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ini project\"/>
    </mc:Choice>
  </mc:AlternateContent>
  <xr:revisionPtr revIDLastSave="0" documentId="13_ncr:1_{0C02D388-F0A8-4221-A6EF-B30413C21D4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Dataset" sheetId="1" r:id="rId1"/>
    <sheet name="2010-2020crops cleaned" sheetId="5" r:id="rId2"/>
    <sheet name="2010-2020crops" sheetId="2" r:id="rId3"/>
    <sheet name="pivot tables" sheetId="4" r:id="rId4"/>
    <sheet name="cleaning steps" sheetId="3" r:id="rId5"/>
  </sheets>
  <definedNames>
    <definedName name="_xlnm._FilterDatabase" localSheetId="0" hidden="1">Raw_Dataset!$A$1:$M$4100</definedName>
  </definedNames>
  <calcPr calcId="191029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2" l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J31" i="2" s="1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3" i="2"/>
  <c r="H74" i="2"/>
  <c r="H75" i="2"/>
  <c r="J75" i="2" s="1"/>
  <c r="H76" i="2"/>
  <c r="H77" i="2"/>
  <c r="H78" i="2"/>
  <c r="H79" i="2"/>
  <c r="H80" i="2"/>
  <c r="J80" i="2" s="1"/>
  <c r="H81" i="2"/>
  <c r="H82" i="2"/>
  <c r="H83" i="2"/>
  <c r="H85" i="2"/>
  <c r="H86" i="2"/>
  <c r="H87" i="2"/>
  <c r="H88" i="2"/>
  <c r="H89" i="2"/>
  <c r="J89" i="2" s="1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J117" i="2" s="1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J141" i="2" s="1"/>
  <c r="H142" i="2"/>
  <c r="H143" i="2"/>
  <c r="H144" i="2"/>
  <c r="H145" i="2"/>
  <c r="H146" i="2"/>
  <c r="H147" i="2"/>
  <c r="J147" i="2" s="1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J189" i="2" s="1"/>
  <c r="H190" i="2"/>
  <c r="H191" i="2"/>
  <c r="H192" i="2"/>
  <c r="H193" i="2"/>
  <c r="H194" i="2"/>
  <c r="H195" i="2"/>
  <c r="J195" i="2" s="1"/>
  <c r="H197" i="2"/>
  <c r="J197" i="2" s="1"/>
  <c r="H198" i="2"/>
  <c r="H199" i="2"/>
  <c r="H200" i="2"/>
  <c r="J200" i="2" s="1"/>
  <c r="H201" i="2"/>
  <c r="H202" i="2"/>
  <c r="H203" i="2"/>
  <c r="H204" i="2"/>
  <c r="H205" i="2"/>
  <c r="H206" i="2"/>
  <c r="H207" i="2"/>
  <c r="H209" i="2"/>
  <c r="H210" i="2"/>
  <c r="H211" i="2"/>
  <c r="H212" i="2"/>
  <c r="J212" i="2" s="1"/>
  <c r="H213" i="2"/>
  <c r="H214" i="2"/>
  <c r="H215" i="2"/>
  <c r="H216" i="2"/>
  <c r="H217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J253" i="2" s="1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J267" i="2" s="1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J288" i="2" s="1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J305" i="2" s="1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J319" i="2" s="1"/>
  <c r="H320" i="2"/>
  <c r="H321" i="2"/>
  <c r="H323" i="2"/>
  <c r="H324" i="2"/>
  <c r="H325" i="2"/>
  <c r="H326" i="2"/>
  <c r="H327" i="2"/>
  <c r="H328" i="2"/>
  <c r="H329" i="2"/>
  <c r="H330" i="2"/>
  <c r="H331" i="2"/>
  <c r="H332" i="2"/>
  <c r="H333" i="2"/>
  <c r="J333" i="2" s="1"/>
  <c r="H334" i="2"/>
  <c r="H335" i="2"/>
  <c r="H336" i="2"/>
  <c r="H337" i="2"/>
  <c r="H338" i="2"/>
  <c r="H339" i="2"/>
  <c r="H340" i="2"/>
  <c r="H341" i="2"/>
  <c r="H342" i="2"/>
  <c r="H343" i="2"/>
  <c r="H344" i="2"/>
  <c r="H345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J389" i="2" s="1"/>
  <c r="H390" i="2"/>
  <c r="H391" i="2"/>
  <c r="H392" i="2"/>
  <c r="H393" i="2"/>
  <c r="H394" i="2"/>
  <c r="J394" i="2" s="1"/>
  <c r="H395" i="2"/>
  <c r="H396" i="2"/>
  <c r="H398" i="2"/>
  <c r="H399" i="2"/>
  <c r="H400" i="2"/>
  <c r="H401" i="2"/>
  <c r="H402" i="2"/>
  <c r="J402" i="2" s="1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J418" i="2" s="1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J438" i="2" s="1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7" i="2"/>
  <c r="H478" i="2"/>
  <c r="H479" i="2"/>
  <c r="H480" i="2"/>
  <c r="H481" i="2"/>
  <c r="H482" i="2"/>
  <c r="H483" i="2"/>
  <c r="H485" i="2"/>
  <c r="H486" i="2"/>
  <c r="H487" i="2"/>
  <c r="H488" i="2"/>
  <c r="J488" i="2" s="1"/>
  <c r="H489" i="2"/>
  <c r="H490" i="2"/>
  <c r="J490" i="2" s="1"/>
  <c r="H491" i="2"/>
  <c r="H492" i="2"/>
  <c r="H493" i="2"/>
  <c r="H494" i="2"/>
  <c r="H495" i="2"/>
  <c r="H496" i="2"/>
  <c r="H497" i="2"/>
  <c r="H498" i="2"/>
  <c r="H500" i="2"/>
  <c r="H501" i="2"/>
  <c r="H502" i="2"/>
  <c r="H503" i="2"/>
  <c r="H504" i="2"/>
  <c r="J504" i="2" s="1"/>
  <c r="H505" i="2"/>
  <c r="H506" i="2"/>
  <c r="H507" i="2"/>
  <c r="H508" i="2"/>
  <c r="H509" i="2"/>
  <c r="H510" i="2"/>
  <c r="H511" i="2"/>
  <c r="H512" i="2"/>
  <c r="H513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J527" i="2" s="1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J545" i="2" s="1"/>
  <c r="H546" i="2"/>
  <c r="H547" i="2"/>
  <c r="H548" i="2"/>
  <c r="H549" i="2"/>
  <c r="H550" i="2"/>
  <c r="H551" i="2"/>
  <c r="H552" i="2"/>
  <c r="H553" i="2"/>
  <c r="H554" i="2"/>
  <c r="H555" i="2"/>
  <c r="H556" i="2"/>
  <c r="H557" i="2"/>
  <c r="J557" i="2" s="1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2" i="2"/>
  <c r="H583" i="2"/>
  <c r="H584" i="2"/>
  <c r="H585" i="2"/>
  <c r="H586" i="2"/>
  <c r="H587" i="2"/>
  <c r="H588" i="2"/>
  <c r="H590" i="2"/>
  <c r="H591" i="2"/>
  <c r="H592" i="2"/>
  <c r="H593" i="2"/>
  <c r="J593" i="2" s="1"/>
  <c r="H594" i="2"/>
  <c r="H595" i="2"/>
  <c r="H596" i="2"/>
  <c r="H597" i="2"/>
  <c r="H598" i="2"/>
  <c r="H599" i="2"/>
  <c r="J599" i="2" s="1"/>
  <c r="H600" i="2"/>
  <c r="H601" i="2"/>
  <c r="H602" i="2"/>
  <c r="H603" i="2"/>
  <c r="H604" i="2"/>
  <c r="H605" i="2"/>
  <c r="H606" i="2"/>
  <c r="H607" i="2"/>
  <c r="H608" i="2"/>
  <c r="H609" i="2"/>
  <c r="H611" i="2"/>
  <c r="H612" i="2"/>
  <c r="H613" i="2"/>
  <c r="H614" i="2"/>
  <c r="H615" i="2"/>
  <c r="J615" i="2" s="1"/>
  <c r="H616" i="2"/>
  <c r="H617" i="2"/>
  <c r="H618" i="2"/>
  <c r="H619" i="2"/>
  <c r="H620" i="2"/>
  <c r="H621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J644" i="2" s="1"/>
  <c r="H646" i="2"/>
  <c r="H647" i="2"/>
  <c r="H648" i="2"/>
  <c r="H649" i="2"/>
  <c r="H650" i="2"/>
  <c r="J650" i="2" s="1"/>
  <c r="H651" i="2"/>
  <c r="H652" i="2"/>
  <c r="H653" i="2"/>
  <c r="H654" i="2"/>
  <c r="H655" i="2"/>
  <c r="H656" i="2"/>
  <c r="H657" i="2"/>
  <c r="H658" i="2"/>
  <c r="H659" i="2"/>
  <c r="J659" i="2" s="1"/>
  <c r="H660" i="2"/>
  <c r="H661" i="2"/>
  <c r="H662" i="2"/>
  <c r="H663" i="2"/>
  <c r="H664" i="2"/>
  <c r="H665" i="2"/>
  <c r="J665" i="2" s="1"/>
  <c r="H666" i="2"/>
  <c r="H667" i="2"/>
  <c r="H668" i="2"/>
  <c r="H669" i="2"/>
  <c r="H670" i="2"/>
  <c r="H671" i="2"/>
  <c r="H672" i="2"/>
  <c r="H673" i="2"/>
  <c r="H674" i="2"/>
  <c r="H675" i="2"/>
  <c r="H676" i="2"/>
  <c r="H678" i="2"/>
  <c r="H679" i="2"/>
  <c r="H680" i="2"/>
  <c r="H681" i="2"/>
  <c r="H682" i="2"/>
  <c r="H683" i="2"/>
  <c r="H684" i="2"/>
  <c r="H685" i="2"/>
  <c r="H686" i="2"/>
  <c r="J686" i="2" s="1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J704" i="2" s="1"/>
  <c r="H705" i="2"/>
  <c r="H706" i="2"/>
  <c r="H707" i="2"/>
  <c r="H708" i="2"/>
  <c r="H709" i="2"/>
  <c r="H710" i="2"/>
  <c r="J710" i="2" s="1"/>
  <c r="H711" i="2"/>
  <c r="H712" i="2"/>
  <c r="H713" i="2"/>
  <c r="H714" i="2"/>
  <c r="H715" i="2"/>
  <c r="H716" i="2"/>
  <c r="H717" i="2"/>
  <c r="H718" i="2"/>
  <c r="H719" i="2"/>
  <c r="H720" i="2"/>
  <c r="H721" i="2"/>
  <c r="H722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J758" i="2" s="1"/>
  <c r="H759" i="2"/>
  <c r="H760" i="2"/>
  <c r="H761" i="2"/>
  <c r="H762" i="2"/>
  <c r="H763" i="2"/>
  <c r="H764" i="2"/>
  <c r="H765" i="2"/>
  <c r="H766" i="2"/>
  <c r="H767" i="2"/>
  <c r="H769" i="2"/>
  <c r="H770" i="2"/>
  <c r="H771" i="2"/>
  <c r="H772" i="2"/>
  <c r="J772" i="2" s="1"/>
  <c r="H773" i="2"/>
  <c r="J773" i="2" s="1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J789" i="2" s="1"/>
  <c r="H790" i="2"/>
  <c r="H791" i="2"/>
  <c r="H792" i="2"/>
  <c r="H793" i="2"/>
  <c r="H794" i="2"/>
  <c r="H795" i="2"/>
  <c r="H796" i="2"/>
  <c r="J796" i="2" s="1"/>
  <c r="H797" i="2"/>
  <c r="H798" i="2"/>
  <c r="H799" i="2"/>
  <c r="H800" i="2"/>
  <c r="H801" i="2"/>
  <c r="H802" i="2"/>
  <c r="H803" i="2"/>
  <c r="H804" i="2"/>
  <c r="H805" i="2"/>
  <c r="J805" i="2" s="1"/>
  <c r="H806" i="2"/>
  <c r="H807" i="2"/>
  <c r="J807" i="2" s="1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J820" i="2" s="1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1" i="2"/>
  <c r="H882" i="2"/>
  <c r="H883" i="2"/>
  <c r="H884" i="2"/>
  <c r="H885" i="2"/>
  <c r="H886" i="2"/>
  <c r="H887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8" i="2"/>
  <c r="H909" i="2"/>
  <c r="H910" i="2"/>
  <c r="J910" i="2" s="1"/>
  <c r="H912" i="2"/>
  <c r="J912" i="2" s="1"/>
  <c r="H913" i="2"/>
  <c r="H914" i="2"/>
  <c r="H916" i="2"/>
  <c r="H917" i="2"/>
  <c r="H918" i="2"/>
  <c r="H919" i="2"/>
  <c r="H920" i="2"/>
  <c r="H921" i="2"/>
  <c r="H922" i="2"/>
  <c r="H923" i="2"/>
  <c r="H924" i="2"/>
  <c r="H925" i="2"/>
  <c r="H926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J959" i="2" s="1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J989" i="2" s="1"/>
  <c r="H990" i="2"/>
  <c r="H991" i="2"/>
  <c r="H992" i="2"/>
  <c r="H993" i="2"/>
  <c r="H994" i="2"/>
  <c r="H995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J1014" i="2" s="1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8" i="2"/>
  <c r="H1050" i="2"/>
  <c r="J1050" i="2" s="1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J1069" i="2" s="1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J1128" i="2" s="1"/>
  <c r="H1129" i="2"/>
  <c r="H1130" i="2"/>
  <c r="H1131" i="2"/>
  <c r="H1132" i="2"/>
  <c r="H1133" i="2"/>
  <c r="H1134" i="2"/>
  <c r="H1135" i="2"/>
  <c r="H1136" i="2"/>
  <c r="H1137" i="2"/>
  <c r="H1138" i="2"/>
  <c r="J1138" i="2" s="1"/>
  <c r="H1139" i="2"/>
  <c r="H1140" i="2"/>
  <c r="H1141" i="2"/>
  <c r="J1141" i="2" s="1"/>
  <c r="H1142" i="2"/>
  <c r="H1143" i="2"/>
  <c r="H1144" i="2"/>
  <c r="H1145" i="2"/>
  <c r="H1146" i="2"/>
  <c r="H1147" i="2"/>
  <c r="H1148" i="2"/>
  <c r="H1149" i="2"/>
  <c r="H1150" i="2"/>
  <c r="H1151" i="2"/>
  <c r="H1152" i="2"/>
  <c r="H1154" i="2"/>
  <c r="H1155" i="2"/>
  <c r="H1156" i="2"/>
  <c r="H1157" i="2"/>
  <c r="H1158" i="2"/>
  <c r="H1159" i="2"/>
  <c r="J1159" i="2" s="1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J1200" i="2" s="1"/>
  <c r="H1201" i="2"/>
  <c r="H1202" i="2"/>
  <c r="H1203" i="2"/>
  <c r="J1203" i="2" s="1"/>
  <c r="H1204" i="2"/>
  <c r="H1205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3" i="2"/>
  <c r="H1224" i="2"/>
  <c r="H1225" i="2"/>
  <c r="H1226" i="2"/>
  <c r="H1227" i="2"/>
  <c r="H1228" i="2"/>
  <c r="H1229" i="2"/>
  <c r="H1230" i="2"/>
  <c r="H1231" i="2"/>
  <c r="H1232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50" i="2"/>
  <c r="H1251" i="2"/>
  <c r="H1252" i="2"/>
  <c r="H1253" i="2"/>
  <c r="H1254" i="2"/>
  <c r="H1255" i="2"/>
  <c r="H1256" i="2"/>
  <c r="H1257" i="2"/>
  <c r="H1258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J1299" i="2" s="1"/>
  <c r="H1300" i="2"/>
  <c r="H1301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J1315" i="2" s="1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J1327" i="2" s="1"/>
  <c r="H1328" i="2"/>
  <c r="H1329" i="2"/>
  <c r="H1330" i="2"/>
  <c r="H1331" i="2"/>
  <c r="H1332" i="2"/>
  <c r="H1333" i="2"/>
  <c r="H1335" i="2"/>
  <c r="H1336" i="2"/>
  <c r="H1337" i="2"/>
  <c r="H1338" i="2"/>
  <c r="H1339" i="2"/>
  <c r="H1340" i="2"/>
  <c r="H1342" i="2"/>
  <c r="H1343" i="2"/>
  <c r="H1344" i="2"/>
  <c r="H1345" i="2"/>
  <c r="H1347" i="2"/>
  <c r="H1348" i="2"/>
  <c r="H1349" i="2"/>
  <c r="H1350" i="2"/>
  <c r="H1351" i="2"/>
  <c r="H1352" i="2"/>
  <c r="H1353" i="2"/>
  <c r="H1354" i="2"/>
  <c r="H1355" i="2"/>
  <c r="H1356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J1397" i="2" s="1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J1429" i="2" s="1"/>
  <c r="H1430" i="2"/>
  <c r="H1431" i="2"/>
  <c r="H1432" i="2"/>
  <c r="H1433" i="2"/>
  <c r="H1434" i="2"/>
  <c r="H1435" i="2"/>
  <c r="H1436" i="2"/>
  <c r="H1437" i="2"/>
  <c r="H1438" i="2"/>
  <c r="J1438" i="2" s="1"/>
  <c r="H1439" i="2"/>
  <c r="H1440" i="2"/>
  <c r="H1441" i="2"/>
  <c r="H1442" i="2"/>
  <c r="H1443" i="2"/>
  <c r="H1444" i="2"/>
  <c r="H1445" i="2"/>
  <c r="J1445" i="2" s="1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J1465" i="2" s="1"/>
  <c r="H1466" i="2"/>
  <c r="H1467" i="2"/>
  <c r="H1468" i="2"/>
  <c r="H1469" i="2"/>
  <c r="H1470" i="2"/>
  <c r="H1471" i="2"/>
  <c r="H1472" i="2"/>
  <c r="H1474" i="2"/>
  <c r="H1475" i="2"/>
  <c r="H1476" i="2"/>
  <c r="H1477" i="2"/>
  <c r="H1478" i="2"/>
  <c r="H1479" i="2"/>
  <c r="H1480" i="2"/>
  <c r="H1482" i="2"/>
  <c r="H1483" i="2"/>
  <c r="H1484" i="2"/>
  <c r="H1485" i="2"/>
  <c r="H1486" i="2"/>
  <c r="H1487" i="2"/>
  <c r="H1488" i="2"/>
  <c r="H1490" i="2"/>
  <c r="H1491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J1547" i="2" s="1"/>
  <c r="H1548" i="2"/>
  <c r="H1549" i="2"/>
  <c r="H1551" i="2"/>
  <c r="H1552" i="2"/>
  <c r="J1552" i="2" s="1"/>
  <c r="H1553" i="2"/>
  <c r="H1554" i="2"/>
  <c r="H1555" i="2"/>
  <c r="H1556" i="2"/>
  <c r="H1557" i="2"/>
  <c r="H1558" i="2"/>
  <c r="H1559" i="2"/>
  <c r="H1560" i="2"/>
  <c r="H1561" i="2"/>
  <c r="J1561" i="2" s="1"/>
  <c r="H1562" i="2"/>
  <c r="H1563" i="2"/>
  <c r="H1564" i="2"/>
  <c r="H1565" i="2"/>
  <c r="H1566" i="2"/>
  <c r="H1567" i="2"/>
  <c r="H1568" i="2"/>
  <c r="H1570" i="2"/>
  <c r="H1571" i="2"/>
  <c r="H1572" i="2"/>
  <c r="H1573" i="2"/>
  <c r="H1574" i="2"/>
  <c r="H1575" i="2"/>
  <c r="H1576" i="2"/>
  <c r="H1577" i="2"/>
  <c r="J1577" i="2" s="1"/>
  <c r="H1578" i="2"/>
  <c r="H1579" i="2"/>
  <c r="H1580" i="2"/>
  <c r="H1581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J1611" i="2" s="1"/>
  <c r="H1612" i="2"/>
  <c r="H1613" i="2"/>
  <c r="H1614" i="2"/>
  <c r="H1615" i="2"/>
  <c r="H1616" i="2"/>
  <c r="H1617" i="2"/>
  <c r="J1617" i="2" s="1"/>
  <c r="H1618" i="2"/>
  <c r="H1619" i="2"/>
  <c r="H1620" i="2"/>
  <c r="H1621" i="2"/>
  <c r="H1622" i="2"/>
  <c r="H1624" i="2"/>
  <c r="H1625" i="2"/>
  <c r="H1626" i="2"/>
  <c r="H1627" i="2"/>
  <c r="H1628" i="2"/>
  <c r="H1629" i="2"/>
  <c r="H1630" i="2"/>
  <c r="H1631" i="2"/>
  <c r="H1632" i="2"/>
  <c r="H1633" i="2"/>
  <c r="J1633" i="2" s="1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J1667" i="2" s="1"/>
  <c r="H1668" i="2"/>
  <c r="H1669" i="2"/>
  <c r="H1670" i="2"/>
  <c r="J1670" i="2" s="1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3" i="2"/>
  <c r="H1704" i="2"/>
  <c r="H1705" i="2"/>
  <c r="H1706" i="2"/>
  <c r="H1707" i="2"/>
  <c r="J1707" i="2" s="1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J1727" i="2" s="1"/>
  <c r="H1728" i="2"/>
  <c r="H1729" i="2"/>
  <c r="H1730" i="2"/>
  <c r="H1731" i="2"/>
  <c r="H1732" i="2"/>
  <c r="H1733" i="2"/>
  <c r="H1734" i="2"/>
  <c r="H1735" i="2"/>
  <c r="H1736" i="2"/>
  <c r="J1736" i="2" s="1"/>
  <c r="H1737" i="2"/>
  <c r="H1738" i="2"/>
  <c r="H1739" i="2"/>
  <c r="H1740" i="2"/>
  <c r="H1741" i="2"/>
  <c r="H1742" i="2"/>
  <c r="H1743" i="2"/>
  <c r="J1743" i="2" s="1"/>
  <c r="H1744" i="2"/>
  <c r="H1745" i="2"/>
  <c r="H1746" i="2"/>
  <c r="H1747" i="2"/>
  <c r="H1748" i="2"/>
  <c r="H1750" i="2"/>
  <c r="H1751" i="2"/>
  <c r="H1752" i="2"/>
  <c r="H1753" i="2"/>
  <c r="H1754" i="2"/>
  <c r="H1755" i="2"/>
  <c r="H1756" i="2"/>
  <c r="H1757" i="2"/>
  <c r="H1758" i="2"/>
  <c r="H1759" i="2"/>
  <c r="H1761" i="2"/>
  <c r="H1762" i="2"/>
  <c r="H1763" i="2"/>
  <c r="J1763" i="2" s="1"/>
  <c r="H1764" i="2"/>
  <c r="H1766" i="2"/>
  <c r="H1768" i="2"/>
  <c r="J1768" i="2" s="1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J1787" i="2" s="1"/>
  <c r="H1788" i="2"/>
  <c r="H1789" i="2"/>
  <c r="H1790" i="2"/>
  <c r="H1791" i="2"/>
  <c r="H1792" i="2"/>
  <c r="H1793" i="2"/>
  <c r="H1794" i="2"/>
  <c r="H1795" i="2"/>
  <c r="H1796" i="2"/>
  <c r="H1797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J1813" i="2" s="1"/>
  <c r="H1814" i="2"/>
  <c r="H1815" i="2"/>
  <c r="H1816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J1831" i="2" s="1"/>
  <c r="H1832" i="2"/>
  <c r="H1833" i="2"/>
  <c r="H1834" i="2"/>
  <c r="H1835" i="2"/>
  <c r="H1836" i="2"/>
  <c r="H1837" i="2"/>
  <c r="H1838" i="2"/>
  <c r="H1839" i="2"/>
  <c r="H1840" i="2"/>
  <c r="H1842" i="2"/>
  <c r="J1842" i="2" s="1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5" i="2"/>
  <c r="J1865" i="2" s="1"/>
  <c r="H1866" i="2"/>
  <c r="H1867" i="2"/>
  <c r="H1869" i="2"/>
  <c r="H1871" i="2"/>
  <c r="H1872" i="2"/>
  <c r="H1873" i="2"/>
  <c r="H1874" i="2"/>
  <c r="H1875" i="2"/>
  <c r="H1876" i="2"/>
  <c r="J1876" i="2" s="1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J1898" i="2" s="1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6" i="2"/>
  <c r="H1927" i="2"/>
  <c r="H1928" i="2"/>
  <c r="J1928" i="2" s="1"/>
  <c r="H1929" i="2"/>
  <c r="H1930" i="2"/>
  <c r="H1931" i="2"/>
  <c r="H1932" i="2"/>
  <c r="H1933" i="2"/>
  <c r="H1934" i="2"/>
  <c r="H1935" i="2"/>
  <c r="H1936" i="2"/>
  <c r="J1936" i="2" s="1"/>
  <c r="H1937" i="2"/>
  <c r="H1938" i="2"/>
  <c r="H1939" i="2"/>
  <c r="H1940" i="2"/>
  <c r="H1941" i="2"/>
  <c r="H1942" i="2"/>
  <c r="H1943" i="2"/>
  <c r="H1944" i="2"/>
  <c r="H1945" i="2"/>
  <c r="H1946" i="2"/>
  <c r="H1948" i="2"/>
  <c r="H1949" i="2"/>
  <c r="H1950" i="2"/>
  <c r="H1951" i="2"/>
  <c r="H1952" i="2"/>
  <c r="H1953" i="2"/>
  <c r="H1954" i="2"/>
  <c r="H1955" i="2"/>
  <c r="J1955" i="2" s="1"/>
  <c r="H1956" i="2"/>
  <c r="J1956" i="2" s="1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H50" i="2" s="1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H72" i="2" s="1"/>
  <c r="S73" i="2"/>
  <c r="S74" i="2"/>
  <c r="S75" i="2"/>
  <c r="S76" i="2"/>
  <c r="S77" i="2"/>
  <c r="S78" i="2"/>
  <c r="S79" i="2"/>
  <c r="S80" i="2"/>
  <c r="S81" i="2"/>
  <c r="S82" i="2"/>
  <c r="S83" i="2"/>
  <c r="S84" i="2"/>
  <c r="H84" i="2" s="1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H196" i="2" s="1"/>
  <c r="S197" i="2"/>
  <c r="S198" i="2"/>
  <c r="S199" i="2"/>
  <c r="S200" i="2"/>
  <c r="S201" i="2"/>
  <c r="S202" i="2"/>
  <c r="S203" i="2"/>
  <c r="S204" i="2"/>
  <c r="S205" i="2"/>
  <c r="S206" i="2"/>
  <c r="S207" i="2"/>
  <c r="S208" i="2"/>
  <c r="H208" i="2" s="1"/>
  <c r="S209" i="2"/>
  <c r="S210" i="2"/>
  <c r="S211" i="2"/>
  <c r="S212" i="2"/>
  <c r="S213" i="2"/>
  <c r="S214" i="2"/>
  <c r="S215" i="2"/>
  <c r="S216" i="2"/>
  <c r="S217" i="2"/>
  <c r="S218" i="2"/>
  <c r="H218" i="2" s="1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H233" i="2" s="1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H322" i="2" s="1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H346" i="2" s="1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H363" i="2" s="1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H397" i="2" s="1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H453" i="2" s="1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H476" i="2" s="1"/>
  <c r="S477" i="2"/>
  <c r="S478" i="2"/>
  <c r="S479" i="2"/>
  <c r="S480" i="2"/>
  <c r="S481" i="2"/>
  <c r="S482" i="2"/>
  <c r="S483" i="2"/>
  <c r="S484" i="2"/>
  <c r="H484" i="2" s="1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H499" i="2" s="1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H514" i="2" s="1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H581" i="2" s="1"/>
  <c r="S582" i="2"/>
  <c r="S583" i="2"/>
  <c r="S584" i="2"/>
  <c r="S585" i="2"/>
  <c r="S586" i="2"/>
  <c r="S587" i="2"/>
  <c r="S588" i="2"/>
  <c r="S589" i="2"/>
  <c r="H589" i="2" s="1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H610" i="2" s="1"/>
  <c r="S611" i="2"/>
  <c r="S612" i="2"/>
  <c r="S613" i="2"/>
  <c r="S614" i="2"/>
  <c r="S615" i="2"/>
  <c r="S616" i="2"/>
  <c r="S617" i="2"/>
  <c r="S618" i="2"/>
  <c r="S619" i="2"/>
  <c r="S620" i="2"/>
  <c r="S621" i="2"/>
  <c r="S622" i="2"/>
  <c r="H622" i="2" s="1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H645" i="2" s="1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H677" i="2" s="1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H723" i="2" s="1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H768" i="2" s="1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H839" i="2" s="1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H880" i="2" s="1"/>
  <c r="S881" i="2"/>
  <c r="S882" i="2"/>
  <c r="S883" i="2"/>
  <c r="S884" i="2"/>
  <c r="S885" i="2"/>
  <c r="S886" i="2"/>
  <c r="S887" i="2"/>
  <c r="S888" i="2"/>
  <c r="H888" i="2" s="1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H907" i="2" s="1"/>
  <c r="S908" i="2"/>
  <c r="S909" i="2"/>
  <c r="S910" i="2"/>
  <c r="S911" i="2"/>
  <c r="H911" i="2" s="1"/>
  <c r="S912" i="2"/>
  <c r="S913" i="2"/>
  <c r="S914" i="2"/>
  <c r="S915" i="2"/>
  <c r="H915" i="2" s="1"/>
  <c r="S916" i="2"/>
  <c r="S917" i="2"/>
  <c r="S918" i="2"/>
  <c r="S919" i="2"/>
  <c r="S920" i="2"/>
  <c r="S921" i="2"/>
  <c r="S922" i="2"/>
  <c r="S923" i="2"/>
  <c r="S924" i="2"/>
  <c r="S925" i="2"/>
  <c r="S926" i="2"/>
  <c r="S927" i="2"/>
  <c r="H927" i="2" s="1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H996" i="2" s="1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H1047" i="2" s="1"/>
  <c r="S1048" i="2"/>
  <c r="S1049" i="2"/>
  <c r="H1049" i="2" s="1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H1091" i="2" s="1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H1115" i="2" s="1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H1153" i="2" s="1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H1206" i="2" s="1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H1222" i="2" s="1"/>
  <c r="S1223" i="2"/>
  <c r="S1224" i="2"/>
  <c r="S1225" i="2"/>
  <c r="S1226" i="2"/>
  <c r="S1227" i="2"/>
  <c r="S1228" i="2"/>
  <c r="S1229" i="2"/>
  <c r="S1230" i="2"/>
  <c r="S1231" i="2"/>
  <c r="S1232" i="2"/>
  <c r="S1233" i="2"/>
  <c r="H1233" i="2" s="1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H1249" i="2" s="1"/>
  <c r="S1250" i="2"/>
  <c r="S1251" i="2"/>
  <c r="S1252" i="2"/>
  <c r="S1253" i="2"/>
  <c r="S1254" i="2"/>
  <c r="S1255" i="2"/>
  <c r="S1256" i="2"/>
  <c r="S1257" i="2"/>
  <c r="S1258" i="2"/>
  <c r="S1259" i="2"/>
  <c r="H1259" i="2" s="1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H1285" i="2" s="1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H1302" i="2" s="1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H1334" i="2" s="1"/>
  <c r="S1335" i="2"/>
  <c r="S1336" i="2"/>
  <c r="S1337" i="2"/>
  <c r="S1338" i="2"/>
  <c r="S1339" i="2"/>
  <c r="S1340" i="2"/>
  <c r="S1341" i="2"/>
  <c r="H1341" i="2" s="1"/>
  <c r="S1342" i="2"/>
  <c r="S1343" i="2"/>
  <c r="S1344" i="2"/>
  <c r="S1345" i="2"/>
  <c r="S1346" i="2"/>
  <c r="H1346" i="2" s="1"/>
  <c r="S1347" i="2"/>
  <c r="S1348" i="2"/>
  <c r="S1349" i="2"/>
  <c r="S1350" i="2"/>
  <c r="S1351" i="2"/>
  <c r="S1352" i="2"/>
  <c r="S1353" i="2"/>
  <c r="S1354" i="2"/>
  <c r="S1355" i="2"/>
  <c r="S1356" i="2"/>
  <c r="S1357" i="2"/>
  <c r="H1357" i="2" s="1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H1385" i="2" s="1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H1415" i="2" s="1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H1473" i="2" s="1"/>
  <c r="S1474" i="2"/>
  <c r="S1475" i="2"/>
  <c r="S1476" i="2"/>
  <c r="S1477" i="2"/>
  <c r="S1478" i="2"/>
  <c r="S1479" i="2"/>
  <c r="S1480" i="2"/>
  <c r="S1481" i="2"/>
  <c r="H1481" i="2" s="1"/>
  <c r="S1482" i="2"/>
  <c r="S1483" i="2"/>
  <c r="S1484" i="2"/>
  <c r="S1485" i="2"/>
  <c r="S1486" i="2"/>
  <c r="S1487" i="2"/>
  <c r="S1488" i="2"/>
  <c r="S1489" i="2"/>
  <c r="H1489" i="2" s="1"/>
  <c r="S1490" i="2"/>
  <c r="S1491" i="2"/>
  <c r="S1492" i="2"/>
  <c r="H1492" i="2" s="1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H1529" i="2" s="1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H1550" i="2" s="1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H1569" i="2" s="1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H1582" i="2" s="1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H1596" i="2" s="1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H1623" i="2" s="1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H1688" i="2" s="1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H1702" i="2" s="1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H1749" i="2" s="1"/>
  <c r="S1750" i="2"/>
  <c r="S1751" i="2"/>
  <c r="S1752" i="2"/>
  <c r="S1753" i="2"/>
  <c r="S1754" i="2"/>
  <c r="S1755" i="2"/>
  <c r="S1756" i="2"/>
  <c r="S1757" i="2"/>
  <c r="S1758" i="2"/>
  <c r="S1759" i="2"/>
  <c r="S1760" i="2"/>
  <c r="H1760" i="2" s="1"/>
  <c r="S1761" i="2"/>
  <c r="S1762" i="2"/>
  <c r="S1763" i="2"/>
  <c r="S1764" i="2"/>
  <c r="S1765" i="2"/>
  <c r="H1765" i="2" s="1"/>
  <c r="S1766" i="2"/>
  <c r="S1767" i="2"/>
  <c r="H1767" i="2" s="1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H1798" i="2" s="1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H1817" i="2" s="1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H1841" i="2" s="1"/>
  <c r="S1842" i="2"/>
  <c r="S1843" i="2"/>
  <c r="H1843" i="2" s="1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H1864" i="2" s="1"/>
  <c r="S1865" i="2"/>
  <c r="S1866" i="2"/>
  <c r="S1867" i="2"/>
  <c r="S1868" i="2"/>
  <c r="H1868" i="2" s="1"/>
  <c r="S1869" i="2"/>
  <c r="S1870" i="2"/>
  <c r="H1870" i="2" s="1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H1899" i="2" s="1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H1925" i="2" s="1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H1947" i="2" s="1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5" i="2"/>
  <c r="Q26" i="2"/>
  <c r="Q27" i="2"/>
  <c r="Q28" i="2"/>
  <c r="Q29" i="2"/>
  <c r="Q30" i="2"/>
  <c r="Q32" i="2"/>
  <c r="Q33" i="2"/>
  <c r="Q34" i="2"/>
  <c r="Q35" i="2"/>
  <c r="Q36" i="2"/>
  <c r="Q37" i="2"/>
  <c r="Q38" i="2"/>
  <c r="Q39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90" i="2"/>
  <c r="Q91" i="2"/>
  <c r="Q92" i="2"/>
  <c r="Q93" i="2"/>
  <c r="Q94" i="2"/>
  <c r="Q95" i="2"/>
  <c r="Q96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9" i="2"/>
  <c r="Q150" i="2"/>
  <c r="Q151" i="2"/>
  <c r="Q152" i="2"/>
  <c r="Q153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2" i="2"/>
  <c r="Q173" i="2"/>
  <c r="Q174" i="2"/>
  <c r="Q175" i="2"/>
  <c r="Q176" i="2"/>
  <c r="Q177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4" i="2"/>
  <c r="Q255" i="2"/>
  <c r="Q256" i="2"/>
  <c r="Q257" i="2"/>
  <c r="Q258" i="2"/>
  <c r="Q260" i="2"/>
  <c r="Q261" i="2"/>
  <c r="Q262" i="2"/>
  <c r="Q263" i="2"/>
  <c r="Q264" i="2"/>
  <c r="Q265" i="2"/>
  <c r="Q266" i="2"/>
  <c r="Q267" i="2"/>
  <c r="Q268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80" i="2"/>
  <c r="Q481" i="2"/>
  <c r="Q482" i="2"/>
  <c r="Q483" i="2"/>
  <c r="Q484" i="2"/>
  <c r="Q485" i="2"/>
  <c r="Q486" i="2"/>
  <c r="Q487" i="2"/>
  <c r="Q488" i="2"/>
  <c r="Q489" i="2"/>
  <c r="Q490" i="2"/>
  <c r="Q492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9" i="2"/>
  <c r="Q641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4" i="2"/>
  <c r="Q945" i="2"/>
  <c r="Q946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1000" i="2"/>
  <c r="Q1001" i="2"/>
  <c r="Q1002" i="2"/>
  <c r="Q1003" i="2"/>
  <c r="Q1006" i="2"/>
  <c r="Q1007" i="2"/>
  <c r="Q1008" i="2"/>
  <c r="Q1009" i="2"/>
  <c r="Q1010" i="2"/>
  <c r="Q1011" i="2"/>
  <c r="Q1012" i="2"/>
  <c r="Q1013" i="2"/>
  <c r="Q1014" i="2"/>
  <c r="Q1015" i="2"/>
  <c r="Q1017" i="2"/>
  <c r="Q1019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7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4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3" i="2"/>
  <c r="Q1224" i="2"/>
  <c r="Q1225" i="2"/>
  <c r="Q1226" i="2"/>
  <c r="Q1227" i="2"/>
  <c r="Q1228" i="2"/>
  <c r="Q1229" i="2"/>
  <c r="Q1230" i="2"/>
  <c r="Q1231" i="2"/>
  <c r="Q1232" i="2"/>
  <c r="Q1233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4" i="2"/>
  <c r="Q1515" i="2"/>
  <c r="Q1516" i="2"/>
  <c r="Q1517" i="2"/>
  <c r="Q1518" i="2"/>
  <c r="Q1519" i="2"/>
  <c r="Q1520" i="2"/>
  <c r="Q1521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6" i="2"/>
  <c r="Q1577" i="2"/>
  <c r="Q1578" i="2"/>
  <c r="Q1579" i="2"/>
  <c r="Q1580" i="2"/>
  <c r="Q1581" i="2"/>
  <c r="Q1582" i="2"/>
  <c r="Q1584" i="2"/>
  <c r="Q1585" i="2"/>
  <c r="Q1586" i="2"/>
  <c r="Q1587" i="2"/>
  <c r="Q1588" i="2"/>
  <c r="Q1590" i="2"/>
  <c r="Q1591" i="2"/>
  <c r="Q1592" i="2"/>
  <c r="Q1593" i="2"/>
  <c r="Q1594" i="2"/>
  <c r="Q1595" i="2"/>
  <c r="Q1596" i="2"/>
  <c r="Q1597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8" i="2"/>
  <c r="Q1659" i="2"/>
  <c r="Q1660" i="2"/>
  <c r="Q1661" i="2"/>
  <c r="Q1662" i="2"/>
  <c r="Q1663" i="2"/>
  <c r="Q1664" i="2"/>
  <c r="Q1665" i="2"/>
  <c r="Q1666" i="2"/>
  <c r="Q1667" i="2"/>
  <c r="Q1668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2" i="2"/>
  <c r="Q1703" i="2"/>
  <c r="Q1704" i="2"/>
  <c r="Q1705" i="2"/>
  <c r="Q1707" i="2"/>
  <c r="Q1708" i="2"/>
  <c r="Q1709" i="2"/>
  <c r="Q1710" i="2"/>
  <c r="Q1711" i="2"/>
  <c r="Q1712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8" i="2"/>
  <c r="Q1729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7" i="2"/>
  <c r="Q1778" i="2"/>
  <c r="Q1779" i="2"/>
  <c r="Q1780" i="2"/>
  <c r="Q1781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3" i="2"/>
  <c r="Q1934" i="2"/>
  <c r="Q1935" i="2"/>
  <c r="Q1936" i="2"/>
  <c r="Q1937" i="2"/>
  <c r="Q1938" i="2"/>
  <c r="Q1939" i="2"/>
  <c r="Q1940" i="2"/>
  <c r="Q1941" i="2"/>
  <c r="Q1942" i="2"/>
  <c r="Q1943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1" i="2"/>
  <c r="Q1962" i="2"/>
  <c r="Q1963" i="2"/>
  <c r="Q1964" i="2"/>
  <c r="Q1965" i="2"/>
  <c r="Q1966" i="2"/>
  <c r="Q1967" i="2"/>
  <c r="Q1968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2" i="2"/>
  <c r="O63" i="2"/>
  <c r="O64" i="2"/>
  <c r="O65" i="2"/>
  <c r="O66" i="2"/>
  <c r="O67" i="2"/>
  <c r="O68" i="2"/>
  <c r="O69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7" i="2"/>
  <c r="O188" i="2"/>
  <c r="O189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2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4" i="2"/>
  <c r="O425" i="2"/>
  <c r="O426" i="2"/>
  <c r="O427" i="2"/>
  <c r="O428" i="2"/>
  <c r="O429" i="2"/>
  <c r="O430" i="2"/>
  <c r="O431" i="2"/>
  <c r="O432" i="2"/>
  <c r="O434" i="2"/>
  <c r="O435" i="2"/>
  <c r="O436" i="2"/>
  <c r="O437" i="2"/>
  <c r="O438" i="2"/>
  <c r="O439" i="2"/>
  <c r="O440" i="2"/>
  <c r="O441" i="2"/>
  <c r="O442" i="2"/>
  <c r="O443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6" i="2"/>
  <c r="O468" i="2"/>
  <c r="O469" i="2"/>
  <c r="O470" i="2"/>
  <c r="O471" i="2"/>
  <c r="O472" i="2"/>
  <c r="O473" i="2"/>
  <c r="O474" i="2"/>
  <c r="O475" i="2"/>
  <c r="O476" i="2"/>
  <c r="O477" i="2"/>
  <c r="O478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5" i="2"/>
  <c r="O576" i="2"/>
  <c r="O577" i="2"/>
  <c r="O579" i="2"/>
  <c r="O580" i="2"/>
  <c r="O581" i="2"/>
  <c r="O582" i="2"/>
  <c r="O583" i="2"/>
  <c r="O585" i="2"/>
  <c r="O586" i="2"/>
  <c r="O587" i="2"/>
  <c r="O588" i="2"/>
  <c r="O589" i="2"/>
  <c r="O590" i="2"/>
  <c r="O591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9" i="2"/>
  <c r="O780" i="2"/>
  <c r="O781" i="2"/>
  <c r="O782" i="2"/>
  <c r="O783" i="2"/>
  <c r="O784" i="2"/>
  <c r="O785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7" i="2"/>
  <c r="O848" i="2"/>
  <c r="O849" i="2"/>
  <c r="O850" i="2"/>
  <c r="O851" i="2"/>
  <c r="O852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2" i="2"/>
  <c r="O873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4" i="2"/>
  <c r="O925" i="2"/>
  <c r="O926" i="2"/>
  <c r="O927" i="2"/>
  <c r="O928" i="2"/>
  <c r="O929" i="2"/>
  <c r="O930" i="2"/>
  <c r="O931" i="2"/>
  <c r="O932" i="2"/>
  <c r="O933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9" i="2"/>
  <c r="O1040" i="2"/>
  <c r="O1041" i="2"/>
  <c r="O1042" i="2"/>
  <c r="O1043" i="2"/>
  <c r="O1044" i="2"/>
  <c r="O1045" i="2"/>
  <c r="O1046" i="2"/>
  <c r="O1047" i="2"/>
  <c r="O1048" i="2"/>
  <c r="O1049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5" i="2"/>
  <c r="O1066" i="2"/>
  <c r="O1067" i="2"/>
  <c r="O1068" i="2"/>
  <c r="O1069" i="2"/>
  <c r="O1070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8" i="2"/>
  <c r="O1259" i="2"/>
  <c r="O1260" i="2"/>
  <c r="O1261" i="2"/>
  <c r="O1262" i="2"/>
  <c r="O1263" i="2"/>
  <c r="O1264" i="2"/>
  <c r="O1265" i="2"/>
  <c r="O1266" i="2"/>
  <c r="O1267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2" i="2"/>
  <c r="O1433" i="2"/>
  <c r="O1434" i="2"/>
  <c r="O1435" i="2"/>
  <c r="O1436" i="2"/>
  <c r="O1437" i="2"/>
  <c r="O1438" i="2"/>
  <c r="O1439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7" i="2"/>
  <c r="O1498" i="2"/>
  <c r="O1499" i="2"/>
  <c r="O1500" i="2"/>
  <c r="O1501" i="2"/>
  <c r="O1502" i="2"/>
  <c r="O1503" i="2"/>
  <c r="O1504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6" i="2"/>
  <c r="O1527" i="2"/>
  <c r="O1528" i="2"/>
  <c r="O1529" i="2"/>
  <c r="O1530" i="2"/>
  <c r="O1531" i="2"/>
  <c r="O1532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4" i="2"/>
  <c r="O1585" i="2"/>
  <c r="O1586" i="2"/>
  <c r="O1587" i="2"/>
  <c r="O1589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7" i="2"/>
  <c r="O1648" i="2"/>
  <c r="O1649" i="2"/>
  <c r="O1650" i="2"/>
  <c r="O1651" i="2"/>
  <c r="O1652" i="2"/>
  <c r="O1653" i="2"/>
  <c r="O1654" i="2"/>
  <c r="O1655" i="2"/>
  <c r="O1656" i="2"/>
  <c r="O1657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8" i="2"/>
  <c r="O1739" i="2"/>
  <c r="O1740" i="2"/>
  <c r="O1741" i="2"/>
  <c r="O1742" i="2"/>
  <c r="O1743" i="2"/>
  <c r="O1744" i="2"/>
  <c r="O1745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90" i="2"/>
  <c r="O1791" i="2"/>
  <c r="O1792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9" i="2"/>
  <c r="O1950" i="2"/>
  <c r="O1951" i="2"/>
  <c r="O1952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Q24" i="2" s="1"/>
  <c r="M25" i="2"/>
  <c r="M26" i="2"/>
  <c r="M27" i="2"/>
  <c r="M28" i="2"/>
  <c r="M29" i="2"/>
  <c r="M30" i="2"/>
  <c r="M31" i="2"/>
  <c r="Q31" i="2" s="1"/>
  <c r="M32" i="2"/>
  <c r="M33" i="2"/>
  <c r="M34" i="2"/>
  <c r="M35" i="2"/>
  <c r="M36" i="2"/>
  <c r="M37" i="2"/>
  <c r="M38" i="2"/>
  <c r="M39" i="2"/>
  <c r="M40" i="2"/>
  <c r="Q40" i="2" s="1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O61" i="2" s="1"/>
  <c r="M62" i="2"/>
  <c r="M63" i="2"/>
  <c r="M64" i="2"/>
  <c r="M65" i="2"/>
  <c r="M66" i="2"/>
  <c r="M67" i="2"/>
  <c r="M68" i="2"/>
  <c r="M69" i="2"/>
  <c r="M70" i="2"/>
  <c r="O70" i="2" s="1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Q89" i="2" s="1"/>
  <c r="M90" i="2"/>
  <c r="M91" i="2"/>
  <c r="M92" i="2"/>
  <c r="M93" i="2"/>
  <c r="M94" i="2"/>
  <c r="M95" i="2"/>
  <c r="M96" i="2"/>
  <c r="M97" i="2"/>
  <c r="Q97" i="2" s="1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Q116" i="2" s="1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O139" i="2" s="1"/>
  <c r="M140" i="2"/>
  <c r="M141" i="2"/>
  <c r="M142" i="2"/>
  <c r="M143" i="2"/>
  <c r="M144" i="2"/>
  <c r="M145" i="2"/>
  <c r="M146" i="2"/>
  <c r="M147" i="2"/>
  <c r="M148" i="2"/>
  <c r="Q148" i="2" s="1"/>
  <c r="M149" i="2"/>
  <c r="M150" i="2"/>
  <c r="M151" i="2"/>
  <c r="M152" i="2"/>
  <c r="M153" i="2"/>
  <c r="O153" i="2" s="1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Q171" i="2" s="1"/>
  <c r="M172" i="2"/>
  <c r="M173" i="2"/>
  <c r="M174" i="2"/>
  <c r="M175" i="2"/>
  <c r="M176" i="2"/>
  <c r="M177" i="2"/>
  <c r="M178" i="2"/>
  <c r="Q178" i="2" s="1"/>
  <c r="M179" i="2"/>
  <c r="M180" i="2"/>
  <c r="M181" i="2"/>
  <c r="M182" i="2"/>
  <c r="M183" i="2"/>
  <c r="M184" i="2"/>
  <c r="M185" i="2"/>
  <c r="M186" i="2"/>
  <c r="M187" i="2"/>
  <c r="M188" i="2"/>
  <c r="M189" i="2"/>
  <c r="M190" i="2"/>
  <c r="O190" i="2" s="1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O214" i="2" s="1"/>
  <c r="M215" i="2"/>
  <c r="M216" i="2"/>
  <c r="M217" i="2"/>
  <c r="M218" i="2"/>
  <c r="M219" i="2"/>
  <c r="M220" i="2"/>
  <c r="Q220" i="2" s="1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O242" i="2" s="1"/>
  <c r="M243" i="2"/>
  <c r="M244" i="2"/>
  <c r="M245" i="2"/>
  <c r="M246" i="2"/>
  <c r="M247" i="2"/>
  <c r="M248" i="2"/>
  <c r="M249" i="2"/>
  <c r="M250" i="2"/>
  <c r="M251" i="2"/>
  <c r="M252" i="2"/>
  <c r="M253" i="2"/>
  <c r="Q253" i="2" s="1"/>
  <c r="M254" i="2"/>
  <c r="M255" i="2"/>
  <c r="M256" i="2"/>
  <c r="M257" i="2"/>
  <c r="M258" i="2"/>
  <c r="M259" i="2"/>
  <c r="Q259" i="2" s="1"/>
  <c r="M260" i="2"/>
  <c r="M261" i="2"/>
  <c r="M262" i="2"/>
  <c r="M263" i="2"/>
  <c r="M264" i="2"/>
  <c r="M265" i="2"/>
  <c r="M266" i="2"/>
  <c r="M267" i="2"/>
  <c r="M268" i="2"/>
  <c r="M269" i="2"/>
  <c r="Q269" i="2" s="1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Q285" i="2" s="1"/>
  <c r="M286" i="2"/>
  <c r="Q286" i="2" s="1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Q311" i="2" s="1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O363" i="2" s="1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Q383" i="2" s="1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O423" i="2" s="1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O467" i="2" s="1"/>
  <c r="M468" i="2"/>
  <c r="M469" i="2"/>
  <c r="M470" i="2"/>
  <c r="M471" i="2"/>
  <c r="M472" i="2"/>
  <c r="M473" i="2"/>
  <c r="M474" i="2"/>
  <c r="M475" i="2"/>
  <c r="M476" i="2"/>
  <c r="M477" i="2"/>
  <c r="M478" i="2"/>
  <c r="M479" i="2"/>
  <c r="Q479" i="2" s="1"/>
  <c r="M480" i="2"/>
  <c r="M481" i="2"/>
  <c r="M482" i="2"/>
  <c r="M483" i="2"/>
  <c r="M484" i="2"/>
  <c r="M485" i="2"/>
  <c r="M486" i="2"/>
  <c r="M487" i="2"/>
  <c r="M488" i="2"/>
  <c r="M489" i="2"/>
  <c r="M490" i="2"/>
  <c r="M491" i="2"/>
  <c r="Q491" i="2" s="1"/>
  <c r="M492" i="2"/>
  <c r="M493" i="2"/>
  <c r="Q493" i="2" s="1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O561" i="2" s="1"/>
  <c r="M562" i="2"/>
  <c r="Q562" i="2" s="1"/>
  <c r="M563" i="2"/>
  <c r="M564" i="2"/>
  <c r="M565" i="2"/>
  <c r="M566" i="2"/>
  <c r="M567" i="2"/>
  <c r="M568" i="2"/>
  <c r="M569" i="2"/>
  <c r="M570" i="2"/>
  <c r="M571" i="2"/>
  <c r="M572" i="2"/>
  <c r="M573" i="2"/>
  <c r="M574" i="2"/>
  <c r="O574" i="2" s="1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O592" i="2" s="1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Q638" i="2" s="1"/>
  <c r="M639" i="2"/>
  <c r="M640" i="2"/>
  <c r="Q640" i="2" s="1"/>
  <c r="M641" i="2"/>
  <c r="M642" i="2"/>
  <c r="Q642" i="2" s="1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Q678" i="2" s="1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Q700" i="2" s="1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O752" i="2" s="1"/>
  <c r="M753" i="2"/>
  <c r="M754" i="2"/>
  <c r="M755" i="2"/>
  <c r="M756" i="2"/>
  <c r="M757" i="2"/>
  <c r="Q757" i="2" s="1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O778" i="2" s="1"/>
  <c r="M779" i="2"/>
  <c r="M780" i="2"/>
  <c r="M781" i="2"/>
  <c r="M782" i="2"/>
  <c r="M783" i="2"/>
  <c r="M784" i="2"/>
  <c r="M785" i="2"/>
  <c r="M786" i="2"/>
  <c r="O786" i="2" s="1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O808" i="2" s="1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Q830" i="2" s="1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O846" i="2" s="1"/>
  <c r="M847" i="2"/>
  <c r="M848" i="2"/>
  <c r="M849" i="2"/>
  <c r="M850" i="2"/>
  <c r="M851" i="2"/>
  <c r="M852" i="2"/>
  <c r="M853" i="2"/>
  <c r="O853" i="2" s="1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O871" i="2" s="1"/>
  <c r="M872" i="2"/>
  <c r="M873" i="2"/>
  <c r="M874" i="2"/>
  <c r="O874" i="2" s="1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O910" i="2" s="1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O934" i="2" s="1"/>
  <c r="M935" i="2"/>
  <c r="M936" i="2"/>
  <c r="M937" i="2"/>
  <c r="M938" i="2"/>
  <c r="M939" i="2"/>
  <c r="M940" i="2"/>
  <c r="M941" i="2"/>
  <c r="M942" i="2"/>
  <c r="M943" i="2"/>
  <c r="Q943" i="2" s="1"/>
  <c r="M944" i="2"/>
  <c r="M945" i="2"/>
  <c r="M946" i="2"/>
  <c r="M947" i="2"/>
  <c r="Q947" i="2" s="1"/>
  <c r="M948" i="2"/>
  <c r="M949" i="2"/>
  <c r="M950" i="2"/>
  <c r="M951" i="2"/>
  <c r="M952" i="2"/>
  <c r="M953" i="2"/>
  <c r="M954" i="2"/>
  <c r="M955" i="2"/>
  <c r="M956" i="2"/>
  <c r="M957" i="2"/>
  <c r="M958" i="2"/>
  <c r="O958" i="2" s="1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O986" i="2" s="1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Q999" i="2" s="1"/>
  <c r="M1000" i="2"/>
  <c r="M1001" i="2"/>
  <c r="M1002" i="2"/>
  <c r="M1003" i="2"/>
  <c r="M1004" i="2"/>
  <c r="M1005" i="2"/>
  <c r="Q1005" i="2" s="1"/>
  <c r="M1006" i="2"/>
  <c r="M1007" i="2"/>
  <c r="M1008" i="2"/>
  <c r="M1009" i="2"/>
  <c r="M1010" i="2"/>
  <c r="M1011" i="2"/>
  <c r="M1012" i="2"/>
  <c r="M1013" i="2"/>
  <c r="M1014" i="2"/>
  <c r="M1015" i="2"/>
  <c r="M1016" i="2"/>
  <c r="Q1016" i="2" s="1"/>
  <c r="M1017" i="2"/>
  <c r="M1018" i="2"/>
  <c r="Q1018" i="2" s="1"/>
  <c r="M1019" i="2"/>
  <c r="M1020" i="2"/>
  <c r="Q1020" i="2" s="1"/>
  <c r="M1021" i="2"/>
  <c r="Q1021" i="2" s="1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Q1036" i="2" s="1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O1050" i="2" s="1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O1064" i="2" s="1"/>
  <c r="M1065" i="2"/>
  <c r="M1066" i="2"/>
  <c r="M1067" i="2"/>
  <c r="M1068" i="2"/>
  <c r="M1069" i="2"/>
  <c r="M1070" i="2"/>
  <c r="M1071" i="2"/>
  <c r="O1071" i="2" s="1"/>
  <c r="M1072" i="2"/>
  <c r="M1073" i="2"/>
  <c r="Q1073" i="2" s="1"/>
  <c r="M1074" i="2"/>
  <c r="M1075" i="2"/>
  <c r="Q1075" i="2" s="1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O1088" i="2" s="1"/>
  <c r="M1089" i="2"/>
  <c r="M1090" i="2"/>
  <c r="M1091" i="2"/>
  <c r="M1092" i="2"/>
  <c r="M1093" i="2"/>
  <c r="M1094" i="2"/>
  <c r="M1095" i="2"/>
  <c r="M1096" i="2"/>
  <c r="Q1096" i="2" s="1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O1137" i="2" s="1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Q1182" i="2" s="1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Q1200" i="2" s="1"/>
  <c r="M1201" i="2"/>
  <c r="Q1201" i="2" s="1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Q1222" i="2" s="1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Q1234" i="2" s="1"/>
  <c r="M1235" i="2"/>
  <c r="Q1235" i="2" s="1"/>
  <c r="M1236" i="2"/>
  <c r="O1236" i="2" s="1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Q1252" i="2" s="1"/>
  <c r="M1253" i="2"/>
  <c r="M1254" i="2"/>
  <c r="M1255" i="2"/>
  <c r="M1256" i="2"/>
  <c r="M1257" i="2"/>
  <c r="O1257" i="2" s="1"/>
  <c r="M1258" i="2"/>
  <c r="M1259" i="2"/>
  <c r="M1260" i="2"/>
  <c r="M1261" i="2"/>
  <c r="M1262" i="2"/>
  <c r="M1263" i="2"/>
  <c r="M1264" i="2"/>
  <c r="M1265" i="2"/>
  <c r="M1266" i="2"/>
  <c r="M1267" i="2"/>
  <c r="M1268" i="2"/>
  <c r="O1268" i="2" s="1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O1294" i="2" s="1"/>
  <c r="M1295" i="2"/>
  <c r="M1296" i="2"/>
  <c r="M1297" i="2"/>
  <c r="M1298" i="2"/>
  <c r="M1299" i="2"/>
  <c r="M1300" i="2"/>
  <c r="M1301" i="2"/>
  <c r="M1302" i="2"/>
  <c r="M1303" i="2"/>
  <c r="M1304" i="2"/>
  <c r="M1305" i="2"/>
  <c r="Q1305" i="2" s="1"/>
  <c r="M1306" i="2"/>
  <c r="M1307" i="2"/>
  <c r="M1308" i="2"/>
  <c r="M1309" i="2"/>
  <c r="M1310" i="2"/>
  <c r="M1311" i="2"/>
  <c r="M1312" i="2"/>
  <c r="M1313" i="2"/>
  <c r="M1314" i="2"/>
  <c r="O1314" i="2" s="1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O1363" i="2" s="1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O1418" i="2" s="1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O1431" i="2" s="1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O1453" i="2" s="1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Q1494" i="2" s="1"/>
  <c r="M1495" i="2"/>
  <c r="M1496" i="2"/>
  <c r="O1496" i="2" s="1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Q1513" i="2" s="1"/>
  <c r="M1514" i="2"/>
  <c r="M1515" i="2"/>
  <c r="M1516" i="2"/>
  <c r="M1517" i="2"/>
  <c r="M1518" i="2"/>
  <c r="M1519" i="2"/>
  <c r="M1520" i="2"/>
  <c r="M1521" i="2"/>
  <c r="M1522" i="2"/>
  <c r="Q1522" i="2" s="1"/>
  <c r="M1523" i="2"/>
  <c r="M1524" i="2"/>
  <c r="M1525" i="2"/>
  <c r="O1525" i="2" s="1"/>
  <c r="M1526" i="2"/>
  <c r="M1527" i="2"/>
  <c r="M1528" i="2"/>
  <c r="M1529" i="2"/>
  <c r="M1530" i="2"/>
  <c r="M1531" i="2"/>
  <c r="M1532" i="2"/>
  <c r="M1533" i="2"/>
  <c r="O1533" i="2" s="1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Q1550" i="2" s="1"/>
  <c r="M1551" i="2"/>
  <c r="M1552" i="2"/>
  <c r="M1553" i="2"/>
  <c r="M1554" i="2"/>
  <c r="M1555" i="2"/>
  <c r="O1555" i="2" s="1"/>
  <c r="M1556" i="2"/>
  <c r="O1556" i="2" s="1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Q1575" i="2" s="1"/>
  <c r="M1576" i="2"/>
  <c r="M1577" i="2"/>
  <c r="M1578" i="2"/>
  <c r="M1579" i="2"/>
  <c r="M1580" i="2"/>
  <c r="M1581" i="2"/>
  <c r="M1582" i="2"/>
  <c r="M1583" i="2"/>
  <c r="Q1583" i="2" s="1"/>
  <c r="M1584" i="2"/>
  <c r="M1585" i="2"/>
  <c r="M1586" i="2"/>
  <c r="M1587" i="2"/>
  <c r="M1588" i="2"/>
  <c r="O1588" i="2" s="1"/>
  <c r="M1589" i="2"/>
  <c r="Q1589" i="2" s="1"/>
  <c r="M1590" i="2"/>
  <c r="O1590" i="2" s="1"/>
  <c r="M1591" i="2"/>
  <c r="M1592" i="2"/>
  <c r="M1593" i="2"/>
  <c r="M1594" i="2"/>
  <c r="M1595" i="2"/>
  <c r="M1596" i="2"/>
  <c r="M1597" i="2"/>
  <c r="M1598" i="2"/>
  <c r="Q1598" i="2" s="1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Q1618" i="2" s="1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O1646" i="2" s="1"/>
  <c r="M1647" i="2"/>
  <c r="M1648" i="2"/>
  <c r="M1649" i="2"/>
  <c r="M1650" i="2"/>
  <c r="M1651" i="2"/>
  <c r="M1652" i="2"/>
  <c r="M1653" i="2"/>
  <c r="M1654" i="2"/>
  <c r="M1655" i="2"/>
  <c r="M1656" i="2"/>
  <c r="M1657" i="2"/>
  <c r="Q1657" i="2" s="1"/>
  <c r="M1658" i="2"/>
  <c r="O1658" i="2" s="1"/>
  <c r="M1659" i="2"/>
  <c r="M1660" i="2"/>
  <c r="M1661" i="2"/>
  <c r="M1662" i="2"/>
  <c r="M1663" i="2"/>
  <c r="M1664" i="2"/>
  <c r="M1665" i="2"/>
  <c r="M1666" i="2"/>
  <c r="M1667" i="2"/>
  <c r="M1668" i="2"/>
  <c r="M1669" i="2"/>
  <c r="Q1669" i="2" s="1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Q1701" i="2" s="1"/>
  <c r="M1702" i="2"/>
  <c r="M1703" i="2"/>
  <c r="M1704" i="2"/>
  <c r="M1705" i="2"/>
  <c r="M1706" i="2"/>
  <c r="Q1706" i="2" s="1"/>
  <c r="M1707" i="2"/>
  <c r="M1708" i="2"/>
  <c r="M1709" i="2"/>
  <c r="M1710" i="2"/>
  <c r="M1711" i="2"/>
  <c r="M1712" i="2"/>
  <c r="M1713" i="2"/>
  <c r="Q1713" i="2" s="1"/>
  <c r="M1714" i="2"/>
  <c r="M1715" i="2"/>
  <c r="M1716" i="2"/>
  <c r="M1717" i="2"/>
  <c r="M1718" i="2"/>
  <c r="M1719" i="2"/>
  <c r="M1720" i="2"/>
  <c r="O1720" i="2" s="1"/>
  <c r="M1721" i="2"/>
  <c r="M1722" i="2"/>
  <c r="M1723" i="2"/>
  <c r="M1724" i="2"/>
  <c r="M1725" i="2"/>
  <c r="M1726" i="2"/>
  <c r="M1727" i="2"/>
  <c r="Q1727" i="2" s="1"/>
  <c r="M1728" i="2"/>
  <c r="M1729" i="2"/>
  <c r="M1730" i="2"/>
  <c r="Q1730" i="2" s="1"/>
  <c r="M1731" i="2"/>
  <c r="M1732" i="2"/>
  <c r="M1733" i="2"/>
  <c r="M1734" i="2"/>
  <c r="M1735" i="2"/>
  <c r="M1736" i="2"/>
  <c r="M1737" i="2"/>
  <c r="O1737" i="2" s="1"/>
  <c r="M1738" i="2"/>
  <c r="M1739" i="2"/>
  <c r="M1740" i="2"/>
  <c r="M1741" i="2"/>
  <c r="M1742" i="2"/>
  <c r="M1743" i="2"/>
  <c r="M1744" i="2"/>
  <c r="M1745" i="2"/>
  <c r="Q1745" i="2" s="1"/>
  <c r="M1746" i="2"/>
  <c r="O1746" i="2" s="1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Q1776" i="2" s="1"/>
  <c r="M1777" i="2"/>
  <c r="M1778" i="2"/>
  <c r="M1779" i="2"/>
  <c r="M1780" i="2"/>
  <c r="M1781" i="2"/>
  <c r="M1782" i="2"/>
  <c r="Q1782" i="2" s="1"/>
  <c r="M1783" i="2"/>
  <c r="M1784" i="2"/>
  <c r="M1785" i="2"/>
  <c r="M1786" i="2"/>
  <c r="M1787" i="2"/>
  <c r="M1788" i="2"/>
  <c r="M1789" i="2"/>
  <c r="O1789" i="2" s="1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Q1803" i="2" s="1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Q1827" i="2" s="1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O1853" i="2" s="1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O1872" i="2" s="1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Q1890" i="2" s="1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Q1907" i="2" s="1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Q1932" i="2" s="1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Q1944" i="2" s="1"/>
  <c r="M1945" i="2"/>
  <c r="M1946" i="2"/>
  <c r="M1947" i="2"/>
  <c r="M1948" i="2"/>
  <c r="O1948" i="2" s="1"/>
  <c r="M1949" i="2"/>
  <c r="M1950" i="2"/>
  <c r="M1951" i="2"/>
  <c r="M1952" i="2"/>
  <c r="M1953" i="2"/>
  <c r="O1953" i="2" s="1"/>
  <c r="M1954" i="2"/>
  <c r="M1955" i="2"/>
  <c r="M1956" i="2"/>
  <c r="M1957" i="2"/>
  <c r="M1958" i="2"/>
  <c r="M1959" i="2"/>
  <c r="M1960" i="2"/>
  <c r="Q1960" i="2" s="1"/>
  <c r="M1961" i="2"/>
  <c r="M1962" i="2"/>
  <c r="M1963" i="2"/>
  <c r="M1964" i="2"/>
  <c r="M1965" i="2"/>
  <c r="M1966" i="2"/>
  <c r="M1967" i="2"/>
  <c r="M1968" i="2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3" i="4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6" i="2"/>
  <c r="J77" i="2"/>
  <c r="J78" i="2"/>
  <c r="J79" i="2"/>
  <c r="J81" i="2"/>
  <c r="J82" i="2"/>
  <c r="J83" i="2"/>
  <c r="J84" i="2"/>
  <c r="J85" i="2"/>
  <c r="J86" i="2"/>
  <c r="J87" i="2"/>
  <c r="J88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2" i="2"/>
  <c r="J143" i="2"/>
  <c r="J144" i="2"/>
  <c r="J145" i="2"/>
  <c r="J146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0" i="2"/>
  <c r="J191" i="2"/>
  <c r="J192" i="2"/>
  <c r="J193" i="2"/>
  <c r="J194" i="2"/>
  <c r="J196" i="2"/>
  <c r="J198" i="2"/>
  <c r="J199" i="2"/>
  <c r="J201" i="2"/>
  <c r="J202" i="2"/>
  <c r="J203" i="2"/>
  <c r="J204" i="2"/>
  <c r="J205" i="2"/>
  <c r="J206" i="2"/>
  <c r="J207" i="2"/>
  <c r="J208" i="2"/>
  <c r="J209" i="2"/>
  <c r="J210" i="2"/>
  <c r="J211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90" i="2"/>
  <c r="J391" i="2"/>
  <c r="J392" i="2"/>
  <c r="J393" i="2"/>
  <c r="J395" i="2"/>
  <c r="J396" i="2"/>
  <c r="J397" i="2"/>
  <c r="J398" i="2"/>
  <c r="J399" i="2"/>
  <c r="J400" i="2"/>
  <c r="J401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9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6" i="2"/>
  <c r="J547" i="2"/>
  <c r="J548" i="2"/>
  <c r="J549" i="2"/>
  <c r="J550" i="2"/>
  <c r="J551" i="2"/>
  <c r="J552" i="2"/>
  <c r="J553" i="2"/>
  <c r="J554" i="2"/>
  <c r="J555" i="2"/>
  <c r="J556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4" i="2"/>
  <c r="J595" i="2"/>
  <c r="J596" i="2"/>
  <c r="J597" i="2"/>
  <c r="J598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5" i="2"/>
  <c r="J646" i="2"/>
  <c r="J647" i="2"/>
  <c r="J648" i="2"/>
  <c r="J649" i="2"/>
  <c r="J651" i="2"/>
  <c r="J652" i="2"/>
  <c r="J653" i="2"/>
  <c r="J654" i="2"/>
  <c r="J655" i="2"/>
  <c r="J656" i="2"/>
  <c r="J657" i="2"/>
  <c r="J658" i="2"/>
  <c r="J660" i="2"/>
  <c r="J661" i="2"/>
  <c r="J662" i="2"/>
  <c r="J663" i="2"/>
  <c r="J664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5" i="2"/>
  <c r="J706" i="2"/>
  <c r="J707" i="2"/>
  <c r="J708" i="2"/>
  <c r="J709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90" i="2"/>
  <c r="J791" i="2"/>
  <c r="J792" i="2"/>
  <c r="J793" i="2"/>
  <c r="J794" i="2"/>
  <c r="J795" i="2"/>
  <c r="J797" i="2"/>
  <c r="J798" i="2"/>
  <c r="J799" i="2"/>
  <c r="J800" i="2"/>
  <c r="J801" i="2"/>
  <c r="J802" i="2"/>
  <c r="J803" i="2"/>
  <c r="J804" i="2"/>
  <c r="J806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1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9" i="2"/>
  <c r="J1130" i="2"/>
  <c r="J1131" i="2"/>
  <c r="J1132" i="2"/>
  <c r="J1133" i="2"/>
  <c r="J1134" i="2"/>
  <c r="J1135" i="2"/>
  <c r="J1136" i="2"/>
  <c r="J1137" i="2"/>
  <c r="J1139" i="2"/>
  <c r="J1140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1" i="2"/>
  <c r="J1202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6" i="2"/>
  <c r="J1317" i="2"/>
  <c r="J1318" i="2"/>
  <c r="J1319" i="2"/>
  <c r="J1320" i="2"/>
  <c r="J1321" i="2"/>
  <c r="J1322" i="2"/>
  <c r="J1323" i="2"/>
  <c r="J1324" i="2"/>
  <c r="J1325" i="2"/>
  <c r="J1326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30" i="2"/>
  <c r="J1431" i="2"/>
  <c r="J1432" i="2"/>
  <c r="J1433" i="2"/>
  <c r="J1434" i="2"/>
  <c r="J1435" i="2"/>
  <c r="J1436" i="2"/>
  <c r="J1437" i="2"/>
  <c r="J1439" i="2"/>
  <c r="J1440" i="2"/>
  <c r="J1441" i="2"/>
  <c r="J1442" i="2"/>
  <c r="J1443" i="2"/>
  <c r="J1444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8" i="2"/>
  <c r="J1549" i="2"/>
  <c r="J1550" i="2"/>
  <c r="J1551" i="2"/>
  <c r="J1553" i="2"/>
  <c r="J1554" i="2"/>
  <c r="J1555" i="2"/>
  <c r="J1556" i="2"/>
  <c r="J1557" i="2"/>
  <c r="J1558" i="2"/>
  <c r="J1559" i="2"/>
  <c r="J1560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2" i="2"/>
  <c r="J1613" i="2"/>
  <c r="J1614" i="2"/>
  <c r="J1615" i="2"/>
  <c r="J1616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8" i="2"/>
  <c r="J1669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8" i="2"/>
  <c r="J1729" i="2"/>
  <c r="J1730" i="2"/>
  <c r="J1731" i="2"/>
  <c r="J1732" i="2"/>
  <c r="J1733" i="2"/>
  <c r="J1734" i="2"/>
  <c r="J1735" i="2"/>
  <c r="J1737" i="2"/>
  <c r="J1738" i="2"/>
  <c r="J1739" i="2"/>
  <c r="J1740" i="2"/>
  <c r="J1741" i="2"/>
  <c r="J1742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4" i="2"/>
  <c r="J1765" i="2"/>
  <c r="J1766" i="2"/>
  <c r="J1767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2" i="2"/>
  <c r="J1833" i="2"/>
  <c r="J1834" i="2"/>
  <c r="J1835" i="2"/>
  <c r="J1836" i="2"/>
  <c r="J1837" i="2"/>
  <c r="J1838" i="2"/>
  <c r="J1839" i="2"/>
  <c r="J1840" i="2"/>
  <c r="J1841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6" i="2"/>
  <c r="J1867" i="2"/>
  <c r="J1868" i="2"/>
  <c r="J1869" i="2"/>
  <c r="J1870" i="2"/>
  <c r="J1871" i="2"/>
  <c r="J1872" i="2"/>
  <c r="J1873" i="2"/>
  <c r="J1874" i="2"/>
  <c r="J1875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9" i="2"/>
  <c r="J1930" i="2"/>
  <c r="J1931" i="2"/>
  <c r="J1932" i="2"/>
  <c r="J1933" i="2"/>
  <c r="J1934" i="2"/>
  <c r="J1935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J1481" i="2" l="1"/>
  <c r="O154" i="2"/>
  <c r="Q154" i="2"/>
  <c r="O923" i="2"/>
  <c r="Q923" i="2"/>
  <c r="O1004" i="2"/>
  <c r="Q1004" i="2"/>
  <c r="O1038" i="2"/>
  <c r="Q1038" i="2"/>
  <c r="O338" i="2"/>
  <c r="O361" i="2"/>
  <c r="O433" i="2"/>
  <c r="O444" i="2"/>
  <c r="O465" i="2"/>
  <c r="O479" i="2"/>
  <c r="O508" i="2"/>
  <c r="O578" i="2"/>
  <c r="O584" i="2"/>
  <c r="O1505" i="2"/>
  <c r="O1583" i="2"/>
  <c r="O1793" i="2"/>
  <c r="O1813" i="2"/>
  <c r="O186" i="2"/>
  <c r="O1440" i="2"/>
</calcChain>
</file>

<file path=xl/sharedStrings.xml><?xml version="1.0" encoding="utf-8"?>
<sst xmlns="http://schemas.openxmlformats.org/spreadsheetml/2006/main" count="25661" uniqueCount="746">
  <si>
    <t>Crop</t>
  </si>
  <si>
    <t>Crop_Year</t>
  </si>
  <si>
    <t>Season</t>
  </si>
  <si>
    <t>State</t>
  </si>
  <si>
    <t>Area</t>
  </si>
  <si>
    <t>Production</t>
  </si>
  <si>
    <t>Annual_Rainfall</t>
  </si>
  <si>
    <t>Fertilizer</t>
  </si>
  <si>
    <t>Pesticide</t>
  </si>
  <si>
    <t>Yield</t>
  </si>
  <si>
    <t>Avg_Temperature</t>
  </si>
  <si>
    <t>Max_Temperature</t>
  </si>
  <si>
    <t>Min_Temperature</t>
  </si>
  <si>
    <t>Rice</t>
  </si>
  <si>
    <t xml:space="preserve">Autumn     </t>
  </si>
  <si>
    <t>Assam</t>
  </si>
  <si>
    <t xml:space="preserve">Summer     </t>
  </si>
  <si>
    <t xml:space="preserve">Winter     </t>
  </si>
  <si>
    <t>Sugarcane</t>
  </si>
  <si>
    <t xml:space="preserve">Kharif     </t>
  </si>
  <si>
    <t>Wheat</t>
  </si>
  <si>
    <t xml:space="preserve">Rabi       </t>
  </si>
  <si>
    <t>Ragi</t>
  </si>
  <si>
    <t>Karnataka</t>
  </si>
  <si>
    <t xml:space="preserve">Whole Year </t>
  </si>
  <si>
    <t>1266.7 mm</t>
  </si>
  <si>
    <t>Meghalaya</t>
  </si>
  <si>
    <t>Rabi</t>
  </si>
  <si>
    <t>West Bengal</t>
  </si>
  <si>
    <t>751,970</t>
  </si>
  <si>
    <t>374116.99 kg</t>
  </si>
  <si>
    <t>Sunflower</t>
  </si>
  <si>
    <t>Urad</t>
  </si>
  <si>
    <t>kharif</t>
  </si>
  <si>
    <t>rabi</t>
  </si>
  <si>
    <t xml:space="preserve"> 1.887 </t>
  </si>
  <si>
    <t>Puducherry</t>
  </si>
  <si>
    <t>Goa</t>
  </si>
  <si>
    <t>KHARIF</t>
  </si>
  <si>
    <t>RABI</t>
  </si>
  <si>
    <t>36.034 °C</t>
  </si>
  <si>
    <t>Kerala</t>
  </si>
  <si>
    <t xml:space="preserve"> 32.692 </t>
  </si>
  <si>
    <t>26.694 °C</t>
  </si>
  <si>
    <t xml:space="preserve"> 14721.2 </t>
  </si>
  <si>
    <t xml:space="preserve"> 96281 </t>
  </si>
  <si>
    <t>4,298,265</t>
  </si>
  <si>
    <t>5780 ha</t>
  </si>
  <si>
    <t xml:space="preserve">Rabi  </t>
  </si>
  <si>
    <t>Kharif</t>
  </si>
  <si>
    <t xml:space="preserve"> 16.809 </t>
  </si>
  <si>
    <t>16.809 °C</t>
  </si>
  <si>
    <t>Andhra Pradesh</t>
  </si>
  <si>
    <t>17.199 °C</t>
  </si>
  <si>
    <t xml:space="preserve"> 35.855 </t>
  </si>
  <si>
    <t xml:space="preserve"> 108456.66 </t>
  </si>
  <si>
    <t>188,140</t>
  </si>
  <si>
    <t>13128175.93 kg</t>
  </si>
  <si>
    <t>55,258</t>
  </si>
  <si>
    <t>autumn</t>
  </si>
  <si>
    <t>16.45</t>
  </si>
  <si>
    <t xml:space="preserve"> 8813 </t>
  </si>
  <si>
    <t>928.40</t>
  </si>
  <si>
    <t>1714736 ha</t>
  </si>
  <si>
    <t>1,699,136.81</t>
  </si>
  <si>
    <t>SUMMER</t>
  </si>
  <si>
    <t>25.637 °C</t>
  </si>
  <si>
    <t>418198 ha</t>
  </si>
  <si>
    <t xml:space="preserve"> 15379552.44 </t>
  </si>
  <si>
    <t xml:space="preserve"> 116540 </t>
  </si>
  <si>
    <t xml:space="preserve"> 25.005 </t>
  </si>
  <si>
    <t>11.89</t>
  </si>
  <si>
    <t xml:space="preserve"> 4812 </t>
  </si>
  <si>
    <t xml:space="preserve"> 1434.588 </t>
  </si>
  <si>
    <t xml:space="preserve"> 731778 </t>
  </si>
  <si>
    <t>1,748,715</t>
  </si>
  <si>
    <t xml:space="preserve"> 2381139.84 </t>
  </si>
  <si>
    <t>WholeYear</t>
  </si>
  <si>
    <t>233217 tonnes</t>
  </si>
  <si>
    <t>whole year</t>
  </si>
  <si>
    <t>Tamil Nadu</t>
  </si>
  <si>
    <t>25.763 °C</t>
  </si>
  <si>
    <t>208969 ha</t>
  </si>
  <si>
    <t>15069824 tonnes</t>
  </si>
  <si>
    <t xml:space="preserve"> 38.203 </t>
  </si>
  <si>
    <t xml:space="preserve"> 2213.7 </t>
  </si>
  <si>
    <t>6565 ha</t>
  </si>
  <si>
    <t>226,625.28</t>
  </si>
  <si>
    <t>292,230</t>
  </si>
  <si>
    <t>220,132</t>
  </si>
  <si>
    <t>14,588,068.32</t>
  </si>
  <si>
    <t>32.61</t>
  </si>
  <si>
    <t>1.19</t>
  </si>
  <si>
    <t>0.41</t>
  </si>
  <si>
    <t xml:space="preserve"> 1526.7 </t>
  </si>
  <si>
    <t>8465 ha</t>
  </si>
  <si>
    <t>0.665 t/ha</t>
  </si>
  <si>
    <t>1.557 t/ha</t>
  </si>
  <si>
    <t>4.25</t>
  </si>
  <si>
    <t xml:space="preserve"> 35.635 </t>
  </si>
  <si>
    <t xml:space="preserve"> 2880.2 </t>
  </si>
  <si>
    <t>19.35</t>
  </si>
  <si>
    <t xml:space="preserve"> 37766 </t>
  </si>
  <si>
    <t>104.66</t>
  </si>
  <si>
    <t>1075.5 mm</t>
  </si>
  <si>
    <t xml:space="preserve"> 2332.89 </t>
  </si>
  <si>
    <t xml:space="preserve"> 722784 </t>
  </si>
  <si>
    <t xml:space="preserve"> 219 </t>
  </si>
  <si>
    <t xml:space="preserve"> Rabi</t>
  </si>
  <si>
    <t xml:space="preserve"> 2454.7 </t>
  </si>
  <si>
    <t xml:space="preserve"> 1049776.2 </t>
  </si>
  <si>
    <t xml:space="preserve"> 20.265 </t>
  </si>
  <si>
    <t>5857.94 kg</t>
  </si>
  <si>
    <t>39.107 t/ha</t>
  </si>
  <si>
    <t>86064.22 kg</t>
  </si>
  <si>
    <t xml:space="preserve"> 37.015 </t>
  </si>
  <si>
    <t>1,631.40</t>
  </si>
  <si>
    <t>1.23</t>
  </si>
  <si>
    <t xml:space="preserve"> 16895 </t>
  </si>
  <si>
    <t xml:space="preserve"> 43291635 </t>
  </si>
  <si>
    <t>Summer</t>
  </si>
  <si>
    <t>12,290</t>
  </si>
  <si>
    <t xml:space="preserve"> 1099749 </t>
  </si>
  <si>
    <t xml:space="preserve"> Kharif</t>
  </si>
  <si>
    <t xml:space="preserve"> 2.787 </t>
  </si>
  <si>
    <t>268600 ha</t>
  </si>
  <si>
    <t>18.61</t>
  </si>
  <si>
    <t xml:space="preserve"> 18.611 </t>
  </si>
  <si>
    <t xml:space="preserve">Autumn  </t>
  </si>
  <si>
    <t>34.151 °C</t>
  </si>
  <si>
    <t xml:space="preserve"> 4650 </t>
  </si>
  <si>
    <t>1,434.59</t>
  </si>
  <si>
    <t>24.73</t>
  </si>
  <si>
    <t xml:space="preserve"> 24.318 </t>
  </si>
  <si>
    <t>24558 tonnes</t>
  </si>
  <si>
    <t>35.27</t>
  </si>
  <si>
    <t>summer</t>
  </si>
  <si>
    <t>WHOLE YEAR</t>
  </si>
  <si>
    <t>31394.79 kg</t>
  </si>
  <si>
    <t>23.876 °C</t>
  </si>
  <si>
    <t xml:space="preserve"> 1297 </t>
  </si>
  <si>
    <t>35.07</t>
  </si>
  <si>
    <t xml:space="preserve"> 1163725 </t>
  </si>
  <si>
    <t xml:space="preserve">Whole Year  </t>
  </si>
  <si>
    <t xml:space="preserve"> 47413 </t>
  </si>
  <si>
    <t xml:space="preserve"> 11.877 </t>
  </si>
  <si>
    <t xml:space="preserve"> 3.96 </t>
  </si>
  <si>
    <t>3.3 kg</t>
  </si>
  <si>
    <t xml:space="preserve"> 12 </t>
  </si>
  <si>
    <t>37524.48 kg</t>
  </si>
  <si>
    <t>23.536 °C</t>
  </si>
  <si>
    <t>15.61</t>
  </si>
  <si>
    <t xml:space="preserve">Summer  </t>
  </si>
  <si>
    <t>24.70</t>
  </si>
  <si>
    <t xml:space="preserve"> 63434 </t>
  </si>
  <si>
    <t>2279947.2 kg</t>
  </si>
  <si>
    <t>754000 kg</t>
  </si>
  <si>
    <t>3,655,430</t>
  </si>
  <si>
    <t xml:space="preserve"> 7317871.6 </t>
  </si>
  <si>
    <t xml:space="preserve"> Whole Year</t>
  </si>
  <si>
    <t>0 tonnes</t>
  </si>
  <si>
    <t>13267 ha</t>
  </si>
  <si>
    <t>3709081 tonnes</t>
  </si>
  <si>
    <t>1797.7 mm</t>
  </si>
  <si>
    <t>24.332 °C</t>
  </si>
  <si>
    <t>4.86</t>
  </si>
  <si>
    <t xml:space="preserve">Kharif  </t>
  </si>
  <si>
    <t>16.71</t>
  </si>
  <si>
    <t xml:space="preserve"> Winter</t>
  </si>
  <si>
    <t>14,568,059.76</t>
  </si>
  <si>
    <t xml:space="preserve"> 2210.29 </t>
  </si>
  <si>
    <t>59.56</t>
  </si>
  <si>
    <t>20.302 °C</t>
  </si>
  <si>
    <t>621309.48 kg</t>
  </si>
  <si>
    <t>52830 ha</t>
  </si>
  <si>
    <t>3,046.40</t>
  </si>
  <si>
    <t>Autumn</t>
  </si>
  <si>
    <t>WINTER</t>
  </si>
  <si>
    <t>12.108 °C</t>
  </si>
  <si>
    <t>20.25</t>
  </si>
  <si>
    <t xml:space="preserve"> 27.861 </t>
  </si>
  <si>
    <t xml:space="preserve"> 419970.72 </t>
  </si>
  <si>
    <t>2,155.30</t>
  </si>
  <si>
    <t>875</t>
  </si>
  <si>
    <t>36275 ha</t>
  </si>
  <si>
    <t xml:space="preserve"> 16.467 </t>
  </si>
  <si>
    <t>5240 ha</t>
  </si>
  <si>
    <t>35.826 °C</t>
  </si>
  <si>
    <t>2.98</t>
  </si>
  <si>
    <t>98</t>
  </si>
  <si>
    <t>19.86</t>
  </si>
  <si>
    <t>232887282 kg</t>
  </si>
  <si>
    <t>67,405,633.25</t>
  </si>
  <si>
    <t xml:space="preserve"> 28.225 </t>
  </si>
  <si>
    <t xml:space="preserve"> 1391.3 </t>
  </si>
  <si>
    <t xml:space="preserve"> 24.416 </t>
  </si>
  <si>
    <t xml:space="preserve">Winter  </t>
  </si>
  <si>
    <t>24.921 °C</t>
  </si>
  <si>
    <t>26.82</t>
  </si>
  <si>
    <t>winter</t>
  </si>
  <si>
    <t>12684809 kg</t>
  </si>
  <si>
    <t xml:space="preserve"> 20.065 </t>
  </si>
  <si>
    <t xml:space="preserve"> 3554113 </t>
  </si>
  <si>
    <t>30128 tonnes</t>
  </si>
  <si>
    <t>868.20</t>
  </si>
  <si>
    <t xml:space="preserve"> 8 </t>
  </si>
  <si>
    <t>42823.68 kg</t>
  </si>
  <si>
    <t xml:space="preserve"> Summer</t>
  </si>
  <si>
    <t>13,734</t>
  </si>
  <si>
    <t>35.969 °C</t>
  </si>
  <si>
    <t>737,547</t>
  </si>
  <si>
    <t>25.68</t>
  </si>
  <si>
    <t>0.95</t>
  </si>
  <si>
    <t xml:space="preserve"> 16.843 </t>
  </si>
  <si>
    <t xml:space="preserve"> 25.682 </t>
  </si>
  <si>
    <t>38.509 °C</t>
  </si>
  <si>
    <t xml:space="preserve"> 47954592.2 </t>
  </si>
  <si>
    <t>24.191 °C</t>
  </si>
  <si>
    <t xml:space="preserve"> 11722.9 </t>
  </si>
  <si>
    <t>18.962 °C</t>
  </si>
  <si>
    <t>125</t>
  </si>
  <si>
    <t xml:space="preserve"> 4004.7 </t>
  </si>
  <si>
    <t xml:space="preserve"> 25.721 </t>
  </si>
  <si>
    <t xml:space="preserve"> 1011.88 </t>
  </si>
  <si>
    <t>37</t>
  </si>
  <si>
    <t>33.058 °C</t>
  </si>
  <si>
    <t>2 ha</t>
  </si>
  <si>
    <t>28.41</t>
  </si>
  <si>
    <t>146 tonnes</t>
  </si>
  <si>
    <t xml:space="preserve"> 694936.96 </t>
  </si>
  <si>
    <t>5,042.36</t>
  </si>
  <si>
    <t>11.617 °C</t>
  </si>
  <si>
    <t>4,489.50</t>
  </si>
  <si>
    <t>25.90</t>
  </si>
  <si>
    <t>58,578.03</t>
  </si>
  <si>
    <t xml:space="preserve"> 3119.2 </t>
  </si>
  <si>
    <t>910.1 mm</t>
  </si>
  <si>
    <t>Odisha</t>
  </si>
  <si>
    <t>41987 ha</t>
  </si>
  <si>
    <t>18,682</t>
  </si>
  <si>
    <t>268400 ha</t>
  </si>
  <si>
    <t>28.24</t>
  </si>
  <si>
    <t xml:space="preserve"> 0.252 </t>
  </si>
  <si>
    <t>Bihar</t>
  </si>
  <si>
    <t>Gujarat</t>
  </si>
  <si>
    <t>16.013 °C</t>
  </si>
  <si>
    <t>Madhya Pradesh</t>
  </si>
  <si>
    <t xml:space="preserve"> 0.446 </t>
  </si>
  <si>
    <t>Maharashtra</t>
  </si>
  <si>
    <t>0.489 t/ha</t>
  </si>
  <si>
    <t>Mizoram</t>
  </si>
  <si>
    <t xml:space="preserve"> 6.82 </t>
  </si>
  <si>
    <t>Punjab</t>
  </si>
  <si>
    <t>Uttar Pradesh</t>
  </si>
  <si>
    <t>59798 kg</t>
  </si>
  <si>
    <t>37.58</t>
  </si>
  <si>
    <t>0.544 t/ha</t>
  </si>
  <si>
    <t xml:space="preserve"> 2121335 </t>
  </si>
  <si>
    <t>Haryana</t>
  </si>
  <si>
    <t>Himachal Pradesh</t>
  </si>
  <si>
    <t>16.147 °C</t>
  </si>
  <si>
    <t>588.6 mm</t>
  </si>
  <si>
    <t>588.60</t>
  </si>
  <si>
    <t>34,373,508</t>
  </si>
  <si>
    <t>Tripura</t>
  </si>
  <si>
    <t xml:space="preserve"> 26.193 </t>
  </si>
  <si>
    <t>458.90</t>
  </si>
  <si>
    <t xml:space="preserve"> 13350.96 </t>
  </si>
  <si>
    <t xml:space="preserve"> 295973.46 </t>
  </si>
  <si>
    <t>36.185 °C</t>
  </si>
  <si>
    <t>1,951,640</t>
  </si>
  <si>
    <t>2,252.34</t>
  </si>
  <si>
    <t>39447 kg</t>
  </si>
  <si>
    <t xml:space="preserve"> 36.661 </t>
  </si>
  <si>
    <t>Nagaland</t>
  </si>
  <si>
    <t xml:space="preserve"> 1484.3 </t>
  </si>
  <si>
    <t>16.70</t>
  </si>
  <si>
    <t>922.80</t>
  </si>
  <si>
    <t>883.40</t>
  </si>
  <si>
    <t xml:space="preserve"> 1.311 </t>
  </si>
  <si>
    <t>26.114 °C</t>
  </si>
  <si>
    <t>537506.58 kg</t>
  </si>
  <si>
    <t>Chhattisgarh</t>
  </si>
  <si>
    <t>1235 ha</t>
  </si>
  <si>
    <t xml:space="preserve"> 896.4 </t>
  </si>
  <si>
    <t>27.672 °C</t>
  </si>
  <si>
    <t>286,100</t>
  </si>
  <si>
    <t>2695000 tonnes</t>
  </si>
  <si>
    <t>21.48</t>
  </si>
  <si>
    <t xml:space="preserve"> 1390185.37 </t>
  </si>
  <si>
    <t xml:space="preserve"> 25.928 </t>
  </si>
  <si>
    <t>35,000</t>
  </si>
  <si>
    <t>36.16</t>
  </si>
  <si>
    <t xml:space="preserve"> 0.644 </t>
  </si>
  <si>
    <t>134130 tonnes</t>
  </si>
  <si>
    <t>Uttarakhand</t>
  </si>
  <si>
    <t>3,476</t>
  </si>
  <si>
    <t>34993 tonnes</t>
  </si>
  <si>
    <t xml:space="preserve"> 67814320 </t>
  </si>
  <si>
    <t>3800 ha</t>
  </si>
  <si>
    <t xml:space="preserve"> 122226 </t>
  </si>
  <si>
    <t xml:space="preserve"> 918.1 </t>
  </si>
  <si>
    <t>150332 kg</t>
  </si>
  <si>
    <t>1.199 t/ha</t>
  </si>
  <si>
    <t>1000 ha</t>
  </si>
  <si>
    <t xml:space="preserve"> 234 </t>
  </si>
  <si>
    <t>459,585,000</t>
  </si>
  <si>
    <t xml:space="preserve"> 849.9 </t>
  </si>
  <si>
    <t>18.842 °C</t>
  </si>
  <si>
    <t>30,845.62</t>
  </si>
  <si>
    <t xml:space="preserve"> 55218549.58 </t>
  </si>
  <si>
    <t>0.75</t>
  </si>
  <si>
    <t xml:space="preserve"> 26.235 </t>
  </si>
  <si>
    <t>1001.4 mm</t>
  </si>
  <si>
    <t xml:space="preserve"> 646398 </t>
  </si>
  <si>
    <t>170,200.25</t>
  </si>
  <si>
    <t xml:space="preserve"> 1.221 </t>
  </si>
  <si>
    <t>26.255 °C</t>
  </si>
  <si>
    <t xml:space="preserve"> 18.97 </t>
  </si>
  <si>
    <t xml:space="preserve"> 26.327 </t>
  </si>
  <si>
    <t>4.13</t>
  </si>
  <si>
    <t>387200.3 kg</t>
  </si>
  <si>
    <t>Jharkhand</t>
  </si>
  <si>
    <t xml:space="preserve"> 25.975 </t>
  </si>
  <si>
    <t>Winter</t>
  </si>
  <si>
    <t xml:space="preserve"> 1353.9 </t>
  </si>
  <si>
    <t>Delhi</t>
  </si>
  <si>
    <t>25.18</t>
  </si>
  <si>
    <t>71.60</t>
  </si>
  <si>
    <t>0.856 t/ha</t>
  </si>
  <si>
    <t>Manipur</t>
  </si>
  <si>
    <t>2800 ha</t>
  </si>
  <si>
    <t>36.365 °C</t>
  </si>
  <si>
    <t xml:space="preserve"> 1979600 </t>
  </si>
  <si>
    <t xml:space="preserve"> 566876 </t>
  </si>
  <si>
    <t>26.11</t>
  </si>
  <si>
    <t>25.775 °C</t>
  </si>
  <si>
    <t>38.96</t>
  </si>
  <si>
    <t>1.731 t/ha</t>
  </si>
  <si>
    <t>719.80</t>
  </si>
  <si>
    <t>112</t>
  </si>
  <si>
    <t>15.839 °C</t>
  </si>
  <si>
    <t>53,600</t>
  </si>
  <si>
    <t>26.30</t>
  </si>
  <si>
    <t>48.85</t>
  </si>
  <si>
    <t>22367 tonnes</t>
  </si>
  <si>
    <t>72,740</t>
  </si>
  <si>
    <t>0.84</t>
  </si>
  <si>
    <t>37.94</t>
  </si>
  <si>
    <t>516.90</t>
  </si>
  <si>
    <t>310472.88 kg</t>
  </si>
  <si>
    <t>1387.2 mm</t>
  </si>
  <si>
    <t xml:space="preserve"> 35.586 </t>
  </si>
  <si>
    <t xml:space="preserve"> 1558.96 </t>
  </si>
  <si>
    <t>59960 kg</t>
  </si>
  <si>
    <t>460</t>
  </si>
  <si>
    <t>0.62 t/ha</t>
  </si>
  <si>
    <t>8971 ha</t>
  </si>
  <si>
    <t xml:space="preserve"> 18.655 </t>
  </si>
  <si>
    <t>0.25</t>
  </si>
  <si>
    <t>16.54</t>
  </si>
  <si>
    <t>0.219 t/ha</t>
  </si>
  <si>
    <t>1,207</t>
  </si>
  <si>
    <t>0.33</t>
  </si>
  <si>
    <t xml:space="preserve"> 35.242 </t>
  </si>
  <si>
    <t xml:space="preserve"> 25.26 </t>
  </si>
  <si>
    <t xml:space="preserve"> 15.902 </t>
  </si>
  <si>
    <t>31.538 °C</t>
  </si>
  <si>
    <t>990</t>
  </si>
  <si>
    <t>211.20</t>
  </si>
  <si>
    <t>191.18 kg</t>
  </si>
  <si>
    <t>1,764.30</t>
  </si>
  <si>
    <t xml:space="preserve"> 40620 </t>
  </si>
  <si>
    <t>1.995 t/ha</t>
  </si>
  <si>
    <t>26.288 °C</t>
  </si>
  <si>
    <t>10.92</t>
  </si>
  <si>
    <t>0.63</t>
  </si>
  <si>
    <t>377870 ha</t>
  </si>
  <si>
    <t>27.43</t>
  </si>
  <si>
    <t>1004.2 mm</t>
  </si>
  <si>
    <t>0.24</t>
  </si>
  <si>
    <t>2.93</t>
  </si>
  <si>
    <t>14.39</t>
  </si>
  <si>
    <t>26.101 °C</t>
  </si>
  <si>
    <t>0.94</t>
  </si>
  <si>
    <t xml:space="preserve"> 1.782 </t>
  </si>
  <si>
    <t>18.84</t>
  </si>
  <si>
    <t xml:space="preserve"> 3488000 </t>
  </si>
  <si>
    <t>1.71</t>
  </si>
  <si>
    <t>AUTUMN</t>
  </si>
  <si>
    <t xml:space="preserve"> 24455310.88 </t>
  </si>
  <si>
    <t>9034 ha</t>
  </si>
  <si>
    <t>746.10</t>
  </si>
  <si>
    <t xml:space="preserve"> 14.165 </t>
  </si>
  <si>
    <t>0.36</t>
  </si>
  <si>
    <t>15.111 °C</t>
  </si>
  <si>
    <t>2234300 tonnes</t>
  </si>
  <si>
    <t xml:space="preserve"> 21012576 </t>
  </si>
  <si>
    <t>1052.8 mm</t>
  </si>
  <si>
    <t xml:space="preserve"> 46330656 </t>
  </si>
  <si>
    <t>4,320</t>
  </si>
  <si>
    <t>240 tonnes</t>
  </si>
  <si>
    <t>1.502 t/ha</t>
  </si>
  <si>
    <t xml:space="preserve"> 2900 </t>
  </si>
  <si>
    <t xml:space="preserve"> 32662.89 </t>
  </si>
  <si>
    <t xml:space="preserve"> 173627 </t>
  </si>
  <si>
    <t>Jammu and Kashmir</t>
  </si>
  <si>
    <t>-17.64 °C</t>
  </si>
  <si>
    <t>425417.86 kg</t>
  </si>
  <si>
    <t xml:space="preserve"> 3123411.9 </t>
  </si>
  <si>
    <t>102607470 kg</t>
  </si>
  <si>
    <t xml:space="preserve"> 66.795 </t>
  </si>
  <si>
    <t>2964 ha</t>
  </si>
  <si>
    <t>21.64</t>
  </si>
  <si>
    <t>794,682</t>
  </si>
  <si>
    <t>117,700</t>
  </si>
  <si>
    <t xml:space="preserve"> 657.9 </t>
  </si>
  <si>
    <t xml:space="preserve"> 25050 </t>
  </si>
  <si>
    <t>245538 ha</t>
  </si>
  <si>
    <t xml:space="preserve"> 325 </t>
  </si>
  <si>
    <t>18,100,362.84</t>
  </si>
  <si>
    <t>63,383.82</t>
  </si>
  <si>
    <t>35.565 °C</t>
  </si>
  <si>
    <t xml:space="preserve"> 9597968 </t>
  </si>
  <si>
    <t xml:space="preserve"> 45549 </t>
  </si>
  <si>
    <t xml:space="preserve"> 2505545 </t>
  </si>
  <si>
    <t>60,161.28</t>
  </si>
  <si>
    <t xml:space="preserve"> 629.2 </t>
  </si>
  <si>
    <t>206521406.9 kg</t>
  </si>
  <si>
    <t xml:space="preserve"> 283 </t>
  </si>
  <si>
    <t xml:space="preserve"> 15.735 </t>
  </si>
  <si>
    <t>35.62</t>
  </si>
  <si>
    <t>30.86</t>
  </si>
  <si>
    <t xml:space="preserve"> 1.68 </t>
  </si>
  <si>
    <t>107.413 t/ha</t>
  </si>
  <si>
    <t>1,095.20</t>
  </si>
  <si>
    <t>2.57</t>
  </si>
  <si>
    <t xml:space="preserve"> Autumn</t>
  </si>
  <si>
    <t xml:space="preserve"> 50911.68 </t>
  </si>
  <si>
    <t>1096 mm</t>
  </si>
  <si>
    <t>8144 ha</t>
  </si>
  <si>
    <t xml:space="preserve"> 1302.7 </t>
  </si>
  <si>
    <t>35.79</t>
  </si>
  <si>
    <t xml:space="preserve"> 0.79 </t>
  </si>
  <si>
    <t xml:space="preserve"> 37.73 </t>
  </si>
  <si>
    <t xml:space="preserve"> 0.13 </t>
  </si>
  <si>
    <t>15.08</t>
  </si>
  <si>
    <t>25.435 °C</t>
  </si>
  <si>
    <t>19.485 °C</t>
  </si>
  <si>
    <t>13401600 kg</t>
  </si>
  <si>
    <t>5.068 t/ha</t>
  </si>
  <si>
    <t>24.964 °C</t>
  </si>
  <si>
    <t>25.27</t>
  </si>
  <si>
    <t>1,175.46</t>
  </si>
  <si>
    <t>2377211.2 kg</t>
  </si>
  <si>
    <t xml:space="preserve"> 16.165 </t>
  </si>
  <si>
    <t xml:space="preserve"> 38.273 </t>
  </si>
  <si>
    <t>4.41</t>
  </si>
  <si>
    <t>32.27</t>
  </si>
  <si>
    <t>938100 ha</t>
  </si>
  <si>
    <t xml:space="preserve"> 75335000 </t>
  </si>
  <si>
    <t>449.5 kg</t>
  </si>
  <si>
    <t>6795 tonnes</t>
  </si>
  <si>
    <t xml:space="preserve"> 1100.5 </t>
  </si>
  <si>
    <t>12,365,600</t>
  </si>
  <si>
    <t xml:space="preserve"> 25420 </t>
  </si>
  <si>
    <t xml:space="preserve"> 3517000 </t>
  </si>
  <si>
    <t>14.44</t>
  </si>
  <si>
    <t>4402 kg</t>
  </si>
  <si>
    <t xml:space="preserve"> 21480 </t>
  </si>
  <si>
    <t>2240028.47 kg</t>
  </si>
  <si>
    <t>3,987,721</t>
  </si>
  <si>
    <t>15.65</t>
  </si>
  <si>
    <t>36.91</t>
  </si>
  <si>
    <t xml:space="preserve"> 600 </t>
  </si>
  <si>
    <t xml:space="preserve"> 30.795 </t>
  </si>
  <si>
    <t>1216.9 mm</t>
  </si>
  <si>
    <t>30.257 °C</t>
  </si>
  <si>
    <t>6.84</t>
  </si>
  <si>
    <t xml:space="preserve"> 433470 </t>
  </si>
  <si>
    <t>0.464 t/ha</t>
  </si>
  <si>
    <t>Telangana</t>
  </si>
  <si>
    <t xml:space="preserve"> 2813045 </t>
  </si>
  <si>
    <t>34.88</t>
  </si>
  <si>
    <t>34.879 °C</t>
  </si>
  <si>
    <t xml:space="preserve"> 14.346 </t>
  </si>
  <si>
    <t xml:space="preserve"> 10.936 </t>
  </si>
  <si>
    <t>4,016,656</t>
  </si>
  <si>
    <t>10,545,076</t>
  </si>
  <si>
    <t xml:space="preserve"> 36.971 </t>
  </si>
  <si>
    <t>34,054.35</t>
  </si>
  <si>
    <t xml:space="preserve"> 605.6 </t>
  </si>
  <si>
    <t xml:space="preserve"> 12.314 </t>
  </si>
  <si>
    <t>501,980</t>
  </si>
  <si>
    <t>37.153 °C</t>
  </si>
  <si>
    <t>24.752 °C</t>
  </si>
  <si>
    <t>74,742,258.48</t>
  </si>
  <si>
    <t xml:space="preserve"> 6591366.48 </t>
  </si>
  <si>
    <t>32 tonnes</t>
  </si>
  <si>
    <t xml:space="preserve"> 35.836 </t>
  </si>
  <si>
    <t xml:space="preserve"> 5850.24 </t>
  </si>
  <si>
    <t xml:space="preserve"> 38533356.11 </t>
  </si>
  <si>
    <t>93000 ha</t>
  </si>
  <si>
    <t xml:space="preserve"> 3327 </t>
  </si>
  <si>
    <t>26.046 °C</t>
  </si>
  <si>
    <t>2250 ha</t>
  </si>
  <si>
    <t>29.91</t>
  </si>
  <si>
    <t>13.46</t>
  </si>
  <si>
    <t>828</t>
  </si>
  <si>
    <t>2,334.40</t>
  </si>
  <si>
    <t>15.10</t>
  </si>
  <si>
    <t>674,135</t>
  </si>
  <si>
    <t>16.827 °C</t>
  </si>
  <si>
    <t>1,717</t>
  </si>
  <si>
    <t>432,493.05</t>
  </si>
  <si>
    <t>Arunachal Pradesh</t>
  </si>
  <si>
    <t xml:space="preserve"> 45850 </t>
  </si>
  <si>
    <t>37.408 °C</t>
  </si>
  <si>
    <t xml:space="preserve"> 65.162 </t>
  </si>
  <si>
    <t xml:space="preserve"> 153153452.5 </t>
  </si>
  <si>
    <t>349779.5 kg</t>
  </si>
  <si>
    <t xml:space="preserve"> 101500 </t>
  </si>
  <si>
    <t xml:space="preserve"> 32.359 </t>
  </si>
  <si>
    <t>232,940</t>
  </si>
  <si>
    <t>0.91</t>
  </si>
  <si>
    <t xml:space="preserve"> 3.295 </t>
  </si>
  <si>
    <t>13.979 °C</t>
  </si>
  <si>
    <t xml:space="preserve"> 1959.8 </t>
  </si>
  <si>
    <t xml:space="preserve"> 13.207 </t>
  </si>
  <si>
    <t>33776 tonnes</t>
  </si>
  <si>
    <t>5,409</t>
  </si>
  <si>
    <t>460 tonnes</t>
  </si>
  <si>
    <t>17.84</t>
  </si>
  <si>
    <t xml:space="preserve"> 29.705 </t>
  </si>
  <si>
    <t>12491.5 kg</t>
  </si>
  <si>
    <t xml:space="preserve"> 17.732 </t>
  </si>
  <si>
    <t xml:space="preserve"> 1.326 </t>
  </si>
  <si>
    <t>1.69</t>
  </si>
  <si>
    <t>1247554.56 kg</t>
  </si>
  <si>
    <t xml:space="preserve"> 38.416 </t>
  </si>
  <si>
    <t xml:space="preserve"> 4.705 </t>
  </si>
  <si>
    <t>1,182.20</t>
  </si>
  <si>
    <t xml:space="preserve"> 1.608 </t>
  </si>
  <si>
    <t xml:space="preserve"> 34788414.72 </t>
  </si>
  <si>
    <t xml:space="preserve"> 798 </t>
  </si>
  <si>
    <t>224,315,001.60</t>
  </si>
  <si>
    <t xml:space="preserve"> 9126.08 </t>
  </si>
  <si>
    <t>29.435 °C</t>
  </si>
  <si>
    <t>1722.1 mm</t>
  </si>
  <si>
    <t>36.721 °C</t>
  </si>
  <si>
    <t xml:space="preserve"> 156.18 </t>
  </si>
  <si>
    <t>26.37</t>
  </si>
  <si>
    <t xml:space="preserve"> 1 </t>
  </si>
  <si>
    <t>24.5 °C</t>
  </si>
  <si>
    <t>14.96</t>
  </si>
  <si>
    <t>849,027.16</t>
  </si>
  <si>
    <t xml:space="preserve"> 37.757 </t>
  </si>
  <si>
    <t>1475.8 mm</t>
  </si>
  <si>
    <t>2992.9 mm</t>
  </si>
  <si>
    <t>5403580 tonnes</t>
  </si>
  <si>
    <t>1521.4 mm</t>
  </si>
  <si>
    <t>0.331 t/ha</t>
  </si>
  <si>
    <t>34,973.75</t>
  </si>
  <si>
    <t>27.728 °C</t>
  </si>
  <si>
    <t xml:space="preserve"> 39.686 </t>
  </si>
  <si>
    <t xml:space="preserve"> 4909.45 </t>
  </si>
  <si>
    <t>247696106.6 kg</t>
  </si>
  <si>
    <t>23.57</t>
  </si>
  <si>
    <t>198 tonnes</t>
  </si>
  <si>
    <t xml:space="preserve"> 13.814 </t>
  </si>
  <si>
    <t>37.91</t>
  </si>
  <si>
    <t xml:space="preserve"> 33250 </t>
  </si>
  <si>
    <t xml:space="preserve"> 26.604 </t>
  </si>
  <si>
    <t>16.96</t>
  </si>
  <si>
    <t>31.88</t>
  </si>
  <si>
    <t>2,223,805</t>
  </si>
  <si>
    <t>5488.7 kg</t>
  </si>
  <si>
    <t>38455689.92 kg</t>
  </si>
  <si>
    <t>36.678 °C</t>
  </si>
  <si>
    <t>145927124.2 kg</t>
  </si>
  <si>
    <t>1.76</t>
  </si>
  <si>
    <t>25.21</t>
  </si>
  <si>
    <t>10.734 °C</t>
  </si>
  <si>
    <t>439,401</t>
  </si>
  <si>
    <t>36,890,612.80</t>
  </si>
  <si>
    <t>14.54</t>
  </si>
  <si>
    <t>15.295 °C</t>
  </si>
  <si>
    <t>886453.36 kg</t>
  </si>
  <si>
    <t xml:space="preserve"> 978 </t>
  </si>
  <si>
    <t>543.16 kg</t>
  </si>
  <si>
    <t>78,173.60</t>
  </si>
  <si>
    <t xml:space="preserve"> 1593.9 </t>
  </si>
  <si>
    <t>50,258,693.60</t>
  </si>
  <si>
    <t>141</t>
  </si>
  <si>
    <t>23.31</t>
  </si>
  <si>
    <t xml:space="preserve"> 89141035.36 </t>
  </si>
  <si>
    <t>29.374 °C</t>
  </si>
  <si>
    <t>18.768 °C</t>
  </si>
  <si>
    <t>1.11</t>
  </si>
  <si>
    <t>123,689,633</t>
  </si>
  <si>
    <t>28.272 °C</t>
  </si>
  <si>
    <t>10.87</t>
  </si>
  <si>
    <t>4.01</t>
  </si>
  <si>
    <t>23114343.19 kg</t>
  </si>
  <si>
    <t>32.914 °C</t>
  </si>
  <si>
    <t>62355.6 kg</t>
  </si>
  <si>
    <t>1.511 t/ha</t>
  </si>
  <si>
    <t xml:space="preserve"> 159 </t>
  </si>
  <si>
    <t xml:space="preserve"> 614.6 </t>
  </si>
  <si>
    <t xml:space="preserve"> 500880 </t>
  </si>
  <si>
    <t xml:space="preserve"> -3.722 </t>
  </si>
  <si>
    <t>0.17</t>
  </si>
  <si>
    <t>915054.4 kg</t>
  </si>
  <si>
    <t>25.292 °C</t>
  </si>
  <si>
    <t>-3.62</t>
  </si>
  <si>
    <t>3317.6 kg</t>
  </si>
  <si>
    <t>32.97</t>
  </si>
  <si>
    <t xml:space="preserve"> 24.242 </t>
  </si>
  <si>
    <t>0.81 kg</t>
  </si>
  <si>
    <t>39 tonnes</t>
  </si>
  <si>
    <t>1017.63 kg</t>
  </si>
  <si>
    <t>32.725 °C</t>
  </si>
  <si>
    <t>28.095 °C</t>
  </si>
  <si>
    <t xml:space="preserve"> 1330 </t>
  </si>
  <si>
    <t>1572.6 mm</t>
  </si>
  <si>
    <t xml:space="preserve"> -3.047 </t>
  </si>
  <si>
    <t>-17.1 °C</t>
  </si>
  <si>
    <t>25.28 °C</t>
  </si>
  <si>
    <t xml:space="preserve"> -19.359 </t>
  </si>
  <si>
    <t>13.388 °C</t>
  </si>
  <si>
    <t>988 kg</t>
  </si>
  <si>
    <t>32.64</t>
  </si>
  <si>
    <t>2.17</t>
  </si>
  <si>
    <t>192.40</t>
  </si>
  <si>
    <t>8,394.40</t>
  </si>
  <si>
    <t>1,533.56</t>
  </si>
  <si>
    <t>Sikkim</t>
  </si>
  <si>
    <t>-1.36</t>
  </si>
  <si>
    <t>2,187</t>
  </si>
  <si>
    <t xml:space="preserve"> 2496.2 </t>
  </si>
  <si>
    <t xml:space="preserve"> 3780 </t>
  </si>
  <si>
    <t>2,790</t>
  </si>
  <si>
    <t>14740 ha</t>
  </si>
  <si>
    <t>2838.1 mm</t>
  </si>
  <si>
    <t>16.372 °C</t>
  </si>
  <si>
    <t xml:space="preserve"> 2650 </t>
  </si>
  <si>
    <t xml:space="preserve"> 7.055 </t>
  </si>
  <si>
    <t xml:space="preserve"> 16.895 </t>
  </si>
  <si>
    <t>8685 ha</t>
  </si>
  <si>
    <t xml:space="preserve"> 3674.7 </t>
  </si>
  <si>
    <t>13.353 °C</t>
  </si>
  <si>
    <t xml:space="preserve"> 2579.8 </t>
  </si>
  <si>
    <t xml:space="preserve"> 88587.1 </t>
  </si>
  <si>
    <t xml:space="preserve"> 21.348 </t>
  </si>
  <si>
    <t>31.684 °C</t>
  </si>
  <si>
    <t>13.24</t>
  </si>
  <si>
    <t>11,643,060.17</t>
  </si>
  <si>
    <t xml:space="preserve"> 811 </t>
  </si>
  <si>
    <t>146,191</t>
  </si>
  <si>
    <t>1,940</t>
  </si>
  <si>
    <t xml:space="preserve"> 6301 </t>
  </si>
  <si>
    <t>20.34</t>
  </si>
  <si>
    <t>2,244.40</t>
  </si>
  <si>
    <t xml:space="preserve"> 1701.9 </t>
  </si>
  <si>
    <t>2760.7 mm</t>
  </si>
  <si>
    <t>1254 kg</t>
  </si>
  <si>
    <t>681 ha</t>
  </si>
  <si>
    <t>36.65</t>
  </si>
  <si>
    <t>17.23</t>
  </si>
  <si>
    <t>16.872 °C</t>
  </si>
  <si>
    <t xml:space="preserve"> 26217 </t>
  </si>
  <si>
    <t>0.56</t>
  </si>
  <si>
    <t xml:space="preserve"> 35.214 </t>
  </si>
  <si>
    <t xml:space="preserve"> 158 </t>
  </si>
  <si>
    <t xml:space="preserve"> 16.595 </t>
  </si>
  <si>
    <t>4600273.86 kg</t>
  </si>
  <si>
    <t>30,271</t>
  </si>
  <si>
    <t>25.32</t>
  </si>
  <si>
    <t>34.55</t>
  </si>
  <si>
    <t>36.57</t>
  </si>
  <si>
    <t>34.25</t>
  </si>
  <si>
    <t xml:space="preserve"> 81 </t>
  </si>
  <si>
    <t>2191124 kg</t>
  </si>
  <si>
    <t>14.88 kg</t>
  </si>
  <si>
    <t xml:space="preserve"> 11548 </t>
  </si>
  <si>
    <t>3,298,000</t>
  </si>
  <si>
    <t xml:space="preserve"> 1210.1 </t>
  </si>
  <si>
    <t>16.846 °C</t>
  </si>
  <si>
    <t>36.148 °C</t>
  </si>
  <si>
    <t xml:space="preserve"> 221940 </t>
  </si>
  <si>
    <t>84337.2 kg</t>
  </si>
  <si>
    <t>35.661 °C</t>
  </si>
  <si>
    <t>40,890</t>
  </si>
  <si>
    <t>3 t/ha</t>
  </si>
  <si>
    <t>Cleaning Steps :</t>
  </si>
  <si>
    <t>S.NO</t>
  </si>
  <si>
    <t>STEPS</t>
  </si>
  <si>
    <t>Becaues of High number of rows. I take only 2010  to 2020</t>
  </si>
  <si>
    <t>create table</t>
  </si>
  <si>
    <t>Area(hectare)</t>
  </si>
  <si>
    <t>Production(Tones)</t>
  </si>
  <si>
    <t>Annual_Rainfall(mm)</t>
  </si>
  <si>
    <t>Row Labels</t>
  </si>
  <si>
    <t>Grand Total</t>
  </si>
  <si>
    <t>Count of Season</t>
  </si>
  <si>
    <t>Whole Year</t>
  </si>
  <si>
    <t/>
  </si>
  <si>
    <t>Wholeyear</t>
  </si>
  <si>
    <t>Using Proper and Trim functions to reduce inconsistency of text</t>
  </si>
  <si>
    <t xml:space="preserve">State </t>
  </si>
  <si>
    <t>Mode of Season</t>
  </si>
  <si>
    <t xml:space="preserve">proper &amp;trim </t>
  </si>
  <si>
    <t>blanks in season</t>
  </si>
  <si>
    <t>Fill Blanks in Seasons with respect to state ,take mode of seasons with in state</t>
  </si>
  <si>
    <t>Fertilizer(kg)</t>
  </si>
  <si>
    <t>Pesticide(kg)</t>
  </si>
  <si>
    <t>Avg_Temperature(°C)</t>
  </si>
  <si>
    <t>Max_Temperature(°C)</t>
  </si>
  <si>
    <t>Min_Temperature(°C)</t>
  </si>
  <si>
    <t>inconsistency in area , production,annual rain fall,yield,fertilizer,pestiside and tempreture correct it with find and replace</t>
  </si>
  <si>
    <t>Rainfall blanks</t>
  </si>
  <si>
    <t>Rainfall</t>
  </si>
  <si>
    <t>crop</t>
  </si>
  <si>
    <t>fertilizer</t>
  </si>
  <si>
    <t>Pestiside</t>
  </si>
  <si>
    <t>Yield blanks</t>
  </si>
  <si>
    <t>crop&amp;state</t>
  </si>
  <si>
    <t>Production blanks</t>
  </si>
  <si>
    <t>Area Blanks</t>
  </si>
  <si>
    <t>Fertilizer Blanks</t>
  </si>
  <si>
    <t>Pesticide blanks</t>
  </si>
  <si>
    <t>Average of Avg_Temperature</t>
  </si>
  <si>
    <t>Average of Max_Temperature</t>
  </si>
  <si>
    <t>Average of Min_Temperature</t>
  </si>
  <si>
    <t>avg temp blanks</t>
  </si>
  <si>
    <t>max temp  blanks</t>
  </si>
  <si>
    <t>min temp blanks</t>
  </si>
  <si>
    <t>NA</t>
  </si>
  <si>
    <t>Calculated Production</t>
  </si>
  <si>
    <t>yield=area*production</t>
  </si>
  <si>
    <t>Take Average for fertilizer and pestisides with respect to state.</t>
  </si>
  <si>
    <t>Filling Blanks in area ,production and yield with formula:</t>
  </si>
  <si>
    <t>Filling Average temprature using min and max tempreture</t>
  </si>
  <si>
    <t>Findings Blanks and Inconsistency in season columns</t>
  </si>
  <si>
    <t>in area and yield column some values not found so I take average of area with respect to state then calculate Yield</t>
  </si>
  <si>
    <t>Average of Area(hectare)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</si>
</sst>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2" xfId="0" applyFont="1" applyBorder="1" applyAlignment="1">
      <alignment horizontal="left"/>
    </xf>
    <xf numFmtId="0" fontId="0" fillId="0" borderId="2" xfId="0" applyBorder="1" applyAlignment="1">
      <alignment horizontal="left" indent="1"/>
    </xf>
    <xf numFmtId="0" fontId="2" fillId="2" borderId="1" xfId="0" applyFont="1" applyFill="1" applyBorder="1"/>
    <xf numFmtId="2" fontId="2" fillId="0" borderId="1" xfId="0" applyNumberFormat="1" applyFont="1" applyBorder="1" applyAlignment="1">
      <alignment horizontal="left" indent="3"/>
    </xf>
    <xf numFmtId="2" fontId="0" fillId="0" borderId="0" xfId="0" applyNumberFormat="1" applyAlignment="1">
      <alignment horizontal="left" vertical="center" indent="3"/>
    </xf>
    <xf numFmtId="2" fontId="0" fillId="0" borderId="0" xfId="0" applyNumberFormat="1" applyAlignment="1">
      <alignment horizontal="left" indent="3"/>
    </xf>
    <xf numFmtId="1" fontId="2" fillId="0" borderId="1" xfId="0" applyNumberFormat="1" applyFont="1" applyBorder="1" applyAlignment="1">
      <alignment horizontal="left" indent="3"/>
    </xf>
    <xf numFmtId="1" fontId="0" fillId="0" borderId="0" xfId="0" applyNumberFormat="1" applyAlignment="1">
      <alignment horizontal="left" vertical="center" indent="3"/>
    </xf>
    <xf numFmtId="1" fontId="0" fillId="0" borderId="0" xfId="0" applyNumberFormat="1" applyAlignment="1">
      <alignment horizontal="left" indent="3"/>
    </xf>
    <xf numFmtId="2" fontId="1" fillId="0" borderId="1" xfId="0" applyNumberFormat="1" applyFont="1" applyBorder="1" applyAlignment="1">
      <alignment horizontal="left" indent="3"/>
    </xf>
    <xf numFmtId="1" fontId="2" fillId="2" borderId="1" xfId="0" applyNumberFormat="1" applyFont="1" applyFill="1" applyBorder="1" applyAlignment="1">
      <alignment horizontal="left" indent="3"/>
    </xf>
    <xf numFmtId="2" fontId="0" fillId="0" borderId="0" xfId="0" applyNumberFormat="1"/>
    <xf numFmtId="2" fontId="2" fillId="2" borderId="1" xfId="0" applyNumberFormat="1" applyFont="1" applyFill="1" applyBorder="1" applyAlignment="1">
      <alignment horizontal="left" indent="3"/>
    </xf>
    <xf numFmtId="0" fontId="3" fillId="0" borderId="3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0" fillId="0" borderId="2" xfId="0" applyBorder="1"/>
    <xf numFmtId="0" fontId="0" fillId="0" borderId="2" xfId="0" applyBorder="1" applyAlignment="1">
      <alignment horizontal="left"/>
    </xf>
    <xf numFmtId="2" fontId="0" fillId="0" borderId="2" xfId="0" applyNumberFormat="1" applyBorder="1"/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2" fontId="2" fillId="0" borderId="1" xfId="0" applyNumberFormat="1" applyFont="1" applyBorder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3"/>
    </xf>
    <xf numFmtId="2" fontId="0" fillId="0" borderId="0" xfId="0" applyNumberFormat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indent="1"/>
    </xf>
    <xf numFmtId="49" fontId="0" fillId="0" borderId="0" xfId="0" applyNumberFormat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2" fillId="0" borderId="1" xfId="0" applyNumberFormat="1" applyFont="1" applyBorder="1" applyAlignment="1">
      <alignment horizontal="left" indent="2"/>
    </xf>
    <xf numFmtId="1" fontId="0" fillId="0" borderId="0" xfId="0" applyNumberFormat="1" applyAlignment="1">
      <alignment horizontal="left" indent="2"/>
    </xf>
    <xf numFmtId="1" fontId="2" fillId="0" borderId="1" xfId="0" applyNumberFormat="1" applyFont="1" applyBorder="1" applyAlignment="1">
      <alignment horizontal="left" vertical="center" indent="3"/>
    </xf>
    <xf numFmtId="2" fontId="2" fillId="0" borderId="1" xfId="0" applyNumberFormat="1" applyFont="1" applyBorder="1" applyAlignment="1">
      <alignment horizontal="left" vertical="center" indent="2"/>
    </xf>
    <xf numFmtId="2" fontId="0" fillId="0" borderId="0" xfId="0" applyNumberFormat="1" applyAlignment="1">
      <alignment horizontal="left" vertical="center" indent="2"/>
    </xf>
    <xf numFmtId="164" fontId="2" fillId="0" borderId="1" xfId="0" applyNumberFormat="1" applyFont="1" applyBorder="1" applyAlignment="1">
      <alignment horizontal="left" vertical="center" indent="2"/>
    </xf>
    <xf numFmtId="164" fontId="0" fillId="0" borderId="0" xfId="0" applyNumberFormat="1" applyAlignment="1">
      <alignment horizontal="left" vertical="center" indent="2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4" borderId="0" xfId="0" applyFill="1" applyAlignment="1">
      <alignment horizontal="center"/>
    </xf>
    <xf numFmtId="0" fontId="0" fillId="4" borderId="2" xfId="0" applyFill="1" applyBorder="1"/>
    <xf numFmtId="2" fontId="0" fillId="4" borderId="2" xfId="0" applyNumberFormat="1" applyFill="1" applyBorder="1"/>
    <xf numFmtId="0" fontId="0" fillId="0" borderId="0" xfId="0" applyNumberFormat="1"/>
    <xf numFmtId="0" fontId="2" fillId="0" borderId="1" xfId="0" applyFont="1" applyBorder="1"/>
  </cellXfs>
  <cellStyles count="1">
    <cellStyle name="Normal" xfId="0" builtinId="0"/>
  </cellStyles>
  <dxfs count="5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left" vertical="center" textRotation="0" wrapText="0" relativeIndent="1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left" vertical="center" textRotation="0" wrapText="0" relativeIndent="1" justifyLastLine="0" shrinkToFit="0" readingOrder="0"/>
    </dxf>
    <dxf>
      <numFmt numFmtId="2" formatCode="0.00"/>
      <alignment horizontal="left" vertical="center" textRotation="0" wrapText="0" relativeIndent="1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left" vertical="center" textRotation="0" wrapText="0" relativeIndent="1" justifyLastLine="0" shrinkToFit="0" readingOrder="0"/>
    </dxf>
    <dxf>
      <numFmt numFmtId="1" formatCode="0"/>
      <alignment horizontal="left" vertical="center" textRotation="0" wrapText="0" relativeIndent="1" justifyLastLine="0" shrinkToFit="0" readingOrder="0"/>
    </dxf>
    <dxf>
      <numFmt numFmtId="1" formatCode="0"/>
      <alignment horizontal="left" vertical="bottom" textRotation="0" wrapText="0" relativeIndent="1" justifyLastLine="0" shrinkToFit="0" readingOrder="0"/>
    </dxf>
    <dxf>
      <numFmt numFmtId="30" formatCode="@"/>
      <alignment horizontal="left" vertical="center" textRotation="0" wrapText="0" relativeIndent="1" justifyLastLine="0" shrinkToFit="0" readingOrder="0"/>
    </dxf>
    <dxf>
      <numFmt numFmtId="2" formatCode="0.00"/>
    </dxf>
    <dxf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relativeIndent="1" justifyLastLine="0" shrinkToFit="0" readingOrder="0"/>
    </dxf>
    <dxf>
      <numFmt numFmtId="2" formatCode="0.00"/>
      <alignment horizontal="left" vertical="center" textRotation="0" wrapText="0" indent="3" justifyLastLine="0" shrinkToFit="0" readingOrder="0"/>
    </dxf>
    <dxf>
      <numFmt numFmtId="2" formatCode="0.00"/>
      <alignment horizontal="left" vertical="center" textRotation="0" wrapText="0" relativeIndent="1" justifyLastLine="0" shrinkToFit="0" readingOrder="0"/>
    </dxf>
    <dxf>
      <numFmt numFmtId="2" formatCode="0.00"/>
      <alignment horizontal="left" vertical="center" textRotation="0" wrapText="0" indent="3" justifyLastLine="0" shrinkToFit="0" readingOrder="0"/>
    </dxf>
    <dxf>
      <numFmt numFmtId="2" formatCode="0.00"/>
      <alignment horizontal="left" vertical="center" textRotation="0" wrapText="0" relativeIndent="1" justifyLastLine="0" shrinkToFit="0" readingOrder="0"/>
    </dxf>
    <dxf>
      <numFmt numFmtId="2" formatCode="0.00"/>
      <alignment horizontal="left" vertical="center" textRotation="0" wrapText="0" indent="3" justifyLastLine="0" shrinkToFit="0" readingOrder="0"/>
    </dxf>
    <dxf>
      <numFmt numFmtId="2" formatCode="0.00"/>
      <alignment horizontal="left" vertical="center" textRotation="0" wrapText="0" relativeIndent="1" justifyLastLine="0" shrinkToFit="0" readingOrder="0"/>
    </dxf>
    <dxf>
      <numFmt numFmtId="2" formatCode="0.00"/>
      <alignment horizontal="left" vertical="center" textRotation="0" wrapText="0" indent="3" justifyLastLine="0" shrinkToFit="0" readingOrder="0"/>
    </dxf>
    <dxf>
      <numFmt numFmtId="2" formatCode="0.00"/>
      <alignment horizontal="left" vertical="center" textRotation="0" wrapText="0" relativeIndent="1" justifyLastLine="0" shrinkToFit="0" readingOrder="0"/>
    </dxf>
    <dxf>
      <numFmt numFmtId="2" formatCode="0.00"/>
      <alignment horizontal="left" vertical="center" textRotation="0" wrapText="0" indent="3" justifyLastLine="0" shrinkToFit="0" readingOrder="0"/>
    </dxf>
    <dxf>
      <numFmt numFmtId="2" formatCode="0.00"/>
      <alignment horizontal="left" vertical="center" textRotation="0" wrapText="0" relativeIndent="1" justifyLastLine="0" shrinkToFit="0" readingOrder="0"/>
    </dxf>
    <dxf>
      <numFmt numFmtId="2" formatCode="0.00"/>
      <alignment horizontal="left" vertical="center" textRotation="0" wrapText="0" indent="3" justifyLastLine="0" shrinkToFit="0" readingOrder="0"/>
    </dxf>
    <dxf>
      <numFmt numFmtId="2" formatCode="0.00"/>
      <alignment horizontal="left" vertical="center" textRotation="0" wrapText="0" indent="3" justifyLastLine="0" shrinkToFit="0" readingOrder="0"/>
    </dxf>
    <dxf>
      <numFmt numFmtId="2" formatCode="0.00"/>
      <alignment horizontal="left" vertical="center" textRotation="0" wrapText="0" relativeIndent="1" justifyLastLine="0" shrinkToFit="0" readingOrder="0"/>
    </dxf>
    <dxf>
      <numFmt numFmtId="1" formatCode="0"/>
      <alignment horizontal="left" vertical="center" textRotation="0" wrapText="0" indent="3" justifyLastLine="0" shrinkToFit="0" readingOrder="0"/>
    </dxf>
    <dxf>
      <numFmt numFmtId="1" formatCode="0"/>
      <alignment horizontal="left" vertical="center" textRotation="0" wrapText="0" relativeIndent="1" justifyLastLine="0" shrinkToFit="0" readingOrder="0"/>
    </dxf>
    <dxf>
      <numFmt numFmtId="1" formatCode="0"/>
      <alignment horizontal="left" vertical="center" textRotation="0" wrapText="0" indent="3" justifyLastLine="0" shrinkToFit="0" readingOrder="0"/>
    </dxf>
    <dxf>
      <numFmt numFmtId="1" formatCode="0"/>
      <alignment horizontal="left" vertical="center" textRotation="0" wrapText="0" relativeIndent="1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left" vertical="center" textRotation="0" wrapText="0" relativeIndent="1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alignment horizontal="left" vertical="center" textRotation="0" wrapText="0" relativeIndent="1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thikathamizh" refreshedDate="46170.556338078706" createdVersion="8" refreshedVersion="8" minRefreshableVersion="3" recordCount="1967" xr:uid="{FCE0657F-2FB9-4C70-BD4B-29810582B792}">
  <cacheSource type="worksheet">
    <worksheetSource name="Table2"/>
  </cacheSource>
  <cacheFields count="25">
    <cacheField name="Crop" numFmtId="0">
      <sharedItems/>
    </cacheField>
    <cacheField name="Crop_Year" numFmtId="0">
      <sharedItems containsSemiMixedTypes="0" containsString="0" containsNumber="1" containsInteger="1" minValue="2010" maxValue="2020"/>
    </cacheField>
    <cacheField name="Season" numFmtId="0">
      <sharedItems containsBlank="1" count="27">
        <s v="Kharif"/>
        <s v="Rabi"/>
        <s v="Summer"/>
        <s v="Autumn"/>
        <s v="Winter"/>
        <s v="Whole Year"/>
        <s v=""/>
        <s v="Wholeyear"/>
        <s v="Kharif     " u="1"/>
        <s v="Rabi       " u="1"/>
        <s v="Summer     " u="1"/>
        <s v="Autumn     " u="1"/>
        <s v="Winter     " u="1"/>
        <s v="Whole Year " u="1"/>
        <s v="Rabi  " u="1"/>
        <m u="1"/>
        <s v="Whole Year  " u="1"/>
        <s v="Summer  " u="1"/>
        <s v=" Whole Year" u="1"/>
        <s v="Kharif  " u="1"/>
        <s v=" Winter" u="1"/>
        <s v=" Rabi" u="1"/>
        <s v=" Kharif" u="1"/>
        <s v="Winter  " u="1"/>
        <s v=" Summer" u="1"/>
        <s v=" Autumn" u="1"/>
        <s v="Autumn  " u="1"/>
      </sharedItems>
    </cacheField>
    <cacheField name="proper &amp;trim " numFmtId="0">
      <sharedItems/>
    </cacheField>
    <cacheField name="blanks in season" numFmtId="0">
      <sharedItems/>
    </cacheField>
    <cacheField name="State" numFmtId="0">
      <sharedItems count="30">
        <s v="Puducherry"/>
        <s v="Assam"/>
        <s v="Andhra Pradesh"/>
        <s v="Karnataka"/>
        <s v="Kerala"/>
        <s v="Meghalaya"/>
        <s v="Tamil Nadu"/>
        <s v="Goa"/>
        <s v="Bihar"/>
        <s v="Chhattisgarh"/>
        <s v="Gujarat"/>
        <s v="Haryana"/>
        <s v="Himachal Pradesh"/>
        <s v="Madhya Pradesh"/>
        <s v="Maharashtra"/>
        <s v="Manipur"/>
        <s v="Mizoram"/>
        <s v="Nagaland"/>
        <s v="Punjab"/>
        <s v="Tripura"/>
        <s v="Uttar Pradesh"/>
        <s v="Uttarakhand"/>
        <s v="Jammu and Kashmir"/>
        <s v="Jharkhand"/>
        <s v="West Bengal"/>
        <s v="Telangana"/>
        <s v="Arunachal Pradesh"/>
        <s v="Odisha"/>
        <s v="Delhi"/>
        <s v="Sikkim"/>
      </sharedItems>
    </cacheField>
    <cacheField name="Area(hectare)" numFmtId="1">
      <sharedItems containsBlank="1" containsMixedTypes="1" containsNumber="1" minValue="0" maxValue="10216517"/>
    </cacheField>
    <cacheField name="Area Blanks" numFmtId="1">
      <sharedItems containsMixedTypes="1" containsNumber="1" minValue="0" maxValue="10216517"/>
    </cacheField>
    <cacheField name="Production(Tones)" numFmtId="1">
      <sharedItems containsBlank="1" containsMixedTypes="1" containsNumber="1" containsInteger="1" minValue="-7509866" maxValue="179698158"/>
    </cacheField>
    <cacheField name="Production blanks" numFmtId="1">
      <sharedItems containsMixedTypes="1" containsNumber="1" minValue="-7509866" maxValue="179698158"/>
    </cacheField>
    <cacheField name="Annual_Rainfall(mm)" numFmtId="2">
      <sharedItems containsBlank="1" containsMixedTypes="1" containsNumber="1" minValue="-4193.3" maxValue="14098"/>
    </cacheField>
    <cacheField name="Rainfall blanks" numFmtId="2">
      <sharedItems containsMixedTypes="1" containsNumber="1" minValue="-4193.3" maxValue="14098"/>
    </cacheField>
    <cacheField name="crop&amp;state" numFmtId="2">
      <sharedItems/>
    </cacheField>
    <cacheField name="Fertilizer(kg)" numFmtId="2">
      <sharedItems containsBlank="1" containsMixedTypes="1" containsNumber="1" minValue="144.49" maxValue="1754788960"/>
    </cacheField>
    <cacheField name="Fertilizer Blanks" numFmtId="2">
      <sharedItems containsMixedTypes="1" containsNumber="1" minValue="144.49" maxValue="1754788960"/>
    </cacheField>
    <cacheField name="Pesticide(kg)" numFmtId="2">
      <sharedItems containsBlank="1" containsMixedTypes="1" containsNumber="1" minValue="0.24" maxValue="3780111.29"/>
    </cacheField>
    <cacheField name="Pesticide blanks" numFmtId="2">
      <sharedItems containsMixedTypes="1" containsNumber="1" minValue="0.24" maxValue="3780111.29"/>
    </cacheField>
    <cacheField name="Yield" numFmtId="2">
      <sharedItems containsBlank="1" containsMixedTypes="1" containsNumber="1" minValue="-0.78" maxValue="575.28"/>
    </cacheField>
    <cacheField name="Yield blanks" numFmtId="2">
      <sharedItems containsMixedTypes="1" containsNumber="1" minValue="-0.78" maxValue="575.28"/>
    </cacheField>
    <cacheField name="Avg_Temperature(°C)" numFmtId="2">
      <sharedItems containsBlank="1" containsMixedTypes="1" containsNumber="1" minValue="-5.1150000000000002" maxValue="28.652000000000001"/>
    </cacheField>
    <cacheField name="avg temp blanks" numFmtId="2">
      <sharedItems containsMixedTypes="1" containsNumber="1" minValue="-5.1150000000000002" maxValue="29.311500000000002"/>
    </cacheField>
    <cacheField name="Max_Temperature(°C)" numFmtId="2">
      <sharedItems containsBlank="1" containsMixedTypes="1" containsNumber="1" minValue="7.7009999999999996" maxValue="39.686"/>
    </cacheField>
    <cacheField name="max temp  blanks" numFmtId="2">
      <sharedItems containsMixedTypes="1" containsNumber="1" minValue="7.7009999999999996" maxValue="39.686"/>
    </cacheField>
    <cacheField name="Min_Temperature(°C)" numFmtId="0">
      <sharedItems containsBlank="1" containsMixedTypes="1" containsNumber="1" minValue="-19.359000000000002" maxValue="24.972000000000001"/>
    </cacheField>
    <cacheField name="min temp blanks" numFmtId="2">
      <sharedItems containsMixedTypes="1" containsNumber="1" minValue="-19.359000000000002" maxValue="24.972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7">
  <r>
    <s v="Ragi"/>
    <n v="2010"/>
    <x v="0"/>
    <s v="Kharif"/>
    <s v="Kharif"/>
    <x v="0"/>
    <n v="14"/>
    <n v="14"/>
    <n v="29"/>
    <n v="29"/>
    <n v="1434.588"/>
    <n v="1434.588"/>
    <s v="RagiPuducherry"/>
    <n v="2325.54"/>
    <n v="2325.54"/>
    <n v="3.36"/>
    <n v="3.36"/>
    <n v="1.575"/>
    <n v="1.575"/>
    <n v="28.059000000000001"/>
    <n v="28.059000000000001"/>
    <n v="32.518999999999998"/>
    <n v="32.518999999999998"/>
    <n v="24.308"/>
    <n v="24.308"/>
  </r>
  <r>
    <s v="Ragi"/>
    <n v="2010"/>
    <x v="1"/>
    <s v="Rabi"/>
    <s v="Rabi"/>
    <x v="0"/>
    <n v="1"/>
    <n v="1"/>
    <n v="2"/>
    <n v="2"/>
    <n v="1434.588"/>
    <n v="1434.588"/>
    <s v="RagiPuducherry"/>
    <n v="166.11"/>
    <n v="166.11"/>
    <n v="0.24"/>
    <n v="0.24"/>
    <m/>
    <n v="2"/>
    <n v="28.059000000000001"/>
    <n v="28.059000000000001"/>
    <n v="32.518999999999998"/>
    <n v="32.518999999999998"/>
    <n v="24.308"/>
    <n v="24.308"/>
  </r>
  <r>
    <s v="Ragi"/>
    <n v="2010"/>
    <x v="2"/>
    <s v="Summer"/>
    <s v="Summer"/>
    <x v="0"/>
    <n v="8"/>
    <n v="8"/>
    <n v="20"/>
    <n v="20"/>
    <n v="1434.588"/>
    <n v="1434.588"/>
    <s v="RagiPuducherry"/>
    <n v="1328.88"/>
    <n v="1328.88"/>
    <n v="1.92"/>
    <n v="1.92"/>
    <n v="2.5"/>
    <n v="2.5"/>
    <n v="28.059000000000001"/>
    <n v="28.059000000000001"/>
    <n v="32.518999999999998"/>
    <n v="32.518999999999998"/>
    <n v="24.308"/>
    <n v="24.308"/>
  </r>
  <r>
    <s v="Rice"/>
    <n v="2010"/>
    <x v="0"/>
    <s v="Kharif"/>
    <s v="Kharif"/>
    <x v="0"/>
    <n v="4384"/>
    <n v="4384"/>
    <n v="12602"/>
    <n v="12602"/>
    <n v="1434.588"/>
    <n v="1434.588"/>
    <s v="RicePuducherry"/>
    <n v="728226.24"/>
    <n v="728226.24"/>
    <n v="1052.1600000000001"/>
    <n v="1052.1600000000001"/>
    <n v="2.673"/>
    <n v="2.673"/>
    <n v="28.059000000000001"/>
    <n v="28.059000000000001"/>
    <n v="32.518999999999998"/>
    <n v="32.518999999999998"/>
    <n v="24.308"/>
    <n v="24.308"/>
  </r>
  <r>
    <s v="Rice"/>
    <n v="2010"/>
    <x v="1"/>
    <s v="Rabi"/>
    <s v="Rabi"/>
    <x v="0"/>
    <n v="10920"/>
    <n v="10920"/>
    <n v="26585"/>
    <n v="26585"/>
    <n v="1434.588"/>
    <n v="1434.588"/>
    <s v="RicePuducherry"/>
    <n v="1813921.2"/>
    <n v="1813921.2"/>
    <n v="2620.8000000000002"/>
    <n v="2620.8000000000002"/>
    <n v="3.4470000000000001"/>
    <n v="3.4470000000000001"/>
    <n v="28.059000000000001"/>
    <n v="28.059000000000001"/>
    <n v="32.518999999999998"/>
    <n v="32.518999999999998"/>
    <n v="24.308"/>
    <n v="24.308"/>
  </r>
  <r>
    <s v="Rice"/>
    <n v="2010"/>
    <x v="2"/>
    <s v="Summer"/>
    <s v="Summer"/>
    <x v="0"/>
    <n v="4710"/>
    <n v="4710"/>
    <n v="12773"/>
    <n v="12773"/>
    <n v="1434.588"/>
    <n v="1434.588"/>
    <s v="RicePuducherry"/>
    <n v="782378.1"/>
    <n v="782378.1"/>
    <n v="1130.4000000000001"/>
    <n v="1130.4000000000001"/>
    <n v="2.7"/>
    <n v="2.7"/>
    <n v="28.059000000000001"/>
    <n v="28.059000000000001"/>
    <n v="32.518999999999998"/>
    <n v="32.518999999999998"/>
    <n v="24.308"/>
    <n v="24.308"/>
  </r>
  <r>
    <s v="Sugarcane"/>
    <n v="2010"/>
    <x v="0"/>
    <s v="Kharif"/>
    <s v="Kharif"/>
    <x v="0"/>
    <n v="1765"/>
    <n v="1765"/>
    <n v="277683"/>
    <n v="277683"/>
    <n v="1434.588"/>
    <n v="1434.588"/>
    <s v="SugarcanePuducherry"/>
    <n v="293184.15000000002"/>
    <n v="293184.15000000002"/>
    <n v="423.6"/>
    <n v="423.6"/>
    <n v="115.19"/>
    <n v="115.19"/>
    <n v="28.059000000000001"/>
    <n v="28.059000000000001"/>
    <n v="32.518999999999998"/>
    <n v="32.518999999999998"/>
    <n v="24.308"/>
    <n v="24.308"/>
  </r>
  <r>
    <s v="Sunflower"/>
    <n v="2010"/>
    <x v="0"/>
    <s v="Kharif"/>
    <s v="Kharif"/>
    <x v="0"/>
    <n v="1"/>
    <n v="1"/>
    <n v="1"/>
    <n v="1"/>
    <n v="1434.588"/>
    <n v="1434.588"/>
    <s v="SunflowerPuducherry"/>
    <n v="166.11"/>
    <n v="166.11"/>
    <n v="0.24"/>
    <n v="0.24"/>
    <n v="1"/>
    <n v="1"/>
    <n v="28.059000000000001"/>
    <n v="28.059000000000001"/>
    <n v="32.518999999999998"/>
    <n v="32.518999999999998"/>
    <n v="24.308"/>
    <n v="24.308"/>
  </r>
  <r>
    <s v="Urad"/>
    <n v="2010"/>
    <x v="0"/>
    <s v="Kharif"/>
    <s v="Kharif"/>
    <x v="0"/>
    <n v="22"/>
    <n v="22"/>
    <n v="17"/>
    <n v="17"/>
    <n v="1434.588"/>
    <n v="1434.588"/>
    <s v="UradPuducherry"/>
    <n v="3654.42"/>
    <n v="3654.42"/>
    <n v="5.28"/>
    <n v="5.28"/>
    <n v="0.77"/>
    <n v="0.77"/>
    <n v="28.059000000000001"/>
    <n v="28.059000000000001"/>
    <n v="32.518999999999998"/>
    <n v="32.518999999999998"/>
    <n v="24.308"/>
    <n v="24.308"/>
  </r>
  <r>
    <s v="Urad"/>
    <n v="2010"/>
    <x v="1"/>
    <s v="Rabi"/>
    <s v="Rabi"/>
    <x v="0"/>
    <n v="189"/>
    <n v="189"/>
    <n v="206"/>
    <n v="206"/>
    <n v="1434.588"/>
    <n v="1434.588"/>
    <s v="UradPuducherry"/>
    <n v="31394.79"/>
    <n v="31394.79"/>
    <n v="45.36"/>
    <n v="45.36"/>
    <n v="1.0900000000000001"/>
    <n v="1.0900000000000001"/>
    <n v="28.059000000000001"/>
    <n v="28.059000000000001"/>
    <n v="32.518999999999998"/>
    <n v="32.518999999999998"/>
    <n v="24.308"/>
    <n v="24.308"/>
  </r>
  <r>
    <s v="Urad"/>
    <n v="2010"/>
    <x v="2"/>
    <s v="Summer"/>
    <s v="Summer"/>
    <x v="0"/>
    <n v="916"/>
    <n v="916"/>
    <n v="374"/>
    <n v="374"/>
    <n v="1434.588"/>
    <n v="1434.588"/>
    <s v="UradPuducherry"/>
    <n v="152156.76"/>
    <n v="152156.76"/>
    <n v="219.84"/>
    <n v="219.84"/>
    <n v="0.627"/>
    <n v="0.627"/>
    <n v="28.059000000000001"/>
    <n v="28.059000000000001"/>
    <n v="32.518999999999998"/>
    <n v="32.518999999999998"/>
    <n v="24.308"/>
    <n v="24.308"/>
  </r>
  <r>
    <s v="Rice"/>
    <n v="2010"/>
    <x v="3"/>
    <s v="Autumn"/>
    <s v="Autumn"/>
    <x v="1"/>
    <n v="307988"/>
    <n v="307988"/>
    <n v="355825"/>
    <n v="355825"/>
    <n v="2578.5"/>
    <n v="2578.5"/>
    <s v="RiceAssam"/>
    <n v="51159886.68"/>
    <n v="51159886.68"/>
    <n v="73917.119999999995"/>
    <n v="73917.119999999995"/>
    <n v="1.2729999999999999"/>
    <n v="1.2729999999999999"/>
    <n v="23.876000000000001"/>
    <n v="23.876000000000001"/>
    <n v="32.110999999999997"/>
    <n v="32.110999999999997"/>
    <n v="16.375"/>
    <n v="16.375"/>
  </r>
  <r>
    <s v="Rice"/>
    <n v="2010"/>
    <x v="2"/>
    <s v="Summer"/>
    <s v="Summer"/>
    <x v="1"/>
    <n v="398785"/>
    <n v="398785"/>
    <n v="1027575"/>
    <n v="1027575"/>
    <n v="2578.5"/>
    <n v="2578.5"/>
    <s v="RiceAssam"/>
    <n v="66242176.350000001"/>
    <n v="66242176.350000001"/>
    <n v="95708.4"/>
    <n v="95708.4"/>
    <n v="2.3420000000000001"/>
    <n v="2.3420000000000001"/>
    <n v="23.876000000000001"/>
    <n v="23.876000000000001"/>
    <n v="32.110999999999997"/>
    <n v="32.110999999999997"/>
    <n v="16.375"/>
    <n v="16.375"/>
  </r>
  <r>
    <s v="Rice"/>
    <n v="2010"/>
    <x v="4"/>
    <s v="Winter"/>
    <s v="Winter"/>
    <x v="1"/>
    <n v="1830682"/>
    <n v="1830682"/>
    <n v="3649129"/>
    <n v="3649129"/>
    <n v="2578.5"/>
    <n v="2578.5"/>
    <s v="RiceAssam"/>
    <n v="304094587"/>
    <n v="304094587"/>
    <n v="439363.68"/>
    <n v="439363.68"/>
    <n v="1.9590000000000001"/>
    <n v="1.9590000000000001"/>
    <n v="23.876000000000001"/>
    <n v="23.876000000000001"/>
    <n v="32.110999999999997"/>
    <n v="32.110999999999997"/>
    <n v="16.375"/>
    <n v="16.375"/>
  </r>
  <r>
    <s v="Sugarcane"/>
    <n v="2010"/>
    <x v="5"/>
    <s v="Whole Year"/>
    <s v="Whole Year"/>
    <x v="1"/>
    <n v="29736"/>
    <n v="29736"/>
    <n v="1076332"/>
    <n v="1076332"/>
    <n v="2578.5"/>
    <n v="2578.5"/>
    <s v="SugarcaneAssam"/>
    <n v="4939446.96"/>
    <n v="4939446.96"/>
    <n v="7136.64"/>
    <n v="7136.64"/>
    <n v="36.276000000000003"/>
    <n v="36.276000000000003"/>
    <n v="23.876000000000001"/>
    <n v="23.876000000000001"/>
    <n v="32.110999999999997"/>
    <n v="32.110999999999997"/>
    <n v="16.375"/>
    <n v="16.375"/>
  </r>
  <r>
    <s v="Urad"/>
    <n v="2010"/>
    <x v="1"/>
    <s v="Rabi"/>
    <s v="Rabi"/>
    <x v="1"/>
    <n v="48796"/>
    <n v="48796"/>
    <n v="27216"/>
    <n v="27216"/>
    <n v="2578.5"/>
    <n v="2578.5"/>
    <s v="UradAssam"/>
    <n v="8105503.5599999996"/>
    <n v="8105503.5599999996"/>
    <n v="11711.04"/>
    <n v="11711.04"/>
    <n v="0.57699999999999996"/>
    <n v="0.57699999999999996"/>
    <n v="23.876000000000001"/>
    <n v="23.876000000000001"/>
    <n v="32.110999999999997"/>
    <n v="32.110999999999997"/>
    <n v="16.375"/>
    <n v="16.375"/>
  </r>
  <r>
    <s v="Wheat"/>
    <n v="2010"/>
    <x v="1"/>
    <s v="Rabi"/>
    <s v="Rabi"/>
    <x v="1"/>
    <n v="44772"/>
    <n v="44772"/>
    <n v="56216"/>
    <n v="56216"/>
    <n v="2578.5"/>
    <n v="2578.5"/>
    <s v="WheatAssam"/>
    <n v="7437076.9199999999"/>
    <n v="7437076.9199999999"/>
    <n v="10745.28"/>
    <n v="10745.28"/>
    <n v="1.1970000000000001"/>
    <n v="1.1970000000000001"/>
    <n v="23.876000000000001"/>
    <n v="23.876000000000001"/>
    <n v="32.110999999999997"/>
    <n v="32.110999999999997"/>
    <n v="16.375"/>
    <n v="16.375"/>
  </r>
  <r>
    <s v="Ragi"/>
    <n v="2010"/>
    <x v="0"/>
    <s v="Kharif"/>
    <s v="Kharif"/>
    <x v="2"/>
    <n v="37078"/>
    <n v="37078"/>
    <n v="42556"/>
    <n v="42556"/>
    <n v="1297"/>
    <n v="1297"/>
    <s v="RagiAndhra Pradesh"/>
    <n v="6159026.5800000001"/>
    <n v="6159026.5800000001"/>
    <n v="8898.7199999999993"/>
    <n v="8898.7199999999993"/>
    <n v="1.1830000000000001"/>
    <n v="1.1830000000000001"/>
    <n v="27.928000000000001"/>
    <n v="27.928000000000001"/>
    <n v="37.308"/>
    <n v="37.308"/>
    <n v="20.51"/>
    <n v="20.51"/>
  </r>
  <r>
    <s v="Ragi"/>
    <n v="2010"/>
    <x v="1"/>
    <s v="Rabi"/>
    <s v="Rabi"/>
    <x v="2"/>
    <n v="5244"/>
    <n v="5244"/>
    <n v="7725"/>
    <n v="7725"/>
    <n v="1297"/>
    <n v="1297"/>
    <s v="RagiAndhra Pradesh"/>
    <n v="871080.84"/>
    <n v="871080.84"/>
    <n v="1258.56"/>
    <n v="1258.56"/>
    <n v="1.466"/>
    <n v="1.466"/>
    <n v="27.928000000000001"/>
    <n v="27.928000000000001"/>
    <n v="37.308"/>
    <n v="37.308"/>
    <n v="20.51"/>
    <n v="20.51"/>
  </r>
  <r>
    <s v="Rice"/>
    <n v="2010"/>
    <x v="0"/>
    <s v="Kharif"/>
    <s v="Kharif"/>
    <x v="2"/>
    <n v="2921793"/>
    <n v="2921793"/>
    <n v="-7509866"/>
    <n v="-7509866"/>
    <n v="1297"/>
    <n v="1297"/>
    <s v="RiceAndhra Pradesh"/>
    <n v="485339035.19999999"/>
    <n v="485339035.19999999"/>
    <n v="701230.32"/>
    <n v="701230.32"/>
    <n v="2.6669999999999998"/>
    <n v="2.6669999999999998"/>
    <n v="27.928000000000001"/>
    <n v="27.928000000000001"/>
    <n v="37.308"/>
    <n v="37.308"/>
    <n v="20.51"/>
    <n v="20.51"/>
  </r>
  <r>
    <s v="Rice"/>
    <n v="2010"/>
    <x v="1"/>
    <s v="Rabi"/>
    <s v="Rabi"/>
    <x v="2"/>
    <n v="1829516"/>
    <n v="1829516"/>
    <n v="6909447"/>
    <n v="6909447"/>
    <m/>
    <n v="956.04893617021185"/>
    <s v="RiceAndhra Pradesh"/>
    <n v="303900902.80000001"/>
    <n v="303900902.80000001"/>
    <n v="439083.84"/>
    <n v="439083.84"/>
    <n v="3.3260000000000001"/>
    <n v="3.3260000000000001"/>
    <m/>
    <n v="28.908999999999999"/>
    <n v="37.308"/>
    <n v="37.308"/>
    <n v="20.51"/>
    <n v="20.51"/>
  </r>
  <r>
    <s v="Sugarcane"/>
    <n v="2010"/>
    <x v="5"/>
    <s v="Whole Year"/>
    <s v="Whole Year"/>
    <x v="2"/>
    <n v="191729"/>
    <n v="191729"/>
    <n v="14942455"/>
    <n v="14942455"/>
    <n v="1297"/>
    <n v="1297"/>
    <s v="SugarcaneAndhra Pradesh"/>
    <n v="31848104.190000001"/>
    <n v="31848104.190000001"/>
    <n v="46014.96"/>
    <n v="46014.96"/>
    <n v="81.584000000000003"/>
    <n v="81.584000000000003"/>
    <n v="27.928000000000001"/>
    <n v="27.928000000000001"/>
    <n v="37.308"/>
    <n v="37.308"/>
    <n v="20.51"/>
    <n v="20.51"/>
  </r>
  <r>
    <s v="Sunflower"/>
    <n v="2010"/>
    <x v="5"/>
    <s v="Whole Year"/>
    <s v="Whole Year"/>
    <x v="2"/>
    <n v="225361"/>
    <n v="225361"/>
    <n v="156170"/>
    <n v="156170"/>
    <n v="1297"/>
    <n v="1297"/>
    <s v="SunflowerAndhra Pradesh"/>
    <n v="37434715.710000001"/>
    <n v="37434715.710000001"/>
    <m/>
    <n v="9934.5656250000029"/>
    <n v="1.032"/>
    <n v="1.032"/>
    <n v="27.928000000000001"/>
    <n v="27.928000000000001"/>
    <n v="37.308"/>
    <n v="37.308"/>
    <n v="20.51"/>
    <n v="20.51"/>
  </r>
  <r>
    <s v="Urad"/>
    <n v="2010"/>
    <x v="0"/>
    <s v="Kharif"/>
    <s v="Kharif"/>
    <x v="2"/>
    <n v="82317"/>
    <n v="82317"/>
    <n v="46191"/>
    <n v="46191"/>
    <n v="1297"/>
    <n v="1297"/>
    <s v="UradAndhra Pradesh"/>
    <n v="13673676.869999999"/>
    <n v="13673676.869999999"/>
    <n v="19756.080000000002"/>
    <n v="19756.080000000002"/>
    <n v="0.47299999999999998"/>
    <n v="0.47299999999999998"/>
    <n v="27.928000000000001"/>
    <n v="27.928000000000001"/>
    <n v="37.308"/>
    <n v="37.308"/>
    <n v="20.51"/>
    <n v="20.51"/>
  </r>
  <r>
    <s v="Urad"/>
    <n v="2010"/>
    <x v="1"/>
    <s v="Rabi"/>
    <s v="Rabi"/>
    <x v="2"/>
    <n v="381529"/>
    <n v="381529"/>
    <n v="207272"/>
    <n v="207272"/>
    <n v="1297"/>
    <n v="1297"/>
    <s v="UradAndhra Pradesh"/>
    <n v="63375782.189999998"/>
    <n v="63375782.189999998"/>
    <n v="91566.96"/>
    <n v="91566.96"/>
    <n v="0.57399999999999995"/>
    <n v="0.57399999999999995"/>
    <n v="27.928000000000001"/>
    <n v="27.928000000000001"/>
    <n v="37.308"/>
    <n v="37.308"/>
    <n v="20.51"/>
    <n v="20.51"/>
  </r>
  <r>
    <s v="Wheat"/>
    <n v="2010"/>
    <x v="1"/>
    <s v="Rabi"/>
    <s v="Rabi"/>
    <x v="2"/>
    <n v="10085"/>
    <n v="10085"/>
    <n v="13143"/>
    <n v="13143"/>
    <m/>
    <n v="956.04893617021185"/>
    <s v="WheatAndhra Pradesh"/>
    <n v="1675219.35"/>
    <n v="1675219.35"/>
    <n v="2420.4"/>
    <n v="2420.4"/>
    <n v="1.3120000000000001"/>
    <n v="1.3120000000000001"/>
    <n v="27.928000000000001"/>
    <n v="27.928000000000001"/>
    <n v="37.308"/>
    <n v="37.308"/>
    <n v="20.51"/>
    <n v="20.51"/>
  </r>
  <r>
    <s v="Ragi"/>
    <n v="2010"/>
    <x v="0"/>
    <s v="Kharif"/>
    <s v="Kharif"/>
    <x v="3"/>
    <n v="733345"/>
    <n v="733345"/>
    <n v="1409869"/>
    <n v="1409869"/>
    <n v="1317.7"/>
    <n v="1317.7"/>
    <s v="RagiKarnataka"/>
    <n v="121815937.90000001"/>
    <n v="121815937.90000001"/>
    <n v="176002.8"/>
    <n v="176002.8"/>
    <n v="1.627"/>
    <n v="1.627"/>
    <n v="25.658000000000001"/>
    <n v="25.658000000000001"/>
    <n v="35.067999999999998"/>
    <n v="35.067999999999998"/>
    <n v="16.713999999999999"/>
    <n v="16.713999999999999"/>
  </r>
  <r>
    <s v="Ragi"/>
    <n v="2010"/>
    <x v="1"/>
    <s v="Rabi"/>
    <s v="Rabi"/>
    <x v="3"/>
    <n v="45898"/>
    <n v="45898"/>
    <n v="71598"/>
    <n v="71598"/>
    <n v="1317.7"/>
    <n v="1317.7"/>
    <s v="RagiKarnataka"/>
    <n v="7624116.7800000003"/>
    <n v="7624116.7800000003"/>
    <n v="11015.52"/>
    <n v="11015.52"/>
    <n v="1.7669999999999999"/>
    <n v="1.7669999999999999"/>
    <n v="25.658000000000001"/>
    <n v="25.658000000000001"/>
    <n v="35.067999999999998"/>
    <n v="35.067999999999998"/>
    <n v="16.713999999999999"/>
    <n v="16.713999999999999"/>
  </r>
  <r>
    <s v="Ragi"/>
    <n v="2010"/>
    <x v="6"/>
    <s v=""/>
    <s v="Rabi"/>
    <x v="3"/>
    <n v="8675"/>
    <n v="8675"/>
    <n v="16983"/>
    <n v="16983"/>
    <n v="1317.7"/>
    <n v="1317.7"/>
    <s v="RagiKarnataka"/>
    <n v="1441004.25"/>
    <n v="1441004.25"/>
    <n v="2082"/>
    <n v="2082"/>
    <n v="1.889"/>
    <n v="1.889"/>
    <n v="25.658000000000001"/>
    <n v="25.658000000000001"/>
    <n v="35.067999999999998"/>
    <n v="35.067999999999998"/>
    <n v="16.713999999999999"/>
    <n v="16.713999999999999"/>
  </r>
  <r>
    <s v="Rice"/>
    <n v="2010"/>
    <x v="0"/>
    <s v="Kharif"/>
    <s v="Kharif"/>
    <x v="3"/>
    <n v="1129304"/>
    <n v="1129304"/>
    <m/>
    <n v="2997172.8160000001"/>
    <n v="1317.7"/>
    <n v="1317.7"/>
    <s v="RiceKarnataka"/>
    <n v="187588687.40000001"/>
    <n v="187588687.40000001"/>
    <m/>
    <n v="139190.19461538459"/>
    <n v="2.6539999999999999"/>
    <n v="2.6539999999999999"/>
    <n v="25.658000000000001"/>
    <n v="25.658000000000001"/>
    <n v="35.067999999999998"/>
    <n v="35.067999999999998"/>
    <n v="16.713999999999999"/>
    <n v="16.713999999999999"/>
  </r>
  <r>
    <s v="Rice"/>
    <n v="2010"/>
    <x v="1"/>
    <s v="Rabi"/>
    <s v="Rabi"/>
    <x v="3"/>
    <n v="49700"/>
    <n v="49700"/>
    <n v="117501"/>
    <n v="117501"/>
    <n v="1317.7"/>
    <n v="1317.7"/>
    <s v="RiceKarnataka"/>
    <n v="8255667"/>
    <n v="8255667"/>
    <n v="11928"/>
    <n v="11928"/>
    <n v="26.68"/>
    <n v="26.68"/>
    <n v="25.658000000000001"/>
    <n v="25.658000000000001"/>
    <s v="35.07"/>
    <s v="35.07"/>
    <n v="16.713999999999999"/>
    <n v="16.713999999999999"/>
  </r>
  <r>
    <s v="Rice"/>
    <n v="2010"/>
    <x v="2"/>
    <s v="Summer"/>
    <s v="Summer"/>
    <x v="3"/>
    <n v="360062"/>
    <n v="360062"/>
    <s v=" 1163725 "/>
    <s v=" 1163725 "/>
    <n v="1317.7"/>
    <n v="1317.7"/>
    <s v="RiceKarnataka"/>
    <n v="59809898.82"/>
    <n v="59809898.82"/>
    <n v="86414.88"/>
    <n v="86414.88"/>
    <n v="2.9359999999999999"/>
    <n v="2.9359999999999999"/>
    <n v="25.658000000000001"/>
    <n v="25.658000000000001"/>
    <m/>
    <n v="35.670389312977157"/>
    <n v="16.713999999999999"/>
    <n v="16.713999999999999"/>
  </r>
  <r>
    <s v="Sugarcane"/>
    <n v="2010"/>
    <x v="5"/>
    <s v="Whole Year"/>
    <s v="Whole Year"/>
    <x v="3"/>
    <n v="436798"/>
    <n v="436798"/>
    <n v="42276713"/>
    <n v="42276713"/>
    <n v="1317.7"/>
    <n v="1317.7"/>
    <s v="SugarcaneKarnataka"/>
    <n v="72556515.780000001"/>
    <n v="72556515.780000001"/>
    <n v="104831.52"/>
    <n v="104831.52"/>
    <n v="97.331000000000003"/>
    <n v="97.331000000000003"/>
    <n v="25.658000000000001"/>
    <n v="25.658000000000001"/>
    <n v="35.067999999999998"/>
    <n v="35.067999999999998"/>
    <n v="16.713999999999999"/>
    <n v="16.713999999999999"/>
  </r>
  <r>
    <s v="Sunflower"/>
    <n v="2010"/>
    <x v="0"/>
    <s v="Kharif"/>
    <s v="Kharif"/>
    <x v="3"/>
    <n v="193955"/>
    <n v="193955"/>
    <n v="97869"/>
    <n v="97869"/>
    <n v="1317.7"/>
    <n v="1317.7"/>
    <s v="SunflowerKarnataka"/>
    <n v="32217865.050000001"/>
    <n v="32217865.050000001"/>
    <n v="46549.2"/>
    <n v="46549.2"/>
    <n v="0.56999999999999995"/>
    <n v="0.56999999999999995"/>
    <n v="25.658000000000001"/>
    <n v="25.658000000000001"/>
    <n v="35.067999999999998"/>
    <n v="35.067999999999998"/>
    <n v="16.713999999999999"/>
    <n v="16.713999999999999"/>
  </r>
  <r>
    <s v="Sunflower"/>
    <n v="2010"/>
    <x v="1"/>
    <s v="Rabi"/>
    <s v="Rabi"/>
    <x v="3"/>
    <n v="193178"/>
    <n v="193178"/>
    <n v="98783"/>
    <n v="98783"/>
    <n v="1317.7"/>
    <n v="1317.7"/>
    <s v="SunflowerKarnataka"/>
    <n v="32088797.579999998"/>
    <n v="32088797.579999998"/>
    <n v="46362.720000000001"/>
    <n v="46362.720000000001"/>
    <n v="0.70699999999999996"/>
    <n v="0.70699999999999996"/>
    <n v="25.658000000000001"/>
    <n v="25.658000000000001"/>
    <n v="35.067999999999998"/>
    <n v="35.067999999999998"/>
    <n v="16.713999999999999"/>
    <n v="16.713999999999999"/>
  </r>
  <r>
    <s v="Sunflower"/>
    <n v="2010"/>
    <x v="2"/>
    <s v="Summer"/>
    <s v="Summer"/>
    <x v="3"/>
    <n v="22120"/>
    <n v="22120"/>
    <n v="22405"/>
    <n v="22405"/>
    <n v="1317.7"/>
    <n v="1317.7"/>
    <s v="SunflowerKarnataka"/>
    <n v="3674353.2"/>
    <n v="3674353.2"/>
    <n v="5308.8"/>
    <n v="5308.8"/>
    <n v="1.032"/>
    <n v="1.032"/>
    <n v="25.658000000000001"/>
    <n v="25.658000000000001"/>
    <n v="35.067999999999998"/>
    <n v="35.067999999999998"/>
    <n v="16.713999999999999"/>
    <n v="16.713999999999999"/>
  </r>
  <r>
    <s v="Urad"/>
    <n v="2010"/>
    <x v="0"/>
    <s v="Kharif"/>
    <s v="Kharif"/>
    <x v="3"/>
    <n v="118318"/>
    <n v="118318"/>
    <n v="42990"/>
    <n v="42990"/>
    <n v="1317.7"/>
    <n v="1317.7"/>
    <s v="UradKarnataka"/>
    <n v="19653802.98"/>
    <n v="19653802.98"/>
    <n v="28396.32"/>
    <n v="28396.32"/>
    <n v="0.36299999999999999"/>
    <n v="0.36299999999999999"/>
    <m/>
    <n v="25.890999999999998"/>
    <n v="35.067999999999998"/>
    <n v="35.067999999999998"/>
    <n v="16.713999999999999"/>
    <n v="16.713999999999999"/>
  </r>
  <r>
    <s v="Urad"/>
    <n v="2010"/>
    <x v="1"/>
    <s v="Rabi"/>
    <s v="Rabi"/>
    <x v="3"/>
    <n v="8727"/>
    <n v="8727"/>
    <n v="4079"/>
    <n v="4079"/>
    <n v="1317.7"/>
    <n v="1317.7"/>
    <s v="UradKarnataka"/>
    <n v="1449641.97"/>
    <n v="1449641.97"/>
    <n v="2094.48"/>
    <n v="2094.48"/>
    <m/>
    <n v="0.46740002291738286"/>
    <n v="25.658000000000001"/>
    <n v="25.658000000000001"/>
    <n v="35.067999999999998"/>
    <n v="35.067999999999998"/>
    <m/>
    <n v="16.661877862595439"/>
  </r>
  <r>
    <s v="Wheat"/>
    <n v="2010"/>
    <x v="1"/>
    <s v="Rabi"/>
    <s v="Rabi"/>
    <x v="3"/>
    <n v="254755"/>
    <n v="254755"/>
    <n v="300237"/>
    <n v="300237"/>
    <n v="1317.7"/>
    <n v="1317.7"/>
    <s v="WheatKarnataka"/>
    <n v="42317353.049999997"/>
    <n v="42317353.049999997"/>
    <m/>
    <n v="63845.543750000004"/>
    <n v="1.1659999999999999"/>
    <n v="1.1659999999999999"/>
    <n v="25.658000000000001"/>
    <n v="25.658000000000001"/>
    <n v="35.067999999999998"/>
    <n v="35.067999999999998"/>
    <n v="16.713999999999999"/>
    <n v="16.713999999999999"/>
  </r>
  <r>
    <s v="Rice"/>
    <n v="2010"/>
    <x v="3"/>
    <s v="Autumn"/>
    <s v="Autumn"/>
    <x v="4"/>
    <n v="70498.28"/>
    <n v="70498.28"/>
    <n v="170262"/>
    <n v="170262"/>
    <n v="3131.8"/>
    <n v="3131.8"/>
    <s v="RiceKerala"/>
    <n v="11710469.289999999"/>
    <n v="11710469.289999999"/>
    <n v="16919.587"/>
    <n v="16919.587"/>
    <n v="2.2370000000000001"/>
    <n v="2.2370000000000001"/>
    <n v="25.239000000000001"/>
    <n v="25.239000000000001"/>
    <n v="32.523000000000003"/>
    <n v="32.523000000000003"/>
    <n v="20.003"/>
    <n v="20.003"/>
  </r>
  <r>
    <s v="Rice"/>
    <n v="2010"/>
    <x v="2"/>
    <s v="Summer"/>
    <s v="Summer"/>
    <x v="4"/>
    <n v="51132.63"/>
    <n v="51132.63"/>
    <n v="137465"/>
    <n v="137465"/>
    <n v="3131.8"/>
    <n v="3131.8"/>
    <s v="RiceKerala"/>
    <n v="8493641.1689999998"/>
    <n v="8493641.1689999998"/>
    <n v="12271.831"/>
    <n v="12271.831"/>
    <n v="2.48"/>
    <n v="2.48"/>
    <n v="25.239000000000001"/>
    <n v="25.239000000000001"/>
    <n v="32.523000000000003"/>
    <n v="32.523000000000003"/>
    <n v="20.003"/>
    <n v="20.003"/>
  </r>
  <r>
    <s v="Rice"/>
    <n v="2010"/>
    <x v="4"/>
    <s v="Winter"/>
    <s v="Winter"/>
    <x v="4"/>
    <n v="91555.59"/>
    <n v="91555.59"/>
    <n v="215011"/>
    <n v="215011"/>
    <n v="3131.8"/>
    <n v="3131.8"/>
    <s v="RiceKerala"/>
    <n v="15208299.050000001"/>
    <n v="15208299.050000001"/>
    <n v="21973.342000000001"/>
    <n v="21973.342000000001"/>
    <n v="2.202"/>
    <n v="2.202"/>
    <n v="25.239000000000001"/>
    <n v="25.239000000000001"/>
    <n v="32.523000000000003"/>
    <n v="32.523000000000003"/>
    <n v="20.003"/>
    <n v="20.003"/>
  </r>
  <r>
    <s v="Sugarcane"/>
    <n v="2010"/>
    <x v="5"/>
    <s v="Whole Year"/>
    <s v="Whole Year"/>
    <x v="4"/>
    <n v="2844.91"/>
    <n v="2844.91"/>
    <n v="271845"/>
    <n v="271845"/>
    <n v="3131.8"/>
    <n v="3131.8"/>
    <s v="SugarcaneKerala"/>
    <n v="472568"/>
    <n v="472568"/>
    <n v="682.77800000000002"/>
    <n v="682.77800000000002"/>
    <n v="41.517000000000003"/>
    <n v="41.517000000000003"/>
    <n v="25.239000000000001"/>
    <n v="25.239000000000001"/>
    <n v="32.523000000000003"/>
    <n v="32.523000000000003"/>
    <n v="20.003"/>
    <n v="20.003"/>
  </r>
  <r>
    <s v="Rice"/>
    <n v="2010"/>
    <x v="3"/>
    <s v="Autumn"/>
    <s v="Autumn"/>
    <x v="5"/>
    <n v="32596"/>
    <n v="32596"/>
    <n v="42492"/>
    <n v="42492"/>
    <n v="3119.7"/>
    <n v="3119.7"/>
    <s v="RiceMeghalaya"/>
    <n v="5414521.5599999996"/>
    <n v="5414521.5599999996"/>
    <n v="7823.04"/>
    <n v="7823.04"/>
    <n v="1.53"/>
    <n v="1.53"/>
    <n v="19.234999999999999"/>
    <n v="19.234999999999999"/>
    <n v="26.452000000000002"/>
    <n v="26.452000000000002"/>
    <n v="11.877000000000001"/>
    <n v="11.877000000000001"/>
  </r>
  <r>
    <s v="Rice"/>
    <n v="2010"/>
    <x v="1"/>
    <s v="Rabi"/>
    <s v="Rabi"/>
    <x v="5"/>
    <n v="12797"/>
    <n v="12797"/>
    <s v=" 47413 "/>
    <s v=" 47413 "/>
    <n v="3119.7"/>
    <n v="3119.7"/>
    <s v="RiceMeghalaya"/>
    <n v="2125709.67"/>
    <n v="2125709.67"/>
    <n v="3071.28"/>
    <n v="3071.28"/>
    <n v="2.077"/>
    <n v="2.077"/>
    <n v="19.234999999999999"/>
    <n v="19.234999999999999"/>
    <n v="26.452000000000002"/>
    <n v="26.452000000000002"/>
    <n v="11.877000000000001"/>
    <n v="11.877000000000001"/>
  </r>
  <r>
    <s v="Rice"/>
    <n v="2010"/>
    <x v="4"/>
    <s v="Winter"/>
    <s v="Winter"/>
    <x v="5"/>
    <n v="62892"/>
    <n v="62892"/>
    <n v="117116"/>
    <n v="117116"/>
    <n v="3119.7"/>
    <n v="3119.7"/>
    <s v="RiceMeghalaya"/>
    <n v="10446990.119999999"/>
    <n v="10446990.119999999"/>
    <n v="15094.08"/>
    <n v="15094.08"/>
    <n v="1.829"/>
    <n v="1.829"/>
    <n v="19.234999999999999"/>
    <n v="19.234999999999999"/>
    <n v="26.452000000000002"/>
    <n v="26.452000000000002"/>
    <n v="11.877000000000001"/>
    <n v="11.877000000000001"/>
  </r>
  <r>
    <s v="Sugarcane"/>
    <n v="2010"/>
    <x v="5"/>
    <s v="Whole Year"/>
    <s v="Whole Year"/>
    <x v="5"/>
    <n v="68"/>
    <n v="68"/>
    <n v="180"/>
    <n v="180"/>
    <n v="3119.7"/>
    <n v="3119.7"/>
    <s v="SugarcaneMeghalaya"/>
    <n v="11295.48"/>
    <n v="11295.48"/>
    <n v="16.32"/>
    <n v="16.32"/>
    <n v="2.35"/>
    <n v="2.35"/>
    <n v="19.234999999999999"/>
    <n v="19.234999999999999"/>
    <n v="26.452000000000002"/>
    <n v="26.452000000000002"/>
    <n v="11.877000000000001"/>
    <n v="11.877000000000001"/>
  </r>
  <r>
    <s v="Wheat"/>
    <n v="2010"/>
    <x v="1"/>
    <s v="Rabi"/>
    <s v="Rabi"/>
    <x v="5"/>
    <n v="393"/>
    <n v="393"/>
    <n v="704"/>
    <n v="704"/>
    <n v="3119.7"/>
    <n v="3119.7"/>
    <s v="WheatMeghalaya"/>
    <n v="65281.23"/>
    <n v="65281.23"/>
    <n v="94.32"/>
    <n v="94.32"/>
    <n v="1.248"/>
    <n v="1.248"/>
    <n v="19.234999999999999"/>
    <n v="19.234999999999999"/>
    <n v="26.452000000000002"/>
    <n v="26.452000000000002"/>
    <n v="11.877000000000001"/>
    <n v="11.877000000000001"/>
  </r>
  <r>
    <s v="Ragi"/>
    <n v="2011"/>
    <x v="0"/>
    <s v="Kharif"/>
    <s v="Kharif"/>
    <x v="0"/>
    <m/>
    <n v="12"/>
    <n v="33"/>
    <n v="33"/>
    <n v="1434.588"/>
    <n v="1434.588"/>
    <s v="RagiPuducherry"/>
    <n v="2010.24"/>
    <n v="2010.24"/>
    <s v=" 3.96 "/>
    <s v=" 3.96 "/>
    <n v="2.75"/>
    <n v="2.75"/>
    <n v="27.937999999999999"/>
    <n v="27.937999999999999"/>
    <n v="32.262"/>
    <n v="32.262"/>
    <m/>
    <n v="24.398630434782614"/>
  </r>
  <r>
    <s v="Ragi"/>
    <n v="2011"/>
    <x v="2"/>
    <s v="Summer"/>
    <s v="Summer"/>
    <x v="0"/>
    <n v="10"/>
    <n v="10"/>
    <n v="25"/>
    <n v="25"/>
    <n v="1434.588"/>
    <n v="1434.588"/>
    <s v="RagiPuducherry"/>
    <n v="1675.2"/>
    <n v="1675.2"/>
    <n v="3.3"/>
    <n v="3.3"/>
    <n v="2.5"/>
    <n v="2.5"/>
    <n v="27.937999999999999"/>
    <n v="27.937999999999999"/>
    <n v="32.262"/>
    <n v="32.262"/>
    <m/>
    <n v="24.398630434782614"/>
  </r>
  <r>
    <s v="Rice"/>
    <n v="2011"/>
    <x v="0"/>
    <s v="Kharif"/>
    <s v="Kharif"/>
    <x v="0"/>
    <n v="4237"/>
    <n v="4237"/>
    <n v="12794"/>
    <n v="12794"/>
    <n v="1434.588"/>
    <n v="1434.588"/>
    <s v="RicePuducherry"/>
    <n v="709782.24"/>
    <n v="709782.24"/>
    <n v="1398.21"/>
    <n v="1398.21"/>
    <n v="3.0470000000000002"/>
    <n v="3.0470000000000002"/>
    <n v="27.937999999999999"/>
    <n v="27.937999999999999"/>
    <n v="32.262"/>
    <n v="32.262"/>
    <n v="23.946000000000002"/>
    <n v="23.946000000000002"/>
  </r>
  <r>
    <s v="Rice"/>
    <n v="2011"/>
    <x v="1"/>
    <s v="Rabi"/>
    <s v="Rabi"/>
    <x v="0"/>
    <n v="10324"/>
    <n v="10324"/>
    <n v="23489"/>
    <n v="23489"/>
    <n v="1434.588"/>
    <n v="1434.588"/>
    <s v="RicePuducherry"/>
    <n v="1729476.48"/>
    <n v="1729476.48"/>
    <n v="3406.92"/>
    <n v="3406.92"/>
    <n v="2.8570000000000002"/>
    <n v="2.8570000000000002"/>
    <n v="27.937999999999999"/>
    <n v="27.937999999999999"/>
    <n v="32.262"/>
    <n v="32.262"/>
    <n v="23.946000000000002"/>
    <n v="23.946000000000002"/>
  </r>
  <r>
    <s v="Rice"/>
    <n v="2011"/>
    <x v="6"/>
    <s v=""/>
    <s v="Kharif"/>
    <x v="0"/>
    <n v="2015"/>
    <n v="2015"/>
    <n v="5831"/>
    <n v="5831"/>
    <n v="1434.588"/>
    <n v="1434.588"/>
    <s v="RicePuducherry"/>
    <n v="337552.8"/>
    <n v="337552.8"/>
    <n v="664.95"/>
    <n v="664.95"/>
    <n v="2.4900000000000002"/>
    <n v="2.4900000000000002"/>
    <n v="27.937999999999999"/>
    <n v="27.937999999999999"/>
    <n v="32.262"/>
    <n v="32.262"/>
    <n v="23.946000000000002"/>
    <n v="23.946000000000002"/>
  </r>
  <r>
    <s v="Sugarcane"/>
    <n v="2011"/>
    <x v="0"/>
    <s v="Kharif"/>
    <s v="Kharif"/>
    <x v="0"/>
    <n v="1949"/>
    <n v="1949"/>
    <n v="287785"/>
    <n v="287785"/>
    <n v="1434.588"/>
    <n v="1434.588"/>
    <s v="SugarcanePuducherry"/>
    <n v="326496.48"/>
    <n v="326496.48"/>
    <n v="643.16999999999996"/>
    <n v="643.16999999999996"/>
    <n v="147.66"/>
    <n v="147.66"/>
    <n v="27.937999999999999"/>
    <n v="27.937999999999999"/>
    <n v="32.262"/>
    <n v="32.262"/>
    <m/>
    <n v="24.398630434782614"/>
  </r>
  <r>
    <s v="Urad"/>
    <n v="2011"/>
    <x v="0"/>
    <s v="Kharif"/>
    <s v="Kharif"/>
    <x v="0"/>
    <n v="15"/>
    <n v="15"/>
    <s v=" 12 "/>
    <s v=" 12 "/>
    <n v="1434.588"/>
    <n v="1434.588"/>
    <s v="UradPuducherry"/>
    <n v="2512.8000000000002"/>
    <n v="2512.8000000000002"/>
    <n v="4.95"/>
    <n v="4.95"/>
    <n v="0.8"/>
    <n v="0.8"/>
    <n v="27.937999999999999"/>
    <n v="27.937999999999999"/>
    <n v="32.262"/>
    <n v="32.262"/>
    <n v="23.946000000000002"/>
    <n v="23.946000000000002"/>
  </r>
  <r>
    <s v="Urad"/>
    <n v="2011"/>
    <x v="1"/>
    <s v="Rabi"/>
    <s v="Rabi"/>
    <x v="0"/>
    <n v="224"/>
    <n v="224"/>
    <n v="242"/>
    <n v="242"/>
    <n v="1434.588"/>
    <n v="1434.588"/>
    <s v="UradPuducherry"/>
    <n v="37524.480000000003"/>
    <n v="37524.480000000003"/>
    <n v="73.92"/>
    <n v="73.92"/>
    <n v="0.83"/>
    <n v="0.83"/>
    <n v="27.937999999999999"/>
    <n v="27.937999999999999"/>
    <m/>
    <n v="32.711188888888891"/>
    <n v="23.946000000000002"/>
    <n v="23.946000000000002"/>
  </r>
  <r>
    <s v="Urad"/>
    <n v="2011"/>
    <x v="2"/>
    <s v="Summer"/>
    <s v="Summer"/>
    <x v="0"/>
    <n v="832"/>
    <n v="832"/>
    <n v="317"/>
    <n v="317"/>
    <n v="1434.588"/>
    <n v="1434.588"/>
    <s v="UradPuducherry"/>
    <n v="139376.64000000001"/>
    <n v="139376.64000000001"/>
    <n v="274.56"/>
    <n v="274.56"/>
    <n v="0.56299999999999994"/>
    <n v="0.56299999999999994"/>
    <n v="27.937999999999999"/>
    <n v="27.937999999999999"/>
    <n v="32.262"/>
    <n v="32.262"/>
    <n v="23.946000000000002"/>
    <n v="23.946000000000002"/>
  </r>
  <r>
    <s v="Rice"/>
    <n v="2011"/>
    <x v="3"/>
    <s v="Autumn"/>
    <s v="Autumn"/>
    <x v="1"/>
    <n v="276486"/>
    <n v="276486"/>
    <n v="338015"/>
    <n v="338015"/>
    <n v="1743.4"/>
    <n v="1743.4"/>
    <s v="RiceAssam"/>
    <n v="46316934.719999999"/>
    <n v="46316934.719999999"/>
    <n v="91240.38"/>
    <n v="91240.38"/>
    <n v="1.2689999999999999"/>
    <n v="1.2689999999999999"/>
    <n v="23.536000000000001"/>
    <n v="23.536000000000001"/>
    <n v="32.331000000000003"/>
    <n v="32.331000000000003"/>
    <n v="15.608000000000001"/>
    <n v="15.608000000000001"/>
  </r>
  <r>
    <s v="Rice"/>
    <n v="2011"/>
    <x v="2"/>
    <s v="Summer"/>
    <s v="Summer"/>
    <x v="1"/>
    <n v="393619"/>
    <n v="393619"/>
    <n v="1080072"/>
    <n v="1080072"/>
    <n v="1743.4"/>
    <n v="1743.4"/>
    <s v="RiceAssam"/>
    <n v="65939054.880000003"/>
    <n v="65939054.880000003"/>
    <n v="129894.27"/>
    <n v="129894.27"/>
    <n v="2.4900000000000002"/>
    <n v="2.4900000000000002"/>
    <n v="23.536000000000001"/>
    <n v="23.536000000000001"/>
    <m/>
    <n v="33.02698333333332"/>
    <n v="15.608000000000001"/>
    <n v="15.608000000000001"/>
  </r>
  <r>
    <s v="Rice"/>
    <n v="2011"/>
    <x v="4"/>
    <s v="Winter"/>
    <s v="Winter"/>
    <x v="1"/>
    <n v="1875601"/>
    <n v="1875601"/>
    <n v="3297591"/>
    <n v="3297591"/>
    <n v="1743.4"/>
    <n v="1743.4"/>
    <s v="RiceAssam"/>
    <m/>
    <n v="128008169.24249999"/>
    <n v="618948.32999999996"/>
    <n v="618948.32999999996"/>
    <n v="1.7969999999999999"/>
    <n v="1.7969999999999999"/>
    <n v="23.536000000000001"/>
    <n v="23.536000000000001"/>
    <n v="32.331000000000003"/>
    <n v="32.331000000000003"/>
    <m/>
    <n v="16.539220338983057"/>
  </r>
  <r>
    <s v="Sugarcane"/>
    <n v="2011"/>
    <x v="5"/>
    <s v="Whole Year"/>
    <s v="Whole Year"/>
    <x v="1"/>
    <n v="28404"/>
    <n v="28404"/>
    <n v="1052514"/>
    <n v="1052514"/>
    <n v="1743.4"/>
    <n v="1743.4"/>
    <s v="SugarcaneAssam"/>
    <n v="4758238.08"/>
    <n v="4758238.08"/>
    <n v="9373.32"/>
    <n v="9373.32"/>
    <n v="37.691000000000003"/>
    <n v="37.691000000000003"/>
    <n v="23.536000000000001"/>
    <n v="23.536000000000001"/>
    <n v="32.331000000000003"/>
    <n v="32.331000000000003"/>
    <n v="15.608000000000001"/>
    <n v="15.608000000000001"/>
  </r>
  <r>
    <s v="Urad"/>
    <n v="2011"/>
    <x v="1"/>
    <s v="Rabi"/>
    <s v="Rabi"/>
    <x v="1"/>
    <n v="53669"/>
    <n v="53669"/>
    <n v="29832"/>
    <n v="29832"/>
    <n v="1743.4"/>
    <n v="1743.4"/>
    <s v="UradAssam"/>
    <n v="8990630.8800000008"/>
    <n v="8990630.8800000008"/>
    <n v="17710.77"/>
    <n v="17710.77"/>
    <n v="0.56599999999999995"/>
    <n v="0.56599999999999995"/>
    <n v="23.536000000000001"/>
    <n v="23.536000000000001"/>
    <n v="32.331000000000003"/>
    <n v="32.331000000000003"/>
    <n v="15.608000000000001"/>
    <n v="15.608000000000001"/>
  </r>
  <r>
    <s v="Wheat"/>
    <n v="2011"/>
    <x v="1"/>
    <s v="Rabi"/>
    <s v="Rabi"/>
    <x v="1"/>
    <n v="40194"/>
    <n v="40194"/>
    <n v="48592"/>
    <n v="48592"/>
    <n v="1743.4"/>
    <n v="1743.4"/>
    <s v="WheatAssam"/>
    <n v="6733298.8799999999"/>
    <n v="6733298.8799999999"/>
    <n v="13264.02"/>
    <n v="13264.02"/>
    <n v="1.17"/>
    <n v="1.17"/>
    <n v="23.536000000000001"/>
    <n v="23.536000000000001"/>
    <n v="32.331000000000003"/>
    <n v="32.331000000000003"/>
    <s v="15.61"/>
    <s v="15.61"/>
  </r>
  <r>
    <s v="Ragi"/>
    <n v="2011"/>
    <x v="0"/>
    <s v="Kharif"/>
    <s v="Kharif"/>
    <x v="2"/>
    <n v="37057"/>
    <n v="37057"/>
    <n v="31267"/>
    <n v="31267"/>
    <n v="861.9"/>
    <n v="861.9"/>
    <s v="RagiAndhra Pradesh"/>
    <n v="6207788.6399999997"/>
    <n v="6207788.6399999997"/>
    <n v="12228.81"/>
    <n v="12228.81"/>
    <n v="0.99399999999999999"/>
    <n v="0.99399999999999999"/>
    <n v="28.331"/>
    <n v="28.331"/>
    <n v="38.133000000000003"/>
    <n v="38.133000000000003"/>
    <n v="19.902999999999999"/>
    <n v="19.902999999999999"/>
  </r>
  <r>
    <s v="Ragi"/>
    <n v="2011"/>
    <x v="1"/>
    <s v="Rabi"/>
    <s v="Rabi"/>
    <x v="2"/>
    <n v="5379"/>
    <n v="5379"/>
    <n v="9505"/>
    <n v="9505"/>
    <m/>
    <n v="956.04893617021185"/>
    <s v="RagiAndhra Pradesh"/>
    <n v="901090.08"/>
    <n v="901090.08"/>
    <n v="1775.07"/>
    <n v="1775.07"/>
    <n v="1.6910000000000001"/>
    <n v="1.6910000000000001"/>
    <n v="28.331"/>
    <n v="28.331"/>
    <n v="38.133000000000003"/>
    <n v="38.133000000000003"/>
    <n v="19.902999999999999"/>
    <n v="19.902999999999999"/>
  </r>
  <r>
    <s v="Rice"/>
    <n v="2011"/>
    <x v="0"/>
    <s v="Kharif"/>
    <s v="Kharif"/>
    <x v="2"/>
    <n v="2873949"/>
    <n v="2873949"/>
    <n v="8563334"/>
    <n v="8563334"/>
    <n v="861.9"/>
    <n v="861.9"/>
    <s v="RiceAndhra Pradesh"/>
    <n v="481443936.5"/>
    <n v="481443936.5"/>
    <n v="948403.17"/>
    <n v="948403.17"/>
    <n v="2.9089999999999998"/>
    <n v="2.9089999999999998"/>
    <n v="28.331"/>
    <n v="28.331"/>
    <m/>
    <n v="37.972936842105277"/>
    <n v="19.902999999999999"/>
    <n v="19.902999999999999"/>
  </r>
  <r>
    <s v="Rice"/>
    <n v="2011"/>
    <x v="1"/>
    <s v="Rabi"/>
    <s v="Rabi"/>
    <x v="2"/>
    <n v="1221899"/>
    <n v="1221899"/>
    <n v="4328458"/>
    <n v="4328458"/>
    <n v="861.9"/>
    <n v="861.9"/>
    <s v="RiceAndhra Pradesh"/>
    <n v="204692520.5"/>
    <n v="204692520.5"/>
    <n v="403226.67"/>
    <n v="403226.67"/>
    <n v="3.032"/>
    <n v="3.032"/>
    <n v="28.331"/>
    <n v="28.331"/>
    <n v="38.133000000000003"/>
    <n v="38.133000000000003"/>
    <n v="19.902999999999999"/>
    <n v="19.902999999999999"/>
  </r>
  <r>
    <s v="Sugarcane"/>
    <n v="2011"/>
    <x v="5"/>
    <s v="Whole Year"/>
    <s v="Whole Year"/>
    <x v="2"/>
    <n v="204038"/>
    <n v="204038"/>
    <n v="16688857"/>
    <n v="16688857"/>
    <n v="861.9"/>
    <n v="861.9"/>
    <s v="SugarcaneAndhra Pradesh"/>
    <n v="34180445.759999998"/>
    <n v="34180445.759999998"/>
    <n v="67332.539999999994"/>
    <n v="67332.539999999994"/>
    <n v="86.016000000000005"/>
    <n v="86.016000000000005"/>
    <n v="28.331"/>
    <n v="28.331"/>
    <n v="38.133000000000003"/>
    <n v="38.133000000000003"/>
    <n v="19.902999999999999"/>
    <n v="19.902999999999999"/>
  </r>
  <r>
    <s v="Sunflower"/>
    <n v="2011"/>
    <x v="5"/>
    <s v="Whole Year"/>
    <s v="Whole Year"/>
    <x v="2"/>
    <n v="157535"/>
    <n v="157535"/>
    <n v="123565"/>
    <n v="123565"/>
    <n v="861.9"/>
    <n v="861.9"/>
    <s v="SunflowerAndhra Pradesh"/>
    <m/>
    <n v="5131394.2055555545"/>
    <n v="51986.55"/>
    <n v="51986.55"/>
    <n v="0.97799999999999998"/>
    <n v="0.97799999999999998"/>
    <n v="28.331"/>
    <n v="28.331"/>
    <n v="38.133000000000003"/>
    <n v="38.133000000000003"/>
    <n v="19.902999999999999"/>
    <n v="19.902999999999999"/>
  </r>
  <r>
    <s v="Urad"/>
    <n v="2011"/>
    <x v="6"/>
    <s v=""/>
    <s v="Rabi"/>
    <x v="2"/>
    <n v="62571"/>
    <n v="62571"/>
    <n v="40360"/>
    <n v="40360"/>
    <n v="861.9"/>
    <n v="861.9"/>
    <s v="UradAndhra Pradesh"/>
    <n v="10481893.92"/>
    <n v="10481893.92"/>
    <n v="20648.43"/>
    <n v="20648.43"/>
    <n v="0.59799999999999998"/>
    <n v="0.59799999999999998"/>
    <n v="28.331"/>
    <n v="28.331"/>
    <n v="38.133000000000003"/>
    <n v="38.133000000000003"/>
    <n v="19.902999999999999"/>
    <n v="19.902999999999999"/>
  </r>
  <r>
    <s v="Urad"/>
    <n v="2011"/>
    <x v="1"/>
    <s v="Rabi"/>
    <s v="Rabi"/>
    <x v="2"/>
    <m/>
    <n v="586738.35125448019"/>
    <n v="327400"/>
    <n v="327400"/>
    <n v="861.9"/>
    <n v="861.9"/>
    <s v="UradAndhra Pradesh"/>
    <n v="79930325.280000001"/>
    <n v="79930325.280000001"/>
    <n v="157455.87"/>
    <n v="157455.87"/>
    <n v="0.55800000000000005"/>
    <n v="0.55800000000000005"/>
    <n v="28.331"/>
    <n v="28.331"/>
    <n v="38.133000000000003"/>
    <n v="38.133000000000003"/>
    <n v="19.902999999999999"/>
    <n v="19.902999999999999"/>
  </r>
  <r>
    <s v="Wheat"/>
    <n v="2011"/>
    <x v="1"/>
    <s v="Rabi"/>
    <s v="Rabi"/>
    <x v="2"/>
    <n v="8255"/>
    <n v="8255"/>
    <n v="10914"/>
    <n v="10914"/>
    <n v="861.9"/>
    <n v="861.9"/>
    <s v="WheatAndhra Pradesh"/>
    <n v="1382877.6"/>
    <n v="1382877.6"/>
    <n v="2724.15"/>
    <n v="2724.15"/>
    <n v="1.3069999999999999"/>
    <n v="1.3069999999999999"/>
    <n v="28.331"/>
    <n v="28.331"/>
    <n v="38.133000000000003"/>
    <n v="38.133000000000003"/>
    <n v="19.902999999999999"/>
    <n v="19.902999999999999"/>
  </r>
  <r>
    <s v="Ragi"/>
    <n v="2011"/>
    <x v="0"/>
    <s v="Kharif"/>
    <s v="Kharif"/>
    <x v="3"/>
    <n v="638473"/>
    <n v="638473"/>
    <n v="1086824"/>
    <n v="1086824"/>
    <n v="1178.9860000000001"/>
    <n v="1178.9860000000001"/>
    <s v="RagiKarnataka"/>
    <n v="106956997"/>
    <n v="106956997"/>
    <n v="210696.09"/>
    <n v="210696.09"/>
    <n v="1.47"/>
    <n v="1.47"/>
    <n v="25.433"/>
    <n v="25.433"/>
    <n v="35.125"/>
    <n v="35.125"/>
    <n v="16.151"/>
    <n v="16.151"/>
  </r>
  <r>
    <s v="Ragi"/>
    <n v="2011"/>
    <x v="1"/>
    <s v="Rabi"/>
    <s v="Rabi"/>
    <x v="3"/>
    <n v="33850"/>
    <n v="33850"/>
    <m/>
    <n v="59271.35"/>
    <n v="1178.9860000000001"/>
    <n v="1178.9860000000001"/>
    <s v="RagiKarnataka"/>
    <n v="5670552"/>
    <n v="5670552"/>
    <n v="11170.5"/>
    <n v="11170.5"/>
    <n v="1.7509999999999999"/>
    <n v="1.7509999999999999"/>
    <n v="25.433"/>
    <n v="25.433"/>
    <n v="35.125"/>
    <n v="35.125"/>
    <n v="16.151"/>
    <n v="16.151"/>
  </r>
  <r>
    <s v="Ragi"/>
    <n v="2011"/>
    <x v="2"/>
    <s v="Summer"/>
    <s v="Summer"/>
    <x v="3"/>
    <n v="7608"/>
    <n v="7608"/>
    <n v="14649"/>
    <n v="14649"/>
    <n v="1178.9860000000001"/>
    <n v="1178.9860000000001"/>
    <s v="RagiKarnataka"/>
    <n v="1274492.1599999999"/>
    <n v="1274492.1599999999"/>
    <n v="2510.64"/>
    <n v="2510.64"/>
    <n v="1.9319999999999999"/>
    <n v="1.9319999999999999"/>
    <n v="25.433"/>
    <n v="25.433"/>
    <n v="35.125"/>
    <n v="35.125"/>
    <n v="16.151"/>
    <n v="16.151"/>
  </r>
  <r>
    <s v="Rice"/>
    <n v="2011"/>
    <x v="0"/>
    <s v="Kharif"/>
    <s v="Kharif"/>
    <x v="3"/>
    <n v="1117720"/>
    <n v="1117720"/>
    <n v="3218289"/>
    <n v="3218289"/>
    <n v="1178.9860000000001"/>
    <n v="1178.9860000000001"/>
    <s v="RiceKarnataka"/>
    <n v="187240454.40000001"/>
    <n v="187240454.40000001"/>
    <n v="368847.6"/>
    <n v="368847.6"/>
    <n v="2.7029999999999998"/>
    <n v="2.7029999999999998"/>
    <n v="25.433"/>
    <n v="25.433"/>
    <n v="35.125"/>
    <n v="35.125"/>
    <n v="16.151"/>
    <n v="16.151"/>
  </r>
  <r>
    <s v="Rice"/>
    <n v="2011"/>
    <x v="1"/>
    <s v="Rabi"/>
    <s v="Rabi"/>
    <x v="3"/>
    <n v="43192"/>
    <n v="43192"/>
    <n v="94196"/>
    <n v="94196"/>
    <n v="1178.9860000000001"/>
    <n v="1178.9860000000001"/>
    <s v="RiceKarnataka"/>
    <n v="7235523.8399999999"/>
    <n v="7235523.8399999999"/>
    <n v="14253.36"/>
    <n v="14253.36"/>
    <n v="2.3780000000000001"/>
    <n v="2.3780000000000001"/>
    <n v="25.433"/>
    <n v="25.433"/>
    <n v="35.125"/>
    <n v="35.125"/>
    <n v="16.151"/>
    <n v="16.151"/>
  </r>
  <r>
    <s v="Rice"/>
    <n v="2011"/>
    <x v="2"/>
    <s v="Summer"/>
    <s v="Summer"/>
    <x v="3"/>
    <n v="255223"/>
    <n v="255223"/>
    <n v="869134"/>
    <n v="869134"/>
    <n v="1178.9860000000001"/>
    <n v="1178.9860000000001"/>
    <s v="RiceKarnataka"/>
    <n v="42754956.960000001"/>
    <n v="42754956.960000001"/>
    <n v="84223.59"/>
    <n v="84223.59"/>
    <n v="2.931"/>
    <n v="2.931"/>
    <n v="25.433"/>
    <n v="25.433"/>
    <n v="35.125"/>
    <n v="35.125"/>
    <n v="16.151"/>
    <n v="16.151"/>
  </r>
  <r>
    <s v="Sugarcane"/>
    <n v="2011"/>
    <x v="5"/>
    <s v="Whole Year"/>
    <s v="Whole Year"/>
    <x v="3"/>
    <n v="431405"/>
    <n v="431405"/>
    <m/>
    <n v="38555959.065000005"/>
    <n v="1178.9860000000001"/>
    <n v="1178.9860000000001"/>
    <s v="SugarcaneKarnataka"/>
    <n v="72268965.599999994"/>
    <n v="72268965.599999994"/>
    <n v="142363.65"/>
    <n v="142363.65"/>
    <n v="89.373000000000005"/>
    <n v="89.373000000000005"/>
    <n v="25.433"/>
    <n v="25.433"/>
    <n v="35.125"/>
    <n v="35.125"/>
    <n v="16.151"/>
    <n v="16.151"/>
  </r>
  <r>
    <s v="Sunflower"/>
    <n v="2011"/>
    <x v="0"/>
    <s v="Kharif"/>
    <s v="Kharif"/>
    <x v="3"/>
    <n v="190774"/>
    <n v="190774"/>
    <n v="82494"/>
    <n v="82494"/>
    <n v="1178.9860000000001"/>
    <n v="1178.9860000000001"/>
    <s v="SunflowerKarnataka"/>
    <n v="31958460.48"/>
    <n v="31958460.48"/>
    <n v="62955.42"/>
    <n v="62955.42"/>
    <n v="0.50600000000000001"/>
    <n v="0.50600000000000001"/>
    <n v="25.433"/>
    <n v="25.433"/>
    <n v="35.125"/>
    <n v="35.125"/>
    <n v="16.151"/>
    <n v="16.151"/>
  </r>
  <r>
    <s v="Sunflower"/>
    <n v="2011"/>
    <x v="1"/>
    <s v="Rabi"/>
    <s v="Rabi"/>
    <x v="3"/>
    <n v="172011"/>
    <n v="172011"/>
    <n v="65833"/>
    <n v="65833"/>
    <n v="1178.9860000000001"/>
    <n v="1178.9860000000001"/>
    <s v="SunflowerKarnataka"/>
    <n v="28815282.719999999"/>
    <n v="28815282.719999999"/>
    <n v="56763.63"/>
    <n v="56763.63"/>
    <n v="0.58199999999999996"/>
    <n v="0.58199999999999996"/>
    <n v="25.433"/>
    <n v="25.433"/>
    <n v="35.125"/>
    <n v="35.125"/>
    <n v="16.151"/>
    <n v="16.151"/>
  </r>
  <r>
    <s v="Sunflower"/>
    <n v="2011"/>
    <x v="2"/>
    <s v="Summer"/>
    <s v="Summer"/>
    <x v="3"/>
    <n v="18482"/>
    <n v="18482"/>
    <n v="18869"/>
    <n v="18869"/>
    <n v="1178.9860000000001"/>
    <n v="1178.9860000000001"/>
    <s v="SunflowerKarnataka"/>
    <n v="3096104.64"/>
    <n v="3096104.64"/>
    <n v="6099.06"/>
    <n v="6099.06"/>
    <n v="1.0349999999999999"/>
    <n v="1.0349999999999999"/>
    <n v="25.433"/>
    <n v="25.433"/>
    <n v="35.125"/>
    <n v="35.125"/>
    <n v="16.151"/>
    <n v="16.151"/>
  </r>
  <r>
    <s v="Urad"/>
    <n v="2011"/>
    <x v="0"/>
    <s v="Kharif"/>
    <s v="Kharif"/>
    <x v="3"/>
    <m/>
    <n v="82170.666666666672"/>
    <n v="30814"/>
    <n v="30814"/>
    <n v="1178.9860000000001"/>
    <n v="1178.9860000000001"/>
    <s v="UradKarnataka"/>
    <n v="14074025.279999999"/>
    <n v="14074025.279999999"/>
    <n v="27724.62"/>
    <n v="27724.62"/>
    <n v="0.375"/>
    <n v="0.375"/>
    <n v="25.433"/>
    <n v="25.433"/>
    <n v="35.125"/>
    <n v="35.125"/>
    <n v="16.151"/>
    <n v="16.151"/>
  </r>
  <r>
    <s v="Urad"/>
    <n v="2011"/>
    <x v="1"/>
    <s v="Rabi"/>
    <s v="Rabi"/>
    <x v="3"/>
    <n v="8260"/>
    <n v="8260"/>
    <n v="4199"/>
    <n v="4199"/>
    <n v="1178.9860000000001"/>
    <n v="1178.9860000000001"/>
    <s v="UradKarnataka"/>
    <n v="1383715.2"/>
    <n v="1383715.2"/>
    <n v="2725.8"/>
    <n v="2725.8"/>
    <n v="0.51100000000000001"/>
    <n v="0.51100000000000001"/>
    <n v="25.433"/>
    <n v="25.433"/>
    <n v="35.125"/>
    <n v="35.125"/>
    <n v="16.151"/>
    <n v="16.151"/>
  </r>
  <r>
    <s v="Wheat"/>
    <n v="2011"/>
    <x v="1"/>
    <s v="Rabi"/>
    <s v="Rabi"/>
    <x v="3"/>
    <n v="225472"/>
    <n v="225472"/>
    <n v="200932"/>
    <n v="200932"/>
    <n v="1178.9860000000001"/>
    <n v="1178.9860000000001"/>
    <s v="WheatKarnataka"/>
    <n v="37771069.439999998"/>
    <n v="37771069.439999998"/>
    <n v="74405.759999999995"/>
    <n v="74405.759999999995"/>
    <m/>
    <n v="0.8911616520011354"/>
    <n v="25.433"/>
    <n v="25.433"/>
    <n v="35.125"/>
    <n v="35.125"/>
    <n v="16.151"/>
    <n v="16.151"/>
  </r>
  <r>
    <s v="Rice"/>
    <n v="2011"/>
    <x v="3"/>
    <s v="Autumn"/>
    <s v="Autumn"/>
    <x v="4"/>
    <n v="68134.83"/>
    <n v="68134.83"/>
    <n v="171662"/>
    <n v="171662"/>
    <n v="3035.1"/>
    <n v="3035.1"/>
    <s v="RiceKerala"/>
    <n v="11413946.720000001"/>
    <n v="11413946.720000001"/>
    <n v="22484.493999999999"/>
    <n v="22484.493999999999"/>
    <n v="2.302"/>
    <n v="2.302"/>
    <n v="24.698"/>
    <n v="24.698"/>
    <n v="31.777999999999999"/>
    <n v="31.777999999999999"/>
    <n v="18.803000000000001"/>
    <n v="18.803000000000001"/>
  </r>
  <r>
    <s v="Rice"/>
    <n v="2011"/>
    <x v="2"/>
    <s v="Summer"/>
    <s v="Summer"/>
    <x v="4"/>
    <n v="47290.01"/>
    <n v="47290.01"/>
    <n v="149217"/>
    <n v="149217"/>
    <n v="3035.1"/>
    <n v="3035.1"/>
    <s v="RiceKerala"/>
    <n v="7922022.4749999996"/>
    <n v="7922022.4749999996"/>
    <n v="15605.703"/>
    <n v="15605.703"/>
    <n v="2.7"/>
    <n v="2.7"/>
    <n v="24.698"/>
    <n v="24.698"/>
    <n v="31.777999999999999"/>
    <n v="31.777999999999999"/>
    <n v="18.803000000000001"/>
    <n v="18.803000000000001"/>
  </r>
  <r>
    <s v="Rice"/>
    <n v="2011"/>
    <x v="4"/>
    <s v="Winter"/>
    <s v="Winter"/>
    <x v="4"/>
    <n v="92734.9"/>
    <n v="92734.9"/>
    <m/>
    <n v="224974.86739999999"/>
    <n v="3035.1"/>
    <n v="3035.1"/>
    <s v="RiceKerala"/>
    <n v="15534950.449999999"/>
    <n v="15534950.449999999"/>
    <m/>
    <n v="21246.127433333331"/>
    <n v="2.4260000000000002"/>
    <n v="2.4260000000000002"/>
    <s v="24.70"/>
    <s v="24.70"/>
    <n v="31.777999999999999"/>
    <n v="31.777999999999999"/>
    <n v="18.803000000000001"/>
    <n v="18.803000000000001"/>
  </r>
  <r>
    <s v="Sugarcane"/>
    <n v="2011"/>
    <x v="5"/>
    <s v="Whole Year"/>
    <s v="Whole Year"/>
    <x v="4"/>
    <n v="2604.41"/>
    <n v="2604.41"/>
    <n v="263034"/>
    <n v="263034"/>
    <n v="3035.1"/>
    <n v="3035.1"/>
    <s v="SugarcaneKerala"/>
    <n v="436290.76299999998"/>
    <n v="436290.76299999998"/>
    <n v="859.45500000000004"/>
    <n v="859.45500000000004"/>
    <n v="38.003999999999998"/>
    <n v="38.003999999999998"/>
    <n v="24.698"/>
    <n v="24.698"/>
    <m/>
    <n v="32.699233333333332"/>
    <n v="18.803000000000001"/>
    <n v="18.803000000000001"/>
  </r>
  <r>
    <s v="Rice"/>
    <n v="2011"/>
    <x v="3"/>
    <s v="Autumn"/>
    <s v="Autumn"/>
    <x v="5"/>
    <n v="32605"/>
    <n v="32605"/>
    <n v="43401"/>
    <n v="43401"/>
    <n v="4083.105"/>
    <n v="4083.105"/>
    <s v="RiceMeghalaya"/>
    <n v="5461989.5999999996"/>
    <n v="5461989.5999999996"/>
    <n v="10759.65"/>
    <n v="10759.65"/>
    <n v="1.5109999999999999"/>
    <n v="1.5109999999999999"/>
    <n v="18.835000000000001"/>
    <n v="18.835000000000001"/>
    <n v="26.724"/>
    <n v="26.724"/>
    <m/>
    <n v="12.008600000000001"/>
  </r>
  <r>
    <s v="Rice"/>
    <n v="2011"/>
    <x v="1"/>
    <s v="Rabi"/>
    <s v="Rabi"/>
    <x v="5"/>
    <n v="12836"/>
    <n v="12836"/>
    <n v="54206"/>
    <n v="54206"/>
    <n v="4083.105"/>
    <n v="4083.105"/>
    <s v="RiceMeghalaya"/>
    <n v="2150286.7200000002"/>
    <n v="2150286.7200000002"/>
    <n v="4235.88"/>
    <n v="4235.88"/>
    <n v="2.0699999999999998"/>
    <n v="2.0699999999999998"/>
    <n v="18.835000000000001"/>
    <n v="18.835000000000001"/>
    <n v="26.724"/>
    <n v="26.724"/>
    <n v="11.385"/>
    <n v="11.385"/>
  </r>
  <r>
    <s v="Rice"/>
    <n v="2011"/>
    <x v="4"/>
    <s v="Winter"/>
    <s v="Winter"/>
    <x v="5"/>
    <s v=" 63434 "/>
    <s v=" 63434 "/>
    <n v="125124"/>
    <n v="125124"/>
    <n v="4083.105"/>
    <n v="4083.105"/>
    <s v="RiceMeghalaya"/>
    <n v="10626463.68"/>
    <n v="10626463.68"/>
    <n v="20933.22"/>
    <n v="20933.22"/>
    <m/>
    <n v="1.9725068575212032"/>
    <n v="18.835000000000001"/>
    <n v="18.835000000000001"/>
    <n v="26.724"/>
    <n v="26.724"/>
    <n v="11.385"/>
    <n v="11.385"/>
  </r>
  <r>
    <s v="Sugarcane"/>
    <n v="2011"/>
    <x v="5"/>
    <s v="Whole Year"/>
    <s v="Whole Year"/>
    <x v="5"/>
    <n v="74"/>
    <n v="74"/>
    <n v="199"/>
    <n v="199"/>
    <n v="4083.105"/>
    <n v="4083.105"/>
    <s v="SugarcaneMeghalaya"/>
    <n v="12396.48"/>
    <n v="12396.48"/>
    <n v="24.42"/>
    <n v="24.42"/>
    <n v="2.444"/>
    <n v="2.444"/>
    <n v="18.835000000000001"/>
    <n v="18.835000000000001"/>
    <n v="26.724"/>
    <n v="26.724"/>
    <n v="11.385"/>
    <n v="11.385"/>
  </r>
  <r>
    <s v="Wheat"/>
    <n v="2011"/>
    <x v="1"/>
    <s v="Rabi"/>
    <s v="Rabi"/>
    <x v="5"/>
    <n v="395"/>
    <n v="395"/>
    <n v="710"/>
    <n v="710"/>
    <n v="4083.105"/>
    <n v="4083.105"/>
    <s v="WheatMeghalaya"/>
    <n v="66170.399999999994"/>
    <n v="66170.399999999994"/>
    <n v="130.35"/>
    <n v="130.35"/>
    <n v="1.34"/>
    <n v="1.34"/>
    <n v="18.835000000000001"/>
    <n v="18.835000000000001"/>
    <n v="26.724"/>
    <n v="26.724"/>
    <n v="11.385"/>
    <n v="11.385"/>
  </r>
  <r>
    <s v="Ragi"/>
    <n v="2011"/>
    <x v="0"/>
    <s v="Kharif"/>
    <s v="Kharif"/>
    <x v="6"/>
    <n v="68835"/>
    <n v="68835"/>
    <n v="181491"/>
    <n v="181491"/>
    <n v="926.5"/>
    <n v="926.5"/>
    <s v="RagiTamil Nadu"/>
    <n v="11531239.199999999"/>
    <n v="11531239.199999999"/>
    <n v="22715.55"/>
    <n v="22715.55"/>
    <n v="2.6070000000000002"/>
    <n v="2.6070000000000002"/>
    <n v="27.114999999999998"/>
    <n v="27.114999999999998"/>
    <n v="36.442"/>
    <n v="36.442"/>
    <n v="19.239000000000001"/>
    <n v="19.239000000000001"/>
  </r>
  <r>
    <s v="Ragi"/>
    <n v="2011"/>
    <x v="6"/>
    <s v=""/>
    <s v="Kharif"/>
    <x v="6"/>
    <n v="13970"/>
    <n v="13970"/>
    <n v="43371"/>
    <n v="43371"/>
    <n v="926.5"/>
    <n v="926.5"/>
    <s v="RagiTamil Nadu"/>
    <n v="2340254.4"/>
    <n v="2340254.4"/>
    <m/>
    <n v="16000.483529411766"/>
    <n v="2.879"/>
    <n v="2.879"/>
    <n v="27.114999999999998"/>
    <n v="27.114999999999998"/>
    <n v="36.442"/>
    <n v="36.442"/>
    <n v="19.239000000000001"/>
    <n v="19.239000000000001"/>
  </r>
  <r>
    <s v="Rice"/>
    <n v="2011"/>
    <x v="0"/>
    <s v="Kharif"/>
    <s v="Kharif"/>
    <x v="6"/>
    <n v="1903772"/>
    <n v="1903772"/>
    <n v="7458657"/>
    <n v="7458657"/>
    <n v="926.5"/>
    <n v="926.5"/>
    <s v="RiceTamil Nadu"/>
    <n v="318919885.39999998"/>
    <n v="318919885.39999998"/>
    <n v="628244.76"/>
    <n v="628244.76"/>
    <n v="4.226"/>
    <n v="4.226"/>
    <n v="27.114999999999998"/>
    <n v="27.114999999999998"/>
    <n v="36.442"/>
    <n v="36.442"/>
    <n v="19.239000000000001"/>
    <n v="19.239000000000001"/>
  </r>
  <r>
    <s v="Sugarcane"/>
    <n v="2011"/>
    <x v="5"/>
    <s v="Whole Year"/>
    <s v="Whole Year"/>
    <x v="6"/>
    <n v="346350"/>
    <n v="346350"/>
    <n v="38974842"/>
    <n v="38974842"/>
    <n v="926.5"/>
    <n v="926.5"/>
    <s v="SugarcaneTamil Nadu"/>
    <n v="58020552"/>
    <n v="58020552"/>
    <n v="114295.5"/>
    <n v="114295.5"/>
    <n v="113.736"/>
    <n v="113.736"/>
    <n v="27.114999999999998"/>
    <n v="27.114999999999998"/>
    <n v="36.442"/>
    <n v="36.442"/>
    <n v="19.239000000000001"/>
    <n v="19.239000000000001"/>
  </r>
  <r>
    <s v="Sunflower"/>
    <n v="2011"/>
    <x v="5"/>
    <s v="Whole Year"/>
    <s v="Whole Year"/>
    <x v="6"/>
    <n v="13610"/>
    <n v="13610"/>
    <n v="24622"/>
    <n v="24622"/>
    <n v="926.5"/>
    <n v="926.5"/>
    <s v="SunflowerTamil Nadu"/>
    <n v="2279947.2000000002"/>
    <n v="2279947.2000000002"/>
    <n v="4491.3"/>
    <n v="4491.3"/>
    <n v="1.7789999999999999"/>
    <n v="1.7789999999999999"/>
    <n v="27.114999999999998"/>
    <n v="27.114999999999998"/>
    <n v="36.442"/>
    <n v="36.442"/>
    <m/>
    <n v="20.060930555555579"/>
  </r>
  <r>
    <s v="Urad"/>
    <n v="2011"/>
    <x v="5"/>
    <s v="Whole Year"/>
    <s v="Whole Year"/>
    <x v="6"/>
    <n v="308263"/>
    <n v="308263"/>
    <n v="178816"/>
    <n v="178816"/>
    <n v="926.5"/>
    <n v="926.5"/>
    <s v="UradTamil Nadu"/>
    <n v="51640217.759999998"/>
    <n v="51640217.759999998"/>
    <n v="101726.79"/>
    <n v="101726.79"/>
    <n v="0.66300000000000003"/>
    <n v="0.66300000000000003"/>
    <n v="27.114999999999998"/>
    <n v="27.114999999999998"/>
    <n v="36.442"/>
    <n v="36.442"/>
    <n v="19.239000000000001"/>
    <n v="19.239000000000001"/>
  </r>
  <r>
    <s v="Ragi"/>
    <n v="2012"/>
    <x v="0"/>
    <s v="Kharif"/>
    <s v="Kharif"/>
    <x v="2"/>
    <n v="36000"/>
    <n v="36000"/>
    <n v="38000"/>
    <n v="38000"/>
    <n v="968.7"/>
    <n v="968.7"/>
    <s v="RagiAndhra Pradesh"/>
    <n v="5428800"/>
    <n v="5428800"/>
    <n v="11160"/>
    <n v="11160"/>
    <n v="1.2070000000000001"/>
    <n v="1.2070000000000001"/>
    <n v="28.273"/>
    <n v="28.273"/>
    <n v="38.031999999999996"/>
    <n v="38.031999999999996"/>
    <n v="19.922000000000001"/>
    <n v="19.922000000000001"/>
  </r>
  <r>
    <s v="Ragi"/>
    <n v="2012"/>
    <x v="1"/>
    <s v="Rabi"/>
    <s v="Rabi"/>
    <x v="2"/>
    <n v="5000"/>
    <n v="5000"/>
    <n v="6000"/>
    <n v="6000"/>
    <n v="968.7"/>
    <n v="968.7"/>
    <s v="RagiAndhra Pradesh"/>
    <n v="754000"/>
    <n v="754000"/>
    <n v="1550"/>
    <n v="1550"/>
    <n v="1.2"/>
    <n v="1.2"/>
    <n v="28.273"/>
    <n v="28.273"/>
    <n v="38.031999999999996"/>
    <n v="38.031999999999996"/>
    <n v="19.922000000000001"/>
    <n v="19.922000000000001"/>
  </r>
  <r>
    <s v="Rice"/>
    <n v="2012"/>
    <x v="0"/>
    <s v="Kharif"/>
    <s v="Kharif"/>
    <x v="2"/>
    <n v="2487000"/>
    <n v="2487000"/>
    <n v="7167000"/>
    <n v="7167000"/>
    <n v="968.7"/>
    <n v="968.7"/>
    <s v="RiceAndhra Pradesh"/>
    <n v="375039600"/>
    <n v="375039600"/>
    <n v="770970"/>
    <n v="770970"/>
    <n v="2.97"/>
    <n v="2.97"/>
    <n v="28.273"/>
    <n v="28.273"/>
    <n v="38.031999999999996"/>
    <n v="38.031999999999996"/>
    <n v="19.922000000000001"/>
    <n v="19.922000000000001"/>
  </r>
  <r>
    <s v="Rice"/>
    <n v="2012"/>
    <x v="1"/>
    <s v="Rabi"/>
    <s v="Rabi"/>
    <x v="2"/>
    <n v="1141000"/>
    <n v="1141000"/>
    <n v="4344000"/>
    <n v="4344000"/>
    <n v="968.7"/>
    <n v="968.7"/>
    <s v="RiceAndhra Pradesh"/>
    <n v="172062800"/>
    <n v="172062800"/>
    <n v="353710"/>
    <n v="353710"/>
    <n v="3.2440000000000002"/>
    <n v="3.2440000000000002"/>
    <n v="28.273"/>
    <n v="28.273"/>
    <n v="38.031999999999996"/>
    <n v="38.031999999999996"/>
    <m/>
    <n v="20.258717171717141"/>
  </r>
  <r>
    <s v="Sugarcane"/>
    <n v="2012"/>
    <x v="5"/>
    <s v="Whole Year"/>
    <s v="Whole Year"/>
    <x v="2"/>
    <n v="196000"/>
    <n v="196000"/>
    <n v="15448000"/>
    <n v="15448000"/>
    <n v="968.7"/>
    <n v="968.7"/>
    <s v="SugarcaneAndhra Pradesh"/>
    <n v="29556800"/>
    <n v="29556800"/>
    <n v="60760"/>
    <n v="60760"/>
    <n v="81.799000000000007"/>
    <n v="81.799000000000007"/>
    <n v="28.273"/>
    <n v="28.273"/>
    <n v="38.031999999999996"/>
    <n v="38.031999999999996"/>
    <n v="19.922000000000001"/>
    <n v="19.922000000000001"/>
  </r>
  <r>
    <s v="Sunflower"/>
    <n v="2012"/>
    <x v="0"/>
    <s v="Kharif"/>
    <s v="Kharif"/>
    <x v="2"/>
    <n v="19000"/>
    <n v="19000"/>
    <n v="14000"/>
    <n v="14000"/>
    <n v="968.7"/>
    <n v="968.7"/>
    <s v="SunflowerAndhra Pradesh"/>
    <n v="2865200"/>
    <n v="2865200"/>
    <n v="5890"/>
    <n v="5890"/>
    <n v="0.76300000000000001"/>
    <n v="0.76300000000000001"/>
    <n v="28.273"/>
    <n v="28.273"/>
    <n v="38.031999999999996"/>
    <n v="38.031999999999996"/>
    <n v="19.922000000000001"/>
    <n v="19.922000000000001"/>
  </r>
  <r>
    <s v="Sunflower"/>
    <n v="2012"/>
    <x v="1"/>
    <s v="Rabi"/>
    <s v="Rabi"/>
    <x v="2"/>
    <n v="123000"/>
    <n v="123000"/>
    <n v="87000"/>
    <n v="87000"/>
    <n v="968.7"/>
    <n v="968.7"/>
    <s v="SunflowerAndhra Pradesh"/>
    <n v="18548400"/>
    <n v="18548400"/>
    <n v="38130"/>
    <n v="38130"/>
    <n v="0.75800000000000001"/>
    <n v="0.75800000000000001"/>
    <n v="28.273"/>
    <n v="28.273"/>
    <n v="38.031999999999996"/>
    <n v="38.031999999999996"/>
    <n v="19.922000000000001"/>
    <n v="19.922000000000001"/>
  </r>
  <r>
    <s v="Urad"/>
    <n v="2012"/>
    <x v="0"/>
    <s v="Kharif"/>
    <s v="Kharif"/>
    <x v="2"/>
    <n v="57000"/>
    <n v="57000"/>
    <n v="51000"/>
    <n v="51000"/>
    <n v="968.7"/>
    <n v="968.7"/>
    <s v="UradAndhra Pradesh"/>
    <n v="8595600"/>
    <n v="8595600"/>
    <n v="17670"/>
    <n v="17670"/>
    <n v="0.83099999999999996"/>
    <n v="0.83099999999999996"/>
    <n v="28.273"/>
    <n v="28.273"/>
    <n v="38.031999999999996"/>
    <n v="38.031999999999996"/>
    <n v="19.922000000000001"/>
    <n v="19.922000000000001"/>
  </r>
  <r>
    <s v="Urad"/>
    <n v="2012"/>
    <x v="1"/>
    <s v="Rabi"/>
    <s v="Rabi"/>
    <x v="2"/>
    <n v="387000"/>
    <n v="387000"/>
    <n v="321000"/>
    <n v="321000"/>
    <n v="968.7"/>
    <n v="968.7"/>
    <s v="UradAndhra Pradesh"/>
    <n v="58359600"/>
    <n v="58359600"/>
    <n v="119970"/>
    <n v="119970"/>
    <n v="0.69299999999999995"/>
    <n v="0.69299999999999995"/>
    <n v="28.273"/>
    <n v="28.273"/>
    <n v="38.031999999999996"/>
    <n v="38.031999999999996"/>
    <n v="19.922000000000001"/>
    <n v="19.922000000000001"/>
  </r>
  <r>
    <s v="Wheat"/>
    <n v="2012"/>
    <x v="1"/>
    <s v="Rabi"/>
    <s v="Rabi"/>
    <x v="2"/>
    <n v="8000"/>
    <n v="8000"/>
    <n v="9000"/>
    <n v="9000"/>
    <n v="968.7"/>
    <n v="968.7"/>
    <s v="WheatAndhra Pradesh"/>
    <n v="1206400"/>
    <n v="1206400"/>
    <n v="2480"/>
    <n v="2480"/>
    <n v="1.25"/>
    <n v="1.25"/>
    <n v="28.273"/>
    <n v="28.273"/>
    <n v="38.031999999999996"/>
    <n v="38.031999999999996"/>
    <n v="19.922000000000001"/>
    <n v="19.922000000000001"/>
  </r>
  <r>
    <s v="Rice"/>
    <n v="2012"/>
    <x v="3"/>
    <s v="Autumn"/>
    <s v="Autumn"/>
    <x v="1"/>
    <n v="238178"/>
    <n v="238178"/>
    <n v="308745"/>
    <n v="308745"/>
    <n v="2167.5"/>
    <n v="2167.5"/>
    <s v="RiceAssam"/>
    <n v="35917242.399999999"/>
    <n v="35917242.399999999"/>
    <n v="73835.179999999993"/>
    <n v="73835.179999999993"/>
    <n v="1.2909999999999999"/>
    <n v="1.2909999999999999"/>
    <n v="23.952000000000002"/>
    <n v="23.952000000000002"/>
    <n v="32.981000000000002"/>
    <n v="32.981000000000002"/>
    <n v="15.994999999999999"/>
    <n v="15.994999999999999"/>
  </r>
  <r>
    <s v="Rice"/>
    <n v="2012"/>
    <x v="2"/>
    <s v="Summer"/>
    <s v="Summer"/>
    <x v="1"/>
    <n v="389140"/>
    <n v="389140"/>
    <n v="1155877"/>
    <n v="1155877"/>
    <n v="2167.5"/>
    <n v="2167.5"/>
    <s v="RiceAssam"/>
    <n v="58682312"/>
    <n v="58682312"/>
    <n v="120633.4"/>
    <n v="120633.4"/>
    <n v="2.7719999999999998"/>
    <n v="2.7719999999999998"/>
    <n v="23.952000000000002"/>
    <n v="23.952000000000002"/>
    <n v="32.981000000000002"/>
    <n v="32.981000000000002"/>
    <n v="15.994999999999999"/>
    <n v="15.994999999999999"/>
  </r>
  <r>
    <s v="Rice"/>
    <n v="2012"/>
    <x v="4"/>
    <s v="Winter"/>
    <s v="Winter"/>
    <x v="1"/>
    <n v="1857410"/>
    <n v="1857410"/>
    <s v="3,655,430"/>
    <s v="3,655,430"/>
    <n v="2167.5"/>
    <n v="2167.5"/>
    <s v="RiceAssam"/>
    <n v="280097428"/>
    <n v="280097428"/>
    <n v="575797.1"/>
    <n v="575797.1"/>
    <n v="1.9690000000000001"/>
    <n v="1.9690000000000001"/>
    <n v="23.952000000000002"/>
    <n v="23.952000000000002"/>
    <n v="32.981000000000002"/>
    <n v="32.981000000000002"/>
    <n v="15.994999999999999"/>
    <n v="15.994999999999999"/>
  </r>
  <r>
    <s v="Sugarcane"/>
    <n v="2012"/>
    <x v="5"/>
    <s v="Whole Year"/>
    <s v="Whole Year"/>
    <x v="1"/>
    <n v="28871"/>
    <n v="28871"/>
    <n v="1028161"/>
    <n v="1028161"/>
    <n v="2167.5"/>
    <n v="2167.5"/>
    <s v="SugarcaneAssam"/>
    <n v="4353746.8"/>
    <n v="4353746.8"/>
    <n v="8950.01"/>
    <n v="8950.01"/>
    <n v="35.722000000000001"/>
    <n v="35.722000000000001"/>
    <n v="23.952000000000002"/>
    <n v="23.952000000000002"/>
    <n v="32.981000000000002"/>
    <n v="32.981000000000002"/>
    <n v="15.994999999999999"/>
    <n v="15.994999999999999"/>
  </r>
  <r>
    <s v="Urad"/>
    <n v="2012"/>
    <x v="1"/>
    <s v="Rabi"/>
    <s v="Rabi"/>
    <x v="1"/>
    <n v="48527"/>
    <n v="48527"/>
    <n v="26735"/>
    <n v="26735"/>
    <n v="2167.5"/>
    <n v="2167.5"/>
    <s v="UradAssam"/>
    <s v=" 7317871.6 "/>
    <s v=" 7317871.6 "/>
    <m/>
    <n v="17814.571818181819"/>
    <n v="0.54700000000000004"/>
    <n v="0.54700000000000004"/>
    <n v="23.952000000000002"/>
    <n v="23.952000000000002"/>
    <n v="32.981000000000002"/>
    <n v="32.981000000000002"/>
    <m/>
    <n v="16.539220338983057"/>
  </r>
  <r>
    <s v="Wheat"/>
    <n v="2012"/>
    <x v="1"/>
    <s v="Rabi"/>
    <s v="Rabi"/>
    <x v="1"/>
    <n v="33984"/>
    <n v="33984"/>
    <m/>
    <n v="42513.983999999997"/>
    <n v="2167.5"/>
    <n v="2167.5"/>
    <s v="WheatAssam"/>
    <n v="5124787.2"/>
    <n v="5124787.2"/>
    <n v="10535.04"/>
    <n v="10535.04"/>
    <n v="1.2509999999999999"/>
    <n v="1.2509999999999999"/>
    <m/>
    <n v="7.9974999999999996"/>
    <m/>
    <n v="33.02698333333332"/>
    <n v="15.994999999999999"/>
    <n v="15.994999999999999"/>
  </r>
  <r>
    <s v="Ragi"/>
    <n v="2012"/>
    <x v="0"/>
    <s v="Kharif"/>
    <s v="Kharif"/>
    <x v="3"/>
    <n v="603184"/>
    <n v="603184"/>
    <n v="913852"/>
    <n v="913852"/>
    <n v="956.2"/>
    <n v="956.2"/>
    <s v="RagiKarnataka"/>
    <n v="90960147.200000003"/>
    <n v="90960147.200000003"/>
    <n v="186987.04"/>
    <n v="186987.04"/>
    <n v="1.37"/>
    <n v="1.37"/>
    <n v="25.795999999999999"/>
    <n v="25.795999999999999"/>
    <n v="36.159999999999997"/>
    <n v="36.159999999999997"/>
    <n v="16.265999999999998"/>
    <n v="16.265999999999998"/>
  </r>
  <r>
    <s v="Ragi"/>
    <n v="2012"/>
    <x v="1"/>
    <s v="Rabi"/>
    <s v="Rabi"/>
    <x v="3"/>
    <n v="36638"/>
    <n v="36638"/>
    <n v="52791"/>
    <n v="52791"/>
    <n v="956.2"/>
    <n v="956.2"/>
    <s v="RagiKarnataka"/>
    <n v="5525010.4000000004"/>
    <n v="5525010.4000000004"/>
    <n v="11357.78"/>
    <n v="11357.78"/>
    <n v="1.4039999999999999"/>
    <n v="1.4039999999999999"/>
    <n v="25.795999999999999"/>
    <n v="25.795999999999999"/>
    <n v="36.159999999999997"/>
    <n v="36.159999999999997"/>
    <n v="16.265999999999998"/>
    <n v="16.265999999999998"/>
  </r>
  <r>
    <s v="Ragi"/>
    <n v="2012"/>
    <x v="2"/>
    <s v="Summer"/>
    <s v="Summer"/>
    <x v="3"/>
    <n v="5239"/>
    <n v="5239"/>
    <n v="0"/>
    <n v="0"/>
    <n v="956.2"/>
    <n v="956.2"/>
    <s v="RagiKarnataka"/>
    <n v="790041.2"/>
    <n v="790041.2"/>
    <n v="1624.09"/>
    <n v="1624.09"/>
    <n v="1.5249999999999999"/>
    <n v="1.5249999999999999"/>
    <n v="25.795999999999999"/>
    <n v="25.795999999999999"/>
    <n v="36.159999999999997"/>
    <n v="36.159999999999997"/>
    <n v="16.265999999999998"/>
    <n v="16.265999999999998"/>
  </r>
  <r>
    <s v="Rice"/>
    <n v="2012"/>
    <x v="0"/>
    <s v="Kharif"/>
    <s v="Kharif"/>
    <x v="3"/>
    <n v="1048427"/>
    <n v="1048427"/>
    <n v="2667359"/>
    <n v="2667359"/>
    <n v="956.2"/>
    <n v="956.2"/>
    <s v="RiceKarnataka"/>
    <n v="158102791.59999999"/>
    <n v="158102791.59999999"/>
    <n v="325012.37"/>
    <n v="325012.37"/>
    <n v="2.4180000000000001"/>
    <n v="2.4180000000000001"/>
    <n v="25.795999999999999"/>
    <n v="25.795999999999999"/>
    <n v="36.159999999999997"/>
    <n v="36.159999999999997"/>
    <n v="16.265999999999998"/>
    <n v="16.265999999999998"/>
  </r>
  <r>
    <s v="Rice"/>
    <n v="2012"/>
    <x v="1"/>
    <s v="Rabi"/>
    <s v="Rabi"/>
    <x v="3"/>
    <n v="45326"/>
    <n v="45326"/>
    <n v="109309"/>
    <n v="109309"/>
    <n v="956.2"/>
    <n v="956.2"/>
    <s v="RiceKarnataka"/>
    <n v="6835160.7999999998"/>
    <n v="6835160.7999999998"/>
    <n v="14051.06"/>
    <n v="14051.06"/>
    <n v="2.395"/>
    <n v="2.395"/>
    <n v="25.795999999999999"/>
    <n v="25.795999999999999"/>
    <n v="36.159999999999997"/>
    <n v="36.159999999999997"/>
    <n v="16.265999999999998"/>
    <n v="16.265999999999998"/>
  </r>
  <r>
    <s v="Rice"/>
    <n v="2012"/>
    <x v="2"/>
    <s v="Summer"/>
    <s v="Summer"/>
    <x v="3"/>
    <n v="185162"/>
    <n v="185162"/>
    <n v="587711"/>
    <n v="587711"/>
    <n v="956.2"/>
    <n v="956.2"/>
    <s v="RiceKarnataka"/>
    <n v="27922429.600000001"/>
    <n v="27922429.600000001"/>
    <n v="57400.22"/>
    <n v="57400.22"/>
    <m/>
    <n v="3.1740367894060335"/>
    <n v="25.795999999999999"/>
    <n v="25.795999999999999"/>
    <n v="36.159999999999997"/>
    <n v="36.159999999999997"/>
    <n v="16.265999999999998"/>
    <n v="16.265999999999998"/>
  </r>
  <r>
    <s v="Sugarcane"/>
    <n v="2012"/>
    <x v="5"/>
    <s v="Whole Year"/>
    <s v="Whole Year"/>
    <x v="3"/>
    <n v="425393"/>
    <n v="425393"/>
    <n v="35510714"/>
    <n v="35510714"/>
    <n v="956.2"/>
    <n v="956.2"/>
    <s v="SugarcaneKarnataka"/>
    <n v="64149264.399999999"/>
    <n v="64149264.399999999"/>
    <n v="131871.82999999999"/>
    <n v="131871.82999999999"/>
    <n v="83.307000000000002"/>
    <n v="83.307000000000002"/>
    <n v="25.795999999999999"/>
    <n v="25.795999999999999"/>
    <n v="36.159999999999997"/>
    <n v="36.159999999999997"/>
    <n v="16.265999999999998"/>
    <n v="16.265999999999998"/>
  </r>
  <r>
    <s v="Sunflower"/>
    <n v="2012"/>
    <x v="0"/>
    <s v="Kharif"/>
    <s v="Kharif"/>
    <x v="3"/>
    <n v="210992"/>
    <n v="210992"/>
    <n v="106890"/>
    <n v="106890"/>
    <n v="956.2"/>
    <n v="956.2"/>
    <s v="SunflowerKarnataka"/>
    <n v="31817593.600000001"/>
    <n v="31817593.600000001"/>
    <n v="65407.519999999997"/>
    <n v="65407.519999999997"/>
    <n v="0.50900000000000001"/>
    <n v="0.50900000000000001"/>
    <n v="25.795999999999999"/>
    <n v="25.795999999999999"/>
    <n v="36.159999999999997"/>
    <n v="36.159999999999997"/>
    <n v="16.265999999999998"/>
    <n v="16.265999999999998"/>
  </r>
  <r>
    <s v="Sunflower"/>
    <n v="2012"/>
    <x v="1"/>
    <s v="Rabi"/>
    <s v="Rabi"/>
    <x v="3"/>
    <n v="278912"/>
    <n v="278912"/>
    <n v="138485"/>
    <n v="138485"/>
    <n v="956.2"/>
    <n v="956.2"/>
    <s v="SunflowerKarnataka"/>
    <n v="42059929.600000001"/>
    <n v="42059929.600000001"/>
    <n v="86462.720000000001"/>
    <n v="86462.720000000001"/>
    <m/>
    <n v="0.49651861519045432"/>
    <n v="25.795999999999999"/>
    <n v="25.795999999999999"/>
    <n v="36.159999999999997"/>
    <n v="36.159999999999997"/>
    <m/>
    <n v="16.661877862595439"/>
  </r>
  <r>
    <s v="Sunflower"/>
    <n v="2012"/>
    <x v="2"/>
    <s v="Summer"/>
    <s v="Summer"/>
    <x v="3"/>
    <n v="20178"/>
    <n v="20178"/>
    <n v="20173"/>
    <n v="20173"/>
    <n v="956.2"/>
    <n v="956.2"/>
    <s v="SunflowerKarnataka"/>
    <n v="3042842.4"/>
    <n v="3042842.4"/>
    <n v="6255.18"/>
    <n v="6255.18"/>
    <n v="1.0109999999999999"/>
    <n v="1.0109999999999999"/>
    <n v="25.795999999999999"/>
    <n v="25.795999999999999"/>
    <n v="36.159999999999997"/>
    <n v="36.159999999999997"/>
    <n v="16.265999999999998"/>
    <n v="16.265999999999998"/>
  </r>
  <r>
    <s v="Urad"/>
    <n v="2012"/>
    <x v="6"/>
    <s v=""/>
    <s v="Rabi"/>
    <x v="3"/>
    <n v="102636"/>
    <n v="102636"/>
    <n v="49448"/>
    <n v="49448"/>
    <n v="956.2"/>
    <n v="956.2"/>
    <s v="UradKarnataka"/>
    <n v="15477508.800000001"/>
    <n v="15477508.800000001"/>
    <n v="31817.16"/>
    <n v="31817.16"/>
    <n v="0.33600000000000002"/>
    <n v="0.33600000000000002"/>
    <n v="25.795999999999999"/>
    <n v="25.795999999999999"/>
    <n v="36.159999999999997"/>
    <n v="36.159999999999997"/>
    <n v="16.265999999999998"/>
    <n v="16.265999999999998"/>
  </r>
  <r>
    <s v="Urad"/>
    <n v="2012"/>
    <x v="1"/>
    <s v="Rabi"/>
    <s v="Rabi"/>
    <x v="3"/>
    <n v="5376"/>
    <n v="5376"/>
    <n v="2791"/>
    <n v="2791"/>
    <n v="956.2"/>
    <n v="956.2"/>
    <s v="UradKarnataka"/>
    <n v="810700.80000000005"/>
    <n v="810700.80000000005"/>
    <n v="1666.56"/>
    <n v="1666.56"/>
    <n v="0.60899999999999999"/>
    <n v="0.60899999999999999"/>
    <n v="25.795999999999999"/>
    <n v="25.795999999999999"/>
    <n v="36.159999999999997"/>
    <n v="36.159999999999997"/>
    <n v="16.265999999999998"/>
    <n v="16.265999999999998"/>
  </r>
  <r>
    <s v="Wheat"/>
    <n v="2012"/>
    <x v="1"/>
    <s v="Rabi"/>
    <s v="Rabi"/>
    <x v="3"/>
    <n v="225274"/>
    <n v="225274"/>
    <n v="178871"/>
    <n v="178871"/>
    <n v="956.2"/>
    <n v="956.2"/>
    <s v="WheatKarnataka"/>
    <n v="33971319.200000003"/>
    <n v="33971319.200000003"/>
    <n v="69834.94"/>
    <n v="69834.94"/>
    <n v="0.84599999999999997"/>
    <n v="0.84599999999999997"/>
    <n v="25.795999999999999"/>
    <n v="25.795999999999999"/>
    <n v="36.159999999999997"/>
    <n v="36.159999999999997"/>
    <n v="16.265999999999998"/>
    <n v="16.265999999999998"/>
  </r>
  <r>
    <s v="Ragi"/>
    <n v="2012"/>
    <x v="5"/>
    <s v="Whole Year"/>
    <s v="Whole Year"/>
    <x v="4"/>
    <n v="113"/>
    <n v="113"/>
    <n v="123"/>
    <n v="123"/>
    <n v="2187.6"/>
    <n v="2187.6"/>
    <s v="RagiKerala"/>
    <n v="17040.400000000001"/>
    <n v="17040.400000000001"/>
    <n v="35.03"/>
    <n v="35.03"/>
    <n v="0.55000000000000004"/>
    <n v="0.55000000000000004"/>
    <n v="25.283999999999999"/>
    <n v="25.283999999999999"/>
    <n v="32.652000000000001"/>
    <n v="32.652000000000001"/>
    <n v="19.547000000000001"/>
    <n v="19.547000000000001"/>
  </r>
  <r>
    <s v="Rice"/>
    <n v="2012"/>
    <x v="3"/>
    <s v="Autumn"/>
    <s v="Autumn"/>
    <x v="4"/>
    <n v="63232"/>
    <n v="63232"/>
    <n v="161083"/>
    <n v="161083"/>
    <n v="2187.6"/>
    <n v="2187.6"/>
    <s v="RiceKerala"/>
    <n v="9535385.5999999996"/>
    <n v="9535385.5999999996"/>
    <n v="19601.919999999998"/>
    <n v="19601.919999999998"/>
    <n v="2.41"/>
    <n v="2.41"/>
    <n v="25.283999999999999"/>
    <n v="25.283999999999999"/>
    <n v="32.652000000000001"/>
    <n v="32.652000000000001"/>
    <n v="19.547000000000001"/>
    <n v="19.547000000000001"/>
  </r>
  <r>
    <s v="Rice"/>
    <n v="2012"/>
    <x v="2"/>
    <s v="Summer"/>
    <s v="Summer"/>
    <x v="4"/>
    <n v="47294"/>
    <n v="47294"/>
    <n v="134609"/>
    <n v="134609"/>
    <n v="2187.6"/>
    <n v="2187.6"/>
    <s v="RiceKerala"/>
    <n v="7131935.2000000002"/>
    <n v="7131935.2000000002"/>
    <n v="14661.14"/>
    <n v="14661.14"/>
    <m/>
    <n v="2.8462172791474605"/>
    <n v="25.283999999999999"/>
    <n v="25.283999999999999"/>
    <n v="32.652000000000001"/>
    <n v="32.652000000000001"/>
    <n v="19.547000000000001"/>
    <n v="19.547000000000001"/>
  </r>
  <r>
    <s v="Rice"/>
    <n v="2012"/>
    <x v="4"/>
    <s v="Winter"/>
    <s v="Winter"/>
    <x v="4"/>
    <n v="86751"/>
    <n v="86751"/>
    <n v="212607"/>
    <n v="212607"/>
    <n v="2187.6"/>
    <n v="2187.6"/>
    <s v="RiceKerala"/>
    <n v="13082050.800000001"/>
    <n v="13082050.800000001"/>
    <n v="26892.81"/>
    <n v="26892.81"/>
    <n v="2.355"/>
    <n v="2.355"/>
    <n v="25.283999999999999"/>
    <n v="25.283999999999999"/>
    <n v="32.652000000000001"/>
    <n v="32.652000000000001"/>
    <n v="19.547000000000001"/>
    <n v="19.547000000000001"/>
  </r>
  <r>
    <s v="Sugarcane"/>
    <n v="2012"/>
    <x v="5"/>
    <s v="Whole Year"/>
    <s v="Whole Year"/>
    <x v="4"/>
    <n v="1742"/>
    <n v="1742"/>
    <n v="165720"/>
    <n v="165720"/>
    <n v="2187.6"/>
    <n v="2187.6"/>
    <s v="SugarcaneKerala"/>
    <n v="262693.59999999998"/>
    <n v="262693.59999999998"/>
    <n v="540.02"/>
    <n v="540.02"/>
    <n v="48.691000000000003"/>
    <n v="48.691000000000003"/>
    <n v="25.283999999999999"/>
    <n v="25.283999999999999"/>
    <n v="32.652000000000001"/>
    <n v="32.652000000000001"/>
    <n v="19.547000000000001"/>
    <n v="19.547000000000001"/>
  </r>
  <r>
    <s v="Urad"/>
    <n v="2012"/>
    <x v="5"/>
    <s v="Whole Year"/>
    <s v="Whole Year"/>
    <x v="4"/>
    <n v="265"/>
    <n v="265"/>
    <n v="0"/>
    <n v="0"/>
    <n v="2187.6"/>
    <n v="2187.6"/>
    <s v="UradKerala"/>
    <n v="39962"/>
    <n v="39962"/>
    <n v="82.15"/>
    <n v="82.15"/>
    <n v="0"/>
    <n v="0"/>
    <n v="25.283999999999999"/>
    <n v="25.283999999999999"/>
    <n v="32.652000000000001"/>
    <n v="32.652000000000001"/>
    <n v="19.547000000000001"/>
    <n v="19.547000000000001"/>
  </r>
  <r>
    <s v="Wheat"/>
    <n v="2012"/>
    <x v="5"/>
    <s v="Whole Year"/>
    <s v="Whole Year"/>
    <x v="4"/>
    <n v="1"/>
    <n v="1"/>
    <n v="0"/>
    <n v="0"/>
    <m/>
    <n v="2890.6298245614048"/>
    <s v="WheatKerala"/>
    <n v="150.80000000000001"/>
    <n v="150.80000000000001"/>
    <n v="0.31"/>
    <n v="0.31"/>
    <n v="0"/>
    <n v="0"/>
    <n v="25.283999999999999"/>
    <n v="25.283999999999999"/>
    <n v="32.652000000000001"/>
    <n v="32.652000000000001"/>
    <n v="19.547000000000001"/>
    <n v="19.547000000000001"/>
  </r>
  <r>
    <s v="Rice"/>
    <n v="2012"/>
    <x v="3"/>
    <s v="Autumn"/>
    <s v="Autumn"/>
    <x v="5"/>
    <n v="33000"/>
    <n v="33000"/>
    <n v="66000"/>
    <n v="66000"/>
    <n v="2945.3"/>
    <n v="2945.3"/>
    <s v="RiceMeghalaya"/>
    <n v="4976400"/>
    <n v="4976400"/>
    <n v="10230"/>
    <n v="10230"/>
    <n v="2.2330000000000001"/>
    <n v="2.2330000000000001"/>
    <n v="18.988"/>
    <n v="18.988"/>
    <n v="26.777999999999999"/>
    <n v="26.777999999999999"/>
    <n v="11.622"/>
    <n v="11.622"/>
  </r>
  <r>
    <s v="Rice"/>
    <n v="2012"/>
    <x v="1"/>
    <s v="Rabi"/>
    <s v="Rabi"/>
    <x v="5"/>
    <n v="13267"/>
    <n v="13267"/>
    <n v="56786"/>
    <n v="56786"/>
    <n v="2945.3"/>
    <n v="2945.3"/>
    <s v="RiceMeghalaya"/>
    <m/>
    <n v="5806119.3955172421"/>
    <n v="4112.7700000000004"/>
    <n v="4112.7700000000004"/>
    <n v="2.13"/>
    <n v="2.13"/>
    <n v="18.988"/>
    <n v="18.988"/>
    <n v="26.777999999999999"/>
    <n v="26.777999999999999"/>
    <n v="11.622"/>
    <n v="11.622"/>
  </r>
  <r>
    <s v="Rice"/>
    <n v="2012"/>
    <x v="4"/>
    <s v="Winter"/>
    <s v="Winter"/>
    <x v="5"/>
    <n v="63484"/>
    <n v="63484"/>
    <n v="142867"/>
    <n v="142867"/>
    <n v="2945.3"/>
    <n v="2945.3"/>
    <s v="RiceMeghalaya"/>
    <n v="9573387.1999999993"/>
    <n v="9573387.1999999993"/>
    <n v="19680.04"/>
    <n v="19680.04"/>
    <n v="2.1190000000000002"/>
    <n v="2.1190000000000002"/>
    <n v="18.988"/>
    <n v="18.988"/>
    <n v="26.777999999999999"/>
    <n v="26.777999999999999"/>
    <n v="11.622"/>
    <n v="11.622"/>
  </r>
  <r>
    <s v="Sugarcane"/>
    <n v="2012"/>
    <x v="5"/>
    <s v="Whole Year"/>
    <s v="Whole Year"/>
    <x v="5"/>
    <n v="95"/>
    <n v="95"/>
    <m/>
    <n v="258.40000000000003"/>
    <n v="2945.3"/>
    <n v="2945.3"/>
    <s v="SugarcaneMeghalaya"/>
    <n v="14326"/>
    <n v="14326"/>
    <n v="29.45"/>
    <n v="29.45"/>
    <n v="2.72"/>
    <n v="2.72"/>
    <n v="18.988"/>
    <n v="18.988"/>
    <n v="26.777999999999999"/>
    <n v="26.777999999999999"/>
    <m/>
    <n v="12.008600000000001"/>
  </r>
  <r>
    <s v="Wheat"/>
    <n v="2012"/>
    <x v="1"/>
    <s v="Rabi"/>
    <s v="Rabi"/>
    <x v="5"/>
    <n v="406"/>
    <n v="406"/>
    <n v="742"/>
    <n v="742"/>
    <n v="2945.3"/>
    <n v="2945.3"/>
    <s v="WheatMeghalaya"/>
    <n v="61224.800000000003"/>
    <n v="61224.800000000003"/>
    <n v="125.86"/>
    <n v="125.86"/>
    <n v="1.357"/>
    <n v="1.357"/>
    <n v="18.988"/>
    <n v="18.988"/>
    <n v="26.777999999999999"/>
    <n v="26.777999999999999"/>
    <n v="11.622"/>
    <n v="11.622"/>
  </r>
  <r>
    <s v="Ragi"/>
    <n v="2013"/>
    <x v="0"/>
    <s v="Kharif"/>
    <s v="Kharif"/>
    <x v="2"/>
    <n v="37021"/>
    <n v="37021"/>
    <n v="36385"/>
    <n v="36385"/>
    <n v="1062.3"/>
    <n v="1062.3"/>
    <s v="RagiAndhra Pradesh"/>
    <n v="5349164.29"/>
    <n v="5349164.29"/>
    <n v="9995.67"/>
    <n v="9995.67"/>
    <n v="1.0049999999999999"/>
    <n v="1.0049999999999999"/>
    <n v="27.692"/>
    <n v="27.692"/>
    <n v="36.86"/>
    <n v="36.86"/>
    <n v="19.847000000000001"/>
    <n v="19.847000000000001"/>
  </r>
  <r>
    <s v="Ragi"/>
    <n v="2013"/>
    <x v="6"/>
    <s v=""/>
    <s v="Rabi"/>
    <x v="2"/>
    <n v="4538"/>
    <n v="4538"/>
    <n v="7056"/>
    <n v="7056"/>
    <n v="1062.3"/>
    <n v="1062.3"/>
    <s v="RagiAndhra Pradesh"/>
    <n v="655695.62"/>
    <n v="655695.62"/>
    <n v="1225.26"/>
    <n v="1225.26"/>
    <n v="1.534"/>
    <n v="1.534"/>
    <n v="27.692"/>
    <n v="27.692"/>
    <n v="36.86"/>
    <n v="36.86"/>
    <n v="19.847000000000001"/>
    <n v="19.847000000000001"/>
  </r>
  <r>
    <s v="Rice"/>
    <n v="2013"/>
    <x v="0"/>
    <s v="Kharif"/>
    <s v="Kharif"/>
    <x v="2"/>
    <n v="1705555"/>
    <n v="1705555"/>
    <n v="4356822"/>
    <n v="4356822"/>
    <n v="1062.3"/>
    <n v="1062.3"/>
    <s v="RiceAndhra Pradesh"/>
    <n v="246435642"/>
    <n v="246435642"/>
    <n v="460499.85"/>
    <n v="460499.85"/>
    <n v="2.7149999999999999"/>
    <n v="2.7149999999999999"/>
    <n v="27.692"/>
    <n v="27.692"/>
    <n v="36.86"/>
    <n v="36.86"/>
    <n v="19.847000000000001"/>
    <n v="19.847000000000001"/>
  </r>
  <r>
    <s v="Rice"/>
    <n v="2013"/>
    <x v="1"/>
    <s v="Rabi"/>
    <s v="Rabi"/>
    <x v="2"/>
    <n v="877885"/>
    <n v="877885"/>
    <n v="3636603"/>
    <n v="3636603"/>
    <n v="1062.3"/>
    <n v="1062.3"/>
    <s v="RiceAndhra Pradesh"/>
    <n v="126845603.7"/>
    <n v="126845603.7"/>
    <n v="237028.95"/>
    <n v="237028.95"/>
    <n v="3.4079999999999999"/>
    <n v="3.4079999999999999"/>
    <n v="27.692"/>
    <n v="27.692"/>
    <n v="36.86"/>
    <n v="36.86"/>
    <n v="19.847000000000001"/>
    <n v="19.847000000000001"/>
  </r>
  <r>
    <s v="Sugarcane"/>
    <n v="2013"/>
    <x v="5"/>
    <s v="Whole Year"/>
    <s v="Whole Year"/>
    <x v="2"/>
    <n v="152847"/>
    <n v="152847"/>
    <m/>
    <n v="12904260.822000001"/>
    <n v="1062.3"/>
    <n v="1062.3"/>
    <s v="SugarcaneAndhra Pradesh"/>
    <n v="22084863.030000001"/>
    <n v="22084863.030000001"/>
    <n v="41268.69"/>
    <n v="41268.69"/>
    <n v="84.426000000000002"/>
    <n v="84.426000000000002"/>
    <n v="27.692"/>
    <n v="27.692"/>
    <n v="36.86"/>
    <n v="36.86"/>
    <n v="19.847000000000001"/>
    <n v="19.847000000000001"/>
  </r>
  <r>
    <s v="Sunflower"/>
    <n v="2013"/>
    <x v="0"/>
    <s v="Kharif"/>
    <s v="Kharif"/>
    <x v="2"/>
    <n v="17828"/>
    <n v="17828"/>
    <n v="14053"/>
    <n v="14053"/>
    <n v="1062.3"/>
    <n v="1062.3"/>
    <s v="SunflowerAndhra Pradesh"/>
    <n v="2575967.7200000002"/>
    <n v="2575967.7200000002"/>
    <m/>
    <n v="9934.5656250000029"/>
    <n v="0.76400000000000001"/>
    <n v="0.76400000000000001"/>
    <n v="27.692"/>
    <n v="27.692"/>
    <n v="36.86"/>
    <n v="36.86"/>
    <n v="19.847000000000001"/>
    <n v="19.847000000000001"/>
  </r>
  <r>
    <s v="Sunflower"/>
    <n v="2013"/>
    <x v="1"/>
    <s v="Rabi"/>
    <s v="Rabi"/>
    <x v="2"/>
    <n v="62122"/>
    <n v="62122"/>
    <n v="53925"/>
    <n v="53925"/>
    <n v="1062.3"/>
    <n v="1062.3"/>
    <s v="SunflowerAndhra Pradesh"/>
    <n v="8976007.7799999993"/>
    <n v="8976007.7799999993"/>
    <n v="16772.939999999999"/>
    <n v="16772.939999999999"/>
    <m/>
    <n v="0.86804996619555064"/>
    <n v="27.692"/>
    <n v="27.692"/>
    <n v="36.86"/>
    <n v="36.86"/>
    <n v="19.847000000000001"/>
    <n v="19.847000000000001"/>
  </r>
  <r>
    <s v="Urad"/>
    <n v="2013"/>
    <x v="0"/>
    <s v="Kharif"/>
    <s v="Kharif"/>
    <x v="2"/>
    <n v="14508"/>
    <n v="14508"/>
    <n v="9901"/>
    <n v="9901"/>
    <n v="1062.3"/>
    <n v="1062.3"/>
    <s v="UradAndhra Pradesh"/>
    <n v="2096260.92"/>
    <n v="2096260.92"/>
    <n v="3917.16"/>
    <n v="3917.16"/>
    <n v="0.72499999999999998"/>
    <n v="0.72499999999999998"/>
    <n v="27.692"/>
    <n v="27.692"/>
    <n v="36.86"/>
    <n v="36.86"/>
    <n v="19.847000000000001"/>
    <n v="19.847000000000001"/>
  </r>
  <r>
    <s v="Urad"/>
    <n v="2013"/>
    <x v="1"/>
    <s v="Rabi"/>
    <s v="Rabi"/>
    <x v="2"/>
    <n v="250265"/>
    <n v="250265"/>
    <n v="196803"/>
    <n v="196803"/>
    <n v="1062.3"/>
    <n v="1062.3"/>
    <s v="UradAndhra Pradesh"/>
    <n v="36160789.850000001"/>
    <n v="36160789.850000001"/>
    <n v="67571.55"/>
    <n v="67571.55"/>
    <n v="0.75900000000000001"/>
    <n v="0.75900000000000001"/>
    <n v="27.692"/>
    <n v="27.692"/>
    <n v="36.86"/>
    <n v="36.86"/>
    <n v="19.847000000000001"/>
    <n v="19.847000000000001"/>
  </r>
  <r>
    <s v="Wheat"/>
    <n v="2013"/>
    <x v="1"/>
    <s v="Rabi"/>
    <s v="Rabi"/>
    <x v="2"/>
    <n v="348"/>
    <n v="348"/>
    <n v="249"/>
    <n v="249"/>
    <n v="1062.3"/>
    <n v="1062.3"/>
    <s v="WheatAndhra Pradesh"/>
    <n v="50282.52"/>
    <n v="50282.52"/>
    <n v="93.96"/>
    <n v="93.96"/>
    <n v="0.68"/>
    <n v="0.68"/>
    <m/>
    <n v="28.3535"/>
    <n v="36.86"/>
    <n v="36.86"/>
    <n v="19.847000000000001"/>
    <n v="19.847000000000001"/>
  </r>
  <r>
    <s v="Rice"/>
    <n v="2013"/>
    <x v="3"/>
    <s v="Autumn"/>
    <s v="Autumn"/>
    <x v="1"/>
    <n v="223332"/>
    <n v="223332"/>
    <n v="294440"/>
    <n v="294440"/>
    <n v="1797.7"/>
    <n v="1797.7"/>
    <s v="RiceAssam"/>
    <m/>
    <n v="128008169.24249999"/>
    <n v="60299.64"/>
    <n v="60299.64"/>
    <n v="1.3859999999999999"/>
    <n v="1.3859999999999999"/>
    <n v="24.332000000000001"/>
    <n v="24.332000000000001"/>
    <n v="33.325000000000003"/>
    <n v="33.325000000000003"/>
    <n v="15.952"/>
    <n v="15.952"/>
  </r>
  <r>
    <s v="Rice"/>
    <n v="2013"/>
    <x v="2"/>
    <s v="Summer"/>
    <s v="Summer"/>
    <x v="1"/>
    <n v="399132"/>
    <n v="399132"/>
    <n v="1189858"/>
    <n v="1189858"/>
    <n v="1797.7"/>
    <n v="1797.7"/>
    <s v="RiceAssam"/>
    <m/>
    <n v="128008169.24249999"/>
    <m/>
    <n v="242374.87999999998"/>
    <n v="2.6560000000000001"/>
    <n v="2.6560000000000001"/>
    <n v="24.332000000000001"/>
    <n v="24.332000000000001"/>
    <n v="33.325000000000003"/>
    <n v="33.325000000000003"/>
    <n v="15.952"/>
    <n v="15.952"/>
  </r>
  <r>
    <s v="Rice"/>
    <n v="2013"/>
    <x v="4"/>
    <s v="Winter"/>
    <s v="Winter"/>
    <x v="1"/>
    <n v="1880737"/>
    <n v="1880737"/>
    <n v="3709081"/>
    <n v="3709081"/>
    <n v="1797.7"/>
    <n v="1797.7"/>
    <s v="RiceAssam"/>
    <n v="271747689.10000002"/>
    <n v="271747689.10000002"/>
    <n v="507798.99"/>
    <n v="507798.99"/>
    <n v="1.9830000000000001"/>
    <n v="1.9830000000000001"/>
    <n v="24.332000000000001"/>
    <n v="24.332000000000001"/>
    <n v="33.325000000000003"/>
    <n v="33.325000000000003"/>
    <n v="15.952"/>
    <n v="15.952"/>
  </r>
  <r>
    <s v="Sugarcane"/>
    <n v="2013"/>
    <x v="5"/>
    <s v="Whole Year"/>
    <s v="Whole Year"/>
    <x v="1"/>
    <n v="29083"/>
    <n v="29083"/>
    <n v="1075171"/>
    <n v="1075171"/>
    <n v="1797.7"/>
    <n v="1797.7"/>
    <s v="SugarcaneAssam"/>
    <n v="4202202.67"/>
    <n v="4202202.67"/>
    <n v="7852.41"/>
    <n v="7852.41"/>
    <n v="36.249000000000002"/>
    <n v="36.249000000000002"/>
    <n v="24.332000000000001"/>
    <n v="24.332000000000001"/>
    <n v="33.325000000000003"/>
    <n v="33.325000000000003"/>
    <n v="15.952"/>
    <n v="15.952"/>
  </r>
  <r>
    <s v="Urad"/>
    <n v="2013"/>
    <x v="1"/>
    <s v="Rabi"/>
    <s v="Rabi"/>
    <x v="1"/>
    <n v="54001"/>
    <n v="54001"/>
    <n v="31319"/>
    <n v="31319"/>
    <n v="1797.7"/>
    <n v="1797.7"/>
    <s v="UradAssam"/>
    <n v="7802604.4900000002"/>
    <n v="7802604.4900000002"/>
    <n v="14580.27"/>
    <n v="14580.27"/>
    <m/>
    <n v="0.57997074128256887"/>
    <n v="24.332000000000001"/>
    <n v="24.332000000000001"/>
    <n v="33.325000000000003"/>
    <n v="33.325000000000003"/>
    <n v="15.952"/>
    <n v="15.952"/>
  </r>
  <r>
    <s v="Wheat"/>
    <n v="2013"/>
    <x v="1"/>
    <s v="Rabi"/>
    <s v="Rabi"/>
    <x v="1"/>
    <n v="31294"/>
    <n v="31294"/>
    <n v="40444"/>
    <n v="40444"/>
    <n v="1797.7"/>
    <n v="1797.7"/>
    <s v="WheatAssam"/>
    <n v="4521670.0599999996"/>
    <n v="4521670.0599999996"/>
    <n v="8449.3799999999992"/>
    <n v="8449.3799999999992"/>
    <n v="1.232"/>
    <n v="1.232"/>
    <n v="24.332000000000001"/>
    <n v="24.332000000000001"/>
    <n v="33.325000000000003"/>
    <n v="33.325000000000003"/>
    <n v="15.952"/>
    <n v="15.952"/>
  </r>
  <r>
    <s v="Ragi"/>
    <n v="2013"/>
    <x v="0"/>
    <s v="Kharif"/>
    <s v="Kharif"/>
    <x v="7"/>
    <n v="18"/>
    <n v="18"/>
    <n v="14"/>
    <n v="14"/>
    <n v="3642.6"/>
    <n v="3642.6"/>
    <s v="RagiGoa"/>
    <n v="2600.8200000000002"/>
    <n v="2600.8200000000002"/>
    <s v="4.86"/>
    <s v="4.86"/>
    <n v="1.0149999999999999"/>
    <n v="1.0149999999999999"/>
    <n v="24.986000000000001"/>
    <n v="24.986000000000001"/>
    <n v="34.183999999999997"/>
    <n v="34.183999999999997"/>
    <n v="17.577999999999999"/>
    <n v="17.577999999999999"/>
  </r>
  <r>
    <s v="Rice"/>
    <n v="2013"/>
    <x v="0"/>
    <s v="Kharif"/>
    <s v="Kharif"/>
    <x v="7"/>
    <n v="28330"/>
    <n v="28330"/>
    <n v="80114"/>
    <n v="80114"/>
    <n v="3642.6"/>
    <n v="3642.6"/>
    <s v="RiceGoa"/>
    <n v="4093401.7"/>
    <n v="4093401.7"/>
    <n v="7649.1"/>
    <n v="7649.1"/>
    <n v="2.82"/>
    <n v="2.82"/>
    <m/>
    <n v="25.881"/>
    <n v="34.183999999999997"/>
    <n v="34.183999999999997"/>
    <n v="17.577999999999999"/>
    <n v="17.577999999999999"/>
  </r>
  <r>
    <s v="Rice"/>
    <n v="2013"/>
    <x v="1"/>
    <s v="Rabi"/>
    <s v="Rabi"/>
    <x v="7"/>
    <n v="14490"/>
    <n v="14490"/>
    <n v="46397"/>
    <n v="46397"/>
    <n v="3642.6"/>
    <n v="3642.6"/>
    <s v="RiceGoa"/>
    <n v="2093660.1"/>
    <n v="2093660.1"/>
    <n v="3912.3"/>
    <n v="3912.3"/>
    <n v="3.2050000000000001"/>
    <n v="3.2050000000000001"/>
    <n v="24.986000000000001"/>
    <n v="24.986000000000001"/>
    <n v="34.183999999999997"/>
    <n v="34.183999999999997"/>
    <n v="17.577999999999999"/>
    <n v="17.577999999999999"/>
  </r>
  <r>
    <s v="Sugarcane"/>
    <n v="2013"/>
    <x v="5"/>
    <s v="Whole Year"/>
    <s v="Whole Year"/>
    <x v="7"/>
    <n v="872"/>
    <n v="872"/>
    <n v="47669"/>
    <n v="47669"/>
    <m/>
    <n v="3209.9868750000001"/>
    <s v="SugarcaneGoa"/>
    <n v="125995.28"/>
    <n v="125995.28"/>
    <n v="235.44"/>
    <n v="235.44"/>
    <n v="48.06"/>
    <n v="48.06"/>
    <n v="24.986000000000001"/>
    <n v="24.986000000000001"/>
    <n v="34.183999999999997"/>
    <n v="34.183999999999997"/>
    <n v="17.577999999999999"/>
    <n v="17.577999999999999"/>
  </r>
  <r>
    <s v="Ragi"/>
    <n v="2013"/>
    <x v="0"/>
    <s v="Kharif"/>
    <s v="Kharif"/>
    <x v="3"/>
    <n v="639203"/>
    <n v="639203"/>
    <n v="1207396"/>
    <n v="1207396"/>
    <n v="1235.5999999999999"/>
    <n v="1235.5999999999999"/>
    <s v="RagiKarnataka"/>
    <n v="92358441.469999999"/>
    <n v="92358441.469999999"/>
    <n v="172584.81"/>
    <n v="172584.81"/>
    <n v="1.74"/>
    <n v="1.74"/>
    <n v="25.431999999999999"/>
    <n v="25.431999999999999"/>
    <n v="35.368000000000002"/>
    <n v="35.368000000000002"/>
    <s v="16.71"/>
    <s v="16.71"/>
  </r>
  <r>
    <s v="Ragi"/>
    <n v="2013"/>
    <x v="1"/>
    <s v="Rabi"/>
    <s v="Rabi"/>
    <x v="3"/>
    <n v="24916"/>
    <n v="24916"/>
    <n v="36353"/>
    <n v="36353"/>
    <n v="1235.5999999999999"/>
    <n v="1235.5999999999999"/>
    <s v="RagiKarnataka"/>
    <n v="3600112.84"/>
    <n v="3600112.84"/>
    <n v="6727.32"/>
    <n v="6727.32"/>
    <n v="1.498"/>
    <n v="1.498"/>
    <n v="25.431999999999999"/>
    <n v="25.431999999999999"/>
    <n v="35.368000000000002"/>
    <n v="35.368000000000002"/>
    <n v="16.709"/>
    <n v="16.709"/>
  </r>
  <r>
    <s v="Ragi"/>
    <n v="2013"/>
    <x v="2"/>
    <s v="Summer"/>
    <s v="Summer"/>
    <x v="3"/>
    <n v="7312"/>
    <n v="7312"/>
    <n v="14363"/>
    <n v="14363"/>
    <n v="1235.5999999999999"/>
    <n v="1235.5999999999999"/>
    <s v="RagiKarnataka"/>
    <n v="1056510.8799999999"/>
    <n v="1056510.8799999999"/>
    <n v="1974.24"/>
    <n v="1974.24"/>
    <n v="1.978"/>
    <n v="1.978"/>
    <n v="25.431999999999999"/>
    <n v="25.431999999999999"/>
    <n v="35.368000000000002"/>
    <n v="35.368000000000002"/>
    <n v="16.709"/>
    <n v="16.709"/>
  </r>
  <r>
    <s v="Rice"/>
    <n v="2013"/>
    <x v="0"/>
    <s v="Kharif"/>
    <s v="Kharif"/>
    <x v="3"/>
    <n v="1035111"/>
    <n v="1035111"/>
    <n v="3057894"/>
    <n v="3057894"/>
    <n v="1235.5999999999999"/>
    <n v="1235.5999999999999"/>
    <s v="RiceKarnataka"/>
    <n v="149563188.40000001"/>
    <n v="149563188.40000001"/>
    <n v="279479.96999999997"/>
    <n v="279479.96999999997"/>
    <n v="2.7930000000000001"/>
    <n v="2.7930000000000001"/>
    <n v="25.431999999999999"/>
    <n v="25.431999999999999"/>
    <n v="35.368000000000002"/>
    <n v="35.368000000000002"/>
    <n v="16.709"/>
    <n v="16.709"/>
  </r>
  <r>
    <s v="Rice"/>
    <n v="2013"/>
    <x v="1"/>
    <s v="Rabi"/>
    <s v="Rabi"/>
    <x v="3"/>
    <n v="40896"/>
    <n v="40896"/>
    <n v="102639"/>
    <n v="102639"/>
    <n v="1235.5999999999999"/>
    <n v="1235.5999999999999"/>
    <s v="RiceKarnataka"/>
    <n v="5909063.04"/>
    <n v="5909063.04"/>
    <n v="11041.92"/>
    <n v="11041.92"/>
    <n v="2.5459999999999998"/>
    <n v="2.5459999999999998"/>
    <n v="25.431999999999999"/>
    <n v="25.431999999999999"/>
    <n v="35.368000000000002"/>
    <n v="35.368000000000002"/>
    <n v="16.709"/>
    <n v="16.709"/>
  </r>
  <r>
    <s v="Rice"/>
    <n v="2013"/>
    <x v="2"/>
    <s v="Summer"/>
    <s v="Summer"/>
    <x v="3"/>
    <n v="264028"/>
    <n v="264028"/>
    <n v="892066"/>
    <n v="892066"/>
    <n v="1235.5999999999999"/>
    <n v="1235.5999999999999"/>
    <s v="RiceKarnataka"/>
    <n v="38149405.719999999"/>
    <n v="38149405.719999999"/>
    <n v="71287.56"/>
    <n v="71287.56"/>
    <n v="3.0230000000000001"/>
    <n v="3.0230000000000001"/>
    <n v="25.431999999999999"/>
    <n v="25.431999999999999"/>
    <n v="35.368000000000002"/>
    <n v="35.368000000000002"/>
    <n v="16.709"/>
    <n v="16.709"/>
  </r>
  <r>
    <s v="Sugarcane"/>
    <n v="2013"/>
    <x v="5"/>
    <s v="Whole Year"/>
    <s v="Whole Year"/>
    <x v="3"/>
    <n v="420022"/>
    <n v="420022"/>
    <n v="38042382"/>
    <n v="38042382"/>
    <n v="1235.5999999999999"/>
    <n v="1235.5999999999999"/>
    <s v="SugarcaneKarnataka"/>
    <n v="60688978.780000001"/>
    <n v="60688978.780000001"/>
    <n v="113405.94"/>
    <n v="113405.94"/>
    <n v="87.882000000000005"/>
    <n v="87.882000000000005"/>
    <n v="25.431999999999999"/>
    <n v="25.431999999999999"/>
    <n v="35.368000000000002"/>
    <n v="35.368000000000002"/>
    <n v="16.709"/>
    <n v="16.709"/>
  </r>
  <r>
    <s v="Sunflower"/>
    <n v="2013"/>
    <x v="0"/>
    <s v="Kharif"/>
    <s v="Kharif"/>
    <x v="3"/>
    <n v="186601"/>
    <n v="186601"/>
    <n v="108957"/>
    <n v="108957"/>
    <n v="1235.5999999999999"/>
    <n v="1235.5999999999999"/>
    <s v="SunflowerKarnataka"/>
    <n v="26961978.489999998"/>
    <n v="26961978.489999998"/>
    <n v="50382.27"/>
    <n v="50382.27"/>
    <n v="0.56200000000000006"/>
    <n v="0.56200000000000006"/>
    <n v="25.431999999999999"/>
    <n v="25.431999999999999"/>
    <n v="35.368000000000002"/>
    <n v="35.368000000000002"/>
    <n v="16.709"/>
    <n v="16.709"/>
  </r>
  <r>
    <s v="Sunflower"/>
    <n v="2013"/>
    <x v="1"/>
    <s v="Rabi"/>
    <s v="Rabi"/>
    <x v="3"/>
    <n v="211484"/>
    <n v="211484"/>
    <n v="125464"/>
    <n v="125464"/>
    <n v="1235.5999999999999"/>
    <n v="1235.5999999999999"/>
    <s v="SunflowerKarnataka"/>
    <n v="30557323.16"/>
    <n v="30557323.16"/>
    <m/>
    <n v="31300.493793103447"/>
    <n v="0.70599999999999996"/>
    <n v="0.70599999999999996"/>
    <n v="25.431999999999999"/>
    <n v="25.431999999999999"/>
    <n v="35.368000000000002"/>
    <n v="35.368000000000002"/>
    <n v="16.709"/>
    <n v="16.709"/>
  </r>
  <r>
    <s v="Sunflower"/>
    <n v="2013"/>
    <x v="2"/>
    <s v="Summer"/>
    <s v="Summer"/>
    <x v="3"/>
    <n v="18620"/>
    <n v="18620"/>
    <n v="18523"/>
    <n v="18523"/>
    <n v="1235.5999999999999"/>
    <n v="1235.5999999999999"/>
    <s v="SunflowerKarnataka"/>
    <n v="2690403.8"/>
    <n v="2690403.8"/>
    <n v="5027.3999999999996"/>
    <n v="5027.3999999999996"/>
    <n v="1.046"/>
    <n v="1.046"/>
    <m/>
    <n v="26.038499999999999"/>
    <n v="35.368000000000002"/>
    <n v="35.368000000000002"/>
    <n v="16.709"/>
    <n v="16.709"/>
  </r>
  <r>
    <s v="Urad"/>
    <n v="2013"/>
    <x v="0"/>
    <s v="Kharif"/>
    <s v="Kharif"/>
    <x v="3"/>
    <n v="95294"/>
    <n v="95294"/>
    <n v="45839"/>
    <n v="45839"/>
    <n v="1235.5999999999999"/>
    <n v="1235.5999999999999"/>
    <s v="UradKarnataka"/>
    <n v="13769030.060000001"/>
    <n v="13769030.060000001"/>
    <n v="25729.38"/>
    <n v="25729.38"/>
    <n v="0.40400000000000003"/>
    <n v="0.40400000000000003"/>
    <n v="25.431999999999999"/>
    <n v="25.431999999999999"/>
    <n v="35.368000000000002"/>
    <n v="35.368000000000002"/>
    <n v="16.709"/>
    <n v="16.709"/>
  </r>
  <r>
    <s v="Urad"/>
    <n v="2013"/>
    <x v="1"/>
    <s v="Rabi"/>
    <s v="Rabi"/>
    <x v="3"/>
    <n v="6843"/>
    <n v="6843"/>
    <n v="3911"/>
    <n v="3911"/>
    <m/>
    <n v="1207.2793925925903"/>
    <s v="UradKarnataka"/>
    <n v="988745.07"/>
    <n v="988745.07"/>
    <n v="1847.61"/>
    <n v="1847.61"/>
    <n v="0.56699999999999995"/>
    <n v="0.56699999999999995"/>
    <n v="25.431999999999999"/>
    <n v="25.431999999999999"/>
    <n v="35.368000000000002"/>
    <n v="35.368000000000002"/>
    <n v="16.709"/>
    <n v="16.709"/>
  </r>
  <r>
    <s v="Wheat"/>
    <n v="2013"/>
    <x v="6"/>
    <s v=""/>
    <s v="Rabi"/>
    <x v="3"/>
    <n v="209079"/>
    <n v="209079"/>
    <n v="210041"/>
    <n v="210041"/>
    <n v="1235.5999999999999"/>
    <n v="1235.5999999999999"/>
    <s v="WheatKarnataka"/>
    <n v="30209824.710000001"/>
    <n v="30209824.710000001"/>
    <n v="56451.33"/>
    <n v="56451.33"/>
    <n v="1.069"/>
    <n v="1.069"/>
    <n v="25.431999999999999"/>
    <n v="25.431999999999999"/>
    <n v="35.368000000000002"/>
    <n v="35.368000000000002"/>
    <n v="16.709"/>
    <n v="16.709"/>
  </r>
  <r>
    <s v="Ragi"/>
    <n v="2013"/>
    <x v="5"/>
    <s v="Whole Year"/>
    <s v="Whole Year"/>
    <x v="4"/>
    <n v="82"/>
    <n v="82"/>
    <n v="85"/>
    <n v="85"/>
    <n v="3255.4"/>
    <n v="3255.4"/>
    <s v="RagiKerala"/>
    <n v="11848.18"/>
    <n v="11848.18"/>
    <n v="22.14"/>
    <n v="22.14"/>
    <n v="1.04"/>
    <n v="1.04"/>
    <n v="25.308"/>
    <n v="25.308"/>
    <n v="32.521000000000001"/>
    <n v="32.521000000000001"/>
    <n v="19.715"/>
    <n v="19.715"/>
  </r>
  <r>
    <s v="Rice"/>
    <n v="2013"/>
    <x v="3"/>
    <s v="Autumn"/>
    <s v="Autumn"/>
    <x v="4"/>
    <n v="51922"/>
    <n v="51922"/>
    <n v="141234"/>
    <n v="141234"/>
    <n v="3255.4"/>
    <n v="3255.4"/>
    <s v="RiceKerala"/>
    <n v="7502209.7800000003"/>
    <n v="7502209.7800000003"/>
    <n v="14018.94"/>
    <n v="14018.94"/>
    <n v="2.4169999999999998"/>
    <n v="2.4169999999999998"/>
    <n v="25.308"/>
    <n v="25.308"/>
    <n v="32.521000000000001"/>
    <n v="32.521000000000001"/>
    <n v="19.715"/>
    <n v="19.715"/>
  </r>
  <r>
    <s v="Rice"/>
    <n v="2013"/>
    <x v="2"/>
    <s v="Summer"/>
    <s v="Summer"/>
    <x v="4"/>
    <n v="46865"/>
    <n v="46865"/>
    <n v="137477"/>
    <n v="137477"/>
    <n v="3255.4"/>
    <n v="3255.4"/>
    <s v="RiceKerala"/>
    <n v="6771523.8499999996"/>
    <n v="6771523.8499999996"/>
    <m/>
    <n v="21246.127433333331"/>
    <n v="2.6739999999999999"/>
    <n v="2.6739999999999999"/>
    <n v="25.308"/>
    <n v="25.308"/>
    <n v="32.521000000000001"/>
    <n v="32.521000000000001"/>
    <n v="19.715"/>
    <n v="19.715"/>
  </r>
  <r>
    <s v="Rice"/>
    <n v="2013"/>
    <x v="4"/>
    <s v="Winter"/>
    <s v="Winter"/>
    <x v="4"/>
    <n v="100824"/>
    <n v="100824"/>
    <n v="285614"/>
    <n v="285614"/>
    <n v="3255.4"/>
    <n v="3255.4"/>
    <s v="RiceKerala"/>
    <s v="14,568,059.76"/>
    <s v="14,568,059.76"/>
    <n v="27222.48"/>
    <n v="27222.48"/>
    <n v="2.5059999999999998"/>
    <n v="2.5059999999999998"/>
    <m/>
    <n v="26.118000000000002"/>
    <n v="32.521000000000001"/>
    <n v="32.521000000000001"/>
    <n v="19.715"/>
    <n v="19.715"/>
  </r>
  <r>
    <s v="Sugarcane"/>
    <n v="2013"/>
    <x v="5"/>
    <s v="Whole Year"/>
    <s v="Whole Year"/>
    <x v="4"/>
    <s v=" 2210.29 "/>
    <s v=" 2210.29 "/>
    <n v="221520"/>
    <n v="221520"/>
    <n v="3255.4"/>
    <n v="3255.4"/>
    <s v="SugarcaneKerala"/>
    <n v="319364.80200000003"/>
    <n v="319364.80200000003"/>
    <n v="596.77800000000002"/>
    <n v="596.77800000000002"/>
    <s v="59.56"/>
    <s v="59.56"/>
    <n v="25.308"/>
    <n v="25.308"/>
    <n v="32.521000000000001"/>
    <n v="32.521000000000001"/>
    <n v="19.715"/>
    <n v="19.715"/>
  </r>
  <r>
    <s v="Urad"/>
    <n v="2013"/>
    <x v="5"/>
    <s v="Whole Year"/>
    <s v="Whole Year"/>
    <x v="4"/>
    <n v="374"/>
    <n v="374"/>
    <n v="0"/>
    <n v="0"/>
    <n v="3255.4"/>
    <n v="3255.4"/>
    <s v="UradKerala"/>
    <n v="54039.26"/>
    <n v="54039.26"/>
    <n v="100.98"/>
    <n v="100.98"/>
    <n v="0"/>
    <n v="0"/>
    <n v="25.308"/>
    <n v="25.308"/>
    <n v="32.521000000000001"/>
    <n v="32.521000000000001"/>
    <n v="19.715"/>
    <n v="19.715"/>
  </r>
  <r>
    <s v="Rice"/>
    <n v="2013"/>
    <x v="3"/>
    <s v="Autumn"/>
    <s v="Autumn"/>
    <x v="5"/>
    <n v="22569"/>
    <n v="22569"/>
    <n v="48727"/>
    <n v="48727"/>
    <n v="2448.4"/>
    <n v="2448.4"/>
    <s v="RiceMeghalaya"/>
    <n v="3260994.81"/>
    <n v="3260994.81"/>
    <n v="6093.63"/>
    <n v="6093.63"/>
    <n v="2.4489999999999998"/>
    <n v="2.4489999999999998"/>
    <n v="19.34"/>
    <n v="19.34"/>
    <n v="27.167999999999999"/>
    <n v="27.167999999999999"/>
    <n v="11.708"/>
    <n v="11.708"/>
  </r>
  <r>
    <s v="Rice"/>
    <n v="2013"/>
    <x v="1"/>
    <s v="Rabi"/>
    <s v="Rabi"/>
    <x v="5"/>
    <n v="13444"/>
    <n v="13444"/>
    <n v="58685"/>
    <n v="58685"/>
    <n v="2448.4"/>
    <n v="2448.4"/>
    <s v="RiceMeghalaya"/>
    <n v="1942523.56"/>
    <n v="1942523.56"/>
    <n v="3629.88"/>
    <n v="3629.88"/>
    <n v="2.3959999999999999"/>
    <n v="2.3959999999999999"/>
    <n v="19.34"/>
    <n v="19.34"/>
    <n v="27.167999999999999"/>
    <n v="27.167999999999999"/>
    <n v="11.708"/>
    <n v="11.708"/>
  </r>
  <r>
    <s v="Rice"/>
    <n v="2013"/>
    <x v="4"/>
    <s v="Winter"/>
    <s v="Winter"/>
    <x v="5"/>
    <n v="46424"/>
    <n v="46424"/>
    <n v="111289"/>
    <n v="111289"/>
    <n v="2448.4"/>
    <n v="2448.4"/>
    <s v="RiceMeghalaya"/>
    <n v="6707803.7599999998"/>
    <n v="6707803.7599999998"/>
    <n v="12534.48"/>
    <n v="12534.48"/>
    <n v="22.39"/>
    <n v="22.39"/>
    <n v="19.34"/>
    <n v="19.34"/>
    <n v="27.167999999999999"/>
    <n v="27.167999999999999"/>
    <m/>
    <n v="12.008600000000001"/>
  </r>
  <r>
    <s v="Sugarcane"/>
    <n v="2013"/>
    <x v="5"/>
    <s v="Whole Year"/>
    <s v="Whole Year"/>
    <x v="5"/>
    <n v="105"/>
    <n v="105"/>
    <n v="315"/>
    <n v="315"/>
    <n v="2448.4"/>
    <n v="2448.4"/>
    <s v="SugarcaneMeghalaya"/>
    <n v="15171.45"/>
    <n v="15171.45"/>
    <n v="28.35"/>
    <n v="28.35"/>
    <n v="2.6749999999999998"/>
    <n v="2.6749999999999998"/>
    <n v="19.34"/>
    <n v="19.34"/>
    <n v="27.167999999999999"/>
    <n v="27.167999999999999"/>
    <n v="11.708"/>
    <n v="11.708"/>
  </r>
  <r>
    <s v="Wheat"/>
    <n v="2013"/>
    <x v="1"/>
    <s v="Rabi"/>
    <s v="Rabi"/>
    <x v="5"/>
    <n v="422"/>
    <n v="422"/>
    <n v="789"/>
    <n v="789"/>
    <n v="2448.4"/>
    <n v="2448.4"/>
    <s v="WheatMeghalaya"/>
    <m/>
    <n v="68894.781428571427"/>
    <n v="113.94"/>
    <n v="113.94"/>
    <n v="1.506"/>
    <n v="1.506"/>
    <n v="19.34"/>
    <n v="19.34"/>
    <n v="27.167999999999999"/>
    <n v="27.167999999999999"/>
    <m/>
    <n v="12.008600000000001"/>
  </r>
  <r>
    <s v="Ragi"/>
    <n v="2013"/>
    <x v="0"/>
    <s v="Kharif"/>
    <s v="Kharif"/>
    <x v="6"/>
    <n v="88166"/>
    <n v="88166"/>
    <n v="241241"/>
    <n v="241241"/>
    <n v="740.9"/>
    <n v="740.9"/>
    <s v="RagiTamil Nadu"/>
    <n v="12739105.34"/>
    <n v="12739105.34"/>
    <n v="23804.82"/>
    <n v="23804.82"/>
    <n v="2.782"/>
    <n v="2.782"/>
    <n v="28.068000000000001"/>
    <n v="28.068000000000001"/>
    <n v="37.771000000000001"/>
    <n v="37.771000000000001"/>
    <n v="20.302"/>
    <n v="20.302"/>
  </r>
  <r>
    <s v="Ragi"/>
    <n v="2013"/>
    <x v="1"/>
    <s v="Rabi"/>
    <s v="Rabi"/>
    <x v="6"/>
    <n v="30533"/>
    <n v="30533"/>
    <n v="121102"/>
    <n v="121102"/>
    <n v="740.9"/>
    <n v="740.9"/>
    <s v="RagiTamil Nadu"/>
    <n v="4411713.17"/>
    <n v="4411713.17"/>
    <n v="8243.91"/>
    <n v="8243.91"/>
    <n v="3.823"/>
    <n v="3.823"/>
    <n v="28.068000000000001"/>
    <n v="28.068000000000001"/>
    <n v="37.771000000000001"/>
    <n v="37.771000000000001"/>
    <n v="20.302"/>
    <n v="20.302"/>
  </r>
  <r>
    <s v="Rice"/>
    <n v="2013"/>
    <x v="0"/>
    <s v="Kharif"/>
    <s v="Kharif"/>
    <x v="6"/>
    <n v="1725730"/>
    <n v="1725730"/>
    <m/>
    <n v="7751979.1600000001"/>
    <n v="740.9"/>
    <n v="740.9"/>
    <s v="RiceTamil Nadu"/>
    <n v="249350727.69999999"/>
    <n v="249350727.69999999"/>
    <n v="465947.1"/>
    <n v="465947.1"/>
    <n v="4.492"/>
    <n v="4.492"/>
    <n v="28.068000000000001"/>
    <n v="28.068000000000001"/>
    <n v="37.771000000000001"/>
    <n v="37.771000000000001"/>
    <m/>
    <n v="20.060930555555579"/>
  </r>
  <r>
    <s v="Sugarcane"/>
    <n v="2013"/>
    <x v="5"/>
    <s v="Whole Year"/>
    <s v="Whole Year"/>
    <x v="6"/>
    <n v="313343"/>
    <n v="313343"/>
    <n v="32454135"/>
    <n v="32454135"/>
    <n v="740.9"/>
    <n v="740.9"/>
    <s v="SugarcaneTamil Nadu"/>
    <m/>
    <n v="39180376.583333328"/>
    <n v="84602.61"/>
    <n v="84602.61"/>
    <n v="97.587000000000003"/>
    <n v="97.587000000000003"/>
    <n v="28.068000000000001"/>
    <n v="28.068000000000001"/>
    <n v="37.771000000000001"/>
    <n v="37.771000000000001"/>
    <n v="20.302"/>
    <n v="20.302"/>
  </r>
  <r>
    <s v="Sunflower"/>
    <n v="2013"/>
    <x v="0"/>
    <s v="Kharif"/>
    <s v="Kharif"/>
    <x v="6"/>
    <n v="2155"/>
    <n v="2155"/>
    <n v="3893"/>
    <n v="3893"/>
    <n v="740.9"/>
    <n v="740.9"/>
    <s v="SunflowerTamil Nadu"/>
    <n v="311375.95"/>
    <n v="311375.95"/>
    <n v="581.85"/>
    <n v="581.85"/>
    <n v="1.7190000000000001"/>
    <n v="1.7190000000000001"/>
    <n v="28.068000000000001"/>
    <n v="28.068000000000001"/>
    <n v="37.771000000000001"/>
    <n v="37.771000000000001"/>
    <n v="20.302"/>
    <n v="20.302"/>
  </r>
  <r>
    <s v="Sunflower"/>
    <n v="2013"/>
    <x v="6"/>
    <s v=""/>
    <s v="Kharif"/>
    <x v="6"/>
    <n v="5827"/>
    <n v="5827"/>
    <n v="5800"/>
    <n v="5800"/>
    <n v="740.9"/>
    <n v="740.9"/>
    <s v="SunflowerTamil Nadu"/>
    <n v="841943.23"/>
    <n v="841943.23"/>
    <n v="1573.29"/>
    <n v="1573.29"/>
    <n v="1.341"/>
    <n v="1.341"/>
    <n v="28.068000000000001"/>
    <n v="28.068000000000001"/>
    <n v="37.771000000000001"/>
    <n v="37.771000000000001"/>
    <n v="20.302"/>
    <n v="20.302"/>
  </r>
  <r>
    <s v="Urad"/>
    <n v="2013"/>
    <x v="0"/>
    <s v="Kharif"/>
    <s v="Kharif"/>
    <x v="6"/>
    <n v="69872"/>
    <n v="69872"/>
    <n v="58712"/>
    <n v="58712"/>
    <n v="740.9"/>
    <n v="740.9"/>
    <s v="UradTamil Nadu"/>
    <n v="10095805.279999999"/>
    <n v="10095805.279999999"/>
    <n v="18865.439999999999"/>
    <n v="18865.439999999999"/>
    <n v="0.82499999999999996"/>
    <n v="0.82499999999999996"/>
    <n v="28.068000000000001"/>
    <n v="28.068000000000001"/>
    <n v="37.771000000000001"/>
    <n v="37.771000000000001"/>
    <n v="20.302"/>
    <n v="20.302"/>
  </r>
  <r>
    <s v="Urad"/>
    <n v="2013"/>
    <x v="1"/>
    <s v="Rabi"/>
    <s v="Rabi"/>
    <x v="6"/>
    <n v="295256"/>
    <n v="295256"/>
    <n v="251946"/>
    <n v="251946"/>
    <n v="740.9"/>
    <n v="740.9"/>
    <s v="UradTamil Nadu"/>
    <n v="42661539.439999998"/>
    <n v="42661539.439999998"/>
    <n v="79719.12"/>
    <n v="79719.12"/>
    <n v="0.78800000000000003"/>
    <n v="0.78800000000000003"/>
    <n v="28.068000000000001"/>
    <n v="28.068000000000001"/>
    <n v="37.771000000000001"/>
    <n v="37.771000000000001"/>
    <n v="20.302"/>
    <n v="20.302"/>
  </r>
  <r>
    <s v="Ragi"/>
    <n v="2014"/>
    <x v="0"/>
    <s v="Kharif"/>
    <s v="Kharif"/>
    <x v="2"/>
    <n v="28742"/>
    <n v="28742"/>
    <m/>
    <n v="29431.808000000001"/>
    <n v="687.6"/>
    <n v="687.6"/>
    <s v="RagiAndhra Pradesh"/>
    <n v="4338892.32"/>
    <n v="4338892.32"/>
    <n v="9484.86"/>
    <n v="9484.86"/>
    <n v="1.024"/>
    <n v="1.024"/>
    <n v="28.268999999999998"/>
    <n v="28.268999999999998"/>
    <n v="37.975000000000001"/>
    <n v="37.975000000000001"/>
    <n v="20.588999999999999"/>
    <n v="20.588999999999999"/>
  </r>
  <r>
    <s v="Ragi"/>
    <n v="2014"/>
    <x v="1"/>
    <s v="Rabi"/>
    <s v="Rabi"/>
    <x v="2"/>
    <m/>
    <n v="4663.1369953673066"/>
    <n v="7046"/>
    <n v="7046"/>
    <n v="687.6"/>
    <n v="687.6"/>
    <s v="RagiAndhra Pradesh"/>
    <n v="709210.08"/>
    <n v="709210.08"/>
    <n v="1550.34"/>
    <n v="1550.34"/>
    <n v="1.5109999999999999"/>
    <n v="1.5109999999999999"/>
    <n v="28.268999999999998"/>
    <n v="28.268999999999998"/>
    <n v="37.975000000000001"/>
    <n v="37.975000000000001"/>
    <n v="20.588999999999999"/>
    <n v="20.588999999999999"/>
  </r>
  <r>
    <s v="Rice"/>
    <n v="2014"/>
    <x v="0"/>
    <s v="Kharif"/>
    <s v="Kharif"/>
    <x v="2"/>
    <n v="1634921"/>
    <n v="1634921"/>
    <m/>
    <n v="5207223.3849999998"/>
    <n v="687.6"/>
    <n v="687.6"/>
    <s v="RiceAndhra Pradesh"/>
    <n v="246807674.19999999"/>
    <n v="246807674.19999999"/>
    <n v="539523.93000000005"/>
    <n v="539523.93000000005"/>
    <n v="3.1850000000000001"/>
    <n v="3.1850000000000001"/>
    <n v="28.268999999999998"/>
    <n v="28.268999999999998"/>
    <n v="37.975000000000001"/>
    <n v="37.975000000000001"/>
    <n v="20.588999999999999"/>
    <n v="20.588999999999999"/>
  </r>
  <r>
    <s v="Rice"/>
    <n v="2014"/>
    <x v="1"/>
    <s v="Rabi"/>
    <s v="Rabi"/>
    <x v="2"/>
    <n v="759034"/>
    <n v="759034"/>
    <n v="3358137"/>
    <n v="3358137"/>
    <n v="687.6"/>
    <n v="687.6"/>
    <s v="RiceAndhra Pradesh"/>
    <n v="114583772.59999999"/>
    <n v="114583772.59999999"/>
    <n v="250481.22"/>
    <n v="250481.22"/>
    <n v="3.5419999999999998"/>
    <n v="3.5419999999999998"/>
    <n v="28.268999999999998"/>
    <n v="28.268999999999998"/>
    <n v="37.975000000000001"/>
    <n v="37.975000000000001"/>
    <n v="20.588999999999999"/>
    <n v="20.588999999999999"/>
  </r>
  <r>
    <s v="Sugarcane"/>
    <n v="2014"/>
    <x v="5"/>
    <s v="Whole Year"/>
    <s v="Whole Year"/>
    <x v="2"/>
    <n v="139226"/>
    <n v="139226"/>
    <n v="10002941"/>
    <n v="10002941"/>
    <n v="687.6"/>
    <n v="687.6"/>
    <s v="SugarcaneAndhra Pradesh"/>
    <n v="21017556.960000001"/>
    <n v="21017556.960000001"/>
    <n v="45944.58"/>
    <n v="45944.58"/>
    <n v="81.936000000000007"/>
    <n v="81.936000000000007"/>
    <n v="28.268999999999998"/>
    <n v="28.268999999999998"/>
    <n v="37.975000000000001"/>
    <n v="37.975000000000001"/>
    <n v="20.588999999999999"/>
    <n v="20.588999999999999"/>
  </r>
  <r>
    <s v="Sunflower"/>
    <n v="2014"/>
    <x v="0"/>
    <s v="Kharif"/>
    <s v="Kharif"/>
    <x v="2"/>
    <n v="11028"/>
    <n v="11028"/>
    <m/>
    <n v="8943.7080000000005"/>
    <n v="687.6"/>
    <n v="687.6"/>
    <s v="SunflowerAndhra Pradesh"/>
    <n v="1664786.88"/>
    <n v="1664786.88"/>
    <n v="3639.24"/>
    <n v="3639.24"/>
    <n v="0.81100000000000005"/>
    <n v="0.81100000000000005"/>
    <n v="28.268999999999998"/>
    <n v="28.268999999999998"/>
    <n v="37.975000000000001"/>
    <n v="37.975000000000001"/>
    <n v="20.588999999999999"/>
    <n v="20.588999999999999"/>
  </r>
  <r>
    <s v="Sunflower"/>
    <n v="2014"/>
    <x v="1"/>
    <s v="Rabi"/>
    <s v="Rabi"/>
    <x v="2"/>
    <n v="39011"/>
    <n v="39011"/>
    <n v="34218"/>
    <n v="34218"/>
    <n v="687.6"/>
    <n v="687.6"/>
    <s v="SunflowerAndhra Pradesh"/>
    <n v="5889100.5599999996"/>
    <n v="5889100.5599999996"/>
    <n v="12873.63"/>
    <n v="12873.63"/>
    <n v="0.92500000000000004"/>
    <n v="0.92500000000000004"/>
    <n v="28.268999999999998"/>
    <n v="28.268999999999998"/>
    <n v="37.975000000000001"/>
    <n v="37.975000000000001"/>
    <n v="20.588999999999999"/>
    <n v="20.588999999999999"/>
  </r>
  <r>
    <s v="Urad"/>
    <n v="2014"/>
    <x v="0"/>
    <s v="Kharif"/>
    <s v="Kharif"/>
    <x v="2"/>
    <n v="19424"/>
    <n v="19424"/>
    <n v="20949"/>
    <n v="20949"/>
    <n v="687.6"/>
    <n v="687.6"/>
    <s v="UradAndhra Pradesh"/>
    <n v="2932247.04"/>
    <n v="2932247.04"/>
    <n v="6409.92"/>
    <n v="6409.92"/>
    <n v="1.113"/>
    <n v="1.113"/>
    <n v="28.268999999999998"/>
    <n v="28.268999999999998"/>
    <n v="37.975000000000001"/>
    <n v="37.975000000000001"/>
    <n v="20.588999999999999"/>
    <n v="20.588999999999999"/>
  </r>
  <r>
    <s v="Urad"/>
    <n v="2014"/>
    <x v="1"/>
    <s v="Rabi"/>
    <s v="Rabi"/>
    <x v="2"/>
    <n v="296414"/>
    <n v="296414"/>
    <n v="277700"/>
    <n v="277700"/>
    <n v="687.6"/>
    <n v="687.6"/>
    <s v="UradAndhra Pradesh"/>
    <n v="44746657.439999998"/>
    <n v="44746657.439999998"/>
    <n v="97816.62"/>
    <n v="97816.62"/>
    <n v="0.94799999999999995"/>
    <n v="0.94799999999999995"/>
    <m/>
    <n v="29.282"/>
    <n v="37.975000000000001"/>
    <n v="37.975000000000001"/>
    <n v="20.588999999999999"/>
    <n v="20.588999999999999"/>
  </r>
  <r>
    <s v="Wheat"/>
    <n v="2014"/>
    <x v="1"/>
    <s v="Rabi"/>
    <s v="Rabi"/>
    <x v="2"/>
    <n v="320"/>
    <n v="320"/>
    <n v="256"/>
    <n v="256"/>
    <n v="687.6"/>
    <n v="687.6"/>
    <s v="WheatAndhra Pradesh"/>
    <n v="48307.199999999997"/>
    <n v="48307.199999999997"/>
    <n v="105.6"/>
    <n v="105.6"/>
    <n v="1.02"/>
    <n v="1.02"/>
    <n v="28.268999999999998"/>
    <n v="28.268999999999998"/>
    <m/>
    <n v="37.972936842105277"/>
    <n v="20.588999999999999"/>
    <n v="20.588999999999999"/>
  </r>
  <r>
    <s v="Rice"/>
    <n v="2014"/>
    <x v="3"/>
    <s v="Autumn"/>
    <s v="Autumn"/>
    <x v="1"/>
    <n v="196188"/>
    <n v="196188"/>
    <n v="280693"/>
    <n v="280693"/>
    <n v="1899"/>
    <n v="1899"/>
    <s v="RiceAssam"/>
    <n v="29616540.48"/>
    <n v="29616540.48"/>
    <n v="64742.04"/>
    <n v="64742.04"/>
    <n v="1.5309999999999999"/>
    <n v="1.5309999999999999"/>
    <n v="24.838999999999999"/>
    <n v="24.838999999999999"/>
    <n v="34.323999999999998"/>
    <n v="34.323999999999998"/>
    <n v="16.687999999999999"/>
    <n v="16.687999999999999"/>
  </r>
  <r>
    <s v="Rice"/>
    <n v="2014"/>
    <x v="2"/>
    <s v="Summer"/>
    <s v="Summer"/>
    <x v="1"/>
    <n v="416353"/>
    <n v="416353"/>
    <n v="1224046"/>
    <n v="1224046"/>
    <n v="1899"/>
    <n v="1899"/>
    <s v="RiceAssam"/>
    <n v="62852648.880000003"/>
    <n v="62852648.880000003"/>
    <n v="137396.49"/>
    <n v="137396.49"/>
    <n v="2.613"/>
    <n v="2.613"/>
    <n v="24.838999999999999"/>
    <n v="24.838999999999999"/>
    <n v="34.323999999999998"/>
    <n v="34.323999999999998"/>
    <n v="16.687999999999999"/>
    <n v="16.687999999999999"/>
  </r>
  <r>
    <s v="Rice"/>
    <n v="2014"/>
    <x v="4"/>
    <s v="Winter"/>
    <s v="Winter"/>
    <x v="1"/>
    <n v="1882756"/>
    <n v="1882756"/>
    <n v="3717906"/>
    <n v="3717906"/>
    <n v="1899"/>
    <n v="1899"/>
    <s v="RiceAssam"/>
    <n v="284220845.80000001"/>
    <n v="284220845.80000001"/>
    <n v="621309.48"/>
    <n v="621309.48"/>
    <n v="1.978"/>
    <n v="1.978"/>
    <n v="24.838999999999999"/>
    <n v="24.838999999999999"/>
    <m/>
    <n v="33.02698333333332"/>
    <n v="16.687999999999999"/>
    <n v="16.687999999999999"/>
  </r>
  <r>
    <s v="Sugarcane"/>
    <n v="2014"/>
    <x v="5"/>
    <s v="Whole Year"/>
    <s v="Whole Year"/>
    <x v="1"/>
    <m/>
    <n v="30032.624733592002"/>
    <n v="1099134"/>
    <n v="1099134"/>
    <n v="1899"/>
    <n v="1899"/>
    <s v="SugarcaneAssam"/>
    <n v="4513704"/>
    <n v="4513704"/>
    <n v="9867"/>
    <n v="9867"/>
    <n v="36.597999999999999"/>
    <n v="36.597999999999999"/>
    <n v="24.838999999999999"/>
    <n v="24.838999999999999"/>
    <n v="34.323999999999998"/>
    <n v="34.323999999999998"/>
    <n v="16.687999999999999"/>
    <n v="16.687999999999999"/>
  </r>
  <r>
    <s v="Urad"/>
    <n v="2014"/>
    <x v="1"/>
    <s v="Rabi"/>
    <s v="Rabi"/>
    <x v="1"/>
    <n v="52830"/>
    <n v="52830"/>
    <n v="34237"/>
    <n v="34237"/>
    <n v="1899"/>
    <n v="1899"/>
    <s v="UradAssam"/>
    <n v="7975216.7999999998"/>
    <n v="7975216.7999999998"/>
    <n v="17433.900000000001"/>
    <n v="17433.900000000001"/>
    <n v="0.63400000000000001"/>
    <n v="0.63400000000000001"/>
    <n v="24.838999999999999"/>
    <n v="24.838999999999999"/>
    <n v="34.323999999999998"/>
    <n v="34.323999999999998"/>
    <m/>
    <n v="16.539220338983057"/>
  </r>
  <r>
    <s v="Wheat"/>
    <n v="2014"/>
    <x v="1"/>
    <s v="Rabi"/>
    <s v="Rabi"/>
    <x v="1"/>
    <n v="23646"/>
    <n v="23646"/>
    <n v="28769"/>
    <n v="28769"/>
    <n v="1899"/>
    <n v="1899"/>
    <s v="WheatAssam"/>
    <n v="3569600.16"/>
    <n v="3569600.16"/>
    <n v="7803.18"/>
    <n v="7803.18"/>
    <n v="1.2"/>
    <n v="1.2"/>
    <n v="24.838999999999999"/>
    <n v="24.838999999999999"/>
    <n v="34.323999999999998"/>
    <n v="34.323999999999998"/>
    <n v="16.687999999999999"/>
    <n v="16.687999999999999"/>
  </r>
  <r>
    <s v="Ragi"/>
    <n v="2014"/>
    <x v="0"/>
    <s v="Kharif"/>
    <s v="Kharif"/>
    <x v="7"/>
    <n v="15.5"/>
    <n v="15.5"/>
    <n v="11"/>
    <n v="11"/>
    <n v="3491.2"/>
    <n v="3491.2"/>
    <s v="RagiGoa"/>
    <n v="2339.88"/>
    <n v="2339.88"/>
    <n v="5.1150000000000002"/>
    <n v="5.1150000000000002"/>
    <n v="0.72499999999999998"/>
    <n v="0.72499999999999998"/>
    <n v="25.105"/>
    <n v="25.105"/>
    <n v="34.677999999999997"/>
    <n v="34.677999999999997"/>
    <n v="17.213999999999999"/>
    <n v="17.213999999999999"/>
  </r>
  <r>
    <s v="Rice"/>
    <n v="2014"/>
    <x v="0"/>
    <s v="Kharif"/>
    <s v="Kharif"/>
    <x v="7"/>
    <n v="27840"/>
    <n v="27840"/>
    <m/>
    <n v="81432"/>
    <n v="3491.2"/>
    <n v="3491.2"/>
    <s v="RiceGoa"/>
    <n v="4202726.4000000004"/>
    <n v="4202726.4000000004"/>
    <n v="9187.2000000000007"/>
    <n v="9187.2000000000007"/>
    <n v="2.9249999999999998"/>
    <n v="2.9249999999999998"/>
    <n v="25.105"/>
    <n v="25.105"/>
    <n v="34.677999999999997"/>
    <n v="34.677999999999997"/>
    <n v="17.213999999999999"/>
    <n v="17.213999999999999"/>
  </r>
  <r>
    <s v="Rice"/>
    <n v="2014"/>
    <x v="1"/>
    <s v="Rabi"/>
    <s v="Rabi"/>
    <x v="7"/>
    <n v="14130"/>
    <n v="14130"/>
    <n v="39236"/>
    <n v="39236"/>
    <n v="3491.2"/>
    <n v="3491.2"/>
    <s v="RiceGoa"/>
    <n v="2133064.7999999998"/>
    <n v="2133064.7999999998"/>
    <n v="4662.8999999999996"/>
    <n v="4662.8999999999996"/>
    <n v="2.7749999999999999"/>
    <n v="2.7749999999999999"/>
    <n v="25.105"/>
    <n v="25.105"/>
    <n v="34.677999999999997"/>
    <n v="34.677999999999997"/>
    <n v="17.213999999999999"/>
    <n v="17.213999999999999"/>
  </r>
  <r>
    <s v="Sugarcane"/>
    <n v="2014"/>
    <x v="5"/>
    <s v="Whole Year"/>
    <s v="Whole Year"/>
    <x v="7"/>
    <n v="808"/>
    <n v="808"/>
    <n v="49215"/>
    <n v="49215"/>
    <n v="3491.2"/>
    <n v="3491.2"/>
    <s v="SugarcaneGoa"/>
    <m/>
    <n v="143998.17249999999"/>
    <n v="266.64"/>
    <n v="266.64"/>
    <m/>
    <n v="60.909653465346537"/>
    <n v="25.105"/>
    <n v="25.105"/>
    <n v="34.677999999999997"/>
    <n v="34.677999999999997"/>
    <n v="17.213999999999999"/>
    <n v="17.213999999999999"/>
  </r>
  <r>
    <s v="Ragi"/>
    <n v="2014"/>
    <x v="0"/>
    <s v="Kharif"/>
    <s v="Kharif"/>
    <x v="3"/>
    <n v="667456"/>
    <n v="667456"/>
    <n v="1231450"/>
    <n v="1231450"/>
    <n v="1238.5"/>
    <n v="1238.5"/>
    <s v="RagiKarnataka"/>
    <n v="100759157.8"/>
    <n v="100759157.8"/>
    <n v="220260.48000000001"/>
    <n v="220260.48000000001"/>
    <n v="1.706"/>
    <n v="1.706"/>
    <n v="25.431000000000001"/>
    <n v="25.431000000000001"/>
    <n v="35.201999999999998"/>
    <n v="35.201999999999998"/>
    <n v="16.538"/>
    <n v="16.538"/>
  </r>
  <r>
    <s v="Ragi"/>
    <n v="2014"/>
    <x v="1"/>
    <s v="Rabi"/>
    <s v="Rabi"/>
    <x v="3"/>
    <n v="33636"/>
    <n v="33636"/>
    <n v="54573"/>
    <n v="54573"/>
    <n v="1238.5"/>
    <n v="1238.5"/>
    <s v="RagiKarnataka"/>
    <n v="5077690.5599999996"/>
    <n v="5077690.5599999996"/>
    <n v="11099.88"/>
    <n v="11099.88"/>
    <n v="1.655"/>
    <n v="1.655"/>
    <n v="25.431000000000001"/>
    <n v="25.431000000000001"/>
    <n v="35.201999999999998"/>
    <n v="35.201999999999998"/>
    <n v="16.538"/>
    <n v="16.538"/>
  </r>
  <r>
    <s v="Ragi"/>
    <n v="2014"/>
    <x v="2"/>
    <s v="Summer"/>
    <s v="Summer"/>
    <x v="3"/>
    <n v="7358"/>
    <n v="7358"/>
    <n v="13115"/>
    <n v="13115"/>
    <n v="1238.5"/>
    <n v="1238.5"/>
    <s v="RagiKarnataka"/>
    <n v="1110763.68"/>
    <n v="1110763.68"/>
    <n v="2428.14"/>
    <n v="2428.14"/>
    <n v="1.7509999999999999"/>
    <n v="1.7509999999999999"/>
    <n v="25.431000000000001"/>
    <n v="25.431000000000001"/>
    <n v="35.201999999999998"/>
    <n v="35.201999999999998"/>
    <n v="16.538"/>
    <n v="16.538"/>
  </r>
  <r>
    <s v="Rice"/>
    <n v="2014"/>
    <x v="0"/>
    <s v="Kharif"/>
    <s v="Kharif"/>
    <x v="3"/>
    <m/>
    <n v="1087343.8833570413"/>
    <n v="3057611"/>
    <n v="3057611"/>
    <n v="1238.5"/>
    <n v="1238.5"/>
    <s v="RiceKarnataka"/>
    <n v="150963774"/>
    <n v="150963774"/>
    <n v="330008.25"/>
    <n v="330008.25"/>
    <n v="2.8119999999999998"/>
    <n v="2.8119999999999998"/>
    <n v="25.431000000000001"/>
    <n v="25.431000000000001"/>
    <n v="35.201999999999998"/>
    <n v="35.201999999999998"/>
    <n v="16.538"/>
    <n v="16.538"/>
  </r>
  <r>
    <s v="Rice"/>
    <n v="2014"/>
    <x v="1"/>
    <s v="Rabi"/>
    <s v="Rabi"/>
    <x v="3"/>
    <n v="48096"/>
    <n v="48096"/>
    <n v="118479"/>
    <n v="118479"/>
    <n v="1238.5"/>
    <n v="1238.5"/>
    <s v="RiceKarnataka"/>
    <n v="7260572.1600000001"/>
    <n v="7260572.1600000001"/>
    <n v="15871.68"/>
    <n v="15871.68"/>
    <n v="2.4940000000000002"/>
    <n v="2.4940000000000002"/>
    <n v="25.431000000000001"/>
    <n v="25.431000000000001"/>
    <n v="35.201999999999998"/>
    <n v="35.201999999999998"/>
    <n v="16.538"/>
    <n v="16.538"/>
  </r>
  <r>
    <s v="Rice"/>
    <n v="2014"/>
    <x v="2"/>
    <s v="Summer"/>
    <s v="Summer"/>
    <x v="3"/>
    <n v="278414"/>
    <n v="278414"/>
    <n v="851657"/>
    <n v="851657"/>
    <n v="1238.5"/>
    <n v="1238.5"/>
    <s v="RiceKarnataka"/>
    <n v="42029377.439999998"/>
    <n v="42029377.439999998"/>
    <m/>
    <n v="139190.19461538459"/>
    <n v="2.8519999999999999"/>
    <n v="2.8519999999999999"/>
    <n v="25.431000000000001"/>
    <n v="25.431000000000001"/>
    <n v="35.201999999999998"/>
    <n v="35.201999999999998"/>
    <n v="16.538"/>
    <n v="16.538"/>
  </r>
  <r>
    <s v="Sugarcane"/>
    <n v="2014"/>
    <x v="5"/>
    <s v="Whole Year"/>
    <s v="Whole Year"/>
    <x v="3"/>
    <n v="480222"/>
    <n v="480222"/>
    <n v="43838057"/>
    <n v="43838057"/>
    <n v="1238.5"/>
    <n v="1238.5"/>
    <s v="SugarcaneKarnataka"/>
    <n v="72494313.120000005"/>
    <n v="72494313.120000005"/>
    <n v="158473.26"/>
    <n v="158473.26"/>
    <n v="92.69"/>
    <n v="92.69"/>
    <n v="25.431000000000001"/>
    <n v="25.431000000000001"/>
    <n v="35.201999999999998"/>
    <n v="35.201999999999998"/>
    <n v="16.538"/>
    <n v="16.538"/>
  </r>
  <r>
    <s v="Sunflower"/>
    <n v="2014"/>
    <x v="0"/>
    <s v="Kharif"/>
    <s v="Kharif"/>
    <x v="3"/>
    <n v="154579"/>
    <n v="154579"/>
    <n v="85506"/>
    <n v="85506"/>
    <n v="1238.5"/>
    <n v="1238.5"/>
    <s v="SunflowerKarnataka"/>
    <n v="23335245.84"/>
    <n v="23335245.84"/>
    <n v="51011.07"/>
    <n v="51011.07"/>
    <n v="0.56799999999999995"/>
    <n v="0.56799999999999995"/>
    <n v="25.431000000000001"/>
    <n v="25.431000000000001"/>
    <n v="35.201999999999998"/>
    <n v="35.201999999999998"/>
    <n v="16.538"/>
    <n v="16.538"/>
  </r>
  <r>
    <s v="Sunflower"/>
    <n v="2014"/>
    <x v="1"/>
    <s v="Rabi"/>
    <s v="Rabi"/>
    <x v="3"/>
    <n v="184873"/>
    <n v="184873"/>
    <n v="105523"/>
    <n v="105523"/>
    <m/>
    <n v="1207.2793925925903"/>
    <s v="SunflowerKarnataka"/>
    <n v="27908428.079999998"/>
    <n v="27908428.079999998"/>
    <n v="61008.09"/>
    <n v="61008.09"/>
    <n v="0.72399999999999998"/>
    <n v="0.72399999999999998"/>
    <n v="25.431000000000001"/>
    <n v="25.431000000000001"/>
    <n v="35.201999999999998"/>
    <n v="35.201999999999998"/>
    <n v="16.538"/>
    <n v="16.538"/>
  </r>
  <r>
    <s v="Sunflower"/>
    <n v="2014"/>
    <x v="2"/>
    <s v="Summer"/>
    <s v="Summer"/>
    <x v="3"/>
    <n v="16449"/>
    <n v="16449"/>
    <n v="14635"/>
    <n v="14635"/>
    <n v="1238.5"/>
    <n v="1238.5"/>
    <s v="SunflowerKarnataka"/>
    <n v="2483141.04"/>
    <n v="2483141.04"/>
    <n v="5428.17"/>
    <n v="5428.17"/>
    <n v="0.88600000000000001"/>
    <n v="0.88600000000000001"/>
    <n v="25.431000000000001"/>
    <n v="25.431000000000001"/>
    <n v="35.201999999999998"/>
    <n v="35.201999999999998"/>
    <n v="16.538"/>
    <n v="16.538"/>
  </r>
  <r>
    <s v="Urad"/>
    <n v="2014"/>
    <x v="0"/>
    <s v="Kharif"/>
    <s v="Kharif"/>
    <x v="3"/>
    <n v="63176"/>
    <n v="63176"/>
    <n v="17572"/>
    <n v="17572"/>
    <n v="1238.5"/>
    <n v="1238.5"/>
    <s v="UradKarnataka"/>
    <n v="9537048.9600000009"/>
    <n v="9537048.9600000009"/>
    <n v="20848.080000000002"/>
    <n v="20848.080000000002"/>
    <n v="0.28100000000000003"/>
    <n v="0.28100000000000003"/>
    <n v="25.431000000000001"/>
    <n v="25.431000000000001"/>
    <n v="35.201999999999998"/>
    <n v="35.201999999999998"/>
    <n v="16.538"/>
    <n v="16.538"/>
  </r>
  <r>
    <s v="Urad"/>
    <n v="2014"/>
    <x v="1"/>
    <s v="Rabi"/>
    <s v="Rabi"/>
    <x v="3"/>
    <n v="7093"/>
    <n v="7093"/>
    <n v="3230"/>
    <n v="3230"/>
    <n v="1238.5"/>
    <n v="1238.5"/>
    <s v="UradKarnataka"/>
    <n v="1070759.28"/>
    <n v="1070759.28"/>
    <n v="2340.69"/>
    <n v="2340.69"/>
    <n v="0.42399999999999999"/>
    <n v="0.42399999999999999"/>
    <n v="25.431000000000001"/>
    <n v="25.431000000000001"/>
    <n v="35.201999999999998"/>
    <n v="35.201999999999998"/>
    <n v="16.538"/>
    <n v="16.538"/>
  </r>
  <r>
    <s v="Wheat"/>
    <n v="2014"/>
    <x v="1"/>
    <s v="Rabi"/>
    <s v="Rabi"/>
    <x v="3"/>
    <n v="197615"/>
    <n v="197615"/>
    <n v="260093"/>
    <n v="260093"/>
    <n v="1238.5"/>
    <n v="1238.5"/>
    <s v="WheatKarnataka"/>
    <n v="29831960.399999999"/>
    <n v="29831960.399999999"/>
    <n v="65212.95"/>
    <n v="65212.95"/>
    <n v="1.2889999999999999"/>
    <n v="1.2889999999999999"/>
    <n v="25.431000000000001"/>
    <n v="25.431000000000001"/>
    <n v="35.201999999999998"/>
    <n v="35.201999999999998"/>
    <n v="16.538"/>
    <n v="16.538"/>
  </r>
  <r>
    <s v="Ragi"/>
    <n v="2014"/>
    <x v="5"/>
    <s v="Whole Year"/>
    <s v="Whole Year"/>
    <x v="4"/>
    <n v="79"/>
    <n v="79"/>
    <n v="78"/>
    <n v="78"/>
    <n v="3046.4"/>
    <n v="3046.4"/>
    <s v="RagiKerala"/>
    <n v="11925.84"/>
    <n v="11925.84"/>
    <n v="26.07"/>
    <n v="26.07"/>
    <n v="0.995"/>
    <n v="0.995"/>
    <n v="25.408000000000001"/>
    <n v="25.408000000000001"/>
    <n v="32.436999999999998"/>
    <n v="32.436999999999998"/>
    <n v="19.951000000000001"/>
    <n v="19.951000000000001"/>
  </r>
  <r>
    <s v="Rice"/>
    <n v="2014"/>
    <x v="3"/>
    <s v="Autumn"/>
    <s v="Autumn"/>
    <x v="4"/>
    <n v="63981"/>
    <n v="63981"/>
    <n v="161477"/>
    <n v="161477"/>
    <n v="3046.4"/>
    <n v="3046.4"/>
    <s v="RiceKerala"/>
    <n v="9658571.7599999998"/>
    <n v="9658571.7599999998"/>
    <n v="21113.73"/>
    <n v="21113.73"/>
    <m/>
    <n v="2.5238273862552947"/>
    <n v="25.408000000000001"/>
    <n v="25.408000000000001"/>
    <n v="32.436999999999998"/>
    <n v="32.436999999999998"/>
    <n v="19.951000000000001"/>
    <n v="19.951000000000001"/>
  </r>
  <r>
    <s v="Rice"/>
    <n v="2014"/>
    <x v="2"/>
    <s v="Summer"/>
    <s v="Summer"/>
    <x v="4"/>
    <n v="45188"/>
    <n v="45188"/>
    <n v="146165"/>
    <n v="146165"/>
    <s v="3,046.40"/>
    <s v="3,046.40"/>
    <s v="RiceKerala"/>
    <n v="6821580.4800000004"/>
    <n v="6821580.4800000004"/>
    <n v="14912.04"/>
    <n v="14912.04"/>
    <n v="2.8010000000000002"/>
    <n v="2.8010000000000002"/>
    <n v="25.408000000000001"/>
    <n v="25.408000000000001"/>
    <n v="32.436999999999998"/>
    <n v="32.436999999999998"/>
    <n v="19.951000000000001"/>
    <n v="19.951000000000001"/>
  </r>
  <r>
    <s v="Rice"/>
    <n v="2014"/>
    <x v="4"/>
    <s v="Winter"/>
    <s v="Winter"/>
    <x v="4"/>
    <n v="88990"/>
    <n v="88990"/>
    <n v="254450"/>
    <n v="254450"/>
    <n v="3046.4"/>
    <n v="3046.4"/>
    <s v="RiceKerala"/>
    <n v="13433930.4"/>
    <n v="13433930.4"/>
    <n v="29366.7"/>
    <n v="29366.7"/>
    <n v="2.5009999999999999"/>
    <n v="2.5009999999999999"/>
    <n v="25.408000000000001"/>
    <n v="25.408000000000001"/>
    <n v="32.436999999999998"/>
    <n v="32.436999999999998"/>
    <n v="19.951000000000001"/>
    <n v="19.951000000000001"/>
  </r>
  <r>
    <s v="Sugarcane"/>
    <n v="2014"/>
    <x v="5"/>
    <s v="Whole Year"/>
    <s v="Whole Year"/>
    <x v="4"/>
    <n v="1517.06"/>
    <n v="1517.06"/>
    <n v="148530"/>
    <n v="148530"/>
    <n v="3046.4"/>
    <n v="3046.4"/>
    <s v="SugarcaneKerala"/>
    <n v="229015.378"/>
    <n v="229015.378"/>
    <n v="500.63"/>
    <n v="500.63"/>
    <n v="45.054000000000002"/>
    <n v="45.054000000000002"/>
    <n v="25.408000000000001"/>
    <n v="25.408000000000001"/>
    <n v="32.436999999999998"/>
    <n v="32.436999999999998"/>
    <n v="19.951000000000001"/>
    <n v="19.951000000000001"/>
  </r>
  <r>
    <s v="Urad"/>
    <n v="2014"/>
    <x v="5"/>
    <s v="Whole Year"/>
    <s v="Whole Year"/>
    <x v="4"/>
    <m/>
    <s v=""/>
    <n v="0"/>
    <n v="0"/>
    <n v="3046.4"/>
    <n v="3046.4"/>
    <s v="UradKerala"/>
    <n v="60836.88"/>
    <n v="60836.88"/>
    <n v="132.99"/>
    <n v="132.99"/>
    <n v="0"/>
    <n v="0"/>
    <n v="25.408000000000001"/>
    <n v="25.408000000000001"/>
    <n v="32.436999999999998"/>
    <n v="32.436999999999998"/>
    <n v="19.951000000000001"/>
    <n v="19.951000000000001"/>
  </r>
  <r>
    <s v="Wheat"/>
    <n v="2014"/>
    <x v="5"/>
    <s v="Whole Year"/>
    <s v="Whole Year"/>
    <x v="4"/>
    <n v="1"/>
    <n v="1"/>
    <n v="3"/>
    <n v="3"/>
    <n v="3046.4"/>
    <n v="3046.4"/>
    <s v="WheatKerala"/>
    <n v="150.96"/>
    <n v="150.96"/>
    <n v="0.33"/>
    <n v="0.33"/>
    <n v="3"/>
    <n v="3"/>
    <n v="25.408000000000001"/>
    <n v="25.408000000000001"/>
    <n v="32.436999999999998"/>
    <n v="32.436999999999998"/>
    <n v="19.951000000000001"/>
    <n v="19.951000000000001"/>
  </r>
  <r>
    <s v="Rice"/>
    <n v="2014"/>
    <x v="3"/>
    <s v="Autumn"/>
    <s v="Autumn"/>
    <x v="5"/>
    <n v="33102"/>
    <n v="33102"/>
    <n v="76631"/>
    <n v="76631"/>
    <n v="3484.4"/>
    <n v="3484.4"/>
    <s v="RiceMeghalaya"/>
    <n v="4997077.92"/>
    <n v="4997077.92"/>
    <n v="10923.66"/>
    <n v="10923.66"/>
    <n v="2.5070000000000001"/>
    <n v="2.5070000000000001"/>
    <n v="19.414000000000001"/>
    <n v="19.414000000000001"/>
    <n v="27.19"/>
    <n v="27.19"/>
    <n v="12.108000000000001"/>
    <n v="12.108000000000001"/>
  </r>
  <r>
    <s v="Rice"/>
    <n v="2014"/>
    <x v="1"/>
    <s v="Rabi"/>
    <s v="Rabi"/>
    <x v="5"/>
    <n v="13620"/>
    <n v="13620"/>
    <n v="62687"/>
    <n v="62687"/>
    <n v="3484.4"/>
    <n v="3484.4"/>
    <s v="RiceMeghalaya"/>
    <n v="2056075.2"/>
    <n v="2056075.2"/>
    <n v="4494.6000000000004"/>
    <n v="4494.6000000000004"/>
    <n v="2.5049999999999999"/>
    <n v="2.5049999999999999"/>
    <n v="19.414000000000001"/>
    <n v="19.414000000000001"/>
    <n v="27.19"/>
    <n v="27.19"/>
    <n v="12.108000000000001"/>
    <n v="12.108000000000001"/>
  </r>
  <r>
    <s v="Rice"/>
    <n v="2014"/>
    <x v="4"/>
    <s v="Winter"/>
    <s v="Winter"/>
    <x v="5"/>
    <n v="63601"/>
    <n v="63601"/>
    <n v="0"/>
    <n v="0"/>
    <n v="3484.4"/>
    <n v="3484.4"/>
    <s v="RiceMeghalaya"/>
    <n v="9601206.9600000009"/>
    <n v="9601206.9600000009"/>
    <n v="20988.33"/>
    <n v="20988.33"/>
    <n v="2.319"/>
    <n v="2.319"/>
    <n v="19.414000000000001"/>
    <n v="19.414000000000001"/>
    <n v="27.19"/>
    <n v="27.19"/>
    <n v="12.108000000000001"/>
    <n v="12.108000000000001"/>
  </r>
  <r>
    <s v="Sugarcane"/>
    <n v="2014"/>
    <x v="5"/>
    <s v="Whole Year"/>
    <s v="Whole Year"/>
    <x v="5"/>
    <n v="111"/>
    <n v="111"/>
    <n v="338"/>
    <n v="338"/>
    <n v="3484.4"/>
    <n v="3484.4"/>
    <s v="SugarcaneMeghalaya"/>
    <n v="16756.560000000001"/>
    <n v="16756.560000000001"/>
    <n v="36.630000000000003"/>
    <n v="36.630000000000003"/>
    <n v="2.7010000000000001"/>
    <n v="2.7010000000000001"/>
    <n v="19.414000000000001"/>
    <n v="19.414000000000001"/>
    <n v="27.19"/>
    <n v="27.19"/>
    <n v="12.108000000000001"/>
    <n v="12.108000000000001"/>
  </r>
  <r>
    <s v="Wheat"/>
    <n v="2014"/>
    <x v="1"/>
    <s v="Rabi"/>
    <s v="Rabi"/>
    <x v="5"/>
    <n v="442"/>
    <n v="442"/>
    <n v="844"/>
    <n v="844"/>
    <n v="3484.4"/>
    <n v="3484.4"/>
    <s v="WheatMeghalaya"/>
    <n v="66724.320000000007"/>
    <n v="66724.320000000007"/>
    <n v="145.86000000000001"/>
    <n v="145.86000000000001"/>
    <n v="1.5680000000000001"/>
    <n v="1.5680000000000001"/>
    <m/>
    <n v="19.649000000000001"/>
    <n v="27.19"/>
    <n v="27.19"/>
    <n v="12.108000000000001"/>
    <n v="12.108000000000001"/>
  </r>
  <r>
    <s v="Ragi"/>
    <n v="2014"/>
    <x v="0"/>
    <s v="Kharif"/>
    <s v="Kharif"/>
    <x v="6"/>
    <n v="74309"/>
    <n v="74309"/>
    <n v="223204"/>
    <n v="223204"/>
    <n v="911.3"/>
    <n v="911.3"/>
    <s v="RagiTamil Nadu"/>
    <n v="11217686.640000001"/>
    <n v="11217686.640000001"/>
    <n v="24521.97"/>
    <n v="24521.97"/>
    <n v="3.03"/>
    <n v="3.03"/>
    <n v="27.861000000000001"/>
    <n v="27.861000000000001"/>
    <n v="37.475000000000001"/>
    <n v="37.475000000000001"/>
    <s v="20.25"/>
    <s v="20.25"/>
  </r>
  <r>
    <s v="Ragi"/>
    <n v="2014"/>
    <x v="1"/>
    <s v="Rabi"/>
    <s v="Rabi"/>
    <x v="6"/>
    <n v="30117"/>
    <n v="30117"/>
    <n v="126424"/>
    <n v="126424"/>
    <n v="911.3"/>
    <n v="911.3"/>
    <s v="RagiTamil Nadu"/>
    <n v="4546462.32"/>
    <n v="4546462.32"/>
    <n v="9938.61"/>
    <n v="9938.61"/>
    <n v="4.1520000000000001"/>
    <n v="4.1520000000000001"/>
    <n v="27.861000000000001"/>
    <n v="27.861000000000001"/>
    <n v="37.475000000000001"/>
    <n v="37.475000000000001"/>
    <n v="20.25"/>
    <n v="20.25"/>
  </r>
  <r>
    <s v="Rice"/>
    <n v="2014"/>
    <x v="0"/>
    <s v="Kharif"/>
    <s v="Kharif"/>
    <x v="6"/>
    <n v="1794991"/>
    <n v="1794991"/>
    <n v="7949437"/>
    <n v="7949437"/>
    <n v="911.3"/>
    <n v="911.3"/>
    <s v="RiceTamil Nadu"/>
    <m/>
    <n v="169448503.65866667"/>
    <n v="592347.03"/>
    <n v="592347.03"/>
    <n v="4.7300000000000004"/>
    <n v="4.7300000000000004"/>
    <n v="27.861000000000001"/>
    <n v="27.861000000000001"/>
    <n v="37.475000000000001"/>
    <n v="37.475000000000001"/>
    <n v="20.25"/>
    <n v="20.25"/>
  </r>
  <r>
    <s v="Sugarcane"/>
    <n v="2014"/>
    <x v="5"/>
    <s v="Whole Year"/>
    <s v="Whole Year"/>
    <x v="6"/>
    <n v="263066"/>
    <n v="263066"/>
    <n v="28092784"/>
    <n v="28092784"/>
    <n v="911.3"/>
    <n v="911.3"/>
    <s v="SugarcaneTamil Nadu"/>
    <n v="39712443.359999999"/>
    <n v="39712443.359999999"/>
    <n v="86811.78"/>
    <n v="86811.78"/>
    <n v="99.26"/>
    <n v="99.26"/>
    <s v=" 27.861 "/>
    <s v=" 27.861 "/>
    <n v="37.475000000000001"/>
    <n v="37.475000000000001"/>
    <n v="20.25"/>
    <n v="20.25"/>
  </r>
  <r>
    <s v="Sunflower"/>
    <n v="2014"/>
    <x v="0"/>
    <s v="Kharif"/>
    <s v="Kharif"/>
    <x v="6"/>
    <n v="2782"/>
    <n v="2782"/>
    <n v="4214"/>
    <n v="4214"/>
    <m/>
    <n v="940.59166666666658"/>
    <s v="SunflowerTamil Nadu"/>
    <s v=" 419970.72 "/>
    <s v=" 419970.72 "/>
    <n v="918.06"/>
    <n v="918.06"/>
    <n v="1.6459999999999999"/>
    <n v="1.6459999999999999"/>
    <m/>
    <n v="28.862500000000001"/>
    <n v="37.475000000000001"/>
    <n v="37.475000000000001"/>
    <n v="20.25"/>
    <n v="20.25"/>
  </r>
  <r>
    <s v="Sunflower"/>
    <n v="2014"/>
    <x v="1"/>
    <s v="Rabi"/>
    <s v="Rabi"/>
    <x v="6"/>
    <n v="6122"/>
    <n v="6122"/>
    <n v="8327"/>
    <n v="8327"/>
    <n v="911.3"/>
    <n v="911.3"/>
    <s v="SunflowerTamil Nadu"/>
    <n v="924177.12"/>
    <n v="924177.12"/>
    <n v="2020.26"/>
    <n v="2020.26"/>
    <n v="1.4279999999999999"/>
    <n v="1.4279999999999999"/>
    <n v="27.861000000000001"/>
    <n v="27.861000000000001"/>
    <n v="37.475000000000001"/>
    <n v="37.475000000000001"/>
    <n v="20.25"/>
    <n v="20.25"/>
  </r>
  <r>
    <s v="Urad"/>
    <n v="2014"/>
    <x v="0"/>
    <s v="Kharif"/>
    <s v="Kharif"/>
    <x v="6"/>
    <n v="61525"/>
    <n v="61525"/>
    <n v="50094"/>
    <n v="50094"/>
    <m/>
    <n v="940.59166666666658"/>
    <s v="UradTamil Nadu"/>
    <n v="9287814"/>
    <n v="9287814"/>
    <n v="20303.25"/>
    <n v="20303.25"/>
    <n v="0.82499999999999996"/>
    <n v="0.82499999999999996"/>
    <n v="27.861000000000001"/>
    <n v="27.861000000000001"/>
    <n v="37.475000000000001"/>
    <n v="37.475000000000001"/>
    <n v="20.25"/>
    <n v="20.25"/>
  </r>
  <r>
    <s v="Urad"/>
    <n v="2014"/>
    <x v="1"/>
    <s v="Rabi"/>
    <s v="Rabi"/>
    <x v="6"/>
    <n v="312257"/>
    <n v="312257"/>
    <n v="308801"/>
    <n v="308801"/>
    <n v="911.3"/>
    <n v="911.3"/>
    <s v="UradTamil Nadu"/>
    <n v="47138316.719999999"/>
    <n v="47138316.719999999"/>
    <n v="103044.81"/>
    <n v="103044.81"/>
    <n v="0.94599999999999995"/>
    <n v="0.94599999999999995"/>
    <n v="27.861000000000001"/>
    <n v="27.861000000000001"/>
    <n v="37.475000000000001"/>
    <n v="37.475000000000001"/>
    <n v="20.25"/>
    <n v="20.25"/>
  </r>
  <r>
    <s v="Ragi"/>
    <n v="2015"/>
    <x v="6"/>
    <s v=""/>
    <s v="Rabi"/>
    <x v="2"/>
    <n v="26603"/>
    <n v="26603"/>
    <n v="25402"/>
    <n v="25402"/>
    <n v="940.7"/>
    <n v="940.7"/>
    <s v="RagiAndhra Pradesh"/>
    <n v="4200879.7300000004"/>
    <n v="4200879.7300000004"/>
    <n v="8778.99"/>
    <n v="8778.99"/>
    <n v="1.123"/>
    <n v="1.123"/>
    <n v="28.353999999999999"/>
    <n v="28.353999999999999"/>
    <n v="38.366999999999997"/>
    <n v="38.366999999999997"/>
    <n v="20.234000000000002"/>
    <n v="20.234000000000002"/>
  </r>
  <r>
    <s v="Ragi"/>
    <n v="2015"/>
    <x v="1"/>
    <s v="Rabi"/>
    <s v="Rabi"/>
    <x v="2"/>
    <n v="4569"/>
    <n v="4569"/>
    <n v="8572"/>
    <n v="8572"/>
    <n v="940.7"/>
    <n v="940.7"/>
    <s v="RagiAndhra Pradesh"/>
    <n v="721490.79"/>
    <n v="721490.79"/>
    <n v="1507.77"/>
    <n v="1507.77"/>
    <n v="1.758"/>
    <n v="1.758"/>
    <n v="28.353999999999999"/>
    <n v="28.353999999999999"/>
    <n v="38.366999999999997"/>
    <n v="38.366999999999997"/>
    <n v="20.234000000000002"/>
    <n v="20.234000000000002"/>
  </r>
  <r>
    <s v="Rice"/>
    <n v="2015"/>
    <x v="0"/>
    <s v="Kharif"/>
    <s v="Kharif"/>
    <x v="2"/>
    <n v="1398884"/>
    <n v="1398884"/>
    <n v="4115558"/>
    <n v="4115558"/>
    <n v="940.7"/>
    <n v="940.7"/>
    <s v="RiceAndhra Pradesh"/>
    <n v="220897772.40000001"/>
    <n v="220897772.40000001"/>
    <n v="461631.72"/>
    <n v="461631.72"/>
    <n v="3.0920000000000001"/>
    <n v="3.0920000000000001"/>
    <n v="28.353999999999999"/>
    <n v="28.353999999999999"/>
    <n v="38.366999999999997"/>
    <n v="38.366999999999997"/>
    <n v="20.234000000000002"/>
    <n v="20.234000000000002"/>
  </r>
  <r>
    <s v="Rice"/>
    <n v="2015"/>
    <x v="1"/>
    <s v="Rabi"/>
    <s v="Rabi"/>
    <x v="2"/>
    <n v="761911"/>
    <n v="761911"/>
    <n v="3402713"/>
    <n v="3402713"/>
    <n v="940.7"/>
    <n v="940.7"/>
    <s v="RiceAndhra Pradesh"/>
    <n v="120313366"/>
    <n v="120313366"/>
    <n v="251430.63"/>
    <n v="251430.63"/>
    <n v="3.6720000000000002"/>
    <n v="3.6720000000000002"/>
    <n v="28.353999999999999"/>
    <n v="28.353999999999999"/>
    <n v="38.366999999999997"/>
    <n v="38.366999999999997"/>
    <n v="20.234000000000002"/>
    <n v="20.234000000000002"/>
  </r>
  <r>
    <s v="Sugarcane"/>
    <n v="2015"/>
    <x v="5"/>
    <s v="Whole Year"/>
    <s v="Whole Year"/>
    <x v="2"/>
    <n v="121685"/>
    <n v="121685"/>
    <n v="9353418"/>
    <n v="9353418"/>
    <n v="940.7"/>
    <n v="940.7"/>
    <s v="SugarcaneAndhra Pradesh"/>
    <n v="19215278.350000001"/>
    <n v="19215278.350000001"/>
    <n v="40156.050000000003"/>
    <n v="40156.050000000003"/>
    <n v="85.064999999999998"/>
    <n v="85.064999999999998"/>
    <m/>
    <n v="29.3005"/>
    <n v="38.366999999999997"/>
    <n v="38.366999999999997"/>
    <n v="20.234000000000002"/>
    <n v="20.234000000000002"/>
  </r>
  <r>
    <s v="Sunflower"/>
    <n v="2015"/>
    <x v="0"/>
    <s v="Kharif"/>
    <s v="Kharif"/>
    <x v="2"/>
    <n v="6568"/>
    <n v="6568"/>
    <m/>
    <n v="6338.12"/>
    <n v="940.7"/>
    <n v="940.7"/>
    <s v="SunflowerAndhra Pradesh"/>
    <n v="1037152.88"/>
    <n v="1037152.88"/>
    <m/>
    <n v="9934.5656250000029"/>
    <n v="0.96499999999999997"/>
    <n v="0.96499999999999997"/>
    <n v="28.353999999999999"/>
    <n v="28.353999999999999"/>
    <n v="38.366999999999997"/>
    <n v="38.366999999999997"/>
    <n v="20.234000000000002"/>
    <n v="20.234000000000002"/>
  </r>
  <r>
    <s v="Sunflower"/>
    <n v="2015"/>
    <x v="1"/>
    <s v="Rabi"/>
    <s v="Rabi"/>
    <x v="2"/>
    <n v="19725"/>
    <n v="19725"/>
    <n v="18004"/>
    <n v="18004"/>
    <n v="940.7"/>
    <n v="940.7"/>
    <s v="SunflowerAndhra Pradesh"/>
    <n v="3114774.75"/>
    <n v="3114774.75"/>
    <n v="6509.25"/>
    <n v="6509.25"/>
    <n v="0.95199999999999996"/>
    <n v="0.95199999999999996"/>
    <n v="28.353999999999999"/>
    <n v="28.353999999999999"/>
    <n v="38.366999999999997"/>
    <n v="38.366999999999997"/>
    <n v="20.234000000000002"/>
    <n v="20.234000000000002"/>
  </r>
  <r>
    <s v="Urad"/>
    <n v="2015"/>
    <x v="0"/>
    <s v="Kharif"/>
    <s v="Kharif"/>
    <x v="2"/>
    <n v="44016"/>
    <n v="44016"/>
    <n v="30921"/>
    <n v="30921"/>
    <n v="940.7"/>
    <n v="940.7"/>
    <s v="UradAndhra Pradesh"/>
    <n v="6950566.5599999996"/>
    <n v="6950566.5599999996"/>
    <n v="14525.28"/>
    <n v="14525.28"/>
    <n v="0.78600000000000003"/>
    <n v="0.78600000000000003"/>
    <n v="28.353999999999999"/>
    <n v="28.353999999999999"/>
    <n v="38.366999999999997"/>
    <n v="38.366999999999997"/>
    <n v="20.234000000000002"/>
    <n v="20.234000000000002"/>
  </r>
  <r>
    <s v="Urad"/>
    <n v="2015"/>
    <x v="1"/>
    <s v="Rabi"/>
    <s v="Rabi"/>
    <x v="2"/>
    <n v="411586"/>
    <n v="411586"/>
    <n v="379722"/>
    <n v="379722"/>
    <n v="940.7"/>
    <n v="940.7"/>
    <s v="UradAndhra Pradesh"/>
    <n v="64993545.259999998"/>
    <n v="64993545.259999998"/>
    <n v="135823.38"/>
    <n v="135823.38"/>
    <n v="0.8"/>
    <n v="0.8"/>
    <n v="28.353999999999999"/>
    <n v="28.353999999999999"/>
    <n v="38.366999999999997"/>
    <n v="38.366999999999997"/>
    <n v="20.234000000000002"/>
    <n v="20.234000000000002"/>
  </r>
  <r>
    <s v="Wheat"/>
    <n v="2015"/>
    <x v="1"/>
    <s v="Rabi"/>
    <s v="Rabi"/>
    <x v="2"/>
    <n v="164"/>
    <n v="164"/>
    <n v="115"/>
    <n v="115"/>
    <n v="940.7"/>
    <n v="940.7"/>
    <s v="WheatAndhra Pradesh"/>
    <n v="25897.24"/>
    <n v="25897.24"/>
    <n v="54.12"/>
    <n v="54.12"/>
    <n v="0.69699999999999995"/>
    <n v="0.69699999999999995"/>
    <n v="28.353999999999999"/>
    <n v="28.353999999999999"/>
    <n v="38.366999999999997"/>
    <n v="38.366999999999997"/>
    <n v="20.234000000000002"/>
    <n v="20.234000000000002"/>
  </r>
  <r>
    <s v="Ragi"/>
    <n v="2015"/>
    <x v="0"/>
    <s v="Kharif"/>
    <s v="Kharif"/>
    <x v="0"/>
    <n v="34"/>
    <n v="34"/>
    <n v="81"/>
    <n v="81"/>
    <n v="1980.6"/>
    <n v="1980.6"/>
    <s v="RagiPuducherry"/>
    <n v="5368.94"/>
    <n v="5368.94"/>
    <n v="11.22"/>
    <n v="11.22"/>
    <n v="2.1949999999999998"/>
    <n v="2.1949999999999998"/>
    <n v="28.096"/>
    <n v="28.096"/>
    <n v="32.58"/>
    <n v="32.58"/>
    <n v="24.553999999999998"/>
    <n v="24.553999999999998"/>
  </r>
  <r>
    <s v="Rice"/>
    <n v="2015"/>
    <x v="0"/>
    <s v="Kharif"/>
    <s v="Kharif"/>
    <x v="0"/>
    <n v="3817"/>
    <n v="3817"/>
    <n v="12250"/>
    <n v="12250"/>
    <n v="1980.6"/>
    <n v="1980.6"/>
    <s v="RicePuducherry"/>
    <n v="602742.47"/>
    <n v="602742.47"/>
    <m/>
    <n v="1908.9285714285718"/>
    <n v="2.2730000000000001"/>
    <n v="2.2730000000000001"/>
    <n v="28.096"/>
    <n v="28.096"/>
    <n v="32.58"/>
    <n v="32.58"/>
    <n v="24.553999999999998"/>
    <n v="24.553999999999998"/>
  </r>
  <r>
    <s v="Rice"/>
    <n v="2015"/>
    <x v="1"/>
    <s v="Rabi"/>
    <s v="Rabi"/>
    <x v="0"/>
    <n v="8505"/>
    <n v="8505"/>
    <n v="19587"/>
    <n v="19587"/>
    <n v="1980.6"/>
    <n v="1980.6"/>
    <s v="RicePuducherry"/>
    <n v="1343024.55"/>
    <n v="1343024.55"/>
    <n v="2806.65"/>
    <n v="2806.65"/>
    <n v="2.4700000000000002"/>
    <n v="2.4700000000000002"/>
    <n v="28.096"/>
    <n v="28.096"/>
    <n v="32.58"/>
    <n v="32.58"/>
    <n v="24.553999999999998"/>
    <n v="24.553999999999998"/>
  </r>
  <r>
    <s v="Rice"/>
    <n v="2015"/>
    <x v="2"/>
    <s v="Summer"/>
    <s v="Summer"/>
    <x v="0"/>
    <n v="3941"/>
    <n v="3941"/>
    <n v="12049"/>
    <n v="12049"/>
    <n v="1980.6"/>
    <n v="1980.6"/>
    <s v="RicePuducherry"/>
    <n v="622323.31000000006"/>
    <n v="622323.31000000006"/>
    <n v="1300.53"/>
    <n v="1300.53"/>
    <n v="2.2250000000000001"/>
    <n v="2.2250000000000001"/>
    <n v="28.096"/>
    <n v="28.096"/>
    <n v="32.58"/>
    <n v="32.58"/>
    <n v="24.553999999999998"/>
    <n v="24.553999999999998"/>
  </r>
  <r>
    <s v="Sugarcane"/>
    <n v="2015"/>
    <x v="0"/>
    <s v="Kharif"/>
    <s v="Kharif"/>
    <x v="0"/>
    <n v="1821"/>
    <n v="1821"/>
    <n v="213968"/>
    <n v="213968"/>
    <n v="1980.6"/>
    <n v="1980.6"/>
    <s v="SugarcanePuducherry"/>
    <n v="287554.11"/>
    <n v="287554.11"/>
    <n v="600.92999999999995"/>
    <n v="600.92999999999995"/>
    <n v="117.5"/>
    <n v="117.5"/>
    <n v="28.096"/>
    <n v="28.096"/>
    <n v="32.58"/>
    <n v="32.58"/>
    <n v="24.553999999999998"/>
    <n v="24.553999999999998"/>
  </r>
  <r>
    <s v="Urad"/>
    <n v="2015"/>
    <x v="0"/>
    <s v="Kharif"/>
    <s v="Kharif"/>
    <x v="0"/>
    <n v="72"/>
    <n v="72"/>
    <n v="38"/>
    <n v="38"/>
    <n v="1980.6"/>
    <n v="1980.6"/>
    <s v="UradPuducherry"/>
    <n v="11369.52"/>
    <n v="11369.52"/>
    <n v="23.76"/>
    <n v="23.76"/>
    <n v="0.625"/>
    <n v="0.625"/>
    <n v="28.096"/>
    <n v="28.096"/>
    <n v="32.58"/>
    <n v="32.58"/>
    <n v="24.553999999999998"/>
    <n v="24.553999999999998"/>
  </r>
  <r>
    <s v="Urad"/>
    <n v="2015"/>
    <x v="1"/>
    <s v="Rabi"/>
    <s v="Rabi"/>
    <x v="0"/>
    <n v="206"/>
    <n v="206"/>
    <n v="245"/>
    <n v="245"/>
    <n v="1980.6"/>
    <n v="1980.6"/>
    <s v="UradPuducherry"/>
    <n v="32529.46"/>
    <n v="32529.46"/>
    <n v="67.98"/>
    <n v="67.98"/>
    <n v="1"/>
    <n v="1"/>
    <n v="28.096"/>
    <n v="28.096"/>
    <n v="32.58"/>
    <n v="32.58"/>
    <n v="24.553999999999998"/>
    <n v="24.553999999999998"/>
  </r>
  <r>
    <s v="Urad"/>
    <n v="2015"/>
    <x v="2"/>
    <s v="Summer"/>
    <s v="Summer"/>
    <x v="0"/>
    <n v="574"/>
    <n v="574"/>
    <n v="227"/>
    <n v="227"/>
    <n v="1980.6"/>
    <n v="1980.6"/>
    <s v="UradPuducherry"/>
    <n v="90640.34"/>
    <n v="90640.34"/>
    <n v="189.42"/>
    <n v="189.42"/>
    <n v="0.443"/>
    <n v="0.443"/>
    <n v="28.096"/>
    <n v="28.096"/>
    <n v="32.58"/>
    <n v="32.58"/>
    <n v="24.553999999999998"/>
    <n v="24.553999999999998"/>
  </r>
  <r>
    <s v="Rice"/>
    <n v="2015"/>
    <x v="3"/>
    <s v="Autumn"/>
    <s v="Autumn"/>
    <x v="1"/>
    <n v="191322"/>
    <n v="191322"/>
    <n v="256729"/>
    <n v="256729"/>
    <n v="2155.3000000000002"/>
    <n v="2155.3000000000002"/>
    <s v="RiceAssam"/>
    <n v="30211657.02"/>
    <n v="30211657.02"/>
    <n v="63136.26"/>
    <n v="63136.26"/>
    <n v="1.399"/>
    <n v="1.399"/>
    <n v="24.591999999999999"/>
    <n v="24.591999999999999"/>
    <n v="33.048000000000002"/>
    <n v="33.048000000000002"/>
    <n v="17.138999999999999"/>
    <n v="17.138999999999999"/>
  </r>
  <r>
    <s v="Rice"/>
    <n v="2015"/>
    <x v="2"/>
    <s v="Summer"/>
    <s v="Summer"/>
    <x v="1"/>
    <n v="404982"/>
    <n v="404982"/>
    <m/>
    <n v="1007595.216"/>
    <n v="2155.3000000000002"/>
    <n v="2155.3000000000002"/>
    <s v="RiceAssam"/>
    <n v="63950707.619999997"/>
    <n v="63950707.619999997"/>
    <n v="133644.06"/>
    <n v="133644.06"/>
    <n v="2.488"/>
    <n v="2.488"/>
    <n v="24.591999999999999"/>
    <n v="24.591999999999999"/>
    <n v="33.048000000000002"/>
    <n v="33.048000000000002"/>
    <n v="17.138999999999999"/>
    <n v="17.138999999999999"/>
  </r>
  <r>
    <s v="Rice"/>
    <n v="2015"/>
    <x v="4"/>
    <s v="Winter"/>
    <s v="Winter"/>
    <x v="1"/>
    <n v="1888683"/>
    <n v="1888683"/>
    <n v="3727039"/>
    <n v="3727039"/>
    <s v="2,155.30"/>
    <s v="2,155.30"/>
    <s v="RiceAssam"/>
    <n v="298241932.5"/>
    <n v="298241932.5"/>
    <n v="623265.39"/>
    <n v="623265.39"/>
    <n v="1.966"/>
    <n v="1.966"/>
    <n v="24.591999999999999"/>
    <n v="24.591999999999999"/>
    <n v="33.048000000000002"/>
    <n v="33.048000000000002"/>
    <n v="17.138999999999999"/>
    <n v="17.138999999999999"/>
  </r>
  <r>
    <s v="Sugarcane"/>
    <n v="2015"/>
    <x v="5"/>
    <s v="Whole Year"/>
    <s v="Whole Year"/>
    <x v="1"/>
    <n v="29460"/>
    <n v="29460"/>
    <n v="1038329"/>
    <n v="1038329"/>
    <m/>
    <n v="2123.6929491525416"/>
    <s v="SugarcaneAssam"/>
    <n v="4652028.5999999996"/>
    <n v="4652028.5999999996"/>
    <m/>
    <n v="9742.8455555555556"/>
    <n v="35.566000000000003"/>
    <n v="35.566000000000003"/>
    <n v="24.591999999999999"/>
    <n v="24.591999999999999"/>
    <n v="33.048000000000002"/>
    <n v="33.048000000000002"/>
    <n v="17.138999999999999"/>
    <n v="17.138999999999999"/>
  </r>
  <r>
    <s v="Urad"/>
    <n v="2015"/>
    <x v="1"/>
    <s v="Rabi"/>
    <s v="Rabi"/>
    <x v="1"/>
    <n v="51579"/>
    <n v="51579"/>
    <n v="33941"/>
    <n v="33941"/>
    <n v="2155.3000000000002"/>
    <n v="2155.3000000000002"/>
    <s v="UradAssam"/>
    <n v="8144839.8899999997"/>
    <n v="8144839.8899999997"/>
    <n v="17021.07"/>
    <n v="17021.07"/>
    <n v="0.66800000000000004"/>
    <n v="0.66800000000000004"/>
    <n v="24.591999999999999"/>
    <n v="24.591999999999999"/>
    <n v="33.048000000000002"/>
    <n v="33.048000000000002"/>
    <n v="17.138999999999999"/>
    <n v="17.138999999999999"/>
  </r>
  <r>
    <s v="Wheat"/>
    <n v="2015"/>
    <x v="1"/>
    <s v="Rabi"/>
    <s v="Rabi"/>
    <x v="1"/>
    <n v="20975"/>
    <n v="20975"/>
    <n v="24489"/>
    <n v="24489"/>
    <n v="2155.3000000000002"/>
    <n v="2155.3000000000002"/>
    <s v="WheatAssam"/>
    <n v="3312162.25"/>
    <n v="3312162.25"/>
    <n v="6921.75"/>
    <n v="6921.75"/>
    <n v="1.1759999999999999"/>
    <n v="1.1759999999999999"/>
    <n v="24.591999999999999"/>
    <n v="24.591999999999999"/>
    <n v="33.048000000000002"/>
    <n v="33.048000000000002"/>
    <n v="17.138999999999999"/>
    <n v="17.138999999999999"/>
  </r>
  <r>
    <s v="Rice"/>
    <n v="2015"/>
    <x v="3"/>
    <s v="Autumn"/>
    <s v="Autumn"/>
    <x v="5"/>
    <n v="33136"/>
    <n v="33136"/>
    <n v="77453"/>
    <n v="77453"/>
    <n v="3870.8"/>
    <n v="3870.8"/>
    <s v="RiceMeghalaya"/>
    <n v="5232505.76"/>
    <n v="5232505.76"/>
    <n v="10934.88"/>
    <n v="10934.88"/>
    <n v="2.552"/>
    <n v="2.552"/>
    <n v="19.324999999999999"/>
    <n v="19.324999999999999"/>
    <n v="26.213999999999999"/>
    <n v="26.213999999999999"/>
    <n v="12.316000000000001"/>
    <n v="12.316000000000001"/>
  </r>
  <r>
    <s v="Rice"/>
    <n v="2015"/>
    <x v="1"/>
    <s v="Rabi"/>
    <s v="Rabi"/>
    <x v="5"/>
    <n v="13649"/>
    <n v="13649"/>
    <n v="62901"/>
    <n v="62901"/>
    <n v="3870.8"/>
    <n v="3870.8"/>
    <s v="RiceMeghalaya"/>
    <n v="2155313.59"/>
    <n v="2155313.59"/>
    <n v="4504.17"/>
    <n v="4504.17"/>
    <n v="2.5569999999999999"/>
    <n v="2.5569999999999999"/>
    <n v="19.324999999999999"/>
    <n v="19.324999999999999"/>
    <n v="26.213999999999999"/>
    <n v="26.213999999999999"/>
    <n v="12.316000000000001"/>
    <n v="12.316000000000001"/>
  </r>
  <r>
    <s v="Rice"/>
    <n v="2015"/>
    <x v="4"/>
    <s v="Winter"/>
    <s v="Winter"/>
    <x v="5"/>
    <n v="63670"/>
    <n v="63670"/>
    <n v="160722"/>
    <n v="160722"/>
    <m/>
    <n v="3773.5147959183682"/>
    <s v="RiceMeghalaya"/>
    <n v="10054129.699999999"/>
    <n v="10054129.699999999"/>
    <n v="21011.1"/>
    <n v="21011.1"/>
    <n v="2.347"/>
    <n v="2.347"/>
    <n v="19.324999999999999"/>
    <n v="19.324999999999999"/>
    <n v="26.213999999999999"/>
    <n v="26.213999999999999"/>
    <n v="12.316000000000001"/>
    <n v="12.316000000000001"/>
  </r>
  <r>
    <s v="Sugarcane"/>
    <n v="2015"/>
    <x v="5"/>
    <s v="Whole Year"/>
    <s v="Whole Year"/>
    <x v="5"/>
    <n v="117"/>
    <n v="117"/>
    <n v="-356"/>
    <n v="-356"/>
    <n v="3870.8"/>
    <n v="3870.8"/>
    <s v="SugarcaneMeghalaya"/>
    <n v="18475.47"/>
    <n v="18475.47"/>
    <n v="38.61"/>
    <n v="38.61"/>
    <n v="2.7480000000000002"/>
    <n v="2.7480000000000002"/>
    <n v="19.324999999999999"/>
    <n v="19.324999999999999"/>
    <n v="26.213999999999999"/>
    <n v="26.213999999999999"/>
    <n v="12.316000000000001"/>
    <n v="12.316000000000001"/>
  </r>
  <r>
    <s v="Wheat"/>
    <n v="2015"/>
    <x v="1"/>
    <s v="Rabi"/>
    <s v="Rabi"/>
    <x v="5"/>
    <n v="448"/>
    <n v="448"/>
    <s v="875"/>
    <s v="875"/>
    <n v="3870.8"/>
    <n v="3870.8"/>
    <s v="WheatMeghalaya"/>
    <n v="70743.679999999993"/>
    <n v="70743.679999999993"/>
    <n v="147.84"/>
    <n v="147.84"/>
    <n v="1.6459999999999999"/>
    <n v="1.6459999999999999"/>
    <n v="19.324999999999999"/>
    <n v="19.324999999999999"/>
    <n v="26.213999999999999"/>
    <n v="26.213999999999999"/>
    <n v="12.316000000000001"/>
    <n v="12.316000000000001"/>
  </r>
  <r>
    <s v="Rice"/>
    <n v="2015"/>
    <x v="0"/>
    <s v="Kharif"/>
    <s v="Kharif"/>
    <x v="7"/>
    <n v="27730"/>
    <n v="27730"/>
    <n v="78489"/>
    <n v="78489"/>
    <n v="2587.1"/>
    <n v="2587.1"/>
    <s v="RiceGoa"/>
    <n v="4378844.3"/>
    <n v="4378844.3"/>
    <n v="9150.9"/>
    <n v="9150.9"/>
    <n v="2.83"/>
    <n v="2.83"/>
    <n v="25.286999999999999"/>
    <n v="25.286999999999999"/>
    <n v="34.991999999999997"/>
    <n v="34.991999999999997"/>
    <n v="17.349"/>
    <n v="17.349"/>
  </r>
  <r>
    <s v="Rice"/>
    <n v="2015"/>
    <x v="1"/>
    <s v="Rabi"/>
    <s v="Rabi"/>
    <x v="7"/>
    <n v="13614"/>
    <n v="13614"/>
    <n v="36579"/>
    <n v="36579"/>
    <n v="2587.1"/>
    <n v="2587.1"/>
    <s v="RiceGoa"/>
    <n v="2149786.7400000002"/>
    <n v="2149786.7400000002"/>
    <n v="4492.62"/>
    <n v="4492.62"/>
    <n v="2.76"/>
    <n v="2.76"/>
    <n v="25.286999999999999"/>
    <n v="25.286999999999999"/>
    <n v="34.991999999999997"/>
    <n v="34.991999999999997"/>
    <n v="17.349"/>
    <n v="17.349"/>
  </r>
  <r>
    <s v="Sugarcane"/>
    <n v="2015"/>
    <x v="5"/>
    <s v="Whole Year"/>
    <s v="Whole Year"/>
    <x v="7"/>
    <n v="1139"/>
    <n v="1139"/>
    <n v="58077"/>
    <n v="58077"/>
    <n v="2587.1"/>
    <n v="2587.1"/>
    <s v="SugarcaneGoa"/>
    <n v="179859.49"/>
    <n v="179859.49"/>
    <n v="375.87"/>
    <n v="375.87"/>
    <n v="53.265000000000001"/>
    <n v="53.265000000000001"/>
    <n v="25.286999999999999"/>
    <n v="25.286999999999999"/>
    <n v="34.991999999999997"/>
    <n v="34.991999999999997"/>
    <n v="17.349"/>
    <n v="17.349"/>
  </r>
  <r>
    <s v="Ragi"/>
    <n v="2015"/>
    <x v="0"/>
    <s v="Kharif"/>
    <s v="Kharif"/>
    <x v="3"/>
    <n v="662355"/>
    <n v="662355"/>
    <n v="1115223"/>
    <n v="1115223"/>
    <n v="1024.9000000000001"/>
    <n v="1024.9000000000001"/>
    <s v="RagiKarnataka"/>
    <n v="104592478.09999999"/>
    <n v="104592478.09999999"/>
    <n v="218577.15"/>
    <n v="218577.15"/>
    <n v="1.546"/>
    <n v="1.546"/>
    <n v="25.763000000000002"/>
    <n v="25.763000000000002"/>
    <n v="35.826000000000001"/>
    <n v="35.826000000000001"/>
    <n v="16.466999999999999"/>
    <n v="16.466999999999999"/>
  </r>
  <r>
    <s v="Ragi"/>
    <n v="2015"/>
    <x v="1"/>
    <s v="Rabi"/>
    <s v="Rabi"/>
    <x v="3"/>
    <n v="36275"/>
    <n v="36275"/>
    <n v="61289"/>
    <n v="61289"/>
    <n v="1024.9000000000001"/>
    <n v="1024.9000000000001"/>
    <s v="RagiKarnataka"/>
    <n v="5728185.25"/>
    <n v="5728185.25"/>
    <n v="11970.75"/>
    <n v="11970.75"/>
    <n v="1.665"/>
    <n v="1.665"/>
    <n v="25.763000000000002"/>
    <n v="25.763000000000002"/>
    <n v="35.826000000000001"/>
    <n v="35.826000000000001"/>
    <n v="16.466999999999999"/>
    <n v="16.466999999999999"/>
  </r>
  <r>
    <s v="Ragi"/>
    <n v="2015"/>
    <x v="2"/>
    <s v="Summer"/>
    <s v="Summer"/>
    <x v="3"/>
    <n v="7053"/>
    <n v="7053"/>
    <n v="12058"/>
    <n v="12058"/>
    <n v="1024.9000000000001"/>
    <n v="1024.9000000000001"/>
    <s v="RagiKarnataka"/>
    <n v="1113739.23"/>
    <n v="1113739.23"/>
    <n v="2327.4899999999998"/>
    <n v="2327.4899999999998"/>
    <n v="1.742"/>
    <n v="1.742"/>
    <n v="25.763000000000002"/>
    <n v="25.763000000000002"/>
    <n v="35.826000000000001"/>
    <n v="35.826000000000001"/>
    <n v="16.466999999999999"/>
    <n v="16.466999999999999"/>
  </r>
  <r>
    <s v="Rice"/>
    <n v="2015"/>
    <x v="0"/>
    <s v="Kharif"/>
    <s v="Kharif"/>
    <x v="3"/>
    <n v="977005"/>
    <n v="977005"/>
    <n v="2641669"/>
    <n v="2641669"/>
    <n v="1024.9000000000001"/>
    <n v="1024.9000000000001"/>
    <s v="RiceKarnataka"/>
    <n v="154278859.5"/>
    <n v="154278859.5"/>
    <n v="322411.65000000002"/>
    <n v="322411.65000000002"/>
    <n v="2.5259999999999998"/>
    <n v="2.5259999999999998"/>
    <n v="25.763000000000002"/>
    <n v="25.763000000000002"/>
    <n v="35.826000000000001"/>
    <n v="35.826000000000001"/>
    <m/>
    <n v="16.661877862595439"/>
  </r>
  <r>
    <s v="Rice"/>
    <n v="2015"/>
    <x v="1"/>
    <s v="Rabi"/>
    <s v="Rabi"/>
    <x v="3"/>
    <n v="29329"/>
    <n v="29329"/>
    <n v="71420"/>
    <n v="71420"/>
    <n v="1024.9000000000001"/>
    <n v="1024.9000000000001"/>
    <s v="RiceKarnataka"/>
    <n v="4631342.3899999997"/>
    <n v="4631342.3899999997"/>
    <n v="9678.57"/>
    <n v="9678.57"/>
    <n v="2.456"/>
    <n v="2.456"/>
    <n v="25.763000000000002"/>
    <n v="25.763000000000002"/>
    <n v="35.826000000000001"/>
    <n v="35.826000000000001"/>
    <n v="16.466999999999999"/>
    <n v="16.466999999999999"/>
  </r>
  <r>
    <s v="Rice"/>
    <n v="2015"/>
    <x v="2"/>
    <s v="Summer"/>
    <s v="Summer"/>
    <x v="3"/>
    <n v="103711"/>
    <n v="103711"/>
    <n v="307524"/>
    <n v="307524"/>
    <n v="1024.9000000000001"/>
    <n v="1024.9000000000001"/>
    <s v="RiceKarnataka"/>
    <n v="16377004.01"/>
    <n v="16377004.01"/>
    <m/>
    <n v="139190.19461538459"/>
    <n v="2.786"/>
    <n v="2.786"/>
    <n v="25.763000000000002"/>
    <n v="25.763000000000002"/>
    <n v="35.826000000000001"/>
    <n v="35.826000000000001"/>
    <s v=" 16.467 "/>
    <s v=" 16.467 "/>
  </r>
  <r>
    <s v="Sugarcane"/>
    <n v="2015"/>
    <x v="5"/>
    <s v="Whole Year"/>
    <s v="Whole Year"/>
    <x v="3"/>
    <n v="449586"/>
    <n v="449586"/>
    <n v="36314129"/>
    <n v="36314129"/>
    <n v="1024.9000000000001"/>
    <n v="1024.9000000000001"/>
    <s v="SugarcaneKarnataka"/>
    <n v="70994125.260000005"/>
    <n v="70994125.260000005"/>
    <m/>
    <n v="143262.63"/>
    <n v="85.546000000000006"/>
    <n v="85.546000000000006"/>
    <n v="25.763000000000002"/>
    <n v="25.763000000000002"/>
    <n v="35.826000000000001"/>
    <n v="35.826000000000001"/>
    <n v="16.466999999999999"/>
    <n v="16.466999999999999"/>
  </r>
  <r>
    <s v="Sunflower"/>
    <n v="2015"/>
    <x v="0"/>
    <s v="Kharif"/>
    <s v="Kharif"/>
    <x v="3"/>
    <n v="125584"/>
    <n v="125584"/>
    <n v="51251"/>
    <n v="51251"/>
    <n v="1024.9000000000001"/>
    <n v="1024.9000000000001"/>
    <s v="SunflowerKarnataka"/>
    <n v="19830969.440000001"/>
    <n v="19830969.440000001"/>
    <n v="41442.720000000001"/>
    <n v="41442.720000000001"/>
    <n v="0.40799999999999997"/>
    <n v="0.40799999999999997"/>
    <n v="25.763000000000002"/>
    <n v="25.763000000000002"/>
    <n v="35.826000000000001"/>
    <n v="35.826000000000001"/>
    <n v="16.466999999999999"/>
    <n v="16.466999999999999"/>
  </r>
  <r>
    <s v="Sunflower"/>
    <n v="2015"/>
    <x v="1"/>
    <s v="Rabi"/>
    <s v="Rabi"/>
    <x v="3"/>
    <n v="194166"/>
    <n v="194166"/>
    <m/>
    <n v="89316.36"/>
    <n v="1024.9000000000001"/>
    <n v="1024.9000000000001"/>
    <s v="SunflowerKarnataka"/>
    <n v="30660753.059999999"/>
    <n v="30660753.059999999"/>
    <n v="64074.78"/>
    <n v="64074.78"/>
    <n v="0.46"/>
    <n v="0.46"/>
    <n v="25.763000000000002"/>
    <n v="25.763000000000002"/>
    <n v="35.826000000000001"/>
    <n v="35.826000000000001"/>
    <n v="16.466999999999999"/>
    <n v="16.466999999999999"/>
  </r>
  <r>
    <s v="Sunflower"/>
    <n v="2015"/>
    <x v="2"/>
    <s v="Summer"/>
    <s v="Summer"/>
    <x v="3"/>
    <n v="10573"/>
    <n v="10573"/>
    <n v="8866"/>
    <n v="8866"/>
    <n v="1024.9000000000001"/>
    <n v="1024.9000000000001"/>
    <s v="SunflowerKarnataka"/>
    <n v="1669582.43"/>
    <n v="1669582.43"/>
    <n v="3489.09"/>
    <n v="3489.09"/>
    <n v="0.89600000000000002"/>
    <n v="0.89600000000000002"/>
    <n v="25.763000000000002"/>
    <n v="25.763000000000002"/>
    <n v="35.826000000000001"/>
    <n v="35.826000000000001"/>
    <n v="16.466999999999999"/>
    <n v="16.466999999999999"/>
  </r>
  <r>
    <s v="Urad"/>
    <n v="2015"/>
    <x v="0"/>
    <s v="Kharif"/>
    <s v="Kharif"/>
    <x v="3"/>
    <n v="82234"/>
    <n v="82234"/>
    <n v="20640"/>
    <n v="20640"/>
    <n v="1024.9000000000001"/>
    <n v="1024.9000000000001"/>
    <s v="UradKarnataka"/>
    <n v="12985570.939999999"/>
    <n v="12985570.939999999"/>
    <n v="27137.22"/>
    <n v="27137.22"/>
    <n v="0.26200000000000001"/>
    <n v="0.26200000000000001"/>
    <n v="25.763000000000002"/>
    <n v="25.763000000000002"/>
    <n v="35.826000000000001"/>
    <n v="35.826000000000001"/>
    <n v="16.466999999999999"/>
    <n v="16.466999999999999"/>
  </r>
  <r>
    <s v="Urad"/>
    <n v="2015"/>
    <x v="1"/>
    <s v="Rabi"/>
    <s v="Rabi"/>
    <x v="3"/>
    <n v="5240"/>
    <n v="5240"/>
    <n v="2036"/>
    <n v="2036"/>
    <n v="1024.9000000000001"/>
    <n v="1024.9000000000001"/>
    <s v="UradKarnataka"/>
    <n v="827448.4"/>
    <n v="827448.4"/>
    <n v="1729.2"/>
    <n v="1729.2"/>
    <n v="0.36199999999999999"/>
    <n v="0.36199999999999999"/>
    <n v="25.763000000000002"/>
    <n v="25.763000000000002"/>
    <n v="35.826000000000001"/>
    <n v="35.826000000000001"/>
    <n v="16.466999999999999"/>
    <n v="16.466999999999999"/>
  </r>
  <r>
    <s v="Urad"/>
    <n v="2015"/>
    <x v="2"/>
    <s v="Summer"/>
    <s v="Summer"/>
    <x v="3"/>
    <n v="3911"/>
    <n v="3911"/>
    <n v="1979"/>
    <n v="1979"/>
    <n v="1024.9000000000001"/>
    <n v="1024.9000000000001"/>
    <s v="UradKarnataka"/>
    <n v="617586.01"/>
    <n v="617586.01"/>
    <n v="1290.6300000000001"/>
    <n v="1290.6300000000001"/>
    <n v="0.48499999999999999"/>
    <n v="0.48499999999999999"/>
    <n v="25.763000000000002"/>
    <n v="25.763000000000002"/>
    <n v="35.826000000000001"/>
    <n v="35.826000000000001"/>
    <n v="16.466999999999999"/>
    <n v="16.466999999999999"/>
  </r>
  <r>
    <s v="Wheat"/>
    <n v="2015"/>
    <x v="1"/>
    <s v="Rabi"/>
    <s v="Rabi"/>
    <x v="3"/>
    <n v="173856"/>
    <n v="173856"/>
    <n v="128988"/>
    <n v="128988"/>
    <n v="1024.9000000000001"/>
    <n v="1024.9000000000001"/>
    <s v="WheatKarnataka"/>
    <n v="27453600.960000001"/>
    <n v="27453600.960000001"/>
    <n v="57372.480000000003"/>
    <n v="57372.480000000003"/>
    <n v="0.85399999999999998"/>
    <n v="0.85399999999999998"/>
    <n v="25.763000000000002"/>
    <n v="25.763000000000002"/>
    <n v="35.826000000000001"/>
    <n v="35.826000000000001"/>
    <n v="16.466999999999999"/>
    <n v="16.466999999999999"/>
  </r>
  <r>
    <s v="Ragi"/>
    <n v="2015"/>
    <x v="5"/>
    <s v="Whole Year"/>
    <s v="Whole Year"/>
    <x v="4"/>
    <n v="64"/>
    <n v="64"/>
    <n v="76"/>
    <n v="76"/>
    <n v="2602.9"/>
    <n v="2602.9"/>
    <s v="RagiKerala"/>
    <n v="10106.24"/>
    <n v="10106.24"/>
    <n v="21.12"/>
    <n v="21.12"/>
    <n v="1.405"/>
    <n v="1.405"/>
    <n v="25.462"/>
    <n v="25.462"/>
    <n v="32.537999999999997"/>
    <n v="32.537999999999997"/>
    <n v="19.733000000000001"/>
    <n v="19.733000000000001"/>
  </r>
  <r>
    <s v="Rice"/>
    <n v="2015"/>
    <x v="3"/>
    <s v="Autumn"/>
    <s v="Autumn"/>
    <x v="4"/>
    <n v="60418"/>
    <n v="60418"/>
    <n v="160894"/>
    <n v="160894"/>
    <n v="2602.9"/>
    <n v="2602.9"/>
    <s v="RiceKerala"/>
    <n v="9540606.3800000008"/>
    <n v="9540606.3800000008"/>
    <n v="19937.939999999999"/>
    <n v="19937.939999999999"/>
    <n v="2.3279999999999998"/>
    <n v="2.3279999999999998"/>
    <n v="25.462"/>
    <n v="25.462"/>
    <n v="32.537999999999997"/>
    <n v="32.537999999999997"/>
    <n v="19.733000000000001"/>
    <n v="19.733000000000001"/>
  </r>
  <r>
    <s v="Rice"/>
    <n v="2015"/>
    <x v="2"/>
    <s v="Summer"/>
    <s v="Summer"/>
    <x v="4"/>
    <n v="47334"/>
    <n v="47334"/>
    <n v="144706"/>
    <n v="144706"/>
    <n v="2602.9"/>
    <n v="2602.9"/>
    <s v="RiceKerala"/>
    <n v="7474511.9400000004"/>
    <n v="7474511.9400000004"/>
    <n v="15620.22"/>
    <n v="15620.22"/>
    <n v="2.67"/>
    <n v="2.67"/>
    <n v="25.462"/>
    <n v="25.462"/>
    <n v="32.537999999999997"/>
    <n v="32.537999999999997"/>
    <n v="19.733000000000001"/>
    <n v="19.733000000000001"/>
  </r>
  <r>
    <s v="Rice"/>
    <n v="2015"/>
    <x v="4"/>
    <s v="Winter"/>
    <s v="Winter"/>
    <x v="4"/>
    <n v="89118"/>
    <n v="89118"/>
    <n v="243675"/>
    <n v="243675"/>
    <n v="2602.9"/>
    <n v="2602.9"/>
    <s v="RiceKerala"/>
    <n v="14072623.380000001"/>
    <n v="14072623.380000001"/>
    <n v="29408.94"/>
    <n v="29408.94"/>
    <n v="2.371"/>
    <n v="2.371"/>
    <n v="25.462"/>
    <n v="25.462"/>
    <n v="32.537999999999997"/>
    <n v="32.537999999999997"/>
    <n v="19.733000000000001"/>
    <n v="19.733000000000001"/>
  </r>
  <r>
    <s v="Sugarcane"/>
    <n v="2015"/>
    <x v="5"/>
    <s v="Whole Year"/>
    <s v="Whole Year"/>
    <x v="4"/>
    <n v="1361.588"/>
    <n v="1361.588"/>
    <n v="138125"/>
    <n v="138125"/>
    <m/>
    <n v="2890.6298245614048"/>
    <s v="SugarcaneKerala"/>
    <n v="215008.361"/>
    <n v="215008.361"/>
    <n v="449.32400000000001"/>
    <n v="449.32400000000001"/>
    <n v="42.256"/>
    <n v="42.256"/>
    <n v="25.462"/>
    <n v="25.462"/>
    <n v="32.537999999999997"/>
    <n v="32.537999999999997"/>
    <n v="19.733000000000001"/>
    <n v="19.733000000000001"/>
  </r>
  <r>
    <s v="Wheat"/>
    <n v="2015"/>
    <x v="5"/>
    <s v="Whole Year"/>
    <s v="Whole Year"/>
    <x v="4"/>
    <n v="2"/>
    <n v="2"/>
    <n v="3"/>
    <n v="3"/>
    <n v="2602.9"/>
    <n v="2602.9"/>
    <s v="WheatKerala"/>
    <n v="315.82"/>
    <n v="315.82"/>
    <n v="0.66"/>
    <n v="0.66"/>
    <n v="1.5"/>
    <n v="1.5"/>
    <n v="25.462"/>
    <n v="25.462"/>
    <n v="32.537999999999997"/>
    <n v="32.537999999999997"/>
    <n v="19.733000000000001"/>
    <n v="19.733000000000001"/>
  </r>
  <r>
    <s v="Ragi"/>
    <n v="2015"/>
    <x v="0"/>
    <s v="Kharif"/>
    <s v="Kharif"/>
    <x v="6"/>
    <n v="684870"/>
    <n v="684870"/>
    <n v="203942"/>
    <n v="203942"/>
    <n v="1201.9000000000001"/>
    <n v="1201.9000000000001"/>
    <s v="RagiTamil Nadu"/>
    <n v="10814782.17"/>
    <n v="10814782.17"/>
    <n v="22600.71"/>
    <n v="22600.71"/>
    <s v="2.98"/>
    <s v="2.98"/>
    <n v="27.46"/>
    <n v="27.46"/>
    <n v="36.548000000000002"/>
    <n v="36.548000000000002"/>
    <n v="19.855"/>
    <n v="19.855"/>
  </r>
  <r>
    <s v="Ragi"/>
    <n v="2015"/>
    <x v="1"/>
    <s v="Rabi"/>
    <s v="Rabi"/>
    <x v="6"/>
    <n v="21499"/>
    <n v="21499"/>
    <n v="78112"/>
    <n v="78112"/>
    <n v="1201.9000000000001"/>
    <n v="1201.9000000000001"/>
    <s v="RagiTamil Nadu"/>
    <n v="3394907.09"/>
    <n v="3394907.09"/>
    <n v="7094.67"/>
    <n v="7094.67"/>
    <n v="3.5230000000000001"/>
    <n v="3.5230000000000001"/>
    <n v="27.46"/>
    <n v="27.46"/>
    <n v="36.548000000000002"/>
    <n v="36.548000000000002"/>
    <n v="19.855"/>
    <n v="19.855"/>
  </r>
  <r>
    <s v="Rice"/>
    <n v="2015"/>
    <x v="0"/>
    <s v="Kharif"/>
    <s v="Kharif"/>
    <x v="6"/>
    <n v="2000212"/>
    <n v="2000212"/>
    <n v="7374681"/>
    <n v="7374681"/>
    <n v="1201.9000000000001"/>
    <n v="1201.9000000000001"/>
    <s v="RiceTamil Nadu"/>
    <n v="315853476.89999998"/>
    <n v="315853476.89999998"/>
    <n v="660069.96"/>
    <n v="660069.96"/>
    <n v="4.0609999999999999"/>
    <n v="4.0609999999999999"/>
    <n v="27.46"/>
    <n v="27.46"/>
    <n v="36.548000000000002"/>
    <n v="36.548000000000002"/>
    <n v="19.855"/>
    <n v="19.855"/>
  </r>
  <r>
    <s v="Sugarcane"/>
    <n v="2015"/>
    <x v="5"/>
    <s v="Whole Year"/>
    <s v="Whole Year"/>
    <x v="6"/>
    <n v="252272"/>
    <n v="252272"/>
    <n v="25508824"/>
    <n v="25508824"/>
    <n v="1201.9000000000001"/>
    <n v="1201.9000000000001"/>
    <s v="SugarcaneTamil Nadu"/>
    <n v="39836271.520000003"/>
    <n v="39836271.520000003"/>
    <n v="83249.759999999995"/>
    <n v="83249.759999999995"/>
    <s v="98"/>
    <s v="98"/>
    <n v="27.46"/>
    <n v="27.46"/>
    <n v="36.548000000000002"/>
    <n v="36.548000000000002"/>
    <n v="19.855"/>
    <n v="19.855"/>
  </r>
  <r>
    <s v="Sunflower"/>
    <n v="2015"/>
    <x v="0"/>
    <s v="Kharif"/>
    <s v="Kharif"/>
    <x v="6"/>
    <n v="1957"/>
    <n v="1957"/>
    <n v="2768"/>
    <n v="2768"/>
    <n v="1201.9000000000001"/>
    <n v="1201.9000000000001"/>
    <s v="SunflowerTamil Nadu"/>
    <n v="309029.87"/>
    <n v="309029.87"/>
    <n v="645.80999999999995"/>
    <n v="645.80999999999995"/>
    <n v="1.39"/>
    <n v="1.39"/>
    <n v="27.46"/>
    <n v="27.46"/>
    <n v="36.548000000000002"/>
    <n v="36.548000000000002"/>
    <n v="19.855"/>
    <n v="19.855"/>
  </r>
  <r>
    <s v="Sunflower"/>
    <n v="2015"/>
    <x v="1"/>
    <s v="Rabi"/>
    <s v="Rabi"/>
    <x v="6"/>
    <n v="6328"/>
    <n v="6328"/>
    <m/>
    <n v="6600.1039999999994"/>
    <n v="1201.9000000000001"/>
    <n v="1201.9000000000001"/>
    <s v="SunflowerTamil Nadu"/>
    <n v="999254.48"/>
    <n v="999254.48"/>
    <n v="2088.2399999999998"/>
    <n v="2088.2399999999998"/>
    <n v="1.0429999999999999"/>
    <n v="1.0429999999999999"/>
    <n v="27.46"/>
    <n v="27.46"/>
    <n v="36.548000000000002"/>
    <n v="36.548000000000002"/>
    <n v="19.855"/>
    <n v="19.855"/>
  </r>
  <r>
    <s v="Urad"/>
    <n v="2015"/>
    <x v="0"/>
    <s v="Kharif"/>
    <s v="Kharif"/>
    <x v="6"/>
    <n v="59145"/>
    <n v="59145"/>
    <n v="40922"/>
    <n v="40922"/>
    <n v="1201.9000000000001"/>
    <n v="1201.9000000000001"/>
    <s v="UradTamil Nadu"/>
    <n v="9339586.9499999993"/>
    <n v="9339586.9499999993"/>
    <n v="19517.849999999999"/>
    <n v="19517.849999999999"/>
    <n v="0.70899999999999996"/>
    <n v="0.70899999999999996"/>
    <n v="27.46"/>
    <n v="27.46"/>
    <n v="36.548000000000002"/>
    <n v="36.548000000000002"/>
    <n v="19.855"/>
    <n v="19.855"/>
  </r>
  <r>
    <s v="Urad"/>
    <n v="2015"/>
    <x v="1"/>
    <s v="Rabi"/>
    <s v="Rabi"/>
    <x v="6"/>
    <n v="336041"/>
    <n v="336041"/>
    <n v="235449"/>
    <n v="235449"/>
    <n v="1201.9000000000001"/>
    <n v="1201.9000000000001"/>
    <s v="UradTamil Nadu"/>
    <n v="53064234.310000002"/>
    <n v="53064234.310000002"/>
    <n v="110893.53"/>
    <n v="110893.53"/>
    <n v="0.69599999999999995"/>
    <n v="0.69599999999999995"/>
    <n v="27.46"/>
    <n v="27.46"/>
    <n v="36.548000000000002"/>
    <n v="36.548000000000002"/>
    <s v="19.86"/>
    <s v="19.86"/>
  </r>
  <r>
    <s v="Ragi"/>
    <n v="2016"/>
    <x v="0"/>
    <s v="Kharif"/>
    <s v="Kharif"/>
    <x v="2"/>
    <n v="26899"/>
    <n v="26899"/>
    <n v="25638"/>
    <n v="25638"/>
    <n v="890"/>
    <n v="890"/>
    <s v="RagiAndhra Pradesh"/>
    <n v="4122271.75"/>
    <n v="4122271.75"/>
    <n v="9414.65"/>
    <n v="9414.65"/>
    <n v="1.0860000000000001"/>
    <n v="1.0860000000000001"/>
    <n v="28.306000000000001"/>
    <n v="28.306000000000001"/>
    <m/>
    <n v="37.972936842105277"/>
    <n v="20.245000000000001"/>
    <n v="20.245000000000001"/>
  </r>
  <r>
    <s v="Ragi"/>
    <n v="2016"/>
    <x v="1"/>
    <s v="Rabi"/>
    <s v="Rabi"/>
    <x v="2"/>
    <n v="5159"/>
    <n v="5159"/>
    <n v="8895"/>
    <n v="8895"/>
    <n v="890"/>
    <n v="890"/>
    <s v="RagiAndhra Pradesh"/>
    <n v="790616.75"/>
    <n v="790616.75"/>
    <n v="1805.65"/>
    <n v="1805.65"/>
    <n v="1.78"/>
    <n v="1.78"/>
    <n v="28.306000000000001"/>
    <n v="28.306000000000001"/>
    <n v="38.634999999999998"/>
    <n v="38.634999999999998"/>
    <n v="20.245000000000001"/>
    <n v="20.245000000000001"/>
  </r>
  <r>
    <s v="Rice"/>
    <n v="2016"/>
    <x v="0"/>
    <s v="Kharif"/>
    <s v="Kharif"/>
    <x v="2"/>
    <n v="1519656"/>
    <n v="1519656"/>
    <n v="5233690"/>
    <n v="5233690"/>
    <m/>
    <n v="956.04893617021185"/>
    <s v="RiceAndhra Pradesh"/>
    <n v="232887282"/>
    <n v="232887282"/>
    <n v="531879.6"/>
    <n v="531879.6"/>
    <n v="3.3620000000000001"/>
    <n v="3.3620000000000001"/>
    <n v="28.306000000000001"/>
    <n v="28.306000000000001"/>
    <n v="38.634999999999998"/>
    <n v="38.634999999999998"/>
    <n v="20.245000000000001"/>
    <n v="20.245000000000001"/>
  </r>
  <r>
    <s v="Rice"/>
    <n v="2016"/>
    <x v="1"/>
    <s v="Rabi"/>
    <s v="Rabi"/>
    <x v="2"/>
    <n v="585363"/>
    <n v="585363"/>
    <n v="2768647"/>
    <n v="2768647"/>
    <n v="890"/>
    <n v="890"/>
    <s v="RiceAndhra Pradesh"/>
    <n v="89706879.75"/>
    <n v="89706879.75"/>
    <m/>
    <n v="463785.70799999993"/>
    <n v="3.7280000000000002"/>
    <n v="3.7280000000000002"/>
    <n v="28.306000000000001"/>
    <n v="28.306000000000001"/>
    <n v="38.634999999999998"/>
    <n v="38.634999999999998"/>
    <n v="20.245000000000001"/>
    <n v="20.245000000000001"/>
  </r>
  <r>
    <s v="Sugarcane"/>
    <n v="2016"/>
    <x v="5"/>
    <s v="Whole Year"/>
    <s v="Whole Year"/>
    <x v="2"/>
    <n v="102732"/>
    <n v="102732"/>
    <n v="7830250"/>
    <n v="7830250"/>
    <n v="890"/>
    <n v="890"/>
    <s v="SugarcaneAndhra Pradesh"/>
    <n v="15743679"/>
    <n v="15743679"/>
    <n v="35956.199999999997"/>
    <n v="35956.199999999997"/>
    <n v="86.507999999999996"/>
    <n v="86.507999999999996"/>
    <n v="28.306000000000001"/>
    <n v="28.306000000000001"/>
    <n v="38.634999999999998"/>
    <n v="38.634999999999998"/>
    <n v="20.245000000000001"/>
    <n v="20.245000000000001"/>
  </r>
  <r>
    <s v="Sunflower"/>
    <n v="2016"/>
    <x v="0"/>
    <s v="Kharif"/>
    <s v="Kharif"/>
    <x v="2"/>
    <n v="8526"/>
    <n v="8526"/>
    <n v="5950"/>
    <n v="5950"/>
    <n v="890"/>
    <n v="890"/>
    <s v="SunflowerAndhra Pradesh"/>
    <n v="1306609.5"/>
    <n v="1306609.5"/>
    <n v="2984.1"/>
    <n v="2984.1"/>
    <n v="0.86199999999999999"/>
    <n v="0.86199999999999999"/>
    <n v="28.306000000000001"/>
    <n v="28.306000000000001"/>
    <n v="38.634999999999998"/>
    <n v="38.634999999999998"/>
    <n v="20.245000000000001"/>
    <n v="20.245000000000001"/>
  </r>
  <r>
    <s v="Sunflower"/>
    <n v="2016"/>
    <x v="1"/>
    <s v="Rabi"/>
    <s v="Rabi"/>
    <x v="2"/>
    <n v="12602"/>
    <n v="12602"/>
    <n v="15317"/>
    <n v="15317"/>
    <n v="890"/>
    <n v="890"/>
    <s v="SunflowerAndhra Pradesh"/>
    <n v="1931256.5"/>
    <n v="1931256.5"/>
    <n v="4410.7"/>
    <n v="4410.7"/>
    <n v="0.91100000000000003"/>
    <n v="0.91100000000000003"/>
    <n v="28.306000000000001"/>
    <n v="28.306000000000001"/>
    <n v="38.634999999999998"/>
    <n v="38.634999999999998"/>
    <n v="20.245000000000001"/>
    <n v="20.245000000000001"/>
  </r>
  <r>
    <s v="Urad"/>
    <n v="2016"/>
    <x v="0"/>
    <s v="Kharif"/>
    <s v="Kharif"/>
    <x v="2"/>
    <n v="59661"/>
    <n v="59661"/>
    <n v="48844"/>
    <n v="48844"/>
    <n v="890"/>
    <n v="890"/>
    <s v="UradAndhra Pradesh"/>
    <n v="9143048.25"/>
    <n v="9143048.25"/>
    <n v="20881.349999999999"/>
    <n v="20881.349999999999"/>
    <n v="0.79200000000000004"/>
    <n v="0.79200000000000004"/>
    <n v="28.306000000000001"/>
    <n v="28.306000000000001"/>
    <n v="38.634999999999998"/>
    <n v="38.634999999999998"/>
    <n v="20.245000000000001"/>
    <n v="20.245000000000001"/>
  </r>
  <r>
    <s v="Urad"/>
    <n v="2016"/>
    <x v="1"/>
    <s v="Rabi"/>
    <s v="Rabi"/>
    <x v="2"/>
    <n v="439841"/>
    <n v="439841"/>
    <n v="280189"/>
    <n v="280189"/>
    <n v="890"/>
    <n v="890"/>
    <s v="UradAndhra Pradesh"/>
    <s v="67,405,633.25"/>
    <s v="67,405,633.25"/>
    <n v="153944.35"/>
    <n v="153944.35"/>
    <n v="0.64"/>
    <n v="0.64"/>
    <n v="28.306000000000001"/>
    <n v="28.306000000000001"/>
    <n v="38.634999999999998"/>
    <n v="38.634999999999998"/>
    <n v="20.245000000000001"/>
    <n v="20.245000000000001"/>
  </r>
  <r>
    <s v="Wheat"/>
    <n v="2016"/>
    <x v="1"/>
    <s v="Rabi"/>
    <s v="Rabi"/>
    <x v="2"/>
    <n v="33"/>
    <n v="33"/>
    <n v="76"/>
    <n v="76"/>
    <n v="890"/>
    <n v="890"/>
    <s v="WheatAndhra Pradesh"/>
    <n v="5057.25"/>
    <n v="5057.25"/>
    <n v="11.55"/>
    <n v="11.55"/>
    <n v="2.1549999999999998"/>
    <n v="2.1549999999999998"/>
    <n v="28.306000000000001"/>
    <n v="28.306000000000001"/>
    <n v="38.634999999999998"/>
    <n v="38.634999999999998"/>
    <n v="20.245000000000001"/>
    <n v="20.245000000000001"/>
  </r>
  <r>
    <s v="Ragi"/>
    <n v="2016"/>
    <x v="0"/>
    <s v="Kharif"/>
    <s v="Kharif"/>
    <x v="0"/>
    <n v="20"/>
    <n v="20"/>
    <n v="31"/>
    <n v="31"/>
    <n v="1391.3"/>
    <n v="1391.3"/>
    <s v="RagiPuducherry"/>
    <n v="3065"/>
    <n v="3065"/>
    <n v="7"/>
    <n v="7"/>
    <n v="1.29"/>
    <n v="1.29"/>
    <n v="28.225000000000001"/>
    <n v="28.225000000000001"/>
    <n v="33.061999999999998"/>
    <n v="33.061999999999998"/>
    <n v="24.416"/>
    <n v="24.416"/>
  </r>
  <r>
    <s v="Ragi"/>
    <n v="2016"/>
    <x v="1"/>
    <s v="Rabi"/>
    <s v="Rabi"/>
    <x v="0"/>
    <n v="6"/>
    <n v="6"/>
    <m/>
    <n v="10.02"/>
    <n v="1391.3"/>
    <n v="1391.3"/>
    <s v="RagiPuducherry"/>
    <n v="919.5"/>
    <n v="919.5"/>
    <n v="2.1"/>
    <n v="2.1"/>
    <n v="1.67"/>
    <n v="1.67"/>
    <n v="28.225000000000001"/>
    <n v="28.225000000000001"/>
    <n v="33.061999999999998"/>
    <n v="33.061999999999998"/>
    <n v="24.416"/>
    <n v="24.416"/>
  </r>
  <r>
    <s v="Ragi"/>
    <n v="2016"/>
    <x v="2"/>
    <s v="Summer"/>
    <s v="Summer"/>
    <x v="0"/>
    <n v="21"/>
    <n v="21"/>
    <n v="26"/>
    <n v="26"/>
    <n v="1391.3"/>
    <n v="1391.3"/>
    <s v="RagiPuducherry"/>
    <n v="3218.25"/>
    <n v="3218.25"/>
    <n v="7.35"/>
    <n v="7.35"/>
    <n v="1.24"/>
    <n v="1.24"/>
    <n v="28.225000000000001"/>
    <n v="28.225000000000001"/>
    <n v="33.061999999999998"/>
    <n v="33.061999999999998"/>
    <n v="24.416"/>
    <n v="24.416"/>
  </r>
  <r>
    <s v="Rice"/>
    <n v="2016"/>
    <x v="0"/>
    <s v="Kharif"/>
    <s v="Kharif"/>
    <x v="0"/>
    <n v="3693"/>
    <n v="3693"/>
    <n v="13151"/>
    <n v="13151"/>
    <n v="1391.3"/>
    <n v="1391.3"/>
    <s v="RicePuducherry"/>
    <n v="565952.25"/>
    <n v="565952.25"/>
    <n v="1292.55"/>
    <n v="1292.55"/>
    <m/>
    <n v="3.5610614676414838"/>
    <n v="28.225000000000001"/>
    <n v="28.225000000000001"/>
    <n v="33.061999999999998"/>
    <n v="33.061999999999998"/>
    <n v="24.416"/>
    <n v="24.416"/>
  </r>
  <r>
    <s v="Rice"/>
    <n v="2016"/>
    <x v="1"/>
    <s v="Rabi"/>
    <s v="Rabi"/>
    <x v="0"/>
    <m/>
    <n v="6698.8652894966544"/>
    <n v="23024"/>
    <n v="23024"/>
    <m/>
    <n v="1432.1554838709674"/>
    <s v="RicePuducherry"/>
    <n v="1289139"/>
    <n v="1289139"/>
    <n v="2944.2"/>
    <n v="2944.2"/>
    <n v="3.4369999999999998"/>
    <n v="3.4369999999999998"/>
    <n v="28.225000000000001"/>
    <n v="28.225000000000001"/>
    <n v="33.061999999999998"/>
    <n v="33.061999999999998"/>
    <n v="24.416"/>
    <n v="24.416"/>
  </r>
  <r>
    <s v="Rice"/>
    <n v="2016"/>
    <x v="2"/>
    <s v="Summer"/>
    <s v="Summer"/>
    <x v="0"/>
    <n v="4100"/>
    <n v="4100"/>
    <n v="15989"/>
    <n v="15989"/>
    <n v="1391.3"/>
    <n v="1391.3"/>
    <s v="RicePuducherry"/>
    <n v="628325"/>
    <n v="628325"/>
    <n v="1435"/>
    <n v="1435"/>
    <n v="2.5350000000000001"/>
    <n v="2.5350000000000001"/>
    <n v="28.225000000000001"/>
    <n v="28.225000000000001"/>
    <n v="33.061999999999998"/>
    <n v="33.061999999999998"/>
    <n v="24.416"/>
    <n v="24.416"/>
  </r>
  <r>
    <s v="Sugarcane"/>
    <n v="2016"/>
    <x v="0"/>
    <s v="Kharif"/>
    <s v="Kharif"/>
    <x v="0"/>
    <n v="1677"/>
    <n v="1677"/>
    <n v="209625"/>
    <n v="209625"/>
    <n v="1391.3"/>
    <n v="1391.3"/>
    <s v="SugarcanePuducherry"/>
    <n v="257000.25"/>
    <n v="257000.25"/>
    <n v="586.95000000000005"/>
    <n v="586.95000000000005"/>
    <n v="125"/>
    <n v="125"/>
    <s v=" 28.225 "/>
    <s v=" 28.225 "/>
    <n v="33.061999999999998"/>
    <n v="33.061999999999998"/>
    <n v="24.416"/>
    <n v="24.416"/>
  </r>
  <r>
    <s v="Urad"/>
    <n v="2016"/>
    <x v="0"/>
    <s v="Kharif"/>
    <s v="Kharif"/>
    <x v="0"/>
    <n v="15"/>
    <n v="15"/>
    <n v="21"/>
    <n v="21"/>
    <s v=" 1391.3 "/>
    <s v=" 1391.3 "/>
    <s v="UradPuducherry"/>
    <n v="2298.75"/>
    <n v="2298.75"/>
    <n v="5.25"/>
    <n v="5.25"/>
    <n v="1.4"/>
    <n v="1.4"/>
    <n v="28.225000000000001"/>
    <n v="28.225000000000001"/>
    <n v="33.061999999999998"/>
    <n v="33.061999999999998"/>
    <n v="24.416"/>
    <n v="24.416"/>
  </r>
  <r>
    <s v="Urad"/>
    <n v="2016"/>
    <x v="1"/>
    <s v="Rabi"/>
    <s v="Rabi"/>
    <x v="0"/>
    <n v="335"/>
    <n v="335"/>
    <n v="318"/>
    <n v="318"/>
    <n v="1391.3"/>
    <n v="1391.3"/>
    <s v="UradPuducherry"/>
    <n v="51338.75"/>
    <n v="51338.75"/>
    <n v="117.25"/>
    <n v="117.25"/>
    <n v="0.74"/>
    <n v="0.74"/>
    <n v="28.225000000000001"/>
    <n v="28.225000000000001"/>
    <n v="33.061999999999998"/>
    <n v="33.061999999999998"/>
    <s v=" 24.416 "/>
    <s v=" 24.416 "/>
  </r>
  <r>
    <s v="Urad"/>
    <n v="2016"/>
    <x v="2"/>
    <s v="Summer"/>
    <s v="Summer"/>
    <x v="0"/>
    <n v="402"/>
    <n v="402"/>
    <n v="106"/>
    <n v="106"/>
    <n v="1391.3"/>
    <n v="1391.3"/>
    <s v="UradPuducherry"/>
    <n v="61606.5"/>
    <n v="61606.5"/>
    <n v="140.69999999999999"/>
    <n v="140.69999999999999"/>
    <n v="0.43"/>
    <n v="0.43"/>
    <n v="28.225000000000001"/>
    <n v="28.225000000000001"/>
    <n v="33.061999999999998"/>
    <n v="33.061999999999998"/>
    <n v="24.416"/>
    <n v="24.416"/>
  </r>
  <r>
    <s v="Rice"/>
    <n v="2016"/>
    <x v="3"/>
    <s v="Autumn"/>
    <s v="Autumn"/>
    <x v="1"/>
    <n v="168044"/>
    <n v="168044"/>
    <n v="228206"/>
    <n v="228206"/>
    <n v="2296.8000000000002"/>
    <n v="2296.8000000000002"/>
    <s v="RiceAssam"/>
    <n v="25752743"/>
    <n v="25752743"/>
    <n v="58815.4"/>
    <n v="58815.4"/>
    <n v="1.405"/>
    <n v="1.405"/>
    <m/>
    <n v="25.3565"/>
    <n v="33.347000000000001"/>
    <n v="33.347000000000001"/>
    <n v="17.366"/>
    <n v="17.366"/>
  </r>
  <r>
    <s v="Rice"/>
    <n v="2016"/>
    <x v="2"/>
    <s v="Summer"/>
    <s v="Summer"/>
    <x v="1"/>
    <n v="408132"/>
    <n v="408132"/>
    <n v="1131872"/>
    <n v="1131872"/>
    <n v="2296.8000000000002"/>
    <n v="2296.8000000000002"/>
    <s v="RiceAssam"/>
    <n v="62546229"/>
    <n v="62546229"/>
    <n v="142846.20000000001"/>
    <n v="142846.20000000001"/>
    <n v="2.4129999999999998"/>
    <n v="2.4129999999999998"/>
    <n v="24.920999999999999"/>
    <n v="24.920999999999999"/>
    <n v="33.347000000000001"/>
    <n v="33.347000000000001"/>
    <n v="17.366"/>
    <n v="17.366"/>
  </r>
  <r>
    <s v="Rice"/>
    <n v="2016"/>
    <x v="4"/>
    <s v="Winter"/>
    <s v="Winter"/>
    <x v="1"/>
    <n v="1890960"/>
    <n v="1890960"/>
    <n v="3767357"/>
    <n v="3767357"/>
    <n v="2296.8000000000002"/>
    <n v="2296.8000000000002"/>
    <s v="RiceAssam"/>
    <n v="289789620"/>
    <n v="289789620"/>
    <n v="661836"/>
    <n v="661836"/>
    <n v="1.9970000000000001"/>
    <n v="1.9970000000000001"/>
    <n v="24.920999999999999"/>
    <n v="24.920999999999999"/>
    <n v="33.347000000000001"/>
    <n v="33.347000000000001"/>
    <n v="17.366"/>
    <n v="17.366"/>
  </r>
  <r>
    <s v="Sugarcane"/>
    <n v="2016"/>
    <x v="5"/>
    <s v="Whole Year"/>
    <s v="Whole Year"/>
    <x v="1"/>
    <n v="31383"/>
    <n v="31383"/>
    <n v="1207167"/>
    <n v="1207167"/>
    <n v="2296.8000000000002"/>
    <n v="2296.8000000000002"/>
    <s v="SugarcaneAssam"/>
    <n v="4809444.75"/>
    <n v="4809444.75"/>
    <n v="10984.05"/>
    <n v="10984.05"/>
    <n v="37.734000000000002"/>
    <n v="37.734000000000002"/>
    <n v="24.920999999999999"/>
    <n v="24.920999999999999"/>
    <n v="33.347000000000001"/>
    <n v="33.347000000000001"/>
    <n v="17.366"/>
    <n v="17.366"/>
  </r>
  <r>
    <s v="Urad"/>
    <n v="2016"/>
    <x v="1"/>
    <s v="Rabi"/>
    <s v="Rabi"/>
    <x v="1"/>
    <n v="57420"/>
    <n v="57420"/>
    <n v="38892"/>
    <n v="38892"/>
    <n v="2296.8000000000002"/>
    <n v="2296.8000000000002"/>
    <s v="UradAssam"/>
    <n v="8799615"/>
    <n v="8799615"/>
    <n v="20097"/>
    <n v="20097"/>
    <n v="0.68700000000000006"/>
    <n v="0.68700000000000006"/>
    <n v="24.920999999999999"/>
    <n v="24.920999999999999"/>
    <n v="33.347000000000001"/>
    <n v="33.347000000000001"/>
    <n v="17.366"/>
    <n v="17.366"/>
  </r>
  <r>
    <s v="Wheat"/>
    <n v="2016"/>
    <x v="1"/>
    <s v="Rabi"/>
    <s v="Rabi"/>
    <x v="1"/>
    <n v="17452"/>
    <n v="17452"/>
    <m/>
    <n v="22129.135999999999"/>
    <n v="2296.8000000000002"/>
    <n v="2296.8000000000002"/>
    <s v="WheatAssam"/>
    <n v="2674519"/>
    <n v="2674519"/>
    <n v="6108.2"/>
    <n v="6108.2"/>
    <n v="1.268"/>
    <n v="1.268"/>
    <n v="24.920999999999999"/>
    <n v="24.920999999999999"/>
    <n v="33.347000000000001"/>
    <n v="33.347000000000001"/>
    <n v="17.366"/>
    <n v="17.366"/>
  </r>
  <r>
    <s v="Rice"/>
    <n v="2016"/>
    <x v="3"/>
    <s v="Autumn"/>
    <s v="Autumn"/>
    <x v="5"/>
    <n v="33646"/>
    <n v="33646"/>
    <n v="78965"/>
    <n v="78965"/>
    <n v="3837.1"/>
    <n v="3837.1"/>
    <s v="RiceMeghalaya"/>
    <n v="5156249.5"/>
    <n v="5156249.5"/>
    <n v="11776.1"/>
    <n v="11776.1"/>
    <n v="2.5529999999999999"/>
    <n v="2.5529999999999999"/>
    <n v="19.754999999999999"/>
    <n v="19.754999999999999"/>
    <s v="26.82"/>
    <s v="26.82"/>
    <n v="13.231999999999999"/>
    <n v="13.231999999999999"/>
  </r>
  <r>
    <s v="Rice"/>
    <n v="2016"/>
    <x v="1"/>
    <s v="Rabi"/>
    <s v="Rabi"/>
    <x v="5"/>
    <n v="13670"/>
    <n v="13670"/>
    <n v="63373"/>
    <n v="63373"/>
    <n v="3837.1"/>
    <n v="3837.1"/>
    <s v="RiceMeghalaya"/>
    <n v="2094927.5"/>
    <n v="2094927.5"/>
    <n v="4784.5"/>
    <n v="4784.5"/>
    <n v="2.5739999999999998"/>
    <n v="2.5739999999999998"/>
    <n v="19.754999999999999"/>
    <n v="19.754999999999999"/>
    <n v="26.818999999999999"/>
    <n v="26.818999999999999"/>
    <n v="13.231999999999999"/>
    <n v="13.231999999999999"/>
  </r>
  <r>
    <s v="Rice"/>
    <n v="2016"/>
    <x v="4"/>
    <s v="Winter"/>
    <s v="Winter"/>
    <x v="5"/>
    <n v="63862"/>
    <n v="63862"/>
    <n v="162180"/>
    <n v="162180"/>
    <n v="3837.1"/>
    <n v="3837.1"/>
    <s v="RiceMeghalaya"/>
    <n v="9786851.5"/>
    <n v="9786851.5"/>
    <n v="22351.7"/>
    <n v="22351.7"/>
    <n v="2.359"/>
    <n v="2.359"/>
    <n v="19.754999999999999"/>
    <n v="19.754999999999999"/>
    <n v="26.818999999999999"/>
    <n v="26.818999999999999"/>
    <n v="13.231999999999999"/>
    <n v="13.231999999999999"/>
  </r>
  <r>
    <s v="Sugarcane"/>
    <n v="2016"/>
    <x v="5"/>
    <s v="Whole Year"/>
    <s v="Whole Year"/>
    <x v="5"/>
    <n v="121"/>
    <n v="121"/>
    <n v="361"/>
    <n v="361"/>
    <n v="3837.1"/>
    <n v="3837.1"/>
    <s v="SugarcaneMeghalaya"/>
    <n v="18543.25"/>
    <n v="18543.25"/>
    <n v="42.35"/>
    <n v="42.35"/>
    <n v="2.67"/>
    <n v="2.67"/>
    <n v="19.754999999999999"/>
    <n v="19.754999999999999"/>
    <n v="26.818999999999999"/>
    <n v="26.818999999999999"/>
    <n v="13.231999999999999"/>
    <n v="13.231999999999999"/>
  </r>
  <r>
    <s v="Wheat"/>
    <n v="2016"/>
    <x v="1"/>
    <s v="Rabi"/>
    <s v="Rabi"/>
    <x v="5"/>
    <n v="456"/>
    <n v="456"/>
    <n v="878"/>
    <n v="878"/>
    <n v="3837.1"/>
    <n v="3837.1"/>
    <s v="WheatMeghalaya"/>
    <m/>
    <n v="68894.781428571427"/>
    <n v="159.6"/>
    <n v="159.6"/>
    <n v="1.6319999999999999"/>
    <n v="1.6319999999999999"/>
    <m/>
    <n v="13.4095"/>
    <n v="26.818999999999999"/>
    <n v="26.818999999999999"/>
    <m/>
    <n v="12.008600000000001"/>
  </r>
  <r>
    <s v="Rice"/>
    <n v="2016"/>
    <x v="6"/>
    <s v=""/>
    <s v="Kharif"/>
    <x v="7"/>
    <n v="27630"/>
    <n v="27630"/>
    <n v="77109"/>
    <n v="77109"/>
    <n v="3266.9"/>
    <n v="3266.9"/>
    <s v="RiceGoa"/>
    <n v="4234297.5"/>
    <n v="4234297.5"/>
    <n v="9670.5"/>
    <n v="9670.5"/>
    <n v="2.7949999999999999"/>
    <n v="2.7949999999999999"/>
    <n v="25.291"/>
    <n v="25.291"/>
    <n v="35.643000000000001"/>
    <n v="35.643000000000001"/>
    <n v="17.334"/>
    <n v="17.334"/>
  </r>
  <r>
    <s v="Rice"/>
    <n v="2016"/>
    <x v="1"/>
    <s v="Rabi"/>
    <s v="Rabi"/>
    <x v="7"/>
    <n v="13193"/>
    <n v="13193"/>
    <n v="36118"/>
    <n v="36118"/>
    <n v="3266.9"/>
    <n v="3266.9"/>
    <s v="RiceGoa"/>
    <n v="2021827.25"/>
    <n v="2021827.25"/>
    <n v="4617.55"/>
    <n v="4617.55"/>
    <n v="2.7450000000000001"/>
    <n v="2.7450000000000001"/>
    <n v="25.291"/>
    <n v="25.291"/>
    <n v="35.643000000000001"/>
    <n v="35.643000000000001"/>
    <n v="17.334"/>
    <n v="17.334"/>
  </r>
  <r>
    <s v="Sugarcane"/>
    <n v="2016"/>
    <x v="5"/>
    <s v="Whole Year"/>
    <s v="Whole Year"/>
    <x v="7"/>
    <n v="897"/>
    <n v="897"/>
    <n v="40222"/>
    <n v="40222"/>
    <n v="3266.9"/>
    <n v="3266.9"/>
    <s v="SugarcaneGoa"/>
    <n v="137465.25"/>
    <n v="137465.25"/>
    <n v="313.95"/>
    <n v="313.95"/>
    <n v="41.524999999999999"/>
    <n v="41.524999999999999"/>
    <n v="25.291"/>
    <n v="25.291"/>
    <n v="35.643000000000001"/>
    <n v="35.643000000000001"/>
    <n v="17.334"/>
    <n v="17.334"/>
  </r>
  <r>
    <s v="Ragi"/>
    <n v="2016"/>
    <x v="0"/>
    <s v="Kharif"/>
    <s v="Kharif"/>
    <x v="3"/>
    <n v="575562"/>
    <n v="575562"/>
    <n v="462667"/>
    <n v="462667"/>
    <n v="1147.2"/>
    <n v="1147.2"/>
    <s v="RagiKarnataka"/>
    <n v="88204876.5"/>
    <n v="88204876.5"/>
    <n v="201446.7"/>
    <n v="201446.7"/>
    <n v="0.85399999999999998"/>
    <n v="0.85399999999999998"/>
    <n v="26.065999999999999"/>
    <n v="26.065999999999999"/>
    <n v="36.493000000000002"/>
    <n v="36.493000000000002"/>
    <n v="17.062999999999999"/>
    <n v="17.062999999999999"/>
  </r>
  <r>
    <s v="Ragi"/>
    <n v="2016"/>
    <x v="1"/>
    <s v="Rabi"/>
    <s v="Rabi"/>
    <x v="3"/>
    <n v="16968"/>
    <n v="16968"/>
    <n v="17569"/>
    <n v="17569"/>
    <n v="1147.2"/>
    <n v="1147.2"/>
    <s v="RagiKarnataka"/>
    <n v="2600346"/>
    <n v="2600346"/>
    <n v="5938.8"/>
    <n v="5938.8"/>
    <n v="1.1140000000000001"/>
    <n v="1.1140000000000001"/>
    <n v="26.065999999999999"/>
    <n v="26.065999999999999"/>
    <n v="36.493000000000002"/>
    <n v="36.493000000000002"/>
    <n v="17.062999999999999"/>
    <n v="17.062999999999999"/>
  </r>
  <r>
    <s v="Ragi"/>
    <n v="2016"/>
    <x v="2"/>
    <s v="Summer"/>
    <s v="Summer"/>
    <x v="3"/>
    <n v="6133"/>
    <n v="6133"/>
    <n v="11093"/>
    <n v="11093"/>
    <n v="1147.2"/>
    <n v="1147.2"/>
    <s v="RagiKarnataka"/>
    <n v="939882.25"/>
    <n v="939882.25"/>
    <n v="2146.5500000000002"/>
    <n v="2146.5500000000002"/>
    <n v="1.895"/>
    <n v="1.895"/>
    <n v="26.065999999999999"/>
    <n v="26.065999999999999"/>
    <n v="36.493000000000002"/>
    <n v="36.493000000000002"/>
    <n v="17.062999999999999"/>
    <n v="17.062999999999999"/>
  </r>
  <r>
    <s v="Rice"/>
    <n v="2016"/>
    <x v="0"/>
    <s v="Kharif"/>
    <s v="Kharif"/>
    <x v="3"/>
    <n v="942025"/>
    <n v="942025"/>
    <n v="2611754"/>
    <n v="2611754"/>
    <n v="1147.2"/>
    <n v="1147.2"/>
    <s v="RiceKarnataka"/>
    <n v="144365331.30000001"/>
    <n v="144365331.30000001"/>
    <n v="329708.75"/>
    <n v="329708.75"/>
    <n v="2.5299999999999998"/>
    <n v="2.5299999999999998"/>
    <n v="26.065999999999999"/>
    <n v="26.065999999999999"/>
    <n v="36.493000000000002"/>
    <n v="36.493000000000002"/>
    <n v="17.062999999999999"/>
    <n v="17.062999999999999"/>
  </r>
  <r>
    <s v="Rice"/>
    <n v="2016"/>
    <x v="1"/>
    <s v="Rabi"/>
    <s v="Rabi"/>
    <x v="3"/>
    <m/>
    <n v="19649.504950495051"/>
    <n v="49615"/>
    <n v="49615"/>
    <n v="1147.2"/>
    <n v="1147.2"/>
    <s v="RiceKarnataka"/>
    <n v="2863629.5"/>
    <n v="2863629.5"/>
    <n v="6540.1"/>
    <n v="6540.1"/>
    <n v="2.5249999999999999"/>
    <n v="2.5249999999999999"/>
    <n v="26.065999999999999"/>
    <n v="26.065999999999999"/>
    <n v="36.493000000000002"/>
    <n v="36.493000000000002"/>
    <n v="17.062999999999999"/>
    <n v="17.062999999999999"/>
  </r>
  <r>
    <s v="Rice"/>
    <n v="2016"/>
    <x v="2"/>
    <s v="Summer"/>
    <s v="Summer"/>
    <x v="3"/>
    <n v="73832"/>
    <n v="73832"/>
    <n v="212837"/>
    <n v="212837"/>
    <n v="1147.2"/>
    <n v="1147.2"/>
    <s v="RiceKarnataka"/>
    <n v="11314754"/>
    <n v="11314754"/>
    <n v="25841.200000000001"/>
    <n v="25841.200000000001"/>
    <n v="2.8530000000000002"/>
    <n v="2.8530000000000002"/>
    <n v="26.065999999999999"/>
    <n v="26.065999999999999"/>
    <n v="36.493000000000002"/>
    <n v="36.493000000000002"/>
    <n v="17.062999999999999"/>
    <n v="17.062999999999999"/>
  </r>
  <r>
    <s v="Sugarcane"/>
    <n v="2016"/>
    <x v="5"/>
    <s v="Whole Year"/>
    <s v="Whole Year"/>
    <x v="3"/>
    <n v="397098"/>
    <n v="397098"/>
    <n v="27378389"/>
    <n v="27378389"/>
    <n v="1147.2"/>
    <n v="1147.2"/>
    <s v="SugarcaneKarnataka"/>
    <n v="60855268.5"/>
    <n v="60855268.5"/>
    <n v="138984.29999999999"/>
    <n v="138984.29999999999"/>
    <n v="75.584000000000003"/>
    <n v="75.584000000000003"/>
    <n v="26.065999999999999"/>
    <n v="26.065999999999999"/>
    <n v="36.493000000000002"/>
    <n v="36.493000000000002"/>
    <n v="17.062999999999999"/>
    <n v="17.062999999999999"/>
  </r>
  <r>
    <s v="Sunflower"/>
    <n v="2016"/>
    <x v="0"/>
    <s v="Kharif"/>
    <s v="Kharif"/>
    <x v="3"/>
    <n v="133872"/>
    <n v="133872"/>
    <n v="78670"/>
    <n v="78670"/>
    <n v="1147.2"/>
    <n v="1147.2"/>
    <s v="SunflowerKarnataka"/>
    <n v="20515884"/>
    <n v="20515884"/>
    <n v="46855.199999999997"/>
    <n v="46855.199999999997"/>
    <m/>
    <n v="0.58765089040277285"/>
    <n v="26.065999999999999"/>
    <n v="26.065999999999999"/>
    <n v="36.493000000000002"/>
    <n v="36.493000000000002"/>
    <n v="17.062999999999999"/>
    <n v="17.062999999999999"/>
  </r>
  <r>
    <s v="Sunflower"/>
    <n v="2016"/>
    <x v="1"/>
    <s v="Rabi"/>
    <s v="Rabi"/>
    <x v="3"/>
    <n v="82710"/>
    <n v="82710"/>
    <n v="18135"/>
    <n v="18135"/>
    <n v="1147.2"/>
    <n v="1147.2"/>
    <s v="SunflowerKarnataka"/>
    <n v="12675307.5"/>
    <n v="12675307.5"/>
    <n v="28948.5"/>
    <n v="28948.5"/>
    <m/>
    <n v="0.2192600652883569"/>
    <n v="26.065999999999999"/>
    <n v="26.065999999999999"/>
    <n v="36.493000000000002"/>
    <n v="36.493000000000002"/>
    <n v="17.062999999999999"/>
    <n v="17.062999999999999"/>
  </r>
  <r>
    <s v="Sunflower"/>
    <n v="2016"/>
    <x v="2"/>
    <s v="Summer"/>
    <s v="Summer"/>
    <x v="3"/>
    <n v="3775"/>
    <n v="3775"/>
    <n v="1638"/>
    <n v="1638"/>
    <n v="1147.2"/>
    <n v="1147.2"/>
    <s v="SunflowerKarnataka"/>
    <n v="578518.75"/>
    <n v="578518.75"/>
    <n v="1321.25"/>
    <n v="1321.25"/>
    <n v="0.71299999999999997"/>
    <n v="0.71299999999999997"/>
    <n v="26.065999999999999"/>
    <n v="26.065999999999999"/>
    <m/>
    <n v="35.670389312977157"/>
    <n v="17.062999999999999"/>
    <n v="17.062999999999999"/>
  </r>
  <r>
    <s v="Urad"/>
    <n v="2016"/>
    <x v="0"/>
    <s v="Kharif"/>
    <s v="Kharif"/>
    <x v="3"/>
    <n v="82772"/>
    <n v="82772"/>
    <n v="40424"/>
    <n v="40424"/>
    <n v="1147.2"/>
    <n v="1147.2"/>
    <s v="UradKarnataka"/>
    <n v="12684809"/>
    <n v="12684809"/>
    <n v="28970.2"/>
    <n v="28970.2"/>
    <n v="0.35199999999999998"/>
    <n v="0.35199999999999998"/>
    <n v="26.065999999999999"/>
    <n v="26.065999999999999"/>
    <n v="36.493000000000002"/>
    <n v="36.493000000000002"/>
    <m/>
    <n v="16.661877862595439"/>
  </r>
  <r>
    <s v="Urad"/>
    <n v="2016"/>
    <x v="1"/>
    <s v="Rabi"/>
    <s v="Rabi"/>
    <x v="3"/>
    <n v="3318"/>
    <n v="3318"/>
    <n v="1605"/>
    <n v="1605"/>
    <n v="1147.2"/>
    <n v="1147.2"/>
    <s v="UradKarnataka"/>
    <n v="508483.5"/>
    <n v="508483.5"/>
    <n v="1161.3"/>
    <n v="1161.3"/>
    <n v="0.44800000000000001"/>
    <n v="0.44800000000000001"/>
    <n v="26.065999999999999"/>
    <n v="26.065999999999999"/>
    <n v="36.493000000000002"/>
    <n v="36.493000000000002"/>
    <n v="17.062999999999999"/>
    <n v="17.062999999999999"/>
  </r>
  <r>
    <s v="Urad"/>
    <n v="2016"/>
    <x v="2"/>
    <s v="Summer"/>
    <s v="Summer"/>
    <x v="3"/>
    <n v="2218"/>
    <n v="2218"/>
    <n v="1205"/>
    <n v="1205"/>
    <n v="1147.2"/>
    <n v="1147.2"/>
    <s v="UradKarnataka"/>
    <n v="339908.5"/>
    <n v="339908.5"/>
    <n v="776.3"/>
    <n v="776.3"/>
    <n v="0.52600000000000002"/>
    <n v="0.52600000000000002"/>
    <n v="26.065999999999999"/>
    <n v="26.065999999999999"/>
    <n v="36.493000000000002"/>
    <n v="36.493000000000002"/>
    <n v="17.062999999999999"/>
    <n v="17.062999999999999"/>
  </r>
  <r>
    <s v="Wheat"/>
    <n v="2016"/>
    <x v="1"/>
    <s v="Rabi"/>
    <s v="Rabi"/>
    <x v="3"/>
    <n v="168242"/>
    <n v="168242"/>
    <n v="171429"/>
    <n v="171429"/>
    <n v="1147.2"/>
    <n v="1147.2"/>
    <s v="WheatKarnataka"/>
    <n v="25783086.5"/>
    <n v="25783086.5"/>
    <n v="58884.7"/>
    <n v="58884.7"/>
    <n v="0.94399999999999995"/>
    <n v="0.94399999999999995"/>
    <n v="26.065999999999999"/>
    <n v="26.065999999999999"/>
    <m/>
    <n v="35.670389312977157"/>
    <n v="17.062999999999999"/>
    <n v="17.062999999999999"/>
  </r>
  <r>
    <s v="Ragi"/>
    <n v="2016"/>
    <x v="6"/>
    <s v=""/>
    <s v="Whole Year"/>
    <x v="4"/>
    <n v="33"/>
    <n v="33"/>
    <n v="42"/>
    <n v="42"/>
    <n v="2924.3"/>
    <n v="2924.3"/>
    <s v="RagiKerala"/>
    <n v="5057.25"/>
    <n v="5057.25"/>
    <n v="11.55"/>
    <n v="11.55"/>
    <n v="1.375"/>
    <n v="1.375"/>
    <n v="25.922000000000001"/>
    <n v="25.922000000000001"/>
    <n v="33.640999999999998"/>
    <n v="33.640999999999998"/>
    <n v="19.994"/>
    <n v="19.994"/>
  </r>
  <r>
    <s v="Rice"/>
    <n v="2016"/>
    <x v="3"/>
    <s v="Autumn"/>
    <s v="Autumn"/>
    <x v="4"/>
    <n v="56601"/>
    <n v="56601"/>
    <n v="167181"/>
    <n v="167181"/>
    <n v="2924.3"/>
    <n v="2924.3"/>
    <s v="RiceKerala"/>
    <n v="8674103.25"/>
    <n v="8674103.25"/>
    <n v="19810.349999999999"/>
    <n v="19810.349999999999"/>
    <m/>
    <n v="2.9536757301107754"/>
    <n v="25.922000000000001"/>
    <n v="25.922000000000001"/>
    <n v="33.640999999999998"/>
    <n v="33.640999999999998"/>
    <n v="19.994"/>
    <n v="19.994"/>
  </r>
  <r>
    <s v="Rice"/>
    <n v="2016"/>
    <x v="2"/>
    <s v="Summer"/>
    <s v="Summer"/>
    <x v="4"/>
    <n v="42544"/>
    <n v="42544"/>
    <n v="127905"/>
    <n v="127905"/>
    <n v="2924.3"/>
    <n v="2924.3"/>
    <s v="RiceKerala"/>
    <n v="6519868"/>
    <n v="6519868"/>
    <n v="14890.4"/>
    <n v="14890.4"/>
    <n v="2.5339999999999998"/>
    <n v="2.5339999999999998"/>
    <n v="25.922000000000001"/>
    <n v="25.922000000000001"/>
    <n v="33.640999999999998"/>
    <n v="33.640999999999998"/>
    <n v="19.994"/>
    <n v="19.994"/>
  </r>
  <r>
    <s v="Rice"/>
    <n v="2016"/>
    <x v="4"/>
    <s v="Winter"/>
    <s v="Winter"/>
    <x v="4"/>
    <n v="72253"/>
    <n v="72253"/>
    <n v="141397"/>
    <n v="141397"/>
    <n v="2924.3"/>
    <n v="2924.3"/>
    <s v="RiceKerala"/>
    <n v="11072772.25"/>
    <n v="11072772.25"/>
    <n v="25288.55"/>
    <n v="25288.55"/>
    <n v="2.1019999999999999"/>
    <n v="2.1019999999999999"/>
    <n v="25.922000000000001"/>
    <n v="25.922000000000001"/>
    <n v="33.640999999999998"/>
    <n v="33.640999999999998"/>
    <n v="19.994"/>
    <n v="19.994"/>
  </r>
  <r>
    <s v="Sugarcane"/>
    <n v="2016"/>
    <x v="5"/>
    <s v="Whole Year"/>
    <s v="Whole Year"/>
    <x v="4"/>
    <n v="1062.502"/>
    <n v="1062.502"/>
    <n v="113130"/>
    <n v="113130"/>
    <n v="2924.3"/>
    <n v="2924.3"/>
    <s v="SugarcaneKerala"/>
    <n v="162828.432"/>
    <n v="162828.432"/>
    <n v="371.87599999999998"/>
    <n v="371.87599999999998"/>
    <n v="72.103999999999999"/>
    <n v="72.103999999999999"/>
    <n v="25.922000000000001"/>
    <n v="25.922000000000001"/>
    <n v="33.640999999999998"/>
    <n v="33.640999999999998"/>
    <n v="19.994"/>
    <n v="19.994"/>
  </r>
  <r>
    <s v="Wheat"/>
    <n v="2016"/>
    <x v="5"/>
    <s v="Whole Year"/>
    <s v="Whole Year"/>
    <x v="4"/>
    <n v="1"/>
    <n v="1"/>
    <n v="1"/>
    <n v="1"/>
    <n v="2924.3"/>
    <n v="2924.3"/>
    <s v="WheatKerala"/>
    <m/>
    <n v="195.64333333333335"/>
    <n v="0.35"/>
    <n v="0.35"/>
    <n v="1"/>
    <n v="1"/>
    <n v="25.922000000000001"/>
    <n v="25.922000000000001"/>
    <n v="33.640999999999998"/>
    <n v="33.640999999999998"/>
    <n v="19.994"/>
    <n v="19.994"/>
  </r>
  <r>
    <s v="Ragi"/>
    <n v="2016"/>
    <x v="0"/>
    <s v="Kharif"/>
    <s v="Kharif"/>
    <x v="6"/>
    <n v="52250"/>
    <n v="52250"/>
    <n v="85970"/>
    <n v="85970"/>
    <n v="912.4"/>
    <n v="912.4"/>
    <s v="RagiTamil Nadu"/>
    <n v="8007312.5"/>
    <n v="8007312.5"/>
    <n v="18287.5"/>
    <n v="18287.5"/>
    <n v="1.6519999999999999"/>
    <n v="1.6519999999999999"/>
    <n v="28.28"/>
    <n v="28.28"/>
    <n v="38.781999999999996"/>
    <n v="38.781999999999996"/>
    <n v="20.065000000000001"/>
    <n v="20.065000000000001"/>
  </r>
  <r>
    <s v="Ragi"/>
    <n v="2016"/>
    <x v="1"/>
    <s v="Rabi"/>
    <s v="Rabi"/>
    <x v="6"/>
    <m/>
    <n v="9327.761389708292"/>
    <n v="28459"/>
    <n v="28459"/>
    <n v="912.4"/>
    <n v="912.4"/>
    <s v="RagiTamil Nadu"/>
    <m/>
    <n v="7827050.5911764717"/>
    <n v="3189.2"/>
    <n v="3189.2"/>
    <n v="3.0510000000000002"/>
    <n v="3.0510000000000002"/>
    <n v="28.28"/>
    <n v="28.28"/>
    <m/>
    <n v="37.409649350649332"/>
    <s v=" 20.065 "/>
    <s v=" 20.065 "/>
  </r>
  <r>
    <s v="Rice"/>
    <n v="2016"/>
    <x v="0"/>
    <s v="Kharif"/>
    <s v="Kharif"/>
    <x v="6"/>
    <n v="1442841"/>
    <n v="1442841"/>
    <s v=" 3554113 "/>
    <s v=" 3554113 "/>
    <m/>
    <n v="940.59166666666658"/>
    <s v="RiceTamil Nadu"/>
    <n v="221115383.30000001"/>
    <n v="221115383.30000001"/>
    <n v="504994.35"/>
    <n v="504994.35"/>
    <m/>
    <n v="2.4632741930677047"/>
    <n v="28.28"/>
    <n v="28.28"/>
    <n v="38.781999999999996"/>
    <n v="38.781999999999996"/>
    <n v="20.065000000000001"/>
    <n v="20.065000000000001"/>
  </r>
  <r>
    <s v="Sugarcane"/>
    <n v="2016"/>
    <x v="5"/>
    <s v="Whole Year"/>
    <s v="Whole Year"/>
    <x v="6"/>
    <n v="218262"/>
    <n v="218262"/>
    <n v="18987555"/>
    <n v="18987555"/>
    <n v="912.4"/>
    <n v="912.4"/>
    <s v="SugarcaneTamil Nadu"/>
    <n v="33448651.5"/>
    <n v="33448651.5"/>
    <n v="76391.7"/>
    <n v="76391.7"/>
    <n v="78.378"/>
    <n v="78.378"/>
    <n v="28.28"/>
    <n v="28.28"/>
    <n v="38.781999999999996"/>
    <n v="38.781999999999996"/>
    <n v="20.065000000000001"/>
    <n v="20.065000000000001"/>
  </r>
  <r>
    <s v="Sunflower"/>
    <n v="2016"/>
    <x v="0"/>
    <s v="Kharif"/>
    <s v="Kharif"/>
    <x v="6"/>
    <n v="1959"/>
    <n v="1959"/>
    <n v="1675"/>
    <n v="1675"/>
    <n v="912.4"/>
    <n v="912.4"/>
    <s v="SunflowerTamil Nadu"/>
    <n v="300216.75"/>
    <n v="300216.75"/>
    <n v="685.65"/>
    <n v="685.65"/>
    <n v="0.83899999999999997"/>
    <n v="0.83899999999999997"/>
    <n v="28.28"/>
    <n v="28.28"/>
    <n v="38.781999999999996"/>
    <n v="38.781999999999996"/>
    <n v="20.065000000000001"/>
    <n v="20.065000000000001"/>
  </r>
  <r>
    <s v="Sunflower"/>
    <n v="2016"/>
    <x v="1"/>
    <s v="Rabi"/>
    <s v="Rabi"/>
    <x v="6"/>
    <n v="5488"/>
    <n v="5488"/>
    <n v="1244"/>
    <n v="1244"/>
    <n v="912.4"/>
    <n v="912.4"/>
    <s v="SunflowerTamil Nadu"/>
    <n v="841036"/>
    <n v="841036"/>
    <n v="1920.8"/>
    <n v="1920.8"/>
    <n v="0.29899999999999999"/>
    <n v="0.29899999999999999"/>
    <n v="28.28"/>
    <n v="28.28"/>
    <n v="38.781999999999996"/>
    <n v="38.781999999999996"/>
    <n v="20.065000000000001"/>
    <n v="20.065000000000001"/>
  </r>
  <r>
    <s v="Urad"/>
    <n v="2016"/>
    <x v="0"/>
    <s v="Kharif"/>
    <s v="Kharif"/>
    <x v="6"/>
    <n v="71477"/>
    <n v="71477"/>
    <n v="55256"/>
    <n v="55256"/>
    <n v="912.4"/>
    <n v="912.4"/>
    <s v="UradTamil Nadu"/>
    <n v="10953850.25"/>
    <n v="10953850.25"/>
    <n v="25016.95"/>
    <n v="25016.95"/>
    <n v="0.745"/>
    <n v="0.745"/>
    <n v="28.28"/>
    <n v="28.28"/>
    <n v="38.781999999999996"/>
    <n v="38.781999999999996"/>
    <n v="20.065000000000001"/>
    <n v="20.065000000000001"/>
  </r>
  <r>
    <s v="Urad"/>
    <n v="2016"/>
    <x v="1"/>
    <s v="Rabi"/>
    <s v="Rabi"/>
    <x v="6"/>
    <n v="358307"/>
    <n v="358307"/>
    <n v="129356"/>
    <n v="129356"/>
    <n v="912.4"/>
    <n v="912.4"/>
    <s v="UradTamil Nadu"/>
    <n v="54910547.75"/>
    <n v="54910547.75"/>
    <n v="125407.45"/>
    <n v="125407.45"/>
    <n v="0.35699999999999998"/>
    <n v="0.35699999999999998"/>
    <n v="28.28"/>
    <n v="28.28"/>
    <n v="38.781999999999996"/>
    <n v="38.781999999999996"/>
    <n v="20.065000000000001"/>
    <n v="20.065000000000001"/>
  </r>
  <r>
    <s v="Ragi"/>
    <n v="2017"/>
    <x v="0"/>
    <s v="Kharif"/>
    <s v="Kharif"/>
    <x v="2"/>
    <n v="26640"/>
    <n v="26640"/>
    <n v="30128"/>
    <n v="30128"/>
    <n v="868.2"/>
    <n v="868.2"/>
    <s v="RagiAndhra Pradesh"/>
    <n v="4194201.6000000001"/>
    <n v="4194201.6000000001"/>
    <n v="10123.200000000001"/>
    <n v="10123.200000000001"/>
    <n v="1.28"/>
    <n v="1.28"/>
    <n v="28.302"/>
    <n v="28.302"/>
    <n v="38.051000000000002"/>
    <n v="38.051000000000002"/>
    <n v="20.526"/>
    <n v="20.526"/>
  </r>
  <r>
    <s v="Ragi"/>
    <n v="2017"/>
    <x v="1"/>
    <s v="Rabi"/>
    <s v="Rabi"/>
    <x v="2"/>
    <n v="7810"/>
    <n v="7810"/>
    <n v="13861"/>
    <n v="13861"/>
    <n v="868.2"/>
    <n v="868.2"/>
    <s v="RagiAndhra Pradesh"/>
    <n v="1229606.3999999999"/>
    <n v="1229606.3999999999"/>
    <n v="2967.8"/>
    <n v="2967.8"/>
    <n v="1.897"/>
    <n v="1.897"/>
    <n v="28.302"/>
    <n v="28.302"/>
    <n v="38.051000000000002"/>
    <n v="38.051000000000002"/>
    <m/>
    <n v="20.258717171717141"/>
  </r>
  <r>
    <s v="Rice"/>
    <n v="2017"/>
    <x v="0"/>
    <s v="Kharif"/>
    <s v="Kharif"/>
    <x v="2"/>
    <n v="1476928"/>
    <n v="1476928"/>
    <n v="4941933"/>
    <n v="4941933"/>
    <n v="868.2"/>
    <n v="868.2"/>
    <s v="RiceAndhra Pradesh"/>
    <n v="232527544.30000001"/>
    <n v="232527544.30000001"/>
    <n v="561232.64000000001"/>
    <n v="561232.64000000001"/>
    <n v="3.25"/>
    <n v="3.25"/>
    <n v="28.302"/>
    <n v="28.302"/>
    <n v="38.051000000000002"/>
    <n v="38.051000000000002"/>
    <n v="20.526"/>
    <n v="20.526"/>
  </r>
  <r>
    <s v="Rice"/>
    <n v="2017"/>
    <x v="1"/>
    <s v="Rabi"/>
    <s v="Rabi"/>
    <x v="2"/>
    <n v="741258"/>
    <n v="741258"/>
    <n v="3519409"/>
    <n v="3519409"/>
    <n v="868.2"/>
    <n v="868.2"/>
    <s v="RiceAndhra Pradesh"/>
    <n v="116703659.5"/>
    <n v="116703659.5"/>
    <n v="281678.03999999998"/>
    <n v="281678.03999999998"/>
    <n v="3.8879999999999999"/>
    <n v="3.8879999999999999"/>
    <n v="28.302"/>
    <n v="28.302"/>
    <m/>
    <n v="37.972936842105277"/>
    <m/>
    <n v="20.258717171717141"/>
  </r>
  <r>
    <s v="Sugarcane"/>
    <n v="2017"/>
    <x v="5"/>
    <s v="Whole Year"/>
    <s v="Whole Year"/>
    <x v="2"/>
    <n v="98912"/>
    <n v="98912"/>
    <n v="7782670"/>
    <n v="7782670"/>
    <s v="868.20"/>
    <s v="868.20"/>
    <s v="SugarcaneAndhra Pradesh"/>
    <n v="15572705.279999999"/>
    <n v="15572705.279999999"/>
    <n v="37586.559999999998"/>
    <n v="37586.559999999998"/>
    <n v="92.494"/>
    <n v="92.494"/>
    <n v="28.302"/>
    <n v="28.302"/>
    <n v="38.051000000000002"/>
    <n v="38.051000000000002"/>
    <n v="20.526"/>
    <n v="20.526"/>
  </r>
  <r>
    <s v="Sunflower"/>
    <n v="2017"/>
    <x v="0"/>
    <s v="Kharif"/>
    <s v="Kharif"/>
    <x v="2"/>
    <n v="3045"/>
    <n v="3045"/>
    <n v="2249"/>
    <n v="2249"/>
    <n v="868.2"/>
    <n v="868.2"/>
    <s v="SunflowerAndhra Pradesh"/>
    <n v="479404.79999999999"/>
    <n v="479404.79999999999"/>
    <n v="1157.0999999999999"/>
    <n v="1157.0999999999999"/>
    <n v="0.92400000000000004"/>
    <n v="0.92400000000000004"/>
    <n v="28.302"/>
    <n v="28.302"/>
    <n v="38.051000000000002"/>
    <n v="38.051000000000002"/>
    <n v="20.526"/>
    <n v="20.526"/>
  </r>
  <r>
    <s v="Sunflower"/>
    <n v="2017"/>
    <x v="1"/>
    <s v="Rabi"/>
    <s v="Rabi"/>
    <x v="2"/>
    <n v="6101"/>
    <n v="6101"/>
    <n v="9421"/>
    <n v="9421"/>
    <n v="868.2"/>
    <n v="868.2"/>
    <s v="SunflowerAndhra Pradesh"/>
    <n v="960541.44"/>
    <n v="960541.44"/>
    <n v="2318.38"/>
    <n v="2318.38"/>
    <n v="1.083"/>
    <n v="1.083"/>
    <n v="28.302"/>
    <n v="28.302"/>
    <n v="38.051000000000002"/>
    <n v="38.051000000000002"/>
    <n v="20.526"/>
    <n v="20.526"/>
  </r>
  <r>
    <s v="Urad"/>
    <n v="2017"/>
    <x v="0"/>
    <s v="Kharif"/>
    <s v="Kharif"/>
    <x v="2"/>
    <n v="45798"/>
    <n v="45798"/>
    <n v="37675"/>
    <n v="37675"/>
    <n v="868.2"/>
    <n v="868.2"/>
    <s v="UradAndhra Pradesh"/>
    <n v="7210437.1200000001"/>
    <n v="7210437.1200000001"/>
    <n v="17403.240000000002"/>
    <n v="17403.240000000002"/>
    <m/>
    <n v="0.82263417616489798"/>
    <n v="28.302"/>
    <n v="28.302"/>
    <n v="38.051000000000002"/>
    <n v="38.051000000000002"/>
    <n v="20.526"/>
    <n v="20.526"/>
  </r>
  <r>
    <s v="Urad"/>
    <n v="2017"/>
    <x v="1"/>
    <s v="Rabi"/>
    <s v="Rabi"/>
    <x v="2"/>
    <n v="357442"/>
    <n v="357442"/>
    <n v="333413"/>
    <n v="333413"/>
    <n v="868.2"/>
    <n v="868.2"/>
    <s v="UradAndhra Pradesh"/>
    <n v="56275668.479999997"/>
    <n v="56275668.479999997"/>
    <n v="135827.96"/>
    <n v="135827.96"/>
    <n v="0.91200000000000003"/>
    <n v="0.91200000000000003"/>
    <n v="28.302"/>
    <n v="28.302"/>
    <n v="38.051000000000002"/>
    <n v="38.051000000000002"/>
    <n v="20.526"/>
    <n v="20.526"/>
  </r>
  <r>
    <s v="Wheat"/>
    <n v="2017"/>
    <x v="0"/>
    <s v="Kharif"/>
    <s v="Kharif"/>
    <x v="2"/>
    <n v="11"/>
    <n v="11"/>
    <s v=" 8 "/>
    <s v=" 8 "/>
    <n v="868.2"/>
    <n v="868.2"/>
    <s v="WheatAndhra Pradesh"/>
    <n v="1731.84"/>
    <n v="1731.84"/>
    <n v="4.18"/>
    <n v="4.18"/>
    <n v="0.85"/>
    <n v="0.85"/>
    <n v="28.302"/>
    <n v="28.302"/>
    <n v="38.051000000000002"/>
    <n v="38.051000000000002"/>
    <n v="20.526"/>
    <n v="20.526"/>
  </r>
  <r>
    <s v="Wheat"/>
    <n v="2017"/>
    <x v="1"/>
    <s v="Rabi"/>
    <s v="Rabi"/>
    <x v="2"/>
    <n v="38"/>
    <n v="38"/>
    <n v="27"/>
    <n v="27"/>
    <m/>
    <n v="956.04893617021185"/>
    <s v="WheatAndhra Pradesh"/>
    <n v="5982.72"/>
    <n v="5982.72"/>
    <n v="14.44"/>
    <n v="14.44"/>
    <n v="0.71699999999999997"/>
    <n v="0.71699999999999997"/>
    <n v="28.302"/>
    <n v="28.302"/>
    <n v="38.051000000000002"/>
    <n v="38.051000000000002"/>
    <n v="20.526"/>
    <n v="20.526"/>
  </r>
  <r>
    <s v="Ragi"/>
    <n v="2017"/>
    <x v="0"/>
    <s v="Kharif"/>
    <s v="Kharif"/>
    <x v="0"/>
    <n v="19"/>
    <n v="19"/>
    <n v="57"/>
    <n v="57"/>
    <n v="1582.4"/>
    <n v="1582.4"/>
    <s v="RagiPuducherry"/>
    <n v="2991.36"/>
    <n v="2991.36"/>
    <n v="7.22"/>
    <n v="7.22"/>
    <n v="3"/>
    <n v="3"/>
    <n v="28.274999999999999"/>
    <n v="28.274999999999999"/>
    <n v="32.741999999999997"/>
    <n v="32.741999999999997"/>
    <n v="24.498000000000001"/>
    <n v="24.498000000000001"/>
  </r>
  <r>
    <s v="Ragi"/>
    <n v="2017"/>
    <x v="1"/>
    <s v="Rabi"/>
    <s v="Rabi"/>
    <x v="0"/>
    <n v="3"/>
    <n v="3"/>
    <n v="9"/>
    <n v="9"/>
    <n v="1582.4"/>
    <n v="1582.4"/>
    <s v="RagiPuducherry"/>
    <n v="472.32"/>
    <n v="472.32"/>
    <n v="1.1399999999999999"/>
    <n v="1.1399999999999999"/>
    <n v="3"/>
    <n v="3"/>
    <n v="28.274999999999999"/>
    <n v="28.274999999999999"/>
    <n v="32.741999999999997"/>
    <n v="32.741999999999997"/>
    <n v="24.498000000000001"/>
    <n v="24.498000000000001"/>
  </r>
  <r>
    <s v="Ragi"/>
    <n v="2017"/>
    <x v="2"/>
    <s v="Summer"/>
    <s v="Summer"/>
    <x v="0"/>
    <n v="23"/>
    <n v="23"/>
    <n v="64"/>
    <n v="64"/>
    <n v="1582.4"/>
    <n v="1582.4"/>
    <s v="RagiPuducherry"/>
    <n v="3621.12"/>
    <n v="3621.12"/>
    <m/>
    <n v="5.4517391304347829"/>
    <n v="2.78"/>
    <n v="2.78"/>
    <n v="28.274999999999999"/>
    <n v="28.274999999999999"/>
    <n v="32.741999999999997"/>
    <n v="32.741999999999997"/>
    <n v="24.498000000000001"/>
    <n v="24.498000000000001"/>
  </r>
  <r>
    <s v="Rice"/>
    <n v="2017"/>
    <x v="0"/>
    <s v="Kharif"/>
    <s v="Kharif"/>
    <x v="0"/>
    <n v="4325"/>
    <n v="4325"/>
    <n v="15281"/>
    <n v="15281"/>
    <n v="1582.4"/>
    <n v="1582.4"/>
    <s v="RicePuducherry"/>
    <n v="680928"/>
    <n v="680928"/>
    <n v="1643.5"/>
    <n v="1643.5"/>
    <n v="3.2570000000000001"/>
    <n v="3.2570000000000001"/>
    <n v="28.274999999999999"/>
    <n v="28.274999999999999"/>
    <n v="32.741999999999997"/>
    <n v="32.741999999999997"/>
    <n v="24.498000000000001"/>
    <n v="24.498000000000001"/>
  </r>
  <r>
    <s v="Rice"/>
    <n v="2017"/>
    <x v="1"/>
    <s v="Rabi"/>
    <s v="Rabi"/>
    <x v="0"/>
    <n v="8749"/>
    <n v="8749"/>
    <n v="25188"/>
    <n v="25188"/>
    <n v="1582.4"/>
    <n v="1582.4"/>
    <s v="RicePuducherry"/>
    <n v="1377442.56"/>
    <n v="1377442.56"/>
    <n v="3324.62"/>
    <n v="3324.62"/>
    <n v="3.27"/>
    <n v="3.27"/>
    <n v="28.274999999999999"/>
    <n v="28.274999999999999"/>
    <n v="32.741999999999997"/>
    <n v="32.741999999999997"/>
    <n v="24.498000000000001"/>
    <n v="24.498000000000001"/>
  </r>
  <r>
    <s v="Rice"/>
    <n v="2017"/>
    <x v="2"/>
    <s v="Summer"/>
    <s v="Summer"/>
    <x v="0"/>
    <n v="4297"/>
    <n v="4297"/>
    <n v="15518"/>
    <n v="15518"/>
    <n v="1582.4"/>
    <n v="1582.4"/>
    <s v="RicePuducherry"/>
    <n v="676519.68"/>
    <n v="676519.68"/>
    <n v="1632.86"/>
    <n v="1632.86"/>
    <n v="2.85"/>
    <n v="2.85"/>
    <n v="28.274999999999999"/>
    <n v="28.274999999999999"/>
    <n v="32.741999999999997"/>
    <n v="32.741999999999997"/>
    <n v="24.498000000000001"/>
    <n v="24.498000000000001"/>
  </r>
  <r>
    <s v="Sugarcane"/>
    <n v="2017"/>
    <x v="0"/>
    <s v="Kharif"/>
    <s v="Kharif"/>
    <x v="0"/>
    <n v="1445"/>
    <n v="1445"/>
    <n v="180625"/>
    <n v="180625"/>
    <n v="1582.4"/>
    <n v="1582.4"/>
    <s v="SugarcanePuducherry"/>
    <n v="227500.79999999999"/>
    <n v="227500.79999999999"/>
    <n v="549.1"/>
    <n v="549.1"/>
    <n v="125"/>
    <n v="125"/>
    <n v="28.274999999999999"/>
    <n v="28.274999999999999"/>
    <m/>
    <n v="32.711188888888891"/>
    <n v="24.498000000000001"/>
    <n v="24.498000000000001"/>
  </r>
  <r>
    <s v="Urad"/>
    <n v="2017"/>
    <x v="0"/>
    <s v="Kharif"/>
    <s v="Kharif"/>
    <x v="0"/>
    <n v="10"/>
    <n v="10"/>
    <n v="9"/>
    <n v="9"/>
    <n v="1582.4"/>
    <n v="1582.4"/>
    <s v="UradPuducherry"/>
    <n v="1574.4"/>
    <n v="1574.4"/>
    <n v="3.8"/>
    <n v="3.8"/>
    <n v="0.9"/>
    <n v="0.9"/>
    <n v="28.274999999999999"/>
    <n v="28.274999999999999"/>
    <n v="32.741999999999997"/>
    <n v="32.741999999999997"/>
    <n v="24.498000000000001"/>
    <n v="24.498000000000001"/>
  </r>
  <r>
    <s v="Urad"/>
    <n v="2017"/>
    <x v="1"/>
    <s v="Rabi"/>
    <s v="Rabi"/>
    <x v="0"/>
    <n v="259"/>
    <n v="259"/>
    <m/>
    <n v="194.25"/>
    <n v="1582.4"/>
    <n v="1582.4"/>
    <s v="UradPuducherry"/>
    <n v="40776.959999999999"/>
    <n v="40776.959999999999"/>
    <n v="98.42"/>
    <n v="98.42"/>
    <n v="0.75"/>
    <n v="0.75"/>
    <n v="28.274999999999999"/>
    <n v="28.274999999999999"/>
    <n v="32.741999999999997"/>
    <n v="32.741999999999997"/>
    <n v="24.498000000000001"/>
    <n v="24.498000000000001"/>
  </r>
  <r>
    <s v="Urad"/>
    <n v="2017"/>
    <x v="2"/>
    <s v="Summer"/>
    <s v="Summer"/>
    <x v="0"/>
    <n v="272"/>
    <n v="272"/>
    <n v="106"/>
    <n v="106"/>
    <n v="1582.4"/>
    <n v="1582.4"/>
    <s v="UradPuducherry"/>
    <n v="42823.68"/>
    <n v="42823.68"/>
    <n v="103.36"/>
    <n v="103.36"/>
    <n v="0.55000000000000004"/>
    <n v="0.55000000000000004"/>
    <n v="28.274999999999999"/>
    <n v="28.274999999999999"/>
    <n v="32.741999999999997"/>
    <n v="32.741999999999997"/>
    <n v="24.498000000000001"/>
    <n v="24.498000000000001"/>
  </r>
  <r>
    <s v="Rice"/>
    <n v="2017"/>
    <x v="3"/>
    <s v="Autumn"/>
    <s v="Autumn"/>
    <x v="1"/>
    <n v="154511"/>
    <n v="154511"/>
    <n v="209349"/>
    <n v="209349"/>
    <n v="2098.5639999999999"/>
    <n v="2098.5639999999999"/>
    <s v="RiceAssam"/>
    <n v="24326211.84"/>
    <n v="24326211.84"/>
    <n v="58714.18"/>
    <n v="58714.18"/>
    <n v="1.4179999999999999"/>
    <n v="1.4179999999999999"/>
    <n v="24.53"/>
    <n v="24.53"/>
    <n v="32.673999999999999"/>
    <n v="32.673999999999999"/>
    <n v="16.946999999999999"/>
    <n v="16.946999999999999"/>
  </r>
  <r>
    <s v="Rice"/>
    <n v="2017"/>
    <x v="2"/>
    <s v="Summer"/>
    <s v="Summer"/>
    <x v="1"/>
    <n v="400402"/>
    <n v="400402"/>
    <n v="1191244"/>
    <n v="1191244"/>
    <n v="2098.5639999999999"/>
    <n v="2098.5639999999999"/>
    <s v="RiceAssam"/>
    <n v="63039290.880000003"/>
    <n v="63039290.880000003"/>
    <n v="152152.76"/>
    <n v="152152.76"/>
    <n v="2.7050000000000001"/>
    <n v="2.7050000000000001"/>
    <n v="24.53"/>
    <n v="24.53"/>
    <n v="32.673999999999999"/>
    <n v="32.673999999999999"/>
    <n v="16.946999999999999"/>
    <n v="16.946999999999999"/>
  </r>
  <r>
    <s v="Rice"/>
    <n v="2017"/>
    <x v="4"/>
    <s v="Winter"/>
    <s v="Winter"/>
    <x v="1"/>
    <n v="1878798"/>
    <n v="1878798"/>
    <n v="3883120"/>
    <n v="3883120"/>
    <n v="2098.5639999999999"/>
    <n v="2098.5639999999999"/>
    <s v="RiceAssam"/>
    <n v="295797957.10000002"/>
    <n v="295797957.10000002"/>
    <n v="713943.24"/>
    <n v="713943.24"/>
    <n v="2.0640000000000001"/>
    <n v="2.0640000000000001"/>
    <n v="24.53"/>
    <n v="24.53"/>
    <n v="32.673999999999999"/>
    <n v="32.673999999999999"/>
    <n v="16.946999999999999"/>
    <n v="16.946999999999999"/>
  </r>
  <r>
    <s v="Sugarcane"/>
    <n v="2017"/>
    <x v="5"/>
    <s v="Whole Year"/>
    <s v="Whole Year"/>
    <x v="1"/>
    <n v="30559"/>
    <n v="30559"/>
    <m/>
    <n v="1115006.233"/>
    <n v="2098.5639999999999"/>
    <n v="2098.5639999999999"/>
    <s v="SugarcaneAssam"/>
    <n v="4811208.96"/>
    <n v="4811208.96"/>
    <n v="11612.42"/>
    <n v="11612.42"/>
    <n v="36.487000000000002"/>
    <n v="36.487000000000002"/>
    <n v="24.53"/>
    <n v="24.53"/>
    <n v="32.673999999999999"/>
    <n v="32.673999999999999"/>
    <n v="16.946999999999999"/>
    <n v="16.946999999999999"/>
  </r>
  <r>
    <s v="Urad"/>
    <n v="2017"/>
    <x v="1"/>
    <s v="Rabi"/>
    <s v="Rabi"/>
    <x v="1"/>
    <n v="61460"/>
    <n v="61460"/>
    <n v="39827"/>
    <n v="39827"/>
    <n v="2098.5639999999999"/>
    <n v="2098.5639999999999"/>
    <s v="UradAssam"/>
    <n v="9676262.4000000004"/>
    <n v="9676262.4000000004"/>
    <n v="23354.799999999999"/>
    <n v="23354.799999999999"/>
    <n v="0.65100000000000002"/>
    <n v="0.65100000000000002"/>
    <n v="24.53"/>
    <n v="24.53"/>
    <n v="32.673999999999999"/>
    <n v="32.673999999999999"/>
    <n v="16.946999999999999"/>
    <n v="16.946999999999999"/>
  </r>
  <r>
    <s v="Wheat"/>
    <n v="2017"/>
    <x v="1"/>
    <s v="Rabi"/>
    <s v="Rabi"/>
    <x v="1"/>
    <n v="17786"/>
    <n v="17786"/>
    <n v="24658"/>
    <n v="24658"/>
    <n v="2098.5639999999999"/>
    <n v="2098.5639999999999"/>
    <s v="WheatAssam"/>
    <n v="2800227.84"/>
    <n v="2800227.84"/>
    <n v="6758.68"/>
    <n v="6758.68"/>
    <n v="1.339"/>
    <n v="1.339"/>
    <n v="24.53"/>
    <n v="24.53"/>
    <n v="32.673999999999999"/>
    <n v="32.673999999999999"/>
    <n v="16.946999999999999"/>
    <n v="16.946999999999999"/>
  </r>
  <r>
    <s v="Rice"/>
    <n v="2017"/>
    <x v="3"/>
    <s v="Autumn"/>
    <s v="Autumn"/>
    <x v="5"/>
    <m/>
    <n v="30896.551724137931"/>
    <n v="78848"/>
    <n v="78848"/>
    <n v="4472.3"/>
    <n v="4472.3"/>
    <s v="RiceMeghalaya"/>
    <n v="5286048"/>
    <n v="5286048"/>
    <n v="12758.5"/>
    <n v="12758.5"/>
    <n v="2.552"/>
    <n v="2.552"/>
    <n v="19.494"/>
    <n v="19.494"/>
    <n v="26.620999999999999"/>
    <n v="26.620999999999999"/>
    <m/>
    <n v="12.008600000000001"/>
  </r>
  <r>
    <s v="Rice"/>
    <n v="2017"/>
    <x v="1"/>
    <s v="Rabi"/>
    <s v="Rabi"/>
    <x v="5"/>
    <n v="13683"/>
    <n v="13683"/>
    <n v="63428"/>
    <n v="63428"/>
    <n v="4472.3"/>
    <n v="4472.3"/>
    <s v="RiceMeghalaya"/>
    <n v="2154251.52"/>
    <n v="2154251.52"/>
    <n v="5199.54"/>
    <n v="5199.54"/>
    <n v="2.5760000000000001"/>
    <n v="2.5760000000000001"/>
    <n v="19.494"/>
    <n v="19.494"/>
    <n v="26.620999999999999"/>
    <n v="26.620999999999999"/>
    <n v="12.182"/>
    <n v="12.182"/>
  </r>
  <r>
    <s v="Rice"/>
    <n v="2017"/>
    <x v="4"/>
    <s v="Winter"/>
    <s v="Winter"/>
    <x v="5"/>
    <n v="63883"/>
    <n v="63883"/>
    <n v="162272"/>
    <n v="162272"/>
    <n v="4472.3"/>
    <n v="4472.3"/>
    <s v="RiceMeghalaya"/>
    <n v="10057739.52"/>
    <n v="10057739.52"/>
    <n v="24275.54"/>
    <n v="24275.54"/>
    <n v="2.36"/>
    <n v="2.36"/>
    <n v="19.494"/>
    <n v="19.494"/>
    <n v="26.620999999999999"/>
    <n v="26.620999999999999"/>
    <n v="12.182"/>
    <n v="12.182"/>
  </r>
  <r>
    <s v="Sugarcane"/>
    <n v="2017"/>
    <x v="5"/>
    <s v="Whole Year"/>
    <s v="Whole Year"/>
    <x v="5"/>
    <n v="121"/>
    <n v="121"/>
    <n v="361"/>
    <n v="361"/>
    <n v="4472.3"/>
    <n v="4472.3"/>
    <s v="SugarcaneMeghalaya"/>
    <n v="19050.240000000002"/>
    <n v="19050.240000000002"/>
    <n v="45.98"/>
    <n v="45.98"/>
    <n v="2.67"/>
    <n v="2.67"/>
    <n v="19.494"/>
    <n v="19.494"/>
    <n v="26.620999999999999"/>
    <n v="26.620999999999999"/>
    <n v="12.182"/>
    <n v="12.182"/>
  </r>
  <r>
    <s v="Wheat"/>
    <n v="2017"/>
    <x v="1"/>
    <s v="Rabi"/>
    <s v="Rabi"/>
    <x v="5"/>
    <n v="460"/>
    <n v="460"/>
    <n v="887"/>
    <n v="887"/>
    <n v="4472.3"/>
    <n v="4472.3"/>
    <s v="WheatMeghalaya"/>
    <n v="72422.399999999994"/>
    <n v="72422.399999999994"/>
    <n v="174.8"/>
    <n v="174.8"/>
    <n v="1.6359999999999999"/>
    <n v="1.6359999999999999"/>
    <n v="19.494"/>
    <n v="19.494"/>
    <n v="26.620999999999999"/>
    <n v="26.620999999999999"/>
    <n v="12.182"/>
    <n v="12.182"/>
  </r>
  <r>
    <s v="Rice"/>
    <n v="2017"/>
    <x v="0"/>
    <s v="Kharif"/>
    <s v="Kharif"/>
    <x v="7"/>
    <n v="27219"/>
    <n v="27219"/>
    <m/>
    <n v="71722.064999999988"/>
    <n v="2772.5"/>
    <n v="2772.5"/>
    <s v="RiceGoa"/>
    <n v="4285359.3600000003"/>
    <n v="4285359.3600000003"/>
    <n v="10343.219999999999"/>
    <n v="10343.219999999999"/>
    <n v="2.6349999999999998"/>
    <n v="2.6349999999999998"/>
    <n v="25.288"/>
    <n v="25.288"/>
    <n v="34.872"/>
    <n v="34.872"/>
    <n v="17.7"/>
    <n v="17.7"/>
  </r>
  <r>
    <s v="Rice"/>
    <n v="2017"/>
    <x v="1"/>
    <s v="Rabi"/>
    <s v="Rabi"/>
    <x v="7"/>
    <n v="11301"/>
    <n v="11301"/>
    <n v="31718"/>
    <n v="31718"/>
    <n v="2772.5"/>
    <n v="2772.5"/>
    <s v="RiceGoa"/>
    <n v="1779229.44"/>
    <n v="1779229.44"/>
    <n v="4294.38"/>
    <n v="4294.38"/>
    <n v="2.855"/>
    <n v="2.855"/>
    <n v="25.288"/>
    <n v="25.288"/>
    <n v="34.872"/>
    <n v="34.872"/>
    <n v="17.7"/>
    <n v="17.7"/>
  </r>
  <r>
    <s v="Sugarcane"/>
    <n v="2017"/>
    <x v="5"/>
    <s v="Whole Year"/>
    <s v="Whole Year"/>
    <x v="7"/>
    <n v="910"/>
    <n v="910"/>
    <n v="47160"/>
    <n v="47160"/>
    <n v="2772.5"/>
    <n v="2772.5"/>
    <s v="SugarcaneGoa"/>
    <n v="143270.39999999999"/>
    <n v="143270.39999999999"/>
    <n v="345.8"/>
    <n v="345.8"/>
    <n v="45.41"/>
    <n v="45.41"/>
    <n v="25.288"/>
    <n v="25.288"/>
    <n v="34.872"/>
    <n v="34.872"/>
    <n v="17.7"/>
    <n v="17.7"/>
  </r>
  <r>
    <s v="Ragi"/>
    <n v="2017"/>
    <x v="6"/>
    <s v=""/>
    <s v="Rabi"/>
    <x v="3"/>
    <n v="727642"/>
    <n v="727642"/>
    <n v="1486852"/>
    <n v="1486852"/>
    <n v="1111.7"/>
    <n v="1111.7"/>
    <s v="RagiKarnataka"/>
    <n v="114559956.5"/>
    <n v="114559956.5"/>
    <n v="276503.96000000002"/>
    <n v="276503.96000000002"/>
    <n v="1.927"/>
    <n v="1.927"/>
    <n v="25.681999999999999"/>
    <n v="25.681999999999999"/>
    <n v="35.969000000000001"/>
    <n v="35.969000000000001"/>
    <n v="16.843"/>
    <n v="16.843"/>
  </r>
  <r>
    <s v="Ragi"/>
    <n v="2017"/>
    <x v="1"/>
    <s v="Rabi"/>
    <s v="Rabi"/>
    <x v="3"/>
    <n v="42291"/>
    <n v="42291"/>
    <n v="67706"/>
    <n v="67706"/>
    <n v="1111.7"/>
    <n v="1111.7"/>
    <s v="RagiKarnataka"/>
    <n v="6658295.04"/>
    <n v="6658295.04"/>
    <n v="16070.58"/>
    <n v="16070.58"/>
    <n v="1.6850000000000001"/>
    <n v="1.6850000000000001"/>
    <n v="25.681999999999999"/>
    <n v="25.681999999999999"/>
    <n v="35.969000000000001"/>
    <n v="35.969000000000001"/>
    <n v="16.843"/>
    <n v="16.843"/>
  </r>
  <r>
    <s v="Ragi"/>
    <n v="2017"/>
    <x v="2"/>
    <s v="Summer"/>
    <s v="Summer"/>
    <x v="3"/>
    <n v="7902"/>
    <n v="7902"/>
    <s v="13,734"/>
    <s v="13,734"/>
    <n v="1111.7"/>
    <n v="1111.7"/>
    <s v="RagiKarnataka"/>
    <n v="1244090.8799999999"/>
    <n v="1244090.8799999999"/>
    <n v="3002.76"/>
    <n v="3002.76"/>
    <n v="1.7909999999999999"/>
    <n v="1.7909999999999999"/>
    <n v="25.681999999999999"/>
    <n v="25.681999999999999"/>
    <n v="35.969000000000001"/>
    <n v="35.969000000000001"/>
    <n v="16.843"/>
    <n v="16.843"/>
  </r>
  <r>
    <s v="Rice"/>
    <n v="2017"/>
    <x v="0"/>
    <s v="Kharif"/>
    <s v="Kharif"/>
    <x v="3"/>
    <s v="737,547"/>
    <s v="737,547"/>
    <n v="2123100"/>
    <n v="2123100"/>
    <n v="1111.7"/>
    <n v="1111.7"/>
    <s v="RiceKarnataka"/>
    <n v="116119399.7"/>
    <n v="116119399.7"/>
    <n v="280267.86"/>
    <n v="280267.86"/>
    <n v="2.9"/>
    <n v="2.9"/>
    <s v="25.68"/>
    <s v="25.68"/>
    <n v="35.969000000000001"/>
    <n v="35.969000000000001"/>
    <n v="16.843"/>
    <n v="16.843"/>
  </r>
  <r>
    <s v="Rice"/>
    <n v="2017"/>
    <x v="1"/>
    <s v="Rabi"/>
    <s v="Rabi"/>
    <x v="3"/>
    <n v="30634"/>
    <n v="30634"/>
    <n v="81726"/>
    <n v="81726"/>
    <n v="1111.7"/>
    <n v="1111.7"/>
    <s v="RiceKarnataka"/>
    <n v="4823016.96"/>
    <n v="4823016.96"/>
    <n v="11640.92"/>
    <n v="11640.92"/>
    <m/>
    <n v="2.667820069204152"/>
    <n v="25.681999999999999"/>
    <n v="25.681999999999999"/>
    <n v="35.969000000000001"/>
    <n v="35.969000000000001"/>
    <n v="16.843"/>
    <n v="16.843"/>
  </r>
  <r>
    <s v="Rice"/>
    <n v="2017"/>
    <x v="2"/>
    <s v="Summer"/>
    <s v="Summer"/>
    <x v="3"/>
    <n v="224744"/>
    <n v="224744"/>
    <n v="702645"/>
    <n v="702645"/>
    <m/>
    <n v="1207.2793925925903"/>
    <s v="RiceKarnataka"/>
    <n v="35383695.359999999"/>
    <n v="35383695.359999999"/>
    <n v="85402.72"/>
    <n v="85402.72"/>
    <n v="3.0640000000000001"/>
    <n v="3.0640000000000001"/>
    <n v="25.681999999999999"/>
    <n v="25.681999999999999"/>
    <n v="35.969000000000001"/>
    <n v="35.969000000000001"/>
    <n v="16.843"/>
    <n v="16.843"/>
  </r>
  <r>
    <s v="Sugarcane"/>
    <n v="2017"/>
    <x v="5"/>
    <s v="Whole Year"/>
    <s v="Whole Year"/>
    <x v="3"/>
    <n v="400000"/>
    <n v="400000"/>
    <n v="37460951"/>
    <n v="37460951"/>
    <n v="1111.7"/>
    <n v="1111.7"/>
    <s v="SugarcaneKarnataka"/>
    <n v="62976000"/>
    <n v="62976000"/>
    <n v="152000"/>
    <n v="152000"/>
    <n v="91.9"/>
    <n v="91.9"/>
    <n v="25.681999999999999"/>
    <n v="25.681999999999999"/>
    <n v="35.969000000000001"/>
    <n v="35.969000000000001"/>
    <n v="16.843"/>
    <n v="16.843"/>
  </r>
  <r>
    <s v="Sunflower"/>
    <n v="2017"/>
    <x v="0"/>
    <s v="Kharif"/>
    <s v="Kharif"/>
    <x v="3"/>
    <n v="111388"/>
    <n v="111388"/>
    <n v="112325"/>
    <n v="112325"/>
    <n v="1111.7"/>
    <n v="1111.7"/>
    <s v="SunflowerKarnataka"/>
    <n v="17536926.719999999"/>
    <n v="17536926.719999999"/>
    <n v="42327.44"/>
    <n v="42327.44"/>
    <s v="0.95"/>
    <s v="0.95"/>
    <n v="25.681999999999999"/>
    <n v="25.681999999999999"/>
    <n v="35.969000000000001"/>
    <n v="35.969000000000001"/>
    <s v=" 16.843 "/>
    <s v=" 16.843 "/>
  </r>
  <r>
    <s v="Sunflower"/>
    <n v="2017"/>
    <x v="1"/>
    <s v="Rabi"/>
    <s v="Rabi"/>
    <x v="3"/>
    <n v="57696"/>
    <n v="57696"/>
    <n v="33635"/>
    <n v="33635"/>
    <n v="1111.7"/>
    <n v="1111.7"/>
    <s v="SunflowerKarnataka"/>
    <n v="9083658.2400000002"/>
    <n v="9083658.2400000002"/>
    <n v="21924.48"/>
    <n v="21924.48"/>
    <n v="0.92700000000000005"/>
    <n v="0.92700000000000005"/>
    <n v="25.681999999999999"/>
    <n v="25.681999999999999"/>
    <n v="35.969000000000001"/>
    <n v="35.969000000000001"/>
    <n v="16.843"/>
    <n v="16.843"/>
  </r>
  <r>
    <s v="Sunflower"/>
    <n v="2017"/>
    <x v="2"/>
    <s v="Summer"/>
    <s v="Summer"/>
    <x v="3"/>
    <n v="4014"/>
    <n v="4014"/>
    <n v="4831"/>
    <n v="4831"/>
    <n v="1111.7"/>
    <n v="1111.7"/>
    <s v="SunflowerKarnataka"/>
    <n v="631964.16000000003"/>
    <n v="631964.16000000003"/>
    <n v="1525.32"/>
    <n v="1525.32"/>
    <n v="1.3180000000000001"/>
    <n v="1.3180000000000001"/>
    <n v="25.681999999999999"/>
    <n v="25.681999999999999"/>
    <n v="35.969000000000001"/>
    <n v="35.969000000000001"/>
    <n v="16.843"/>
    <n v="16.843"/>
  </r>
  <r>
    <s v="Urad"/>
    <n v="2017"/>
    <x v="0"/>
    <s v="Kharif"/>
    <s v="Kharif"/>
    <x v="3"/>
    <n v="132397"/>
    <n v="132397"/>
    <n v="64138"/>
    <n v="64138"/>
    <n v="1111.7"/>
    <n v="1111.7"/>
    <s v="UradKarnataka"/>
    <n v="20844583.68"/>
    <n v="20844583.68"/>
    <n v="50310.86"/>
    <n v="50310.86"/>
    <n v="0.377"/>
    <n v="0.377"/>
    <n v="25.681999999999999"/>
    <n v="25.681999999999999"/>
    <n v="35.969000000000001"/>
    <n v="35.969000000000001"/>
    <n v="16.843"/>
    <n v="16.843"/>
  </r>
  <r>
    <s v="Urad"/>
    <n v="2017"/>
    <x v="1"/>
    <s v="Rabi"/>
    <s v="Rabi"/>
    <x v="3"/>
    <n v="3179"/>
    <n v="3179"/>
    <n v="1418"/>
    <n v="1418"/>
    <n v="1111.7"/>
    <n v="1111.7"/>
    <s v="UradKarnataka"/>
    <n v="500501.76000000001"/>
    <n v="500501.76000000001"/>
    <n v="1208.02"/>
    <n v="1208.02"/>
    <n v="0.48199999999999998"/>
    <n v="0.48199999999999998"/>
    <n v="25.681999999999999"/>
    <n v="25.681999999999999"/>
    <n v="35.969000000000001"/>
    <n v="35.969000000000001"/>
    <n v="16.843"/>
    <n v="16.843"/>
  </r>
  <r>
    <s v="Urad"/>
    <n v="2017"/>
    <x v="2"/>
    <s v="Summer"/>
    <s v="Summer"/>
    <x v="3"/>
    <n v="992"/>
    <n v="992"/>
    <n v="523"/>
    <n v="523"/>
    <n v="1111.7"/>
    <n v="1111.7"/>
    <s v="UradKarnataka"/>
    <n v="156180.48000000001"/>
    <n v="156180.48000000001"/>
    <n v="376.96"/>
    <n v="376.96"/>
    <n v="0.48899999999999999"/>
    <n v="0.48899999999999999"/>
    <n v="25.681999999999999"/>
    <n v="25.681999999999999"/>
    <n v="35.969000000000001"/>
    <n v="35.969000000000001"/>
    <n v="16.843"/>
    <n v="16.843"/>
  </r>
  <r>
    <s v="Wheat"/>
    <n v="2017"/>
    <x v="1"/>
    <s v="Rabi"/>
    <s v="Rabi"/>
    <x v="3"/>
    <n v="193338"/>
    <n v="193338"/>
    <m/>
    <n v="205904.97"/>
    <n v="1111.7"/>
    <n v="1111.7"/>
    <s v="WheatKarnataka"/>
    <n v="30439134.719999999"/>
    <n v="30439134.719999999"/>
    <n v="73468.44"/>
    <n v="73468.44"/>
    <n v="1.0649999999999999"/>
    <n v="1.0649999999999999"/>
    <s v=" 25.682 "/>
    <s v=" 25.682 "/>
    <n v="35.969000000000001"/>
    <n v="35.969000000000001"/>
    <n v="16.843"/>
    <n v="16.843"/>
  </r>
  <r>
    <s v="Ragi"/>
    <n v="2017"/>
    <x v="5"/>
    <s v="Whole Year"/>
    <s v="Whole Year"/>
    <x v="4"/>
    <n v="86.5"/>
    <n v="86.5"/>
    <n v="110"/>
    <n v="110"/>
    <n v="2664.8"/>
    <n v="2664.8"/>
    <s v="RagiKerala"/>
    <n v="13618.56"/>
    <n v="13618.56"/>
    <n v="32.869999999999997"/>
    <n v="32.869999999999997"/>
    <n v="1.36"/>
    <n v="1.36"/>
    <n v="25.411999999999999"/>
    <n v="25.411999999999999"/>
    <n v="32.545999999999999"/>
    <n v="32.545999999999999"/>
    <n v="19.86"/>
    <n v="19.86"/>
  </r>
  <r>
    <s v="Rice"/>
    <n v="2017"/>
    <x v="3"/>
    <s v="Autumn"/>
    <s v="Autumn"/>
    <x v="4"/>
    <n v="58278"/>
    <n v="58278"/>
    <n v="148913"/>
    <n v="148913"/>
    <n v="2664.8"/>
    <n v="2664.8"/>
    <s v="RiceKerala"/>
    <n v="9175288.3200000003"/>
    <n v="9175288.3200000003"/>
    <n v="22145.64"/>
    <n v="22145.64"/>
    <n v="2.218"/>
    <n v="2.218"/>
    <n v="25.411999999999999"/>
    <n v="25.411999999999999"/>
    <n v="32.545999999999999"/>
    <n v="32.545999999999999"/>
    <n v="19.86"/>
    <n v="19.86"/>
  </r>
  <r>
    <s v="Rice"/>
    <n v="2017"/>
    <x v="2"/>
    <s v="Summer"/>
    <s v="Summer"/>
    <x v="4"/>
    <n v="49693"/>
    <n v="49693"/>
    <n v="153463"/>
    <n v="153463"/>
    <n v="2664.8"/>
    <n v="2664.8"/>
    <s v="RiceKerala"/>
    <n v="7823665.9199999999"/>
    <n v="7823665.9199999999"/>
    <n v="18883.34"/>
    <n v="18883.34"/>
    <m/>
    <n v="3.0882216811220897"/>
    <n v="25.411999999999999"/>
    <n v="25.411999999999999"/>
    <n v="32.545999999999999"/>
    <n v="32.545999999999999"/>
    <n v="19.86"/>
    <n v="19.86"/>
  </r>
  <r>
    <s v="Rice"/>
    <n v="2017"/>
    <x v="4"/>
    <s v="Winter"/>
    <s v="Winter"/>
    <x v="4"/>
    <n v="81115"/>
    <n v="81115"/>
    <n v="218934"/>
    <n v="218934"/>
    <n v="2664.8"/>
    <n v="2664.8"/>
    <s v="RiceKerala"/>
    <n v="12770745.6"/>
    <n v="12770745.6"/>
    <n v="30823.7"/>
    <n v="30823.7"/>
    <n v="2.484"/>
    <n v="2.484"/>
    <n v="25.411999999999999"/>
    <n v="25.411999999999999"/>
    <n v="32.545999999999999"/>
    <n v="32.545999999999999"/>
    <n v="19.86"/>
    <n v="19.86"/>
  </r>
  <r>
    <s v="Sugarcane"/>
    <n v="2017"/>
    <x v="5"/>
    <s v="Whole Year"/>
    <s v="Whole Year"/>
    <x v="4"/>
    <n v="1047.674"/>
    <n v="1047.674"/>
    <n v="115110"/>
    <n v="115110"/>
    <n v="2664.8"/>
    <n v="2664.8"/>
    <s v="SugarcaneKerala"/>
    <m/>
    <n v="269452.79355555557"/>
    <n v="398.11599999999999"/>
    <n v="398.11599999999999"/>
    <n v="68.188999999999993"/>
    <n v="68.188999999999993"/>
    <n v="25.411999999999999"/>
    <n v="25.411999999999999"/>
    <n v="32.545999999999999"/>
    <n v="32.545999999999999"/>
    <n v="19.86"/>
    <n v="19.86"/>
  </r>
  <r>
    <s v="Wheat"/>
    <n v="2017"/>
    <x v="5"/>
    <s v="Whole Year"/>
    <s v="Whole Year"/>
    <x v="4"/>
    <n v="1"/>
    <n v="1"/>
    <n v="1"/>
    <n v="1"/>
    <n v="2664.8"/>
    <n v="2664.8"/>
    <s v="WheatKerala"/>
    <n v="157.44"/>
    <n v="157.44"/>
    <n v="0.38"/>
    <n v="0.38"/>
    <n v="1"/>
    <n v="1"/>
    <n v="25.411999999999999"/>
    <n v="25.411999999999999"/>
    <n v="32.545999999999999"/>
    <n v="32.545999999999999"/>
    <n v="19.86"/>
    <n v="19.86"/>
  </r>
  <r>
    <s v="Ragi"/>
    <n v="2017"/>
    <x v="0"/>
    <s v="Kharif"/>
    <s v="Kharif"/>
    <x v="6"/>
    <n v="62373"/>
    <n v="62373"/>
    <n v="213587"/>
    <n v="213587"/>
    <n v="970.9"/>
    <n v="970.9"/>
    <s v="RagiTamil Nadu"/>
    <n v="9820005.1199999992"/>
    <n v="9820005.1199999992"/>
    <n v="23701.74"/>
    <n v="23701.74"/>
    <n v="3.3210000000000002"/>
    <n v="3.3210000000000002"/>
    <n v="27.852"/>
    <n v="27.852"/>
    <n v="37.246000000000002"/>
    <n v="37.246000000000002"/>
    <n v="20.294"/>
    <n v="20.294"/>
  </r>
  <r>
    <s v="Ragi"/>
    <n v="2017"/>
    <x v="1"/>
    <s v="Rabi"/>
    <s v="Rabi"/>
    <x v="6"/>
    <n v="24140"/>
    <n v="24140"/>
    <n v="107745"/>
    <n v="107745"/>
    <n v="970.9"/>
    <n v="970.9"/>
    <s v="RagiTamil Nadu"/>
    <n v="3800601.6"/>
    <n v="3800601.6"/>
    <n v="9173.2000000000007"/>
    <n v="9173.2000000000007"/>
    <n v="4.3369999999999997"/>
    <n v="4.3369999999999997"/>
    <n v="27.852"/>
    <n v="27.852"/>
    <n v="37.246000000000002"/>
    <n v="37.246000000000002"/>
    <n v="20.294"/>
    <n v="20.294"/>
  </r>
  <r>
    <s v="Rice"/>
    <n v="2017"/>
    <x v="3"/>
    <s v="Autumn"/>
    <s v="Autumn"/>
    <x v="6"/>
    <n v="235255"/>
    <n v="235255"/>
    <n v="906616"/>
    <n v="906616"/>
    <n v="970.9"/>
    <n v="970.9"/>
    <s v="RiceTamil Nadu"/>
    <n v="37038547.200000003"/>
    <n v="37038547.200000003"/>
    <n v="89396.9"/>
    <n v="89396.9"/>
    <n v="3.968"/>
    <n v="3.968"/>
    <n v="27.852"/>
    <n v="27.852"/>
    <n v="37.246000000000002"/>
    <n v="37.246000000000002"/>
    <n v="20.294"/>
    <n v="20.294"/>
  </r>
  <r>
    <s v="Rice"/>
    <n v="2017"/>
    <x v="2"/>
    <s v="Summer"/>
    <s v="Summer"/>
    <x v="6"/>
    <n v="276272"/>
    <n v="276272"/>
    <n v="1234550"/>
    <n v="1234550"/>
    <n v="970.9"/>
    <n v="970.9"/>
    <s v="RiceTamil Nadu"/>
    <n v="43496263.68"/>
    <n v="43496263.68"/>
    <n v="104983.36"/>
    <n v="104983.36"/>
    <n v="4.4509999999999996"/>
    <n v="4.4509999999999996"/>
    <n v="27.852"/>
    <n v="27.852"/>
    <n v="37.246000000000002"/>
    <n v="37.246000000000002"/>
    <n v="20.294"/>
    <n v="20.294"/>
  </r>
  <r>
    <s v="Rice"/>
    <n v="2017"/>
    <x v="4"/>
    <s v="Winter"/>
    <s v="Winter"/>
    <x v="6"/>
    <n v="1317338"/>
    <n v="1317338"/>
    <n v="4497284"/>
    <n v="4497284"/>
    <n v="970.9"/>
    <n v="970.9"/>
    <s v="RiceTamil Nadu"/>
    <n v="207401694.69999999"/>
    <n v="207401694.69999999"/>
    <n v="500588.44"/>
    <n v="500588.44"/>
    <n v="4.1390000000000002"/>
    <n v="4.1390000000000002"/>
    <n v="27.852"/>
    <n v="27.852"/>
    <n v="37.246000000000002"/>
    <n v="37.246000000000002"/>
    <n v="20.294"/>
    <n v="20.294"/>
  </r>
  <r>
    <s v="Sugarcane"/>
    <n v="2017"/>
    <x v="5"/>
    <s v="Whole Year"/>
    <s v="Whole Year"/>
    <x v="6"/>
    <n v="171856"/>
    <n v="171856"/>
    <n v="17155603"/>
    <n v="17155603"/>
    <n v="970.9"/>
    <n v="970.9"/>
    <s v="SugarcaneTamil Nadu"/>
    <n v="27057008.640000001"/>
    <n v="27057008.640000001"/>
    <n v="65305.279999999999"/>
    <n v="65305.279999999999"/>
    <n v="94.5"/>
    <n v="94.5"/>
    <n v="27.852"/>
    <n v="27.852"/>
    <n v="37.246000000000002"/>
    <n v="37.246000000000002"/>
    <n v="20.294"/>
    <n v="20.294"/>
  </r>
  <r>
    <s v="Sunflower"/>
    <n v="2017"/>
    <x v="0"/>
    <s v="Kharif"/>
    <s v="Kharif"/>
    <x v="6"/>
    <n v="542"/>
    <n v="542"/>
    <n v="1057"/>
    <n v="1057"/>
    <n v="970.9"/>
    <n v="970.9"/>
    <s v="SunflowerTamil Nadu"/>
    <n v="85332.479999999996"/>
    <n v="85332.479999999996"/>
    <n v="205.96"/>
    <n v="205.96"/>
    <n v="1.9730000000000001"/>
    <n v="1.9730000000000001"/>
    <n v="27.852"/>
    <n v="27.852"/>
    <n v="37.246000000000002"/>
    <n v="37.246000000000002"/>
    <n v="20.294"/>
    <n v="20.294"/>
  </r>
  <r>
    <s v="Sunflower"/>
    <n v="2017"/>
    <x v="1"/>
    <s v="Rabi"/>
    <s v="Rabi"/>
    <x v="6"/>
    <n v="6207"/>
    <n v="6207"/>
    <n v="4936"/>
    <n v="4936"/>
    <n v="970.9"/>
    <n v="970.9"/>
    <s v="SunflowerTamil Nadu"/>
    <n v="977230.08"/>
    <n v="977230.08"/>
    <n v="2358.66"/>
    <n v="2358.66"/>
    <n v="0.89600000000000002"/>
    <n v="0.89600000000000002"/>
    <n v="27.852"/>
    <n v="27.852"/>
    <n v="37.246000000000002"/>
    <n v="37.246000000000002"/>
    <n v="20.294"/>
    <n v="20.294"/>
  </r>
  <r>
    <s v="Urad"/>
    <n v="2017"/>
    <x v="0"/>
    <s v="Kharif"/>
    <s v="Kharif"/>
    <x v="6"/>
    <n v="58422"/>
    <n v="58422"/>
    <n v="53226"/>
    <n v="53226"/>
    <n v="970.9"/>
    <n v="970.9"/>
    <s v="UradTamil Nadu"/>
    <m/>
    <n v="35636860.853749998"/>
    <n v="22200.36"/>
    <n v="22200.36"/>
    <n v="0.89200000000000002"/>
    <n v="0.89200000000000002"/>
    <n v="27.852"/>
    <n v="27.852"/>
    <n v="37.246000000000002"/>
    <n v="37.246000000000002"/>
    <n v="20.294"/>
    <n v="20.294"/>
  </r>
  <r>
    <s v="Urad"/>
    <n v="2017"/>
    <x v="1"/>
    <s v="Rabi"/>
    <s v="Rabi"/>
    <x v="6"/>
    <n v="367910"/>
    <n v="367910"/>
    <n v="248377"/>
    <n v="248377"/>
    <n v="970.9"/>
    <n v="970.9"/>
    <s v="UradTamil Nadu"/>
    <n v="57923750.399999999"/>
    <n v="57923750.399999999"/>
    <n v="139805.79999999999"/>
    <n v="139805.79999999999"/>
    <n v="0.68"/>
    <n v="0.68"/>
    <n v="27.852"/>
    <n v="27.852"/>
    <n v="37.246000000000002"/>
    <n v="37.246000000000002"/>
    <n v="20.294"/>
    <n v="20.294"/>
  </r>
  <r>
    <s v="Ragi"/>
    <n v="2018"/>
    <x v="0"/>
    <s v="Kharif"/>
    <s v="Kharif"/>
    <x v="2"/>
    <n v="23993"/>
    <n v="23993"/>
    <n v="29467"/>
    <n v="29467"/>
    <n v="1220.5"/>
    <n v="1220.5"/>
    <s v="RagiAndhra Pradesh"/>
    <n v="3891664.6"/>
    <n v="3891664.6"/>
    <n v="8397.5499999999993"/>
    <n v="8397.5499999999993"/>
    <n v="1.306"/>
    <n v="1.306"/>
    <n v="28.652000000000001"/>
    <n v="28.652000000000001"/>
    <n v="38.509"/>
    <n v="38.509"/>
    <n v="20.052"/>
    <n v="20.052"/>
  </r>
  <r>
    <s v="Ragi"/>
    <n v="2018"/>
    <x v="1"/>
    <s v="Rabi"/>
    <s v="Rabi"/>
    <x v="2"/>
    <n v="8149"/>
    <n v="8149"/>
    <n v="13853"/>
    <n v="13853"/>
    <n v="1220.5"/>
    <n v="1220.5"/>
    <s v="RagiAndhra Pradesh"/>
    <n v="1321767.8"/>
    <n v="1321767.8"/>
    <n v="2852.15"/>
    <n v="2852.15"/>
    <n v="1.7809999999999999"/>
    <n v="1.7809999999999999"/>
    <n v="28.652000000000001"/>
    <n v="28.652000000000001"/>
    <n v="38.509"/>
    <n v="38.509"/>
    <n v="20.052"/>
    <n v="20.052"/>
  </r>
  <r>
    <s v="Rice"/>
    <n v="2018"/>
    <x v="0"/>
    <s v="Kharif"/>
    <s v="Kharif"/>
    <x v="2"/>
    <n v="1563887"/>
    <n v="1563887"/>
    <n v="5243250"/>
    <n v="5243250"/>
    <n v="1220.5"/>
    <n v="1220.5"/>
    <s v="RiceAndhra Pradesh"/>
    <n v="253662471.40000001"/>
    <n v="253662471.40000001"/>
    <n v="547360.44999999995"/>
    <n v="547360.44999999995"/>
    <n v="3.2639999999999998"/>
    <n v="3.2639999999999998"/>
    <n v="28.652000000000001"/>
    <n v="28.652000000000001"/>
    <n v="38.509"/>
    <n v="38.509"/>
    <n v="20.052"/>
    <n v="20.052"/>
  </r>
  <r>
    <s v="Rice"/>
    <n v="2018"/>
    <x v="1"/>
    <s v="Rabi"/>
    <s v="Rabi"/>
    <x v="2"/>
    <n v="644417"/>
    <n v="644417"/>
    <m/>
    <n v="2383698.483"/>
    <n v="1220.5"/>
    <n v="1220.5"/>
    <s v="RiceAndhra Pradesh"/>
    <n v="104524437.40000001"/>
    <n v="104524437.40000001"/>
    <n v="225545.95"/>
    <n v="225545.95"/>
    <n v="3.6989999999999998"/>
    <n v="3.6989999999999998"/>
    <n v="28.652000000000001"/>
    <n v="28.652000000000001"/>
    <n v="38.509"/>
    <n v="38.509"/>
    <n v="20.052"/>
    <n v="20.052"/>
  </r>
  <r>
    <s v="Sugarcane"/>
    <n v="2018"/>
    <x v="0"/>
    <s v="Kharif"/>
    <s v="Kharif"/>
    <x v="2"/>
    <n v="101525"/>
    <n v="101525"/>
    <n v="8056925"/>
    <n v="8056925"/>
    <n v="1220.5"/>
    <n v="1220.5"/>
    <s v="SugarcaneAndhra Pradesh"/>
    <n v="16467355"/>
    <n v="16467355"/>
    <n v="35533.75"/>
    <n v="35533.75"/>
    <n v="84.048000000000002"/>
    <n v="84.048000000000002"/>
    <n v="28.652000000000001"/>
    <n v="28.652000000000001"/>
    <n v="38.509"/>
    <n v="38.509"/>
    <n v="20.052"/>
    <n v="20.052"/>
  </r>
  <r>
    <s v="Sunflower"/>
    <n v="2018"/>
    <x v="0"/>
    <s v="Kharif"/>
    <s v="Kharif"/>
    <x v="2"/>
    <n v="3248"/>
    <n v="3248"/>
    <n v="1810"/>
    <n v="1810"/>
    <n v="1220.5"/>
    <n v="1220.5"/>
    <s v="SunflowerAndhra Pradesh"/>
    <n v="526825.6"/>
    <n v="526825.6"/>
    <n v="1136.8"/>
    <n v="1136.8"/>
    <n v="0.99399999999999999"/>
    <n v="0.99399999999999999"/>
    <n v="28.652000000000001"/>
    <n v="28.652000000000001"/>
    <n v="38.509"/>
    <n v="38.509"/>
    <n v="20.052"/>
    <n v="20.052"/>
  </r>
  <r>
    <s v="Sunflower"/>
    <n v="2018"/>
    <x v="1"/>
    <s v="Rabi"/>
    <s v="Rabi"/>
    <x v="2"/>
    <n v="10081"/>
    <n v="10081"/>
    <n v="7363"/>
    <n v="7363"/>
    <n v="1220.5"/>
    <n v="1220.5"/>
    <s v="SunflowerAndhra Pradesh"/>
    <n v="1635138.2"/>
    <n v="1635138.2"/>
    <n v="3528.35"/>
    <n v="3528.35"/>
    <n v="0.45900000000000002"/>
    <n v="0.45900000000000002"/>
    <n v="28.652000000000001"/>
    <n v="28.652000000000001"/>
    <n v="38.509"/>
    <n v="38.509"/>
    <n v="20.052"/>
    <n v="20.052"/>
  </r>
  <r>
    <s v="Urad"/>
    <n v="2018"/>
    <x v="0"/>
    <s v="Kharif"/>
    <s v="Kharif"/>
    <x v="2"/>
    <n v="22364"/>
    <n v="22364"/>
    <n v="18119"/>
    <n v="18119"/>
    <n v="1220.5"/>
    <n v="1220.5"/>
    <s v="UradAndhra Pradesh"/>
    <n v="3627440.8"/>
    <n v="3627440.8"/>
    <n v="7827.4"/>
    <n v="7827.4"/>
    <n v="0.755"/>
    <n v="0.755"/>
    <n v="28.652000000000001"/>
    <n v="28.652000000000001"/>
    <n v="38.509"/>
    <n v="38.509"/>
    <n v="20.052"/>
    <n v="20.052"/>
  </r>
  <r>
    <s v="Urad"/>
    <n v="2018"/>
    <x v="1"/>
    <s v="Rabi"/>
    <s v="Rabi"/>
    <x v="2"/>
    <n v="295651"/>
    <n v="295651"/>
    <n v="292412"/>
    <n v="292412"/>
    <n v="1220.5"/>
    <n v="1220.5"/>
    <s v="UradAndhra Pradesh"/>
    <s v=" 47954592.2 "/>
    <s v=" 47954592.2 "/>
    <n v="103477.85"/>
    <n v="103477.85"/>
    <n v="0.78200000000000003"/>
    <n v="0.78200000000000003"/>
    <n v="28.652000000000001"/>
    <n v="28.652000000000001"/>
    <n v="38.509"/>
    <n v="38.509"/>
    <n v="20.052"/>
    <n v="20.052"/>
  </r>
  <r>
    <s v="Wheat"/>
    <n v="2018"/>
    <x v="1"/>
    <s v="Rabi"/>
    <s v="Rabi"/>
    <x v="2"/>
    <n v="102"/>
    <n v="102"/>
    <n v="19"/>
    <n v="19"/>
    <n v="1220.5"/>
    <n v="1220.5"/>
    <s v="WheatAndhra Pradesh"/>
    <m/>
    <n v="489083.96888888883"/>
    <n v="35.700000000000003"/>
    <n v="35.700000000000003"/>
    <n v="9.5000000000000001E-2"/>
    <n v="9.5000000000000001E-2"/>
    <n v="28.652000000000001"/>
    <n v="28.652000000000001"/>
    <n v="38.509"/>
    <n v="38.509"/>
    <n v="20.052"/>
    <n v="20.052"/>
  </r>
  <r>
    <s v="Ragi"/>
    <n v="2018"/>
    <x v="0"/>
    <s v="Kharif"/>
    <s v="Kharif"/>
    <x v="0"/>
    <n v="26"/>
    <n v="26"/>
    <n v="60"/>
    <n v="60"/>
    <n v="1693.9"/>
    <n v="1693.9"/>
    <s v="RagiPuducherry"/>
    <n v="4217.2"/>
    <n v="4217.2"/>
    <n v="9.1"/>
    <n v="9.1"/>
    <n v="2.31"/>
    <n v="2.31"/>
    <n v="28.027999999999999"/>
    <n v="28.027999999999999"/>
    <n v="32.582999999999998"/>
    <n v="32.582999999999998"/>
    <n v="24.094999999999999"/>
    <n v="24.094999999999999"/>
  </r>
  <r>
    <s v="Ragi"/>
    <n v="2018"/>
    <x v="1"/>
    <s v="Rabi"/>
    <s v="Rabi"/>
    <x v="0"/>
    <n v="1"/>
    <n v="1"/>
    <n v="3"/>
    <n v="3"/>
    <n v="1693.9"/>
    <n v="1693.9"/>
    <s v="RagiPuducherry"/>
    <n v="162.19999999999999"/>
    <n v="162.19999999999999"/>
    <n v="0.35"/>
    <n v="0.35"/>
    <n v="3"/>
    <n v="3"/>
    <n v="28.027999999999999"/>
    <n v="28.027999999999999"/>
    <n v="32.582999999999998"/>
    <n v="32.582999999999998"/>
    <n v="24.094999999999999"/>
    <n v="24.094999999999999"/>
  </r>
  <r>
    <s v="Ragi"/>
    <n v="2018"/>
    <x v="2"/>
    <s v="Summer"/>
    <s v="Summer"/>
    <x v="0"/>
    <n v="14"/>
    <n v="14"/>
    <n v="35"/>
    <n v="35"/>
    <n v="1693.9"/>
    <n v="1693.9"/>
    <s v="RagiPuducherry"/>
    <n v="2270.8000000000002"/>
    <n v="2270.8000000000002"/>
    <n v="4.9000000000000004"/>
    <n v="4.9000000000000004"/>
    <n v="2.5"/>
    <n v="2.5"/>
    <n v="28.027999999999999"/>
    <n v="28.027999999999999"/>
    <n v="32.582999999999998"/>
    <n v="32.582999999999998"/>
    <n v="24.094999999999999"/>
    <n v="24.094999999999999"/>
  </r>
  <r>
    <s v="Rice"/>
    <n v="2018"/>
    <x v="0"/>
    <s v="Kharif"/>
    <s v="Kharif"/>
    <x v="0"/>
    <n v="4298"/>
    <n v="4298"/>
    <n v="16082"/>
    <n v="16082"/>
    <n v="1693.9"/>
    <n v="1693.9"/>
    <s v="RicePuducherry"/>
    <n v="697135.6"/>
    <n v="697135.6"/>
    <n v="1504.3"/>
    <n v="1504.3"/>
    <n v="3.3730000000000002"/>
    <n v="3.3730000000000002"/>
    <n v="28.027999999999999"/>
    <n v="28.027999999999999"/>
    <n v="32.582999999999998"/>
    <n v="32.582999999999998"/>
    <n v="24.094999999999999"/>
    <n v="24.094999999999999"/>
  </r>
  <r>
    <s v="Rice"/>
    <n v="2018"/>
    <x v="1"/>
    <s v="Rabi"/>
    <s v="Rabi"/>
    <x v="0"/>
    <n v="9048"/>
    <n v="9048"/>
    <n v="30635"/>
    <n v="30635"/>
    <n v="1693.9"/>
    <n v="1693.9"/>
    <s v="RicePuducherry"/>
    <n v="1467585.6"/>
    <n v="1467585.6"/>
    <n v="3166.8"/>
    <n v="3166.8"/>
    <n v="3.9769999999999999"/>
    <n v="3.9769999999999999"/>
    <n v="28.027999999999999"/>
    <n v="28.027999999999999"/>
    <n v="32.582999999999998"/>
    <n v="32.582999999999998"/>
    <n v="24.094999999999999"/>
    <n v="24.094999999999999"/>
  </r>
  <r>
    <s v="Rice"/>
    <n v="2018"/>
    <x v="2"/>
    <s v="Summer"/>
    <s v="Summer"/>
    <x v="0"/>
    <n v="4515"/>
    <n v="4515"/>
    <n v="16626"/>
    <n v="16626"/>
    <n v="1693.9"/>
    <n v="1693.9"/>
    <s v="RicePuducherry"/>
    <n v="732333"/>
    <n v="732333"/>
    <n v="1580.25"/>
    <n v="1580.25"/>
    <n v="2.8849999999999998"/>
    <n v="2.8849999999999998"/>
    <n v="28.027999999999999"/>
    <n v="28.027999999999999"/>
    <n v="32.582999999999998"/>
    <n v="32.582999999999998"/>
    <n v="24.094999999999999"/>
    <n v="24.094999999999999"/>
  </r>
  <r>
    <s v="Sugarcane"/>
    <n v="2018"/>
    <x v="6"/>
    <s v=""/>
    <s v="Kharif"/>
    <x v="0"/>
    <n v="1444"/>
    <n v="1444"/>
    <n v="187720"/>
    <n v="187720"/>
    <n v="1693.9"/>
    <n v="1693.9"/>
    <s v="SugarcanePuducherry"/>
    <n v="234216.8"/>
    <n v="234216.8"/>
    <n v="505.4"/>
    <n v="505.4"/>
    <n v="130"/>
    <n v="130"/>
    <n v="28.027999999999999"/>
    <n v="28.027999999999999"/>
    <n v="32.582999999999998"/>
    <n v="32.582999999999998"/>
    <n v="24.094999999999999"/>
    <n v="24.094999999999999"/>
  </r>
  <r>
    <s v="Urad"/>
    <n v="2018"/>
    <x v="0"/>
    <s v="Kharif"/>
    <s v="Kharif"/>
    <x v="0"/>
    <n v="6"/>
    <n v="6"/>
    <n v="5"/>
    <n v="5"/>
    <n v="1693.9"/>
    <n v="1693.9"/>
    <s v="UradPuducherry"/>
    <n v="973.2"/>
    <n v="973.2"/>
    <n v="2.1"/>
    <n v="2.1"/>
    <n v="0.83"/>
    <n v="0.83"/>
    <n v="28.027999999999999"/>
    <n v="28.027999999999999"/>
    <n v="32.582999999999998"/>
    <n v="32.582999999999998"/>
    <n v="24.094999999999999"/>
    <n v="24.094999999999999"/>
  </r>
  <r>
    <s v="Urad"/>
    <n v="2018"/>
    <x v="1"/>
    <s v="Rabi"/>
    <s v="Rabi"/>
    <x v="0"/>
    <m/>
    <n v="155"/>
    <n v="155"/>
    <n v="155"/>
    <n v="1693.9"/>
    <n v="1693.9"/>
    <s v="UradPuducherry"/>
    <n v="25141"/>
    <n v="25141"/>
    <n v="54.25"/>
    <n v="54.25"/>
    <n v="1"/>
    <n v="1"/>
    <n v="28.027999999999999"/>
    <n v="28.027999999999999"/>
    <n v="32.582999999999998"/>
    <n v="32.582999999999998"/>
    <n v="24.094999999999999"/>
    <n v="24.094999999999999"/>
  </r>
  <r>
    <s v="Urad"/>
    <n v="2018"/>
    <x v="2"/>
    <s v="Summer"/>
    <s v="Summer"/>
    <x v="0"/>
    <n v="338"/>
    <n v="338"/>
    <n v="152"/>
    <n v="152"/>
    <n v="1693.9"/>
    <n v="1693.9"/>
    <s v="UradPuducherry"/>
    <n v="54823.6"/>
    <n v="54823.6"/>
    <n v="118.3"/>
    <n v="118.3"/>
    <n v="0.753"/>
    <n v="0.753"/>
    <m/>
    <n v="28.338999999999999"/>
    <n v="32.582999999999998"/>
    <n v="32.582999999999998"/>
    <n v="24.094999999999999"/>
    <n v="24.094999999999999"/>
  </r>
  <r>
    <s v="Rice"/>
    <n v="2018"/>
    <x v="3"/>
    <s v="Autumn"/>
    <s v="Autumn"/>
    <x v="1"/>
    <n v="144766"/>
    <n v="144766"/>
    <n v="209122"/>
    <n v="209122"/>
    <n v="2372.9"/>
    <n v="2372.9"/>
    <s v="RiceAssam"/>
    <n v="23481045.199999999"/>
    <n v="23481045.199999999"/>
    <n v="50668.1"/>
    <n v="50668.1"/>
    <n v="1.4930000000000001"/>
    <n v="1.4930000000000001"/>
    <n v="24.190999999999999"/>
    <n v="24.190999999999999"/>
    <n v="32.866999999999997"/>
    <n v="32.866999999999997"/>
    <n v="16.545999999999999"/>
    <n v="16.545999999999999"/>
  </r>
  <r>
    <s v="Rice"/>
    <n v="2018"/>
    <x v="2"/>
    <s v="Summer"/>
    <s v="Summer"/>
    <x v="1"/>
    <n v="400873"/>
    <n v="400873"/>
    <n v="1145512"/>
    <n v="1145512"/>
    <n v="2372.9"/>
    <n v="2372.9"/>
    <s v="RiceAssam"/>
    <n v="65021600.600000001"/>
    <n v="65021600.600000001"/>
    <n v="140305.54999999999"/>
    <n v="140305.54999999999"/>
    <n v="2.645"/>
    <n v="2.645"/>
    <n v="24.190999999999999"/>
    <n v="24.190999999999999"/>
    <n v="32.866999999999997"/>
    <n v="32.866999999999997"/>
    <n v="16.545999999999999"/>
    <n v="16.545999999999999"/>
  </r>
  <r>
    <s v="Rice"/>
    <n v="2018"/>
    <x v="4"/>
    <s v="Winter"/>
    <s v="Winter"/>
    <x v="1"/>
    <n v="1879539"/>
    <n v="1879539"/>
    <n v="4082738"/>
    <n v="4082738"/>
    <n v="2372.9"/>
    <n v="2372.9"/>
    <s v="RiceAssam"/>
    <n v="304861225.80000001"/>
    <n v="304861225.80000001"/>
    <n v="657838.65"/>
    <n v="657838.65"/>
    <n v="2.15"/>
    <n v="2.15"/>
    <n v="24.190999999999999"/>
    <n v="24.190999999999999"/>
    <n v="32.866999999999997"/>
    <n v="32.866999999999997"/>
    <n v="16.545999999999999"/>
    <n v="16.545999999999999"/>
  </r>
  <r>
    <s v="Sugarcane"/>
    <n v="2018"/>
    <x v="5"/>
    <s v="Whole Year"/>
    <s v="Whole Year"/>
    <x v="1"/>
    <n v="31199"/>
    <n v="31199"/>
    <n v="1093930"/>
    <n v="1093930"/>
    <n v="2372.9"/>
    <n v="2372.9"/>
    <s v="SugarcaneAssam"/>
    <n v="5060477.8"/>
    <n v="5060477.8"/>
    <n v="10919.65"/>
    <n v="10919.65"/>
    <n v="33.765000000000001"/>
    <n v="33.765000000000001"/>
    <n v="24.190999999999999"/>
    <n v="24.190999999999999"/>
    <n v="32.866999999999997"/>
    <n v="32.866999999999997"/>
    <n v="16.545999999999999"/>
    <n v="16.545999999999999"/>
  </r>
  <r>
    <s v="Urad"/>
    <n v="2018"/>
    <x v="1"/>
    <s v="Rabi"/>
    <s v="Rabi"/>
    <x v="1"/>
    <n v="59866"/>
    <n v="59866"/>
    <n v="39815"/>
    <n v="39815"/>
    <n v="2372.9"/>
    <n v="2372.9"/>
    <s v="UradAssam"/>
    <n v="9710265.1999999993"/>
    <n v="9710265.1999999993"/>
    <n v="20953.099999999999"/>
    <n v="20953.099999999999"/>
    <n v="0.66900000000000004"/>
    <n v="0.66900000000000004"/>
    <n v="24.190999999999999"/>
    <n v="24.190999999999999"/>
    <n v="32.866999999999997"/>
    <n v="32.866999999999997"/>
    <n v="16.545999999999999"/>
    <n v="16.545999999999999"/>
  </r>
  <r>
    <s v="Wheat"/>
    <n v="2018"/>
    <x v="1"/>
    <s v="Rabi"/>
    <s v="Rabi"/>
    <x v="1"/>
    <n v="16945"/>
    <n v="16945"/>
    <n v="23693"/>
    <n v="23693"/>
    <n v="2372.9"/>
    <n v="2372.9"/>
    <s v="WheatAssam"/>
    <n v="2748479"/>
    <n v="2748479"/>
    <n v="5930.75"/>
    <n v="5930.75"/>
    <n v="1.3720000000000001"/>
    <n v="1.3720000000000001"/>
    <n v="24.190999999999999"/>
    <n v="24.190999999999999"/>
    <n v="32.866999999999997"/>
    <n v="32.866999999999997"/>
    <n v="16.545999999999999"/>
    <n v="16.545999999999999"/>
  </r>
  <r>
    <s v="Rice"/>
    <n v="2018"/>
    <x v="3"/>
    <s v="Autumn"/>
    <s v="Autumn"/>
    <x v="5"/>
    <n v="33494"/>
    <n v="33494"/>
    <n v="78214"/>
    <n v="78214"/>
    <n v="5649.1"/>
    <n v="5649.1"/>
    <s v="RiceMeghalaya"/>
    <n v="5432726.7999999998"/>
    <n v="5432726.7999999998"/>
    <s v=" 11722.9 "/>
    <s v=" 11722.9 "/>
    <n v="2.5449999999999999"/>
    <n v="2.5449999999999999"/>
    <n v="18.962"/>
    <n v="18.962"/>
    <n v="26.308"/>
    <n v="26.308"/>
    <n v="11.887"/>
    <n v="11.887"/>
  </r>
  <r>
    <s v="Rice"/>
    <n v="2018"/>
    <x v="1"/>
    <s v="Rabi"/>
    <s v="Rabi"/>
    <x v="5"/>
    <n v="13624"/>
    <n v="13624"/>
    <n v="63050"/>
    <n v="63050"/>
    <n v="5649.1"/>
    <n v="5649.1"/>
    <s v="RiceMeghalaya"/>
    <n v="2209812.7999999998"/>
    <n v="2209812.7999999998"/>
    <n v="4768.3999999999996"/>
    <n v="4768.3999999999996"/>
    <n v="2.569"/>
    <n v="2.569"/>
    <n v="18.962"/>
    <n v="18.962"/>
    <n v="26.308"/>
    <n v="26.308"/>
    <n v="11.887"/>
    <n v="11.887"/>
  </r>
  <r>
    <s v="Rice"/>
    <n v="2018"/>
    <x v="4"/>
    <s v="Winter"/>
    <s v="Winter"/>
    <x v="5"/>
    <n v="63814"/>
    <n v="63814"/>
    <n v="161706"/>
    <n v="161706"/>
    <n v="5649.1"/>
    <n v="5649.1"/>
    <s v="RiceMeghalaya"/>
    <n v="10350630.800000001"/>
    <n v="10350630.800000001"/>
    <n v="22334.9"/>
    <n v="22334.9"/>
    <n v="2.3530000000000002"/>
    <n v="2.3530000000000002"/>
    <n v="18.962"/>
    <n v="18.962"/>
    <n v="26.308"/>
    <n v="26.308"/>
    <s v="11.89"/>
    <s v="11.89"/>
  </r>
  <r>
    <s v="Sugarcane"/>
    <n v="2018"/>
    <x v="5"/>
    <s v="Whole Year"/>
    <s v="Whole Year"/>
    <x v="5"/>
    <s v="125"/>
    <s v="125"/>
    <n v="374"/>
    <n v="374"/>
    <n v="5649.1"/>
    <n v="5649.1"/>
    <s v="SugarcaneMeghalaya"/>
    <n v="20275"/>
    <n v="20275"/>
    <n v="43.75"/>
    <n v="43.75"/>
    <n v="2.6709999999999998"/>
    <n v="2.6709999999999998"/>
    <n v="18.962"/>
    <n v="18.962"/>
    <n v="26.308"/>
    <n v="26.308"/>
    <n v="11.887"/>
    <n v="11.887"/>
  </r>
  <r>
    <s v="Wheat"/>
    <n v="2018"/>
    <x v="1"/>
    <s v="Rabi"/>
    <s v="Rabi"/>
    <x v="5"/>
    <n v="462"/>
    <n v="462"/>
    <n v="892"/>
    <n v="892"/>
    <n v="5649.1"/>
    <n v="5649.1"/>
    <s v="WheatMeghalaya"/>
    <m/>
    <n v="68894.781428571427"/>
    <n v="161.69999999999999"/>
    <n v="161.69999999999999"/>
    <n v="1.6379999999999999"/>
    <n v="1.6379999999999999"/>
    <n v="18.962"/>
    <n v="18.962"/>
    <n v="26.308"/>
    <n v="26.308"/>
    <n v="11.887"/>
    <n v="11.887"/>
  </r>
  <r>
    <s v="Rice"/>
    <n v="2018"/>
    <x v="0"/>
    <s v="Kharif"/>
    <s v="Kharif"/>
    <x v="7"/>
    <n v="25841"/>
    <n v="25841"/>
    <n v="70272"/>
    <n v="70272"/>
    <n v="4406"/>
    <n v="4406"/>
    <s v="RiceGoa"/>
    <n v="4191410.2"/>
    <n v="4191410.2"/>
    <n v="9044.35"/>
    <n v="9044.35"/>
    <n v="2.72"/>
    <n v="2.72"/>
    <n v="25.381"/>
    <n v="25.381"/>
    <n v="34.947000000000003"/>
    <n v="34.947000000000003"/>
    <n v="17.683"/>
    <n v="17.683"/>
  </r>
  <r>
    <s v="Rice"/>
    <n v="2018"/>
    <x v="1"/>
    <s v="Rabi"/>
    <s v="Rabi"/>
    <x v="7"/>
    <n v="10543"/>
    <n v="10543"/>
    <n v="28582"/>
    <n v="28582"/>
    <n v="4406"/>
    <n v="4406"/>
    <s v="RiceGoa"/>
    <m/>
    <n v="3373176.9384210519"/>
    <n v="3690.05"/>
    <n v="3690.05"/>
    <n v="2.72"/>
    <n v="2.72"/>
    <n v="25.381"/>
    <n v="25.381"/>
    <n v="34.947000000000003"/>
    <n v="34.947000000000003"/>
    <n v="17.683"/>
    <n v="17.683"/>
  </r>
  <r>
    <s v="Sugarcane"/>
    <n v="2018"/>
    <x v="5"/>
    <s v="Whole Year"/>
    <s v="Whole Year"/>
    <x v="7"/>
    <n v="888"/>
    <n v="888"/>
    <n v="35296"/>
    <n v="35296"/>
    <n v="4406"/>
    <n v="4406"/>
    <s v="SugarcaneGoa"/>
    <n v="144033.60000000001"/>
    <n v="144033.60000000001"/>
    <n v="310.8"/>
    <n v="310.8"/>
    <n v="34.380000000000003"/>
    <n v="34.380000000000003"/>
    <n v="25.381"/>
    <n v="25.381"/>
    <n v="34.947000000000003"/>
    <n v="34.947000000000003"/>
    <n v="17.683"/>
    <n v="17.683"/>
  </r>
  <r>
    <s v="Ragi"/>
    <n v="2018"/>
    <x v="0"/>
    <s v="Kharif"/>
    <s v="Kharif"/>
    <x v="3"/>
    <n v="514756"/>
    <n v="514756"/>
    <n v="618474"/>
    <n v="618474"/>
    <n v="1419.1"/>
    <n v="1419.1"/>
    <s v="RagiKarnataka"/>
    <n v="83493423.200000003"/>
    <n v="83493423.200000003"/>
    <n v="180164.6"/>
    <n v="180164.6"/>
    <n v="1.2150000000000001"/>
    <n v="1.2150000000000001"/>
    <n v="25.721"/>
    <n v="25.721"/>
    <n v="36.018000000000001"/>
    <n v="36.018000000000001"/>
    <n v="16.512"/>
    <n v="16.512"/>
  </r>
  <r>
    <s v="Ragi"/>
    <n v="2018"/>
    <x v="1"/>
    <s v="Rabi"/>
    <s v="Rabi"/>
    <x v="3"/>
    <n v="36318"/>
    <n v="36318"/>
    <n v="50426"/>
    <n v="50426"/>
    <n v="1419.1"/>
    <n v="1419.1"/>
    <s v="RagiKarnataka"/>
    <n v="5890779.5999999996"/>
    <n v="5890779.5999999996"/>
    <n v="12711.3"/>
    <n v="12711.3"/>
    <n v="1.3859999999999999"/>
    <n v="1.3859999999999999"/>
    <n v="25.721"/>
    <n v="25.721"/>
    <n v="36.018000000000001"/>
    <n v="36.018000000000001"/>
    <n v="16.512"/>
    <n v="16.512"/>
  </r>
  <r>
    <s v="Ragi"/>
    <n v="2018"/>
    <x v="2"/>
    <s v="Summer"/>
    <s v="Summer"/>
    <x v="3"/>
    <n v="4276"/>
    <n v="4276"/>
    <n v="7667"/>
    <n v="7667"/>
    <n v="1419.1"/>
    <n v="1419.1"/>
    <s v="RagiKarnataka"/>
    <n v="693567.2"/>
    <n v="693567.2"/>
    <n v="1496.6"/>
    <n v="1496.6"/>
    <n v="1.835"/>
    <n v="1.835"/>
    <n v="25.721"/>
    <n v="25.721"/>
    <n v="36.018000000000001"/>
    <n v="36.018000000000001"/>
    <n v="16.512"/>
    <n v="16.512"/>
  </r>
  <r>
    <s v="Rice"/>
    <n v="2018"/>
    <x v="0"/>
    <s v="Kharif"/>
    <s v="Kharif"/>
    <x v="3"/>
    <n v="1037158"/>
    <n v="1037158"/>
    <n v="2949318"/>
    <n v="2949318"/>
    <n v="1419.1"/>
    <n v="1419.1"/>
    <s v="RiceKarnataka"/>
    <n v="168227027.59999999"/>
    <n v="168227027.59999999"/>
    <n v="363005.3"/>
    <n v="363005.3"/>
    <n v="2.637"/>
    <n v="2.637"/>
    <n v="25.721"/>
    <n v="25.721"/>
    <n v="36.018000000000001"/>
    <n v="36.018000000000001"/>
    <n v="16.512"/>
    <n v="16.512"/>
  </r>
  <r>
    <s v="Rice"/>
    <n v="2018"/>
    <x v="6"/>
    <s v=""/>
    <s v="Rabi"/>
    <x v="3"/>
    <n v="11442"/>
    <n v="11442"/>
    <n v="28334"/>
    <n v="28334"/>
    <n v="1419.1"/>
    <n v="1419.1"/>
    <s v="RiceKarnataka"/>
    <n v="1855892.4"/>
    <n v="1855892.4"/>
    <s v=" 4004.7 "/>
    <s v=" 4004.7 "/>
    <n v="2.4809999999999999"/>
    <n v="2.4809999999999999"/>
    <n v="25.721"/>
    <n v="25.721"/>
    <n v="36.018000000000001"/>
    <n v="36.018000000000001"/>
    <n v="16.512"/>
    <n v="16.512"/>
  </r>
  <r>
    <s v="Rice"/>
    <n v="2018"/>
    <x v="2"/>
    <s v="Summer"/>
    <s v="Summer"/>
    <x v="3"/>
    <n v="150993"/>
    <n v="150993"/>
    <n v="484330"/>
    <n v="484330"/>
    <n v="1419.1"/>
    <n v="1419.1"/>
    <s v="RiceKarnataka"/>
    <n v="24491064.600000001"/>
    <n v="24491064.600000001"/>
    <n v="52847.55"/>
    <n v="52847.55"/>
    <n v="2.927"/>
    <n v="2.927"/>
    <n v="25.721"/>
    <n v="25.721"/>
    <n v="36.018000000000001"/>
    <n v="36.018000000000001"/>
    <n v="16.512"/>
    <n v="16.512"/>
  </r>
  <r>
    <s v="Sugarcane"/>
    <n v="2018"/>
    <x v="5"/>
    <s v="Whole Year"/>
    <s v="Whole Year"/>
    <x v="3"/>
    <n v="495932"/>
    <n v="495932"/>
    <n v="42323211"/>
    <n v="42323211"/>
    <n v="1419.1"/>
    <n v="1419.1"/>
    <s v="SugarcaneKarnataka"/>
    <n v="80440170.400000006"/>
    <n v="80440170.400000006"/>
    <n v="173576.2"/>
    <n v="173576.2"/>
    <n v="83.269000000000005"/>
    <n v="83.269000000000005"/>
    <n v="25.721"/>
    <n v="25.721"/>
    <n v="36.018000000000001"/>
    <n v="36.018000000000001"/>
    <n v="16.512"/>
    <n v="16.512"/>
  </r>
  <r>
    <s v="Sunflower"/>
    <n v="2018"/>
    <x v="0"/>
    <s v="Kharif"/>
    <s v="Kharif"/>
    <x v="3"/>
    <m/>
    <n v="103191.62436548223"/>
    <n v="81315"/>
    <n v="81315"/>
    <n v="1419.1"/>
    <n v="1419.1"/>
    <s v="SunflowerKarnataka"/>
    <n v="15480692.4"/>
    <n v="15480692.4"/>
    <n v="33404.699999999997"/>
    <n v="33404.699999999997"/>
    <n v="0.78800000000000003"/>
    <n v="0.78800000000000003"/>
    <n v="25.721"/>
    <n v="25.721"/>
    <n v="36.018000000000001"/>
    <n v="36.018000000000001"/>
    <n v="16.512"/>
    <n v="16.512"/>
  </r>
  <r>
    <s v="Sunflower"/>
    <n v="2018"/>
    <x v="1"/>
    <s v="Rabi"/>
    <s v="Rabi"/>
    <x v="3"/>
    <n v="46439"/>
    <n v="46439"/>
    <n v="24150"/>
    <n v="24150"/>
    <n v="1419.1"/>
    <n v="1419.1"/>
    <s v="SunflowerKarnataka"/>
    <n v="7532405.7999999998"/>
    <n v="7532405.7999999998"/>
    <n v="16253.65"/>
    <n v="16253.65"/>
    <n v="0.69499999999999995"/>
    <n v="0.69499999999999995"/>
    <n v="25.721"/>
    <n v="25.721"/>
    <n v="36.018000000000001"/>
    <n v="36.018000000000001"/>
    <n v="16.512"/>
    <n v="16.512"/>
  </r>
  <r>
    <s v="Sunflower"/>
    <n v="2018"/>
    <x v="2"/>
    <s v="Summer"/>
    <s v="Summer"/>
    <x v="3"/>
    <n v="2734"/>
    <n v="2734"/>
    <n v="2422"/>
    <n v="2422"/>
    <n v="1419.1"/>
    <n v="1419.1"/>
    <s v="SunflowerKarnataka"/>
    <n v="443454.8"/>
    <n v="443454.8"/>
    <n v="956.9"/>
    <n v="956.9"/>
    <n v="1.0860000000000001"/>
    <n v="1.0860000000000001"/>
    <s v=" 25.721 "/>
    <s v=" 25.721 "/>
    <n v="36.018000000000001"/>
    <n v="36.018000000000001"/>
    <n v="16.512"/>
    <n v="16.512"/>
  </r>
  <r>
    <s v="Urad"/>
    <n v="2018"/>
    <x v="0"/>
    <s v="Kharif"/>
    <s v="Kharif"/>
    <x v="3"/>
    <n v="85094"/>
    <n v="85094"/>
    <n v="41029"/>
    <n v="41029"/>
    <n v="1419.1"/>
    <n v="1419.1"/>
    <s v="UradKarnataka"/>
    <m/>
    <n v="5561376.9230434792"/>
    <m/>
    <n v="11915.742083333336"/>
    <n v="0.42899999999999999"/>
    <n v="0.42899999999999999"/>
    <n v="25.721"/>
    <n v="25.721"/>
    <n v="36.018000000000001"/>
    <n v="36.018000000000001"/>
    <n v="16.512"/>
    <n v="16.512"/>
  </r>
  <r>
    <s v="Urad"/>
    <n v="2018"/>
    <x v="1"/>
    <s v="Rabi"/>
    <s v="Rabi"/>
    <x v="3"/>
    <n v="2787"/>
    <n v="2787"/>
    <n v="1484"/>
    <n v="1484"/>
    <n v="1419.1"/>
    <n v="1419.1"/>
    <s v="UradKarnataka"/>
    <n v="452051.4"/>
    <n v="452051.4"/>
    <n v="975.45"/>
    <n v="975.45"/>
    <n v="0.47099999999999997"/>
    <n v="0.47099999999999997"/>
    <n v="25.721"/>
    <n v="25.721"/>
    <n v="36.018000000000001"/>
    <n v="36.018000000000001"/>
    <n v="16.512"/>
    <n v="16.512"/>
  </r>
  <r>
    <s v="Urad"/>
    <n v="2018"/>
    <x v="2"/>
    <s v="Summer"/>
    <s v="Summer"/>
    <x v="3"/>
    <n v="1014"/>
    <n v="1014"/>
    <n v="521"/>
    <n v="521"/>
    <n v="1419.1"/>
    <n v="1419.1"/>
    <s v="UradKarnataka"/>
    <n v="164470.79999999999"/>
    <n v="164470.79999999999"/>
    <n v="354.9"/>
    <n v="354.9"/>
    <n v="0.51400000000000001"/>
    <n v="0.51400000000000001"/>
    <n v="25.721"/>
    <n v="25.721"/>
    <n v="36.018000000000001"/>
    <n v="36.018000000000001"/>
    <n v="16.512"/>
    <n v="16.512"/>
  </r>
  <r>
    <s v="Wheat"/>
    <n v="2018"/>
    <x v="1"/>
    <s v="Rabi"/>
    <s v="Rabi"/>
    <x v="3"/>
    <n v="157525"/>
    <n v="157525"/>
    <n v="163113"/>
    <n v="163113"/>
    <n v="1419.1"/>
    <n v="1419.1"/>
    <s v="WheatKarnataka"/>
    <n v="25550555"/>
    <n v="25550555"/>
    <n v="55133.75"/>
    <n v="55133.75"/>
    <n v="0.96099999999999997"/>
    <n v="0.96099999999999997"/>
    <n v="25.721"/>
    <n v="25.721"/>
    <n v="36.018000000000001"/>
    <n v="36.018000000000001"/>
    <n v="16.512"/>
    <n v="16.512"/>
  </r>
  <r>
    <s v="Ragi"/>
    <n v="2018"/>
    <x v="5"/>
    <s v="Whole Year"/>
    <s v="Whole Year"/>
    <x v="4"/>
    <n v="224.7"/>
    <n v="224.7"/>
    <n v="272"/>
    <n v="272"/>
    <n v="2989.7"/>
    <n v="2989.7"/>
    <s v="RagiKerala"/>
    <n v="36446.339999999997"/>
    <n v="36446.339999999997"/>
    <n v="78.644999999999996"/>
    <n v="78.644999999999996"/>
    <n v="1.355"/>
    <n v="1.355"/>
    <n v="25.353000000000002"/>
    <n v="25.353000000000002"/>
    <n v="32.414999999999999"/>
    <n v="32.414999999999999"/>
    <n v="19.670999999999999"/>
    <n v="19.670999999999999"/>
  </r>
  <r>
    <s v="Rice"/>
    <n v="2018"/>
    <x v="3"/>
    <s v="Autumn"/>
    <s v="Autumn"/>
    <x v="4"/>
    <m/>
    <n v="65139.297124600642"/>
    <n v="101943"/>
    <n v="101943"/>
    <n v="2989.7"/>
    <n v="2989.7"/>
    <s v="RiceKerala"/>
    <n v="9848534.2119999994"/>
    <n v="9848534.2119999994"/>
    <n v="21251.460999999999"/>
    <n v="21251.460999999999"/>
    <n v="1.5649999999999999"/>
    <n v="1.5649999999999999"/>
    <n v="25.353000000000002"/>
    <n v="25.353000000000002"/>
    <n v="32.414999999999999"/>
    <n v="32.414999999999999"/>
    <n v="19.670999999999999"/>
    <n v="19.670999999999999"/>
  </r>
  <r>
    <s v="Rice"/>
    <n v="2018"/>
    <x v="2"/>
    <s v="Summer"/>
    <s v="Summer"/>
    <x v="4"/>
    <n v="48858.28"/>
    <n v="48858.28"/>
    <n v="196784"/>
    <n v="196784"/>
    <n v="2989.7"/>
    <n v="2989.7"/>
    <s v="RiceKerala"/>
    <n v="7924813.0159999998"/>
    <n v="7924813.0159999998"/>
    <n v="17100.398000000001"/>
    <n v="17100.398000000001"/>
    <n v="3.09"/>
    <n v="3.09"/>
    <n v="25.353000000000002"/>
    <n v="25.353000000000002"/>
    <n v="32.414999999999999"/>
    <n v="32.414999999999999"/>
    <n v="19.670999999999999"/>
    <n v="19.670999999999999"/>
  </r>
  <r>
    <s v="Rice"/>
    <n v="2018"/>
    <x v="4"/>
    <s v="Winter"/>
    <s v="Winter"/>
    <x v="4"/>
    <n v="88449.47"/>
    <n v="88449.47"/>
    <n v="279529"/>
    <n v="279529"/>
    <n v="2989.7"/>
    <n v="2989.7"/>
    <s v="RiceKerala"/>
    <n v="14346504.029999999"/>
    <n v="14346504.029999999"/>
    <n v="30957.313999999998"/>
    <n v="30957.313999999998"/>
    <n v="2.6840000000000002"/>
    <n v="2.6840000000000002"/>
    <n v="25.353000000000002"/>
    <n v="25.353000000000002"/>
    <n v="32.414999999999999"/>
    <n v="32.414999999999999"/>
    <n v="19.670999999999999"/>
    <n v="19.670999999999999"/>
  </r>
  <r>
    <s v="Sugarcane"/>
    <n v="2018"/>
    <x v="6"/>
    <s v=""/>
    <s v="Whole Year"/>
    <x v="4"/>
    <s v=" 1011.88 "/>
    <s v=" 1011.88 "/>
    <n v="106299"/>
    <n v="106299"/>
    <n v="2989.7"/>
    <n v="2989.7"/>
    <s v="SugarcaneKerala"/>
    <n v="164126.93599999999"/>
    <n v="164126.93599999999"/>
    <n v="354.15800000000002"/>
    <n v="354.15800000000002"/>
    <n v="81.149000000000001"/>
    <n v="81.149000000000001"/>
    <n v="25.353000000000002"/>
    <n v="25.353000000000002"/>
    <n v="32.414999999999999"/>
    <n v="32.414999999999999"/>
    <n v="19.670999999999999"/>
    <n v="19.670999999999999"/>
  </r>
  <r>
    <s v="Wheat"/>
    <n v="2018"/>
    <x v="5"/>
    <s v="Whole Year"/>
    <s v="Whole Year"/>
    <x v="4"/>
    <n v="14"/>
    <n v="14"/>
    <m/>
    <n v="20.3"/>
    <n v="2989.7"/>
    <n v="2989.7"/>
    <s v="WheatKerala"/>
    <n v="227.08"/>
    <n v="227.08"/>
    <n v="0.49"/>
    <n v="0.49"/>
    <n v="1.45"/>
    <n v="1.45"/>
    <n v="25.353000000000002"/>
    <n v="25.353000000000002"/>
    <n v="32.414999999999999"/>
    <n v="32.414999999999999"/>
    <n v="19.670999999999999"/>
    <n v="19.670999999999999"/>
  </r>
  <r>
    <s v="Ragi"/>
    <n v="2018"/>
    <x v="0"/>
    <s v="Kharif"/>
    <s v="Kharif"/>
    <x v="6"/>
    <n v="56917"/>
    <n v="56917"/>
    <n v="178988"/>
    <n v="178988"/>
    <n v="986.2"/>
    <n v="986.2"/>
    <s v="RagiTamil Nadu"/>
    <n v="9231937.4000000004"/>
    <n v="9231937.4000000004"/>
    <n v="19920.95"/>
    <n v="19920.95"/>
    <n v="3.14"/>
    <n v="3.14"/>
    <n v="27.545999999999999"/>
    <n v="27.545999999999999"/>
    <n v="37.241"/>
    <n v="37.241"/>
    <n v="19.462"/>
    <n v="19.462"/>
  </r>
  <r>
    <s v="Ragi"/>
    <n v="2018"/>
    <x v="1"/>
    <s v="Rabi"/>
    <s v="Rabi"/>
    <x v="6"/>
    <n v="21676"/>
    <n v="21676"/>
    <m/>
    <n v="75562.536000000007"/>
    <n v="986.2"/>
    <n v="986.2"/>
    <s v="RagiTamil Nadu"/>
    <n v="3515847.2"/>
    <n v="3515847.2"/>
    <n v="7586.6"/>
    <n v="7586.6"/>
    <n v="3.4860000000000002"/>
    <n v="3.4860000000000002"/>
    <n v="27.545999999999999"/>
    <n v="27.545999999999999"/>
    <n v="37.241"/>
    <n v="37.241"/>
    <n v="19.462"/>
    <n v="19.462"/>
  </r>
  <r>
    <s v="Rice"/>
    <n v="2018"/>
    <x v="3"/>
    <s v="Autumn"/>
    <s v="Autumn"/>
    <x v="6"/>
    <n v="279647"/>
    <n v="279647"/>
    <n v="1198496"/>
    <n v="1198496"/>
    <n v="986.2"/>
    <n v="986.2"/>
    <s v="RiceTamil Nadu"/>
    <n v="45358743.399999999"/>
    <n v="45358743.399999999"/>
    <m/>
    <n v="375394.19214285712"/>
    <n v="4.1849999999999996"/>
    <n v="4.1849999999999996"/>
    <n v="27.545999999999999"/>
    <n v="27.545999999999999"/>
    <n v="37.241"/>
    <n v="37.241"/>
    <n v="19.462"/>
    <n v="19.462"/>
  </r>
  <r>
    <s v="Rice"/>
    <n v="2018"/>
    <x v="6"/>
    <s v=""/>
    <s v="Kharif"/>
    <x v="6"/>
    <n v="236904"/>
    <n v="236904"/>
    <n v="992095"/>
    <n v="992095"/>
    <n v="986.2"/>
    <n v="986.2"/>
    <s v="RiceTamil Nadu"/>
    <n v="38425828.799999997"/>
    <n v="38425828.799999997"/>
    <n v="82916.399999999994"/>
    <n v="82916.399999999994"/>
    <n v="3.9969999999999999"/>
    <n v="3.9969999999999999"/>
    <n v="27.545999999999999"/>
    <n v="27.545999999999999"/>
    <n v="37.241"/>
    <n v="37.241"/>
    <n v="19.462"/>
    <n v="19.462"/>
  </r>
  <r>
    <s v="Rice"/>
    <n v="2018"/>
    <x v="4"/>
    <s v="Winter"/>
    <s v="Winter"/>
    <x v="6"/>
    <n v="1204714"/>
    <n v="1204714"/>
    <n v="3940959"/>
    <n v="3940959"/>
    <n v="986.2"/>
    <n v="986.2"/>
    <s v="RiceTamil Nadu"/>
    <n v="195404610.80000001"/>
    <n v="195404610.80000001"/>
    <m/>
    <n v="375394.19214285712"/>
    <n v="3.7490000000000001"/>
    <n v="3.7490000000000001"/>
    <n v="27.545999999999999"/>
    <n v="27.545999999999999"/>
    <n v="37.241"/>
    <n v="37.241"/>
    <n v="19.462"/>
    <n v="19.462"/>
  </r>
  <r>
    <s v="Sugarcane"/>
    <n v="2018"/>
    <x v="5"/>
    <s v="Whole Year"/>
    <s v="Whole Year"/>
    <x v="6"/>
    <n v="166415"/>
    <n v="166415"/>
    <n v="17096330"/>
    <n v="17096330"/>
    <n v="986.2"/>
    <n v="986.2"/>
    <s v="SugarcaneTamil Nadu"/>
    <n v="26992513"/>
    <n v="26992513"/>
    <n v="58245.25"/>
    <n v="58245.25"/>
    <n v="99.341999999999999"/>
    <n v="99.341999999999999"/>
    <n v="27.545999999999999"/>
    <n v="27.545999999999999"/>
    <n v="37.241"/>
    <n v="37.241"/>
    <n v="19.462"/>
    <n v="19.462"/>
  </r>
  <r>
    <s v="Sunflower"/>
    <n v="2018"/>
    <x v="0"/>
    <s v="Kharif"/>
    <s v="Kharif"/>
    <x v="6"/>
    <n v="486"/>
    <n v="486"/>
    <n v="843"/>
    <n v="843"/>
    <n v="986.2"/>
    <n v="986.2"/>
    <s v="SunflowerTamil Nadu"/>
    <n v="78829.2"/>
    <n v="78829.2"/>
    <n v="170.1"/>
    <n v="170.1"/>
    <n v="1.78"/>
    <n v="1.78"/>
    <n v="27.545999999999999"/>
    <n v="27.545999999999999"/>
    <n v="37.241"/>
    <n v="37.241"/>
    <n v="19.462"/>
    <n v="19.462"/>
  </r>
  <r>
    <s v="Sunflower"/>
    <n v="2018"/>
    <x v="1"/>
    <s v="Rabi"/>
    <s v="Rabi"/>
    <x v="6"/>
    <n v="4556"/>
    <n v="4556"/>
    <n v="2630"/>
    <n v="2630"/>
    <n v="986.2"/>
    <n v="986.2"/>
    <s v="SunflowerTamil Nadu"/>
    <n v="738983.2"/>
    <n v="738983.2"/>
    <n v="1594.6"/>
    <n v="1594.6"/>
    <m/>
    <n v="0.577260755048288"/>
    <n v="27.545999999999999"/>
    <n v="27.545999999999999"/>
    <n v="37.241"/>
    <n v="37.241"/>
    <n v="19.462"/>
    <n v="19.462"/>
  </r>
  <r>
    <s v="Urad"/>
    <n v="2018"/>
    <x v="6"/>
    <s v=""/>
    <s v="Kharif"/>
    <x v="6"/>
    <n v="44495"/>
    <n v="44495"/>
    <n v="33810"/>
    <n v="33810"/>
    <n v="986.2"/>
    <n v="986.2"/>
    <s v="UradTamil Nadu"/>
    <n v="7217089"/>
    <n v="7217089"/>
    <n v="15573.25"/>
    <n v="15573.25"/>
    <n v="0.77700000000000002"/>
    <n v="0.77700000000000002"/>
    <n v="27.545999999999999"/>
    <n v="27.545999999999999"/>
    <n v="37.241"/>
    <n v="37.241"/>
    <n v="19.462"/>
    <n v="19.462"/>
  </r>
  <r>
    <s v="Urad"/>
    <n v="2018"/>
    <x v="1"/>
    <s v="Rabi"/>
    <s v="Rabi"/>
    <x v="6"/>
    <n v="396479"/>
    <n v="396479"/>
    <n v="240497"/>
    <n v="240497"/>
    <n v="986.2"/>
    <n v="986.2"/>
    <s v="UradTamil Nadu"/>
    <n v="64308893.799999997"/>
    <n v="64308893.799999997"/>
    <n v="138767.65"/>
    <n v="138767.65"/>
    <n v="0.60699999999999998"/>
    <n v="0.60699999999999998"/>
    <n v="27.545999999999999"/>
    <n v="27.545999999999999"/>
    <n v="37.241"/>
    <n v="37.241"/>
    <n v="19.462"/>
    <n v="19.462"/>
  </r>
  <r>
    <s v="Ragi"/>
    <n v="2019"/>
    <x v="0"/>
    <s v="Kharif"/>
    <s v="Kharif"/>
    <x v="2"/>
    <m/>
    <n v="24268.441064638784"/>
    <n v="31913"/>
    <n v="31913"/>
    <n v="899.2"/>
    <n v="899.2"/>
    <s v="RagiAndhra Pradesh"/>
    <n v="4407361.5999999996"/>
    <n v="4407361.5999999996"/>
    <n v="9494.2000000000007"/>
    <n v="9494.2000000000007"/>
    <n v="1.3149999999999999"/>
    <n v="1.3149999999999999"/>
    <n v="28.468"/>
    <n v="28.468"/>
    <m/>
    <n v="37.972936842105277"/>
    <n v="20.684999999999999"/>
    <n v="20.684999999999999"/>
  </r>
  <r>
    <s v="Ragi"/>
    <n v="2019"/>
    <x v="1"/>
    <s v="Rabi"/>
    <s v="Rabi"/>
    <x v="2"/>
    <n v="7893"/>
    <n v="7893"/>
    <n v="12385"/>
    <n v="12385"/>
    <n v="899.2"/>
    <n v="899.2"/>
    <s v="RagiAndhra Pradesh"/>
    <n v="1355701.68"/>
    <n v="1355701.68"/>
    <n v="2920.41"/>
    <n v="2920.41"/>
    <n v="1.589"/>
    <n v="1.589"/>
    <n v="28.468"/>
    <n v="28.468"/>
    <n v="37.938000000000002"/>
    <n v="37.938000000000002"/>
    <n v="20.684999999999999"/>
    <n v="20.684999999999999"/>
  </r>
  <r>
    <s v="Rice"/>
    <n v="2019"/>
    <x v="0"/>
    <s v="Kharif"/>
    <s v="Kharif"/>
    <x v="2"/>
    <n v="1526425"/>
    <n v="1526425"/>
    <n v="5342033"/>
    <n v="5342033"/>
    <n v="899.2"/>
    <n v="899.2"/>
    <s v="RiceAndhra Pradesh"/>
    <n v="262178758"/>
    <n v="262178758"/>
    <n v="564777.25"/>
    <n v="564777.25"/>
    <n v="3.5179999999999998"/>
    <n v="3.5179999999999998"/>
    <n v="28.468"/>
    <n v="28.468"/>
    <n v="37.938000000000002"/>
    <n v="37.938000000000002"/>
    <n v="20.684999999999999"/>
    <n v="20.684999999999999"/>
  </r>
  <r>
    <s v="Rice"/>
    <n v="2019"/>
    <x v="1"/>
    <s v="Rabi"/>
    <s v="Rabi"/>
    <x v="2"/>
    <n v="829557"/>
    <n v="829557"/>
    <n v="3798058"/>
    <n v="3798058"/>
    <n v="899.2"/>
    <n v="899.2"/>
    <s v="RiceAndhra Pradesh"/>
    <n v="142484710.30000001"/>
    <n v="142484710.30000001"/>
    <n v="306936.09000000003"/>
    <n v="306936.09000000003"/>
    <n v="3.8730000000000002"/>
    <n v="3.8730000000000002"/>
    <n v="28.468"/>
    <n v="28.468"/>
    <n v="37.938000000000002"/>
    <n v="37.938000000000002"/>
    <n v="20.684999999999999"/>
    <n v="20.684999999999999"/>
  </r>
  <r>
    <s v="Sugarcane"/>
    <n v="2019"/>
    <x v="0"/>
    <s v="Kharif"/>
    <s v="Kharif"/>
    <x v="2"/>
    <n v="85911"/>
    <n v="85911"/>
    <n v="6714729"/>
    <n v="6714729"/>
    <n v="899.2"/>
    <n v="899.2"/>
    <s v="SugarcaneAndhra Pradesh"/>
    <n v="14756073.359999999"/>
    <n v="14756073.359999999"/>
    <n v="31787.07"/>
    <n v="31787.07"/>
    <n v="83.444999999999993"/>
    <n v="83.444999999999993"/>
    <m/>
    <n v="29.311500000000002"/>
    <n v="37.938000000000002"/>
    <n v="37.938000000000002"/>
    <n v="20.684999999999999"/>
    <n v="20.684999999999999"/>
  </r>
  <r>
    <s v="Sunflower"/>
    <n v="2019"/>
    <x v="0"/>
    <s v="Kharif"/>
    <s v="Kharif"/>
    <x v="2"/>
    <n v="1869"/>
    <n v="1869"/>
    <m/>
    <n v="2298.87"/>
    <n v="899.2"/>
    <n v="899.2"/>
    <s v="SunflowerAndhra Pradesh"/>
    <n v="321019.44"/>
    <n v="321019.44"/>
    <n v="691.53"/>
    <n v="691.53"/>
    <n v="1.23"/>
    <n v="1.23"/>
    <n v="28.468"/>
    <n v="28.468"/>
    <n v="37.938000000000002"/>
    <n v="37.938000000000002"/>
    <n v="20.684999999999999"/>
    <n v="20.684999999999999"/>
  </r>
  <r>
    <s v="Sunflower"/>
    <n v="2019"/>
    <x v="1"/>
    <s v="Rabi"/>
    <s v="Rabi"/>
    <x v="2"/>
    <n v="6794"/>
    <n v="6794"/>
    <n v="6877"/>
    <n v="6877"/>
    <n v="899.2"/>
    <n v="899.2"/>
    <s v="SunflowerAndhra Pradesh"/>
    <n v="1166937.44"/>
    <n v="1166937.44"/>
    <n v="2513.7800000000002"/>
    <n v="2513.7800000000002"/>
    <n v="0.96799999999999997"/>
    <n v="0.96799999999999997"/>
    <n v="28.468"/>
    <n v="28.468"/>
    <m/>
    <n v="37.972936842105277"/>
    <n v="20.684999999999999"/>
    <n v="20.684999999999999"/>
  </r>
  <r>
    <s v="Urad"/>
    <n v="2019"/>
    <x v="0"/>
    <s v="Kharif"/>
    <s v="Kharif"/>
    <x v="2"/>
    <n v="15242"/>
    <n v="15242"/>
    <n v="14254"/>
    <n v="14254"/>
    <n v="899.2"/>
    <n v="899.2"/>
    <s v="UradAndhra Pradesh"/>
    <n v="2617965.92"/>
    <n v="2617965.92"/>
    <n v="5639.54"/>
    <n v="5639.54"/>
    <n v="0.83499999999999996"/>
    <n v="0.83499999999999996"/>
    <n v="28.468"/>
    <n v="28.468"/>
    <n v="37.938000000000002"/>
    <n v="37.938000000000002"/>
    <n v="20.684999999999999"/>
    <n v="20.684999999999999"/>
  </r>
  <r>
    <s v="Urad"/>
    <n v="2019"/>
    <x v="1"/>
    <s v="Rabi"/>
    <s v="Rabi"/>
    <x v="2"/>
    <n v="287929"/>
    <n v="287929"/>
    <n v="315055"/>
    <n v="315055"/>
    <n v="899.2"/>
    <n v="899.2"/>
    <s v="UradAndhra Pradesh"/>
    <n v="49454685.039999999"/>
    <n v="49454685.039999999"/>
    <n v="106533.73"/>
    <n v="106533.73"/>
    <n v="0.94499999999999995"/>
    <n v="0.94499999999999995"/>
    <n v="28.468"/>
    <n v="28.468"/>
    <n v="37.938000000000002"/>
    <n v="37.938000000000002"/>
    <n v="20.684999999999999"/>
    <n v="20.684999999999999"/>
  </r>
  <r>
    <s v="Wheat"/>
    <n v="2019"/>
    <x v="1"/>
    <s v="Rabi"/>
    <s v="Rabi"/>
    <x v="2"/>
    <s v="37"/>
    <s v="37"/>
    <n v="11"/>
    <n v="11"/>
    <n v="899.2"/>
    <n v="899.2"/>
    <s v="WheatAndhra Pradesh"/>
    <m/>
    <n v="489083.96888888883"/>
    <n v="13.69"/>
    <n v="13.69"/>
    <n v="0.155"/>
    <n v="0.155"/>
    <n v="28.468"/>
    <n v="28.468"/>
    <n v="37.938000000000002"/>
    <n v="37.938000000000002"/>
    <n v="20.684999999999999"/>
    <n v="20.684999999999999"/>
  </r>
  <r>
    <s v="Ragi"/>
    <n v="2019"/>
    <x v="0"/>
    <s v="Kharif"/>
    <s v="Kharif"/>
    <x v="0"/>
    <n v="32"/>
    <n v="32"/>
    <n v="77"/>
    <n v="77"/>
    <n v="1317"/>
    <n v="1317"/>
    <s v="RagiPuducherry"/>
    <n v="5496.32"/>
    <n v="5496.32"/>
    <n v="11.84"/>
    <n v="11.84"/>
    <n v="2.41"/>
    <n v="2.41"/>
    <n v="28.411000000000001"/>
    <n v="28.411000000000001"/>
    <n v="33.058"/>
    <n v="33.058"/>
    <n v="24.972000000000001"/>
    <n v="24.972000000000001"/>
  </r>
  <r>
    <s v="Ragi"/>
    <n v="2019"/>
    <x v="1"/>
    <s v="Rabi"/>
    <s v="Rabi"/>
    <x v="0"/>
    <n v="4"/>
    <n v="4"/>
    <n v="10"/>
    <n v="10"/>
    <n v="1317"/>
    <n v="1317"/>
    <s v="RagiPuducherry"/>
    <n v="687.04"/>
    <n v="687.04"/>
    <n v="1.48"/>
    <n v="1.48"/>
    <n v="2.5"/>
    <n v="2.5"/>
    <n v="28.411000000000001"/>
    <n v="28.411000000000001"/>
    <n v="33.058"/>
    <n v="33.058"/>
    <n v="24.972000000000001"/>
    <n v="24.972000000000001"/>
  </r>
  <r>
    <s v="Ragi"/>
    <n v="2019"/>
    <x v="2"/>
    <s v="Summer"/>
    <s v="Summer"/>
    <x v="0"/>
    <n v="23"/>
    <n v="23"/>
    <n v="55"/>
    <n v="55"/>
    <n v="1317"/>
    <n v="1317"/>
    <s v="RagiPuducherry"/>
    <n v="3950.48"/>
    <n v="3950.48"/>
    <n v="8.51"/>
    <n v="8.51"/>
    <n v="2.39"/>
    <n v="2.39"/>
    <n v="28.411000000000001"/>
    <n v="28.411000000000001"/>
    <n v="33.058"/>
    <n v="33.058"/>
    <n v="24.972000000000001"/>
    <n v="24.972000000000001"/>
  </r>
  <r>
    <s v="Rice"/>
    <n v="2019"/>
    <x v="0"/>
    <s v="Kharif"/>
    <s v="Kharif"/>
    <x v="0"/>
    <n v="4323"/>
    <n v="4323"/>
    <n v="15171"/>
    <n v="15171"/>
    <n v="1317"/>
    <n v="1317"/>
    <s v="RicePuducherry"/>
    <n v="742518.48"/>
    <n v="742518.48"/>
    <n v="1599.51"/>
    <n v="1599.51"/>
    <n v="3.2170000000000001"/>
    <n v="3.2170000000000001"/>
    <n v="28.411000000000001"/>
    <n v="28.411000000000001"/>
    <n v="33.058"/>
    <n v="33.058"/>
    <n v="24.972000000000001"/>
    <n v="24.972000000000001"/>
  </r>
  <r>
    <s v="Rice"/>
    <n v="2019"/>
    <x v="1"/>
    <s v="Rabi"/>
    <s v="Rabi"/>
    <x v="0"/>
    <n v="9397"/>
    <n v="9397"/>
    <n v="28114"/>
    <n v="28114"/>
    <n v="1317"/>
    <n v="1317"/>
    <s v="RicePuducherry"/>
    <n v="1614028.72"/>
    <n v="1614028.72"/>
    <n v="3476.89"/>
    <n v="3476.89"/>
    <n v="3.883"/>
    <n v="3.883"/>
    <n v="28.411000000000001"/>
    <n v="28.411000000000001"/>
    <n v="33.058"/>
    <n v="33.058"/>
    <n v="24.972000000000001"/>
    <n v="24.972000000000001"/>
  </r>
  <r>
    <s v="Rice"/>
    <n v="2019"/>
    <x v="2"/>
    <s v="Summer"/>
    <s v="Summer"/>
    <x v="0"/>
    <m/>
    <n v="4523.9436619718308"/>
    <n v="16060"/>
    <n v="16060"/>
    <n v="1317"/>
    <n v="1317"/>
    <s v="RicePuducherry"/>
    <n v="776011.68"/>
    <n v="776011.68"/>
    <n v="1671.66"/>
    <n v="1671.66"/>
    <n v="3.55"/>
    <n v="3.55"/>
    <n v="28.411000000000001"/>
    <n v="28.411000000000001"/>
    <n v="33.058"/>
    <n v="33.058"/>
    <n v="24.972000000000001"/>
    <n v="24.972000000000001"/>
  </r>
  <r>
    <s v="Sugarcane"/>
    <n v="2019"/>
    <x v="0"/>
    <s v="Kharif"/>
    <s v="Kharif"/>
    <x v="0"/>
    <n v="1308"/>
    <n v="1308"/>
    <n v="183120"/>
    <n v="183120"/>
    <n v="1317"/>
    <n v="1317"/>
    <s v="SugarcanePuducherry"/>
    <n v="224662.08"/>
    <n v="224662.08"/>
    <n v="483.96"/>
    <n v="483.96"/>
    <n v="140"/>
    <n v="140"/>
    <n v="28.411000000000001"/>
    <n v="28.411000000000001"/>
    <n v="33.058"/>
    <n v="33.058"/>
    <n v="24.972000000000001"/>
    <n v="24.972000000000001"/>
  </r>
  <r>
    <s v="Urad"/>
    <n v="2019"/>
    <x v="0"/>
    <s v="Kharif"/>
    <s v="Kharif"/>
    <x v="0"/>
    <n v="2"/>
    <n v="2"/>
    <n v="2"/>
    <n v="2"/>
    <n v="1317"/>
    <n v="1317"/>
    <s v="UradPuducherry"/>
    <n v="343.52"/>
    <n v="343.52"/>
    <n v="0.74"/>
    <n v="0.74"/>
    <n v="1"/>
    <n v="1"/>
    <s v="28.41"/>
    <s v="28.41"/>
    <n v="33.058"/>
    <n v="33.058"/>
    <n v="24.972000000000001"/>
    <n v="24.972000000000001"/>
  </r>
  <r>
    <s v="Urad"/>
    <n v="2019"/>
    <x v="1"/>
    <s v="Rabi"/>
    <s v="Rabi"/>
    <x v="0"/>
    <n v="146"/>
    <n v="146"/>
    <n v="146"/>
    <n v="146"/>
    <n v="1317"/>
    <n v="1317"/>
    <s v="UradPuducherry"/>
    <n v="25076.959999999999"/>
    <n v="25076.959999999999"/>
    <n v="54.02"/>
    <n v="54.02"/>
    <n v="1"/>
    <n v="1"/>
    <n v="28.411000000000001"/>
    <n v="28.411000000000001"/>
    <n v="33.058"/>
    <n v="33.058"/>
    <n v="24.972000000000001"/>
    <n v="24.972000000000001"/>
  </r>
  <r>
    <s v="Urad"/>
    <n v="2019"/>
    <x v="2"/>
    <s v="Summer"/>
    <s v="Summer"/>
    <x v="0"/>
    <n v="321"/>
    <n v="321"/>
    <n v="139"/>
    <n v="139"/>
    <n v="1317"/>
    <n v="1317"/>
    <s v="UradPuducherry"/>
    <n v="55134.96"/>
    <n v="55134.96"/>
    <n v="118.77"/>
    <n v="118.77"/>
    <n v="0.72299999999999998"/>
    <n v="0.72299999999999998"/>
    <n v="28.411000000000001"/>
    <n v="28.411000000000001"/>
    <m/>
    <n v="32.711188888888891"/>
    <n v="24.972000000000001"/>
    <n v="24.972000000000001"/>
  </r>
  <r>
    <s v="Rice"/>
    <n v="2019"/>
    <x v="3"/>
    <s v="Autumn"/>
    <s v="Autumn"/>
    <x v="1"/>
    <n v="127223"/>
    <n v="127223"/>
    <n v="193215"/>
    <n v="193215"/>
    <n v="2084.6999999999998"/>
    <n v="2084.6999999999998"/>
    <s v="RiceAssam"/>
    <n v="21851822.48"/>
    <n v="21851822.48"/>
    <n v="47072.51"/>
    <n v="47072.51"/>
    <n v="1.4650000000000001"/>
    <n v="1.4650000000000001"/>
    <n v="24.352"/>
    <n v="24.352"/>
    <n v="33.262"/>
    <n v="33.262"/>
    <n v="16.417999999999999"/>
    <n v="16.417999999999999"/>
  </r>
  <r>
    <s v="Rice"/>
    <n v="2019"/>
    <x v="2"/>
    <s v="Summer"/>
    <s v="Summer"/>
    <x v="1"/>
    <n v="395518"/>
    <n v="395518"/>
    <n v="1025571"/>
    <n v="1025571"/>
    <n v="2084.6999999999998"/>
    <n v="2084.6999999999998"/>
    <s v="RiceAssam"/>
    <n v="67934171.680000007"/>
    <n v="67934171.680000007"/>
    <n v="146341.66"/>
    <n v="146341.66"/>
    <n v="2.492"/>
    <n v="2.492"/>
    <n v="24.352"/>
    <n v="24.352"/>
    <n v="33.262"/>
    <n v="33.262"/>
    <n v="16.417999999999999"/>
    <n v="16.417999999999999"/>
  </r>
  <r>
    <s v="Rice"/>
    <n v="2019"/>
    <x v="4"/>
    <s v="Winter"/>
    <s v="Winter"/>
    <x v="1"/>
    <n v="1878208"/>
    <n v="1878208"/>
    <n v="3996018"/>
    <n v="3996018"/>
    <n v="2084.6999999999998"/>
    <n v="2084.6999999999998"/>
    <s v="RiceAssam"/>
    <n v="322601006.10000002"/>
    <n v="322601006.10000002"/>
    <s v=" 694936.96 "/>
    <s v=" 694936.96 "/>
    <n v="2.137"/>
    <n v="2.137"/>
    <n v="24.352"/>
    <n v="24.352"/>
    <n v="33.262"/>
    <n v="33.262"/>
    <n v="16.417999999999999"/>
    <n v="16.417999999999999"/>
  </r>
  <r>
    <s v="Sugarcane"/>
    <n v="2019"/>
    <x v="5"/>
    <s v="Whole Year"/>
    <s v="Whole Year"/>
    <x v="1"/>
    <n v="29703"/>
    <n v="29703"/>
    <n v="1218118"/>
    <n v="1218118"/>
    <n v="2084.6999999999998"/>
    <n v="2084.6999999999998"/>
    <s v="SugarcaneAssam"/>
    <n v="5101787.28"/>
    <n v="5101787.28"/>
    <n v="10990.11"/>
    <n v="10990.11"/>
    <n v="38.920999999999999"/>
    <n v="38.920999999999999"/>
    <n v="24.352"/>
    <n v="24.352"/>
    <n v="33.262"/>
    <n v="33.262"/>
    <n v="16.417999999999999"/>
    <n v="16.417999999999999"/>
  </r>
  <r>
    <s v="Urad"/>
    <n v="2019"/>
    <x v="1"/>
    <s v="Rabi"/>
    <s v="Rabi"/>
    <x v="1"/>
    <n v="58100"/>
    <n v="58100"/>
    <n v="34757"/>
    <n v="34757"/>
    <n v="2084.6999999999998"/>
    <n v="2084.6999999999998"/>
    <s v="UradAssam"/>
    <n v="9979256"/>
    <n v="9979256"/>
    <n v="21497"/>
    <n v="21497"/>
    <n v="0.61899999999999999"/>
    <n v="0.61899999999999999"/>
    <n v="24.352"/>
    <n v="24.352"/>
    <n v="33.262"/>
    <n v="33.262"/>
    <n v="16.417999999999999"/>
    <n v="16.417999999999999"/>
  </r>
  <r>
    <s v="Wheat"/>
    <n v="2019"/>
    <x v="1"/>
    <s v="Rabi"/>
    <s v="Rabi"/>
    <x v="1"/>
    <n v="11336"/>
    <n v="11336"/>
    <n v="14430"/>
    <n v="14430"/>
    <n v="2084.6999999999998"/>
    <n v="2084.6999999999998"/>
    <s v="WheatAssam"/>
    <n v="1947071.36"/>
    <n v="1947071.36"/>
    <n v="4194.32"/>
    <n v="4194.32"/>
    <n v="1.272"/>
    <n v="1.272"/>
    <n v="24.352"/>
    <n v="24.352"/>
    <n v="33.262"/>
    <n v="33.262"/>
    <n v="16.417999999999999"/>
    <n v="16.417999999999999"/>
  </r>
  <r>
    <s v="Rice"/>
    <n v="2019"/>
    <x v="3"/>
    <s v="Autumn"/>
    <s v="Autumn"/>
    <x v="5"/>
    <n v="33480"/>
    <n v="33480"/>
    <n v="78074"/>
    <n v="78074"/>
    <n v="3844.4"/>
    <n v="3844.4"/>
    <s v="RiceMeghalaya"/>
    <n v="5750524.7999999998"/>
    <n v="5750524.7999999998"/>
    <n v="12387.6"/>
    <n v="12387.6"/>
    <n v="2.5110000000000001"/>
    <n v="2.5110000000000001"/>
    <n v="19.251999999999999"/>
    <n v="19.251999999999999"/>
    <n v="26.768000000000001"/>
    <n v="26.768000000000001"/>
    <n v="11.617000000000001"/>
    <n v="11.617000000000001"/>
  </r>
  <r>
    <s v="Rice"/>
    <n v="2019"/>
    <x v="1"/>
    <s v="Rabi"/>
    <s v="Rabi"/>
    <x v="5"/>
    <n v="13628"/>
    <n v="13628"/>
    <n v="63081"/>
    <n v="63081"/>
    <n v="3844.4"/>
    <n v="3844.4"/>
    <s v="RiceMeghalaya"/>
    <n v="2340745.2799999998"/>
    <n v="2340745.2799999998"/>
    <s v="5,042.36"/>
    <s v="5,042.36"/>
    <n v="2.57"/>
    <n v="2.57"/>
    <n v="19.251999999999999"/>
    <n v="19.251999999999999"/>
    <n v="26.768000000000001"/>
    <n v="26.768000000000001"/>
    <n v="11.617000000000001"/>
    <n v="11.617000000000001"/>
  </r>
  <r>
    <s v="Rice"/>
    <n v="2019"/>
    <x v="4"/>
    <s v="Winter"/>
    <s v="Winter"/>
    <x v="5"/>
    <n v="63889"/>
    <n v="63889"/>
    <m/>
    <n v="150778.03999999998"/>
    <n v="3844.4"/>
    <n v="3844.4"/>
    <s v="RiceMeghalaya"/>
    <n v="10973574.640000001"/>
    <n v="10973574.640000001"/>
    <n v="23638.93"/>
    <n v="23638.93"/>
    <n v="2.36"/>
    <n v="2.36"/>
    <n v="19.251999999999999"/>
    <n v="19.251999999999999"/>
    <n v="26.768000000000001"/>
    <n v="26.768000000000001"/>
    <n v="11.617000000000001"/>
    <n v="11.617000000000001"/>
  </r>
  <r>
    <s v="Sugarcane"/>
    <n v="2019"/>
    <x v="5"/>
    <s v="Whole Year"/>
    <s v="Whole Year"/>
    <x v="5"/>
    <n v="128"/>
    <n v="128"/>
    <n v="384"/>
    <n v="384"/>
    <n v="3844.4"/>
    <n v="3844.4"/>
    <s v="SugarcaneMeghalaya"/>
    <n v="21985.279999999999"/>
    <n v="21985.279999999999"/>
    <n v="47.36"/>
    <n v="47.36"/>
    <n v="2.6749999999999998"/>
    <n v="2.6749999999999998"/>
    <n v="19.251999999999999"/>
    <n v="19.251999999999999"/>
    <n v="26.768000000000001"/>
    <n v="26.768000000000001"/>
    <n v="11.617000000000001"/>
    <n v="11.617000000000001"/>
  </r>
  <r>
    <s v="Wheat"/>
    <n v="2019"/>
    <x v="1"/>
    <s v="Rabi"/>
    <s v="Rabi"/>
    <x v="5"/>
    <n v="464"/>
    <n v="464"/>
    <n v="898"/>
    <n v="898"/>
    <n v="3844.4"/>
    <n v="3844.4"/>
    <s v="WheatMeghalaya"/>
    <n v="79696.639999999999"/>
    <n v="79696.639999999999"/>
    <n v="171.68"/>
    <n v="171.68"/>
    <n v="1.6379999999999999"/>
    <n v="1.6379999999999999"/>
    <n v="19.251999999999999"/>
    <n v="19.251999999999999"/>
    <n v="26.768000000000001"/>
    <n v="26.768000000000001"/>
    <n v="11.617000000000001"/>
    <n v="11.617000000000001"/>
  </r>
  <r>
    <s v="Rice"/>
    <n v="2019"/>
    <x v="0"/>
    <s v="Kharif"/>
    <s v="Kharif"/>
    <x v="7"/>
    <n v="24411"/>
    <n v="24411"/>
    <n v="60556"/>
    <n v="60556"/>
    <n v="4489.5"/>
    <n v="4489.5"/>
    <s v="RiceGoa"/>
    <n v="4192833.36"/>
    <n v="4192833.36"/>
    <n v="9032.07"/>
    <n v="9032.07"/>
    <n v="2.4750000000000001"/>
    <n v="2.4750000000000001"/>
    <n v="25.504999999999999"/>
    <n v="25.504999999999999"/>
    <n v="34.905000000000001"/>
    <n v="34.905000000000001"/>
    <n v="18.178000000000001"/>
    <n v="18.178000000000001"/>
  </r>
  <r>
    <s v="Rice"/>
    <n v="2019"/>
    <x v="1"/>
    <s v="Rabi"/>
    <s v="Rabi"/>
    <x v="7"/>
    <n v="10287"/>
    <n v="10287"/>
    <n v="29819"/>
    <n v="29819"/>
    <s v="4,489.50"/>
    <s v="4,489.50"/>
    <s v="RiceGoa"/>
    <n v="1766895.12"/>
    <n v="1766895.12"/>
    <n v="3806.19"/>
    <n v="3806.19"/>
    <n v="2.95"/>
    <n v="2.95"/>
    <n v="25.504999999999999"/>
    <n v="25.504999999999999"/>
    <n v="34.905000000000001"/>
    <n v="34.905000000000001"/>
    <n v="18.178000000000001"/>
    <n v="18.178000000000001"/>
  </r>
  <r>
    <s v="Sugarcane"/>
    <n v="2019"/>
    <x v="5"/>
    <s v="Whole Year"/>
    <s v="Whole Year"/>
    <x v="7"/>
    <n v="811"/>
    <n v="811"/>
    <n v="53708"/>
    <n v="53708"/>
    <n v="4489.5"/>
    <n v="4489.5"/>
    <s v="SugarcaneGoa"/>
    <n v="139297.35999999999"/>
    <n v="139297.35999999999"/>
    <n v="300.07"/>
    <n v="300.07"/>
    <n v="70.114999999999995"/>
    <n v="70.114999999999995"/>
    <n v="25.504999999999999"/>
    <n v="25.504999999999999"/>
    <n v="34.905000000000001"/>
    <n v="34.905000000000001"/>
    <n v="18.178000000000001"/>
    <n v="18.178000000000001"/>
  </r>
  <r>
    <s v="Ragi"/>
    <n v="2019"/>
    <x v="0"/>
    <s v="Kharif"/>
    <s v="Kharif"/>
    <x v="3"/>
    <n v="625797"/>
    <n v="625797"/>
    <n v="1092419"/>
    <n v="1092419"/>
    <n v="1422.3"/>
    <n v="1422.3"/>
    <s v="RagiKarnataka"/>
    <n v="107486892.7"/>
    <n v="107486892.7"/>
    <n v="231544.89"/>
    <n v="231544.89"/>
    <n v="1.675"/>
    <n v="1.675"/>
    <n v="25.898"/>
    <n v="25.898"/>
    <n v="35.502000000000002"/>
    <n v="35.502000000000002"/>
    <n v="17.25"/>
    <n v="17.25"/>
  </r>
  <r>
    <s v="Ragi"/>
    <n v="2019"/>
    <x v="1"/>
    <s v="Rabi"/>
    <s v="Rabi"/>
    <x v="3"/>
    <n v="41861"/>
    <n v="41861"/>
    <n v="59315"/>
    <n v="59315"/>
    <n v="1422.3"/>
    <n v="1422.3"/>
    <s v="RagiKarnataka"/>
    <n v="7190045.3600000003"/>
    <n v="7190045.3600000003"/>
    <n v="15488.57"/>
    <n v="15488.57"/>
    <m/>
    <n v="1.4169513389551134"/>
    <n v="25.898"/>
    <n v="25.898"/>
    <n v="35.502000000000002"/>
    <n v="35.502000000000002"/>
    <n v="17.25"/>
    <n v="17.25"/>
  </r>
  <r>
    <s v="Ragi"/>
    <n v="2019"/>
    <x v="2"/>
    <s v="Summer"/>
    <s v="Summer"/>
    <x v="3"/>
    <n v="6055"/>
    <n v="6055"/>
    <n v="10797"/>
    <n v="10797"/>
    <n v="1422.3"/>
    <n v="1422.3"/>
    <s v="RagiKarnataka"/>
    <n v="1040006.8"/>
    <n v="1040006.8"/>
    <n v="2240.35"/>
    <n v="2240.35"/>
    <n v="1.8069999999999999"/>
    <n v="1.8069999999999999"/>
    <n v="25.898"/>
    <n v="25.898"/>
    <n v="35.502000000000002"/>
    <n v="35.502000000000002"/>
    <n v="17.25"/>
    <n v="17.25"/>
  </r>
  <r>
    <s v="Rice"/>
    <n v="2019"/>
    <x v="0"/>
    <s v="Kharif"/>
    <s v="Kharif"/>
    <x v="3"/>
    <n v="964087"/>
    <n v="964087"/>
    <n v="3088937"/>
    <n v="3088937"/>
    <n v="1422.3"/>
    <n v="1422.3"/>
    <s v="RiceKarnataka"/>
    <n v="165591583.09999999"/>
    <n v="165591583.09999999"/>
    <n v="356712.19"/>
    <n v="356712.19"/>
    <n v="2.9239999999999999"/>
    <n v="2.9239999999999999"/>
    <n v="25.898"/>
    <n v="25.898"/>
    <n v="35.502000000000002"/>
    <n v="35.502000000000002"/>
    <n v="17.25"/>
    <n v="17.25"/>
  </r>
  <r>
    <s v="Rice"/>
    <n v="2019"/>
    <x v="1"/>
    <s v="Rabi"/>
    <s v="Rabi"/>
    <x v="3"/>
    <n v="11266"/>
    <n v="11266"/>
    <n v="31038"/>
    <n v="31038"/>
    <n v="1422.3"/>
    <n v="1422.3"/>
    <s v="RiceKarnataka"/>
    <n v="1935048.16"/>
    <n v="1935048.16"/>
    <n v="4168.42"/>
    <n v="4168.42"/>
    <n v="2.8809999999999998"/>
    <n v="2.8809999999999998"/>
    <n v="25.898"/>
    <n v="25.898"/>
    <n v="35.502000000000002"/>
    <n v="35.502000000000002"/>
    <n v="17.25"/>
    <n v="17.25"/>
  </r>
  <r>
    <s v="Rice"/>
    <n v="2019"/>
    <x v="2"/>
    <s v="Summer"/>
    <s v="Summer"/>
    <x v="3"/>
    <n v="272701"/>
    <n v="272701"/>
    <n v="827998"/>
    <n v="827998"/>
    <n v="1422.3"/>
    <n v="1422.3"/>
    <s v="RiceKarnataka"/>
    <n v="46839123.759999998"/>
    <n v="46839123.759999998"/>
    <n v="100899.37"/>
    <n v="100899.37"/>
    <n v="2.8690000000000002"/>
    <n v="2.8690000000000002"/>
    <n v="25.898"/>
    <n v="25.898"/>
    <n v="35.502000000000002"/>
    <n v="35.502000000000002"/>
    <n v="17.25"/>
    <n v="17.25"/>
  </r>
  <r>
    <s v="Sugarcane"/>
    <n v="2019"/>
    <x v="5"/>
    <s v="Whole Year"/>
    <s v="Whole Year"/>
    <x v="3"/>
    <n v="428540"/>
    <n v="428540"/>
    <n v="36034028"/>
    <n v="36034028"/>
    <n v="1422.3"/>
    <n v="1422.3"/>
    <s v="SugarcaneKarnataka"/>
    <n v="73606030.400000006"/>
    <n v="73606030.400000006"/>
    <n v="158559.79999999999"/>
    <n v="158559.79999999999"/>
    <n v="81.456000000000003"/>
    <n v="81.456000000000003"/>
    <n v="25.898"/>
    <n v="25.898"/>
    <n v="35.502000000000002"/>
    <n v="35.502000000000002"/>
    <n v="17.25"/>
    <n v="17.25"/>
  </r>
  <r>
    <s v="Sunflower"/>
    <n v="2019"/>
    <x v="0"/>
    <s v="Kharif"/>
    <s v="Kharif"/>
    <x v="3"/>
    <n v="105942"/>
    <n v="105942"/>
    <n v="80163"/>
    <n v="80163"/>
    <n v="1422.3"/>
    <n v="1422.3"/>
    <s v="SunflowerKarnataka"/>
    <n v="18196597.920000002"/>
    <n v="18196597.920000002"/>
    <n v="39198.54"/>
    <n v="39198.54"/>
    <n v="0.72599999999999998"/>
    <n v="0.72599999999999998"/>
    <n v="25.898"/>
    <n v="25.898"/>
    <n v="35.502000000000002"/>
    <n v="35.502000000000002"/>
    <n v="17.25"/>
    <n v="17.25"/>
  </r>
  <r>
    <s v="Sunflower"/>
    <n v="2019"/>
    <x v="1"/>
    <s v="Rabi"/>
    <s v="Rabi"/>
    <x v="3"/>
    <n v="25163"/>
    <n v="25163"/>
    <n v="18299"/>
    <n v="18299"/>
    <n v="1422.3"/>
    <n v="1422.3"/>
    <s v="SunflowerKarnataka"/>
    <n v="4321996.88"/>
    <n v="4321996.88"/>
    <n v="9310.31"/>
    <n v="9310.31"/>
    <n v="0.90400000000000003"/>
    <n v="0.90400000000000003"/>
    <s v="25.90"/>
    <s v="25.90"/>
    <n v="35.502000000000002"/>
    <n v="35.502000000000002"/>
    <n v="17.25"/>
    <n v="17.25"/>
  </r>
  <r>
    <s v="Sunflower"/>
    <n v="2019"/>
    <x v="2"/>
    <s v="Summer"/>
    <s v="Summer"/>
    <x v="3"/>
    <n v="4487"/>
    <n v="4487"/>
    <n v="4869"/>
    <n v="4869"/>
    <n v="1422.3"/>
    <n v="1422.3"/>
    <s v="SunflowerKarnataka"/>
    <n v="770687.12"/>
    <n v="770687.12"/>
    <n v="1660.19"/>
    <n v="1660.19"/>
    <n v="1.268"/>
    <n v="1.268"/>
    <n v="25.898"/>
    <n v="25.898"/>
    <n v="35.502000000000002"/>
    <n v="35.502000000000002"/>
    <n v="17.25"/>
    <n v="17.25"/>
  </r>
  <r>
    <s v="Urad"/>
    <n v="2019"/>
    <x v="0"/>
    <s v="Kharif"/>
    <s v="Kharif"/>
    <x v="3"/>
    <n v="68513"/>
    <n v="68513"/>
    <n v="32210"/>
    <n v="32210"/>
    <n v="1422.3"/>
    <n v="1422.3"/>
    <s v="UradKarnataka"/>
    <n v="11767792.880000001"/>
    <n v="11767792.880000001"/>
    <n v="25349.81"/>
    <n v="25349.81"/>
    <n v="0.38400000000000001"/>
    <n v="0.38400000000000001"/>
    <n v="25.898"/>
    <n v="25.898"/>
    <n v="35.502000000000002"/>
    <n v="35.502000000000002"/>
    <n v="17.25"/>
    <n v="17.25"/>
  </r>
  <r>
    <s v="Urad"/>
    <n v="2019"/>
    <x v="1"/>
    <s v="Rabi"/>
    <s v="Rabi"/>
    <x v="3"/>
    <n v="2875"/>
    <n v="2875"/>
    <n v="1341"/>
    <n v="1341"/>
    <n v="1422.3"/>
    <n v="1422.3"/>
    <s v="UradKarnataka"/>
    <n v="493810"/>
    <n v="493810"/>
    <n v="1063.75"/>
    <n v="1063.75"/>
    <n v="0.33800000000000002"/>
    <n v="0.33800000000000002"/>
    <n v="25.898"/>
    <n v="25.898"/>
    <n v="35.502000000000002"/>
    <n v="35.502000000000002"/>
    <n v="17.25"/>
    <n v="17.25"/>
  </r>
  <r>
    <s v="Urad"/>
    <n v="2019"/>
    <x v="2"/>
    <s v="Summer"/>
    <s v="Summer"/>
    <x v="3"/>
    <n v="223"/>
    <n v="223"/>
    <m/>
    <n v="97.450999999999993"/>
    <n v="1422.3"/>
    <n v="1422.3"/>
    <s v="UradKarnataka"/>
    <n v="38302.480000000003"/>
    <n v="38302.480000000003"/>
    <n v="82.51"/>
    <n v="82.51"/>
    <n v="0.437"/>
    <n v="0.437"/>
    <n v="25.898"/>
    <n v="25.898"/>
    <n v="35.502000000000002"/>
    <n v="35.502000000000002"/>
    <n v="17.25"/>
    <n v="17.25"/>
  </r>
  <r>
    <s v="Wheat"/>
    <n v="2019"/>
    <x v="1"/>
    <s v="Rabi"/>
    <s v="Rabi"/>
    <x v="3"/>
    <n v="158319"/>
    <n v="158319"/>
    <n v="180114"/>
    <n v="180114"/>
    <n v="1422.3"/>
    <n v="1422.3"/>
    <s v="WheatKarnataka"/>
    <n v="27192871.440000001"/>
    <n v="27192871.440000001"/>
    <s v="58,578.03"/>
    <s v="58,578.03"/>
    <n v="1.081"/>
    <n v="1.081"/>
    <n v="25.898"/>
    <n v="25.898"/>
    <n v="35.502000000000002"/>
    <n v="35.502000000000002"/>
    <n v="17.25"/>
    <n v="17.25"/>
  </r>
  <r>
    <s v="Ragi"/>
    <n v="2019"/>
    <x v="5"/>
    <s v="Whole Year"/>
    <s v="Whole Year"/>
    <x v="4"/>
    <n v="213"/>
    <n v="213"/>
    <n v="261"/>
    <n v="261"/>
    <s v=" 3119.2 "/>
    <s v=" 3119.2 "/>
    <s v="RagiKerala"/>
    <n v="36584.879999999997"/>
    <n v="36584.879999999997"/>
    <n v="78.81"/>
    <n v="78.81"/>
    <n v="1.36"/>
    <n v="1.36"/>
    <n v="25.913"/>
    <n v="25.913"/>
    <n v="33.36"/>
    <n v="33.36"/>
    <n v="20.452000000000002"/>
    <n v="20.452000000000002"/>
  </r>
  <r>
    <s v="Rice"/>
    <n v="2019"/>
    <x v="3"/>
    <s v="Autumn"/>
    <s v="Autumn"/>
    <x v="4"/>
    <n v="55895"/>
    <n v="55895"/>
    <n v="145076"/>
    <n v="145076"/>
    <n v="3119.2"/>
    <n v="3119.2"/>
    <s v="RiceKerala"/>
    <n v="9600525.1999999993"/>
    <n v="9600525.1999999993"/>
    <n v="20681.150000000001"/>
    <n v="20681.150000000001"/>
    <n v="1.9490000000000001"/>
    <n v="1.9490000000000001"/>
    <n v="25.913"/>
    <n v="25.913"/>
    <n v="33.36"/>
    <n v="33.36"/>
    <n v="20.452000000000002"/>
    <n v="20.452000000000002"/>
  </r>
  <r>
    <s v="Rice"/>
    <n v="2019"/>
    <x v="2"/>
    <s v="Summer"/>
    <s v="Summer"/>
    <x v="4"/>
    <n v="61006"/>
    <n v="61006"/>
    <n v="212586"/>
    <n v="212586"/>
    <n v="3119.2"/>
    <n v="3119.2"/>
    <s v="RiceKerala"/>
    <n v="10478390.560000001"/>
    <n v="10478390.560000001"/>
    <n v="22572.22"/>
    <n v="22572.22"/>
    <n v="2.8159999999999998"/>
    <n v="2.8159999999999998"/>
    <n v="25.913"/>
    <n v="25.913"/>
    <n v="33.36"/>
    <n v="33.36"/>
    <n v="20.452000000000002"/>
    <n v="20.452000000000002"/>
  </r>
  <r>
    <s v="Rice"/>
    <n v="2019"/>
    <x v="4"/>
    <s v="Winter"/>
    <s v="Winter"/>
    <x v="4"/>
    <n v="81279"/>
    <n v="81279"/>
    <n v="247879"/>
    <n v="247879"/>
    <n v="3119.2"/>
    <n v="3119.2"/>
    <s v="RiceKerala"/>
    <n v="13960481.039999999"/>
    <n v="13960481.039999999"/>
    <n v="30073.23"/>
    <n v="30073.23"/>
    <n v="2.504"/>
    <n v="2.504"/>
    <n v="25.913"/>
    <n v="25.913"/>
    <n v="33.36"/>
    <n v="33.36"/>
    <n v="20.452000000000002"/>
    <n v="20.452000000000002"/>
  </r>
  <r>
    <s v="Sugarcane"/>
    <n v="2019"/>
    <x v="5"/>
    <s v="Whole Year"/>
    <s v="Whole Year"/>
    <x v="4"/>
    <n v="950.04"/>
    <n v="950.04"/>
    <n v="120835"/>
    <n v="120835"/>
    <n v="3119.2"/>
    <n v="3119.2"/>
    <s v="SugarcaneKerala"/>
    <n v="163178.87"/>
    <n v="163178.87"/>
    <n v="351.51499999999999"/>
    <n v="351.51499999999999"/>
    <n v="83.834000000000003"/>
    <n v="83.834000000000003"/>
    <n v="25.913"/>
    <n v="25.913"/>
    <n v="33.36"/>
    <n v="33.36"/>
    <n v="20.452000000000002"/>
    <n v="20.452000000000002"/>
  </r>
  <r>
    <s v="Sunflower"/>
    <n v="2019"/>
    <x v="5"/>
    <s v="Whole Year"/>
    <s v="Whole Year"/>
    <x v="4"/>
    <n v="1"/>
    <n v="1"/>
    <n v="1"/>
    <n v="1"/>
    <n v="3119.2"/>
    <n v="3119.2"/>
    <s v="SunflowerKerala"/>
    <n v="171.76"/>
    <n v="171.76"/>
    <n v="0.37"/>
    <n v="0.37"/>
    <n v="1"/>
    <n v="1"/>
    <n v="25.913"/>
    <n v="25.913"/>
    <n v="33.36"/>
    <n v="33.36"/>
    <n v="20.452000000000002"/>
    <n v="20.452000000000002"/>
  </r>
  <r>
    <s v="Wheat"/>
    <n v="2019"/>
    <x v="5"/>
    <s v="Whole Year"/>
    <s v="Whole Year"/>
    <x v="4"/>
    <n v="1"/>
    <n v="1"/>
    <n v="2"/>
    <n v="2"/>
    <n v="3119.2"/>
    <n v="3119.2"/>
    <s v="WheatKerala"/>
    <n v="171.76"/>
    <n v="171.76"/>
    <n v="0.37"/>
    <n v="0.37"/>
    <n v="2"/>
    <n v="2"/>
    <n v="25.913"/>
    <n v="25.913"/>
    <n v="33.36"/>
    <n v="33.36"/>
    <n v="20.452000000000002"/>
    <n v="20.452000000000002"/>
  </r>
  <r>
    <s v="Ragi"/>
    <n v="2019"/>
    <x v="0"/>
    <s v="Kharif"/>
    <s v="Kharif"/>
    <x v="6"/>
    <n v="63650"/>
    <n v="63650"/>
    <n v="190535"/>
    <n v="190535"/>
    <n v="910.1"/>
    <n v="910.1"/>
    <s v="RagiTamil Nadu"/>
    <n v="10932524"/>
    <n v="10932524"/>
    <n v="23550.5"/>
    <n v="23550.5"/>
    <n v="2.9279999999999999"/>
    <n v="2.9279999999999999"/>
    <n v="28.28"/>
    <n v="28.28"/>
    <n v="37.68"/>
    <n v="37.68"/>
    <n v="20.832000000000001"/>
    <n v="20.832000000000001"/>
  </r>
  <r>
    <s v="Ragi"/>
    <n v="2019"/>
    <x v="1"/>
    <s v="Rabi"/>
    <s v="Rabi"/>
    <x v="6"/>
    <n v="20895"/>
    <n v="20895"/>
    <n v="83939"/>
    <n v="83939"/>
    <n v="910.1"/>
    <n v="910.1"/>
    <s v="RagiTamil Nadu"/>
    <n v="3588925.2"/>
    <n v="3588925.2"/>
    <n v="7731.15"/>
    <n v="7731.15"/>
    <n v="3.879"/>
    <n v="3.879"/>
    <n v="28.28"/>
    <n v="28.28"/>
    <n v="37.68"/>
    <n v="37.68"/>
    <n v="20.832000000000001"/>
    <n v="20.832000000000001"/>
  </r>
  <r>
    <s v="Rice"/>
    <n v="2019"/>
    <x v="3"/>
    <s v="Autumn"/>
    <s v="Autumn"/>
    <x v="6"/>
    <n v="206535"/>
    <n v="206535"/>
    <n v="847692"/>
    <n v="847692"/>
    <n v="910.1"/>
    <n v="910.1"/>
    <s v="RiceTamil Nadu"/>
    <n v="35474451.600000001"/>
    <n v="35474451.600000001"/>
    <n v="76417.95"/>
    <n v="76417.95"/>
    <n v="4.077"/>
    <n v="4.077"/>
    <n v="28.28"/>
    <n v="28.28"/>
    <n v="37.68"/>
    <n v="37.68"/>
    <n v="20.832000000000001"/>
    <n v="20.832000000000001"/>
  </r>
  <r>
    <s v="Rice"/>
    <n v="2019"/>
    <x v="2"/>
    <s v="Summer"/>
    <s v="Summer"/>
    <x v="6"/>
    <n v="339990"/>
    <n v="339990"/>
    <m/>
    <n v="1392259.0499999998"/>
    <n v="910.1"/>
    <n v="910.1"/>
    <s v="RiceTamil Nadu"/>
    <n v="58396682.399999999"/>
    <n v="58396682.399999999"/>
    <n v="125796.3"/>
    <n v="125796.3"/>
    <n v="4.0949999999999998"/>
    <n v="4.0949999999999998"/>
    <n v="28.28"/>
    <n v="28.28"/>
    <n v="37.68"/>
    <n v="37.68"/>
    <n v="20.832000000000001"/>
    <n v="20.832000000000001"/>
  </r>
  <r>
    <s v="Rice"/>
    <n v="2019"/>
    <x v="4"/>
    <s v="Winter"/>
    <s v="Winter"/>
    <x v="6"/>
    <n v="1360882"/>
    <n v="1360882"/>
    <n v="4954415"/>
    <n v="4954415"/>
    <m/>
    <n v="940.59166666666658"/>
    <s v="RiceTamil Nadu"/>
    <n v="233745092.30000001"/>
    <n v="233745092.30000001"/>
    <n v="503526.34"/>
    <n v="503526.34"/>
    <n v="3.8180000000000001"/>
    <n v="3.8180000000000001"/>
    <n v="28.28"/>
    <n v="28.28"/>
    <n v="37.68"/>
    <n v="37.68"/>
    <n v="20.832000000000001"/>
    <n v="20.832000000000001"/>
  </r>
  <r>
    <s v="Sugarcane"/>
    <n v="2019"/>
    <x v="5"/>
    <s v="Whole Year"/>
    <s v="Whole Year"/>
    <x v="6"/>
    <n v="131207"/>
    <n v="131207"/>
    <n v="14119210"/>
    <n v="14119210"/>
    <n v="910.1"/>
    <n v="910.1"/>
    <s v="SugarcaneTamil Nadu"/>
    <n v="22536114.32"/>
    <n v="22536114.32"/>
    <n v="48546.59"/>
    <n v="48546.59"/>
    <n v="102.78400000000001"/>
    <n v="102.78400000000001"/>
    <n v="28.28"/>
    <n v="28.28"/>
    <n v="37.68"/>
    <n v="37.68"/>
    <n v="20.832000000000001"/>
    <n v="20.832000000000001"/>
  </r>
  <r>
    <s v="Sunflower"/>
    <n v="2019"/>
    <x v="0"/>
    <s v="Kharif"/>
    <s v="Kharif"/>
    <x v="6"/>
    <n v="168"/>
    <n v="168"/>
    <n v="168"/>
    <n v="168"/>
    <n v="910.1"/>
    <n v="910.1"/>
    <s v="SunflowerTamil Nadu"/>
    <n v="28855.68"/>
    <n v="28855.68"/>
    <n v="62.16"/>
    <n v="62.16"/>
    <n v="1"/>
    <n v="1"/>
    <n v="28.28"/>
    <n v="28.28"/>
    <n v="37.68"/>
    <n v="37.68"/>
    <n v="20.832000000000001"/>
    <n v="20.832000000000001"/>
  </r>
  <r>
    <s v="Sunflower"/>
    <n v="2019"/>
    <x v="1"/>
    <s v="Rabi"/>
    <s v="Rabi"/>
    <x v="6"/>
    <n v="4075"/>
    <n v="4075"/>
    <n v="3663"/>
    <n v="3663"/>
    <n v="910.1"/>
    <n v="910.1"/>
    <s v="SunflowerTamil Nadu"/>
    <m/>
    <n v="679309.7585714286"/>
    <n v="1507.75"/>
    <n v="1507.75"/>
    <n v="1.099"/>
    <n v="1.099"/>
    <n v="28.28"/>
    <n v="28.28"/>
    <n v="37.68"/>
    <n v="37.68"/>
    <n v="20.832000000000001"/>
    <n v="20.832000000000001"/>
  </r>
  <r>
    <s v="Urad"/>
    <n v="2019"/>
    <x v="0"/>
    <s v="Kharif"/>
    <s v="Kharif"/>
    <x v="6"/>
    <n v="42597"/>
    <n v="42597"/>
    <n v="35846"/>
    <n v="35846"/>
    <n v="910.1"/>
    <n v="910.1"/>
    <s v="UradTamil Nadu"/>
    <n v="7316460.7199999997"/>
    <n v="7316460.7199999997"/>
    <m/>
    <n v="74549.268749999988"/>
    <n v="0.85399999999999998"/>
    <n v="0.85399999999999998"/>
    <n v="28.28"/>
    <n v="28.28"/>
    <n v="37.68"/>
    <n v="37.68"/>
    <n v="20.832000000000001"/>
    <n v="20.832000000000001"/>
  </r>
  <r>
    <s v="Urad"/>
    <n v="2019"/>
    <x v="1"/>
    <s v="Rabi"/>
    <s v="Rabi"/>
    <x v="6"/>
    <n v="362726"/>
    <n v="362726"/>
    <n v="281577"/>
    <n v="281577"/>
    <n v="910.1"/>
    <n v="910.1"/>
    <s v="UradTamil Nadu"/>
    <n v="62301817.759999998"/>
    <n v="62301817.759999998"/>
    <n v="134208.62"/>
    <n v="134208.62"/>
    <n v="0.75900000000000001"/>
    <n v="0.75900000000000001"/>
    <n v="28.28"/>
    <n v="28.28"/>
    <n v="37.68"/>
    <n v="37.68"/>
    <n v="20.832000000000001"/>
    <n v="20.832000000000001"/>
  </r>
  <r>
    <s v="Ragi"/>
    <n v="2010"/>
    <x v="0"/>
    <s v="Kharif"/>
    <s v="Kharif"/>
    <x v="8"/>
    <n v="9014"/>
    <n v="9014"/>
    <n v="8853"/>
    <n v="8853"/>
    <n v="629.20000000000005"/>
    <n v="629.20000000000005"/>
    <s v="RagiBihar"/>
    <n v="1497315.54"/>
    <n v="1497315.54"/>
    <n v="2163.36"/>
    <n v="2163.36"/>
    <n v="1.07"/>
    <n v="1.07"/>
    <n v="27.298999999999999"/>
    <n v="27.298999999999999"/>
    <n v="38.258000000000003"/>
    <n v="38.258000000000003"/>
    <n v="16.934000000000001"/>
    <n v="16.934000000000001"/>
  </r>
  <r>
    <s v="Rice"/>
    <n v="2010"/>
    <x v="3"/>
    <s v="Autumn"/>
    <s v="Autumn"/>
    <x v="8"/>
    <n v="495218"/>
    <n v="495218"/>
    <n v="444042"/>
    <n v="444042"/>
    <n v="629.20000000000005"/>
    <n v="629.20000000000005"/>
    <s v="RiceBihar"/>
    <n v="82260661.980000004"/>
    <n v="82260661.980000004"/>
    <n v="118852.32"/>
    <n v="118852.32"/>
    <n v="0.92"/>
    <n v="0.92"/>
    <n v="27.298999999999999"/>
    <n v="27.298999999999999"/>
    <n v="38.258000000000003"/>
    <n v="38.258000000000003"/>
    <n v="16.934000000000001"/>
    <n v="16.934000000000001"/>
  </r>
  <r>
    <s v="Rice"/>
    <n v="2010"/>
    <x v="2"/>
    <s v="Summer"/>
    <s v="Summer"/>
    <x v="8"/>
    <n v="84465"/>
    <n v="84465"/>
    <n v="163031"/>
    <n v="163031"/>
    <n v="629.20000000000005"/>
    <n v="629.20000000000005"/>
    <s v="RiceBihar"/>
    <n v="14030481.15"/>
    <n v="14030481.15"/>
    <n v="20271.599999999999"/>
    <n v="20271.599999999999"/>
    <n v="1.8280000000000001"/>
    <n v="1.8280000000000001"/>
    <n v="27.298999999999999"/>
    <n v="27.298999999999999"/>
    <n v="38.258000000000003"/>
    <n v="38.258000000000003"/>
    <n v="16.934000000000001"/>
    <n v="16.934000000000001"/>
  </r>
  <r>
    <s v="Rice"/>
    <n v="2010"/>
    <x v="4"/>
    <s v="Winter"/>
    <s v="Winter"/>
    <x v="8"/>
    <n v="2265685"/>
    <n v="2265685"/>
    <s v=" 2505545 "/>
    <s v=" 2505545 "/>
    <n v="629.20000000000005"/>
    <n v="629.20000000000005"/>
    <s v="RiceBihar"/>
    <n v="376352935.30000001"/>
    <n v="376352935.30000001"/>
    <n v="543764.4"/>
    <n v="543764.4"/>
    <m/>
    <n v="1.1058664377439935"/>
    <n v="27.298999999999999"/>
    <n v="27.298999999999999"/>
    <n v="38.258000000000003"/>
    <n v="38.258000000000003"/>
    <n v="16.934000000000001"/>
    <n v="16.934000000000001"/>
  </r>
  <r>
    <s v="Sugarcane"/>
    <n v="2010"/>
    <x v="5"/>
    <s v="Whole Year"/>
    <s v="Whole Year"/>
    <x v="8"/>
    <n v="250672"/>
    <n v="250672"/>
    <n v="11827664"/>
    <n v="11827664"/>
    <n v="629.20000000000005"/>
    <n v="629.20000000000005"/>
    <s v="SugarcaneBihar"/>
    <n v="41639125.920000002"/>
    <n v="41639125.920000002"/>
    <s v="60,161.28"/>
    <s v="60,161.28"/>
    <n v="53.238999999999997"/>
    <n v="53.238999999999997"/>
    <n v="27.298999999999999"/>
    <n v="27.298999999999999"/>
    <n v="38.258000000000003"/>
    <n v="38.258000000000003"/>
    <n v="16.934000000000001"/>
    <n v="16.934000000000001"/>
  </r>
  <r>
    <s v="Sunflower"/>
    <n v="2010"/>
    <x v="1"/>
    <s v="Rabi"/>
    <s v="Rabi"/>
    <x v="8"/>
    <n v="17424"/>
    <n v="17424"/>
    <n v="24986"/>
    <n v="24986"/>
    <n v="629.20000000000005"/>
    <n v="629.20000000000005"/>
    <s v="SunflowerBihar"/>
    <n v="2894300.64"/>
    <n v="2894300.64"/>
    <n v="4181.76"/>
    <n v="4181.76"/>
    <n v="1.42"/>
    <n v="1.42"/>
    <n v="27.298999999999999"/>
    <n v="27.298999999999999"/>
    <n v="38.258000000000003"/>
    <n v="38.258000000000003"/>
    <n v="16.934000000000001"/>
    <n v="16.934000000000001"/>
  </r>
  <r>
    <s v="Urad"/>
    <n v="2010"/>
    <x v="0"/>
    <s v="Kharif"/>
    <s v="Kharif"/>
    <x v="8"/>
    <n v="15167"/>
    <n v="15167"/>
    <n v="13225"/>
    <n v="13225"/>
    <m/>
    <n v="1033.7506666666663"/>
    <s v="UradBihar"/>
    <n v="2519390.37"/>
    <n v="2519390.37"/>
    <n v="3640.08"/>
    <n v="3640.08"/>
    <n v="0.878"/>
    <n v="0.878"/>
    <n v="27.298999999999999"/>
    <n v="27.298999999999999"/>
    <n v="38.258000000000003"/>
    <n v="38.258000000000003"/>
    <n v="16.934000000000001"/>
    <n v="16.934000000000001"/>
  </r>
  <r>
    <s v="Wheat"/>
    <n v="2010"/>
    <x v="1"/>
    <s v="Rabi"/>
    <s v="Rabi"/>
    <x v="8"/>
    <n v="2100181"/>
    <n v="2100181"/>
    <n v="5094030"/>
    <n v="5094030"/>
    <s v=" 629.2 "/>
    <s v=" 629.2 "/>
    <s v="WheatBihar"/>
    <n v="348861065.89999998"/>
    <n v="348861065.89999998"/>
    <n v="504043.44"/>
    <n v="504043.44"/>
    <n v="2.2829999999999999"/>
    <n v="2.2829999999999999"/>
    <n v="27.298999999999999"/>
    <n v="27.298999999999999"/>
    <n v="38.258000000000003"/>
    <n v="38.258000000000003"/>
    <n v="16.934000000000001"/>
    <n v="16.934000000000001"/>
  </r>
  <r>
    <s v="Ragi"/>
    <n v="2010"/>
    <x v="0"/>
    <s v="Kharif"/>
    <s v="Kharif"/>
    <x v="9"/>
    <n v="8063"/>
    <n v="8063"/>
    <n v="2243"/>
    <n v="2243"/>
    <n v="1283.0999999999999"/>
    <n v="1283.0999999999999"/>
    <s v="RagiChhattisgarh"/>
    <n v="1339344.93"/>
    <n v="1339344.93"/>
    <n v="1935.12"/>
    <n v="1935.12"/>
    <n v="0.28100000000000003"/>
    <n v="0.28100000000000003"/>
    <n v="27.074999999999999"/>
    <n v="27.074999999999999"/>
    <n v="37.302"/>
    <n v="37.302"/>
    <n v="16.157"/>
    <n v="16.157"/>
  </r>
  <r>
    <s v="Rice"/>
    <n v="2010"/>
    <x v="0"/>
    <s v="Kharif"/>
    <s v="Kharif"/>
    <x v="9"/>
    <n v="3937796"/>
    <n v="3937796"/>
    <n v="6637737"/>
    <n v="6637737"/>
    <n v="1283.0999999999999"/>
    <n v="1283.0999999999999"/>
    <s v="RiceChhattisgarh"/>
    <n v="654107293.60000002"/>
    <n v="654107293.60000002"/>
    <n v="945071.04"/>
    <n v="945071.04"/>
    <n v="1.702"/>
    <n v="1.702"/>
    <n v="27.074999999999999"/>
    <n v="27.074999999999999"/>
    <n v="37.302"/>
    <n v="37.302"/>
    <n v="16.157"/>
    <n v="16.157"/>
  </r>
  <r>
    <s v="Sugarcane"/>
    <n v="2010"/>
    <x v="5"/>
    <s v="Whole Year"/>
    <s v="Whole Year"/>
    <x v="9"/>
    <n v="7540"/>
    <n v="7540"/>
    <n v="18456"/>
    <n v="18456"/>
    <n v="1283.0999999999999"/>
    <n v="1283.0999999999999"/>
    <s v="SugarcaneChhattisgarh"/>
    <m/>
    <n v="3804909.5970000001"/>
    <n v="1809.6"/>
    <n v="1809.6"/>
    <n v="2.6930000000000001"/>
    <n v="2.6930000000000001"/>
    <n v="27.074999999999999"/>
    <n v="27.074999999999999"/>
    <n v="37.302"/>
    <n v="37.302"/>
    <n v="16.157"/>
    <n v="16.157"/>
  </r>
  <r>
    <s v="Sunflower"/>
    <n v="2010"/>
    <x v="0"/>
    <s v="Kharif"/>
    <s v="Kharif"/>
    <x v="9"/>
    <n v="4056"/>
    <n v="4056"/>
    <n v="1326"/>
    <n v="1326"/>
    <n v="1283.0999999999999"/>
    <n v="1283.0999999999999"/>
    <s v="SunflowerChhattisgarh"/>
    <n v="673742.16"/>
    <n v="673742.16"/>
    <n v="973.44"/>
    <n v="973.44"/>
    <n v="0.498"/>
    <n v="0.498"/>
    <n v="27.074999999999999"/>
    <n v="27.074999999999999"/>
    <n v="37.302"/>
    <n v="37.302"/>
    <n v="16.157"/>
    <n v="16.157"/>
  </r>
  <r>
    <s v="Urad"/>
    <n v="2010"/>
    <x v="0"/>
    <s v="Kharif"/>
    <s v="Kharif"/>
    <x v="9"/>
    <n v="102808"/>
    <n v="102808"/>
    <n v="29551"/>
    <n v="29551"/>
    <n v="1283.0999999999999"/>
    <n v="1283.0999999999999"/>
    <s v="UradChhattisgarh"/>
    <n v="17077436.879999999"/>
    <n v="17077436.879999999"/>
    <n v="24673.919999999998"/>
    <n v="24673.919999999998"/>
    <n v="0.29099999999999998"/>
    <n v="0.29099999999999998"/>
    <n v="27.074999999999999"/>
    <n v="27.074999999999999"/>
    <n v="37.302"/>
    <n v="37.302"/>
    <n v="16.157"/>
    <n v="16.157"/>
  </r>
  <r>
    <s v="Urad"/>
    <n v="2010"/>
    <x v="1"/>
    <s v="Rabi"/>
    <s v="Rabi"/>
    <x v="9"/>
    <n v="4298"/>
    <n v="4298"/>
    <n v="1097"/>
    <n v="1097"/>
    <n v="1283.0999999999999"/>
    <n v="1283.0999999999999"/>
    <s v="UradChhattisgarh"/>
    <n v="713940.78"/>
    <n v="713940.78"/>
    <n v="1031.52"/>
    <n v="1031.52"/>
    <n v="0.23300000000000001"/>
    <n v="0.23300000000000001"/>
    <n v="27.074999999999999"/>
    <n v="27.074999999999999"/>
    <n v="37.302"/>
    <n v="37.302"/>
    <n v="16.157"/>
    <n v="16.157"/>
  </r>
  <r>
    <s v="Wheat"/>
    <n v="2010"/>
    <x v="1"/>
    <s v="Rabi"/>
    <s v="Rabi"/>
    <x v="9"/>
    <n v="103701"/>
    <n v="103701"/>
    <n v="121745"/>
    <n v="121745"/>
    <n v="1283.0999999999999"/>
    <n v="1283.0999999999999"/>
    <s v="WheatChhattisgarh"/>
    <m/>
    <n v="16483691.251111111"/>
    <n v="24888.240000000002"/>
    <n v="24888.240000000002"/>
    <n v="1.3959999999999999"/>
    <n v="1.3959999999999999"/>
    <n v="27.074999999999999"/>
    <n v="27.074999999999999"/>
    <n v="37.302"/>
    <n v="37.302"/>
    <n v="16.157"/>
    <n v="16.157"/>
  </r>
  <r>
    <s v="Ragi"/>
    <n v="2010"/>
    <x v="0"/>
    <s v="Kharif"/>
    <s v="Kharif"/>
    <x v="10"/>
    <n v="20000"/>
    <n v="20000"/>
    <n v="13900"/>
    <n v="13900"/>
    <n v="1107.5"/>
    <n v="1107.5"/>
    <s v="RagiGujarat"/>
    <n v="3322200"/>
    <n v="3322200"/>
    <n v="4800"/>
    <n v="4800"/>
    <n v="0.72199999999999998"/>
    <n v="0.72199999999999998"/>
    <n v="26.765000000000001"/>
    <n v="26.765000000000001"/>
    <n v="38.271000000000001"/>
    <n v="38.271000000000001"/>
    <n v="16.408000000000001"/>
    <n v="16.408000000000001"/>
  </r>
  <r>
    <s v="Rice"/>
    <n v="2010"/>
    <x v="6"/>
    <s v=""/>
    <s v="Kharif"/>
    <x v="10"/>
    <n v="728300"/>
    <n v="728300"/>
    <n v="1423800"/>
    <n v="1423800"/>
    <n v="1107.5"/>
    <n v="1107.5"/>
    <s v="RiceGujarat"/>
    <n v="120977913"/>
    <n v="120977913"/>
    <n v="174792"/>
    <n v="174792"/>
    <n v="1.8280000000000001"/>
    <n v="1.8280000000000001"/>
    <n v="26.765000000000001"/>
    <n v="26.765000000000001"/>
    <n v="38.271000000000001"/>
    <n v="38.271000000000001"/>
    <n v="16.408000000000001"/>
    <n v="16.408000000000001"/>
  </r>
  <r>
    <s v="Rice"/>
    <n v="2010"/>
    <x v="2"/>
    <s v="Summer"/>
    <s v="Summer"/>
    <x v="10"/>
    <m/>
    <n v="80990.629183400262"/>
    <n v="242000"/>
    <n v="242000"/>
    <n v="1107.5"/>
    <n v="1107.5"/>
    <s v="RiceGujarat"/>
    <n v="13255578"/>
    <n v="13255578"/>
    <n v="19152"/>
    <n v="19152"/>
    <n v="2.988"/>
    <n v="2.988"/>
    <n v="26.765000000000001"/>
    <n v="26.765000000000001"/>
    <n v="38.271000000000001"/>
    <n v="38.271000000000001"/>
    <n v="16.408000000000001"/>
    <n v="16.408000000000001"/>
  </r>
  <r>
    <s v="Sugarcane"/>
    <n v="2010"/>
    <x v="5"/>
    <s v="Whole Year"/>
    <s v="Whole Year"/>
    <x v="10"/>
    <n v="190100"/>
    <n v="190100"/>
    <n v="13763000"/>
    <n v="13763000"/>
    <n v="1107.5"/>
    <n v="1107.5"/>
    <s v="SugarcaneGujarat"/>
    <n v="31577511"/>
    <n v="31577511"/>
    <n v="45624"/>
    <n v="45624"/>
    <n v="69.738"/>
    <n v="69.738"/>
    <n v="26.765000000000001"/>
    <n v="26.765000000000001"/>
    <n v="38.271000000000001"/>
    <n v="38.271000000000001"/>
    <n v="16.408000000000001"/>
    <n v="16.408000000000001"/>
  </r>
  <r>
    <s v="Urad"/>
    <n v="2010"/>
    <x v="0"/>
    <s v="Kharif"/>
    <s v="Kharif"/>
    <x v="10"/>
    <n v="102100"/>
    <n v="102100"/>
    <n v="68700"/>
    <n v="68700"/>
    <n v="1107.5"/>
    <n v="1107.5"/>
    <s v="UradGujarat"/>
    <n v="16959831"/>
    <n v="16959831"/>
    <n v="24504"/>
    <n v="24504"/>
    <n v="6.7200000000000006"/>
    <n v="6.7200000000000006"/>
    <n v="26.765000000000001"/>
    <n v="26.765000000000001"/>
    <n v="38.271000000000001"/>
    <n v="38.271000000000001"/>
    <n v="16.408000000000001"/>
    <n v="16.408000000000001"/>
  </r>
  <r>
    <s v="Urad"/>
    <n v="2010"/>
    <x v="2"/>
    <s v="Summer"/>
    <s v="Summer"/>
    <x v="10"/>
    <n v="7000"/>
    <n v="7000"/>
    <n v="4600"/>
    <n v="4600"/>
    <n v="1107.5"/>
    <n v="1107.5"/>
    <s v="UradGujarat"/>
    <m/>
    <n v="8897333.8336842097"/>
    <n v="1680"/>
    <n v="1680"/>
    <n v="0.76200000000000001"/>
    <n v="0.76200000000000001"/>
    <n v="26.765000000000001"/>
    <n v="26.765000000000001"/>
    <n v="38.271000000000001"/>
    <n v="38.271000000000001"/>
    <n v="16.408000000000001"/>
    <n v="16.408000000000001"/>
  </r>
  <r>
    <s v="Wheat"/>
    <n v="2010"/>
    <x v="1"/>
    <s v="Rabi"/>
    <s v="Rabi"/>
    <x v="10"/>
    <n v="1588600"/>
    <n v="1588600"/>
    <n v="5013400"/>
    <n v="5013400"/>
    <n v="1107.5"/>
    <n v="1107.5"/>
    <s v="WheatGujarat"/>
    <n v="263882346"/>
    <n v="263882346"/>
    <n v="381264"/>
    <n v="381264"/>
    <n v="3.0390000000000001"/>
    <n v="3.0390000000000001"/>
    <n v="26.765000000000001"/>
    <n v="26.765000000000001"/>
    <n v="38.271000000000001"/>
    <n v="38.271000000000001"/>
    <n v="16.408000000000001"/>
    <n v="16.408000000000001"/>
  </r>
  <r>
    <s v="Rice"/>
    <n v="2010"/>
    <x v="0"/>
    <s v="Kharif"/>
    <s v="Kharif"/>
    <x v="11"/>
    <n v="1243281"/>
    <n v="1243281"/>
    <n v="3465000"/>
    <n v="3465000"/>
    <n v="639.20000000000005"/>
    <n v="639.20000000000005"/>
    <s v="RiceHaryana"/>
    <n v="206521406.90000001"/>
    <n v="206521406.90000001"/>
    <n v="298387.44"/>
    <n v="298387.44"/>
    <n v="2.5609999999999999"/>
    <n v="2.5609999999999999"/>
    <n v="26.097999999999999"/>
    <n v="26.097999999999999"/>
    <n v="38.112000000000002"/>
    <n v="38.112000000000002"/>
    <n v="14.27"/>
    <n v="14.27"/>
  </r>
  <r>
    <s v="Sugarcane"/>
    <n v="2010"/>
    <x v="5"/>
    <s v="Whole Year"/>
    <s v="Whole Year"/>
    <x v="11"/>
    <n v="84517"/>
    <n v="84517"/>
    <n v="604000"/>
    <n v="604000"/>
    <n v="639.20000000000005"/>
    <n v="639.20000000000005"/>
    <s v="SugarcaneHaryana"/>
    <n v="14039118.869999999"/>
    <n v="14039118.869999999"/>
    <n v="20284.080000000002"/>
    <n v="20284.080000000002"/>
    <n v="5.0220000000000002"/>
    <n v="5.0220000000000002"/>
    <n v="26.097999999999999"/>
    <n v="26.097999999999999"/>
    <n v="38.112000000000002"/>
    <n v="38.112000000000002"/>
    <n v="14.27"/>
    <n v="14.27"/>
  </r>
  <r>
    <s v="Sunflower"/>
    <n v="2010"/>
    <x v="0"/>
    <s v="Kharif"/>
    <s v="Kharif"/>
    <x v="11"/>
    <n v="4002"/>
    <n v="4002"/>
    <n v="7400"/>
    <n v="7400"/>
    <n v="639.20000000000005"/>
    <n v="639.20000000000005"/>
    <s v="SunflowerHaryana"/>
    <n v="664772.22"/>
    <n v="664772.22"/>
    <n v="960.48"/>
    <n v="960.48"/>
    <n v="1.026"/>
    <n v="1.026"/>
    <n v="26.097999999999999"/>
    <n v="26.097999999999999"/>
    <n v="38.112000000000002"/>
    <n v="38.112000000000002"/>
    <m/>
    <n v="13.90891836734694"/>
  </r>
  <r>
    <s v="Urad"/>
    <n v="2010"/>
    <x v="0"/>
    <s v="Kharif"/>
    <s v="Kharif"/>
    <x v="11"/>
    <m/>
    <n v="1994.3019943019945"/>
    <n v="700"/>
    <n v="700"/>
    <n v="639.20000000000005"/>
    <n v="639.20000000000005"/>
    <s v="UradHaryana"/>
    <n v="230394.57"/>
    <n v="230394.57"/>
    <n v="332.88"/>
    <n v="332.88"/>
    <n v="0.35099999999999998"/>
    <n v="0.35099999999999998"/>
    <n v="26.097999999999999"/>
    <n v="26.097999999999999"/>
    <n v="38.112000000000002"/>
    <n v="38.112000000000002"/>
    <n v="14.27"/>
    <n v="14.27"/>
  </r>
  <r>
    <s v="Wheat"/>
    <n v="2010"/>
    <x v="1"/>
    <s v="Rabi"/>
    <s v="Rabi"/>
    <x v="11"/>
    <n v="2503963"/>
    <n v="2503963"/>
    <n v="11578000"/>
    <n v="11578000"/>
    <n v="639.20000000000005"/>
    <n v="639.20000000000005"/>
    <s v="WheatHaryana"/>
    <n v="415933293.89999998"/>
    <n v="415933293.89999998"/>
    <n v="600951.12"/>
    <n v="600951.12"/>
    <n v="4.4829999999999997"/>
    <n v="4.4829999999999997"/>
    <n v="26.097999999999999"/>
    <n v="26.097999999999999"/>
    <n v="38.112000000000002"/>
    <n v="38.112000000000002"/>
    <n v="14.27"/>
    <n v="14.27"/>
  </r>
  <r>
    <s v="Ragi"/>
    <n v="2010"/>
    <x v="0"/>
    <s v="Kharif"/>
    <s v="Kharif"/>
    <x v="12"/>
    <n v="2141"/>
    <n v="2141"/>
    <n v="2082"/>
    <n v="2082"/>
    <n v="1319.8"/>
    <n v="1319.8"/>
    <s v="RagiHimachal Pradesh"/>
    <n v="355641.51"/>
    <n v="355641.51"/>
    <n v="513.84"/>
    <n v="513.84"/>
    <n v="0.76700000000000002"/>
    <n v="0.76700000000000002"/>
    <n v="21.591999999999999"/>
    <n v="21.591999999999999"/>
    <n v="32.366999999999997"/>
    <n v="32.366999999999997"/>
    <n v="12.263999999999999"/>
    <n v="12.263999999999999"/>
  </r>
  <r>
    <s v="Rice"/>
    <n v="2010"/>
    <x v="0"/>
    <s v="Kharif"/>
    <s v="Kharif"/>
    <x v="12"/>
    <n v="75426"/>
    <n v="75426"/>
    <n v="110238"/>
    <n v="110238"/>
    <n v="1319.8"/>
    <n v="1319.8"/>
    <s v="RiceHimachal Pradesh"/>
    <m/>
    <n v="11553453.946250001"/>
    <n v="18102.240000000002"/>
    <n v="18102.240000000002"/>
    <n v="1.5620000000000001"/>
    <n v="1.5620000000000001"/>
    <n v="21.591999999999999"/>
    <n v="21.591999999999999"/>
    <n v="32.366999999999997"/>
    <n v="32.366999999999997"/>
    <n v="12.263999999999999"/>
    <n v="12.263999999999999"/>
  </r>
  <r>
    <s v="Sugarcane"/>
    <n v="2010"/>
    <x v="5"/>
    <s v="Whole Year"/>
    <s v="Whole Year"/>
    <x v="12"/>
    <n v="1628"/>
    <n v="1628"/>
    <m/>
    <n v="28034.16"/>
    <n v="1319.8"/>
    <n v="1319.8"/>
    <s v="SugarcaneHimachal Pradesh"/>
    <n v="270427.08"/>
    <n v="270427.08"/>
    <n v="390.72"/>
    <n v="390.72"/>
    <n v="17.22"/>
    <n v="17.22"/>
    <n v="21.591999999999999"/>
    <n v="21.591999999999999"/>
    <n v="32.366999999999997"/>
    <n v="32.366999999999997"/>
    <n v="12.263999999999999"/>
    <n v="12.263999999999999"/>
  </r>
  <r>
    <s v="Urad"/>
    <n v="2010"/>
    <x v="0"/>
    <s v="Kharif"/>
    <s v="Kharif"/>
    <x v="12"/>
    <n v="9616"/>
    <n v="9616"/>
    <n v="4358"/>
    <n v="4358"/>
    <n v="1319.8"/>
    <n v="1319.8"/>
    <s v="UradHimachal Pradesh"/>
    <n v="1597313.76"/>
    <n v="1597313.76"/>
    <n v="2307.84"/>
    <n v="2307.84"/>
    <n v="0.57499999999999996"/>
    <n v="0.57499999999999996"/>
    <n v="21.591999999999999"/>
    <n v="21.591999999999999"/>
    <n v="32.366999999999997"/>
    <n v="32.366999999999997"/>
    <n v="12.263999999999999"/>
    <n v="12.263999999999999"/>
  </r>
  <r>
    <s v="Wheat"/>
    <n v="2010"/>
    <x v="1"/>
    <s v="Rabi"/>
    <s v="Rabi"/>
    <x v="12"/>
    <n v="346936"/>
    <n v="346936"/>
    <n v="534707"/>
    <n v="534707"/>
    <n v="1319.8"/>
    <n v="1319.8"/>
    <s v="WheatHimachal Pradesh"/>
    <n v="57629538.960000001"/>
    <n v="57629538.960000001"/>
    <n v="83264.639999999999"/>
    <n v="83264.639999999999"/>
    <n v="1.5389999999999999"/>
    <n v="1.5389999999999999"/>
    <n v="21.591999999999999"/>
    <n v="21.591999999999999"/>
    <n v="32.366999999999997"/>
    <n v="32.366999999999997"/>
    <n v="12.263999999999999"/>
    <n v="12.263999999999999"/>
  </r>
  <r>
    <s v="Ragi"/>
    <n v="2010"/>
    <x v="0"/>
    <s v="Kharif"/>
    <s v="Kharif"/>
    <x v="13"/>
    <s v=" 283 "/>
    <s v=" 283 "/>
    <n v="87"/>
    <n v="87"/>
    <n v="856.3"/>
    <n v="856.3"/>
    <s v="RagiMadhya Pradesh"/>
    <n v="47009.13"/>
    <n v="47009.13"/>
    <n v="67.92"/>
    <n v="67.92"/>
    <m/>
    <n v="0.30742049469964666"/>
    <n v="26.396000000000001"/>
    <n v="26.396000000000001"/>
    <m/>
    <n v="37.302186440677957"/>
    <n v="15.734999999999999"/>
    <n v="15.734999999999999"/>
  </r>
  <r>
    <s v="Rice"/>
    <n v="2010"/>
    <x v="0"/>
    <s v="Kharif"/>
    <s v="Kharif"/>
    <x v="13"/>
    <n v="1573535"/>
    <n v="1573535"/>
    <n v="1766596"/>
    <n v="1766596"/>
    <n v="856.3"/>
    <n v="856.3"/>
    <s v="RiceMadhya Pradesh"/>
    <n v="261379898.80000001"/>
    <n v="261379898.80000001"/>
    <n v="377648.4"/>
    <n v="377648.4"/>
    <n v="1.212"/>
    <n v="1.212"/>
    <m/>
    <n v="26.35"/>
    <n v="36.965000000000003"/>
    <n v="36.965000000000003"/>
    <n v="15.734999999999999"/>
    <n v="15.734999999999999"/>
  </r>
  <r>
    <s v="Sugarcane"/>
    <n v="2010"/>
    <x v="5"/>
    <s v="Whole Year"/>
    <s v="Whole Year"/>
    <x v="13"/>
    <n v="48190"/>
    <n v="48190"/>
    <n v="1960980"/>
    <n v="1960980"/>
    <n v="856.3"/>
    <n v="856.3"/>
    <s v="SugarcaneMadhya Pradesh"/>
    <n v="8004840.9000000004"/>
    <n v="8004840.9000000004"/>
    <n v="11565.6"/>
    <n v="11565.6"/>
    <n v="31.998000000000001"/>
    <n v="31.998000000000001"/>
    <n v="26.396000000000001"/>
    <n v="26.396000000000001"/>
    <n v="36.965000000000003"/>
    <n v="36.965000000000003"/>
    <n v="15.734999999999999"/>
    <n v="15.734999999999999"/>
  </r>
  <r>
    <s v="Sunflower"/>
    <n v="2010"/>
    <x v="0"/>
    <s v="Kharif"/>
    <s v="Kharif"/>
    <x v="13"/>
    <n v="112"/>
    <n v="112"/>
    <m/>
    <n v="41.44"/>
    <n v="856.3"/>
    <n v="856.3"/>
    <s v="SunflowerMadhya Pradesh"/>
    <n v="18604.32"/>
    <n v="18604.32"/>
    <n v="26.88"/>
    <n v="26.88"/>
    <n v="0.37"/>
    <n v="0.37"/>
    <n v="26.396000000000001"/>
    <n v="26.396000000000001"/>
    <n v="36.965000000000003"/>
    <n v="36.965000000000003"/>
    <n v="15.734999999999999"/>
    <n v="15.734999999999999"/>
  </r>
  <r>
    <s v="Urad"/>
    <n v="2010"/>
    <x v="0"/>
    <s v="Kharif"/>
    <s v="Kharif"/>
    <x v="13"/>
    <n v="555055"/>
    <n v="555055"/>
    <n v="213739"/>
    <n v="213739"/>
    <n v="856.3"/>
    <n v="856.3"/>
    <s v="UradMadhya Pradesh"/>
    <n v="92200186.049999997"/>
    <n v="92200186.049999997"/>
    <n v="133213.20000000001"/>
    <n v="133213.20000000001"/>
    <n v="0.375"/>
    <n v="0.375"/>
    <n v="26.396000000000001"/>
    <n v="26.396000000000001"/>
    <n v="36.965000000000003"/>
    <n v="36.965000000000003"/>
    <n v="15.734999999999999"/>
    <n v="15.734999999999999"/>
  </r>
  <r>
    <s v="Urad"/>
    <n v="2010"/>
    <x v="1"/>
    <s v="Rabi"/>
    <s v="Rabi"/>
    <x v="13"/>
    <n v="5393"/>
    <n v="5393"/>
    <n v="2090"/>
    <n v="2090"/>
    <n v="856.3"/>
    <n v="856.3"/>
    <s v="UradMadhya Pradesh"/>
    <n v="895831.23"/>
    <n v="895831.23"/>
    <n v="1294.32"/>
    <n v="1294.32"/>
    <n v="0.22800000000000001"/>
    <n v="0.22800000000000001"/>
    <n v="26.396000000000001"/>
    <n v="26.396000000000001"/>
    <n v="36.965000000000003"/>
    <n v="36.965000000000003"/>
    <n v="15.734999999999999"/>
    <n v="15.734999999999999"/>
  </r>
  <r>
    <s v="Wheat"/>
    <n v="2010"/>
    <x v="1"/>
    <s v="Rabi"/>
    <s v="Rabi"/>
    <x v="13"/>
    <n v="4633125"/>
    <n v="4633125"/>
    <n v="9219781"/>
    <n v="9219781"/>
    <n v="856.3"/>
    <n v="856.3"/>
    <s v="WheatMadhya Pradesh"/>
    <n v="769608393.70000005"/>
    <n v="769608393.70000005"/>
    <n v="1111950"/>
    <n v="1111950"/>
    <n v="1.8740000000000001"/>
    <n v="1.8740000000000001"/>
    <n v="26.396000000000001"/>
    <n v="26.396000000000001"/>
    <n v="36.965000000000003"/>
    <n v="36.965000000000003"/>
    <s v=" 15.735 "/>
    <s v=" 15.735 "/>
  </r>
  <r>
    <s v="Ragi"/>
    <n v="2010"/>
    <x v="0"/>
    <s v="Kharif"/>
    <s v="Kharif"/>
    <x v="14"/>
    <n v="120000"/>
    <n v="120000"/>
    <n v="117500"/>
    <n v="117500"/>
    <n v="1389"/>
    <n v="1389"/>
    <s v="RagiMaharashtra"/>
    <n v="19933200"/>
    <n v="19933200"/>
    <n v="28800"/>
    <n v="28800"/>
    <n v="1.044"/>
    <n v="1.044"/>
    <n v="25.832000000000001"/>
    <n v="25.832000000000001"/>
    <n v="35.619999999999997"/>
    <n v="35.619999999999997"/>
    <n v="16.388999999999999"/>
    <n v="16.388999999999999"/>
  </r>
  <r>
    <s v="Rice"/>
    <n v="2010"/>
    <x v="0"/>
    <s v="Kharif"/>
    <s v="Kharif"/>
    <x v="14"/>
    <n v="1486200"/>
    <n v="1486200"/>
    <n v="2625100"/>
    <n v="2625100"/>
    <n v="1389"/>
    <n v="1389"/>
    <s v="RiceMaharashtra"/>
    <n v="246872682"/>
    <n v="246872682"/>
    <n v="356688"/>
    <n v="356688"/>
    <n v="1.3120000000000001"/>
    <n v="1.3120000000000001"/>
    <n v="25.832000000000001"/>
    <n v="25.832000000000001"/>
    <n v="35.619999999999997"/>
    <n v="35.619999999999997"/>
    <n v="16.388999999999999"/>
    <n v="16.388999999999999"/>
  </r>
  <r>
    <s v="Rice"/>
    <n v="2010"/>
    <x v="2"/>
    <s v="Summer"/>
    <s v="Summer"/>
    <x v="14"/>
    <n v="29500"/>
    <n v="29500"/>
    <n v="65800"/>
    <n v="65800"/>
    <m/>
    <n v="1357.1343604651165"/>
    <s v="RiceMaharashtra"/>
    <n v="4900245"/>
    <n v="4900245"/>
    <n v="7080"/>
    <n v="7080"/>
    <n v="2.3889999999999998"/>
    <n v="2.3889999999999998"/>
    <n v="25.832000000000001"/>
    <n v="25.832000000000001"/>
    <n v="35.619999999999997"/>
    <n v="35.619999999999997"/>
    <n v="16.388999999999999"/>
    <n v="16.388999999999999"/>
  </r>
  <r>
    <s v="Sugarcane"/>
    <n v="2010"/>
    <x v="5"/>
    <s v="Whole Year"/>
    <s v="Whole Year"/>
    <x v="14"/>
    <n v="964500"/>
    <n v="964500"/>
    <n v="85691500"/>
    <n v="85691500"/>
    <n v="1389"/>
    <n v="1389"/>
    <s v="SugarcaneMaharashtra"/>
    <n v="160213095"/>
    <n v="160213095"/>
    <n v="231480"/>
    <n v="231480"/>
    <n v="73.84"/>
    <n v="73.84"/>
    <n v="25.832000000000001"/>
    <n v="25.832000000000001"/>
    <n v="35.619999999999997"/>
    <n v="35.619999999999997"/>
    <n v="16.388999999999999"/>
    <n v="16.388999999999999"/>
  </r>
  <r>
    <s v="Sunflower"/>
    <n v="2010"/>
    <x v="6"/>
    <s v=""/>
    <s v="Kharif"/>
    <x v="14"/>
    <n v="68800"/>
    <n v="68800"/>
    <n v="35000"/>
    <n v="35000"/>
    <n v="1389"/>
    <n v="1389"/>
    <s v="SunflowerMaharashtra"/>
    <n v="11428368"/>
    <n v="11428368"/>
    <n v="16512"/>
    <n v="16512"/>
    <n v="0.47599999999999998"/>
    <n v="0.47599999999999998"/>
    <n v="25.832000000000001"/>
    <n v="25.832000000000001"/>
    <s v="35.62"/>
    <s v="35.62"/>
    <n v="16.388999999999999"/>
    <n v="16.388999999999999"/>
  </r>
  <r>
    <s v="Sunflower"/>
    <n v="2010"/>
    <x v="1"/>
    <s v="Rabi"/>
    <s v="Rabi"/>
    <x v="14"/>
    <n v="0"/>
    <n v="0"/>
    <n v="89800"/>
    <n v="89800"/>
    <n v="1389"/>
    <n v="1389"/>
    <s v="SunflowerMaharashtra"/>
    <n v="23056068"/>
    <n v="23056068"/>
    <n v="33312"/>
    <n v="33312"/>
    <n v="0.63"/>
    <n v="0.63"/>
    <n v="25.832000000000001"/>
    <n v="25.832000000000001"/>
    <n v="35.619999999999997"/>
    <n v="35.619999999999997"/>
    <n v="16.388999999999999"/>
    <n v="16.388999999999999"/>
  </r>
  <r>
    <s v="Sunflower"/>
    <n v="2010"/>
    <x v="2"/>
    <s v="Summer"/>
    <s v="Summer"/>
    <x v="14"/>
    <n v="6300"/>
    <n v="6300"/>
    <n v="6500"/>
    <n v="6500"/>
    <n v="1389"/>
    <n v="1389"/>
    <s v="SunflowerMaharashtra"/>
    <n v="1046493"/>
    <n v="1046493"/>
    <n v="1512"/>
    <n v="1512"/>
    <n v="0.97599999999999998"/>
    <n v="0.97599999999999998"/>
    <n v="25.832000000000001"/>
    <n v="25.832000000000001"/>
    <n v="35.619999999999997"/>
    <n v="35.619999999999997"/>
    <n v="16.388999999999999"/>
    <n v="16.388999999999999"/>
  </r>
  <r>
    <s v="Urad"/>
    <n v="2010"/>
    <x v="0"/>
    <s v="Kharif"/>
    <s v="Kharif"/>
    <x v="14"/>
    <m/>
    <n v="460364.14565826335"/>
    <n v="328700"/>
    <n v="328700"/>
    <n v="1389"/>
    <n v="1389"/>
    <s v="UradMaharashtra"/>
    <n v="80015187"/>
    <n v="80015187"/>
    <n v="115608"/>
    <n v="115608"/>
    <n v="0.71399999999999997"/>
    <n v="0.71399999999999997"/>
    <n v="25.832000000000001"/>
    <n v="25.832000000000001"/>
    <n v="35.619999999999997"/>
    <n v="35.619999999999997"/>
    <n v="16.388999999999999"/>
    <n v="16.388999999999999"/>
  </r>
  <r>
    <s v="Wheat"/>
    <n v="2010"/>
    <x v="1"/>
    <s v="Rabi"/>
    <s v="Rabi"/>
    <x v="14"/>
    <n v="1306600"/>
    <n v="1306600"/>
    <n v="2300800"/>
    <n v="2300800"/>
    <n v="1389"/>
    <n v="1389"/>
    <s v="WheatMaharashtra"/>
    <n v="217039326"/>
    <n v="217039326"/>
    <n v="313584"/>
    <n v="313584"/>
    <n v="1.7090000000000001"/>
    <n v="1.7090000000000001"/>
    <n v="25.832000000000001"/>
    <n v="25.832000000000001"/>
    <n v="35.619999999999997"/>
    <n v="35.619999999999997"/>
    <n v="16.388999999999999"/>
    <n v="16.388999999999999"/>
  </r>
  <r>
    <s v="Rice"/>
    <n v="2010"/>
    <x v="0"/>
    <s v="Kharif"/>
    <s v="Kharif"/>
    <x v="15"/>
    <n v="212680"/>
    <n v="212680"/>
    <n v="480240"/>
    <n v="480240"/>
    <n v="2160.5"/>
    <n v="2160.5"/>
    <s v="RiceManipur"/>
    <n v="35328274.799999997"/>
    <n v="35328274.799999997"/>
    <n v="51043.199999999997"/>
    <n v="51043.199999999997"/>
    <m/>
    <n v="2.258040248260297"/>
    <n v="20.899000000000001"/>
    <n v="20.899000000000001"/>
    <n v="29.756"/>
    <n v="29.756"/>
    <n v="13.529"/>
    <n v="13.529"/>
  </r>
  <r>
    <s v="Sugarcane"/>
    <n v="2010"/>
    <x v="6"/>
    <s v=""/>
    <s v="Kharif"/>
    <x v="15"/>
    <n v="5200"/>
    <n v="5200"/>
    <n v="301310"/>
    <n v="301310"/>
    <n v="2160.5"/>
    <n v="2160.5"/>
    <s v="SugarcaneManipur"/>
    <n v="863772"/>
    <n v="863772"/>
    <n v="1248"/>
    <n v="1248"/>
    <n v="59.033999999999999"/>
    <n v="59.033999999999999"/>
    <n v="20.899000000000001"/>
    <n v="20.899000000000001"/>
    <n v="29.756"/>
    <n v="29.756"/>
    <n v="13.529"/>
    <n v="13.529"/>
  </r>
  <r>
    <s v="Urad"/>
    <n v="2010"/>
    <x v="0"/>
    <s v="Kharif"/>
    <s v="Kharif"/>
    <x v="15"/>
    <n v="1500"/>
    <n v="1500"/>
    <n v="1710"/>
    <n v="1710"/>
    <n v="2160.5"/>
    <n v="2160.5"/>
    <s v="UradManipur"/>
    <n v="249165"/>
    <n v="249165"/>
    <n v="360"/>
    <n v="360"/>
    <m/>
    <n v="1.1399999999999999"/>
    <n v="20.899000000000001"/>
    <n v="20.899000000000001"/>
    <n v="29.756"/>
    <n v="29.756"/>
    <n v="13.529"/>
    <n v="13.529"/>
  </r>
  <r>
    <s v="Wheat"/>
    <n v="2010"/>
    <x v="1"/>
    <s v="Rabi"/>
    <s v="Rabi"/>
    <x v="15"/>
    <n v="2100"/>
    <n v="2100"/>
    <m/>
    <n v="5197.5"/>
    <n v="2160.5"/>
    <n v="2160.5"/>
    <s v="WheatManipur"/>
    <n v="348831"/>
    <n v="348831"/>
    <n v="504"/>
    <n v="504"/>
    <n v="2.4750000000000001"/>
    <n v="2.4750000000000001"/>
    <n v="20.899000000000001"/>
    <n v="20.899000000000001"/>
    <n v="29.756"/>
    <n v="29.756"/>
    <n v="13.529"/>
    <n v="13.529"/>
  </r>
  <r>
    <s v="Rice"/>
    <n v="2010"/>
    <x v="3"/>
    <s v="Autumn"/>
    <s v="Autumn"/>
    <x v="16"/>
    <n v="28562"/>
    <n v="28562"/>
    <n v="26499"/>
    <n v="26499"/>
    <n v="2738.7"/>
    <n v="2738.7"/>
    <s v="RiceMizoram"/>
    <n v="4744433.82"/>
    <n v="4744433.82"/>
    <n v="6854.88"/>
    <n v="6854.88"/>
    <n v="0.92600000000000005"/>
    <n v="0.92600000000000005"/>
    <n v="21.058"/>
    <n v="21.058"/>
    <s v="30.86"/>
    <s v="30.86"/>
    <n v="13.231"/>
    <n v="13.231"/>
  </r>
  <r>
    <s v="Rice"/>
    <n v="2010"/>
    <x v="0"/>
    <s v="Kharif"/>
    <s v="Kharif"/>
    <x v="16"/>
    <n v="12123"/>
    <n v="12123"/>
    <n v="20697"/>
    <n v="20697"/>
    <n v="2738.7"/>
    <n v="2738.7"/>
    <s v="RiceMizoram"/>
    <n v="2013751.53"/>
    <n v="2013751.53"/>
    <n v="2909.52"/>
    <n v="2909.52"/>
    <n v="1.4950000000000001"/>
    <n v="1.4950000000000001"/>
    <n v="21.058"/>
    <n v="21.058"/>
    <n v="30.864000000000001"/>
    <n v="30.864000000000001"/>
    <n v="13.231"/>
    <n v="13.231"/>
  </r>
  <r>
    <s v="Rice"/>
    <n v="2010"/>
    <x v="1"/>
    <s v="Rabi"/>
    <s v="Rabi"/>
    <x v="16"/>
    <n v="7"/>
    <n v="7"/>
    <n v="6"/>
    <n v="6"/>
    <n v="2738.7"/>
    <n v="2738.7"/>
    <s v="RiceMizoram"/>
    <n v="1162.77"/>
    <n v="1162.77"/>
    <s v=" 1.68 "/>
    <s v=" 1.68 "/>
    <n v="0.86"/>
    <n v="0.86"/>
    <n v="21.058"/>
    <n v="21.058"/>
    <n v="30.864000000000001"/>
    <n v="30.864000000000001"/>
    <n v="13.231"/>
    <n v="13.231"/>
  </r>
  <r>
    <s v="Sugarcane"/>
    <n v="2010"/>
    <x v="5"/>
    <s v="Whole Year"/>
    <s v="Whole Year"/>
    <x v="16"/>
    <n v="1418"/>
    <n v="1418"/>
    <n v="7900"/>
    <n v="7900"/>
    <n v="2738.7"/>
    <n v="2738.7"/>
    <s v="SugarcaneMizoram"/>
    <n v="235543.98"/>
    <n v="235543.98"/>
    <n v="340.32"/>
    <n v="340.32"/>
    <n v="5.5979999999999999"/>
    <n v="5.5979999999999999"/>
    <n v="21.058"/>
    <n v="21.058"/>
    <m/>
    <n v="30.574777777777758"/>
    <n v="13.231"/>
    <n v="13.231"/>
  </r>
  <r>
    <s v="Ragi"/>
    <n v="2010"/>
    <x v="0"/>
    <s v="Kharif"/>
    <s v="Kharif"/>
    <x v="17"/>
    <n v="300"/>
    <n v="300"/>
    <n v="280"/>
    <n v="280"/>
    <n v="1771.8"/>
    <n v="1771.8"/>
    <s v="RagiNagaland"/>
    <n v="49833"/>
    <n v="49833"/>
    <n v="72"/>
    <n v="72"/>
    <n v="0.95599999999999996"/>
    <n v="0.95599999999999996"/>
    <n v="19.943000000000001"/>
    <n v="19.943000000000001"/>
    <n v="29.381"/>
    <n v="29.381"/>
    <n v="11.871"/>
    <n v="11.871"/>
  </r>
  <r>
    <s v="Rice"/>
    <n v="2010"/>
    <x v="0"/>
    <s v="Kharif"/>
    <s v="Kharif"/>
    <x v="17"/>
    <n v="180060"/>
    <n v="180060"/>
    <n v="378210"/>
    <n v="378210"/>
    <n v="1771.8"/>
    <n v="1771.8"/>
    <s v="RiceNagaland"/>
    <n v="29909766.600000001"/>
    <n v="29909766.600000001"/>
    <n v="43214.400000000001"/>
    <n v="43214.400000000001"/>
    <n v="2.052"/>
    <n v="2.052"/>
    <n v="19.943000000000001"/>
    <n v="19.943000000000001"/>
    <n v="29.381"/>
    <n v="29.381"/>
    <n v="11.871"/>
    <n v="11.871"/>
  </r>
  <r>
    <s v="Rice"/>
    <n v="2010"/>
    <x v="1"/>
    <s v="Rabi"/>
    <s v="Rabi"/>
    <x v="17"/>
    <m/>
    <n v="1323.5294117647059"/>
    <n v="3150"/>
    <n v="3150"/>
    <n v="1771.8"/>
    <n v="1771.8"/>
    <s v="RiceNagaland"/>
    <n v="220926.3"/>
    <n v="220926.3"/>
    <n v="319.2"/>
    <n v="319.2"/>
    <n v="2.38"/>
    <n v="2.38"/>
    <n v="19.943000000000001"/>
    <n v="19.943000000000001"/>
    <n v="29.381"/>
    <n v="29.381"/>
    <n v="11.871"/>
    <n v="11.871"/>
  </r>
  <r>
    <s v="Sugarcane"/>
    <n v="2010"/>
    <x v="6"/>
    <s v=""/>
    <s v="Kharif"/>
    <x v="17"/>
    <n v="4250"/>
    <n v="4250"/>
    <n v="184920"/>
    <n v="184920"/>
    <n v="1771.8"/>
    <n v="1771.8"/>
    <s v="SugarcaneNagaland"/>
    <n v="705967.5"/>
    <n v="705967.5"/>
    <n v="1020"/>
    <n v="1020"/>
    <n v="43.529000000000003"/>
    <n v="43.529000000000003"/>
    <n v="19.943000000000001"/>
    <n v="19.943000000000001"/>
    <n v="29.381"/>
    <n v="29.381"/>
    <n v="11.871"/>
    <n v="11.871"/>
  </r>
  <r>
    <s v="Sunflower"/>
    <n v="2010"/>
    <x v="0"/>
    <s v="Kharif"/>
    <s v="Kharif"/>
    <x v="17"/>
    <n v="200"/>
    <n v="200"/>
    <n v="160"/>
    <n v="160"/>
    <n v="1771.8"/>
    <n v="1771.8"/>
    <s v="SunflowerNagaland"/>
    <n v="33222"/>
    <n v="33222"/>
    <n v="48"/>
    <n v="48"/>
    <n v="0.73699999999999999"/>
    <n v="0.73699999999999999"/>
    <n v="19.943000000000001"/>
    <n v="19.943000000000001"/>
    <n v="29.381"/>
    <n v="29.381"/>
    <n v="11.871"/>
    <n v="11.871"/>
  </r>
  <r>
    <s v="Sunflower"/>
    <n v="2010"/>
    <x v="1"/>
    <s v="Rabi"/>
    <s v="Rabi"/>
    <x v="17"/>
    <n v="1860"/>
    <n v="1860"/>
    <n v="970"/>
    <n v="970"/>
    <n v="1771.8"/>
    <n v="1771.8"/>
    <s v="SunflowerNagaland"/>
    <n v="308964.59999999998"/>
    <n v="308964.59999999998"/>
    <n v="446.4"/>
    <n v="446.4"/>
    <n v="0.52200000000000002"/>
    <n v="0.52200000000000002"/>
    <n v="19.943000000000001"/>
    <n v="19.943000000000001"/>
    <n v="29.381"/>
    <n v="29.381"/>
    <n v="11.871"/>
    <n v="11.871"/>
  </r>
  <r>
    <s v="Urad"/>
    <n v="2010"/>
    <x v="1"/>
    <s v="Rabi"/>
    <s v="Rabi"/>
    <x v="17"/>
    <n v="660"/>
    <n v="660"/>
    <n v="430"/>
    <n v="430"/>
    <n v="1771.8"/>
    <n v="1771.8"/>
    <s v="UradNagaland"/>
    <n v="109632.6"/>
    <n v="109632.6"/>
    <n v="158.4"/>
    <n v="158.4"/>
    <n v="0.63900000000000001"/>
    <n v="0.63900000000000001"/>
    <n v="19.943000000000001"/>
    <n v="19.943000000000001"/>
    <n v="29.381"/>
    <n v="29.381"/>
    <n v="11.871"/>
    <n v="11.871"/>
  </r>
  <r>
    <s v="Wheat"/>
    <n v="2010"/>
    <x v="1"/>
    <s v="Rabi"/>
    <s v="Rabi"/>
    <x v="17"/>
    <n v="3120"/>
    <n v="3120"/>
    <n v="5340"/>
    <n v="5340"/>
    <n v="1771.8"/>
    <n v="1771.8"/>
    <s v="WheatNagaland"/>
    <n v="518263.2"/>
    <n v="518263.2"/>
    <n v="748.8"/>
    <n v="748.8"/>
    <n v="1.712"/>
    <n v="1.712"/>
    <n v="19.943000000000001"/>
    <n v="19.943000000000001"/>
    <n v="29.381"/>
    <n v="29.381"/>
    <n v="11.871"/>
    <n v="11.871"/>
  </r>
  <r>
    <s v="Rice"/>
    <n v="2010"/>
    <x v="0"/>
    <s v="Kharif"/>
    <s v="Kharif"/>
    <x v="18"/>
    <n v="2831000"/>
    <n v="2831000"/>
    <n v="10837000"/>
    <n v="10837000"/>
    <n v="392.7"/>
    <n v="392.7"/>
    <s v="RicePunjab"/>
    <n v="470257410"/>
    <n v="470257410"/>
    <n v="679440"/>
    <n v="679440"/>
    <n v="3.8340000000000001"/>
    <n v="3.8340000000000001"/>
    <n v="25.882000000000001"/>
    <n v="25.882000000000001"/>
    <n v="38.18"/>
    <n v="38.18"/>
    <n v="14.188000000000001"/>
    <n v="14.188000000000001"/>
  </r>
  <r>
    <s v="Urad"/>
    <n v="2010"/>
    <x v="0"/>
    <s v="Kharif"/>
    <s v="Kharif"/>
    <x v="18"/>
    <n v="2800"/>
    <n v="2800"/>
    <n v="1600"/>
    <n v="1600"/>
    <n v="392.7"/>
    <n v="392.7"/>
    <s v="UradPunjab"/>
    <n v="465108"/>
    <n v="465108"/>
    <n v="672"/>
    <n v="672"/>
    <n v="0.73399999999999999"/>
    <n v="0.73399999999999999"/>
    <n v="25.882000000000001"/>
    <n v="25.882000000000001"/>
    <m/>
    <n v="37.368756097560961"/>
    <n v="14.188000000000001"/>
    <n v="14.188000000000001"/>
  </r>
  <r>
    <s v="Wheat"/>
    <n v="2010"/>
    <x v="1"/>
    <s v="Rabi"/>
    <s v="Rabi"/>
    <x v="18"/>
    <n v="3510000"/>
    <n v="3510000"/>
    <n v="16472000"/>
    <n v="16472000"/>
    <n v="392.7"/>
    <n v="392.7"/>
    <s v="WheatPunjab"/>
    <n v="583046100"/>
    <n v="583046100"/>
    <n v="842400"/>
    <n v="842400"/>
    <n v="4.6479999999999997"/>
    <n v="4.6479999999999997"/>
    <n v="25.882000000000001"/>
    <n v="25.882000000000001"/>
    <n v="38.18"/>
    <n v="38.18"/>
    <n v="14.188000000000001"/>
    <n v="14.188000000000001"/>
  </r>
  <r>
    <s v="Ragi"/>
    <n v="2010"/>
    <x v="0"/>
    <s v="Kharif"/>
    <s v="Kharif"/>
    <x v="6"/>
    <n v="75650"/>
    <n v="75650"/>
    <n v="171096"/>
    <n v="171096"/>
    <n v="1095.2"/>
    <n v="1095.2"/>
    <s v="RagiTamil Nadu"/>
    <n v="12566221.5"/>
    <n v="12566221.5"/>
    <n v="18156"/>
    <n v="18156"/>
    <n v="2.2829999999999999"/>
    <n v="2.2829999999999999"/>
    <n v="27.561"/>
    <n v="27.561"/>
    <n v="37.054000000000002"/>
    <n v="37.054000000000002"/>
    <n v="20.027000000000001"/>
    <n v="20.027000000000001"/>
  </r>
  <r>
    <s v="Rice"/>
    <n v="2010"/>
    <x v="0"/>
    <s v="Kharif"/>
    <s v="Kharif"/>
    <x v="6"/>
    <n v="1905726"/>
    <n v="1905726"/>
    <n v="5792415"/>
    <n v="5792415"/>
    <n v="1095.2"/>
    <n v="1095.2"/>
    <s v="RiceTamil Nadu"/>
    <n v="316560145.89999998"/>
    <n v="316560145.89999998"/>
    <n v="457374.24"/>
    <n v="457374.24"/>
    <n v="3.597"/>
    <n v="3.597"/>
    <n v="27.561"/>
    <n v="27.561"/>
    <n v="37.054000000000002"/>
    <n v="37.054000000000002"/>
    <n v="20.027000000000001"/>
    <n v="20.027000000000001"/>
  </r>
  <r>
    <s v="Sugarcane"/>
    <n v="2010"/>
    <x v="5"/>
    <s v="Whole Year"/>
    <s v="Whole Year"/>
    <x v="6"/>
    <n v="315961"/>
    <n v="315961"/>
    <n v="34251796"/>
    <n v="34251796"/>
    <n v="1095.2"/>
    <n v="1095.2"/>
    <s v="SugarcaneTamil Nadu"/>
    <n v="52484281.710000001"/>
    <n v="52484281.710000001"/>
    <n v="75830.64"/>
    <n v="75830.64"/>
    <n v="107.413"/>
    <n v="107.413"/>
    <n v="27.561"/>
    <n v="27.561"/>
    <n v="37.054000000000002"/>
    <n v="37.054000000000002"/>
    <n v="20.027000000000001"/>
    <n v="20.027000000000001"/>
  </r>
  <r>
    <s v="Sunflower"/>
    <n v="2010"/>
    <x v="0"/>
    <s v="Kharif"/>
    <s v="Kharif"/>
    <x v="6"/>
    <n v="8718"/>
    <n v="8718"/>
    <n v="10036"/>
    <n v="10036"/>
    <s v="1,095.20"/>
    <s v="1,095.20"/>
    <s v="SunflowerTamil Nadu"/>
    <n v="1448146.98"/>
    <n v="1448146.98"/>
    <n v="2092.3200000000002"/>
    <n v="2092.3200000000002"/>
    <n v="1.2589999999999999"/>
    <n v="1.2589999999999999"/>
    <n v="27.561"/>
    <n v="27.561"/>
    <n v="37.054000000000002"/>
    <n v="37.054000000000002"/>
    <n v="20.027000000000001"/>
    <n v="20.027000000000001"/>
  </r>
  <r>
    <s v="Urad"/>
    <n v="2010"/>
    <x v="0"/>
    <s v="Kharif"/>
    <s v="Kharif"/>
    <x v="6"/>
    <n v="304432"/>
    <n v="304432"/>
    <n v="123011"/>
    <n v="123011"/>
    <n v="1095.2"/>
    <n v="1095.2"/>
    <s v="UradTamil Nadu"/>
    <n v="50569199.520000003"/>
    <n v="50569199.520000003"/>
    <n v="73063.679999999993"/>
    <n v="73063.679999999993"/>
    <n v="0.48499999999999999"/>
    <n v="0.48499999999999999"/>
    <n v="27.561"/>
    <n v="27.561"/>
    <n v="37.054000000000002"/>
    <n v="37.054000000000002"/>
    <n v="20.027000000000001"/>
    <n v="20.027000000000001"/>
  </r>
  <r>
    <s v="Rice"/>
    <n v="2010"/>
    <x v="0"/>
    <s v="Kharif"/>
    <s v="Kharif"/>
    <x v="19"/>
    <n v="264558"/>
    <n v="264558"/>
    <n v="702473"/>
    <n v="702473"/>
    <n v="2348.3000000000002"/>
    <n v="2348.3000000000002"/>
    <s v="RiceTripura"/>
    <n v="43945729.380000003"/>
    <n v="43945729.380000003"/>
    <n v="63493.919999999998"/>
    <n v="63493.919999999998"/>
    <s v="2.57"/>
    <s v="2.57"/>
    <n v="24.754000000000001"/>
    <n v="24.754000000000001"/>
    <n v="33.182000000000002"/>
    <n v="33.182000000000002"/>
    <n v="17.234000000000002"/>
    <n v="17.234000000000002"/>
  </r>
  <r>
    <s v="Sugarcane"/>
    <n v="2010"/>
    <x v="5"/>
    <s v="Whole Year"/>
    <s v="Whole Year"/>
    <x v="19"/>
    <n v="909"/>
    <n v="909"/>
    <n v="46481"/>
    <n v="46481"/>
    <n v="2348.3000000000002"/>
    <n v="2348.3000000000002"/>
    <s v="SugarcaneTripura"/>
    <n v="150993.99"/>
    <n v="150993.99"/>
    <n v="218.16"/>
    <n v="218.16"/>
    <n v="51.142000000000003"/>
    <n v="51.142000000000003"/>
    <n v="24.754000000000001"/>
    <n v="24.754000000000001"/>
    <n v="33.182000000000002"/>
    <n v="33.182000000000002"/>
    <n v="17.234000000000002"/>
    <n v="17.234000000000002"/>
  </r>
  <r>
    <s v="Urad"/>
    <n v="2010"/>
    <x v="0"/>
    <s v="Kharif"/>
    <s v="Kharif"/>
    <x v="19"/>
    <n v="912"/>
    <n v="912"/>
    <n v="519"/>
    <n v="519"/>
    <n v="2348.3000000000002"/>
    <n v="2348.3000000000002"/>
    <s v="UradTripura"/>
    <n v="151492.32"/>
    <n v="151492.32"/>
    <m/>
    <n v="516.04111111111115"/>
    <n v="0.57199999999999995"/>
    <n v="0.57199999999999995"/>
    <n v="24.754000000000001"/>
    <n v="24.754000000000001"/>
    <n v="33.182000000000002"/>
    <n v="33.182000000000002"/>
    <n v="17.234000000000002"/>
    <n v="17.234000000000002"/>
  </r>
  <r>
    <s v="Urad"/>
    <n v="2010"/>
    <x v="1"/>
    <s v="Rabi"/>
    <s v="Rabi"/>
    <x v="19"/>
    <n v="403"/>
    <n v="403"/>
    <n v="271"/>
    <n v="271"/>
    <n v="2348.3000000000002"/>
    <n v="2348.3000000000002"/>
    <s v="UradTripura"/>
    <n v="66942.33"/>
    <n v="66942.33"/>
    <n v="96.72"/>
    <n v="96.72"/>
    <n v="0.63500000000000001"/>
    <n v="0.63500000000000001"/>
    <n v="24.754000000000001"/>
    <n v="24.754000000000001"/>
    <n v="33.182000000000002"/>
    <n v="33.182000000000002"/>
    <n v="17.234000000000002"/>
    <n v="17.234000000000002"/>
  </r>
  <r>
    <s v="Wheat"/>
    <n v="2010"/>
    <x v="1"/>
    <s v="Rabi"/>
    <s v="Rabi"/>
    <x v="19"/>
    <n v="316"/>
    <n v="316"/>
    <n v="637"/>
    <n v="637"/>
    <n v="2348.3000000000002"/>
    <n v="2348.3000000000002"/>
    <s v="WheatTripura"/>
    <n v="52490.76"/>
    <n v="52490.76"/>
    <m/>
    <n v="65.87555555555555"/>
    <n v="2.02"/>
    <n v="2.02"/>
    <n v="24.754000000000001"/>
    <n v="24.754000000000001"/>
    <n v="33.182000000000002"/>
    <n v="33.182000000000002"/>
    <n v="17.234000000000002"/>
    <n v="17.234000000000002"/>
  </r>
  <r>
    <s v="Rice"/>
    <n v="2010"/>
    <x v="0"/>
    <s v="Kharif"/>
    <s v="Kharif"/>
    <x v="20"/>
    <n v="5631949"/>
    <n v="5631949"/>
    <n v="11938078"/>
    <n v="11938078"/>
    <n v="742.6"/>
    <n v="742.6"/>
    <s v="RiceUttar Pradesh"/>
    <n v="935523048.39999998"/>
    <n v="935523048.39999998"/>
    <n v="1351667.76"/>
    <n v="1351667.76"/>
    <n v="2.0529999999999999"/>
    <n v="2.0529999999999999"/>
    <n v="26.172000000000001"/>
    <n v="26.172000000000001"/>
    <n v="37.424999999999997"/>
    <n v="37.424999999999997"/>
    <n v="15.1"/>
    <n v="15.1"/>
  </r>
  <r>
    <s v="Rice"/>
    <n v="2010"/>
    <x v="2"/>
    <s v="Summer"/>
    <s v="Summer"/>
    <x v="20"/>
    <n v="25121"/>
    <n v="25121"/>
    <n v="54221"/>
    <n v="54221"/>
    <n v="742.6"/>
    <n v="742.6"/>
    <s v="RiceUttar Pradesh"/>
    <n v="4172849.31"/>
    <n v="4172849.31"/>
    <m/>
    <n v="895063.91235294112"/>
    <n v="2.032"/>
    <n v="2.032"/>
    <n v="26.172000000000001"/>
    <n v="26.172000000000001"/>
    <n v="37.424999999999997"/>
    <n v="37.424999999999997"/>
    <m/>
    <n v="14.985106060606071"/>
  </r>
  <r>
    <s v="Sugarcane"/>
    <n v="2010"/>
    <x v="0"/>
    <s v="Kharif"/>
    <s v="Kharif"/>
    <x v="20"/>
    <n v="2124850"/>
    <n v="2124850"/>
    <n v="120544784"/>
    <n v="120544784"/>
    <n v="742.6"/>
    <n v="742.6"/>
    <s v="SugarcaneUttar Pradesh"/>
    <n v="352958833.5"/>
    <n v="352958833.5"/>
    <n v="509964"/>
    <n v="509964"/>
    <n v="52.28"/>
    <n v="52.28"/>
    <n v="26.172000000000001"/>
    <n v="26.172000000000001"/>
    <n v="37.424999999999997"/>
    <n v="37.424999999999997"/>
    <n v="15.1"/>
    <n v="15.1"/>
  </r>
  <r>
    <s v="Sunflower"/>
    <n v="2010"/>
    <x v="2"/>
    <s v="Summer"/>
    <s v="Summer"/>
    <x v="20"/>
    <n v="4083"/>
    <n v="4083"/>
    <m/>
    <n v="8178.2490000000007"/>
    <n v="0"/>
    <n v="0"/>
    <s v="SunflowerUttar Pradesh"/>
    <n v="678227.13"/>
    <n v="678227.13"/>
    <n v="979.92"/>
    <n v="979.92"/>
    <n v="2.0030000000000001"/>
    <n v="2.0030000000000001"/>
    <n v="26.172000000000001"/>
    <n v="26.172000000000001"/>
    <n v="37.424999999999997"/>
    <n v="37.424999999999997"/>
    <n v="15.1"/>
    <n v="15.1"/>
  </r>
  <r>
    <s v="Urad"/>
    <n v="2010"/>
    <x v="0"/>
    <s v="Kharif"/>
    <s v="Kharif"/>
    <x v="20"/>
    <m/>
    <n v="511145.48238897393"/>
    <n v="333778"/>
    <n v="333778"/>
    <n v="742.6"/>
    <n v="742.6"/>
    <s v="UradUttar Pradesh"/>
    <n v="82125780.659999996"/>
    <n v="82125780.659999996"/>
    <n v="118657.44"/>
    <n v="118657.44"/>
    <n v="0.65300000000000002"/>
    <n v="0.65300000000000002"/>
    <n v="26.172000000000001"/>
    <n v="26.172000000000001"/>
    <n v="37.424999999999997"/>
    <n v="37.424999999999997"/>
    <n v="15.1"/>
    <n v="15.1"/>
  </r>
  <r>
    <s v="Urad"/>
    <n v="2010"/>
    <x v="2"/>
    <s v="Summer"/>
    <s v="Summer"/>
    <x v="20"/>
    <n v="61321"/>
    <n v="61321"/>
    <n v="38202"/>
    <n v="38202"/>
    <n v="742.6"/>
    <n v="742.6"/>
    <s v="UradUttar Pradesh"/>
    <n v="10186031.310000001"/>
    <n v="10186031.310000001"/>
    <n v="14717.04"/>
    <n v="14717.04"/>
    <n v="0.68500000000000005"/>
    <n v="0.68500000000000005"/>
    <n v="26.172000000000001"/>
    <n v="26.172000000000001"/>
    <n v="37.424999999999997"/>
    <n v="37.424999999999997"/>
    <n v="15.1"/>
    <n v="15.1"/>
  </r>
  <r>
    <s v="Wheat"/>
    <n v="2010"/>
    <x v="1"/>
    <s v="Rabi"/>
    <s v="Rabi"/>
    <x v="20"/>
    <n v="9636540"/>
    <n v="9636540"/>
    <n v="30000632"/>
    <n v="30000632"/>
    <n v="742.6"/>
    <n v="742.6"/>
    <s v="WheatUttar Pradesh"/>
    <n v="1600725659"/>
    <n v="1600725659"/>
    <n v="2312769.6"/>
    <n v="2312769.6"/>
    <n v="3.077"/>
    <n v="3.077"/>
    <n v="26.172000000000001"/>
    <n v="26.172000000000001"/>
    <n v="37.424999999999997"/>
    <n v="37.424999999999997"/>
    <n v="15.1"/>
    <n v="15.1"/>
  </r>
  <r>
    <s v="Ragi"/>
    <n v="2010"/>
    <x v="0"/>
    <s v="Kharif"/>
    <s v="Kharif"/>
    <x v="21"/>
    <n v="119207"/>
    <n v="119207"/>
    <n v="159286"/>
    <n v="159286"/>
    <n v="1419"/>
    <n v="1419"/>
    <s v="RagiUttarakhand"/>
    <n v="19801474.77"/>
    <n v="19801474.77"/>
    <n v="28609.68"/>
    <n v="28609.68"/>
    <n v="1.4279999999999999"/>
    <n v="1.4279999999999999"/>
    <n v="19.605"/>
    <n v="19.605"/>
    <n v="29.670999999999999"/>
    <n v="29.670999999999999"/>
    <n v="11.260999999999999"/>
    <n v="11.260999999999999"/>
  </r>
  <r>
    <s v="Rice"/>
    <n v="2010"/>
    <x v="0"/>
    <s v="Kharif"/>
    <s v="Kharif"/>
    <x v="21"/>
    <n v="270416"/>
    <n v="270416"/>
    <n v="495083"/>
    <n v="495083"/>
    <n v="1419"/>
    <n v="1419"/>
    <s v="RiceUttarakhand"/>
    <n v="44918801.759999998"/>
    <n v="44918801.759999998"/>
    <n v="64899.839999999997"/>
    <n v="64899.839999999997"/>
    <n v="1.5409999999999999"/>
    <n v="1.5409999999999999"/>
    <n v="19.605"/>
    <n v="19.605"/>
    <n v="29.670999999999999"/>
    <n v="29.670999999999999"/>
    <n v="11.260999999999999"/>
    <n v="11.260999999999999"/>
  </r>
  <r>
    <s v="Rice"/>
    <n v="2010"/>
    <x v="1"/>
    <s v="Rabi"/>
    <s v="Rabi"/>
    <x v="21"/>
    <n v="15277"/>
    <n v="15277"/>
    <m/>
    <n v="34373.25"/>
    <n v="1419"/>
    <n v="1419"/>
    <s v="RiceUttarakhand"/>
    <n v="2537662.4700000002"/>
    <n v="2537662.4700000002"/>
    <n v="3666.48"/>
    <n v="3666.48"/>
    <n v="2.25"/>
    <n v="2.25"/>
    <n v="19.605"/>
    <n v="19.605"/>
    <n v="29.670999999999999"/>
    <n v="29.670999999999999"/>
    <n v="11.260999999999999"/>
    <n v="11.260999999999999"/>
  </r>
  <r>
    <s v="Sugarcane"/>
    <n v="2010"/>
    <x v="5"/>
    <s v="Whole Year"/>
    <s v="Whole Year"/>
    <x v="21"/>
    <n v="102402"/>
    <n v="102402"/>
    <n v="6235474"/>
    <n v="6235474"/>
    <n v="1419"/>
    <n v="1419"/>
    <s v="SugarcaneUttarakhand"/>
    <n v="17009996.219999999"/>
    <n v="17009996.219999999"/>
    <n v="24576.48"/>
    <n v="24576.48"/>
    <n v="61.34"/>
    <n v="61.34"/>
    <n v="19.605"/>
    <n v="19.605"/>
    <n v="29.670999999999999"/>
    <n v="29.670999999999999"/>
    <n v="11.260999999999999"/>
    <n v="11.260999999999999"/>
  </r>
  <r>
    <s v="Urad"/>
    <n v="2010"/>
    <x v="0"/>
    <s v="Kharif"/>
    <s v="Kharif"/>
    <x v="21"/>
    <n v="10475"/>
    <n v="10475"/>
    <n v="-8392"/>
    <n v="-8392"/>
    <n v="1419"/>
    <n v="1419"/>
    <s v="UradUttarakhand"/>
    <n v="1740002.25"/>
    <n v="1740002.25"/>
    <n v="2514"/>
    <n v="2514"/>
    <n v="0.69799999999999995"/>
    <n v="0.69799999999999995"/>
    <n v="19.605"/>
    <n v="19.605"/>
    <n v="29.670999999999999"/>
    <n v="29.670999999999999"/>
    <n v="11.260999999999999"/>
    <n v="11.260999999999999"/>
  </r>
  <r>
    <s v="Urad"/>
    <n v="2010"/>
    <x v="1"/>
    <s v="Rabi"/>
    <s v="Rabi"/>
    <x v="21"/>
    <n v="176"/>
    <n v="176"/>
    <n v="100"/>
    <n v="100"/>
    <n v="1419"/>
    <n v="1419"/>
    <s v="UradUttarakhand"/>
    <n v="29235.360000000001"/>
    <n v="29235.360000000001"/>
    <n v="42.24"/>
    <n v="42.24"/>
    <n v="0.54700000000000004"/>
    <n v="0.54700000000000004"/>
    <n v="19.605"/>
    <n v="19.605"/>
    <n v="29.670999999999999"/>
    <n v="29.670999999999999"/>
    <n v="11.260999999999999"/>
    <n v="11.260999999999999"/>
  </r>
  <r>
    <s v="Wheat"/>
    <n v="2010"/>
    <x v="1"/>
    <s v="Rabi"/>
    <s v="Rabi"/>
    <x v="21"/>
    <n v="371225"/>
    <n v="371225"/>
    <n v="882920"/>
    <n v="882920"/>
    <n v="1419"/>
    <n v="1419"/>
    <s v="WheatUttarakhand"/>
    <n v="61664184.75"/>
    <n v="61664184.75"/>
    <n v="89094"/>
    <n v="89094"/>
    <n v="1.8640000000000001"/>
    <n v="1.8640000000000001"/>
    <n v="19.605"/>
    <n v="19.605"/>
    <n v="29.670999999999999"/>
    <n v="29.670999999999999"/>
    <n v="11.260999999999999"/>
    <n v="11.260999999999999"/>
  </r>
  <r>
    <s v="Rice"/>
    <n v="2010"/>
    <x v="0"/>
    <s v="Kharif"/>
    <s v="Kharif"/>
    <x v="22"/>
    <n v="261347"/>
    <n v="261347"/>
    <n v="507404"/>
    <n v="507404"/>
    <n v="1352"/>
    <n v="1352"/>
    <s v="RiceJammu and Kashmir"/>
    <n v="43412350.170000002"/>
    <n v="43412350.170000002"/>
    <n v="62723.28"/>
    <n v="62723.28"/>
    <n v="1.8740000000000001"/>
    <n v="1.8740000000000001"/>
    <n v="-2.3079999999999998"/>
    <n v="-2.3079999999999998"/>
    <n v="10.318"/>
    <n v="10.318"/>
    <n v="-14.528"/>
    <n v="-14.528"/>
  </r>
  <r>
    <s v="Sugarcane"/>
    <n v="2010"/>
    <x v="0"/>
    <s v="Kharif"/>
    <s v="Kharif"/>
    <x v="22"/>
    <n v="18"/>
    <n v="18"/>
    <n v="27"/>
    <n v="27"/>
    <n v="1352"/>
    <n v="1352"/>
    <s v="SugarcaneJammu and Kashmir"/>
    <n v="2989.98"/>
    <n v="2989.98"/>
    <n v="4.32"/>
    <n v="4.32"/>
    <n v="1.5"/>
    <n v="1.5"/>
    <n v="-2.3079999999999998"/>
    <n v="-2.3079999999999998"/>
    <n v="10.318"/>
    <n v="10.318"/>
    <n v="-14.528"/>
    <n v="-14.528"/>
  </r>
  <r>
    <s v="Urad"/>
    <n v="2010"/>
    <x v="6"/>
    <s v=""/>
    <s v="Kharif"/>
    <x v="22"/>
    <n v="14367"/>
    <n v="14367"/>
    <n v="4844"/>
    <n v="4844"/>
    <n v="1352"/>
    <n v="1352"/>
    <s v="UradJammu and Kashmir"/>
    <n v="2386502.37"/>
    <n v="2386502.37"/>
    <n v="3448.08"/>
    <n v="3448.08"/>
    <n v="0.47"/>
    <n v="0.47"/>
    <n v="-2.3079999999999998"/>
    <n v="-2.3079999999999998"/>
    <n v="10.318"/>
    <n v="10.318"/>
    <n v="-14.528"/>
    <n v="-14.528"/>
  </r>
  <r>
    <s v="Wheat"/>
    <n v="2010"/>
    <x v="6"/>
    <s v=""/>
    <s v="Kharif"/>
    <x v="22"/>
    <n v="286777"/>
    <n v="286777"/>
    <n v="442706"/>
    <n v="442706"/>
    <n v="1352"/>
    <n v="1352"/>
    <s v="WheatJammu and Kashmir"/>
    <n v="47636527.469999999"/>
    <n v="47636527.469999999"/>
    <n v="68826.48"/>
    <n v="68826.48"/>
    <n v="1.468"/>
    <n v="1.468"/>
    <n v="-2.3079999999999998"/>
    <n v="-2.3079999999999998"/>
    <n v="10.318"/>
    <n v="10.318"/>
    <n v="-14.528"/>
    <n v="-14.528"/>
  </r>
  <r>
    <s v="Wheat"/>
    <n v="2010"/>
    <x v="1"/>
    <s v="Rabi"/>
    <s v="Rabi"/>
    <x v="23"/>
    <n v="49596"/>
    <n v="49596"/>
    <m/>
    <n v="54158.832000000002"/>
    <n v="694.6"/>
    <n v="694.6"/>
    <s v="WheatJharkhand"/>
    <n v="8238391.5599999996"/>
    <n v="8238391.5599999996"/>
    <n v="11903.04"/>
    <n v="11903.04"/>
    <n v="1.0920000000000001"/>
    <n v="1.0920000000000001"/>
    <n v="24.375"/>
    <n v="24.375"/>
    <n v="34.54"/>
    <n v="34.54"/>
    <n v="14.867000000000001"/>
    <n v="14.867000000000001"/>
  </r>
  <r>
    <s v="Ragi"/>
    <n v="2010"/>
    <x v="3"/>
    <s v="Autumn"/>
    <s v="Autumn"/>
    <x v="24"/>
    <n v="11707"/>
    <n v="11707"/>
    <n v="13834"/>
    <n v="13834"/>
    <n v="1096"/>
    <n v="1096"/>
    <s v="RagiWest Bengal"/>
    <n v="1944649.77"/>
    <n v="1944649.77"/>
    <n v="2809.68"/>
    <n v="2809.68"/>
    <m/>
    <n v="1.1816861706671222"/>
    <n v="26.125"/>
    <n v="26.125"/>
    <n v="35.884999999999998"/>
    <n v="35.884999999999998"/>
    <n v="17.113"/>
    <n v="17.113"/>
  </r>
  <r>
    <s v="Rice"/>
    <n v="2010"/>
    <x v="3"/>
    <s v="Autumn"/>
    <s v="Autumn"/>
    <x v="24"/>
    <n v="212132"/>
    <n v="212132"/>
    <n v="453439"/>
    <n v="453439"/>
    <n v="1096"/>
    <n v="1096"/>
    <s v="RiceWest Bengal"/>
    <n v="35237246.520000003"/>
    <n v="35237246.520000003"/>
    <s v=" 50911.68 "/>
    <s v=" 50911.68 "/>
    <n v="2.0819999999999999"/>
    <n v="2.0819999999999999"/>
    <n v="26.125"/>
    <n v="26.125"/>
    <n v="35.884999999999998"/>
    <n v="35.884999999999998"/>
    <n v="17.113"/>
    <n v="17.113"/>
  </r>
  <r>
    <s v="Rice"/>
    <n v="2010"/>
    <x v="2"/>
    <s v="Summer"/>
    <s v="Summer"/>
    <x v="24"/>
    <n v="1369892"/>
    <n v="1369892"/>
    <n v="4506848"/>
    <n v="4506848"/>
    <n v="1096"/>
    <n v="1096"/>
    <s v="RiceWest Bengal"/>
    <n v="227552760.09999999"/>
    <n v="227552760.09999999"/>
    <n v="328774.08"/>
    <n v="328774.08"/>
    <n v="3.1240000000000001"/>
    <n v="3.1240000000000001"/>
    <n v="26.125"/>
    <n v="26.125"/>
    <n v="35.884999999999998"/>
    <n v="35.884999999999998"/>
    <n v="17.113"/>
    <n v="17.113"/>
  </r>
  <r>
    <s v="Rice"/>
    <n v="2010"/>
    <x v="4"/>
    <s v="Winter"/>
    <s v="Winter"/>
    <x v="24"/>
    <n v="3362122"/>
    <n v="3362122"/>
    <n v="8429323"/>
    <n v="8429323"/>
    <n v="1096"/>
    <n v="1096"/>
    <s v="RiceWest Bengal"/>
    <n v="558482085.39999998"/>
    <n v="558482085.39999998"/>
    <n v="806909.28"/>
    <n v="806909.28"/>
    <n v="2.4870000000000001"/>
    <n v="2.4870000000000001"/>
    <n v="26.125"/>
    <n v="26.125"/>
    <n v="35.884999999999998"/>
    <n v="35.884999999999998"/>
    <n v="17.113"/>
    <n v="17.113"/>
  </r>
  <r>
    <s v="Sugarcane"/>
    <n v="2010"/>
    <x v="5"/>
    <s v="Whole Year"/>
    <s v="Whole Year"/>
    <x v="24"/>
    <n v="15017"/>
    <n v="15017"/>
    <n v="1134059"/>
    <n v="1134059"/>
    <n v="1096"/>
    <n v="1096"/>
    <s v="SugarcaneWest Bengal"/>
    <n v="2494473.87"/>
    <n v="2494473.87"/>
    <n v="3604.08"/>
    <n v="3604.08"/>
    <n v="75.263999999999996"/>
    <n v="75.263999999999996"/>
    <n v="26.125"/>
    <n v="26.125"/>
    <n v="35.884999999999998"/>
    <n v="35.884999999999998"/>
    <n v="17.113"/>
    <n v="17.113"/>
  </r>
  <r>
    <s v="Sunflower"/>
    <n v="2010"/>
    <x v="0"/>
    <s v="Kharif"/>
    <s v="Kharif"/>
    <x v="24"/>
    <n v="6555"/>
    <n v="6555"/>
    <m/>
    <n v="7748.0099999999993"/>
    <n v="1096"/>
    <n v="1096"/>
    <s v="SunflowerWest Bengal"/>
    <n v="1088851.05"/>
    <n v="1088851.05"/>
    <n v="1573.2"/>
    <n v="1573.2"/>
    <n v="1.1819999999999999"/>
    <n v="1.1819999999999999"/>
    <n v="26.125"/>
    <n v="26.125"/>
    <n v="35.884999999999998"/>
    <n v="35.884999999999998"/>
    <n v="17.113"/>
    <n v="17.113"/>
  </r>
  <r>
    <s v="Urad"/>
    <n v="2010"/>
    <x v="0"/>
    <s v="Kharif"/>
    <s v="Kharif"/>
    <x v="24"/>
    <n v="45020"/>
    <n v="45020"/>
    <n v="28462"/>
    <n v="28462"/>
    <n v="1096"/>
    <n v="1096"/>
    <s v="UradWest Bengal"/>
    <n v="7478272.2000000002"/>
    <n v="7478272.2000000002"/>
    <n v="10804.8"/>
    <n v="10804.8"/>
    <n v="0.47099999999999997"/>
    <n v="0.47099999999999997"/>
    <n v="26.125"/>
    <n v="26.125"/>
    <n v="35.884999999999998"/>
    <n v="35.884999999999998"/>
    <n v="17.113"/>
    <n v="17.113"/>
  </r>
  <r>
    <s v="Urad"/>
    <n v="2010"/>
    <x v="1"/>
    <s v="Rabi"/>
    <s v="Rabi"/>
    <x v="24"/>
    <n v="11865"/>
    <n v="11865"/>
    <n v="10661"/>
    <n v="10661"/>
    <n v="1096"/>
    <n v="1096"/>
    <s v="UradWest Bengal"/>
    <n v="1970895.15"/>
    <n v="1970895.15"/>
    <n v="2847.6"/>
    <n v="2847.6"/>
    <n v="0.75700000000000001"/>
    <n v="0.75700000000000001"/>
    <n v="26.125"/>
    <n v="26.125"/>
    <n v="35.884999999999998"/>
    <n v="35.884999999999998"/>
    <n v="17.113"/>
    <n v="17.113"/>
  </r>
  <r>
    <s v="Wheat"/>
    <n v="2010"/>
    <x v="1"/>
    <s v="Rabi"/>
    <s v="Rabi"/>
    <x v="24"/>
    <n v="316808"/>
    <n v="316808"/>
    <n v="874415"/>
    <n v="874415"/>
    <n v="1096"/>
    <n v="1096"/>
    <s v="WheatWest Bengal"/>
    <n v="52624976.880000003"/>
    <n v="52624976.880000003"/>
    <n v="76033.919999999998"/>
    <n v="76033.919999999998"/>
    <n v="2.4969999999999999"/>
    <n v="2.4969999999999999"/>
    <n v="26.125"/>
    <n v="26.125"/>
    <n v="35.884999999999998"/>
    <n v="35.884999999999998"/>
    <n v="17.113"/>
    <n v="17.113"/>
  </r>
  <r>
    <s v="Ragi"/>
    <n v="2011"/>
    <x v="0"/>
    <s v="Kharif"/>
    <s v="Kharif"/>
    <x v="8"/>
    <n v="7736"/>
    <n v="7736"/>
    <n v="9391"/>
    <n v="9391"/>
    <n v="1097.0999999999999"/>
    <n v="1097.0999999999999"/>
    <s v="RagiBihar"/>
    <n v="1295934.72"/>
    <n v="1295934.72"/>
    <n v="2552.88"/>
    <n v="2552.88"/>
    <n v="1.375"/>
    <n v="1.375"/>
    <n v="25.841000000000001"/>
    <n v="25.841000000000001"/>
    <n v="36.225000000000001"/>
    <n v="36.225000000000001"/>
    <n v="15.51"/>
    <n v="15.51"/>
  </r>
  <r>
    <s v="Rice"/>
    <n v="2011"/>
    <x v="3"/>
    <s v="Autumn"/>
    <s v="Autumn"/>
    <x v="8"/>
    <n v="570397"/>
    <n v="570397"/>
    <n v="914228"/>
    <n v="914228"/>
    <n v="1097.0999999999999"/>
    <n v="1097.0999999999999"/>
    <s v="RiceBihar"/>
    <n v="95552905.439999998"/>
    <n v="95552905.439999998"/>
    <n v="188231.01"/>
    <n v="188231.01"/>
    <n v="1.5469999999999999"/>
    <n v="1.5469999999999999"/>
    <n v="25.841000000000001"/>
    <n v="25.841000000000001"/>
    <n v="36.225000000000001"/>
    <n v="36.225000000000001"/>
    <n v="15.51"/>
    <n v="15.51"/>
  </r>
  <r>
    <s v="Rice"/>
    <n v="2011"/>
    <x v="2"/>
    <s v="Summer"/>
    <s v="Summer"/>
    <x v="8"/>
    <n v="96160"/>
    <n v="96160"/>
    <n v="182628"/>
    <n v="182628"/>
    <n v="1097.0999999999999"/>
    <n v="1097.0999999999999"/>
    <s v="RiceBihar"/>
    <n v="16108723.199999999"/>
    <n v="16108723.199999999"/>
    <n v="31732.799999999999"/>
    <n v="31732.799999999999"/>
    <n v="1.736"/>
    <n v="1.736"/>
    <n v="25.841000000000001"/>
    <n v="25.841000000000001"/>
    <n v="36.225000000000001"/>
    <n v="36.225000000000001"/>
    <n v="15.51"/>
    <n v="15.51"/>
  </r>
  <r>
    <s v="Rice"/>
    <n v="2011"/>
    <x v="4"/>
    <s v="Winter"/>
    <s v="Winter"/>
    <x v="8"/>
    <n v="2684379"/>
    <n v="2684379"/>
    <n v="7141115"/>
    <n v="7141115"/>
    <n v="1097.0999999999999"/>
    <n v="1097.0999999999999"/>
    <s v="RiceBihar"/>
    <n v="449687170.10000002"/>
    <n v="449687170.10000002"/>
    <n v="885845.07"/>
    <n v="885845.07"/>
    <n v="2.492"/>
    <n v="2.492"/>
    <n v="25.841000000000001"/>
    <n v="25.841000000000001"/>
    <n v="36.225000000000001"/>
    <n v="36.225000000000001"/>
    <n v="15.51"/>
    <n v="15.51"/>
  </r>
  <r>
    <s v="Sunflower"/>
    <n v="2011"/>
    <x v="1"/>
    <s v="Rabi"/>
    <s v="Rabi"/>
    <x v="8"/>
    <n v="15914"/>
    <n v="15914"/>
    <n v="22871"/>
    <n v="22871"/>
    <n v="1097.0999999999999"/>
    <n v="1097.0999999999999"/>
    <s v="SunflowerBihar"/>
    <n v="2665913.2799999998"/>
    <n v="2665913.2799999998"/>
    <n v="5251.62"/>
    <n v="5251.62"/>
    <n v="1.4159999999999999"/>
    <n v="1.4159999999999999"/>
    <n v="25.841000000000001"/>
    <n v="25.841000000000001"/>
    <n v="36.225000000000001"/>
    <n v="36.225000000000001"/>
    <n v="15.51"/>
    <n v="15.51"/>
  </r>
  <r>
    <s v="Urad"/>
    <n v="2011"/>
    <x v="0"/>
    <s v="Kharif"/>
    <s v="Kharif"/>
    <x v="8"/>
    <n v="13704"/>
    <n v="13704"/>
    <n v="11867"/>
    <n v="11867"/>
    <n v="1097.0999999999999"/>
    <n v="1097.0999999999999"/>
    <s v="UradBihar"/>
    <n v="2295694.08"/>
    <n v="2295694.08"/>
    <n v="4522.32"/>
    <n v="4522.32"/>
    <n v="0.9"/>
    <n v="0.9"/>
    <n v="25.841000000000001"/>
    <n v="25.841000000000001"/>
    <n v="36.225000000000001"/>
    <n v="36.225000000000001"/>
    <n v="15.51"/>
    <n v="15.51"/>
  </r>
  <r>
    <s v="Wheat"/>
    <n v="2011"/>
    <x v="1"/>
    <s v="Rabi"/>
    <s v="Rabi"/>
    <x v="8"/>
    <n v="2141892"/>
    <n v="2141892"/>
    <n v="6530955"/>
    <n v="6530955"/>
    <n v="1097.0999999999999"/>
    <n v="1097.0999999999999"/>
    <s v="WheatBihar"/>
    <n v="358809747.80000001"/>
    <n v="358809747.80000001"/>
    <n v="706824.36"/>
    <n v="706824.36"/>
    <n v="3.0289999999999999"/>
    <n v="3.0289999999999999"/>
    <n v="25.841000000000001"/>
    <n v="25.841000000000001"/>
    <n v="36.225000000000001"/>
    <n v="36.225000000000001"/>
    <n v="15.51"/>
    <n v="15.51"/>
  </r>
  <r>
    <s v="Ragi"/>
    <n v="2011"/>
    <x v="0"/>
    <s v="Kharif"/>
    <s v="Kharif"/>
    <x v="9"/>
    <n v="8144"/>
    <n v="8144"/>
    <n v="2053"/>
    <n v="2053"/>
    <n v="1302.7"/>
    <n v="1302.7"/>
    <s v="RagiChhattisgarh"/>
    <n v="1364282.88"/>
    <n v="1364282.88"/>
    <n v="2687.52"/>
    <n v="2687.52"/>
    <n v="0.50600000000000001"/>
    <n v="0.50600000000000001"/>
    <n v="25.547000000000001"/>
    <n v="25.547000000000001"/>
    <n v="35.786000000000001"/>
    <n v="35.786000000000001"/>
    <n v="15.417999999999999"/>
    <n v="15.417999999999999"/>
  </r>
  <r>
    <s v="Rice"/>
    <n v="2011"/>
    <x v="0"/>
    <s v="Kharif"/>
    <s v="Kharif"/>
    <x v="9"/>
    <m/>
    <n v="4123576.5706806281"/>
    <n v="6300825"/>
    <n v="6300825"/>
    <s v=" 1302.7 "/>
    <s v=" 1302.7 "/>
    <s v="RiceChhattisgarh"/>
    <n v="659999651.5"/>
    <n v="659999651.5"/>
    <n v="1300142.58"/>
    <n v="1300142.58"/>
    <n v="1.528"/>
    <n v="1.528"/>
    <n v="25.547000000000001"/>
    <n v="25.547000000000001"/>
    <n v="35.786000000000001"/>
    <n v="35.786000000000001"/>
    <n v="15.417999999999999"/>
    <n v="15.417999999999999"/>
  </r>
  <r>
    <s v="Sugarcane"/>
    <n v="2011"/>
    <x v="5"/>
    <s v="Whole Year"/>
    <s v="Whole Year"/>
    <x v="9"/>
    <n v="8163"/>
    <n v="8163"/>
    <n v="45441"/>
    <n v="45441"/>
    <n v="1302.7"/>
    <n v="1302.7"/>
    <s v="SugarcaneChhattisgarh"/>
    <n v="1367465.76"/>
    <n v="1367465.76"/>
    <m/>
    <n v="8042.9270000000006"/>
    <n v="7.9009999999999998"/>
    <n v="7.9009999999999998"/>
    <n v="25.547000000000001"/>
    <n v="25.547000000000001"/>
    <n v="35.786000000000001"/>
    <n v="35.786000000000001"/>
    <n v="15.417999999999999"/>
    <n v="15.417999999999999"/>
  </r>
  <r>
    <s v="Sunflower"/>
    <n v="2011"/>
    <x v="0"/>
    <s v="Kharif"/>
    <s v="Kharif"/>
    <x v="9"/>
    <n v="3489"/>
    <n v="3489"/>
    <n v="1305"/>
    <n v="1305"/>
    <n v="1302.7"/>
    <n v="1302.7"/>
    <s v="SunflowerChhattisgarh"/>
    <n v="584477.28"/>
    <n v="584477.28"/>
    <n v="1151.3699999999999"/>
    <n v="1151.3699999999999"/>
    <n v="0.50900000000000001"/>
    <n v="0.50900000000000001"/>
    <n v="25.547000000000001"/>
    <n v="25.547000000000001"/>
    <n v="35.786000000000001"/>
    <n v="35.786000000000001"/>
    <n v="15.417999999999999"/>
    <n v="15.417999999999999"/>
  </r>
  <r>
    <s v="Urad"/>
    <n v="2011"/>
    <x v="0"/>
    <s v="Kharif"/>
    <s v="Kharif"/>
    <x v="9"/>
    <n v="98154"/>
    <n v="98154"/>
    <n v="29066"/>
    <n v="29066"/>
    <n v="1302.7"/>
    <n v="1302.7"/>
    <s v="UradChhattisgarh"/>
    <n v="16442758.08"/>
    <n v="16442758.08"/>
    <n v="32390.82"/>
    <n v="32390.82"/>
    <n v="0.29599999999999999"/>
    <n v="0.29599999999999999"/>
    <n v="25.547000000000001"/>
    <n v="25.547000000000001"/>
    <s v="35.79"/>
    <s v="35.79"/>
    <n v="15.417999999999999"/>
    <n v="15.417999999999999"/>
  </r>
  <r>
    <s v="Urad"/>
    <n v="2011"/>
    <x v="1"/>
    <s v="Rabi"/>
    <s v="Rabi"/>
    <x v="9"/>
    <n v="3820"/>
    <n v="3820"/>
    <n v="1005"/>
    <n v="1005"/>
    <n v="1302.7"/>
    <n v="1302.7"/>
    <s v="UradChhattisgarh"/>
    <n v="639926.4"/>
    <n v="639926.4"/>
    <n v="1260.5999999999999"/>
    <n v="1260.5999999999999"/>
    <n v="0.25800000000000001"/>
    <n v="0.25800000000000001"/>
    <n v="25.547000000000001"/>
    <n v="25.547000000000001"/>
    <n v="35.786000000000001"/>
    <n v="35.786000000000001"/>
    <n v="15.417999999999999"/>
    <n v="15.417999999999999"/>
  </r>
  <r>
    <s v="Wheat"/>
    <n v="2011"/>
    <x v="1"/>
    <s v="Rabi"/>
    <s v="Rabi"/>
    <x v="9"/>
    <n v="104825"/>
    <n v="104825"/>
    <n v="135121"/>
    <n v="135121"/>
    <n v="1302.7"/>
    <n v="1302.7"/>
    <s v="WheatChhattisgarh"/>
    <n v="17560284"/>
    <n v="17560284"/>
    <n v="34592.25"/>
    <n v="34592.25"/>
    <n v="1.512"/>
    <n v="1.512"/>
    <n v="25.547000000000001"/>
    <n v="25.547000000000001"/>
    <n v="35.786000000000001"/>
    <n v="35.786000000000001"/>
    <n v="15.417999999999999"/>
    <n v="15.417999999999999"/>
  </r>
  <r>
    <s v="Ragi"/>
    <n v="2011"/>
    <x v="0"/>
    <s v="Kharif"/>
    <s v="Kharif"/>
    <x v="10"/>
    <n v="16200"/>
    <n v="16200"/>
    <n v="13300"/>
    <n v="13300"/>
    <n v="890.5"/>
    <n v="890.5"/>
    <s v="RagiGujarat"/>
    <n v="2713824"/>
    <n v="2713824"/>
    <n v="5346"/>
    <n v="5346"/>
    <n v="0.86"/>
    <n v="0.86"/>
    <n v="26.533999999999999"/>
    <n v="26.533999999999999"/>
    <n v="37.981000000000002"/>
    <n v="37.981000000000002"/>
    <n v="16.402000000000001"/>
    <n v="16.402000000000001"/>
  </r>
  <r>
    <s v="Rice"/>
    <n v="2011"/>
    <x v="0"/>
    <s v="Kharif"/>
    <s v="Kharif"/>
    <x v="10"/>
    <n v="751300"/>
    <n v="751300"/>
    <n v="1521800"/>
    <n v="1521800"/>
    <n v="890.5"/>
    <n v="890.5"/>
    <s v="RiceGujarat"/>
    <n v="125857776"/>
    <n v="125857776"/>
    <n v="247929"/>
    <n v="247929"/>
    <n v="1.952"/>
    <n v="1.952"/>
    <n v="26.533999999999999"/>
    <n v="26.533999999999999"/>
    <n v="37.981000000000002"/>
    <n v="37.981000000000002"/>
    <n v="16.402000000000001"/>
    <n v="16.402000000000001"/>
  </r>
  <r>
    <s v="Rice"/>
    <n v="2011"/>
    <x v="2"/>
    <s v="Summer"/>
    <s v="Summer"/>
    <x v="10"/>
    <n v="84200"/>
    <n v="84200"/>
    <n v="267900"/>
    <n v="267900"/>
    <n v="890.5"/>
    <n v="890.5"/>
    <s v="RiceGujarat"/>
    <n v="14105184"/>
    <n v="14105184"/>
    <n v="27786"/>
    <n v="27786"/>
    <n v="3.1219999999999999"/>
    <n v="3.1219999999999999"/>
    <n v="26.533999999999999"/>
    <n v="26.533999999999999"/>
    <n v="37.981000000000002"/>
    <n v="37.981000000000002"/>
    <n v="16.402000000000001"/>
    <n v="16.402000000000001"/>
  </r>
  <r>
    <s v="Sugarcane"/>
    <n v="2011"/>
    <x v="5"/>
    <s v="Whole Year"/>
    <s v="Whole Year"/>
    <x v="10"/>
    <n v="201900"/>
    <n v="201900"/>
    <m/>
    <n v="11866066.799999999"/>
    <n v="890.5"/>
    <n v="890.5"/>
    <s v="SugarcaneGujarat"/>
    <n v="33822288"/>
    <n v="33822288"/>
    <n v="66627"/>
    <n v="66627"/>
    <n v="58.771999999999998"/>
    <n v="58.771999999999998"/>
    <n v="26.533999999999999"/>
    <n v="26.533999999999999"/>
    <n v="37.981000000000002"/>
    <n v="37.981000000000002"/>
    <n v="16.402000000000001"/>
    <n v="16.402000000000001"/>
  </r>
  <r>
    <s v="Urad"/>
    <n v="2011"/>
    <x v="0"/>
    <s v="Kharif"/>
    <s v="Kharif"/>
    <x v="10"/>
    <n v="96200"/>
    <n v="96200"/>
    <n v="67600"/>
    <n v="67600"/>
    <n v="890.5"/>
    <n v="890.5"/>
    <s v="UradGujarat"/>
    <n v="16115424"/>
    <n v="16115424"/>
    <n v="31746"/>
    <n v="31746"/>
    <m/>
    <n v="0.70270270270270274"/>
    <n v="26.533999999999999"/>
    <n v="26.533999999999999"/>
    <n v="37.981000000000002"/>
    <n v="37.981000000000002"/>
    <n v="16.402000000000001"/>
    <n v="16.402000000000001"/>
  </r>
  <r>
    <s v="Urad"/>
    <n v="2011"/>
    <x v="2"/>
    <s v="Summer"/>
    <s v="Summer"/>
    <x v="10"/>
    <n v="7000"/>
    <n v="7000"/>
    <n v="4400"/>
    <n v="4400"/>
    <n v="890.5"/>
    <n v="890.5"/>
    <s v="UradGujarat"/>
    <n v="1172640"/>
    <n v="1172640"/>
    <n v="2310"/>
    <n v="2310"/>
    <s v=" 0.79 "/>
    <s v=" 0.79 "/>
    <n v="26.533999999999999"/>
    <n v="26.533999999999999"/>
    <n v="37.981000000000002"/>
    <n v="37.981000000000002"/>
    <n v="16.402000000000001"/>
    <n v="16.402000000000001"/>
  </r>
  <r>
    <s v="Wheat"/>
    <n v="2011"/>
    <x v="1"/>
    <s v="Rabi"/>
    <s v="Rabi"/>
    <x v="10"/>
    <n v="1350600"/>
    <n v="1350600"/>
    <n v="4072100"/>
    <n v="4072100"/>
    <n v="890.5"/>
    <n v="890.5"/>
    <s v="WheatGujarat"/>
    <n v="226252512"/>
    <n v="226252512"/>
    <n v="445698"/>
    <n v="445698"/>
    <n v="3.01"/>
    <n v="3.01"/>
    <n v="26.533999999999999"/>
    <n v="26.533999999999999"/>
    <n v="37.981000000000002"/>
    <n v="37.981000000000002"/>
    <n v="16.402000000000001"/>
    <n v="16.402000000000001"/>
  </r>
  <r>
    <s v="Rice"/>
    <n v="2011"/>
    <x v="0"/>
    <s v="Kharif"/>
    <s v="Kharif"/>
    <x v="11"/>
    <n v="1234094"/>
    <n v="1234094"/>
    <n v="3574300"/>
    <n v="3574300"/>
    <n v="471.541"/>
    <n v="471.541"/>
    <s v="RiceHaryana"/>
    <n v="206735426.90000001"/>
    <n v="206735426.90000001"/>
    <n v="407251.02"/>
    <n v="407251.02"/>
    <n v="2.63"/>
    <n v="2.63"/>
    <n v="25.28"/>
    <n v="25.28"/>
    <n v="37.729999999999997"/>
    <n v="37.729999999999997"/>
    <n v="13.544"/>
    <n v="13.544"/>
  </r>
  <r>
    <s v="Sugarcane"/>
    <n v="2011"/>
    <x v="5"/>
    <s v="Whole Year"/>
    <s v="Whole Year"/>
    <x v="11"/>
    <n v="94892"/>
    <n v="94892"/>
    <n v="695000"/>
    <n v="695000"/>
    <n v="471.541"/>
    <n v="471.541"/>
    <s v="SugarcaneHaryana"/>
    <n v="15896307.84"/>
    <n v="15896307.84"/>
    <n v="31314.36"/>
    <n v="31314.36"/>
    <n v="5.5350000000000001"/>
    <n v="5.5350000000000001"/>
    <n v="25.28"/>
    <n v="25.28"/>
    <s v=" 37.73 "/>
    <s v=" 37.73 "/>
    <n v="13.544"/>
    <n v="13.544"/>
  </r>
  <r>
    <s v="Sunflower"/>
    <n v="2011"/>
    <x v="0"/>
    <s v="Kharif"/>
    <s v="Kharif"/>
    <x v="11"/>
    <n v="2978"/>
    <n v="2978"/>
    <n v="3100"/>
    <n v="3100"/>
    <n v="471.541"/>
    <n v="471.541"/>
    <s v="SunflowerHaryana"/>
    <n v="498874.56"/>
    <n v="498874.56"/>
    <n v="982.74"/>
    <n v="982.74"/>
    <n v="1.2669999999999999"/>
    <n v="1.2669999999999999"/>
    <n v="25.28"/>
    <n v="25.28"/>
    <n v="37.729999999999997"/>
    <n v="37.729999999999997"/>
    <n v="13.544"/>
    <n v="13.544"/>
  </r>
  <r>
    <s v="Urad"/>
    <n v="2011"/>
    <x v="0"/>
    <s v="Kharif"/>
    <s v="Kharif"/>
    <x v="11"/>
    <n v="2013"/>
    <n v="2013"/>
    <n v="700"/>
    <n v="700"/>
    <n v="471.541"/>
    <n v="471.541"/>
    <s v="UradHaryana"/>
    <n v="337217.76"/>
    <n v="337217.76"/>
    <n v="664.29"/>
    <n v="664.29"/>
    <n v="0.16200000000000001"/>
    <n v="0.16200000000000001"/>
    <n v="25.28"/>
    <n v="25.28"/>
    <n v="37.729999999999997"/>
    <n v="37.729999999999997"/>
    <m/>
    <n v="13.90891836734694"/>
  </r>
  <r>
    <s v="Wheat"/>
    <n v="2011"/>
    <x v="1"/>
    <s v="Rabi"/>
    <s v="Rabi"/>
    <x v="11"/>
    <n v="2531302"/>
    <n v="2531302"/>
    <n v="13119000"/>
    <n v="13119000"/>
    <n v="471.541"/>
    <n v="471.541"/>
    <s v="WheatHaryana"/>
    <n v="424043711"/>
    <n v="424043711"/>
    <n v="835329.66"/>
    <n v="835329.66"/>
    <n v="5.032"/>
    <n v="5.032"/>
    <n v="25.28"/>
    <n v="25.28"/>
    <n v="37.729999999999997"/>
    <n v="37.729999999999997"/>
    <n v="13.544"/>
    <n v="13.544"/>
  </r>
  <r>
    <s v="Ragi"/>
    <n v="2011"/>
    <x v="0"/>
    <s v="Kharif"/>
    <s v="Kharif"/>
    <x v="12"/>
    <n v="2179"/>
    <n v="2179"/>
    <n v="2446"/>
    <n v="2446"/>
    <n v="1108.3"/>
    <n v="1108.3"/>
    <s v="RagiHimachal Pradesh"/>
    <n v="365026.08"/>
    <n v="365026.08"/>
    <n v="719.07"/>
    <n v="719.07"/>
    <n v="0.89300000000000002"/>
    <n v="0.89300000000000002"/>
    <n v="20.420999999999999"/>
    <n v="20.420999999999999"/>
    <n v="30.858000000000001"/>
    <n v="30.858000000000001"/>
    <n v="11.068"/>
    <n v="11.068"/>
  </r>
  <r>
    <s v="Rice"/>
    <n v="2011"/>
    <x v="0"/>
    <s v="Kharif"/>
    <s v="Kharif"/>
    <x v="12"/>
    <n v="75043"/>
    <n v="75043"/>
    <n v="108648"/>
    <n v="108648"/>
    <n v="1108.3"/>
    <n v="1108.3"/>
    <s v="RiceHimachal Pradesh"/>
    <n v="12571203.359999999"/>
    <n v="12571203.359999999"/>
    <n v="24764.19"/>
    <n v="24764.19"/>
    <n v="1.5449999999999999"/>
    <n v="1.5449999999999999"/>
    <n v="20.420999999999999"/>
    <n v="20.420999999999999"/>
    <n v="30.858000000000001"/>
    <n v="30.858000000000001"/>
    <n v="11.068"/>
    <n v="11.068"/>
  </r>
  <r>
    <s v="Sugarcane"/>
    <n v="2011"/>
    <x v="5"/>
    <s v="Whole Year"/>
    <s v="Whole Year"/>
    <x v="12"/>
    <n v="1967"/>
    <n v="1967"/>
    <n v="27771"/>
    <n v="27771"/>
    <n v="1108.3"/>
    <n v="1108.3"/>
    <s v="SugarcaneHimachal Pradesh"/>
    <n v="329511.84000000003"/>
    <n v="329511.84000000003"/>
    <n v="649.11"/>
    <n v="649.11"/>
    <n v="10.679"/>
    <n v="10.679"/>
    <n v="20.420999999999999"/>
    <n v="20.420999999999999"/>
    <n v="30.858000000000001"/>
    <n v="30.858000000000001"/>
    <n v="11.068"/>
    <n v="11.068"/>
  </r>
  <r>
    <s v="Urad"/>
    <n v="2011"/>
    <x v="0"/>
    <s v="Kharif"/>
    <s v="Kharif"/>
    <x v="12"/>
    <n v="9664"/>
    <n v="9664"/>
    <n v="6150"/>
    <n v="6150"/>
    <n v="1108.3"/>
    <n v="1108.3"/>
    <s v="UradHimachal Pradesh"/>
    <n v="1618913.28"/>
    <n v="1618913.28"/>
    <n v="3189.12"/>
    <n v="3189.12"/>
    <n v="0.69099999999999995"/>
    <n v="0.69099999999999995"/>
    <n v="20.420999999999999"/>
    <n v="20.420999999999999"/>
    <m/>
    <n v="31.77884782608697"/>
    <n v="11.068"/>
    <n v="11.068"/>
  </r>
  <r>
    <s v="Wheat"/>
    <n v="2011"/>
    <x v="1"/>
    <s v="Rabi"/>
    <s v="Rabi"/>
    <x v="12"/>
    <n v="345182"/>
    <n v="345182"/>
    <n v="506782"/>
    <n v="506782"/>
    <n v="1108.3"/>
    <n v="1108.3"/>
    <s v="WheatHimachal Pradesh"/>
    <n v="57824888.640000001"/>
    <n v="57824888.640000001"/>
    <n v="113910.06"/>
    <n v="113910.06"/>
    <n v="1.423"/>
    <n v="1.423"/>
    <n v="20.420999999999999"/>
    <n v="20.420999999999999"/>
    <n v="30.858000000000001"/>
    <n v="30.858000000000001"/>
    <n v="11.068"/>
    <n v="11.068"/>
  </r>
  <r>
    <s v="Ragi"/>
    <n v="2011"/>
    <x v="0"/>
    <s v="Kharif"/>
    <s v="Kharif"/>
    <x v="13"/>
    <n v="262"/>
    <n v="262"/>
    <n v="68"/>
    <n v="68"/>
    <n v="852.6"/>
    <n v="852.6"/>
    <s v="RagiMadhya Pradesh"/>
    <n v="43890.239999999998"/>
    <n v="43890.239999999998"/>
    <m/>
    <n v="95.763333333333321"/>
    <s v=" 0.13 "/>
    <s v=" 0.13 "/>
    <n v="25.701000000000001"/>
    <n v="25.701000000000001"/>
    <n v="36.72"/>
    <n v="36.72"/>
    <n v="15.082000000000001"/>
    <n v="15.082000000000001"/>
  </r>
  <r>
    <s v="Rice"/>
    <n v="2011"/>
    <x v="0"/>
    <s v="Kharif"/>
    <s v="Kharif"/>
    <x v="13"/>
    <n v="1693231"/>
    <n v="1693231"/>
    <n v="2273045"/>
    <n v="2273045"/>
    <n v="852.6"/>
    <n v="852.6"/>
    <s v="RiceMadhya Pradesh"/>
    <n v="283650057.10000002"/>
    <n v="283650057.10000002"/>
    <n v="558766.23"/>
    <n v="558766.23"/>
    <n v="1.4"/>
    <n v="1.4"/>
    <n v="25.701000000000001"/>
    <n v="25.701000000000001"/>
    <n v="36.72"/>
    <n v="36.72"/>
    <n v="15.082000000000001"/>
    <n v="15.082000000000001"/>
  </r>
  <r>
    <s v="Sugarcane"/>
    <n v="2011"/>
    <x v="5"/>
    <s v="Whole Year"/>
    <s v="Whole Year"/>
    <x v="13"/>
    <n v="49502"/>
    <n v="49502"/>
    <n v="1965790"/>
    <n v="1965790"/>
    <n v="852.6"/>
    <n v="852.6"/>
    <s v="SugarcaneMadhya Pradesh"/>
    <n v="8292575.04"/>
    <n v="8292575.04"/>
    <n v="16335.66"/>
    <n v="16335.66"/>
    <n v="26.902999999999999"/>
    <n v="26.902999999999999"/>
    <n v="25.701000000000001"/>
    <n v="25.701000000000001"/>
    <n v="36.72"/>
    <n v="36.72"/>
    <n v="15.082000000000001"/>
    <n v="15.082000000000001"/>
  </r>
  <r>
    <s v="Sunflower"/>
    <n v="2011"/>
    <x v="7"/>
    <s v="Wholeyear"/>
    <s v="Wholeyear"/>
    <x v="13"/>
    <n v="55"/>
    <n v="55"/>
    <n v="28"/>
    <n v="28"/>
    <n v="852.6"/>
    <n v="852.6"/>
    <s v="SunflowerMadhya Pradesh"/>
    <n v="9213.6"/>
    <n v="9213.6"/>
    <n v="18.149999999999999"/>
    <n v="18.149999999999999"/>
    <n v="0.35499999999999998"/>
    <n v="0.35499999999999998"/>
    <n v="25.701000000000001"/>
    <n v="25.701000000000001"/>
    <n v="36.72"/>
    <n v="36.72"/>
    <s v="15.08"/>
    <s v="15.08"/>
  </r>
  <r>
    <s v="Urad"/>
    <n v="2011"/>
    <x v="0"/>
    <s v="Kharif"/>
    <s v="Kharif"/>
    <x v="13"/>
    <n v="599209"/>
    <n v="599209"/>
    <m/>
    <n v="152199.08600000001"/>
    <n v="852.6"/>
    <n v="852.6"/>
    <s v="UradMadhya Pradesh"/>
    <n v="100379491.7"/>
    <n v="100379491.7"/>
    <n v="197738.97"/>
    <n v="197738.97"/>
    <n v="0.254"/>
    <n v="0.254"/>
    <n v="25.701000000000001"/>
    <n v="25.701000000000001"/>
    <n v="36.72"/>
    <n v="36.72"/>
    <n v="15.082000000000001"/>
    <n v="15.082000000000001"/>
  </r>
  <r>
    <s v="Urad"/>
    <n v="2011"/>
    <x v="1"/>
    <s v="Rabi"/>
    <s v="Rabi"/>
    <x v="13"/>
    <n v="6464"/>
    <n v="6464"/>
    <n v="1900"/>
    <n v="1900"/>
    <n v="852.6"/>
    <n v="852.6"/>
    <s v="UradMadhya Pradesh"/>
    <n v="1082849.28"/>
    <n v="1082849.28"/>
    <n v="2133.12"/>
    <n v="2133.12"/>
    <n v="0.2"/>
    <n v="0.2"/>
    <n v="25.701000000000001"/>
    <n v="25.701000000000001"/>
    <n v="36.72"/>
    <n v="36.72"/>
    <n v="15.082000000000001"/>
    <n v="15.082000000000001"/>
  </r>
  <r>
    <s v="Wheat"/>
    <n v="2011"/>
    <x v="1"/>
    <s v="Rabi"/>
    <s v="Rabi"/>
    <x v="13"/>
    <n v="5248479"/>
    <n v="5248479"/>
    <n v="14537038"/>
    <n v="14537038"/>
    <n v="852.6"/>
    <n v="852.6"/>
    <s v="WheatMadhya Pradesh"/>
    <n v="879225202.10000002"/>
    <n v="879225202.10000002"/>
    <n v="1731998.07"/>
    <n v="1731998.07"/>
    <n v="2.5910000000000002"/>
    <n v="2.5910000000000002"/>
    <n v="25.701000000000001"/>
    <n v="25.701000000000001"/>
    <n v="36.72"/>
    <n v="36.72"/>
    <n v="15.082000000000001"/>
    <n v="15.082000000000001"/>
  </r>
  <r>
    <s v="Ragi"/>
    <n v="2011"/>
    <x v="0"/>
    <s v="Kharif"/>
    <s v="Kharif"/>
    <x v="14"/>
    <n v="130300"/>
    <n v="130300"/>
    <n v="137800"/>
    <n v="137800"/>
    <n v="1174.095"/>
    <n v="1174.095"/>
    <s v="RagiMaharashtra"/>
    <n v="21827856"/>
    <n v="21827856"/>
    <n v="42999"/>
    <n v="42999"/>
    <n v="1.0369999999999999"/>
    <n v="1.0369999999999999"/>
    <n v="25.434999999999999"/>
    <n v="25.434999999999999"/>
    <n v="35.857999999999997"/>
    <n v="35.857999999999997"/>
    <n v="15.694000000000001"/>
    <n v="15.694000000000001"/>
  </r>
  <r>
    <s v="Rice"/>
    <n v="2011"/>
    <x v="0"/>
    <s v="Kharif"/>
    <s v="Kharif"/>
    <x v="14"/>
    <n v="1516400"/>
    <n v="1516400"/>
    <n v="2784600"/>
    <n v="2784600"/>
    <n v="1174.095"/>
    <n v="1174.095"/>
    <s v="RiceMaharashtra"/>
    <n v="254027328"/>
    <n v="254027328"/>
    <n v="500412"/>
    <n v="500412"/>
    <n v="1.32"/>
    <n v="1.32"/>
    <n v="25.434999999999999"/>
    <n v="25.434999999999999"/>
    <n v="35.857999999999997"/>
    <n v="35.857999999999997"/>
    <n v="15.694000000000001"/>
    <n v="15.694000000000001"/>
  </r>
  <r>
    <s v="Rice"/>
    <n v="2011"/>
    <x v="2"/>
    <s v="Summer"/>
    <s v="Summer"/>
    <x v="14"/>
    <n v="27800"/>
    <n v="27800"/>
    <n v="64300"/>
    <n v="64300"/>
    <n v="1174.095"/>
    <n v="1174.095"/>
    <s v="RiceMaharashtra"/>
    <n v="4657056"/>
    <n v="4657056"/>
    <n v="9174"/>
    <n v="9174"/>
    <m/>
    <n v="2.3129496402877696"/>
    <n v="25.434999999999999"/>
    <n v="25.434999999999999"/>
    <n v="35.857999999999997"/>
    <n v="35.857999999999997"/>
    <n v="15.694000000000001"/>
    <n v="15.694000000000001"/>
  </r>
  <r>
    <s v="Sugarcane"/>
    <n v="2011"/>
    <x v="5"/>
    <s v="Whole Year"/>
    <s v="Whole Year"/>
    <x v="14"/>
    <n v="1022000"/>
    <n v="1022000"/>
    <m/>
    <n v="78224902"/>
    <n v="1174.095"/>
    <n v="1174.095"/>
    <s v="SugarcaneMaharashtra"/>
    <n v="171205440"/>
    <n v="171205440"/>
    <n v="337260"/>
    <n v="337260"/>
    <n v="76.540999999999997"/>
    <n v="76.540999999999997"/>
    <n v="25.434999999999999"/>
    <n v="25.434999999999999"/>
    <n v="35.857999999999997"/>
    <n v="35.857999999999997"/>
    <n v="15.694000000000001"/>
    <n v="15.694000000000001"/>
  </r>
  <r>
    <s v="Sunflower"/>
    <n v="2011"/>
    <x v="6"/>
    <s v=""/>
    <s v="Kharif"/>
    <x v="14"/>
    <n v="41700"/>
    <n v="41700"/>
    <n v="22750"/>
    <n v="22750"/>
    <n v="1174.095"/>
    <n v="1174.095"/>
    <s v="SunflowerMaharashtra"/>
    <n v="6985584"/>
    <n v="6985584"/>
    <n v="13761"/>
    <n v="13761"/>
    <n v="0.54500000000000004"/>
    <n v="0.54500000000000004"/>
    <n v="25.434999999999999"/>
    <n v="25.434999999999999"/>
    <n v="35.857999999999997"/>
    <n v="35.857999999999997"/>
    <n v="15.694000000000001"/>
    <n v="15.694000000000001"/>
  </r>
  <r>
    <s v="Sunflower"/>
    <n v="2011"/>
    <x v="1"/>
    <s v="Rabi"/>
    <s v="Rabi"/>
    <x v="14"/>
    <n v="55400"/>
    <n v="55400"/>
    <n v="33800"/>
    <n v="33800"/>
    <n v="1174.095"/>
    <n v="1174.095"/>
    <s v="SunflowerMaharashtra"/>
    <n v="9280608"/>
    <n v="9280608"/>
    <n v="18282"/>
    <n v="18282"/>
    <m/>
    <n v="0.61010830324909748"/>
    <n v="25.434999999999999"/>
    <n v="25.434999999999999"/>
    <n v="35.857999999999997"/>
    <n v="35.857999999999997"/>
    <n v="15.694000000000001"/>
    <n v="15.694000000000001"/>
  </r>
  <r>
    <s v="Sunflower"/>
    <n v="2011"/>
    <x v="2"/>
    <s v="Summer"/>
    <s v="Summer"/>
    <x v="14"/>
    <n v="5600"/>
    <n v="5600"/>
    <n v="5200"/>
    <n v="5200"/>
    <n v="1174.095"/>
    <n v="1174.095"/>
    <s v="SunflowerMaharashtra"/>
    <n v="938112"/>
    <n v="938112"/>
    <n v="1848"/>
    <n v="1848"/>
    <n v="0.90300000000000002"/>
    <n v="0.90300000000000002"/>
    <n v="25.434999999999999"/>
    <n v="25.434999999999999"/>
    <n v="35.857999999999997"/>
    <n v="35.857999999999997"/>
    <n v="15.694000000000001"/>
    <n v="15.694000000000001"/>
  </r>
  <r>
    <s v="Urad"/>
    <n v="2011"/>
    <x v="0"/>
    <s v="Kharif"/>
    <s v="Kharif"/>
    <x v="14"/>
    <n v="363900"/>
    <n v="363900"/>
    <n v="2494600"/>
    <n v="2494600"/>
    <n v="1174.095"/>
    <n v="1174.095"/>
    <s v="UradMaharashtra"/>
    <n v="60960528"/>
    <n v="60960528"/>
    <n v="120087"/>
    <n v="120087"/>
    <n v="0.61599999999999999"/>
    <n v="0.61599999999999999"/>
    <n v="25.434999999999999"/>
    <n v="25.434999999999999"/>
    <n v="35.857999999999997"/>
    <n v="35.857999999999997"/>
    <n v="15.694000000000001"/>
    <n v="15.694000000000001"/>
  </r>
  <r>
    <s v="Wheat"/>
    <n v="2011"/>
    <x v="1"/>
    <s v="Rabi"/>
    <s v="Rabi"/>
    <x v="14"/>
    <n v="878100"/>
    <n v="878100"/>
    <n v="1498800"/>
    <n v="1498800"/>
    <n v="1174.095"/>
    <n v="1174.095"/>
    <s v="WheatMaharashtra"/>
    <n v="147099312"/>
    <n v="147099312"/>
    <n v="289773"/>
    <n v="289773"/>
    <n v="1.647"/>
    <n v="1.647"/>
    <n v="25.434999999999999"/>
    <n v="25.434999999999999"/>
    <n v="35.857999999999997"/>
    <n v="35.857999999999997"/>
    <n v="15.694000000000001"/>
    <n v="15.694000000000001"/>
  </r>
  <r>
    <s v="Rice"/>
    <n v="2011"/>
    <x v="0"/>
    <s v="Kharif"/>
    <s v="Kharif"/>
    <x v="15"/>
    <n v="223670"/>
    <n v="223670"/>
    <n v="591000"/>
    <n v="591000"/>
    <n v="1533.5619999999999"/>
    <n v="1533.5619999999999"/>
    <s v="RiceManipur"/>
    <n v="37469198.399999999"/>
    <n v="37469198.399999999"/>
    <n v="73811.100000000006"/>
    <n v="73811.100000000006"/>
    <n v="2.34"/>
    <n v="2.34"/>
    <n v="20.686"/>
    <n v="20.686"/>
    <n v="29.841999999999999"/>
    <n v="29.841999999999999"/>
    <m/>
    <n v="13.362696969696966"/>
  </r>
  <r>
    <s v="Sugarcane"/>
    <n v="2011"/>
    <x v="5"/>
    <s v="Whole Year"/>
    <s v="Whole Year"/>
    <x v="15"/>
    <n v="5750"/>
    <n v="5750"/>
    <n v="333000"/>
    <n v="333000"/>
    <n v="1533.5619999999999"/>
    <n v="1533.5619999999999"/>
    <s v="SugarcaneManipur"/>
    <n v="963240"/>
    <n v="963240"/>
    <n v="1897.5"/>
    <n v="1897.5"/>
    <n v="57.673000000000002"/>
    <n v="57.673000000000002"/>
    <n v="20.686"/>
    <n v="20.686"/>
    <n v="29.841999999999999"/>
    <n v="29.841999999999999"/>
    <n v="12.928000000000001"/>
    <n v="12.928000000000001"/>
  </r>
  <r>
    <s v="Urad"/>
    <n v="2011"/>
    <x v="0"/>
    <s v="Kharif"/>
    <s v="Kharif"/>
    <x v="15"/>
    <n v="1506"/>
    <n v="1506"/>
    <n v="1650"/>
    <n v="1650"/>
    <n v="1533.5619999999999"/>
    <n v="1533.5619999999999"/>
    <s v="UradManipur"/>
    <n v="252285.12"/>
    <n v="252285.12"/>
    <n v="496.98"/>
    <n v="496.98"/>
    <n v="1.137"/>
    <n v="1.137"/>
    <n v="20.686"/>
    <n v="20.686"/>
    <m/>
    <n v="29.929468750000002"/>
    <m/>
    <n v="13.362696969696966"/>
  </r>
  <r>
    <s v="Wheat"/>
    <n v="2011"/>
    <x v="1"/>
    <s v="Rabi"/>
    <s v="Rabi"/>
    <x v="15"/>
    <n v="2150"/>
    <n v="2150"/>
    <n v="5370"/>
    <n v="5370"/>
    <n v="1533.5619999999999"/>
    <n v="1533.5619999999999"/>
    <s v="WheatManipur"/>
    <n v="360168"/>
    <n v="360168"/>
    <n v="709.5"/>
    <n v="709.5"/>
    <n v="2.4729999999999999"/>
    <n v="2.4729999999999999"/>
    <n v="20.686"/>
    <n v="20.686"/>
    <n v="29.841999999999999"/>
    <n v="29.841999999999999"/>
    <n v="12.928000000000001"/>
    <n v="12.928000000000001"/>
  </r>
  <r>
    <s v="Rice"/>
    <n v="2011"/>
    <x v="3"/>
    <s v="Autumn"/>
    <s v="Autumn"/>
    <x v="16"/>
    <n v="25826"/>
    <n v="25826"/>
    <n v="26644"/>
    <n v="26644"/>
    <n v="2439.3409999999999"/>
    <n v="2439.3409999999999"/>
    <s v="RiceMizoram"/>
    <n v="4326371.5199999996"/>
    <n v="4326371.5199999996"/>
    <n v="8522.58"/>
    <n v="8522.58"/>
    <m/>
    <n v="1.0316735073182064"/>
    <n v="20.670999999999999"/>
    <n v="20.670999999999999"/>
    <n v="30.696000000000002"/>
    <n v="30.696000000000002"/>
    <n v="12.05"/>
    <n v="12.05"/>
  </r>
  <r>
    <s v="Rice"/>
    <n v="2011"/>
    <x v="0"/>
    <s v="Kharif"/>
    <s v="Kharif"/>
    <x v="16"/>
    <n v="12700"/>
    <n v="12700"/>
    <n v="25304"/>
    <n v="25304"/>
    <n v="2439.3409999999999"/>
    <n v="2439.3409999999999"/>
    <s v="RiceMizoram"/>
    <n v="2127504"/>
    <n v="2127504"/>
    <n v="4191"/>
    <n v="4191"/>
    <n v="2.0310000000000001"/>
    <n v="2.0310000000000001"/>
    <n v="20.670999999999999"/>
    <n v="20.670999999999999"/>
    <n v="30.696000000000002"/>
    <n v="30.696000000000002"/>
    <n v="12.05"/>
    <n v="12.05"/>
  </r>
  <r>
    <s v="Rice"/>
    <n v="2011"/>
    <x v="1"/>
    <s v="Rabi"/>
    <s v="Rabi"/>
    <x v="16"/>
    <n v="450"/>
    <n v="450"/>
    <n v="947"/>
    <n v="947"/>
    <n v="2439.3409999999999"/>
    <n v="2439.3409999999999"/>
    <s v="RiceMizoram"/>
    <n v="75384"/>
    <n v="75384"/>
    <n v="148.5"/>
    <n v="148.5"/>
    <n v="2.3780000000000001"/>
    <n v="2.3780000000000001"/>
    <n v="20.670999999999999"/>
    <n v="20.670999999999999"/>
    <n v="30.696000000000002"/>
    <n v="30.696000000000002"/>
    <n v="12.05"/>
    <n v="12.05"/>
  </r>
  <r>
    <s v="Sugarcane"/>
    <n v="2011"/>
    <x v="5"/>
    <s v="Whole Year"/>
    <s v="Whole Year"/>
    <x v="16"/>
    <m/>
    <n v="1275.7912745936699"/>
    <n v="7457"/>
    <n v="7457"/>
    <n v="2439.3409999999999"/>
    <n v="2439.3409999999999"/>
    <s v="SugarcaneMizoram"/>
    <n v="245081.76"/>
    <n v="245081.76"/>
    <n v="482.79"/>
    <n v="482.79"/>
    <n v="5.8449999999999998"/>
    <n v="5.8449999999999998"/>
    <n v="20.670999999999999"/>
    <n v="20.670999999999999"/>
    <n v="30.696000000000002"/>
    <n v="30.696000000000002"/>
    <n v="12.05"/>
    <n v="12.05"/>
  </r>
  <r>
    <s v="Ragi"/>
    <n v="2011"/>
    <x v="0"/>
    <s v="Kharif"/>
    <s v="Kharif"/>
    <x v="17"/>
    <n v="310"/>
    <n v="310"/>
    <n v="290"/>
    <n v="290"/>
    <n v="1544.355"/>
    <n v="1544.355"/>
    <s v="RagiNagaland"/>
    <n v="51931.199999999997"/>
    <n v="51931.199999999997"/>
    <n v="102.3"/>
    <n v="102.3"/>
    <n v="0.96299999999999997"/>
    <n v="0.96299999999999997"/>
    <n v="19.484999999999999"/>
    <n v="19.484999999999999"/>
    <n v="28.73"/>
    <n v="28.73"/>
    <n v="11.473000000000001"/>
    <n v="11.473000000000001"/>
  </r>
  <r>
    <s v="Rice"/>
    <n v="2011"/>
    <x v="0"/>
    <s v="Kharif"/>
    <s v="Kharif"/>
    <x v="17"/>
    <n v="179050"/>
    <n v="179050"/>
    <n v="376390"/>
    <n v="376390"/>
    <n v="1544.355"/>
    <n v="1544.355"/>
    <s v="RiceNagaland"/>
    <n v="29994456"/>
    <n v="29994456"/>
    <n v="59086.5"/>
    <n v="59086.5"/>
    <n v="2.0489999999999999"/>
    <n v="2.0489999999999999"/>
    <n v="19.484999999999999"/>
    <n v="19.484999999999999"/>
    <n v="28.73"/>
    <n v="28.73"/>
    <n v="11.473000000000001"/>
    <n v="11.473000000000001"/>
  </r>
  <r>
    <s v="Rice"/>
    <n v="2011"/>
    <x v="1"/>
    <s v="Rabi"/>
    <s v="Rabi"/>
    <x v="17"/>
    <n v="2530"/>
    <n v="2530"/>
    <n v="5990"/>
    <n v="5990"/>
    <n v="1544.355"/>
    <n v="1544.355"/>
    <s v="RiceNagaland"/>
    <n v="423825.6"/>
    <n v="423825.6"/>
    <n v="834.9"/>
    <n v="834.9"/>
    <n v="2.34"/>
    <n v="2.34"/>
    <n v="19.484999999999999"/>
    <n v="19.484999999999999"/>
    <n v="28.73"/>
    <n v="28.73"/>
    <n v="11.473000000000001"/>
    <n v="11.473000000000001"/>
  </r>
  <r>
    <s v="Sugarcane"/>
    <n v="2011"/>
    <x v="0"/>
    <s v="Kharif"/>
    <s v="Kharif"/>
    <x v="17"/>
    <n v="4290"/>
    <n v="4290"/>
    <n v="186670"/>
    <n v="186670"/>
    <n v="1544.355"/>
    <n v="1544.355"/>
    <s v="SugarcaneNagaland"/>
    <n v="718660.8"/>
    <n v="718660.8"/>
    <n v="1415.7"/>
    <n v="1415.7"/>
    <n v="43.497999999999998"/>
    <n v="43.497999999999998"/>
    <n v="19.484999999999999"/>
    <n v="19.484999999999999"/>
    <n v="28.73"/>
    <n v="28.73"/>
    <n v="11.473000000000001"/>
    <n v="11.473000000000001"/>
  </r>
  <r>
    <s v="Sunflower"/>
    <n v="2011"/>
    <x v="0"/>
    <s v="Kharif"/>
    <s v="Kharif"/>
    <x v="17"/>
    <n v="220"/>
    <n v="220"/>
    <n v="180"/>
    <n v="180"/>
    <n v="1544.355"/>
    <n v="1544.355"/>
    <s v="SunflowerNagaland"/>
    <n v="36854.400000000001"/>
    <n v="36854.400000000001"/>
    <n v="72.599999999999994"/>
    <n v="72.599999999999994"/>
    <n v="0.73699999999999999"/>
    <n v="0.73699999999999999"/>
    <n v="19.484999999999999"/>
    <n v="19.484999999999999"/>
    <n v="28.73"/>
    <n v="28.73"/>
    <n v="11.473000000000001"/>
    <n v="11.473000000000001"/>
  </r>
  <r>
    <s v="Sunflower"/>
    <n v="2011"/>
    <x v="1"/>
    <s v="Rabi"/>
    <s v="Rabi"/>
    <x v="17"/>
    <n v="1910"/>
    <n v="1910"/>
    <n v="1000"/>
    <n v="1000"/>
    <n v="1544.355"/>
    <n v="1544.355"/>
    <s v="SunflowerNagaland"/>
    <n v="319963.2"/>
    <n v="319963.2"/>
    <n v="630.29999999999995"/>
    <n v="630.29999999999995"/>
    <n v="0.52400000000000002"/>
    <n v="0.52400000000000002"/>
    <n v="19.484999999999999"/>
    <n v="19.484999999999999"/>
    <n v="28.73"/>
    <n v="28.73"/>
    <n v="11.473000000000001"/>
    <n v="11.473000000000001"/>
  </r>
  <r>
    <s v="Urad"/>
    <n v="2011"/>
    <x v="0"/>
    <s v="Kharif"/>
    <s v="Kharif"/>
    <x v="17"/>
    <n v="220"/>
    <n v="220"/>
    <n v="210"/>
    <n v="210"/>
    <n v="1544.355"/>
    <n v="1544.355"/>
    <s v="UradNagaland"/>
    <n v="36854.400000000001"/>
    <n v="36854.400000000001"/>
    <n v="72.599999999999994"/>
    <n v="72.599999999999994"/>
    <n v="0.98799999999999999"/>
    <n v="0.98799999999999999"/>
    <n v="19.484999999999999"/>
    <n v="19.484999999999999"/>
    <n v="28.73"/>
    <n v="28.73"/>
    <n v="11.473000000000001"/>
    <n v="11.473000000000001"/>
  </r>
  <r>
    <s v="Urad"/>
    <n v="2011"/>
    <x v="1"/>
    <s v="Rabi"/>
    <s v="Rabi"/>
    <x v="17"/>
    <n v="680"/>
    <n v="680"/>
    <n v="450"/>
    <n v="450"/>
    <n v="1544.355"/>
    <n v="1544.355"/>
    <s v="UradNagaland"/>
    <n v="113913.60000000001"/>
    <n v="113913.60000000001"/>
    <n v="224.4"/>
    <n v="224.4"/>
    <n v="0.64500000000000002"/>
    <n v="0.64500000000000002"/>
    <n v="19.484999999999999"/>
    <n v="19.484999999999999"/>
    <n v="28.73"/>
    <n v="28.73"/>
    <n v="11.473000000000001"/>
    <n v="11.473000000000001"/>
  </r>
  <r>
    <s v="Wheat"/>
    <n v="2011"/>
    <x v="1"/>
    <s v="Rabi"/>
    <s v="Rabi"/>
    <x v="17"/>
    <n v="3150"/>
    <n v="3150"/>
    <n v="5390"/>
    <n v="5390"/>
    <n v="1544.355"/>
    <n v="1544.355"/>
    <s v="WheatNagaland"/>
    <n v="527688"/>
    <n v="527688"/>
    <n v="1039.5"/>
    <n v="1039.5"/>
    <n v="1.7110000000000001"/>
    <n v="1.7110000000000001"/>
    <n v="19.484999999999999"/>
    <n v="19.484999999999999"/>
    <n v="28.73"/>
    <n v="28.73"/>
    <n v="11.473000000000001"/>
    <n v="11.473000000000001"/>
  </r>
  <r>
    <s v="Rice"/>
    <n v="2011"/>
    <x v="0"/>
    <s v="Kharif"/>
    <s v="Kharif"/>
    <x v="18"/>
    <n v="2818000"/>
    <n v="2818000"/>
    <n v="10542000"/>
    <n v="10542000"/>
    <n v="705.2"/>
    <n v="705.2"/>
    <s v="RicePunjab"/>
    <n v="472071360"/>
    <n v="472071360"/>
    <n v="929940"/>
    <n v="929940"/>
    <n v="3.75"/>
    <n v="3.75"/>
    <n v="24.963999999999999"/>
    <n v="24.963999999999999"/>
    <n v="36.965000000000003"/>
    <n v="36.965000000000003"/>
    <n v="13.75"/>
    <n v="13.75"/>
  </r>
  <r>
    <s v="Sugarcane"/>
    <n v="2011"/>
    <x v="5"/>
    <s v="Whole Year"/>
    <s v="Whole Year"/>
    <x v="18"/>
    <n v="80000"/>
    <n v="80000"/>
    <n v="5653000"/>
    <n v="5653000"/>
    <n v="705.2"/>
    <n v="705.2"/>
    <s v="SugarcanePunjab"/>
    <n v="13401600"/>
    <n v="13401600"/>
    <n v="26400"/>
    <n v="26400"/>
    <n v="71.173000000000002"/>
    <n v="71.173000000000002"/>
    <n v="24.963999999999999"/>
    <n v="24.963999999999999"/>
    <n v="36.965000000000003"/>
    <n v="36.965000000000003"/>
    <n v="13.75"/>
    <n v="13.75"/>
  </r>
  <r>
    <s v="Urad"/>
    <n v="2011"/>
    <x v="0"/>
    <s v="Kharif"/>
    <s v="Kharif"/>
    <x v="18"/>
    <n v="2800"/>
    <n v="2800"/>
    <n v="1100"/>
    <n v="1100"/>
    <n v="705.2"/>
    <n v="705.2"/>
    <s v="UradPunjab"/>
    <n v="469056"/>
    <n v="469056"/>
    <n v="924"/>
    <n v="924"/>
    <n v="0.48799999999999999"/>
    <n v="0.48799999999999999"/>
    <n v="24.963999999999999"/>
    <n v="24.963999999999999"/>
    <n v="36.965000000000003"/>
    <n v="36.965000000000003"/>
    <n v="13.75"/>
    <n v="13.75"/>
  </r>
  <r>
    <s v="Wheat"/>
    <n v="2011"/>
    <x v="1"/>
    <s v="Rabi"/>
    <s v="Rabi"/>
    <x v="18"/>
    <n v="3528000"/>
    <n v="3528000"/>
    <n v="17982000"/>
    <n v="17982000"/>
    <n v="705.2"/>
    <n v="705.2"/>
    <s v="WheatPunjab"/>
    <n v="591010560"/>
    <n v="591010560"/>
    <n v="1164240"/>
    <n v="1164240"/>
    <n v="5.0679999999999996"/>
    <n v="5.0679999999999996"/>
    <n v="24.963999999999999"/>
    <n v="24.963999999999999"/>
    <n v="36.965000000000003"/>
    <n v="36.965000000000003"/>
    <n v="13.75"/>
    <n v="13.75"/>
  </r>
  <r>
    <s v="Rice"/>
    <n v="2011"/>
    <x v="0"/>
    <s v="Kharif"/>
    <s v="Kharif"/>
    <x v="19"/>
    <n v="265999"/>
    <n v="265999"/>
    <n v="718304"/>
    <n v="718304"/>
    <n v="2295.6089999999999"/>
    <n v="2295.6089999999999"/>
    <s v="RiceTripura"/>
    <n v="44560152.479999997"/>
    <n v="44560152.479999997"/>
    <n v="87779.67"/>
    <n v="87779.67"/>
    <n v="2.63"/>
    <n v="2.63"/>
    <n v="24.552"/>
    <n v="24.552"/>
    <n v="33.258000000000003"/>
    <n v="33.258000000000003"/>
    <n v="16.629000000000001"/>
    <n v="16.629000000000001"/>
  </r>
  <r>
    <s v="Sugarcane"/>
    <n v="2011"/>
    <x v="5"/>
    <s v="Whole Year"/>
    <s v="Whole Year"/>
    <x v="19"/>
    <n v="921"/>
    <n v="921"/>
    <n v="45001"/>
    <n v="45001"/>
    <m/>
    <n v="2360.1300983606561"/>
    <s v="SugarcaneTripura"/>
    <n v="154285.92000000001"/>
    <n v="154285.92000000001"/>
    <n v="303.93"/>
    <n v="303.93"/>
    <n v="48.838000000000001"/>
    <n v="48.838000000000001"/>
    <n v="24.552"/>
    <n v="24.552"/>
    <n v="33.258000000000003"/>
    <n v="33.258000000000003"/>
    <n v="16.629000000000001"/>
    <n v="16.629000000000001"/>
  </r>
  <r>
    <s v="Urad"/>
    <n v="2011"/>
    <x v="0"/>
    <s v="Kharif"/>
    <s v="Kharif"/>
    <x v="19"/>
    <n v="1151"/>
    <n v="1151"/>
    <n v="711"/>
    <n v="711"/>
    <n v="2295.6089999999999"/>
    <n v="2295.6089999999999"/>
    <s v="UradTripura"/>
    <n v="192815.52"/>
    <n v="192815.52"/>
    <n v="379.83"/>
    <n v="379.83"/>
    <n v="0.62"/>
    <n v="0.62"/>
    <n v="24.552"/>
    <n v="24.552"/>
    <n v="33.258000000000003"/>
    <n v="33.258000000000003"/>
    <n v="16.629000000000001"/>
    <n v="16.629000000000001"/>
  </r>
  <r>
    <s v="Urad"/>
    <n v="2011"/>
    <x v="1"/>
    <s v="Rabi"/>
    <s v="Rabi"/>
    <x v="19"/>
    <n v="495"/>
    <n v="495"/>
    <n v="337"/>
    <n v="337"/>
    <n v="2295.6089999999999"/>
    <n v="2295.6089999999999"/>
    <s v="UradTripura"/>
    <n v="82922.399999999994"/>
    <n v="82922.399999999994"/>
    <n v="163.35"/>
    <n v="163.35"/>
    <n v="0.63200000000000001"/>
    <n v="0.63200000000000001"/>
    <n v="24.552"/>
    <n v="24.552"/>
    <n v="33.258000000000003"/>
    <n v="33.258000000000003"/>
    <n v="16.629000000000001"/>
    <n v="16.629000000000001"/>
  </r>
  <r>
    <s v="Wheat"/>
    <n v="2011"/>
    <x v="1"/>
    <s v="Rabi"/>
    <s v="Rabi"/>
    <x v="19"/>
    <n v="274"/>
    <n v="274"/>
    <n v="536"/>
    <n v="536"/>
    <n v="2295.6089999999999"/>
    <n v="2295.6089999999999"/>
    <s v="WheatTripura"/>
    <n v="45900.480000000003"/>
    <n v="45900.480000000003"/>
    <n v="90.42"/>
    <n v="90.42"/>
    <n v="1.9379999999999999"/>
    <n v="1.9379999999999999"/>
    <n v="24.552"/>
    <n v="24.552"/>
    <n v="33.258000000000003"/>
    <n v="33.258000000000003"/>
    <n v="16.629000000000001"/>
    <n v="16.629000000000001"/>
  </r>
  <r>
    <s v="Rice"/>
    <n v="2011"/>
    <x v="0"/>
    <s v="Kharif"/>
    <s v="Kharif"/>
    <x v="20"/>
    <n v="5922643"/>
    <n v="5922643"/>
    <n v="13962896"/>
    <n v="13962896"/>
    <n v="777.4"/>
    <n v="777.4"/>
    <s v="RiceUttar Pradesh"/>
    <n v="992161155.39999998"/>
    <n v="992161155.39999998"/>
    <n v="1954472.19"/>
    <n v="1954472.19"/>
    <n v="2.294"/>
    <n v="2.294"/>
    <n v="25.268000000000001"/>
    <n v="25.268000000000001"/>
    <n v="35.667999999999999"/>
    <n v="35.667999999999999"/>
    <n v="14.821999999999999"/>
    <n v="14.821999999999999"/>
  </r>
  <r>
    <s v="Rice"/>
    <n v="2011"/>
    <x v="2"/>
    <s v="Summer"/>
    <s v="Summer"/>
    <x v="20"/>
    <n v="23642"/>
    <n v="23642"/>
    <n v="59496"/>
    <n v="59496"/>
    <n v="777.4"/>
    <n v="777.4"/>
    <s v="RiceUttar Pradesh"/>
    <n v="3960507.84"/>
    <n v="3960507.84"/>
    <n v="7801.86"/>
    <n v="7801.86"/>
    <n v="0"/>
    <n v="0"/>
    <s v="25.27"/>
    <s v="25.27"/>
    <n v="35.667999999999999"/>
    <n v="35.667999999999999"/>
    <m/>
    <n v="14.985106060606071"/>
  </r>
  <r>
    <s v="Sugarcane"/>
    <n v="2011"/>
    <x v="0"/>
    <s v="Kharif"/>
    <s v="Kharif"/>
    <x v="20"/>
    <n v="2162404"/>
    <n v="2162404"/>
    <n v="128818743"/>
    <n v="128818743"/>
    <n v="777.4"/>
    <n v="777.4"/>
    <s v="SugarcaneUttar Pradesh"/>
    <n v="362245918.10000002"/>
    <n v="362245918.10000002"/>
    <n v="713593.32"/>
    <n v="713593.32"/>
    <n v="55.139000000000003"/>
    <n v="55.139000000000003"/>
    <n v="25.268000000000001"/>
    <n v="25.268000000000001"/>
    <n v="35.667999999999999"/>
    <n v="35.667999999999999"/>
    <n v="14.821999999999999"/>
    <n v="14.821999999999999"/>
  </r>
  <r>
    <s v="Sunflower"/>
    <n v="2011"/>
    <x v="2"/>
    <s v="Summer"/>
    <s v="Summer"/>
    <x v="20"/>
    <n v="3562"/>
    <n v="3562"/>
    <n v="6080"/>
    <n v="6080"/>
    <n v="777.4"/>
    <n v="777.4"/>
    <s v="SunflowerUttar Pradesh"/>
    <n v="596706.24"/>
    <n v="596706.24"/>
    <s v="1,175.46"/>
    <s v="1,175.46"/>
    <n v="1.712"/>
    <n v="1.712"/>
    <n v="25.268000000000001"/>
    <n v="25.268000000000001"/>
    <n v="35.667999999999999"/>
    <n v="35.667999999999999"/>
    <n v="14.821999999999999"/>
    <n v="14.821999999999999"/>
  </r>
  <r>
    <s v="Urad"/>
    <n v="2011"/>
    <x v="0"/>
    <s v="Kharif"/>
    <s v="Kharif"/>
    <x v="20"/>
    <n v="507317"/>
    <n v="507317"/>
    <n v="339225"/>
    <n v="339225"/>
    <n v="777.4"/>
    <n v="777.4"/>
    <s v="UradUttar Pradesh"/>
    <n v="84985743.840000004"/>
    <n v="84985743.840000004"/>
    <n v="167414.60999999999"/>
    <n v="167414.60999999999"/>
    <n v="0.65900000000000003"/>
    <n v="0.65900000000000003"/>
    <n v="25.268000000000001"/>
    <n v="25.268000000000001"/>
    <n v="35.667999999999999"/>
    <n v="35.667999999999999"/>
    <n v="14.821999999999999"/>
    <n v="14.821999999999999"/>
  </r>
  <r>
    <s v="Urad"/>
    <n v="2011"/>
    <x v="2"/>
    <s v="Summer"/>
    <s v="Summer"/>
    <x v="20"/>
    <n v="48109"/>
    <n v="48109"/>
    <n v="31944"/>
    <n v="31944"/>
    <n v="777.4"/>
    <n v="777.4"/>
    <s v="UradUttar Pradesh"/>
    <n v="8059219.6799999997"/>
    <n v="8059219.6799999997"/>
    <n v="15875.97"/>
    <n v="15875.97"/>
    <n v="0.72699999999999998"/>
    <n v="0.72699999999999998"/>
    <n v="25.268000000000001"/>
    <n v="25.268000000000001"/>
    <n v="35.667999999999999"/>
    <n v="35.667999999999999"/>
    <n v="14.821999999999999"/>
    <n v="14.821999999999999"/>
  </r>
  <r>
    <s v="Wheat"/>
    <n v="2011"/>
    <x v="1"/>
    <s v="Rabi"/>
    <s v="Rabi"/>
    <x v="20"/>
    <n v="9731150"/>
    <n v="9731150"/>
    <n v="31892480"/>
    <n v="31892480"/>
    <n v="777.4"/>
    <n v="777.4"/>
    <s v="WheatUttar Pradesh"/>
    <n v="1630162248"/>
    <n v="1630162248"/>
    <n v="3211279.5"/>
    <n v="3211279.5"/>
    <n v="3.2530000000000001"/>
    <n v="3.2530000000000001"/>
    <n v="25.268000000000001"/>
    <n v="25.268000000000001"/>
    <n v="35.667999999999999"/>
    <n v="35.667999999999999"/>
    <n v="14.821999999999999"/>
    <n v="14.821999999999999"/>
  </r>
  <r>
    <s v="Ragi"/>
    <n v="2011"/>
    <x v="0"/>
    <s v="Kharif"/>
    <s v="Kharif"/>
    <x v="21"/>
    <n v="114511"/>
    <n v="114511"/>
    <n v="160034"/>
    <n v="160034"/>
    <n v="1564.7"/>
    <n v="1564.7"/>
    <s v="RagiUttarakhand"/>
    <n v="19182882.719999999"/>
    <n v="19182882.719999999"/>
    <n v="37788.629999999997"/>
    <n v="37788.629999999997"/>
    <n v="1.4670000000000001"/>
    <n v="1.4670000000000001"/>
    <n v="18.21"/>
    <n v="18.21"/>
    <n v="27.638000000000002"/>
    <n v="27.638000000000002"/>
    <n v="9.8450000000000006"/>
    <n v="9.8450000000000006"/>
  </r>
  <r>
    <s v="Rice"/>
    <n v="2011"/>
    <x v="0"/>
    <s v="Kharif"/>
    <s v="Kharif"/>
    <x v="21"/>
    <n v="261319"/>
    <n v="261319"/>
    <n v="544497"/>
    <n v="544497"/>
    <n v="1564.7"/>
    <n v="1564.7"/>
    <s v="RiceUttarakhand"/>
    <n v="43776158.880000003"/>
    <n v="43776158.880000003"/>
    <n v="86235.27"/>
    <n v="86235.27"/>
    <n v="1.6850000000000001"/>
    <n v="1.6850000000000001"/>
    <n v="18.21"/>
    <n v="18.21"/>
    <n v="27.638000000000002"/>
    <n v="27.638000000000002"/>
    <n v="9.8450000000000006"/>
    <n v="9.8450000000000006"/>
  </r>
  <r>
    <s v="Rice"/>
    <n v="2011"/>
    <x v="2"/>
    <s v="Summer"/>
    <s v="Summer"/>
    <x v="21"/>
    <n v="13680"/>
    <n v="13680"/>
    <n v="45267"/>
    <n v="45267"/>
    <n v="1564.7"/>
    <n v="1564.7"/>
    <s v="RiceUttarakhand"/>
    <n v="2291673.6"/>
    <n v="2291673.6"/>
    <n v="4514.3999999999996"/>
    <n v="4514.3999999999996"/>
    <n v="3.31"/>
    <n v="3.31"/>
    <n v="18.21"/>
    <n v="18.21"/>
    <n v="27.638000000000002"/>
    <n v="27.638000000000002"/>
    <n v="9.8450000000000006"/>
    <n v="9.8450000000000006"/>
  </r>
  <r>
    <s v="Sugarcane"/>
    <n v="2011"/>
    <x v="5"/>
    <s v="Whole Year"/>
    <s v="Whole Year"/>
    <x v="21"/>
    <n v="104210"/>
    <n v="104210"/>
    <n v="6348078"/>
    <n v="6348078"/>
    <n v="1564.7"/>
    <n v="1564.7"/>
    <s v="SugarcaneUttarakhand"/>
    <m/>
    <n v="15499438.162"/>
    <n v="34389.300000000003"/>
    <n v="34389.300000000003"/>
    <n v="61.1"/>
    <n v="61.1"/>
    <n v="18.21"/>
    <n v="18.21"/>
    <n v="27.638000000000002"/>
    <n v="27.638000000000002"/>
    <n v="9.8450000000000006"/>
    <n v="9.8450000000000006"/>
  </r>
  <r>
    <s v="Sunflower"/>
    <n v="2011"/>
    <x v="6"/>
    <s v=""/>
    <s v="Kharif"/>
    <x v="21"/>
    <n v="24"/>
    <n v="24"/>
    <n v="10"/>
    <n v="10"/>
    <n v="1564.7"/>
    <n v="1564.7"/>
    <s v="SunflowerUttarakhand"/>
    <n v="4020.48"/>
    <n v="4020.48"/>
    <n v="7.92"/>
    <n v="7.92"/>
    <n v="0.38"/>
    <n v="0.38"/>
    <n v="18.21"/>
    <n v="18.21"/>
    <n v="27.638000000000002"/>
    <n v="27.638000000000002"/>
    <n v="9.8450000000000006"/>
    <n v="9.8450000000000006"/>
  </r>
  <r>
    <s v="Urad"/>
    <n v="2011"/>
    <x v="0"/>
    <s v="Kharif"/>
    <s v="Kharif"/>
    <x v="21"/>
    <n v="11013"/>
    <n v="11013"/>
    <n v="8941"/>
    <n v="8941"/>
    <n v="1564.7"/>
    <n v="1564.7"/>
    <s v="UradUttarakhand"/>
    <n v="1844897.76"/>
    <n v="1844897.76"/>
    <n v="3634.29"/>
    <n v="3634.29"/>
    <m/>
    <n v="0.81185871243076368"/>
    <n v="18.21"/>
    <n v="18.21"/>
    <n v="27.638000000000002"/>
    <n v="27.638000000000002"/>
    <n v="9.8450000000000006"/>
    <n v="9.8450000000000006"/>
  </r>
  <r>
    <s v="Urad"/>
    <n v="2011"/>
    <x v="2"/>
    <s v="Summer"/>
    <s v="Summer"/>
    <x v="21"/>
    <n v="77"/>
    <n v="77"/>
    <n v="19"/>
    <n v="19"/>
    <n v="1564.7"/>
    <n v="1564.7"/>
    <s v="UradUttarakhand"/>
    <n v="12899.04"/>
    <n v="12899.04"/>
    <n v="25.41"/>
    <n v="25.41"/>
    <n v="0.25"/>
    <n v="0.25"/>
    <n v="18.21"/>
    <n v="18.21"/>
    <n v="27.638000000000002"/>
    <n v="27.638000000000002"/>
    <n v="9.8450000000000006"/>
    <n v="9.8450000000000006"/>
  </r>
  <r>
    <s v="Wheat"/>
    <n v="2011"/>
    <x v="1"/>
    <s v="Rabi"/>
    <s v="Rabi"/>
    <x v="21"/>
    <n v="355549"/>
    <n v="355549"/>
    <n v="864836"/>
    <n v="864836"/>
    <n v="1564.7"/>
    <n v="1564.7"/>
    <s v="WheatUttarakhand"/>
    <n v="59561568.479999997"/>
    <n v="59561568.479999997"/>
    <n v="117331.17"/>
    <n v="117331.17"/>
    <n v="1.873"/>
    <n v="1.873"/>
    <n v="18.21"/>
    <n v="18.21"/>
    <n v="27.638000000000002"/>
    <n v="27.638000000000002"/>
    <n v="9.8450000000000006"/>
    <n v="9.8450000000000006"/>
  </r>
  <r>
    <s v="Ragi"/>
    <n v="2011"/>
    <x v="6"/>
    <s v=""/>
    <s v="Autumn"/>
    <x v="23"/>
    <n v="21550"/>
    <n v="21550"/>
    <n v="20401"/>
    <n v="20401"/>
    <n v="1374.7"/>
    <n v="1374.7"/>
    <s v="RagiJharkhand"/>
    <n v="3610056"/>
    <n v="3610056"/>
    <m/>
    <n v="6522.0100000000011"/>
    <n v="0.81299999999999994"/>
    <n v="0.81299999999999994"/>
    <n v="23.155000000000001"/>
    <n v="23.155000000000001"/>
    <n v="33.320999999999998"/>
    <n v="33.320999999999998"/>
    <n v="13.853999999999999"/>
    <n v="13.853999999999999"/>
  </r>
  <r>
    <s v="Rice"/>
    <n v="2011"/>
    <x v="3"/>
    <s v="Autumn"/>
    <s v="Autumn"/>
    <x v="23"/>
    <n v="150654"/>
    <n v="150654"/>
    <m/>
    <n v="119317.96800000001"/>
    <n v="1374.7"/>
    <n v="1374.7"/>
    <s v="RiceJharkhand"/>
    <n v="25237558.079999998"/>
    <n v="25237558.079999998"/>
    <n v="49715.82"/>
    <n v="49715.82"/>
    <n v="0.79200000000000004"/>
    <n v="0.79200000000000004"/>
    <n v="23.155000000000001"/>
    <n v="23.155000000000001"/>
    <n v="33.320999999999998"/>
    <n v="33.320999999999998"/>
    <n v="13.853999999999999"/>
    <n v="13.853999999999999"/>
  </r>
  <r>
    <s v="Rice"/>
    <n v="2011"/>
    <x v="4"/>
    <s v="Winter"/>
    <s v="Winter"/>
    <x v="23"/>
    <n v="832047"/>
    <n v="832047"/>
    <n v="1250312"/>
    <n v="1250312"/>
    <n v="1374.7"/>
    <n v="1374.7"/>
    <s v="RiceJharkhand"/>
    <n v="139384513.40000001"/>
    <n v="139384513.40000001"/>
    <n v="274575.51"/>
    <n v="274575.51"/>
    <n v="1.554"/>
    <n v="1.554"/>
    <n v="23.155000000000001"/>
    <n v="23.155000000000001"/>
    <n v="33.320999999999998"/>
    <n v="33.320999999999998"/>
    <n v="13.853999999999999"/>
    <n v="13.853999999999999"/>
  </r>
  <r>
    <s v="Sugarcane"/>
    <n v="2011"/>
    <x v="5"/>
    <s v="Whole Year"/>
    <s v="Whole Year"/>
    <x v="23"/>
    <n v="766"/>
    <n v="766"/>
    <n v="27049"/>
    <n v="27049"/>
    <n v="1374.7"/>
    <n v="1374.7"/>
    <s v="SugarcaneJharkhand"/>
    <n v="128320.32000000001"/>
    <n v="128320.32000000001"/>
    <n v="252.78"/>
    <n v="252.78"/>
    <n v="33.588999999999999"/>
    <n v="33.588999999999999"/>
    <n v="23.155000000000001"/>
    <n v="23.155000000000001"/>
    <n v="33.320999999999998"/>
    <n v="33.320999999999998"/>
    <n v="13.853999999999999"/>
    <n v="13.853999999999999"/>
  </r>
  <r>
    <s v="Wheat"/>
    <n v="2011"/>
    <x v="1"/>
    <s v="Rabi"/>
    <s v="Rabi"/>
    <x v="23"/>
    <n v="47933"/>
    <n v="47933"/>
    <n v="73657"/>
    <n v="73657"/>
    <n v="1374.7"/>
    <n v="1374.7"/>
    <s v="WheatJharkhand"/>
    <n v="8029736.1600000001"/>
    <n v="8029736.1600000001"/>
    <n v="15817.89"/>
    <n v="15817.89"/>
    <n v="1.4870000000000001"/>
    <n v="1.4870000000000001"/>
    <n v="23.155000000000001"/>
    <n v="23.155000000000001"/>
    <n v="33.320999999999998"/>
    <n v="33.320999999999998"/>
    <n v="13.853999999999999"/>
    <n v="13.853999999999999"/>
  </r>
  <r>
    <s v="Ragi"/>
    <n v="2011"/>
    <x v="3"/>
    <s v="Autumn"/>
    <s v="Autumn"/>
    <x v="24"/>
    <n v="8423"/>
    <n v="8423"/>
    <n v="8242"/>
    <n v="8242"/>
    <n v="1686.5"/>
    <n v="1686.5"/>
    <s v="RagiWest Bengal"/>
    <n v="1411020.96"/>
    <n v="1411020.96"/>
    <n v="2779.59"/>
    <n v="2779.59"/>
    <n v="0.70799999999999996"/>
    <n v="0.70799999999999996"/>
    <n v="25.545000000000002"/>
    <n v="25.545000000000002"/>
    <n v="35.011000000000003"/>
    <n v="35.011000000000003"/>
    <n v="16.364000000000001"/>
    <n v="16.364000000000001"/>
  </r>
  <r>
    <s v="Rice"/>
    <n v="2011"/>
    <x v="3"/>
    <s v="Autumn"/>
    <s v="Autumn"/>
    <x v="24"/>
    <n v="212971"/>
    <n v="212971"/>
    <n v="471282"/>
    <n v="471282"/>
    <n v="1686.5"/>
    <n v="1686.5"/>
    <s v="RiceWest Bengal"/>
    <n v="35676901.920000002"/>
    <n v="35676901.920000002"/>
    <n v="70280.429999999993"/>
    <n v="70280.429999999993"/>
    <n v="2.0720000000000001"/>
    <n v="2.0720000000000001"/>
    <n v="25.545000000000002"/>
    <n v="25.545000000000002"/>
    <n v="35.011000000000003"/>
    <n v="35.011000000000003"/>
    <n v="16.364000000000001"/>
    <n v="16.364000000000001"/>
  </r>
  <r>
    <s v="Rice"/>
    <n v="2011"/>
    <x v="2"/>
    <s v="Summer"/>
    <s v="Summer"/>
    <x v="24"/>
    <n v="1221076"/>
    <n v="1221076"/>
    <n v="3875100"/>
    <n v="3875100"/>
    <n v="1686.5"/>
    <n v="1686.5"/>
    <s v="RiceWest Bengal"/>
    <n v="204554651.5"/>
    <n v="204554651.5"/>
    <n v="402955.08"/>
    <n v="402955.08"/>
    <n v="3.0350000000000001"/>
    <n v="3.0350000000000001"/>
    <n v="25.545000000000002"/>
    <n v="25.545000000000002"/>
    <n v="35.011000000000003"/>
    <n v="35.011000000000003"/>
    <n v="16.364000000000001"/>
    <n v="16.364000000000001"/>
  </r>
  <r>
    <s v="Rice"/>
    <n v="2011"/>
    <x v="4"/>
    <s v="Winter"/>
    <s v="Winter"/>
    <x v="24"/>
    <n v="3999653"/>
    <n v="3999653"/>
    <n v="10259384"/>
    <n v="10259384"/>
    <n v="1686.5"/>
    <n v="1686.5"/>
    <s v="RiceWest Bengal"/>
    <n v="670021870.60000002"/>
    <n v="670021870.60000002"/>
    <n v="1319885.49"/>
    <n v="1319885.49"/>
    <n v="2.476"/>
    <n v="2.476"/>
    <n v="25.545000000000002"/>
    <n v="25.545000000000002"/>
    <n v="35.011000000000003"/>
    <n v="35.011000000000003"/>
    <n v="16.364000000000001"/>
    <n v="16.364000000000001"/>
  </r>
  <r>
    <s v="Sugarcane"/>
    <n v="2011"/>
    <x v="5"/>
    <s v="Whole Year"/>
    <s v="Whole Year"/>
    <x v="24"/>
    <n v="16077"/>
    <n v="16077"/>
    <n v="1681444"/>
    <n v="1681444"/>
    <n v="1686.5"/>
    <n v="1686.5"/>
    <s v="SugarcaneWest Bengal"/>
    <n v="2693219.04"/>
    <n v="2693219.04"/>
    <n v="5305.41"/>
    <n v="5305.41"/>
    <n v="107.92100000000001"/>
    <n v="107.92100000000001"/>
    <n v="25.545000000000002"/>
    <n v="25.545000000000002"/>
    <n v="35.011000000000003"/>
    <n v="35.011000000000003"/>
    <n v="16.364000000000001"/>
    <n v="16.364000000000001"/>
  </r>
  <r>
    <s v="Sunflower"/>
    <n v="2011"/>
    <x v="0"/>
    <s v="Kharif"/>
    <s v="Kharif"/>
    <x v="24"/>
    <n v="6812"/>
    <n v="6812"/>
    <n v="7939"/>
    <n v="7939"/>
    <n v="1686.5"/>
    <n v="1686.5"/>
    <s v="SunflowerWest Bengal"/>
    <n v="1141146.24"/>
    <n v="1141146.24"/>
    <n v="2247.96"/>
    <n v="2247.96"/>
    <n v="1.2569999999999999"/>
    <n v="1.2569999999999999"/>
    <m/>
    <n v="25.6875"/>
    <n v="35.011000000000003"/>
    <n v="35.011000000000003"/>
    <n v="16.364000000000001"/>
    <n v="16.364000000000001"/>
  </r>
  <r>
    <s v="Urad"/>
    <n v="2011"/>
    <x v="0"/>
    <s v="Kharif"/>
    <s v="Kharif"/>
    <x v="24"/>
    <m/>
    <n v="58601.293103448275"/>
    <n v="27191"/>
    <n v="27191"/>
    <n v="1686.5"/>
    <n v="1686.5"/>
    <s v="UradWest Bengal"/>
    <n v="7472397.1200000001"/>
    <n v="7472397.1200000001"/>
    <n v="14719.98"/>
    <n v="14719.98"/>
    <n v="0.46400000000000002"/>
    <n v="0.46400000000000002"/>
    <n v="25.545000000000002"/>
    <n v="25.545000000000002"/>
    <n v="35.011000000000003"/>
    <n v="35.011000000000003"/>
    <n v="16.364000000000001"/>
    <n v="16.364000000000001"/>
  </r>
  <r>
    <s v="Urad"/>
    <n v="2011"/>
    <x v="1"/>
    <s v="Rabi"/>
    <s v="Rabi"/>
    <x v="24"/>
    <n v="9158"/>
    <n v="9158"/>
    <n v="7766"/>
    <n v="7766"/>
    <n v="1686.5"/>
    <n v="1686.5"/>
    <s v="UradWest Bengal"/>
    <n v="1534148.16"/>
    <n v="1534148.16"/>
    <n v="3022.14"/>
    <n v="3022.14"/>
    <n v="0.75800000000000001"/>
    <n v="0.75800000000000001"/>
    <n v="25.545000000000002"/>
    <n v="25.545000000000002"/>
    <n v="35.011000000000003"/>
    <n v="35.011000000000003"/>
    <n v="16.364000000000001"/>
    <n v="16.364000000000001"/>
  </r>
  <r>
    <s v="Wheat"/>
    <n v="2011"/>
    <x v="1"/>
    <s v="Rabi"/>
    <s v="Rabi"/>
    <x v="24"/>
    <n v="315659"/>
    <n v="315659"/>
    <n v="872895"/>
    <n v="872895"/>
    <n v="1686.5"/>
    <n v="1686.5"/>
    <s v="WheatWest Bengal"/>
    <n v="52879195.68"/>
    <n v="52879195.68"/>
    <n v="104167.47"/>
    <n v="104167.47"/>
    <m/>
    <n v="2.7653100339290182"/>
    <n v="25.545000000000002"/>
    <n v="25.545000000000002"/>
    <n v="35.011000000000003"/>
    <n v="35.011000000000003"/>
    <n v="16.364000000000001"/>
    <n v="16.364000000000001"/>
  </r>
  <r>
    <s v="Ragi"/>
    <n v="2012"/>
    <x v="0"/>
    <s v="Kharif"/>
    <s v="Kharif"/>
    <x v="8"/>
    <n v="7935"/>
    <n v="7935"/>
    <n v="9371"/>
    <n v="9371"/>
    <n v="924.1"/>
    <n v="924.1"/>
    <s v="RagiBihar"/>
    <n v="1196598"/>
    <n v="1196598"/>
    <n v="2459.85"/>
    <n v="2459.85"/>
    <n v="1.302"/>
    <n v="1.302"/>
    <n v="25.631"/>
    <n v="25.631"/>
    <n v="36.71"/>
    <n v="36.71"/>
    <m/>
    <n v="15.813065789473692"/>
  </r>
  <r>
    <s v="Rice"/>
    <n v="2012"/>
    <x v="3"/>
    <s v="Autumn"/>
    <s v="Autumn"/>
    <x v="8"/>
    <n v="540424"/>
    <n v="540424"/>
    <m/>
    <n v="942499.45600000001"/>
    <n v="924.1"/>
    <n v="924.1"/>
    <s v="RiceBihar"/>
    <n v="81495939.200000003"/>
    <n v="81495939.200000003"/>
    <n v="167531.44"/>
    <n v="167531.44"/>
    <n v="1.744"/>
    <n v="1.744"/>
    <n v="25.631"/>
    <n v="25.631"/>
    <n v="36.71"/>
    <n v="36.71"/>
    <n v="14.802"/>
    <n v="14.802"/>
  </r>
  <r>
    <s v="Rice"/>
    <n v="2012"/>
    <x v="2"/>
    <s v="Summer"/>
    <s v="Summer"/>
    <x v="8"/>
    <n v="105117"/>
    <n v="105117"/>
    <m/>
    <n v="251860.33199999999"/>
    <n v="924.1"/>
    <n v="924.1"/>
    <s v="RiceBihar"/>
    <n v="15851643.6"/>
    <n v="15851643.6"/>
    <n v="32586.27"/>
    <n v="32586.27"/>
    <n v="2.3959999999999999"/>
    <n v="2.3959999999999999"/>
    <n v="25.631"/>
    <n v="25.631"/>
    <n v="36.71"/>
    <n v="36.71"/>
    <n v="14.802"/>
    <n v="14.802"/>
  </r>
  <r>
    <s v="Rice"/>
    <n v="2012"/>
    <x v="4"/>
    <s v="Winter"/>
    <s v="Winter"/>
    <x v="8"/>
    <n v="2653346"/>
    <n v="2653346"/>
    <n v="7076168"/>
    <n v="7076168"/>
    <n v="924.1"/>
    <n v="924.1"/>
    <s v="RiceBihar"/>
    <n v="400124576.80000001"/>
    <n v="400124576.80000001"/>
    <n v="822537.26"/>
    <n v="822537.26"/>
    <n v="2.5680000000000001"/>
    <n v="2.5680000000000001"/>
    <n v="25.631"/>
    <n v="25.631"/>
    <n v="36.71"/>
    <n v="36.71"/>
    <n v="14.802"/>
    <n v="14.802"/>
  </r>
  <r>
    <s v="Sugarcane"/>
    <n v="2012"/>
    <x v="5"/>
    <s v="Whole Year"/>
    <s v="Whole Year"/>
    <x v="8"/>
    <n v="250344"/>
    <n v="250344"/>
    <n v="12741415"/>
    <n v="12741415"/>
    <n v="924.1"/>
    <n v="924.1"/>
    <s v="SugarcaneBihar"/>
    <n v="37751875.200000003"/>
    <n v="37751875.200000003"/>
    <n v="77606.64"/>
    <n v="77606.64"/>
    <n v="59.250999999999998"/>
    <n v="59.250999999999998"/>
    <n v="25.631"/>
    <n v="25.631"/>
    <n v="36.71"/>
    <n v="36.71"/>
    <n v="14.802"/>
    <n v="14.802"/>
  </r>
  <r>
    <s v="Sunflower"/>
    <n v="2012"/>
    <x v="1"/>
    <s v="Rabi"/>
    <s v="Rabi"/>
    <x v="8"/>
    <n v="15764"/>
    <n v="15764"/>
    <n v="22235"/>
    <n v="22235"/>
    <n v="924.1"/>
    <n v="924.1"/>
    <s v="SunflowerBihar"/>
    <n v="2377211.2000000002"/>
    <n v="2377211.2000000002"/>
    <n v="4886.84"/>
    <n v="4886.84"/>
    <n v="1.45"/>
    <n v="1.45"/>
    <n v="25.631"/>
    <n v="25.631"/>
    <n v="36.71"/>
    <n v="36.71"/>
    <n v="14.802"/>
    <n v="14.802"/>
  </r>
  <r>
    <s v="Urad"/>
    <n v="2012"/>
    <x v="0"/>
    <s v="Kharif"/>
    <s v="Kharif"/>
    <x v="8"/>
    <n v="14057"/>
    <n v="14057"/>
    <n v="12149"/>
    <n v="12149"/>
    <n v="924.1"/>
    <n v="924.1"/>
    <s v="UradBihar"/>
    <n v="2119795.6"/>
    <n v="2119795.6"/>
    <n v="4357.67"/>
    <n v="4357.67"/>
    <n v="0.90400000000000003"/>
    <n v="0.90400000000000003"/>
    <n v="25.631"/>
    <n v="25.631"/>
    <n v="36.71"/>
    <n v="36.71"/>
    <n v="14.802"/>
    <n v="14.802"/>
  </r>
  <r>
    <s v="Wheat"/>
    <n v="2012"/>
    <x v="1"/>
    <s v="Rabi"/>
    <s v="Rabi"/>
    <x v="8"/>
    <n v="2207704"/>
    <n v="2207704"/>
    <n v="6174260"/>
    <n v="6174260"/>
    <n v="924.1"/>
    <n v="924.1"/>
    <s v="WheatBihar"/>
    <m/>
    <n v="338818173.98888892"/>
    <n v="684388.24"/>
    <n v="684388.24"/>
    <n v="2.7490000000000001"/>
    <n v="2.7490000000000001"/>
    <n v="25.631"/>
    <n v="25.631"/>
    <n v="36.71"/>
    <n v="36.71"/>
    <n v="14.802"/>
    <n v="14.802"/>
  </r>
  <r>
    <s v="Ragi"/>
    <n v="2012"/>
    <x v="0"/>
    <s v="Kharif"/>
    <s v="Kharif"/>
    <x v="9"/>
    <n v="8305"/>
    <n v="8305"/>
    <n v="2344"/>
    <n v="2344"/>
    <n v="1366.8"/>
    <n v="1366.8"/>
    <s v="RagiChhattisgarh"/>
    <n v="1252394"/>
    <n v="1252394"/>
    <n v="2574.5500000000002"/>
    <n v="2574.5500000000002"/>
    <n v="0.27100000000000002"/>
    <n v="0.27100000000000002"/>
    <n v="26"/>
    <n v="26"/>
    <n v="36.634999999999998"/>
    <n v="36.634999999999998"/>
    <n v="14.278"/>
    <n v="14.278"/>
  </r>
  <r>
    <s v="Rice"/>
    <n v="2012"/>
    <x v="0"/>
    <s v="Kharif"/>
    <s v="Kharif"/>
    <x v="9"/>
    <n v="3982172"/>
    <n v="3982172"/>
    <n v="7848401"/>
    <n v="7848401"/>
    <n v="1366.8"/>
    <n v="1366.8"/>
    <s v="RiceChhattisgarh"/>
    <n v="600511537.60000002"/>
    <n v="600511537.60000002"/>
    <n v="1234473.32"/>
    <n v="1234473.32"/>
    <n v="1.92"/>
    <n v="1.92"/>
    <n v="26"/>
    <n v="26"/>
    <n v="36.634999999999998"/>
    <n v="36.634999999999998"/>
    <n v="14.278"/>
    <n v="14.278"/>
  </r>
  <r>
    <s v="Sugarcane"/>
    <n v="2012"/>
    <x v="5"/>
    <s v="Whole Year"/>
    <s v="Whole Year"/>
    <x v="9"/>
    <n v="9227"/>
    <n v="9227"/>
    <n v="25800"/>
    <n v="25800"/>
    <n v="1366.8"/>
    <n v="1366.8"/>
    <s v="SugarcaneChhattisgarh"/>
    <n v="1391431.6"/>
    <n v="1391431.6"/>
    <n v="2860.37"/>
    <n v="2860.37"/>
    <n v="3.1"/>
    <n v="3.1"/>
    <n v="26"/>
    <n v="26"/>
    <n v="36.634999999999998"/>
    <n v="36.634999999999998"/>
    <n v="14.278"/>
    <n v="14.278"/>
  </r>
  <r>
    <s v="Sunflower"/>
    <n v="2012"/>
    <x v="0"/>
    <s v="Kharif"/>
    <s v="Kharif"/>
    <x v="9"/>
    <n v="3182"/>
    <n v="3182"/>
    <n v="1111"/>
    <n v="1111"/>
    <n v="1366.8"/>
    <n v="1366.8"/>
    <s v="SunflowerChhattisgarh"/>
    <n v="479845.6"/>
    <n v="479845.6"/>
    <n v="986.42"/>
    <n v="986.42"/>
    <n v="0.45200000000000001"/>
    <n v="0.45200000000000001"/>
    <n v="26"/>
    <n v="26"/>
    <n v="36.634999999999998"/>
    <n v="36.634999999999998"/>
    <n v="14.278"/>
    <n v="14.278"/>
  </r>
  <r>
    <s v="Urad"/>
    <n v="2012"/>
    <x v="0"/>
    <s v="Kharif"/>
    <s v="Kharif"/>
    <x v="9"/>
    <n v="95277"/>
    <n v="95277"/>
    <n v="30509"/>
    <n v="30509"/>
    <n v="1366.8"/>
    <n v="1366.8"/>
    <s v="UradChhattisgarh"/>
    <n v="14367771.6"/>
    <n v="14367771.6"/>
    <n v="29535.87"/>
    <n v="29535.87"/>
    <m/>
    <n v="0.32021369270652938"/>
    <n v="26"/>
    <n v="26"/>
    <n v="36.634999999999998"/>
    <n v="36.634999999999998"/>
    <n v="14.278"/>
    <n v="14.278"/>
  </r>
  <r>
    <s v="Urad"/>
    <n v="2012"/>
    <x v="1"/>
    <s v="Rabi"/>
    <s v="Rabi"/>
    <x v="9"/>
    <n v="3385"/>
    <n v="3385"/>
    <n v="850"/>
    <n v="850"/>
    <n v="1366.8"/>
    <n v="1366.8"/>
    <s v="UradChhattisgarh"/>
    <n v="510458"/>
    <n v="510458"/>
    <n v="1049.3499999999999"/>
    <n v="1049.3499999999999"/>
    <n v="0.28499999999999998"/>
    <n v="0.28499999999999998"/>
    <n v="26"/>
    <n v="26"/>
    <n v="36.634999999999998"/>
    <n v="36.634999999999998"/>
    <n v="14.278"/>
    <n v="14.278"/>
  </r>
  <r>
    <s v="Wheat"/>
    <n v="2012"/>
    <x v="1"/>
    <s v="Rabi"/>
    <s v="Rabi"/>
    <x v="9"/>
    <n v="102230"/>
    <n v="102230"/>
    <n v="143226"/>
    <n v="143226"/>
    <n v="1366.8"/>
    <n v="1366.8"/>
    <s v="WheatChhattisgarh"/>
    <n v="15416284"/>
    <n v="15416284"/>
    <n v="31691.3"/>
    <n v="31691.3"/>
    <n v="1.61"/>
    <n v="1.61"/>
    <n v="26"/>
    <n v="26"/>
    <n v="36.634999999999998"/>
    <n v="36.634999999999998"/>
    <n v="14.278"/>
    <n v="14.278"/>
  </r>
  <r>
    <s v="Ragi"/>
    <n v="2012"/>
    <x v="0"/>
    <s v="Kharif"/>
    <s v="Kharif"/>
    <x v="10"/>
    <n v="17300"/>
    <n v="17300"/>
    <n v="16500"/>
    <n v="16500"/>
    <n v="460.6"/>
    <n v="460.6"/>
    <s v="RagiGujarat"/>
    <m/>
    <n v="2547420.92"/>
    <n v="5363"/>
    <n v="5363"/>
    <m/>
    <n v="0.95375722543352603"/>
    <n v="26.762"/>
    <n v="26.762"/>
    <n v="38.332000000000001"/>
    <n v="38.332000000000001"/>
    <n v="16.164999999999999"/>
    <n v="16.164999999999999"/>
  </r>
  <r>
    <s v="Rice"/>
    <n v="2012"/>
    <x v="0"/>
    <s v="Kharif"/>
    <s v="Kharif"/>
    <x v="10"/>
    <n v="672000"/>
    <n v="672000"/>
    <n v="1408100"/>
    <n v="1408100"/>
    <n v="460.6"/>
    <n v="460.6"/>
    <s v="RiceGujarat"/>
    <n v="101337600"/>
    <n v="101337600"/>
    <n v="208320"/>
    <n v="208320"/>
    <n v="1.98"/>
    <n v="1.98"/>
    <m/>
    <n v="27.2485"/>
    <n v="38.332000000000001"/>
    <n v="38.332000000000001"/>
    <n v="16.164999999999999"/>
    <n v="16.164999999999999"/>
  </r>
  <r>
    <s v="Rice"/>
    <n v="2012"/>
    <x v="2"/>
    <s v="Summer"/>
    <s v="Summer"/>
    <x v="10"/>
    <n v="29100"/>
    <n v="29100"/>
    <n v="89200"/>
    <n v="89200"/>
    <n v="460.6"/>
    <n v="460.6"/>
    <s v="RiceGujarat"/>
    <n v="4388280"/>
    <n v="4388280"/>
    <n v="9021"/>
    <n v="9021"/>
    <n v="2.9430000000000001"/>
    <n v="2.9430000000000001"/>
    <n v="26.762"/>
    <n v="26.762"/>
    <n v="38.332000000000001"/>
    <n v="38.332000000000001"/>
    <n v="16.164999999999999"/>
    <n v="16.164999999999999"/>
  </r>
  <r>
    <s v="Sugarcane"/>
    <n v="2012"/>
    <x v="5"/>
    <s v="Whole Year"/>
    <s v="Whole Year"/>
    <x v="10"/>
    <n v="176600"/>
    <n v="176600"/>
    <m/>
    <n v="1228606.2"/>
    <n v="460.6"/>
    <n v="460.6"/>
    <s v="SugarcaneGujarat"/>
    <n v="26631280"/>
    <n v="26631280"/>
    <n v="54746"/>
    <n v="54746"/>
    <n v="6.9569999999999999"/>
    <n v="6.9569999999999999"/>
    <n v="26.762"/>
    <n v="26.762"/>
    <n v="38.332000000000001"/>
    <n v="38.332000000000001"/>
    <n v="16.164999999999999"/>
    <n v="16.164999999999999"/>
  </r>
  <r>
    <s v="Urad"/>
    <n v="2012"/>
    <x v="0"/>
    <s v="Kharif"/>
    <s v="Kharif"/>
    <x v="10"/>
    <n v="94400"/>
    <n v="94400"/>
    <n v="59600"/>
    <n v="59600"/>
    <n v="460.6"/>
    <n v="460.6"/>
    <s v="UradGujarat"/>
    <n v="14235520"/>
    <n v="14235520"/>
    <n v="29264"/>
    <n v="29264"/>
    <n v="0.57999999999999996"/>
    <n v="0.57999999999999996"/>
    <m/>
    <n v="27.2485"/>
    <n v="38.332000000000001"/>
    <n v="38.332000000000001"/>
    <n v="16.164999999999999"/>
    <n v="16.164999999999999"/>
  </r>
  <r>
    <s v="Urad"/>
    <n v="2012"/>
    <x v="2"/>
    <s v="Summer"/>
    <s v="Summer"/>
    <x v="10"/>
    <n v="400"/>
    <n v="400"/>
    <n v="500"/>
    <n v="500"/>
    <n v="460.6"/>
    <n v="460.6"/>
    <s v="UradGujarat"/>
    <n v="60320"/>
    <n v="60320"/>
    <n v="124"/>
    <n v="124"/>
    <n v="1.25"/>
    <n v="1.25"/>
    <n v="26.762"/>
    <n v="26.762"/>
    <n v="38.332000000000001"/>
    <n v="38.332000000000001"/>
    <s v=" 16.165 "/>
    <s v=" 16.165 "/>
  </r>
  <r>
    <s v="Wheat"/>
    <n v="2012"/>
    <x v="1"/>
    <s v="Rabi"/>
    <s v="Rabi"/>
    <x v="10"/>
    <n v="1023500"/>
    <n v="1023500"/>
    <n v="2944000"/>
    <n v="2944000"/>
    <n v="460.6"/>
    <n v="460.6"/>
    <s v="WheatGujarat"/>
    <n v="154343800"/>
    <n v="154343800"/>
    <n v="317285"/>
    <n v="317285"/>
    <n v="2.9220000000000002"/>
    <n v="2.9220000000000002"/>
    <n v="26.762"/>
    <n v="26.762"/>
    <n v="38.332000000000001"/>
    <n v="38.332000000000001"/>
    <m/>
    <n v="16.413681818181825"/>
  </r>
  <r>
    <s v="Rice"/>
    <n v="2012"/>
    <x v="0"/>
    <s v="Kharif"/>
    <s v="Kharif"/>
    <x v="11"/>
    <n v="1206255"/>
    <n v="1206255"/>
    <n v="3941000"/>
    <n v="3941000"/>
    <n v="307.89999999999998"/>
    <n v="307.89999999999998"/>
    <s v="RiceHaryana"/>
    <n v="181903254"/>
    <n v="181903254"/>
    <n v="373939.05"/>
    <n v="373939.05"/>
    <n v="3.0409999999999999"/>
    <n v="3.0409999999999999"/>
    <n v="25.414999999999999"/>
    <n v="25.414999999999999"/>
    <n v="38.273000000000003"/>
    <n v="38.273000000000003"/>
    <n v="13.545999999999999"/>
    <n v="13.545999999999999"/>
  </r>
  <r>
    <s v="Sugarcane"/>
    <n v="2012"/>
    <x v="5"/>
    <s v="Whole Year"/>
    <s v="Whole Year"/>
    <x v="11"/>
    <n v="100986"/>
    <n v="100986"/>
    <n v="7500000"/>
    <n v="7500000"/>
    <n v="307.89999999999998"/>
    <n v="307.89999999999998"/>
    <s v="SugarcaneHaryana"/>
    <n v="15228688.800000001"/>
    <n v="15228688.800000001"/>
    <n v="31305.66"/>
    <n v="31305.66"/>
    <n v="61.421999999999997"/>
    <n v="61.421999999999997"/>
    <n v="25.414999999999999"/>
    <n v="25.414999999999999"/>
    <n v="38.273000000000003"/>
    <n v="38.273000000000003"/>
    <n v="13.545999999999999"/>
    <n v="13.545999999999999"/>
  </r>
  <r>
    <s v="Sunflower"/>
    <n v="2012"/>
    <x v="0"/>
    <s v="Kharif"/>
    <s v="Kharif"/>
    <x v="11"/>
    <n v="3891"/>
    <n v="3891"/>
    <n v="8400"/>
    <n v="8400"/>
    <n v="307.89999999999998"/>
    <n v="307.89999999999998"/>
    <s v="SunflowerHaryana"/>
    <n v="586762.80000000005"/>
    <n v="586762.80000000005"/>
    <n v="1206.21"/>
    <n v="1206.21"/>
    <n v="2.0870000000000002"/>
    <n v="2.0870000000000002"/>
    <n v="25.414999999999999"/>
    <n v="25.414999999999999"/>
    <n v="38.273000000000003"/>
    <n v="38.273000000000003"/>
    <n v="13.545999999999999"/>
    <n v="13.545999999999999"/>
  </r>
  <r>
    <s v="Urad"/>
    <n v="2012"/>
    <x v="0"/>
    <s v="Kharif"/>
    <s v="Kharif"/>
    <x v="11"/>
    <n v="2156"/>
    <n v="2156"/>
    <m/>
    <n v="694.23199999999997"/>
    <n v="307.89999999999998"/>
    <n v="307.89999999999998"/>
    <s v="UradHaryana"/>
    <n v="325124.8"/>
    <n v="325124.8"/>
    <n v="668.36"/>
    <n v="668.36"/>
    <n v="0.32200000000000001"/>
    <n v="0.32200000000000001"/>
    <n v="25.414999999999999"/>
    <n v="25.414999999999999"/>
    <s v=" 38.273 "/>
    <s v=" 38.273 "/>
    <n v="13.545999999999999"/>
    <n v="13.545999999999999"/>
  </r>
  <r>
    <s v="Wheat"/>
    <n v="2012"/>
    <x v="1"/>
    <s v="Rabi"/>
    <s v="Rabi"/>
    <x v="11"/>
    <n v="2496905"/>
    <n v="2496905"/>
    <n v="11117000"/>
    <n v="11117000"/>
    <n v="307.89999999999998"/>
    <n v="307.89999999999998"/>
    <s v="WheatHaryana"/>
    <n v="376533274"/>
    <n v="376533274"/>
    <n v="774040.55"/>
    <n v="774040.55"/>
    <s v="4.41"/>
    <s v="4.41"/>
    <n v="25.414999999999999"/>
    <n v="25.414999999999999"/>
    <m/>
    <n v="38.022088888888902"/>
    <n v="13.545999999999999"/>
    <n v="13.545999999999999"/>
  </r>
  <r>
    <s v="Ragi"/>
    <n v="2012"/>
    <x v="0"/>
    <s v="Kharif"/>
    <s v="Kharif"/>
    <x v="12"/>
    <n v="2338"/>
    <n v="2338"/>
    <n v="2450"/>
    <n v="2450"/>
    <n v="1035"/>
    <n v="1035"/>
    <s v="RagiHimachal Pradesh"/>
    <n v="352570.4"/>
    <n v="352570.4"/>
    <n v="724.78"/>
    <n v="724.78"/>
    <n v="0.84699999999999998"/>
    <n v="0.84699999999999998"/>
    <n v="21.056000000000001"/>
    <n v="21.056000000000001"/>
    <n v="32.268000000000001"/>
    <n v="32.268000000000001"/>
    <n v="11.587"/>
    <n v="11.587"/>
  </r>
  <r>
    <s v="Rice"/>
    <n v="2012"/>
    <x v="0"/>
    <s v="Kharif"/>
    <s v="Kharif"/>
    <x v="12"/>
    <n v="75380"/>
    <n v="75380"/>
    <n v="111252"/>
    <n v="111252"/>
    <n v="1035"/>
    <n v="1035"/>
    <s v="RiceHimachal Pradesh"/>
    <n v="11367304"/>
    <n v="11367304"/>
    <n v="23367.8"/>
    <n v="23367.8"/>
    <n v="1.577"/>
    <n v="1.577"/>
    <n v="21.056000000000001"/>
    <n v="21.056000000000001"/>
    <n v="32.268000000000001"/>
    <n v="32.268000000000001"/>
    <n v="11.587"/>
    <n v="11.587"/>
  </r>
  <r>
    <s v="Sugarcane"/>
    <n v="2012"/>
    <x v="5"/>
    <s v="Whole Year"/>
    <s v="Whole Year"/>
    <x v="12"/>
    <n v="1836"/>
    <n v="1836"/>
    <n v="38063"/>
    <n v="38063"/>
    <n v="1035"/>
    <n v="1035"/>
    <s v="SugarcaneHimachal Pradesh"/>
    <n v="276868.8"/>
    <n v="276868.8"/>
    <n v="569.16"/>
    <n v="569.16"/>
    <n v="16.376000000000001"/>
    <n v="16.376000000000001"/>
    <n v="21.056000000000001"/>
    <n v="21.056000000000001"/>
    <n v="32.268000000000001"/>
    <n v="32.268000000000001"/>
    <n v="11.587"/>
    <n v="11.587"/>
  </r>
  <r>
    <s v="Urad"/>
    <n v="2012"/>
    <x v="0"/>
    <s v="Kharif"/>
    <s v="Kharif"/>
    <x v="12"/>
    <n v="9519"/>
    <n v="9519"/>
    <n v="3841"/>
    <n v="3841"/>
    <n v="1035"/>
    <n v="1035"/>
    <s v="UradHimachal Pradesh"/>
    <n v="1435465.2"/>
    <n v="1435465.2"/>
    <n v="2950.89"/>
    <n v="2950.89"/>
    <n v="0.52700000000000002"/>
    <n v="0.52700000000000002"/>
    <n v="21.056000000000001"/>
    <n v="21.056000000000001"/>
    <s v="32.27"/>
    <s v="32.27"/>
    <n v="11.587"/>
    <n v="11.587"/>
  </r>
  <r>
    <s v="Wheat"/>
    <n v="2012"/>
    <x v="1"/>
    <s v="Rabi"/>
    <s v="Rabi"/>
    <x v="12"/>
    <n v="350121"/>
    <n v="350121"/>
    <n v="656543"/>
    <n v="656543"/>
    <n v="1035"/>
    <n v="1035"/>
    <s v="WheatHimachal Pradesh"/>
    <n v="52798246.799999997"/>
    <n v="52798246.799999997"/>
    <n v="108537.51"/>
    <n v="108537.51"/>
    <n v="1.8939999999999999"/>
    <n v="1.8939999999999999"/>
    <n v="21.056000000000001"/>
    <n v="21.056000000000001"/>
    <n v="32.268000000000001"/>
    <n v="32.268000000000001"/>
    <n v="11.587"/>
    <n v="11.587"/>
  </r>
  <r>
    <s v="Ragi"/>
    <n v="2012"/>
    <x v="0"/>
    <s v="Kharif"/>
    <s v="Kharif"/>
    <x v="13"/>
    <n v="415"/>
    <n v="415"/>
    <n v="127"/>
    <n v="127"/>
    <n v="1049.5"/>
    <n v="1049.5"/>
    <s v="RagiMadhya Pradesh"/>
    <n v="62582"/>
    <n v="62582"/>
    <n v="128.65"/>
    <n v="128.65"/>
    <n v="0.19400000000000001"/>
    <n v="0.19400000000000001"/>
    <n v="25.753"/>
    <n v="25.753"/>
    <n v="37.198999999999998"/>
    <n v="37.198999999999998"/>
    <n v="14.507999999999999"/>
    <n v="14.507999999999999"/>
  </r>
  <r>
    <s v="Rice"/>
    <n v="2012"/>
    <x v="6"/>
    <s v=""/>
    <s v="Kharif"/>
    <x v="13"/>
    <n v="1791157"/>
    <n v="1791157"/>
    <n v="3106146"/>
    <n v="3106146"/>
    <n v="1049.5"/>
    <n v="1049.5"/>
    <s v="RiceMadhya Pradesh"/>
    <n v="270106475.60000002"/>
    <n v="270106475.60000002"/>
    <n v="555258.67000000004"/>
    <n v="555258.67000000004"/>
    <n v="1.631"/>
    <n v="1.631"/>
    <n v="25.753"/>
    <n v="25.753"/>
    <n v="37.198999999999998"/>
    <n v="37.198999999999998"/>
    <n v="14.507999999999999"/>
    <n v="14.507999999999999"/>
  </r>
  <r>
    <s v="Sugarcane"/>
    <n v="2012"/>
    <x v="5"/>
    <s v="Whole Year"/>
    <s v="Whole Year"/>
    <x v="13"/>
    <n v="53901"/>
    <n v="53901"/>
    <m/>
    <n v="1986251.85"/>
    <n v="1049.5"/>
    <n v="1049.5"/>
    <s v="SugarcaneMadhya Pradesh"/>
    <n v="8128270.7999999998"/>
    <n v="8128270.7999999998"/>
    <n v="16709.310000000001"/>
    <n v="16709.310000000001"/>
    <n v="36.85"/>
    <n v="36.85"/>
    <n v="25.753"/>
    <n v="25.753"/>
    <n v="37.198999999999998"/>
    <n v="37.198999999999998"/>
    <n v="14.507999999999999"/>
    <n v="14.507999999999999"/>
  </r>
  <r>
    <s v="Sunflower"/>
    <n v="2012"/>
    <x v="5"/>
    <s v="Whole Year"/>
    <s v="Whole Year"/>
    <x v="13"/>
    <n v="48"/>
    <n v="48"/>
    <n v="38"/>
    <n v="38"/>
    <n v="1049.5"/>
    <n v="1049.5"/>
    <s v="SunflowerMadhya Pradesh"/>
    <n v="7238.4"/>
    <n v="7238.4"/>
    <n v="14.88"/>
    <n v="14.88"/>
    <n v="0.61"/>
    <n v="0.61"/>
    <n v="25.753"/>
    <n v="25.753"/>
    <m/>
    <n v="37.302186440677957"/>
    <n v="14.507999999999999"/>
    <n v="14.507999999999999"/>
  </r>
  <r>
    <s v="Urad"/>
    <n v="2012"/>
    <x v="0"/>
    <s v="Kharif"/>
    <s v="Kharif"/>
    <x v="13"/>
    <n v="621877"/>
    <n v="621877"/>
    <m/>
    <n v="265541.47899999999"/>
    <n v="1049.5"/>
    <n v="1049.5"/>
    <s v="UradMadhya Pradesh"/>
    <n v="93779051.599999994"/>
    <n v="93779051.599999994"/>
    <n v="192781.87"/>
    <n v="192781.87"/>
    <n v="0.42699999999999999"/>
    <n v="0.42699999999999999"/>
    <n v="25.753"/>
    <n v="25.753"/>
    <n v="37.198999999999998"/>
    <n v="37.198999999999998"/>
    <n v="14.507999999999999"/>
    <n v="14.507999999999999"/>
  </r>
  <r>
    <s v="Urad"/>
    <n v="2012"/>
    <x v="1"/>
    <s v="Rabi"/>
    <s v="Rabi"/>
    <x v="13"/>
    <n v="6608"/>
    <n v="6608"/>
    <n v="3434"/>
    <n v="3434"/>
    <n v="1049.5"/>
    <n v="1049.5"/>
    <s v="UradMadhya Pradesh"/>
    <m/>
    <n v="118704647.69562501"/>
    <n v="2048.48"/>
    <n v="2048.48"/>
    <n v="0.35799999999999998"/>
    <n v="0.35799999999999998"/>
    <n v="25.753"/>
    <n v="25.753"/>
    <n v="37.198999999999998"/>
    <n v="37.198999999999998"/>
    <n v="14.507999999999999"/>
    <n v="14.507999999999999"/>
  </r>
  <r>
    <s v="Wheat"/>
    <n v="2012"/>
    <x v="1"/>
    <s v="Rabi"/>
    <s v="Rabi"/>
    <x v="13"/>
    <n v="5601025"/>
    <n v="5601025"/>
    <n v="16510524"/>
    <n v="16510524"/>
    <n v="1049.5"/>
    <n v="1049.5"/>
    <s v="WheatMadhya Pradesh"/>
    <n v="844634570"/>
    <n v="844634570"/>
    <n v="1736317.75"/>
    <n v="1736317.75"/>
    <n v="2.8570000000000002"/>
    <n v="2.8570000000000002"/>
    <n v="25.753"/>
    <n v="25.753"/>
    <n v="37.198999999999998"/>
    <n v="37.198999999999998"/>
    <n v="14.507999999999999"/>
    <n v="14.507999999999999"/>
  </r>
  <r>
    <s v="Ragi"/>
    <n v="2012"/>
    <x v="0"/>
    <s v="Kharif"/>
    <s v="Kharif"/>
    <x v="14"/>
    <n v="124500"/>
    <n v="124500"/>
    <n v="139000"/>
    <n v="139000"/>
    <n v="1003.4"/>
    <n v="1003.4"/>
    <s v="RagiMaharashtra"/>
    <n v="18774600"/>
    <n v="18774600"/>
    <n v="38595"/>
    <n v="38595"/>
    <n v="1.117"/>
    <n v="1.117"/>
    <n v="25.826000000000001"/>
    <n v="25.826000000000001"/>
    <n v="36.264000000000003"/>
    <n v="36.264000000000003"/>
    <n v="15.257999999999999"/>
    <n v="15.257999999999999"/>
  </r>
  <r>
    <s v="Rice"/>
    <n v="2012"/>
    <x v="0"/>
    <s v="Kharif"/>
    <s v="Kharif"/>
    <x v="14"/>
    <n v="1528100"/>
    <n v="1528100"/>
    <n v="3001640"/>
    <n v="3001640"/>
    <n v="1003.4"/>
    <n v="1003.4"/>
    <s v="RiceMaharashtra"/>
    <n v="230437480"/>
    <n v="230437480"/>
    <n v="473711"/>
    <n v="473711"/>
    <n v="1.3160000000000001"/>
    <n v="1.3160000000000001"/>
    <n v="25.826000000000001"/>
    <n v="25.826000000000001"/>
    <m/>
    <n v="36.270181818181797"/>
    <n v="15.257999999999999"/>
    <n v="15.257999999999999"/>
  </r>
  <r>
    <s v="Rice"/>
    <n v="2012"/>
    <x v="2"/>
    <s v="Summer"/>
    <s v="Summer"/>
    <x v="14"/>
    <n v="30900"/>
    <n v="30900"/>
    <n v="76400"/>
    <n v="76400"/>
    <n v="1003.4"/>
    <n v="1003.4"/>
    <s v="RiceMaharashtra"/>
    <n v="4659720"/>
    <n v="4659720"/>
    <n v="9579"/>
    <n v="9579"/>
    <n v="2.38"/>
    <n v="2.38"/>
    <n v="25.826000000000001"/>
    <n v="25.826000000000001"/>
    <n v="36.264000000000003"/>
    <n v="36.264000000000003"/>
    <n v="15.257999999999999"/>
    <n v="15.257999999999999"/>
  </r>
  <r>
    <s v="Sugarcane"/>
    <n v="2012"/>
    <x v="5"/>
    <s v="Whole Year"/>
    <s v="Whole Year"/>
    <x v="14"/>
    <n v="938100"/>
    <n v="938100"/>
    <s v=" 75335000 "/>
    <s v=" 75335000 "/>
    <n v="1003.4"/>
    <n v="1003.4"/>
    <s v="SugarcaneMaharashtra"/>
    <n v="141465480"/>
    <n v="141465480"/>
    <n v="290811"/>
    <n v="290811"/>
    <n v="73.444999999999993"/>
    <n v="73.444999999999993"/>
    <n v="25.826000000000001"/>
    <n v="25.826000000000001"/>
    <n v="36.264000000000003"/>
    <n v="36.264000000000003"/>
    <m/>
    <n v="15.758383720930244"/>
  </r>
  <r>
    <s v="Sunflower"/>
    <n v="2012"/>
    <x v="0"/>
    <s v="Kharif"/>
    <s v="Kharif"/>
    <x v="14"/>
    <n v="34600"/>
    <n v="34600"/>
    <n v="14250"/>
    <n v="14250"/>
    <n v="1003.4"/>
    <n v="1003.4"/>
    <s v="SunflowerMaharashtra"/>
    <n v="5217680"/>
    <n v="5217680"/>
    <n v="10726"/>
    <n v="10726"/>
    <n v="0.40899999999999997"/>
    <n v="0.40899999999999997"/>
    <n v="25.826000000000001"/>
    <n v="25.826000000000001"/>
    <n v="36.264000000000003"/>
    <n v="36.264000000000003"/>
    <n v="15.257999999999999"/>
    <n v="15.257999999999999"/>
  </r>
  <r>
    <s v="Sunflower"/>
    <n v="2012"/>
    <x v="1"/>
    <s v="Rabi"/>
    <s v="Rabi"/>
    <x v="14"/>
    <n v="41700"/>
    <n v="41700"/>
    <n v="18840"/>
    <n v="18840"/>
    <n v="1003.4"/>
    <n v="1003.4"/>
    <s v="SunflowerMaharashtra"/>
    <n v="6288360"/>
    <n v="6288360"/>
    <n v="12927"/>
    <n v="12927"/>
    <n v="0.435"/>
    <n v="0.435"/>
    <n v="25.826000000000001"/>
    <n v="25.826000000000001"/>
    <n v="36.264000000000003"/>
    <n v="36.264000000000003"/>
    <n v="15.257999999999999"/>
    <n v="15.257999999999999"/>
  </r>
  <r>
    <s v="Sunflower"/>
    <n v="2012"/>
    <x v="2"/>
    <s v="Summer"/>
    <s v="Summer"/>
    <x v="14"/>
    <n v="3900"/>
    <n v="3900"/>
    <n v="3500"/>
    <n v="3500"/>
    <n v="1003.4"/>
    <n v="1003.4"/>
    <s v="SunflowerMaharashtra"/>
    <n v="588120"/>
    <n v="588120"/>
    <n v="1209"/>
    <n v="1209"/>
    <n v="0.746"/>
    <n v="0.746"/>
    <n v="25.826000000000001"/>
    <n v="25.826000000000001"/>
    <n v="36.264000000000003"/>
    <n v="36.264000000000003"/>
    <n v="15.257999999999999"/>
    <n v="15.257999999999999"/>
  </r>
  <r>
    <s v="Urad"/>
    <n v="2012"/>
    <x v="0"/>
    <s v="Kharif"/>
    <s v="Kharif"/>
    <x v="14"/>
    <n v="360300"/>
    <n v="360300"/>
    <n v="213600"/>
    <n v="213600"/>
    <n v="1003.4"/>
    <n v="1003.4"/>
    <s v="UradMaharashtra"/>
    <n v="54333240"/>
    <n v="54333240"/>
    <n v="111693"/>
    <n v="111693"/>
    <n v="0.57199999999999995"/>
    <n v="0.57199999999999995"/>
    <n v="25.826000000000001"/>
    <n v="25.826000000000001"/>
    <n v="36.264000000000003"/>
    <n v="36.264000000000003"/>
    <n v="15.257999999999999"/>
    <n v="15.257999999999999"/>
  </r>
  <r>
    <s v="Wheat"/>
    <n v="2012"/>
    <x v="1"/>
    <s v="Rabi"/>
    <s v="Rabi"/>
    <x v="14"/>
    <n v="785000"/>
    <n v="785000"/>
    <n v="1198700"/>
    <n v="1198700"/>
    <n v="1003.4"/>
    <n v="1003.4"/>
    <s v="WheatMaharashtra"/>
    <n v="118378000"/>
    <n v="118378000"/>
    <n v="243350"/>
    <n v="243350"/>
    <n v="1.4610000000000001"/>
    <n v="1.4610000000000001"/>
    <n v="25.826000000000001"/>
    <n v="25.826000000000001"/>
    <n v="36.264000000000003"/>
    <n v="36.264000000000003"/>
    <n v="15.257999999999999"/>
    <n v="15.257999999999999"/>
  </r>
  <r>
    <s v="Rice"/>
    <n v="2012"/>
    <x v="0"/>
    <s v="Kharif"/>
    <s v="Kharif"/>
    <x v="15"/>
    <n v="122690"/>
    <n v="122690"/>
    <n v="257580"/>
    <n v="257580"/>
    <n v="1176.7"/>
    <n v="1176.7"/>
    <s v="RiceManipur"/>
    <n v="18501652"/>
    <n v="18501652"/>
    <n v="38033.9"/>
    <n v="38033.9"/>
    <n v="1.9379999999999999"/>
    <n v="1.9379999999999999"/>
    <n v="21.012"/>
    <n v="21.012"/>
    <m/>
    <n v="29.929468750000002"/>
    <n v="13.144"/>
    <n v="13.144"/>
  </r>
  <r>
    <s v="Sugarcane"/>
    <n v="2012"/>
    <x v="5"/>
    <s v="Whole Year"/>
    <s v="Whole Year"/>
    <x v="15"/>
    <n v="5500"/>
    <n v="5500"/>
    <m/>
    <n v="292677"/>
    <n v="1176.7"/>
    <n v="1176.7"/>
    <s v="SugarcaneManipur"/>
    <n v="829400"/>
    <n v="829400"/>
    <n v="1705"/>
    <n v="1705"/>
    <n v="53.213999999999999"/>
    <n v="53.213999999999999"/>
    <n v="21.012"/>
    <n v="21.012"/>
    <n v="30.606999999999999"/>
    <n v="30.606999999999999"/>
    <n v="13.144"/>
    <n v="13.144"/>
  </r>
  <r>
    <s v="Urad"/>
    <n v="2012"/>
    <x v="0"/>
    <s v="Kharif"/>
    <s v="Kharif"/>
    <x v="15"/>
    <n v="1450"/>
    <n v="1450"/>
    <n v="1584"/>
    <n v="1584"/>
    <n v="1176.7"/>
    <n v="1176.7"/>
    <s v="UradManipur"/>
    <n v="218660"/>
    <n v="218660"/>
    <n v="449.5"/>
    <n v="449.5"/>
    <n v="1.0900000000000001"/>
    <n v="1.0900000000000001"/>
    <n v="21.012"/>
    <n v="21.012"/>
    <m/>
    <n v="29.929468750000002"/>
    <n v="13.144"/>
    <n v="13.144"/>
  </r>
  <r>
    <s v="Wheat"/>
    <n v="2012"/>
    <x v="1"/>
    <s v="Rabi"/>
    <s v="Rabi"/>
    <x v="15"/>
    <n v="2400"/>
    <n v="2400"/>
    <n v="6000"/>
    <n v="6000"/>
    <n v="1176.7"/>
    <n v="1176.7"/>
    <s v="WheatManipur"/>
    <n v="361920"/>
    <n v="361920"/>
    <n v="744"/>
    <n v="744"/>
    <n v="2.5"/>
    <n v="2.5"/>
    <n v="21.012"/>
    <n v="21.012"/>
    <n v="30.606999999999999"/>
    <n v="30.606999999999999"/>
    <n v="13.144"/>
    <n v="13.144"/>
  </r>
  <r>
    <s v="Rice"/>
    <n v="2012"/>
    <x v="3"/>
    <s v="Autumn"/>
    <s v="Autumn"/>
    <x v="16"/>
    <n v="24706"/>
    <n v="24706"/>
    <n v="27128"/>
    <n v="27128"/>
    <n v="2050.1999999999998"/>
    <n v="2050.1999999999998"/>
    <s v="RiceMizoram"/>
    <n v="3725664.8"/>
    <n v="3725664.8"/>
    <n v="7658.86"/>
    <n v="7658.86"/>
    <n v="1.095"/>
    <n v="1.095"/>
    <n v="20.997"/>
    <n v="20.997"/>
    <n v="31.138000000000002"/>
    <n v="31.138000000000002"/>
    <n v="11.962999999999999"/>
    <n v="11.962999999999999"/>
  </r>
  <r>
    <s v="Rice"/>
    <n v="2012"/>
    <x v="0"/>
    <s v="Kharif"/>
    <s v="Kharif"/>
    <x v="16"/>
    <n v="14330"/>
    <n v="14330"/>
    <n v="29983"/>
    <n v="29983"/>
    <n v="2050.1999999999998"/>
    <n v="2050.1999999999998"/>
    <s v="RiceMizoram"/>
    <n v="2160964"/>
    <n v="2160964"/>
    <n v="4442.3"/>
    <n v="4442.3"/>
    <n v="2.2919999999999998"/>
    <n v="2.2919999999999998"/>
    <n v="20.997"/>
    <n v="20.997"/>
    <n v="31.138000000000002"/>
    <n v="31.138000000000002"/>
    <n v="11.962999999999999"/>
    <n v="11.962999999999999"/>
  </r>
  <r>
    <s v="Rice"/>
    <n v="2012"/>
    <x v="1"/>
    <s v="Rabi"/>
    <s v="Rabi"/>
    <x v="16"/>
    <n v="306"/>
    <n v="306"/>
    <n v="589"/>
    <n v="589"/>
    <n v="2050.1999999999998"/>
    <n v="2050.1999999999998"/>
    <s v="RiceMizoram"/>
    <n v="46144.800000000003"/>
    <n v="46144.800000000003"/>
    <n v="94.86"/>
    <n v="94.86"/>
    <n v="2.3519999999999999"/>
    <n v="2.3519999999999999"/>
    <n v="20.997"/>
    <n v="20.997"/>
    <n v="31.138000000000002"/>
    <n v="31.138000000000002"/>
    <n v="11.962999999999999"/>
    <n v="11.962999999999999"/>
  </r>
  <r>
    <s v="Sugarcane"/>
    <n v="2012"/>
    <x v="5"/>
    <s v="Whole Year"/>
    <s v="Whole Year"/>
    <x v="16"/>
    <n v="1323"/>
    <n v="1323"/>
    <n v="6795"/>
    <n v="6795"/>
    <n v="2050.1999999999998"/>
    <n v="2050.1999999999998"/>
    <s v="SugarcaneMizoram"/>
    <n v="199508.4"/>
    <n v="199508.4"/>
    <n v="410.13"/>
    <n v="410.13"/>
    <n v="6.6909999999999998"/>
    <n v="6.6909999999999998"/>
    <n v="20.997"/>
    <n v="20.997"/>
    <n v="31.138000000000002"/>
    <n v="31.138000000000002"/>
    <n v="11.962999999999999"/>
    <n v="11.962999999999999"/>
  </r>
  <r>
    <s v="Ragi"/>
    <n v="2012"/>
    <x v="0"/>
    <s v="Kharif"/>
    <s v="Kharif"/>
    <x v="17"/>
    <n v="310"/>
    <n v="310"/>
    <n v="290"/>
    <n v="290"/>
    <m/>
    <n v="1534.2110416666676"/>
    <s v="RagiNagaland"/>
    <n v="46748"/>
    <n v="46748"/>
    <n v="96.1"/>
    <n v="96.1"/>
    <n v="0.96299999999999997"/>
    <n v="0.96299999999999997"/>
    <n v="19.917999999999999"/>
    <n v="19.917999999999999"/>
    <n v="29.529"/>
    <n v="29.529"/>
    <n v="11.661"/>
    <n v="11.661"/>
  </r>
  <r>
    <s v="Rice"/>
    <n v="2012"/>
    <x v="0"/>
    <s v="Kharif"/>
    <s v="Kharif"/>
    <x v="17"/>
    <n v="179780"/>
    <n v="179780"/>
    <n v="396230"/>
    <n v="396230"/>
    <n v="1296.5999999999999"/>
    <n v="1296.5999999999999"/>
    <s v="RiceNagaland"/>
    <n v="27110824"/>
    <n v="27110824"/>
    <n v="55731.8"/>
    <n v="55731.8"/>
    <n v="2.15"/>
    <n v="2.15"/>
    <n v="19.917999999999999"/>
    <n v="19.917999999999999"/>
    <n v="29.529"/>
    <n v="29.529"/>
    <n v="11.661"/>
    <n v="11.661"/>
  </r>
  <r>
    <s v="Rice"/>
    <n v="2012"/>
    <x v="1"/>
    <s v="Rabi"/>
    <s v="Rabi"/>
    <x v="17"/>
    <n v="3550"/>
    <n v="3550"/>
    <n v="8950"/>
    <n v="8950"/>
    <n v="1296.5999999999999"/>
    <n v="1296.5999999999999"/>
    <s v="RiceNagaland"/>
    <n v="535340"/>
    <n v="535340"/>
    <s v=" 1100.5 "/>
    <s v=" 1100.5 "/>
    <n v="2.52"/>
    <n v="2.52"/>
    <n v="19.917999999999999"/>
    <n v="19.917999999999999"/>
    <n v="29.529"/>
    <n v="29.529"/>
    <n v="11.661"/>
    <n v="11.661"/>
  </r>
  <r>
    <s v="Sugarcane"/>
    <n v="2012"/>
    <x v="0"/>
    <s v="Kharif"/>
    <s v="Kharif"/>
    <x v="17"/>
    <n v="4310"/>
    <n v="4310"/>
    <n v="187570"/>
    <n v="187570"/>
    <n v="1296.5999999999999"/>
    <n v="1296.5999999999999"/>
    <s v="SugarcaneNagaland"/>
    <n v="649948"/>
    <n v="649948"/>
    <m/>
    <n v="1468.0249999999999"/>
    <n v="43.52"/>
    <n v="43.52"/>
    <n v="19.917999999999999"/>
    <n v="19.917999999999999"/>
    <n v="29.529"/>
    <n v="29.529"/>
    <n v="11.661"/>
    <n v="11.661"/>
  </r>
  <r>
    <s v="Sunflower"/>
    <n v="2012"/>
    <x v="0"/>
    <s v="Kharif"/>
    <s v="Kharif"/>
    <x v="17"/>
    <n v="260"/>
    <n v="260"/>
    <n v="210"/>
    <n v="210"/>
    <n v="1296.5999999999999"/>
    <n v="1296.5999999999999"/>
    <s v="SunflowerNagaland"/>
    <n v="39208"/>
    <n v="39208"/>
    <n v="80.599999999999994"/>
    <n v="80.599999999999994"/>
    <n v="0.752"/>
    <n v="0.752"/>
    <m/>
    <n v="14.7645"/>
    <n v="29.529"/>
    <n v="29.529"/>
    <m/>
    <n v="12.217884615384618"/>
  </r>
  <r>
    <s v="Sunflower"/>
    <n v="2012"/>
    <x v="1"/>
    <s v="Rabi"/>
    <s v="Rabi"/>
    <x v="17"/>
    <n v="2020"/>
    <n v="2020"/>
    <n v="1230"/>
    <n v="1230"/>
    <n v="1296.5999999999999"/>
    <n v="1296.5999999999999"/>
    <s v="SunflowerNagaland"/>
    <n v="304616"/>
    <n v="304616"/>
    <n v="626.20000000000005"/>
    <n v="626.20000000000005"/>
    <n v="0.61199999999999999"/>
    <n v="0.61199999999999999"/>
    <n v="19.917999999999999"/>
    <n v="19.917999999999999"/>
    <n v="29.529"/>
    <n v="29.529"/>
    <n v="11.661"/>
    <n v="11.661"/>
  </r>
  <r>
    <s v="Urad"/>
    <n v="2012"/>
    <x v="0"/>
    <s v="Kharif"/>
    <s v="Kharif"/>
    <x v="17"/>
    <n v="310"/>
    <n v="310"/>
    <n v="310"/>
    <n v="310"/>
    <n v="1296.5999999999999"/>
    <n v="1296.5999999999999"/>
    <s v="UradNagaland"/>
    <n v="46748"/>
    <n v="46748"/>
    <n v="96.1"/>
    <n v="96.1"/>
    <n v="1"/>
    <n v="1"/>
    <n v="19.917999999999999"/>
    <n v="19.917999999999999"/>
    <n v="29.529"/>
    <n v="29.529"/>
    <n v="11.661"/>
    <n v="11.661"/>
  </r>
  <r>
    <s v="Urad"/>
    <n v="2012"/>
    <x v="1"/>
    <s v="Rabi"/>
    <s v="Rabi"/>
    <x v="17"/>
    <n v="730"/>
    <n v="730"/>
    <n v="580"/>
    <n v="580"/>
    <n v="1296.5999999999999"/>
    <n v="1296.5999999999999"/>
    <s v="UradNagaland"/>
    <n v="110084"/>
    <n v="110084"/>
    <n v="226.3"/>
    <n v="226.3"/>
    <n v="0.78900000000000003"/>
    <n v="0.78900000000000003"/>
    <n v="19.917999999999999"/>
    <n v="19.917999999999999"/>
    <n v="29.529"/>
    <n v="29.529"/>
    <n v="11.661"/>
    <n v="11.661"/>
  </r>
  <r>
    <s v="Wheat"/>
    <n v="2012"/>
    <x v="1"/>
    <s v="Rabi"/>
    <s v="Rabi"/>
    <x v="17"/>
    <n v="3270"/>
    <n v="3270"/>
    <n v="5890"/>
    <n v="5890"/>
    <n v="1296.5999999999999"/>
    <n v="1296.5999999999999"/>
    <s v="WheatNagaland"/>
    <n v="493116"/>
    <n v="493116"/>
    <n v="1013.7"/>
    <n v="1013.7"/>
    <n v="1.798"/>
    <n v="1.798"/>
    <n v="19.917999999999999"/>
    <n v="19.917999999999999"/>
    <n v="29.529"/>
    <n v="29.529"/>
    <n v="11.661"/>
    <n v="11.661"/>
  </r>
  <r>
    <s v="Rice"/>
    <n v="2012"/>
    <x v="0"/>
    <s v="Kharif"/>
    <s v="Kharif"/>
    <x v="18"/>
    <n v="2849000"/>
    <n v="2849000"/>
    <n v="11390000"/>
    <n v="11390000"/>
    <n v="338.9"/>
    <n v="338.9"/>
    <s v="RicePunjab"/>
    <n v="429629200"/>
    <n v="429629200"/>
    <n v="883190"/>
    <n v="883190"/>
    <n v="3.9239999999999999"/>
    <n v="3.9239999999999999"/>
    <n v="25.085999999999999"/>
    <n v="25.085999999999999"/>
    <m/>
    <n v="37.368756097560961"/>
    <n v="13.395"/>
    <n v="13.395"/>
  </r>
  <r>
    <s v="Sugarcane"/>
    <n v="2012"/>
    <x v="5"/>
    <s v="Whole Year"/>
    <s v="Whole Year"/>
    <x v="18"/>
    <n v="82000"/>
    <n v="82000"/>
    <n v="5832000"/>
    <n v="5832000"/>
    <n v="338.9"/>
    <n v="338.9"/>
    <s v="SugarcanePunjab"/>
    <s v="12,365,600"/>
    <s v="12,365,600"/>
    <s v=" 25420 "/>
    <s v=" 25420 "/>
    <n v="72.555999999999997"/>
    <n v="72.555999999999997"/>
    <n v="25.085999999999999"/>
    <n v="25.085999999999999"/>
    <n v="38.107999999999997"/>
    <n v="38.107999999999997"/>
    <n v="13.395"/>
    <n v="13.395"/>
  </r>
  <r>
    <s v="Sunflower"/>
    <n v="2012"/>
    <x v="1"/>
    <s v="Rabi"/>
    <s v="Rabi"/>
    <x v="18"/>
    <n v="12600"/>
    <n v="12600"/>
    <n v="23700"/>
    <n v="23700"/>
    <n v="338.9"/>
    <n v="338.9"/>
    <s v="SunflowerPunjab"/>
    <n v="1900080"/>
    <n v="1900080"/>
    <n v="3906"/>
    <n v="3906"/>
    <n v="1.929"/>
    <n v="1.929"/>
    <n v="25.085999999999999"/>
    <n v="25.085999999999999"/>
    <n v="38.107999999999997"/>
    <n v="38.107999999999997"/>
    <n v="13.395"/>
    <n v="13.395"/>
  </r>
  <r>
    <s v="Urad"/>
    <n v="2012"/>
    <x v="0"/>
    <s v="Kharif"/>
    <s v="Kharif"/>
    <x v="18"/>
    <m/>
    <n v="2464.0657084188911"/>
    <n v="1200"/>
    <n v="1200"/>
    <n v="338.9"/>
    <n v="338.9"/>
    <s v="UradPunjab"/>
    <n v="377000"/>
    <n v="377000"/>
    <n v="775"/>
    <n v="775"/>
    <n v="0.48699999999999999"/>
    <n v="0.48699999999999999"/>
    <n v="25.085999999999999"/>
    <n v="25.085999999999999"/>
    <n v="38.107999999999997"/>
    <n v="38.107999999999997"/>
    <n v="13.395"/>
    <n v="13.395"/>
  </r>
  <r>
    <s v="Wheat"/>
    <n v="2012"/>
    <x v="1"/>
    <s v="Rabi"/>
    <s v="Rabi"/>
    <x v="18"/>
    <s v=" 3517000 "/>
    <s v=" 3517000 "/>
    <n v="16614000"/>
    <n v="16614000"/>
    <n v="338.9"/>
    <n v="338.9"/>
    <s v="WheatPunjab"/>
    <n v="530363600"/>
    <n v="530363600"/>
    <n v="1090270"/>
    <n v="1090270"/>
    <n v="4.6769999999999996"/>
    <n v="4.6769999999999996"/>
    <n v="25.085999999999999"/>
    <n v="25.085999999999999"/>
    <n v="38.107999999999997"/>
    <n v="38.107999999999997"/>
    <n v="13.395"/>
    <n v="13.395"/>
  </r>
  <r>
    <s v="Ragi"/>
    <n v="2012"/>
    <x v="0"/>
    <s v="Kharif"/>
    <s v="Kharif"/>
    <x v="6"/>
    <n v="70294"/>
    <n v="70294"/>
    <n v="138011"/>
    <n v="138011"/>
    <n v="706.8"/>
    <n v="706.8"/>
    <s v="RagiTamil Nadu"/>
    <n v="10600335.199999999"/>
    <n v="10600335.199999999"/>
    <n v="21791.14"/>
    <n v="21791.14"/>
    <m/>
    <n v="1.9633396875978035"/>
    <n v="27.623000000000001"/>
    <n v="27.623000000000001"/>
    <n v="37.825000000000003"/>
    <n v="37.825000000000003"/>
    <n v="19.835000000000001"/>
    <n v="19.835000000000001"/>
  </r>
  <r>
    <s v="Rice"/>
    <n v="2012"/>
    <x v="0"/>
    <s v="Kharif"/>
    <s v="Kharif"/>
    <x v="6"/>
    <n v="1493276"/>
    <n v="1493276"/>
    <n v="4050334"/>
    <n v="4050334"/>
    <n v="706.8"/>
    <n v="706.8"/>
    <s v="RiceTamil Nadu"/>
    <n v="225186020.80000001"/>
    <n v="225186020.80000001"/>
    <n v="462915.56"/>
    <n v="462915.56"/>
    <n v="3.2930000000000001"/>
    <n v="3.2930000000000001"/>
    <n v="27.623000000000001"/>
    <n v="27.623000000000001"/>
    <n v="37.825000000000003"/>
    <n v="37.825000000000003"/>
    <n v="19.835000000000001"/>
    <n v="19.835000000000001"/>
  </r>
  <r>
    <s v="Sugarcane"/>
    <n v="2012"/>
    <x v="5"/>
    <s v="Whole Year"/>
    <s v="Whole Year"/>
    <x v="6"/>
    <n v="348379"/>
    <n v="348379"/>
    <n v="34014097"/>
    <n v="34014097"/>
    <n v="706.8"/>
    <n v="706.8"/>
    <s v="SugarcaneTamil Nadu"/>
    <n v="52535553.200000003"/>
    <n v="52535553.200000003"/>
    <n v="107997.49"/>
    <n v="107997.49"/>
    <n v="93.543999999999997"/>
    <n v="93.543999999999997"/>
    <n v="27.623000000000001"/>
    <n v="27.623000000000001"/>
    <n v="37.825000000000003"/>
    <n v="37.825000000000003"/>
    <n v="19.835000000000001"/>
    <n v="19.835000000000001"/>
  </r>
  <r>
    <s v="Sunflower"/>
    <n v="2012"/>
    <x v="0"/>
    <s v="Kharif"/>
    <s v="Kharif"/>
    <x v="6"/>
    <n v="10782"/>
    <n v="10782"/>
    <n v="11374"/>
    <n v="11374"/>
    <n v="706.8"/>
    <n v="706.8"/>
    <s v="SunflowerTamil Nadu"/>
    <n v="1625925.6"/>
    <n v="1625925.6"/>
    <n v="3342.42"/>
    <n v="3342.42"/>
    <n v="1.1359999999999999"/>
    <n v="1.1359999999999999"/>
    <n v="27.623000000000001"/>
    <n v="27.623000000000001"/>
    <n v="37.825000000000003"/>
    <n v="37.825000000000003"/>
    <n v="19.835000000000001"/>
    <n v="19.835000000000001"/>
  </r>
  <r>
    <s v="Urad"/>
    <n v="2012"/>
    <x v="0"/>
    <s v="Kharif"/>
    <s v="Kharif"/>
    <x v="6"/>
    <n v="208625"/>
    <n v="208625"/>
    <n v="88706"/>
    <n v="88706"/>
    <n v="706.8"/>
    <n v="706.8"/>
    <s v="UradTamil Nadu"/>
    <n v="31460650"/>
    <n v="31460650"/>
    <n v="64673.75"/>
    <n v="64673.75"/>
    <n v="0.47499999999999998"/>
    <n v="0.47499999999999998"/>
    <n v="27.623000000000001"/>
    <n v="27.623000000000001"/>
    <n v="37.825000000000003"/>
    <n v="37.825000000000003"/>
    <n v="19.835000000000001"/>
    <n v="19.835000000000001"/>
  </r>
  <r>
    <s v="Rice"/>
    <n v="2012"/>
    <x v="0"/>
    <s v="Kharif"/>
    <s v="Kharif"/>
    <x v="19"/>
    <n v="254743"/>
    <n v="254743"/>
    <n v="713222"/>
    <n v="713222"/>
    <n v="1882.2"/>
    <n v="1882.2"/>
    <s v="RiceTripura"/>
    <m/>
    <n v="17359456.72045454"/>
    <n v="78970.33"/>
    <n v="78970.33"/>
    <n v="2.78"/>
    <n v="2.78"/>
    <n v="24.584"/>
    <n v="24.584"/>
    <n v="33.228999999999999"/>
    <n v="33.228999999999999"/>
    <n v="16.614000000000001"/>
    <n v="16.614000000000001"/>
  </r>
  <r>
    <s v="Sugarcane"/>
    <n v="2012"/>
    <x v="5"/>
    <s v="Whole Year"/>
    <s v="Whole Year"/>
    <x v="19"/>
    <n v="900"/>
    <n v="900"/>
    <n v="45437"/>
    <n v="45437"/>
    <n v="1882.2"/>
    <n v="1882.2"/>
    <s v="SugarcaneTripura"/>
    <n v="135720"/>
    <n v="135720"/>
    <n v="279"/>
    <n v="279"/>
    <n v="51.429000000000002"/>
    <n v="51.429000000000002"/>
    <n v="24.584"/>
    <n v="24.584"/>
    <n v="33.228999999999999"/>
    <n v="33.228999999999999"/>
    <n v="16.614000000000001"/>
    <n v="16.614000000000001"/>
  </r>
  <r>
    <s v="Urad"/>
    <n v="2012"/>
    <x v="0"/>
    <s v="Kharif"/>
    <s v="Kharif"/>
    <x v="19"/>
    <n v="827"/>
    <n v="827"/>
    <n v="512"/>
    <n v="512"/>
    <n v="1882.2"/>
    <n v="1882.2"/>
    <s v="UradTripura"/>
    <n v="124711.6"/>
    <n v="124711.6"/>
    <n v="256.37"/>
    <n v="256.37"/>
    <n v="0.57499999999999996"/>
    <n v="0.57499999999999996"/>
    <n v="24.584"/>
    <n v="24.584"/>
    <n v="33.228999999999999"/>
    <n v="33.228999999999999"/>
    <n v="16.614000000000001"/>
    <n v="16.614000000000001"/>
  </r>
  <r>
    <s v="Urad"/>
    <n v="2012"/>
    <x v="1"/>
    <s v="Rabi"/>
    <s v="Rabi"/>
    <x v="19"/>
    <n v="554"/>
    <n v="554"/>
    <n v="371"/>
    <n v="371"/>
    <n v="1882.2"/>
    <n v="1882.2"/>
    <s v="UradTripura"/>
    <n v="83543.199999999997"/>
    <n v="83543.199999999997"/>
    <n v="171.74"/>
    <n v="171.74"/>
    <n v="0.64"/>
    <n v="0.64"/>
    <n v="24.584"/>
    <n v="24.584"/>
    <n v="33.228999999999999"/>
    <n v="33.228999999999999"/>
    <n v="16.614000000000001"/>
    <n v="16.614000000000001"/>
  </r>
  <r>
    <s v="Wheat"/>
    <n v="2012"/>
    <x v="1"/>
    <s v="Rabi"/>
    <s v="Rabi"/>
    <x v="19"/>
    <n v="334"/>
    <n v="334"/>
    <n v="827"/>
    <n v="827"/>
    <n v="1882.2"/>
    <n v="1882.2"/>
    <s v="WheatTripura"/>
    <n v="50367.199999999997"/>
    <n v="50367.199999999997"/>
    <n v="103.54"/>
    <n v="103.54"/>
    <n v="2.4359999999999999"/>
    <n v="2.4359999999999999"/>
    <n v="24.584"/>
    <n v="24.584"/>
    <n v="33.228999999999999"/>
    <n v="33.228999999999999"/>
    <n v="16.614000000000001"/>
    <n v="16.614000000000001"/>
  </r>
  <r>
    <s v="Rice"/>
    <n v="2012"/>
    <x v="0"/>
    <s v="Kharif"/>
    <s v="Kharif"/>
    <x v="20"/>
    <n v="5837298"/>
    <n v="5837298"/>
    <n v="14353736"/>
    <n v="14353736"/>
    <n v="746.3"/>
    <n v="746.3"/>
    <s v="RiceUttar Pradesh"/>
    <n v="880264538.39999998"/>
    <n v="880264538.39999998"/>
    <n v="1809562.38"/>
    <n v="1809562.38"/>
    <n v="2.4089999999999998"/>
    <n v="2.4089999999999998"/>
    <n v="25.27"/>
    <n v="25.27"/>
    <n v="36.758000000000003"/>
    <n v="36.758000000000003"/>
    <n v="14.444000000000001"/>
    <n v="14.444000000000001"/>
  </r>
  <r>
    <s v="Rice"/>
    <n v="2012"/>
    <x v="2"/>
    <s v="Summer"/>
    <s v="Summer"/>
    <x v="20"/>
    <n v="23984"/>
    <n v="23984"/>
    <n v="62203"/>
    <n v="62203"/>
    <n v="746.3"/>
    <n v="746.3"/>
    <s v="RiceUttar Pradesh"/>
    <n v="3616787.2"/>
    <n v="3616787.2"/>
    <n v="7435.04"/>
    <n v="7435.04"/>
    <n v="2.4350000000000001"/>
    <n v="2.4350000000000001"/>
    <n v="25.27"/>
    <n v="25.27"/>
    <n v="36.758000000000003"/>
    <n v="36.758000000000003"/>
    <n v="14.444000000000001"/>
    <n v="14.444000000000001"/>
  </r>
  <r>
    <s v="Sugarcane"/>
    <n v="2012"/>
    <x v="0"/>
    <s v="Kharif"/>
    <s v="Kharif"/>
    <x v="20"/>
    <n v="2211712"/>
    <n v="2211712"/>
    <n v="137904315"/>
    <n v="137904315"/>
    <n v="746.3"/>
    <n v="746.3"/>
    <s v="SugarcaneUttar Pradesh"/>
    <m/>
    <n v="346050263.13333333"/>
    <n v="685630.72"/>
    <n v="685630.72"/>
    <n v="56.981999999999999"/>
    <n v="56.981999999999999"/>
    <n v="25.27"/>
    <n v="25.27"/>
    <n v="36.758000000000003"/>
    <n v="36.758000000000003"/>
    <s v="14.44"/>
    <s v="14.44"/>
  </r>
  <r>
    <s v="Sunflower"/>
    <n v="2012"/>
    <x v="2"/>
    <s v="Summer"/>
    <s v="Summer"/>
    <x v="20"/>
    <n v="2721"/>
    <n v="2721"/>
    <n v="2125"/>
    <n v="2125"/>
    <n v="746.3"/>
    <n v="746.3"/>
    <s v="SunflowerUttar Pradesh"/>
    <n v="410326.8"/>
    <n v="410326.8"/>
    <n v="843.51"/>
    <n v="843.51"/>
    <n v="0.80900000000000005"/>
    <n v="0.80900000000000005"/>
    <n v="25.27"/>
    <n v="25.27"/>
    <n v="36.758000000000003"/>
    <n v="36.758000000000003"/>
    <n v="14.444000000000001"/>
    <n v="14.444000000000001"/>
  </r>
  <r>
    <s v="Urad"/>
    <n v="2012"/>
    <x v="0"/>
    <s v="Kharif"/>
    <s v="Kharif"/>
    <x v="20"/>
    <n v="524224"/>
    <n v="524224"/>
    <n v="347341"/>
    <n v="347341"/>
    <n v="746.3"/>
    <n v="746.3"/>
    <s v="UradUttar Pradesh"/>
    <n v="79052979.200000003"/>
    <n v="79052979.200000003"/>
    <n v="162509.44"/>
    <n v="162509.44"/>
    <n v="0.65600000000000003"/>
    <n v="0.65600000000000003"/>
    <n v="25.27"/>
    <n v="25.27"/>
    <n v="36.758000000000003"/>
    <n v="36.758000000000003"/>
    <n v="14.444000000000001"/>
    <n v="14.444000000000001"/>
  </r>
  <r>
    <s v="Urad"/>
    <n v="2012"/>
    <x v="2"/>
    <s v="Summer"/>
    <s v="Summer"/>
    <x v="20"/>
    <n v="48188"/>
    <n v="48188"/>
    <n v="33328"/>
    <n v="33328"/>
    <n v="746.3"/>
    <n v="746.3"/>
    <s v="UradUttar Pradesh"/>
    <n v="7266750.4000000004"/>
    <n v="7266750.4000000004"/>
    <n v="14938.28"/>
    <n v="14938.28"/>
    <n v="0.72799999999999998"/>
    <n v="0.72799999999999998"/>
    <n v="25.27"/>
    <n v="25.27"/>
    <n v="36.758000000000003"/>
    <n v="36.758000000000003"/>
    <n v="14.444000000000001"/>
    <n v="14.444000000000001"/>
  </r>
  <r>
    <s v="Wheat"/>
    <n v="2012"/>
    <x v="1"/>
    <s v="Rabi"/>
    <s v="Rabi"/>
    <x v="20"/>
    <n v="9733617"/>
    <n v="9733617"/>
    <n v="31332434"/>
    <n v="31332434"/>
    <n v="746.3"/>
    <n v="746.3"/>
    <s v="WheatUttar Pradesh"/>
    <n v="1467829444"/>
    <n v="1467829444"/>
    <n v="3017421.27"/>
    <n v="3017421.27"/>
    <n v="3.2490000000000001"/>
    <n v="3.2490000000000001"/>
    <n v="25.27"/>
    <n v="25.27"/>
    <n v="36.758000000000003"/>
    <n v="36.758000000000003"/>
    <n v="14.444000000000001"/>
    <n v="14.444000000000001"/>
  </r>
  <r>
    <s v="Ragi"/>
    <n v="2012"/>
    <x v="0"/>
    <s v="Kharif"/>
    <s v="Kharif"/>
    <x v="21"/>
    <n v="113210"/>
    <n v="113210"/>
    <n v="157792"/>
    <n v="157792"/>
    <n v="1309.8"/>
    <n v="1309.8"/>
    <s v="RagiUttarakhand"/>
    <n v="17072068"/>
    <n v="17072068"/>
    <n v="35095.1"/>
    <n v="35095.1"/>
    <n v="1.4570000000000001"/>
    <n v="1.4570000000000001"/>
    <n v="18.809999999999999"/>
    <n v="18.809999999999999"/>
    <n v="29.204999999999998"/>
    <n v="29.204999999999998"/>
    <n v="9.9870000000000001"/>
    <n v="9.9870000000000001"/>
  </r>
  <r>
    <s v="Rice"/>
    <n v="2012"/>
    <x v="0"/>
    <s v="Kharif"/>
    <s v="Kharif"/>
    <x v="21"/>
    <n v="255037"/>
    <n v="255037"/>
    <n v="561339"/>
    <n v="561339"/>
    <n v="1309.8"/>
    <n v="1309.8"/>
    <s v="RiceUttarakhand"/>
    <n v="38459579.600000001"/>
    <n v="38459579.600000001"/>
    <n v="79061.47"/>
    <n v="79061.47"/>
    <n v="1.7509999999999999"/>
    <n v="1.7509999999999999"/>
    <n v="18.809999999999999"/>
    <n v="18.809999999999999"/>
    <n v="29.204999999999998"/>
    <n v="29.204999999999998"/>
    <n v="9.9870000000000001"/>
    <n v="9.9870000000000001"/>
  </r>
  <r>
    <s v="Rice"/>
    <n v="2012"/>
    <x v="2"/>
    <s v="Summer"/>
    <s v="Summer"/>
    <x v="21"/>
    <n v="14200"/>
    <n v="14200"/>
    <n v="45552"/>
    <n v="45552"/>
    <n v="1309.8"/>
    <n v="1309.8"/>
    <s v="RiceUttarakhand"/>
    <n v="2141360"/>
    <n v="2141360"/>
    <n v="4402"/>
    <n v="4402"/>
    <n v="3.21"/>
    <n v="3.21"/>
    <n v="18.809999999999999"/>
    <n v="18.809999999999999"/>
    <n v="29.204999999999998"/>
    <n v="29.204999999999998"/>
    <m/>
    <n v="10.40279069767443"/>
  </r>
  <r>
    <s v="Sugarcane"/>
    <n v="2012"/>
    <x v="5"/>
    <s v="Whole Year"/>
    <s v="Whole Year"/>
    <x v="21"/>
    <n v="103983"/>
    <n v="103983"/>
    <n v="6344504"/>
    <n v="6344504"/>
    <n v="1309.8"/>
    <n v="1309.8"/>
    <s v="SugarcaneUttarakhand"/>
    <n v="15680636.4"/>
    <n v="15680636.4"/>
    <n v="32234.73"/>
    <n v="32234.73"/>
    <n v="61.14"/>
    <n v="61.14"/>
    <n v="18.809999999999999"/>
    <n v="18.809999999999999"/>
    <n v="29.204999999999998"/>
    <n v="29.204999999999998"/>
    <n v="9.9870000000000001"/>
    <n v="9.9870000000000001"/>
  </r>
  <r>
    <s v="Sunflower"/>
    <n v="2012"/>
    <x v="0"/>
    <s v="Kharif"/>
    <s v="Kharif"/>
    <x v="21"/>
    <n v="3"/>
    <n v="3"/>
    <n v="3"/>
    <n v="3"/>
    <n v="1309.8"/>
    <n v="1309.8"/>
    <s v="SunflowerUttarakhand"/>
    <n v="452.4"/>
    <n v="452.4"/>
    <n v="0.93"/>
    <n v="0.93"/>
    <n v="1"/>
    <n v="1"/>
    <n v="18.809999999999999"/>
    <n v="18.809999999999999"/>
    <n v="29.204999999999998"/>
    <n v="29.204999999999998"/>
    <n v="9.9870000000000001"/>
    <n v="9.9870000000000001"/>
  </r>
  <r>
    <s v="Urad"/>
    <n v="2012"/>
    <x v="0"/>
    <s v="Kharif"/>
    <s v="Kharif"/>
    <x v="21"/>
    <n v="11770"/>
    <n v="11770"/>
    <n v="9211"/>
    <n v="9211"/>
    <n v="1309.8"/>
    <n v="1309.8"/>
    <s v="UradUttarakhand"/>
    <n v="1774916"/>
    <n v="1774916"/>
    <n v="3648.7"/>
    <n v="3648.7"/>
    <n v="0.752"/>
    <n v="0.752"/>
    <n v="18.809999999999999"/>
    <n v="18.809999999999999"/>
    <n v="29.204999999999998"/>
    <n v="29.204999999999998"/>
    <n v="9.9870000000000001"/>
    <n v="9.9870000000000001"/>
  </r>
  <r>
    <s v="Urad"/>
    <n v="2012"/>
    <x v="2"/>
    <s v="Summer"/>
    <s v="Summer"/>
    <x v="21"/>
    <n v="114"/>
    <n v="114"/>
    <n v="58"/>
    <n v="58"/>
    <n v="1309.8"/>
    <n v="1309.8"/>
    <s v="UradUttarakhand"/>
    <n v="17191.2"/>
    <n v="17191.2"/>
    <n v="35.340000000000003"/>
    <n v="35.340000000000003"/>
    <n v="0.628"/>
    <n v="0.628"/>
    <n v="18.809999999999999"/>
    <n v="18.809999999999999"/>
    <n v="29.204999999999998"/>
    <n v="29.204999999999998"/>
    <n v="9.9870000000000001"/>
    <n v="9.9870000000000001"/>
  </r>
  <r>
    <s v="Wheat"/>
    <n v="2012"/>
    <x v="1"/>
    <s v="Rabi"/>
    <s v="Rabi"/>
    <x v="21"/>
    <n v="349669"/>
    <n v="349669"/>
    <n v="853769"/>
    <n v="853769"/>
    <n v="1309.8"/>
    <n v="1309.8"/>
    <s v="WheatUttarakhand"/>
    <n v="52730085.200000003"/>
    <n v="52730085.200000003"/>
    <n v="108397.39"/>
    <n v="108397.39"/>
    <n v="1.9550000000000001"/>
    <n v="1.9550000000000001"/>
    <n v="18.809999999999999"/>
    <n v="18.809999999999999"/>
    <n v="29.204999999999998"/>
    <n v="29.204999999999998"/>
    <n v="9.9870000000000001"/>
    <n v="9.9870000000000001"/>
  </r>
  <r>
    <s v="Ragi"/>
    <n v="2012"/>
    <x v="3"/>
    <s v="Autumn"/>
    <s v="Autumn"/>
    <x v="23"/>
    <s v=" 21480 "/>
    <s v=" 21480 "/>
    <n v="18462"/>
    <n v="18462"/>
    <n v="1102"/>
    <n v="1102"/>
    <s v="RagiJharkhand"/>
    <n v="3239184"/>
    <n v="3239184"/>
    <n v="6658.8"/>
    <n v="6658.8"/>
    <n v="0.82899999999999996"/>
    <n v="0.82899999999999996"/>
    <n v="23.111999999999998"/>
    <n v="23.111999999999998"/>
    <n v="33.587000000000003"/>
    <n v="33.587000000000003"/>
    <n v="12.73"/>
    <n v="12.73"/>
  </r>
  <r>
    <s v="Rice"/>
    <n v="2012"/>
    <x v="3"/>
    <s v="Autumn"/>
    <s v="Autumn"/>
    <x v="23"/>
    <n v="148761"/>
    <n v="148761"/>
    <n v="129693"/>
    <n v="129693"/>
    <n v="1102"/>
    <n v="1102"/>
    <s v="RiceJharkhand"/>
    <n v="22433158.800000001"/>
    <n v="22433158.800000001"/>
    <n v="46115.91"/>
    <n v="46115.91"/>
    <n v="0.76100000000000001"/>
    <n v="0.76100000000000001"/>
    <n v="23.111999999999998"/>
    <n v="23.111999999999998"/>
    <n v="33.587000000000003"/>
    <n v="33.587000000000003"/>
    <n v="12.73"/>
    <n v="12.73"/>
  </r>
  <r>
    <s v="Rice"/>
    <n v="2012"/>
    <x v="4"/>
    <s v="Winter"/>
    <s v="Winter"/>
    <x v="23"/>
    <n v="942310"/>
    <n v="942310"/>
    <n v="1292796"/>
    <n v="1292796"/>
    <n v="1102"/>
    <n v="1102"/>
    <s v="RiceJharkhand"/>
    <n v="142100348"/>
    <n v="142100348"/>
    <n v="292116.09999999998"/>
    <n v="292116.09999999998"/>
    <n v="1.3380000000000001"/>
    <n v="1.3380000000000001"/>
    <n v="23.111999999999998"/>
    <n v="23.111999999999998"/>
    <n v="33.587000000000003"/>
    <n v="33.587000000000003"/>
    <n v="12.73"/>
    <n v="12.73"/>
  </r>
  <r>
    <s v="Sugarcane"/>
    <n v="2012"/>
    <x v="5"/>
    <s v="Whole Year"/>
    <s v="Whole Year"/>
    <x v="23"/>
    <n v="990"/>
    <n v="990"/>
    <n v="48888"/>
    <n v="48888"/>
    <n v="1102"/>
    <n v="1102"/>
    <s v="SugarcaneJharkhand"/>
    <n v="149292"/>
    <n v="149292"/>
    <n v="306.89999999999998"/>
    <n v="306.89999999999998"/>
    <n v="46.728000000000002"/>
    <n v="46.728000000000002"/>
    <n v="23.111999999999998"/>
    <n v="23.111999999999998"/>
    <n v="33.587000000000003"/>
    <n v="33.587000000000003"/>
    <n v="12.73"/>
    <n v="12.73"/>
  </r>
  <r>
    <s v="Wheat"/>
    <n v="2012"/>
    <x v="1"/>
    <s v="Rabi"/>
    <s v="Rabi"/>
    <x v="23"/>
    <n v="69336"/>
    <n v="69336"/>
    <n v="128571"/>
    <n v="128571"/>
    <n v="1102"/>
    <n v="1102"/>
    <s v="WheatJharkhand"/>
    <n v="10455868.800000001"/>
    <n v="10455868.800000001"/>
    <n v="21494.16"/>
    <n v="21494.16"/>
    <n v="1.663"/>
    <n v="1.663"/>
    <n v="23.111999999999998"/>
    <n v="23.111999999999998"/>
    <n v="33.587000000000003"/>
    <n v="33.587000000000003"/>
    <n v="12.73"/>
    <n v="12.73"/>
  </r>
  <r>
    <s v="Ragi"/>
    <n v="2012"/>
    <x v="3"/>
    <s v="Autumn"/>
    <s v="Autumn"/>
    <x v="24"/>
    <n v="10095"/>
    <n v="10095"/>
    <n v="11064"/>
    <n v="11064"/>
    <n v="1566"/>
    <n v="1566"/>
    <s v="RagiWest Bengal"/>
    <m/>
    <n v="1224104.5855555555"/>
    <n v="3129.45"/>
    <n v="3129.45"/>
    <n v="0.70599999999999996"/>
    <n v="0.70599999999999996"/>
    <n v="25.506"/>
    <n v="25.506"/>
    <n v="36.134"/>
    <n v="36.134"/>
    <n v="15.651999999999999"/>
    <n v="15.651999999999999"/>
  </r>
  <r>
    <s v="Rice"/>
    <n v="2012"/>
    <x v="3"/>
    <s v="Autumn"/>
    <s v="Autumn"/>
    <x v="24"/>
    <n v="205082"/>
    <n v="205082"/>
    <n v="471150"/>
    <n v="471150"/>
    <n v="1566"/>
    <n v="1566"/>
    <s v="RiceWest Bengal"/>
    <n v="30926365.600000001"/>
    <n v="30926365.600000001"/>
    <n v="63575.42"/>
    <n v="63575.42"/>
    <n v="2.2589999999999999"/>
    <n v="2.2589999999999999"/>
    <n v="25.506"/>
    <n v="25.506"/>
    <n v="36.134"/>
    <n v="36.134"/>
    <n v="15.651999999999999"/>
    <n v="15.651999999999999"/>
  </r>
  <r>
    <s v="Rice"/>
    <n v="2012"/>
    <x v="2"/>
    <s v="Summer"/>
    <s v="Summer"/>
    <x v="24"/>
    <n v="1228263"/>
    <n v="1228263"/>
    <n v="4065052"/>
    <n v="4065052"/>
    <n v="1566"/>
    <n v="1566"/>
    <s v="RiceWest Bengal"/>
    <n v="185222060.40000001"/>
    <n v="185222060.40000001"/>
    <n v="380761.53"/>
    <n v="380761.53"/>
    <n v="3.206"/>
    <n v="3.206"/>
    <n v="25.506"/>
    <n v="25.506"/>
    <n v="36.134"/>
    <n v="36.134"/>
    <n v="15.651999999999999"/>
    <n v="15.651999999999999"/>
  </r>
  <r>
    <s v="Rice"/>
    <n v="2012"/>
    <x v="4"/>
    <s v="Winter"/>
    <s v="Winter"/>
    <x v="24"/>
    <n v="4010973"/>
    <n v="4010973"/>
    <n v="0"/>
    <n v="0"/>
    <n v="1566"/>
    <n v="1566"/>
    <s v="RiceWest Bengal"/>
    <m/>
    <n v="278611020.01142853"/>
    <n v="1243401.6299999999"/>
    <n v="1243401.6299999999"/>
    <n v="2.5299999999999998"/>
    <n v="2.5299999999999998"/>
    <n v="25.506"/>
    <n v="25.506"/>
    <n v="36.134"/>
    <n v="36.134"/>
    <n v="15.651999999999999"/>
    <n v="15.651999999999999"/>
  </r>
  <r>
    <s v="Sugarcane"/>
    <n v="2012"/>
    <x v="5"/>
    <s v="Whole Year"/>
    <s v="Whole Year"/>
    <x v="24"/>
    <n v="16096"/>
    <n v="16096"/>
    <n v="1617025"/>
    <n v="1617025"/>
    <n v="1566"/>
    <n v="1566"/>
    <s v="SugarcaneWest Bengal"/>
    <n v="2427276.7999999998"/>
    <n v="2427276.7999999998"/>
    <n v="4989.76"/>
    <n v="4989.76"/>
    <n v="99.781999999999996"/>
    <n v="99.781999999999996"/>
    <n v="25.506"/>
    <n v="25.506"/>
    <m/>
    <n v="35.656651162790681"/>
    <n v="15.651999999999999"/>
    <n v="15.651999999999999"/>
  </r>
  <r>
    <s v="Sunflower"/>
    <n v="2012"/>
    <x v="0"/>
    <s v="Kharif"/>
    <s v="Kharif"/>
    <x v="24"/>
    <n v="7345"/>
    <n v="7345"/>
    <n v="9591"/>
    <n v="9591"/>
    <n v="1566"/>
    <n v="1566"/>
    <s v="SunflowerWest Bengal"/>
    <n v="1107626"/>
    <n v="1107626"/>
    <n v="2276.9499999999998"/>
    <n v="2276.9499999999998"/>
    <n v="1.31"/>
    <n v="1.31"/>
    <n v="25.506"/>
    <n v="25.506"/>
    <n v="36.134"/>
    <n v="36.134"/>
    <n v="15.651999999999999"/>
    <n v="15.651999999999999"/>
  </r>
  <r>
    <s v="Urad"/>
    <n v="2012"/>
    <x v="0"/>
    <s v="Kharif"/>
    <s v="Kharif"/>
    <x v="24"/>
    <n v="50996"/>
    <n v="50996"/>
    <n v="34295"/>
    <n v="34295"/>
    <n v="1566"/>
    <n v="1566"/>
    <s v="UradWest Bengal"/>
    <n v="7690196.7999999998"/>
    <n v="7690196.7999999998"/>
    <n v="15808.76"/>
    <n v="15808.76"/>
    <m/>
    <n v="0.67250372578241435"/>
    <n v="25.506"/>
    <n v="25.506"/>
    <n v="36.134"/>
    <n v="36.134"/>
    <n v="15.651999999999999"/>
    <n v="15.651999999999999"/>
  </r>
  <r>
    <s v="Urad"/>
    <n v="2012"/>
    <x v="1"/>
    <s v="Rabi"/>
    <s v="Rabi"/>
    <x v="24"/>
    <n v="9251"/>
    <n v="9251"/>
    <n v="7898"/>
    <n v="7898"/>
    <n v="1566"/>
    <n v="1566"/>
    <s v="UradWest Bengal"/>
    <n v="1395050.8"/>
    <n v="1395050.8"/>
    <n v="2867.81"/>
    <n v="2867.81"/>
    <m/>
    <n v="0.85374554102259215"/>
    <n v="25.506"/>
    <n v="25.506"/>
    <n v="36.134"/>
    <n v="36.134"/>
    <n v="15.651999999999999"/>
    <n v="15.651999999999999"/>
  </r>
  <r>
    <s v="Wheat"/>
    <n v="2012"/>
    <x v="1"/>
    <s v="Rabi"/>
    <s v="Rabi"/>
    <x v="24"/>
    <n v="321572"/>
    <n v="321572"/>
    <n v="895927"/>
    <n v="895927"/>
    <n v="1566"/>
    <n v="1566"/>
    <s v="WheatWest Bengal"/>
    <n v="48493057.600000001"/>
    <n v="48493057.600000001"/>
    <n v="99687.32"/>
    <n v="99687.32"/>
    <n v="2.5550000000000002"/>
    <n v="2.5550000000000002"/>
    <n v="25.506"/>
    <n v="25.506"/>
    <n v="36.134"/>
    <n v="36.134"/>
    <n v="15.651999999999999"/>
    <n v="15.651999999999999"/>
  </r>
  <r>
    <s v="Ragi"/>
    <n v="2013"/>
    <x v="0"/>
    <s v="Kharif"/>
    <s v="Kharif"/>
    <x v="8"/>
    <m/>
    <n v="7188.3182275931522"/>
    <n v="7138"/>
    <n v="7138"/>
    <n v="1069.9000000000001"/>
    <n v="1069.9000000000001"/>
    <s v="RagiBihar"/>
    <n v="1016342.66"/>
    <n v="1016342.66"/>
    <n v="1899.18"/>
    <n v="1899.18"/>
    <n v="0.99299999999999999"/>
    <n v="0.99299999999999999"/>
    <n v="25.404"/>
    <n v="25.404"/>
    <n v="35.996000000000002"/>
    <n v="35.996000000000002"/>
    <n v="15.093999999999999"/>
    <n v="15.093999999999999"/>
  </r>
  <r>
    <s v="Rice"/>
    <n v="2013"/>
    <x v="3"/>
    <s v="Autumn"/>
    <s v="Autumn"/>
    <x v="8"/>
    <n v="549404"/>
    <n v="549404"/>
    <n v="798676"/>
    <n v="798676"/>
    <n v="1069.9000000000001"/>
    <n v="1069.9000000000001"/>
    <s v="RiceBihar"/>
    <n v="79383383.959999993"/>
    <n v="79383383.959999993"/>
    <n v="148339.07999999999"/>
    <n v="148339.07999999999"/>
    <n v="1.413"/>
    <n v="1.413"/>
    <n v="25.404"/>
    <n v="25.404"/>
    <n v="35.996000000000002"/>
    <n v="35.996000000000002"/>
    <n v="15.093999999999999"/>
    <n v="15.093999999999999"/>
  </r>
  <r>
    <s v="Rice"/>
    <n v="2013"/>
    <x v="2"/>
    <s v="Summer"/>
    <s v="Summer"/>
    <x v="8"/>
    <n v="92207"/>
    <n v="92207"/>
    <n v="215952"/>
    <n v="215952"/>
    <n v="1069.9000000000001"/>
    <n v="1069.9000000000001"/>
    <s v="RiceBihar"/>
    <n v="13322989.43"/>
    <n v="13322989.43"/>
    <n v="24895.89"/>
    <n v="24895.89"/>
    <n v="2.2330000000000001"/>
    <n v="2.2330000000000001"/>
    <n v="25.404"/>
    <n v="25.404"/>
    <n v="35.996000000000002"/>
    <n v="35.996000000000002"/>
    <m/>
    <n v="15.813065789473692"/>
  </r>
  <r>
    <s v="Rice"/>
    <n v="2013"/>
    <x v="6"/>
    <s v=""/>
    <s v="Kharif"/>
    <x v="8"/>
    <n v="2509203"/>
    <n v="2509203"/>
    <n v="5634961"/>
    <n v="5634961"/>
    <n v="1069.9000000000001"/>
    <n v="1069.9000000000001"/>
    <s v="RiceBihar"/>
    <n v="362554741.5"/>
    <n v="362554741.5"/>
    <n v="677484.81"/>
    <n v="677484.81"/>
    <n v="2.0670000000000002"/>
    <n v="2.0670000000000002"/>
    <n v="25.404"/>
    <n v="25.404"/>
    <n v="35.996000000000002"/>
    <n v="35.996000000000002"/>
    <n v="15.093999999999999"/>
    <n v="15.093999999999999"/>
  </r>
  <r>
    <s v="Sugarcane"/>
    <n v="2013"/>
    <x v="5"/>
    <s v="Whole Year"/>
    <s v="Whole Year"/>
    <x v="8"/>
    <n v="258068"/>
    <n v="258068"/>
    <n v="12881781"/>
    <n v="12881781"/>
    <n v="1069.9000000000001"/>
    <n v="1069.9000000000001"/>
    <s v="SugarcaneBihar"/>
    <n v="37288245.32"/>
    <n v="37288245.32"/>
    <n v="69678.36"/>
    <n v="69678.36"/>
    <n v="51.209000000000003"/>
    <n v="51.209000000000003"/>
    <n v="25.404"/>
    <n v="25.404"/>
    <n v="35.996000000000002"/>
    <n v="35.996000000000002"/>
    <n v="15.093999999999999"/>
    <n v="15.093999999999999"/>
  </r>
  <r>
    <s v="Sunflower"/>
    <n v="2013"/>
    <x v="1"/>
    <s v="Rabi"/>
    <s v="Rabi"/>
    <x v="8"/>
    <n v="14030"/>
    <n v="14030"/>
    <n v="19789"/>
    <n v="19789"/>
    <n v="1069.9000000000001"/>
    <n v="1069.9000000000001"/>
    <s v="SunflowerBihar"/>
    <n v="2027194.7"/>
    <n v="2027194.7"/>
    <n v="3788.1"/>
    <n v="3788.1"/>
    <n v="1.417"/>
    <n v="1.417"/>
    <n v="25.404"/>
    <n v="25.404"/>
    <n v="35.996000000000002"/>
    <n v="35.996000000000002"/>
    <n v="15.093999999999999"/>
    <n v="15.093999999999999"/>
  </r>
  <r>
    <s v="Urad"/>
    <n v="2013"/>
    <x v="0"/>
    <s v="Kharif"/>
    <s v="Kharif"/>
    <x v="8"/>
    <n v="15503"/>
    <n v="15503"/>
    <n v="14142"/>
    <n v="14142"/>
    <n v="1069.9000000000001"/>
    <n v="1069.9000000000001"/>
    <s v="UradBihar"/>
    <n v="2240028.4700000002"/>
    <n v="2240028.4700000002"/>
    <n v="4185.8100000000004"/>
    <n v="4185.8100000000004"/>
    <n v="0.91800000000000004"/>
    <n v="0.91800000000000004"/>
    <n v="25.404"/>
    <n v="25.404"/>
    <n v="35.996000000000002"/>
    <n v="35.996000000000002"/>
    <n v="15.093999999999999"/>
    <n v="15.093999999999999"/>
  </r>
  <r>
    <s v="Wheat"/>
    <n v="2013"/>
    <x v="1"/>
    <s v="Rabi"/>
    <s v="Rabi"/>
    <x v="8"/>
    <n v="2148818"/>
    <n v="2148818"/>
    <n v="6134679"/>
    <n v="6134679"/>
    <n v="1069.9000000000001"/>
    <n v="1069.9000000000001"/>
    <s v="WheatBihar"/>
    <n v="310482712.80000001"/>
    <n v="310482712.80000001"/>
    <n v="580180.86"/>
    <n v="580180.86"/>
    <n v="2.835"/>
    <n v="2.835"/>
    <n v="25.404"/>
    <n v="25.404"/>
    <n v="35.996000000000002"/>
    <n v="35.996000000000002"/>
    <n v="15.093999999999999"/>
    <n v="15.093999999999999"/>
  </r>
  <r>
    <s v="Ragi"/>
    <n v="2013"/>
    <x v="0"/>
    <s v="Kharif"/>
    <s v="Kharif"/>
    <x v="9"/>
    <m/>
    <n v="7143.9114391143903"/>
    <n v="1936"/>
    <n v="1936"/>
    <n v="1418.3"/>
    <n v="1418.3"/>
    <s v="RagiChhattisgarh"/>
    <n v="1105059.52"/>
    <n v="1105059.52"/>
    <n v="2064.96"/>
    <n v="2064.96"/>
    <n v="0.27100000000000002"/>
    <n v="0.27100000000000002"/>
    <n v="25.835000000000001"/>
    <n v="25.835000000000001"/>
    <n v="36.347999999999999"/>
    <n v="36.347999999999999"/>
    <n v="15.42"/>
    <n v="15.42"/>
  </r>
  <r>
    <s v="Rice"/>
    <n v="2013"/>
    <x v="0"/>
    <s v="Kharif"/>
    <s v="Kharif"/>
    <x v="9"/>
    <s v="3,987,721"/>
    <s v="3,987,721"/>
    <n v="7102729"/>
    <n v="7102729"/>
    <n v="1418.3"/>
    <n v="1418.3"/>
    <s v="RiceChhattisgarh"/>
    <n v="576185807.29999995"/>
    <n v="576185807.29999995"/>
    <n v="1076684.67"/>
    <n v="1076684.67"/>
    <n v="1.75"/>
    <n v="1.75"/>
    <n v="25.835000000000001"/>
    <n v="25.835000000000001"/>
    <n v="36.347999999999999"/>
    <n v="36.347999999999999"/>
    <n v="15.42"/>
    <n v="15.42"/>
  </r>
  <r>
    <s v="Sugarcane"/>
    <n v="2013"/>
    <x v="6"/>
    <s v=""/>
    <s v="Kharif"/>
    <x v="9"/>
    <n v="44097"/>
    <n v="44097"/>
    <n v="2129180"/>
    <n v="2129180"/>
    <n v="1418.3"/>
    <n v="1418.3"/>
    <s v="SugarcaneChhattisgarh"/>
    <n v="6371575.5300000003"/>
    <n v="6371575.5300000003"/>
    <n v="11906.19"/>
    <n v="11906.19"/>
    <n v="48.28"/>
    <n v="48.28"/>
    <n v="25.835000000000001"/>
    <n v="25.835000000000001"/>
    <n v="36.347999999999999"/>
    <n v="36.347999999999999"/>
    <n v="15.42"/>
    <n v="15.42"/>
  </r>
  <r>
    <s v="Sugarcane"/>
    <n v="2013"/>
    <x v="5"/>
    <s v="Whole Year"/>
    <s v="Whole Year"/>
    <x v="9"/>
    <n v="9189"/>
    <n v="9189"/>
    <n v="23831"/>
    <n v="23831"/>
    <n v="1418.3"/>
    <n v="1418.3"/>
    <s v="SugarcaneChhattisgarh"/>
    <n v="1327718.6100000001"/>
    <n v="1327718.6100000001"/>
    <n v="2481.0300000000002"/>
    <n v="2481.0300000000002"/>
    <n v="2.9359999999999999"/>
    <n v="2.9359999999999999"/>
    <n v="25.835000000000001"/>
    <n v="25.835000000000001"/>
    <n v="36.347999999999999"/>
    <n v="36.347999999999999"/>
    <n v="15.42"/>
    <n v="15.42"/>
  </r>
  <r>
    <s v="Sunflower"/>
    <n v="2013"/>
    <x v="0"/>
    <s v="Kharif"/>
    <s v="Kharif"/>
    <x v="9"/>
    <n v="3031"/>
    <n v="3031"/>
    <n v="123"/>
    <n v="123"/>
    <n v="1418.3"/>
    <n v="1418.3"/>
    <s v="SunflowerChhattisgarh"/>
    <n v="437949.19"/>
    <n v="437949.19"/>
    <n v="818.37"/>
    <n v="818.37"/>
    <n v="0.13800000000000001"/>
    <n v="0.13800000000000001"/>
    <n v="25.835000000000001"/>
    <n v="25.835000000000001"/>
    <n v="36.347999999999999"/>
    <n v="36.347999999999999"/>
    <n v="15.42"/>
    <n v="15.42"/>
  </r>
  <r>
    <s v="Sunflower"/>
    <n v="2013"/>
    <x v="2"/>
    <s v="Summer"/>
    <s v="Summer"/>
    <x v="9"/>
    <n v="31"/>
    <n v="31"/>
    <n v="50"/>
    <n v="50"/>
    <n v="1418.3"/>
    <n v="1418.3"/>
    <s v="SunflowerChhattisgarh"/>
    <n v="4479.1899999999996"/>
    <n v="4479.1899999999996"/>
    <n v="8.3699999999999992"/>
    <n v="8.3699999999999992"/>
    <n v="1.61"/>
    <n v="1.61"/>
    <n v="25.835000000000001"/>
    <n v="25.835000000000001"/>
    <n v="36.347999999999999"/>
    <n v="36.347999999999999"/>
    <n v="15.42"/>
    <n v="15.42"/>
  </r>
  <r>
    <s v="Urad"/>
    <n v="2013"/>
    <x v="0"/>
    <s v="Kharif"/>
    <s v="Kharif"/>
    <x v="9"/>
    <n v="93484"/>
    <n v="93484"/>
    <n v="29013"/>
    <n v="29013"/>
    <n v="1418.3"/>
    <n v="1418.3"/>
    <s v="UradChhattisgarh"/>
    <n v="13507503.16"/>
    <n v="13507503.16"/>
    <n v="25240.68"/>
    <n v="25240.68"/>
    <n v="0.33300000000000002"/>
    <n v="0.33300000000000002"/>
    <n v="25.835000000000001"/>
    <n v="25.835000000000001"/>
    <n v="36.347999999999999"/>
    <n v="36.347999999999999"/>
    <n v="15.42"/>
    <n v="15.42"/>
  </r>
  <r>
    <s v="Urad"/>
    <n v="2013"/>
    <x v="1"/>
    <s v="Rabi"/>
    <s v="Rabi"/>
    <x v="9"/>
    <n v="3451"/>
    <n v="3451"/>
    <n v="912"/>
    <n v="912"/>
    <n v="1418.3"/>
    <n v="1418.3"/>
    <s v="UradChhattisgarh"/>
    <n v="498634.99"/>
    <n v="498634.99"/>
    <n v="931.77"/>
    <n v="931.77"/>
    <n v="0.28199999999999997"/>
    <n v="0.28199999999999997"/>
    <n v="25.835000000000001"/>
    <n v="25.835000000000001"/>
    <n v="36.347999999999999"/>
    <n v="36.347999999999999"/>
    <n v="15.42"/>
    <n v="15.42"/>
  </r>
  <r>
    <s v="Wheat"/>
    <n v="2013"/>
    <x v="1"/>
    <s v="Rabi"/>
    <s v="Rabi"/>
    <x v="9"/>
    <n v="105033"/>
    <n v="105033"/>
    <n v="140756"/>
    <n v="140756"/>
    <n v="1418.3"/>
    <n v="1418.3"/>
    <s v="WheatChhattisgarh"/>
    <n v="15176218.17"/>
    <n v="15176218.17"/>
    <n v="28358.91"/>
    <n v="28358.91"/>
    <n v="1.5329999999999999"/>
    <n v="1.5329999999999999"/>
    <n v="25.835000000000001"/>
    <n v="25.835000000000001"/>
    <n v="36.347999999999999"/>
    <n v="36.347999999999999"/>
    <n v="15.42"/>
    <n v="15.42"/>
  </r>
  <r>
    <s v="Ragi"/>
    <n v="2013"/>
    <x v="0"/>
    <s v="Kharif"/>
    <s v="Kharif"/>
    <x v="10"/>
    <n v="14326"/>
    <n v="14326"/>
    <n v="14082"/>
    <n v="14082"/>
    <n v="1006.5"/>
    <n v="1006.5"/>
    <s v="RagiGujarat"/>
    <n v="2069963.74"/>
    <n v="2069963.74"/>
    <n v="3868.02"/>
    <n v="3868.02"/>
    <m/>
    <n v="0.98296803015496304"/>
    <n v="26.045999999999999"/>
    <n v="26.045999999999999"/>
    <n v="37.44"/>
    <n v="37.44"/>
    <n v="15.654"/>
    <n v="15.654"/>
  </r>
  <r>
    <s v="Rice"/>
    <n v="2013"/>
    <x v="0"/>
    <s v="Kharif"/>
    <s v="Kharif"/>
    <x v="10"/>
    <n v="787300"/>
    <n v="787300"/>
    <n v="1672585"/>
    <n v="1672585"/>
    <n v="1006.5"/>
    <n v="1006.5"/>
    <s v="RiceGujarat"/>
    <n v="113756977"/>
    <n v="113756977"/>
    <n v="212571"/>
    <n v="212571"/>
    <n v="1.9390000000000001"/>
    <n v="1.9390000000000001"/>
    <n v="26.045999999999999"/>
    <n v="26.045999999999999"/>
    <n v="37.44"/>
    <n v="37.44"/>
    <n v="15.654"/>
    <n v="15.654"/>
  </r>
  <r>
    <s v="Rice"/>
    <n v="2013"/>
    <x v="2"/>
    <s v="Summer"/>
    <s v="Summer"/>
    <x v="10"/>
    <n v="33099"/>
    <n v="33099"/>
    <n v="105505"/>
    <n v="105505"/>
    <n v="1006.5"/>
    <n v="1006.5"/>
    <s v="RiceGujarat"/>
    <n v="4782474.51"/>
    <n v="4782474.51"/>
    <n v="8936.73"/>
    <n v="8936.73"/>
    <n v="3.1339999999999999"/>
    <n v="3.1339999999999999"/>
    <n v="26.045999999999999"/>
    <n v="26.045999999999999"/>
    <n v="37.44"/>
    <n v="37.44"/>
    <n v="15.654"/>
    <n v="15.654"/>
  </r>
  <r>
    <s v="Sugarcane"/>
    <n v="2013"/>
    <x v="5"/>
    <s v="Whole Year"/>
    <s v="Whole Year"/>
    <x v="10"/>
    <n v="173065"/>
    <n v="173065"/>
    <n v="11513762"/>
    <n v="11513762"/>
    <n v="1006.5"/>
    <n v="1006.5"/>
    <s v="SugarcaneGujarat"/>
    <n v="25006161.850000001"/>
    <n v="25006161.850000001"/>
    <n v="46727.55"/>
    <n v="46727.55"/>
    <n v="60.886000000000003"/>
    <n v="60.886000000000003"/>
    <n v="26.045999999999999"/>
    <n v="26.045999999999999"/>
    <n v="37.44"/>
    <n v="37.44"/>
    <s v="15.65"/>
    <s v="15.65"/>
  </r>
  <r>
    <s v="Urad"/>
    <n v="2013"/>
    <x v="0"/>
    <s v="Kharif"/>
    <s v="Kharif"/>
    <x v="10"/>
    <n v="86413"/>
    <n v="86413"/>
    <n v="52715"/>
    <n v="52715"/>
    <n v="1006.5"/>
    <n v="1006.5"/>
    <s v="UradGujarat"/>
    <n v="12485814.369999999"/>
    <n v="12485814.369999999"/>
    <n v="23331.51"/>
    <n v="23331.51"/>
    <n v="0.63500000000000001"/>
    <n v="0.63500000000000001"/>
    <n v="26.045999999999999"/>
    <n v="26.045999999999999"/>
    <m/>
    <n v="38.539746268656771"/>
    <n v="15.654"/>
    <n v="15.654"/>
  </r>
  <r>
    <s v="Urad"/>
    <n v="2013"/>
    <x v="2"/>
    <s v="Summer"/>
    <s v="Summer"/>
    <x v="10"/>
    <n v="1253"/>
    <n v="1253"/>
    <n v="801"/>
    <n v="801"/>
    <n v="1006.5"/>
    <n v="1006.5"/>
    <s v="UradGujarat"/>
    <n v="181045.97"/>
    <n v="181045.97"/>
    <n v="338.31"/>
    <n v="338.31"/>
    <n v="0.57999999999999996"/>
    <n v="0.57999999999999996"/>
    <n v="26.045999999999999"/>
    <n v="26.045999999999999"/>
    <n v="37.44"/>
    <n v="37.44"/>
    <n v="15.654"/>
    <n v="15.654"/>
  </r>
  <r>
    <s v="Wheat"/>
    <n v="2013"/>
    <x v="1"/>
    <s v="Rabi"/>
    <s v="Rabi"/>
    <x v="10"/>
    <n v="1442288"/>
    <n v="1442288"/>
    <n v="4607993"/>
    <n v="4607993"/>
    <n v="1006.5"/>
    <n v="1006.5"/>
    <s v="WheatGujarat"/>
    <n v="208396193.09999999"/>
    <n v="208396193.09999999"/>
    <n v="389417.76"/>
    <n v="389417.76"/>
    <n v="3.0720000000000001"/>
    <n v="3.0720000000000001"/>
    <n v="26.045999999999999"/>
    <n v="26.045999999999999"/>
    <n v="37.44"/>
    <n v="37.44"/>
    <n v="15.654"/>
    <n v="15.654"/>
  </r>
  <r>
    <s v="Rice"/>
    <n v="2013"/>
    <x v="0"/>
    <s v="Kharif"/>
    <s v="Kharif"/>
    <x v="11"/>
    <n v="1244000"/>
    <n v="1244000"/>
    <n v="4041000"/>
    <n v="4041000"/>
    <n v="452.2"/>
    <n v="452.2"/>
    <s v="RiceHaryana"/>
    <n v="179745560"/>
    <n v="179745560"/>
    <n v="335880"/>
    <n v="335880"/>
    <n v="3.1120000000000001"/>
    <n v="3.1120000000000001"/>
    <n v="24.981999999999999"/>
    <n v="24.981999999999999"/>
    <s v="36.91"/>
    <s v="36.91"/>
    <n v="13.262"/>
    <n v="13.262"/>
  </r>
  <r>
    <s v="Sugarcane"/>
    <n v="2013"/>
    <x v="5"/>
    <s v="Whole Year"/>
    <s v="Whole Year"/>
    <x v="11"/>
    <n v="101000"/>
    <n v="101000"/>
    <n v="7427000"/>
    <n v="7427000"/>
    <n v="452.2"/>
    <n v="452.2"/>
    <s v="SugarcaneHaryana"/>
    <n v="14593490"/>
    <n v="14593490"/>
    <n v="27270"/>
    <n v="27270"/>
    <n v="74.986999999999995"/>
    <n v="74.986999999999995"/>
    <n v="24.981999999999999"/>
    <n v="24.981999999999999"/>
    <n v="36.914999999999999"/>
    <n v="36.914999999999999"/>
    <n v="13.262"/>
    <n v="13.262"/>
  </r>
  <r>
    <s v="Sunflower"/>
    <n v="2013"/>
    <x v="0"/>
    <s v="Kharif"/>
    <s v="Kharif"/>
    <x v="11"/>
    <n v="3900"/>
    <n v="3900"/>
    <n v="11100"/>
    <n v="11100"/>
    <n v="452.2"/>
    <n v="452.2"/>
    <s v="SunflowerHaryana"/>
    <n v="563511"/>
    <n v="563511"/>
    <n v="1053"/>
    <n v="1053"/>
    <n v="1.927"/>
    <n v="1.927"/>
    <n v="24.981999999999999"/>
    <n v="24.981999999999999"/>
    <n v="36.914999999999999"/>
    <n v="36.914999999999999"/>
    <n v="13.262"/>
    <n v="13.262"/>
  </r>
  <r>
    <s v="Urad"/>
    <n v="2013"/>
    <x v="0"/>
    <s v="Kharif"/>
    <s v="Kharif"/>
    <x v="11"/>
    <m/>
    <n v="1333.3333333333333"/>
    <s v=" 600 "/>
    <s v=" 600 "/>
    <n v="452.2"/>
    <n v="452.2"/>
    <s v="UradHaryana"/>
    <n v="231184"/>
    <n v="231184"/>
    <n v="432"/>
    <n v="432"/>
    <n v="0.45"/>
    <n v="0.45"/>
    <n v="24.981999999999999"/>
    <n v="24.981999999999999"/>
    <n v="36.914999999999999"/>
    <n v="36.914999999999999"/>
    <n v="13.262"/>
    <n v="13.262"/>
  </r>
  <r>
    <s v="Wheat"/>
    <n v="2013"/>
    <x v="1"/>
    <s v="Rabi"/>
    <s v="Rabi"/>
    <x v="11"/>
    <n v="2499000"/>
    <n v="2499000"/>
    <n v="11800000"/>
    <n v="11800000"/>
    <n v="452.2"/>
    <n v="452.2"/>
    <s v="WheatHaryana"/>
    <n v="361080510"/>
    <n v="361080510"/>
    <n v="674730"/>
    <n v="674730"/>
    <n v="4.6239999999999997"/>
    <n v="4.6239999999999997"/>
    <n v="24.981999999999999"/>
    <n v="24.981999999999999"/>
    <n v="36.914999999999999"/>
    <n v="36.914999999999999"/>
    <n v="13.262"/>
    <n v="13.262"/>
  </r>
  <r>
    <s v="Ragi"/>
    <n v="2013"/>
    <x v="0"/>
    <s v="Kharif"/>
    <s v="Kharif"/>
    <x v="12"/>
    <n v="1927"/>
    <n v="1927"/>
    <n v="1774"/>
    <n v="1774"/>
    <n v="1216.9000000000001"/>
    <n v="1216.9000000000001"/>
    <s v="RagiHimachal Pradesh"/>
    <n v="278432.23"/>
    <n v="278432.23"/>
    <n v="520.29"/>
    <n v="520.29"/>
    <n v="0.79900000000000004"/>
    <n v="0.79900000000000004"/>
    <n v="20.797000000000001"/>
    <n v="20.797000000000001"/>
    <n v="30.795000000000002"/>
    <n v="30.795000000000002"/>
    <n v="11.608000000000001"/>
    <n v="11.608000000000001"/>
  </r>
  <r>
    <s v="Rice"/>
    <n v="2013"/>
    <x v="0"/>
    <s v="Kharif"/>
    <s v="Kharif"/>
    <x v="12"/>
    <n v="73139"/>
    <n v="73139"/>
    <m/>
    <n v="114462.53499999999"/>
    <n v="1216.9000000000001"/>
    <n v="1216.9000000000001"/>
    <s v="RiceHimachal Pradesh"/>
    <m/>
    <n v="11553453.946250001"/>
    <n v="19747.53"/>
    <n v="19747.53"/>
    <n v="1.5649999999999999"/>
    <n v="1.5649999999999999"/>
    <n v="20.797000000000001"/>
    <n v="20.797000000000001"/>
    <s v=" 30.795 "/>
    <s v=" 30.795 "/>
    <n v="11.608000000000001"/>
    <n v="11.608000000000001"/>
  </r>
  <r>
    <s v="Sugarcane"/>
    <n v="2013"/>
    <x v="5"/>
    <s v="Whole Year"/>
    <s v="Whole Year"/>
    <x v="12"/>
    <m/>
    <n v="1138.7622149837134"/>
    <n v="3496"/>
    <n v="3496"/>
    <n v="1216.9000000000001"/>
    <n v="1216.9000000000001"/>
    <s v="SugarcaneHimachal Pradesh"/>
    <n v="209366.01"/>
    <n v="209366.01"/>
    <n v="391.23"/>
    <n v="391.23"/>
    <n v="3.07"/>
    <n v="3.07"/>
    <n v="20.797000000000001"/>
    <n v="20.797000000000001"/>
    <n v="30.795000000000002"/>
    <n v="30.795000000000002"/>
    <n v="11.608000000000001"/>
    <n v="11.608000000000001"/>
  </r>
  <r>
    <s v="Urad"/>
    <n v="2013"/>
    <x v="0"/>
    <s v="Kharif"/>
    <s v="Kharif"/>
    <x v="12"/>
    <n v="7686"/>
    <n v="7686"/>
    <m/>
    <n v="4150.4400000000005"/>
    <n v="1216.9000000000001"/>
    <n v="1216.9000000000001"/>
    <s v="UradHimachal Pradesh"/>
    <n v="1110550.1399999999"/>
    <n v="1110550.1399999999"/>
    <n v="2075.2199999999998"/>
    <n v="2075.2199999999998"/>
    <n v="0.54"/>
    <n v="0.54"/>
    <n v="20.797000000000001"/>
    <n v="20.797000000000001"/>
    <n v="30.795000000000002"/>
    <n v="30.795000000000002"/>
    <n v="11.608000000000001"/>
    <n v="11.608000000000001"/>
  </r>
  <r>
    <s v="Wheat"/>
    <n v="2013"/>
    <x v="1"/>
    <s v="Rabi"/>
    <s v="Rabi"/>
    <x v="12"/>
    <n v="415665"/>
    <n v="415665"/>
    <n v="324283"/>
    <n v="324283"/>
    <n v="1216.9000000000001"/>
    <n v="1216.9000000000001"/>
    <s v="WheatHimachal Pradesh"/>
    <n v="60059435.850000001"/>
    <n v="60059435.850000001"/>
    <n v="112229.55"/>
    <n v="112229.55"/>
    <n v="0.78700000000000003"/>
    <n v="0.78700000000000003"/>
    <n v="20.797000000000001"/>
    <n v="20.797000000000001"/>
    <n v="30.795000000000002"/>
    <n v="30.795000000000002"/>
    <n v="11.608000000000001"/>
    <n v="11.608000000000001"/>
  </r>
  <r>
    <s v="Ragi"/>
    <n v="2013"/>
    <x v="0"/>
    <s v="Kharif"/>
    <s v="Kharif"/>
    <x v="13"/>
    <n v="336"/>
    <n v="336"/>
    <n v="192"/>
    <n v="192"/>
    <n v="1451.4"/>
    <n v="1451.4"/>
    <s v="RagiMadhya Pradesh"/>
    <n v="48548.639999999999"/>
    <n v="48548.639999999999"/>
    <n v="90.72"/>
    <n v="90.72"/>
    <n v="0.46300000000000002"/>
    <n v="0.46300000000000002"/>
    <n v="25.477"/>
    <n v="25.477"/>
    <n v="36.615000000000002"/>
    <n v="36.615000000000002"/>
    <n v="14.648999999999999"/>
    <n v="14.648999999999999"/>
  </r>
  <r>
    <s v="Rice"/>
    <n v="2013"/>
    <x v="0"/>
    <s v="Kharif"/>
    <s v="Kharif"/>
    <x v="13"/>
    <m/>
    <n v="2355832.6241134754"/>
    <n v="3321724"/>
    <n v="3321724"/>
    <n v="1451.4"/>
    <n v="1451.4"/>
    <s v="RiceMadhya Pradesh"/>
    <n v="271864581.5"/>
    <n v="271864581.5"/>
    <n v="508017.42"/>
    <n v="508017.42"/>
    <n v="1.41"/>
    <n v="1.41"/>
    <n v="25.477"/>
    <n v="25.477"/>
    <n v="36.615000000000002"/>
    <n v="36.615000000000002"/>
    <n v="14.648999999999999"/>
    <n v="14.648999999999999"/>
  </r>
  <r>
    <s v="Sugarcane"/>
    <n v="2013"/>
    <x v="5"/>
    <s v="Whole Year"/>
    <s v="Whole Year"/>
    <x v="13"/>
    <n v="55448"/>
    <n v="55448"/>
    <n v="2797460"/>
    <n v="2797460"/>
    <n v="1451.4"/>
    <n v="1451.4"/>
    <s v="SugarcaneMadhya Pradesh"/>
    <n v="8011681.5199999996"/>
    <n v="8011681.5199999996"/>
    <n v="14970.96"/>
    <n v="14970.96"/>
    <n v="39.731000000000002"/>
    <n v="39.731000000000002"/>
    <n v="25.477"/>
    <n v="25.477"/>
    <n v="36.615000000000002"/>
    <n v="36.615000000000002"/>
    <n v="14.648999999999999"/>
    <n v="14.648999999999999"/>
  </r>
  <r>
    <s v="Sunflower"/>
    <n v="2013"/>
    <x v="5"/>
    <s v="Whole Year"/>
    <s v="Whole Year"/>
    <x v="13"/>
    <n v="76"/>
    <n v="76"/>
    <n v="35"/>
    <n v="35"/>
    <n v="1451.4"/>
    <n v="1451.4"/>
    <s v="SunflowerMadhya Pradesh"/>
    <n v="10981.24"/>
    <n v="10981.24"/>
    <n v="20.52"/>
    <n v="20.52"/>
    <n v="0.47699999999999998"/>
    <n v="0.47699999999999998"/>
    <n v="25.477"/>
    <n v="25.477"/>
    <n v="36.615000000000002"/>
    <n v="36.615000000000002"/>
    <n v="14.648999999999999"/>
    <n v="14.648999999999999"/>
  </r>
  <r>
    <s v="Urad"/>
    <n v="2013"/>
    <x v="0"/>
    <s v="Kharif"/>
    <s v="Kharif"/>
    <x v="13"/>
    <n v="570864"/>
    <n v="570864"/>
    <n v="207407"/>
    <n v="207407"/>
    <n v="1451.4"/>
    <n v="1451.4"/>
    <s v="UradMadhya Pradesh"/>
    <n v="82484139.359999999"/>
    <n v="82484139.359999999"/>
    <n v="154133.28"/>
    <n v="154133.28"/>
    <n v="0.40200000000000002"/>
    <n v="0.40200000000000002"/>
    <n v="25.477"/>
    <n v="25.477"/>
    <n v="36.615000000000002"/>
    <n v="36.615000000000002"/>
    <n v="14.648999999999999"/>
    <n v="14.648999999999999"/>
  </r>
  <r>
    <s v="Urad"/>
    <n v="2013"/>
    <x v="1"/>
    <s v="Rabi"/>
    <s v="Rabi"/>
    <x v="13"/>
    <n v="10499"/>
    <n v="10499"/>
    <n v="4366"/>
    <n v="4366"/>
    <n v="1451.4"/>
    <n v="1451.4"/>
    <s v="UradMadhya Pradesh"/>
    <n v="1517000.51"/>
    <n v="1517000.51"/>
    <n v="2834.73"/>
    <n v="2834.73"/>
    <n v="0.379"/>
    <n v="0.379"/>
    <n v="25.477"/>
    <n v="25.477"/>
    <n v="36.615000000000002"/>
    <n v="36.615000000000002"/>
    <n v="14.648999999999999"/>
    <n v="14.648999999999999"/>
  </r>
  <r>
    <s v="Wheat"/>
    <n v="2013"/>
    <x v="1"/>
    <s v="Rabi"/>
    <s v="Rabi"/>
    <x v="13"/>
    <n v="6123044"/>
    <n v="6123044"/>
    <n v="15722722"/>
    <n v="15722722"/>
    <n v="1451.4"/>
    <n v="1451.4"/>
    <s v="WheatMadhya Pradesh"/>
    <n v="884718627.60000002"/>
    <n v="884718627.60000002"/>
    <n v="1653221.88"/>
    <n v="1653221.88"/>
    <n v="2.5379999999999998"/>
    <n v="2.5379999999999998"/>
    <n v="25.477"/>
    <n v="25.477"/>
    <n v="36.615000000000002"/>
    <n v="36.615000000000002"/>
    <n v="14.648999999999999"/>
    <n v="14.648999999999999"/>
  </r>
  <r>
    <s v="Ragi"/>
    <n v="2013"/>
    <x v="0"/>
    <s v="Kharif"/>
    <s v="Kharif"/>
    <x v="14"/>
    <n v="124500"/>
    <n v="124500"/>
    <n v="142300"/>
    <n v="142300"/>
    <n v="1409.8"/>
    <n v="1409.8"/>
    <s v="RagiMaharashtra"/>
    <n v="17989005"/>
    <n v="17989005"/>
    <n v="33615"/>
    <n v="33615"/>
    <n v="1.244"/>
    <n v="1.244"/>
    <n v="25.28"/>
    <n v="25.28"/>
    <n v="35.399000000000001"/>
    <n v="35.399000000000001"/>
    <s v="15.61"/>
    <s v="15.61"/>
  </r>
  <r>
    <s v="Rice"/>
    <n v="2013"/>
    <x v="0"/>
    <s v="Kharif"/>
    <s v="Kharif"/>
    <x v="14"/>
    <n v="1567500"/>
    <n v="1567500"/>
    <n v="3016600"/>
    <n v="3016600"/>
    <n v="1409.8"/>
    <n v="1409.8"/>
    <s v="RiceMaharashtra"/>
    <n v="226488075"/>
    <n v="226488075"/>
    <n v="423225"/>
    <n v="423225"/>
    <m/>
    <n v="1.9244657097288675"/>
    <n v="25.28"/>
    <n v="25.28"/>
    <n v="35.399000000000001"/>
    <n v="35.399000000000001"/>
    <n v="15.612"/>
    <n v="15.612"/>
  </r>
  <r>
    <s v="Rice"/>
    <n v="2013"/>
    <x v="2"/>
    <s v="Summer"/>
    <s v="Summer"/>
    <x v="14"/>
    <n v="37400"/>
    <n v="37400"/>
    <n v="91690"/>
    <n v="91690"/>
    <n v="14098"/>
    <n v="14098"/>
    <s v="RiceMaharashtra"/>
    <m/>
    <n v="121516551.25999999"/>
    <m/>
    <n v="261251.46684210523"/>
    <n v="2.423"/>
    <n v="2.423"/>
    <n v="25.28"/>
    <n v="25.28"/>
    <n v="35.399000000000001"/>
    <n v="35.399000000000001"/>
    <n v="15.612"/>
    <n v="15.612"/>
  </r>
  <r>
    <s v="Sugarcane"/>
    <n v="2013"/>
    <x v="6"/>
    <s v=""/>
    <s v="Kharif"/>
    <x v="14"/>
    <n v="937100"/>
    <n v="937100"/>
    <n v="83954000"/>
    <n v="83954000"/>
    <n v="1409.8"/>
    <n v="1409.8"/>
    <s v="SugarcaneMaharashtra"/>
    <n v="135401579"/>
    <n v="135401579"/>
    <n v="253017"/>
    <n v="253017"/>
    <n v="79.051000000000002"/>
    <n v="79.051000000000002"/>
    <n v="25.28"/>
    <n v="25.28"/>
    <n v="35.399000000000001"/>
    <n v="35.399000000000001"/>
    <n v="15.612"/>
    <n v="15.612"/>
  </r>
  <r>
    <s v="Sunflower"/>
    <n v="2013"/>
    <x v="0"/>
    <s v="Kharif"/>
    <s v="Kharif"/>
    <x v="14"/>
    <n v="33600"/>
    <n v="33600"/>
    <n v="20600"/>
    <n v="20600"/>
    <n v="1409.8"/>
    <n v="1409.8"/>
    <s v="SunflowerMaharashtra"/>
    <n v="4854864"/>
    <n v="4854864"/>
    <n v="9072"/>
    <n v="9072"/>
    <m/>
    <n v="0.61309523809523814"/>
    <n v="25.28"/>
    <n v="25.28"/>
    <n v="35.399000000000001"/>
    <n v="35.399000000000001"/>
    <s v="15.61"/>
    <s v="15.61"/>
  </r>
  <r>
    <s v="Sunflower"/>
    <n v="2013"/>
    <x v="6"/>
    <s v=""/>
    <s v="Kharif"/>
    <x v="14"/>
    <n v="56000"/>
    <n v="56000"/>
    <n v="33250"/>
    <n v="33250"/>
    <n v="1409.8"/>
    <n v="1409.8"/>
    <s v="SunflowerMaharashtra"/>
    <n v="8091440"/>
    <n v="8091440"/>
    <n v="15120"/>
    <n v="15120"/>
    <n v="0.38700000000000001"/>
    <n v="0.38700000000000001"/>
    <n v="25.28"/>
    <n v="25.28"/>
    <n v="35.399000000000001"/>
    <n v="35.399000000000001"/>
    <n v="15.612"/>
    <n v="15.612"/>
  </r>
  <r>
    <s v="Sunflower"/>
    <n v="2013"/>
    <x v="2"/>
    <s v="Summer"/>
    <s v="Summer"/>
    <x v="14"/>
    <m/>
    <n v="4185.5203619909498"/>
    <n v="3700"/>
    <n v="3700"/>
    <n v="1409.8"/>
    <n v="1409.8"/>
    <s v="SunflowerMaharashtra"/>
    <n v="606858"/>
    <n v="606858"/>
    <n v="1134"/>
    <n v="1134"/>
    <n v="0.88400000000000001"/>
    <n v="0.88400000000000001"/>
    <n v="25.28"/>
    <n v="25.28"/>
    <n v="35.399000000000001"/>
    <n v="35.399000000000001"/>
    <n v="15.612"/>
    <n v="15.612"/>
  </r>
  <r>
    <s v="Urad"/>
    <n v="2013"/>
    <x v="0"/>
    <s v="Kharif"/>
    <s v="Kharif"/>
    <x v="14"/>
    <n v="334400"/>
    <n v="334400"/>
    <n v="206440"/>
    <n v="206440"/>
    <n v="1409.8"/>
    <n v="1409.8"/>
    <s v="UradMaharashtra"/>
    <n v="48317456"/>
    <n v="48317456"/>
    <n v="90288"/>
    <n v="90288"/>
    <n v="0.55500000000000005"/>
    <n v="0.55500000000000005"/>
    <m/>
    <n v="25.505500000000001"/>
    <n v="35.399000000000001"/>
    <n v="35.399000000000001"/>
    <n v="15.612"/>
    <n v="15.612"/>
  </r>
  <r>
    <s v="Wheat"/>
    <n v="2013"/>
    <x v="1"/>
    <s v="Rabi"/>
    <s v="Rabi"/>
    <x v="14"/>
    <n v="1028200"/>
    <n v="1028200"/>
    <n v="1480000"/>
    <n v="1480000"/>
    <n v="1409.8"/>
    <n v="1409.8"/>
    <s v="WheatMaharashtra"/>
    <n v="148564618"/>
    <n v="148564618"/>
    <n v="277614"/>
    <n v="277614"/>
    <n v="1.462"/>
    <n v="1.462"/>
    <n v="25.28"/>
    <n v="25.28"/>
    <n v="35.399000000000001"/>
    <n v="35.399000000000001"/>
    <n v="15.612"/>
    <n v="15.612"/>
  </r>
  <r>
    <s v="Rice"/>
    <n v="2013"/>
    <x v="0"/>
    <s v="Kharif"/>
    <s v="Kharif"/>
    <x v="15"/>
    <n v="222800"/>
    <n v="222800"/>
    <n v="597670"/>
    <n v="597670"/>
    <n v="1428.8"/>
    <n v="1428.8"/>
    <s v="RiceManipur"/>
    <n v="32192372"/>
    <n v="32192372"/>
    <n v="60156"/>
    <n v="60156"/>
    <n v="2.3540000000000001"/>
    <n v="2.3540000000000001"/>
    <n v="21.184000000000001"/>
    <n v="21.184000000000001"/>
    <n v="30.257000000000001"/>
    <n v="30.257000000000001"/>
    <n v="13.31"/>
    <n v="13.31"/>
  </r>
  <r>
    <s v="Sugarcane"/>
    <n v="2013"/>
    <x v="5"/>
    <s v="Whole Year"/>
    <s v="Whole Year"/>
    <x v="15"/>
    <n v="5850"/>
    <n v="5850"/>
    <n v="339310"/>
    <n v="339310"/>
    <n v="1428.8"/>
    <n v="1428.8"/>
    <s v="SugarcaneManipur"/>
    <n v="845266.5"/>
    <n v="845266.5"/>
    <n v="1579.5"/>
    <n v="1579.5"/>
    <n v="57.039000000000001"/>
    <n v="57.039000000000001"/>
    <n v="21.184000000000001"/>
    <n v="21.184000000000001"/>
    <n v="30.257000000000001"/>
    <n v="30.257000000000001"/>
    <n v="13.31"/>
    <n v="13.31"/>
  </r>
  <r>
    <s v="Urad"/>
    <n v="2013"/>
    <x v="0"/>
    <s v="Kharif"/>
    <s v="Kharif"/>
    <x v="15"/>
    <n v="1460"/>
    <n v="1460"/>
    <n v="1643"/>
    <n v="1643"/>
    <n v="1428.8"/>
    <n v="1428.8"/>
    <s v="UradManipur"/>
    <n v="210955.4"/>
    <n v="210955.4"/>
    <n v="394.2"/>
    <n v="394.2"/>
    <n v="1.1220000000000001"/>
    <n v="1.1220000000000001"/>
    <n v="21.184000000000001"/>
    <n v="21.184000000000001"/>
    <n v="30.257000000000001"/>
    <n v="30.257000000000001"/>
    <n v="13.31"/>
    <n v="13.31"/>
  </r>
  <r>
    <s v="Wheat"/>
    <n v="2013"/>
    <x v="1"/>
    <s v="Rabi"/>
    <s v="Rabi"/>
    <x v="15"/>
    <n v="2160"/>
    <n v="2160"/>
    <n v="5400"/>
    <n v="5400"/>
    <n v="1428.8"/>
    <n v="1428.8"/>
    <s v="WheatManipur"/>
    <n v="312098.40000000002"/>
    <n v="312098.40000000002"/>
    <n v="583.20000000000005"/>
    <n v="583.20000000000005"/>
    <n v="2.4950000000000001"/>
    <n v="2.4950000000000001"/>
    <n v="21.184000000000001"/>
    <n v="21.184000000000001"/>
    <n v="30.257000000000001"/>
    <n v="30.257000000000001"/>
    <n v="13.31"/>
    <n v="13.31"/>
  </r>
  <r>
    <s v="Rice"/>
    <n v="2013"/>
    <x v="3"/>
    <s v="Autumn"/>
    <s v="Autumn"/>
    <x v="16"/>
    <n v="22633"/>
    <n v="22633"/>
    <n v="25671"/>
    <n v="25671"/>
    <n v="1848.8"/>
    <n v="1848.8"/>
    <s v="RiceMizoram"/>
    <m/>
    <n v="1936129.4937241382"/>
    <n v="6110.91"/>
    <n v="6110.91"/>
    <n v="1.1060000000000001"/>
    <n v="1.1060000000000001"/>
    <n v="21.001999999999999"/>
    <n v="21.001999999999999"/>
    <n v="31.071999999999999"/>
    <n v="31.071999999999999"/>
    <n v="12.356999999999999"/>
    <n v="12.356999999999999"/>
  </r>
  <r>
    <s v="Rice"/>
    <n v="2013"/>
    <x v="0"/>
    <s v="Kharif"/>
    <s v="Kharif"/>
    <x v="16"/>
    <n v="15620"/>
    <n v="15620"/>
    <n v="32440"/>
    <n v="32440"/>
    <n v="1848.8"/>
    <n v="1848.8"/>
    <s v="RiceMizoram"/>
    <n v="2256933.7999999998"/>
    <n v="2256933.7999999998"/>
    <n v="4217.3999999999996"/>
    <n v="4217.3999999999996"/>
    <n v="2.1480000000000001"/>
    <n v="2.1480000000000001"/>
    <n v="21.001999999999999"/>
    <n v="21.001999999999999"/>
    <n v="31.071999999999999"/>
    <n v="31.071999999999999"/>
    <n v="12.356999999999999"/>
    <n v="12.356999999999999"/>
  </r>
  <r>
    <s v="Rice"/>
    <n v="2013"/>
    <x v="1"/>
    <s v="Rabi"/>
    <s v="Rabi"/>
    <x v="16"/>
    <n v="550"/>
    <n v="550"/>
    <n v="883"/>
    <n v="883"/>
    <n v="1848.8"/>
    <n v="1848.8"/>
    <s v="RiceMizoram"/>
    <n v="79469.5"/>
    <n v="79469.5"/>
    <n v="148.5"/>
    <n v="148.5"/>
    <n v="1.667"/>
    <n v="1.667"/>
    <n v="21.001999999999999"/>
    <n v="21.001999999999999"/>
    <n v="31.071999999999999"/>
    <n v="31.071999999999999"/>
    <n v="12.356999999999999"/>
    <n v="12.356999999999999"/>
  </r>
  <r>
    <s v="Sugarcane"/>
    <n v="2013"/>
    <x v="5"/>
    <s v="Whole Year"/>
    <s v="Whole Year"/>
    <x v="16"/>
    <n v="1421"/>
    <n v="1421"/>
    <n v="6979"/>
    <n v="6979"/>
    <n v="1848.8"/>
    <n v="1848.8"/>
    <s v="SugarcaneMizoram"/>
    <n v="205320.29"/>
    <n v="205320.29"/>
    <n v="383.67"/>
    <n v="383.67"/>
    <s v="6.84"/>
    <s v="6.84"/>
    <n v="21.001999999999999"/>
    <n v="21.001999999999999"/>
    <n v="31.071999999999999"/>
    <n v="31.071999999999999"/>
    <n v="12.356999999999999"/>
    <n v="12.356999999999999"/>
  </r>
  <r>
    <s v="Ragi"/>
    <n v="2013"/>
    <x v="0"/>
    <s v="Kharif"/>
    <s v="Kharif"/>
    <x v="17"/>
    <n v="320"/>
    <n v="320"/>
    <n v="300"/>
    <n v="300"/>
    <n v="1350.9"/>
    <n v="1350.9"/>
    <s v="RagiNagaland"/>
    <n v="46236.800000000003"/>
    <n v="46236.800000000003"/>
    <n v="86.4"/>
    <n v="86.4"/>
    <n v="0.96599999999999997"/>
    <n v="0.96599999999999997"/>
    <n v="20.356999999999999"/>
    <n v="20.356999999999999"/>
    <n v="29.936"/>
    <n v="29.936"/>
    <n v="12.087999999999999"/>
    <n v="12.087999999999999"/>
  </r>
  <r>
    <s v="Rice"/>
    <n v="2013"/>
    <x v="0"/>
    <s v="Kharif"/>
    <s v="Kharif"/>
    <x v="17"/>
    <n v="185670"/>
    <n v="185670"/>
    <n v="419640"/>
    <n v="419640"/>
    <n v="1350.9"/>
    <n v="1350.9"/>
    <s v="RiceNagaland"/>
    <n v="26827458.300000001"/>
    <n v="26827458.300000001"/>
    <n v="50130.9"/>
    <n v="50130.9"/>
    <n v="2.2040000000000002"/>
    <n v="2.2040000000000002"/>
    <n v="20.356999999999999"/>
    <n v="20.356999999999999"/>
    <n v="29.936"/>
    <n v="29.936"/>
    <n v="12.087999999999999"/>
    <n v="12.087999999999999"/>
  </r>
  <r>
    <s v="Rice"/>
    <n v="2013"/>
    <x v="1"/>
    <s v="Rabi"/>
    <s v="Rabi"/>
    <x v="17"/>
    <n v="3810"/>
    <n v="3810"/>
    <n v="10000"/>
    <n v="10000"/>
    <n v="1350.9"/>
    <n v="1350.9"/>
    <s v="RiceNagaland"/>
    <n v="550506.9"/>
    <n v="550506.9"/>
    <n v="1028.7"/>
    <n v="1028.7"/>
    <n v="2.633"/>
    <n v="2.633"/>
    <n v="20.356999999999999"/>
    <n v="20.356999999999999"/>
    <n v="29.936"/>
    <n v="29.936"/>
    <n v="12.087999999999999"/>
    <n v="12.087999999999999"/>
  </r>
  <r>
    <s v="Sunflower"/>
    <n v="2013"/>
    <x v="0"/>
    <s v="Kharif"/>
    <s v="Kharif"/>
    <x v="17"/>
    <n v="260"/>
    <n v="260"/>
    <n v="200"/>
    <n v="200"/>
    <n v="1350.9"/>
    <n v="1350.9"/>
    <s v="SunflowerNagaland"/>
    <n v="37567.4"/>
    <n v="37567.4"/>
    <n v="70.2"/>
    <n v="70.2"/>
    <n v="0.72199999999999998"/>
    <n v="0.72199999999999998"/>
    <n v="20.356999999999999"/>
    <n v="20.356999999999999"/>
    <n v="29.936"/>
    <n v="29.936"/>
    <n v="12.087999999999999"/>
    <n v="12.087999999999999"/>
  </r>
  <r>
    <s v="Sunflower"/>
    <n v="2013"/>
    <x v="1"/>
    <s v="Rabi"/>
    <s v="Rabi"/>
    <x v="17"/>
    <n v="2050"/>
    <n v="2050"/>
    <n v="1300"/>
    <n v="1300"/>
    <n v="1350.9"/>
    <n v="1350.9"/>
    <s v="SunflowerNagaland"/>
    <n v="296204.5"/>
    <n v="296204.5"/>
    <n v="553.5"/>
    <n v="553.5"/>
    <n v="0.64"/>
    <n v="0.64"/>
    <n v="20.356999999999999"/>
    <n v="20.356999999999999"/>
    <n v="29.936"/>
    <n v="29.936"/>
    <n v="12.087999999999999"/>
    <n v="12.087999999999999"/>
  </r>
  <r>
    <s v="Urad"/>
    <n v="2013"/>
    <x v="1"/>
    <s v="Rabi"/>
    <s v="Rabi"/>
    <x v="17"/>
    <n v="760"/>
    <n v="760"/>
    <n v="610"/>
    <n v="610"/>
    <m/>
    <n v="1534.2110416666676"/>
    <s v="UradNagaland"/>
    <n v="109812.4"/>
    <n v="109812.4"/>
    <m/>
    <n v="228.1"/>
    <n v="0.80300000000000005"/>
    <n v="0.80300000000000005"/>
    <n v="20.356999999999999"/>
    <n v="20.356999999999999"/>
    <n v="29.936"/>
    <n v="29.936"/>
    <n v="12.087999999999999"/>
    <n v="12.087999999999999"/>
  </r>
  <r>
    <s v="Wheat"/>
    <n v="2013"/>
    <x v="1"/>
    <s v="Rabi"/>
    <s v="Rabi"/>
    <x v="17"/>
    <n v="3000"/>
    <n v="3000"/>
    <n v="5470"/>
    <n v="5470"/>
    <n v="1350.9"/>
    <n v="1350.9"/>
    <s v="WheatNagaland"/>
    <s v=" 433470 "/>
    <s v=" 433470 "/>
    <n v="810"/>
    <n v="810"/>
    <n v="1.8240000000000001"/>
    <n v="1.8240000000000001"/>
    <n v="20.356999999999999"/>
    <n v="20.356999999999999"/>
    <n v="29.936"/>
    <n v="29.936"/>
    <n v="12.087999999999999"/>
    <n v="12.087999999999999"/>
  </r>
  <r>
    <s v="Rice"/>
    <n v="2013"/>
    <x v="0"/>
    <s v="Kharif"/>
    <s v="Kharif"/>
    <x v="18"/>
    <n v="2851000"/>
    <n v="2851000"/>
    <n v="11267000"/>
    <n v="11267000"/>
    <n v="586.6"/>
    <n v="586.6"/>
    <s v="RicePunjab"/>
    <n v="411940990"/>
    <n v="411940990"/>
    <n v="769770"/>
    <n v="769770"/>
    <n v="3.8340000000000001"/>
    <n v="3.8340000000000001"/>
    <n v="24.832000000000001"/>
    <n v="24.832000000000001"/>
    <n v="36.722000000000001"/>
    <n v="36.722000000000001"/>
    <n v="12.593999999999999"/>
    <n v="12.593999999999999"/>
  </r>
  <r>
    <s v="Sugarcane"/>
    <n v="2013"/>
    <x v="5"/>
    <s v="Whole Year"/>
    <s v="Whole Year"/>
    <x v="18"/>
    <n v="89000"/>
    <n v="89000"/>
    <n v="6675000"/>
    <n v="6675000"/>
    <n v="586.6"/>
    <n v="586.6"/>
    <s v="SugarcanePunjab"/>
    <n v="12859610"/>
    <n v="12859610"/>
    <n v="24030"/>
    <n v="24030"/>
    <n v="77.712999999999994"/>
    <n v="77.712999999999994"/>
    <n v="24.832000000000001"/>
    <n v="24.832000000000001"/>
    <n v="36.722000000000001"/>
    <n v="36.722000000000001"/>
    <n v="12.593999999999999"/>
    <n v="12.593999999999999"/>
  </r>
  <r>
    <s v="Urad"/>
    <n v="2013"/>
    <x v="0"/>
    <s v="Kharif"/>
    <s v="Kharif"/>
    <x v="18"/>
    <n v="2200"/>
    <n v="2200"/>
    <n v="1050"/>
    <n v="1050"/>
    <n v="586.6"/>
    <n v="586.6"/>
    <s v="UradPunjab"/>
    <n v="317878"/>
    <n v="317878"/>
    <m/>
    <n v="726.66666666666663"/>
    <n v="0.46400000000000002"/>
    <n v="0.46400000000000002"/>
    <n v="24.832000000000001"/>
    <n v="24.832000000000001"/>
    <n v="36.722000000000001"/>
    <n v="36.722000000000001"/>
    <n v="12.593999999999999"/>
    <n v="12.593999999999999"/>
  </r>
  <r>
    <s v="Wheat"/>
    <n v="2013"/>
    <x v="1"/>
    <s v="Rabi"/>
    <s v="Rabi"/>
    <x v="18"/>
    <n v="3512000"/>
    <n v="3512000"/>
    <n v="17620000"/>
    <n v="17620000"/>
    <n v="586.6"/>
    <n v="586.6"/>
    <s v="WheatPunjab"/>
    <n v="507448880"/>
    <n v="507448880"/>
    <n v="948240"/>
    <n v="948240"/>
    <n v="4.9370000000000003"/>
    <n v="4.9370000000000003"/>
    <n v="24.832000000000001"/>
    <n v="24.832000000000001"/>
    <n v="36.722000000000001"/>
    <n v="36.722000000000001"/>
    <n v="12.593999999999999"/>
    <n v="12.593999999999999"/>
  </r>
  <r>
    <s v="Ragi"/>
    <n v="2013"/>
    <x v="0"/>
    <s v="Kharif"/>
    <s v="Kharif"/>
    <x v="25"/>
    <n v="1204"/>
    <n v="1204"/>
    <n v="1727"/>
    <n v="1727"/>
    <n v="1348.7"/>
    <n v="1348.7"/>
    <s v="RagiTelangana"/>
    <n v="173965.96"/>
    <n v="173965.96"/>
    <n v="325.08"/>
    <n v="325.08"/>
    <n v="1.593"/>
    <n v="1.593"/>
    <n v="25.646999999999998"/>
    <n v="25.646999999999998"/>
    <n v="34.878999999999998"/>
    <n v="34.878999999999998"/>
    <n v="16.562000000000001"/>
    <n v="16.562000000000001"/>
  </r>
  <r>
    <s v="Ragi"/>
    <n v="2013"/>
    <x v="1"/>
    <s v="Rabi"/>
    <s v="Rabi"/>
    <x v="25"/>
    <n v="511"/>
    <n v="511"/>
    <n v="794"/>
    <n v="794"/>
    <n v="1348.7"/>
    <n v="1348.7"/>
    <s v="RagiTelangana"/>
    <n v="73834.39"/>
    <n v="73834.39"/>
    <n v="137.97"/>
    <n v="137.97"/>
    <n v="1.55"/>
    <n v="1.55"/>
    <n v="25.646999999999998"/>
    <n v="25.646999999999998"/>
    <n v="34.878999999999998"/>
    <n v="34.878999999999998"/>
    <n v="16.562000000000001"/>
    <n v="16.562000000000001"/>
  </r>
  <r>
    <s v="Rice"/>
    <n v="2013"/>
    <x v="0"/>
    <s v="Kharif"/>
    <s v="Kharif"/>
    <x v="25"/>
    <n v="1166334"/>
    <n v="1166334"/>
    <n v="3768045"/>
    <n v="3768045"/>
    <n v="1348.7"/>
    <n v="1348.7"/>
    <s v="RiceTelangana"/>
    <n v="168523599.69999999"/>
    <n v="168523599.69999999"/>
    <n v="314910.18"/>
    <n v="314910.18"/>
    <n v="3.1160000000000001"/>
    <n v="3.1160000000000001"/>
    <n v="25.646999999999998"/>
    <n v="25.646999999999998"/>
    <n v="34.878999999999998"/>
    <n v="34.878999999999998"/>
    <n v="16.562000000000001"/>
    <n v="16.562000000000001"/>
  </r>
  <r>
    <s v="Rice"/>
    <n v="2013"/>
    <x v="1"/>
    <s v="Rabi"/>
    <s v="Rabi"/>
    <x v="25"/>
    <n v="828103"/>
    <n v="828103"/>
    <s v=" 2813045 "/>
    <s v=" 2813045 "/>
    <n v="1348.7"/>
    <n v="1348.7"/>
    <s v="RiceTelangana"/>
    <n v="119652602.5"/>
    <n v="119652602.5"/>
    <n v="223587.81"/>
    <n v="223587.81"/>
    <n v="3.2029999999999998"/>
    <n v="3.2029999999999998"/>
    <n v="25.646999999999998"/>
    <n v="25.646999999999998"/>
    <n v="34.878999999999998"/>
    <n v="34.878999999999998"/>
    <n v="16.562000000000001"/>
    <n v="16.562000000000001"/>
  </r>
  <r>
    <s v="Sugarcane"/>
    <n v="2013"/>
    <x v="6"/>
    <s v=""/>
    <s v="Kharif"/>
    <x v="25"/>
    <n v="39309"/>
    <n v="39309"/>
    <n v="3376625"/>
    <n v="3376625"/>
    <n v="1348.7"/>
    <n v="1348.7"/>
    <s v="SugarcaneTelangana"/>
    <n v="5679757.4100000001"/>
    <n v="5679757.4100000001"/>
    <n v="10613.43"/>
    <n v="10613.43"/>
    <n v="83.918999999999997"/>
    <n v="83.918999999999997"/>
    <m/>
    <n v="25.721000000000004"/>
    <s v="34.88"/>
    <s v="34.88"/>
    <n v="16.562000000000001"/>
    <n v="16.562000000000001"/>
  </r>
  <r>
    <s v="Sunflower"/>
    <n v="2013"/>
    <x v="0"/>
    <s v="Kharif"/>
    <s v="Kharif"/>
    <x v="25"/>
    <n v="2040"/>
    <n v="2040"/>
    <n v="1750"/>
    <n v="1750"/>
    <n v="1348.7"/>
    <n v="1348.7"/>
    <s v="SunflowerTelangana"/>
    <n v="294759.59999999998"/>
    <n v="294759.59999999998"/>
    <n v="550.79999999999995"/>
    <n v="550.79999999999995"/>
    <n v="0.84699999999999998"/>
    <n v="0.84699999999999998"/>
    <n v="25.646999999999998"/>
    <n v="25.646999999999998"/>
    <n v="34.878999999999998"/>
    <n v="34.878999999999998"/>
    <n v="16.562000000000001"/>
    <n v="16.562000000000001"/>
  </r>
  <r>
    <s v="Sunflower"/>
    <n v="2013"/>
    <x v="1"/>
    <s v="Rabi"/>
    <s v="Rabi"/>
    <x v="25"/>
    <n v="17580"/>
    <n v="17580"/>
    <n v="16867"/>
    <n v="16867"/>
    <n v="1348.7"/>
    <n v="1348.7"/>
    <s v="SunflowerTelangana"/>
    <n v="2540134.2000000002"/>
    <n v="2540134.2000000002"/>
    <n v="4746.6000000000004"/>
    <n v="4746.6000000000004"/>
    <n v="1.0840000000000001"/>
    <n v="1.0840000000000001"/>
    <n v="25.646999999999998"/>
    <n v="25.646999999999998"/>
    <n v="34.878999999999998"/>
    <n v="34.878999999999998"/>
    <n v="16.562000000000001"/>
    <n v="16.562000000000001"/>
  </r>
  <r>
    <s v="Urad"/>
    <n v="2013"/>
    <x v="6"/>
    <s v=""/>
    <s v="Kharif"/>
    <x v="25"/>
    <n v="32090"/>
    <n v="32090"/>
    <n v="26377"/>
    <n v="26377"/>
    <n v="1348.7"/>
    <n v="1348.7"/>
    <s v="UradTelangana"/>
    <n v="4636684.0999999996"/>
    <n v="4636684.0999999996"/>
    <n v="8664.2999999999993"/>
    <n v="8664.2999999999993"/>
    <n v="0.83099999999999996"/>
    <n v="0.83099999999999996"/>
    <n v="25.646999999999998"/>
    <n v="25.646999999999998"/>
    <n v="34.878999999999998"/>
    <n v="34.878999999999998"/>
    <n v="16.562000000000001"/>
    <n v="16.562000000000001"/>
  </r>
  <r>
    <s v="Urad"/>
    <n v="2013"/>
    <x v="1"/>
    <s v="Rabi"/>
    <s v="Rabi"/>
    <x v="25"/>
    <n v="9473"/>
    <n v="9473"/>
    <n v="9028"/>
    <n v="9028"/>
    <n v="1348.7"/>
    <n v="1348.7"/>
    <s v="UradTelangana"/>
    <n v="1368753.77"/>
    <n v="1368753.77"/>
    <n v="2557.71"/>
    <n v="2557.71"/>
    <n v="0.91300000000000003"/>
    <n v="0.91300000000000003"/>
    <n v="25.646999999999998"/>
    <n v="25.646999999999998"/>
    <n v="34.878999999999998"/>
    <n v="34.878999999999998"/>
    <n v="16.562000000000001"/>
    <n v="16.562000000000001"/>
  </r>
  <r>
    <s v="Wheat"/>
    <n v="2013"/>
    <x v="1"/>
    <s v="Rabi"/>
    <s v="Rabi"/>
    <x v="25"/>
    <n v="7039"/>
    <n v="7039"/>
    <n v="4366"/>
    <n v="4366"/>
    <n v="1348.7"/>
    <n v="1348.7"/>
    <s v="WheatTelangana"/>
    <m/>
    <n v="587392.18625000003"/>
    <n v="1900.53"/>
    <n v="1900.53"/>
    <n v="0.74"/>
    <n v="0.74"/>
    <n v="25.646999999999998"/>
    <n v="25.646999999999998"/>
    <n v="34.878999999999998"/>
    <n v="34.878999999999998"/>
    <n v="16.562000000000001"/>
    <n v="16.562000000000001"/>
  </r>
  <r>
    <s v="Rice"/>
    <n v="2013"/>
    <x v="0"/>
    <s v="Kharif"/>
    <s v="Kharif"/>
    <x v="19"/>
    <n v="254254"/>
    <n v="254254"/>
    <m/>
    <n v="705554.85"/>
    <n v="2043.5"/>
    <n v="2043.5"/>
    <s v="RiceTripura"/>
    <n v="36737160.460000001"/>
    <n v="36737160.460000001"/>
    <n v="68648.58"/>
    <n v="68648.58"/>
    <n v="2.7749999999999999"/>
    <n v="2.7749999999999999"/>
    <n v="24.823"/>
    <n v="24.823"/>
    <n v="33.552"/>
    <n v="33.552"/>
    <n v="17.013000000000002"/>
    <n v="17.013000000000002"/>
  </r>
  <r>
    <s v="Sugarcane"/>
    <n v="2013"/>
    <x v="5"/>
    <s v="Whole Year"/>
    <s v="Whole Year"/>
    <x v="19"/>
    <n v="964"/>
    <n v="964"/>
    <n v="49598"/>
    <n v="49598"/>
    <n v="2043.5"/>
    <n v="2043.5"/>
    <s v="SugarcaneTripura"/>
    <n v="139288.35999999999"/>
    <n v="139288.35999999999"/>
    <n v="260.27999999999997"/>
    <n v="260.27999999999997"/>
    <n v="52.167999999999999"/>
    <n v="52.167999999999999"/>
    <n v="24.823"/>
    <n v="24.823"/>
    <n v="33.552"/>
    <n v="33.552"/>
    <n v="17.013000000000002"/>
    <n v="17.013000000000002"/>
  </r>
  <r>
    <s v="Urad"/>
    <n v="2013"/>
    <x v="0"/>
    <s v="Kharif"/>
    <s v="Kharif"/>
    <x v="19"/>
    <n v="1324"/>
    <n v="1324"/>
    <n v="817"/>
    <n v="817"/>
    <n v="2043.5"/>
    <n v="2043.5"/>
    <s v="UradTripura"/>
    <n v="191304.76"/>
    <n v="191304.76"/>
    <n v="357.48"/>
    <n v="357.48"/>
    <n v="0.58799999999999997"/>
    <n v="0.58799999999999997"/>
    <n v="24.823"/>
    <n v="24.823"/>
    <n v="33.552"/>
    <n v="33.552"/>
    <n v="17.013000000000002"/>
    <n v="17.013000000000002"/>
  </r>
  <r>
    <s v="Urad"/>
    <n v="2013"/>
    <x v="1"/>
    <s v="Rabi"/>
    <s v="Rabi"/>
    <x v="19"/>
    <n v="380"/>
    <n v="380"/>
    <n v="295"/>
    <n v="295"/>
    <n v="2043.5"/>
    <n v="2043.5"/>
    <s v="UradTripura"/>
    <n v="54906.2"/>
    <n v="54906.2"/>
    <n v="102.6"/>
    <n v="102.6"/>
    <n v="0.78300000000000003"/>
    <n v="0.78300000000000003"/>
    <n v="24.823"/>
    <n v="24.823"/>
    <n v="33.552"/>
    <n v="33.552"/>
    <n v="17.013000000000002"/>
    <n v="17.013000000000002"/>
  </r>
  <r>
    <s v="Wheat"/>
    <n v="2013"/>
    <x v="1"/>
    <s v="Rabi"/>
    <s v="Rabi"/>
    <x v="19"/>
    <n v="150"/>
    <n v="150"/>
    <n v="300"/>
    <n v="300"/>
    <n v="2043.5"/>
    <n v="2043.5"/>
    <s v="WheatTripura"/>
    <n v="21673.5"/>
    <n v="21673.5"/>
    <n v="40.5"/>
    <n v="40.5"/>
    <m/>
    <n v="2"/>
    <n v="24.823"/>
    <n v="24.823"/>
    <n v="33.552"/>
    <n v="33.552"/>
    <n v="17.013000000000002"/>
    <n v="17.013000000000002"/>
  </r>
  <r>
    <s v="Rice"/>
    <n v="2013"/>
    <x v="0"/>
    <s v="Kharif"/>
    <s v="Kharif"/>
    <x v="20"/>
    <n v="5955306"/>
    <n v="5955306"/>
    <n v="14565665"/>
    <n v="14565665"/>
    <n v="995.2"/>
    <n v="995.2"/>
    <s v="RiceUttar Pradesh"/>
    <n v="860482163.89999998"/>
    <n v="860482163.89999998"/>
    <n v="1607932.62"/>
    <n v="1607932.62"/>
    <n v="2.3959999999999999"/>
    <n v="2.3959999999999999"/>
    <n v="24.977"/>
    <n v="24.977"/>
    <n v="35.725000000000001"/>
    <n v="35.725000000000001"/>
    <n v="14.346"/>
    <n v="14.346"/>
  </r>
  <r>
    <s v="Rice"/>
    <n v="2013"/>
    <x v="2"/>
    <s v="Summer"/>
    <s v="Summer"/>
    <x v="20"/>
    <n v="27063"/>
    <n v="27063"/>
    <n v="70171"/>
    <n v="70171"/>
    <n v="995.2"/>
    <n v="995.2"/>
    <s v="RiceUttar Pradesh"/>
    <n v="3910332.87"/>
    <n v="3910332.87"/>
    <n v="7307.01"/>
    <n v="7307.01"/>
    <n v="2.4790000000000001"/>
    <n v="2.4790000000000001"/>
    <n v="24.977"/>
    <n v="24.977"/>
    <n v="35.725000000000001"/>
    <n v="35.725000000000001"/>
    <n v="14.346"/>
    <n v="14.346"/>
  </r>
  <r>
    <s v="Sugarcane"/>
    <n v="2013"/>
    <x v="0"/>
    <s v="Kharif"/>
    <s v="Kharif"/>
    <x v="20"/>
    <n v="2228080"/>
    <n v="2228080"/>
    <n v="142045762"/>
    <n v="142045762"/>
    <n v="995.2"/>
    <n v="995.2"/>
    <s v="SugarcaneUttar Pradesh"/>
    <n v="321935279.19999999"/>
    <n v="321935279.19999999"/>
    <n v="601581.6"/>
    <n v="601581.6"/>
    <m/>
    <n v="63.752541201393129"/>
    <n v="24.977"/>
    <n v="24.977"/>
    <n v="35.725000000000001"/>
    <n v="35.725000000000001"/>
    <n v="14.346"/>
    <n v="14.346"/>
  </r>
  <r>
    <s v="Sunflower"/>
    <n v="2013"/>
    <x v="2"/>
    <s v="Summer"/>
    <s v="Summer"/>
    <x v="20"/>
    <n v="3149"/>
    <n v="3149"/>
    <n v="5042"/>
    <n v="5042"/>
    <n v="995.2"/>
    <n v="995.2"/>
    <s v="SunflowerUttar Pradesh"/>
    <n v="454999.01"/>
    <n v="454999.01"/>
    <n v="850.23"/>
    <n v="850.23"/>
    <n v="1.5740000000000001"/>
    <n v="1.5740000000000001"/>
    <n v="24.977"/>
    <n v="24.977"/>
    <n v="35.725000000000001"/>
    <n v="35.725000000000001"/>
    <n v="14.346"/>
    <n v="14.346"/>
  </r>
  <r>
    <s v="Urad"/>
    <n v="2013"/>
    <x v="0"/>
    <s v="Kharif"/>
    <s v="Kharif"/>
    <x v="20"/>
    <n v="496901"/>
    <n v="496901"/>
    <n v="221673"/>
    <n v="221673"/>
    <n v="995.2"/>
    <n v="995.2"/>
    <s v="UradUttar Pradesh"/>
    <n v="71797225.489999995"/>
    <n v="71797225.489999995"/>
    <n v="134163.26999999999"/>
    <n v="134163.26999999999"/>
    <m/>
    <n v="0.4461109959529162"/>
    <m/>
    <n v="25.035499999999999"/>
    <n v="35.725000000000001"/>
    <n v="35.725000000000001"/>
    <n v="14.346"/>
    <n v="14.346"/>
  </r>
  <r>
    <s v="Urad"/>
    <n v="2013"/>
    <x v="2"/>
    <s v="Summer"/>
    <s v="Summer"/>
    <x v="20"/>
    <n v="45092"/>
    <n v="45092"/>
    <n v="26112"/>
    <n v="26112"/>
    <n v="995.2"/>
    <n v="995.2"/>
    <s v="UradUttar Pradesh"/>
    <n v="6515343.0800000001"/>
    <n v="6515343.0800000001"/>
    <n v="12174.84"/>
    <n v="12174.84"/>
    <n v="0.61599999999999999"/>
    <n v="0.61599999999999999"/>
    <n v="24.977"/>
    <n v="24.977"/>
    <n v="35.725000000000001"/>
    <n v="35.725000000000001"/>
    <s v=" 14.346 "/>
    <s v=" 14.346 "/>
  </r>
  <r>
    <s v="Wheat"/>
    <n v="2013"/>
    <x v="1"/>
    <s v="Rabi"/>
    <s v="Rabi"/>
    <x v="20"/>
    <n v="9839197"/>
    <n v="9839197"/>
    <n v="31492656"/>
    <n v="31492656"/>
    <n v="995.2"/>
    <n v="995.2"/>
    <s v="WheatUttar Pradesh"/>
    <n v="1421665575"/>
    <n v="1421665575"/>
    <n v="2656583.19"/>
    <n v="2656583.19"/>
    <n v="3.2160000000000002"/>
    <n v="3.2160000000000002"/>
    <n v="24.977"/>
    <n v="24.977"/>
    <n v="35.725000000000001"/>
    <n v="35.725000000000001"/>
    <n v="14.346"/>
    <n v="14.346"/>
  </r>
  <r>
    <s v="Ragi"/>
    <n v="2013"/>
    <x v="0"/>
    <s v="Kharif"/>
    <s v="Kharif"/>
    <x v="21"/>
    <n v="108656"/>
    <n v="108656"/>
    <n v="148803"/>
    <n v="148803"/>
    <n v="1735.4"/>
    <n v="1735.4"/>
    <s v="RagiUttarakhand"/>
    <n v="15699705.439999999"/>
    <n v="15699705.439999999"/>
    <n v="29337.119999999999"/>
    <n v="29337.119999999999"/>
    <n v="1.4810000000000001"/>
    <n v="1.4810000000000001"/>
    <n v="18.628"/>
    <n v="18.628"/>
    <n v="27.867000000000001"/>
    <n v="27.867000000000001"/>
    <n v="10.936"/>
    <n v="10.936"/>
  </r>
  <r>
    <s v="Rice"/>
    <n v="2013"/>
    <x v="0"/>
    <s v="Kharif"/>
    <s v="Kharif"/>
    <x v="21"/>
    <n v="246959"/>
    <n v="246959"/>
    <n v="551758"/>
    <n v="551758"/>
    <n v="1735.4"/>
    <n v="1735.4"/>
    <s v="RiceUttarakhand"/>
    <n v="35683105.909999996"/>
    <n v="35683105.909999996"/>
    <n v="66678.929999999993"/>
    <n v="66678.929999999993"/>
    <n v="1.736"/>
    <n v="1.736"/>
    <n v="18.628"/>
    <n v="18.628"/>
    <n v="27.867000000000001"/>
    <n v="27.867000000000001"/>
    <s v=" 10.936 "/>
    <s v=" 10.936 "/>
  </r>
  <r>
    <s v="Rice"/>
    <n v="2013"/>
    <x v="2"/>
    <s v="Summer"/>
    <s v="Summer"/>
    <x v="21"/>
    <n v="12420"/>
    <n v="12420"/>
    <n v="41310"/>
    <n v="41310"/>
    <n v="1735.4"/>
    <n v="1735.4"/>
    <s v="RiceUttarakhand"/>
    <n v="1794565.8"/>
    <n v="1794565.8"/>
    <n v="3353.4"/>
    <n v="3353.4"/>
    <n v="3.3530000000000002"/>
    <n v="3.3530000000000002"/>
    <n v="18.628"/>
    <n v="18.628"/>
    <n v="27.867000000000001"/>
    <n v="27.867000000000001"/>
    <n v="10.936"/>
    <n v="10.936"/>
  </r>
  <r>
    <s v="Sugarcane"/>
    <n v="2013"/>
    <x v="5"/>
    <s v="Whole Year"/>
    <s v="Whole Year"/>
    <x v="21"/>
    <n v="106499"/>
    <n v="106499"/>
    <n v="6061428"/>
    <n v="6061428"/>
    <n v="1735.4"/>
    <n v="1735.4"/>
    <s v="SugarcaneUttarakhand"/>
    <n v="15388040.51"/>
    <n v="15388040.51"/>
    <n v="28754.73"/>
    <n v="28754.73"/>
    <n v="58.4"/>
    <n v="58.4"/>
    <n v="18.628"/>
    <n v="18.628"/>
    <n v="27.867000000000001"/>
    <n v="27.867000000000001"/>
    <n v="10.936"/>
    <n v="10.936"/>
  </r>
  <r>
    <s v="Sunflower"/>
    <n v="2013"/>
    <x v="0"/>
    <s v="Kharif"/>
    <s v="Kharif"/>
    <x v="21"/>
    <n v="40"/>
    <n v="40"/>
    <n v="39"/>
    <n v="39"/>
    <n v="1735.4"/>
    <n v="1735.4"/>
    <s v="SunflowerUttarakhand"/>
    <n v="5779.6"/>
    <n v="5779.6"/>
    <n v="10.8"/>
    <n v="10.8"/>
    <n v="0.99199999999999999"/>
    <n v="0.99199999999999999"/>
    <n v="18.628"/>
    <n v="18.628"/>
    <n v="27.867000000000001"/>
    <n v="27.867000000000001"/>
    <n v="10.936"/>
    <n v="10.936"/>
  </r>
  <r>
    <s v="Urad"/>
    <n v="2013"/>
    <x v="0"/>
    <s v="Kharif"/>
    <s v="Kharif"/>
    <x v="21"/>
    <n v="11132"/>
    <n v="11132"/>
    <n v="8839"/>
    <n v="8839"/>
    <n v="1735.4"/>
    <n v="1735.4"/>
    <s v="UradUttarakhand"/>
    <n v="1608462.68"/>
    <n v="1608462.68"/>
    <n v="3005.64"/>
    <n v="3005.64"/>
    <n v="0.79300000000000004"/>
    <n v="0.79300000000000004"/>
    <n v="18.628"/>
    <n v="18.628"/>
    <n v="27.867000000000001"/>
    <n v="27.867000000000001"/>
    <n v="10.936"/>
    <n v="10.936"/>
  </r>
  <r>
    <s v="Urad"/>
    <n v="2013"/>
    <x v="2"/>
    <s v="Summer"/>
    <s v="Summer"/>
    <x v="21"/>
    <n v="66"/>
    <n v="66"/>
    <n v="27"/>
    <n v="27"/>
    <n v="1735.4"/>
    <n v="1735.4"/>
    <s v="UradUttarakhand"/>
    <n v="9536.34"/>
    <n v="9536.34"/>
    <n v="17.82"/>
    <n v="17.82"/>
    <n v="0.41"/>
    <n v="0.41"/>
    <n v="18.628"/>
    <n v="18.628"/>
    <m/>
    <n v="28.961999999999996"/>
    <n v="10.936"/>
    <n v="10.936"/>
  </r>
  <r>
    <s v="Wheat"/>
    <n v="2013"/>
    <x v="1"/>
    <s v="Rabi"/>
    <s v="Rabi"/>
    <x v="21"/>
    <n v="343637"/>
    <n v="343637"/>
    <n v="848134"/>
    <n v="848134"/>
    <n v="1735.4"/>
    <n v="1735.4"/>
    <s v="WheatUttarakhand"/>
    <n v="49652110.130000003"/>
    <n v="49652110.130000003"/>
    <n v="92781.99"/>
    <n v="92781.99"/>
    <n v="1.978"/>
    <n v="1.978"/>
    <n v="18.628"/>
    <n v="18.628"/>
    <n v="27.867000000000001"/>
    <n v="27.867000000000001"/>
    <n v="10.936"/>
    <n v="10.936"/>
  </r>
  <r>
    <s v="Ragi"/>
    <n v="2013"/>
    <x v="3"/>
    <s v="Autumn"/>
    <s v="Autumn"/>
    <x v="23"/>
    <n v="22202"/>
    <n v="22202"/>
    <n v="16373"/>
    <n v="16373"/>
    <n v="1253.5999999999999"/>
    <n v="1253.5999999999999"/>
    <s v="RagiJharkhand"/>
    <n v="3207966.98"/>
    <n v="3207966.98"/>
    <n v="5994.54"/>
    <n v="5994.54"/>
    <n v="1.137"/>
    <n v="1.137"/>
    <n v="22.754999999999999"/>
    <n v="22.754999999999999"/>
    <n v="32.85"/>
    <n v="32.85"/>
    <n v="13.276"/>
    <n v="13.276"/>
  </r>
  <r>
    <s v="Rice"/>
    <n v="2013"/>
    <x v="3"/>
    <s v="Autumn"/>
    <s v="Autumn"/>
    <x v="23"/>
    <n v="154068"/>
    <n v="154068"/>
    <n v="131682"/>
    <n v="131682"/>
    <n v="1253.5999999999999"/>
    <n v="1253.5999999999999"/>
    <s v="RiceJharkhand"/>
    <n v="22261285.32"/>
    <n v="22261285.32"/>
    <n v="41598.36"/>
    <n v="41598.36"/>
    <n v="0.85499999999999998"/>
    <n v="0.85499999999999998"/>
    <n v="22.754999999999999"/>
    <n v="22.754999999999999"/>
    <n v="32.85"/>
    <n v="32.85"/>
    <n v="13.276"/>
    <n v="13.276"/>
  </r>
  <r>
    <s v="Rice"/>
    <n v="2013"/>
    <x v="4"/>
    <s v="Winter"/>
    <s v="Winter"/>
    <x v="23"/>
    <n v="933073"/>
    <n v="933073"/>
    <n v="1366639"/>
    <n v="1366639"/>
    <n v="1253.5999999999999"/>
    <n v="1253.5999999999999"/>
    <s v="RiceJharkhand"/>
    <n v="134819717.80000001"/>
    <n v="134819717.80000001"/>
    <n v="251929.71"/>
    <n v="251929.71"/>
    <m/>
    <n v="1.4646646082353685"/>
    <n v="22.754999999999999"/>
    <n v="22.754999999999999"/>
    <n v="32.85"/>
    <n v="32.85"/>
    <n v="13.276"/>
    <n v="13.276"/>
  </r>
  <r>
    <s v="Sugarcane"/>
    <n v="2013"/>
    <x v="5"/>
    <s v="Whole Year"/>
    <s v="Whole Year"/>
    <x v="23"/>
    <n v="998"/>
    <n v="998"/>
    <n v="56340"/>
    <n v="56340"/>
    <n v="12536"/>
    <n v="12536"/>
    <s v="SugarcaneJharkhand"/>
    <n v="144201.01999999999"/>
    <n v="144201.01999999999"/>
    <n v="269.45999999999998"/>
    <n v="269.45999999999998"/>
    <n v="49.494999999999997"/>
    <n v="49.494999999999997"/>
    <n v="22.754999999999999"/>
    <n v="22.754999999999999"/>
    <n v="32.85"/>
    <n v="32.85"/>
    <n v="13.276"/>
    <n v="13.276"/>
  </r>
  <r>
    <s v="Wheat"/>
    <n v="2013"/>
    <x v="1"/>
    <s v="Rabi"/>
    <s v="Rabi"/>
    <x v="23"/>
    <n v="73527"/>
    <n v="73527"/>
    <n v="106208"/>
    <n v="106208"/>
    <n v="1253.5999999999999"/>
    <n v="1253.5999999999999"/>
    <s v="WheatJharkhand"/>
    <n v="10623916.23"/>
    <n v="10623916.23"/>
    <n v="19852.29"/>
    <n v="19852.29"/>
    <n v="1.55"/>
    <n v="1.55"/>
    <n v="22.754999999999999"/>
    <n v="22.754999999999999"/>
    <n v="32.85"/>
    <n v="32.85"/>
    <n v="13.276"/>
    <n v="13.276"/>
  </r>
  <r>
    <s v="Ragi"/>
    <n v="2013"/>
    <x v="1"/>
    <s v="Rabi"/>
    <s v="Rabi"/>
    <x v="24"/>
    <n v="10107"/>
    <n v="10107"/>
    <n v="11068"/>
    <n v="11068"/>
    <n v="1939.9"/>
    <n v="1939.9"/>
    <s v="RagiWest Bengal"/>
    <n v="1460360.43"/>
    <n v="1460360.43"/>
    <n v="2728.89"/>
    <n v="2728.89"/>
    <n v="0.69399999999999995"/>
    <n v="0.69399999999999995"/>
    <n v="25.445"/>
    <n v="25.445"/>
    <n v="35.420999999999999"/>
    <n v="35.420999999999999"/>
    <n v="16.128"/>
    <n v="16.128"/>
  </r>
  <r>
    <s v="Rice"/>
    <n v="2013"/>
    <x v="3"/>
    <s v="Autumn"/>
    <s v="Autumn"/>
    <x v="24"/>
    <n v="210036"/>
    <n v="210036"/>
    <n v="493651"/>
    <n v="493651"/>
    <n v="1939.9"/>
    <n v="1939.9"/>
    <s v="RiceWest Bengal"/>
    <n v="30348101.640000001"/>
    <n v="30348101.640000001"/>
    <n v="56709.72"/>
    <n v="56709.72"/>
    <n v="2.2530000000000001"/>
    <n v="2.2530000000000001"/>
    <n v="25.445"/>
    <n v="25.445"/>
    <n v="35.420999999999999"/>
    <n v="35.420999999999999"/>
    <n v="16.128"/>
    <n v="16.128"/>
  </r>
  <r>
    <s v="Rice"/>
    <n v="2013"/>
    <x v="2"/>
    <s v="Summer"/>
    <s v="Summer"/>
    <x v="24"/>
    <n v="1286995"/>
    <n v="1286995"/>
    <n v="4338142"/>
    <n v="4338142"/>
    <n v="1939.9"/>
    <n v="1939.9"/>
    <s v="RiceWest Bengal"/>
    <m/>
    <n v="278611020.01142853"/>
    <n v="347488.65"/>
    <n v="347488.65"/>
    <m/>
    <n v="3.3707528001274287"/>
    <n v="25.445"/>
    <n v="25.445"/>
    <n v="35.420999999999999"/>
    <n v="35.420999999999999"/>
    <n v="16.128"/>
    <n v="16.128"/>
  </r>
  <r>
    <s v="Rice"/>
    <n v="2013"/>
    <x v="4"/>
    <s v="Winter"/>
    <s v="Winter"/>
    <x v="24"/>
    <s v="4,016,656"/>
    <s v="4,016,656"/>
    <s v="10,545,076"/>
    <s v="10,545,076"/>
    <n v="1939.9"/>
    <n v="1939.9"/>
    <s v="RiceWest Bengal"/>
    <n v="580366625.39999998"/>
    <n v="580366625.39999998"/>
    <n v="1084497.1200000001"/>
    <n v="1084497.1200000001"/>
    <n v="2.6259999999999999"/>
    <n v="2.6259999999999999"/>
    <n v="25.445"/>
    <n v="25.445"/>
    <n v="35.420999999999999"/>
    <n v="35.420999999999999"/>
    <n v="16.128"/>
    <n v="16.128"/>
  </r>
  <r>
    <s v="Sugarcane"/>
    <n v="2013"/>
    <x v="5"/>
    <s v="Whole Year"/>
    <s v="Whole Year"/>
    <x v="24"/>
    <n v="17021"/>
    <n v="17021"/>
    <n v="1945042"/>
    <n v="1945042"/>
    <n v="1939.9"/>
    <n v="1939.9"/>
    <s v="SugarcaneWest Bengal"/>
    <n v="2459364.29"/>
    <n v="2459364.29"/>
    <n v="4595.67"/>
    <n v="4595.67"/>
    <m/>
    <n v="114.27307443745961"/>
    <n v="25.445"/>
    <n v="25.445"/>
    <n v="35.420999999999999"/>
    <n v="35.420999999999999"/>
    <n v="16.128"/>
    <n v="16.128"/>
  </r>
  <r>
    <s v="Sunflower"/>
    <n v="2013"/>
    <x v="0"/>
    <s v="Kharif"/>
    <s v="Kharif"/>
    <x v="24"/>
    <n v="6434"/>
    <n v="6434"/>
    <m/>
    <n v="7997.4620000000004"/>
    <n v="1939.9"/>
    <n v="1939.9"/>
    <s v="SunflowerWest Bengal"/>
    <n v="929648.66"/>
    <n v="929648.66"/>
    <n v="1737.18"/>
    <n v="1737.18"/>
    <n v="1.2430000000000001"/>
    <n v="1.2430000000000001"/>
    <n v="25.445"/>
    <n v="25.445"/>
    <n v="35.420999999999999"/>
    <n v="35.420999999999999"/>
    <n v="16.128"/>
    <n v="16.128"/>
  </r>
  <r>
    <s v="Urad"/>
    <n v="2013"/>
    <x v="0"/>
    <s v="Kharif"/>
    <s v="Kharif"/>
    <x v="24"/>
    <n v="60427"/>
    <n v="60427"/>
    <n v="40267"/>
    <n v="40267"/>
    <n v="1939.9"/>
    <n v="1939.9"/>
    <s v="UradWest Bengal"/>
    <n v="8731097.2300000004"/>
    <n v="8731097.2300000004"/>
    <n v="16315.29"/>
    <n v="16315.29"/>
    <n v="0.57499999999999996"/>
    <n v="0.57499999999999996"/>
    <n v="25.445"/>
    <n v="25.445"/>
    <n v="35.420999999999999"/>
    <n v="35.420999999999999"/>
    <m/>
    <n v="16.590435294117643"/>
  </r>
  <r>
    <s v="Urad"/>
    <n v="2013"/>
    <x v="1"/>
    <s v="Rabi"/>
    <s v="Rabi"/>
    <x v="24"/>
    <n v="9625"/>
    <n v="9625"/>
    <n v="8543"/>
    <n v="8543"/>
    <n v="1939.9"/>
    <n v="1939.9"/>
    <s v="UradWest Bengal"/>
    <n v="1390716.25"/>
    <n v="1390716.25"/>
    <n v="2598.75"/>
    <n v="2598.75"/>
    <n v="0.69399999999999995"/>
    <n v="0.69399999999999995"/>
    <m/>
    <n v="25.7745"/>
    <n v="35.420999999999999"/>
    <n v="35.420999999999999"/>
    <n v="16.128"/>
    <n v="16.128"/>
  </r>
  <r>
    <s v="Wheat"/>
    <n v="2013"/>
    <x v="1"/>
    <s v="Rabi"/>
    <s v="Rabi"/>
    <x v="24"/>
    <n v="331481"/>
    <n v="331481"/>
    <n v="927837"/>
    <n v="927837"/>
    <n v="1939.9"/>
    <n v="1939.9"/>
    <s v="WheatWest Bengal"/>
    <n v="47895689.689999998"/>
    <n v="47895689.689999998"/>
    <n v="89499.87"/>
    <n v="89499.87"/>
    <n v="2.5390000000000001"/>
    <n v="2.5390000000000001"/>
    <n v="25.445"/>
    <n v="25.445"/>
    <n v="35.420999999999999"/>
    <n v="35.420999999999999"/>
    <n v="16.128"/>
    <n v="16.128"/>
  </r>
  <r>
    <s v="Ragi"/>
    <n v="2014"/>
    <x v="0"/>
    <s v="Kharif"/>
    <s v="Kharif"/>
    <x v="8"/>
    <n v="6678"/>
    <n v="6678"/>
    <n v="9843"/>
    <n v="9843"/>
    <n v="1061"/>
    <n v="1061"/>
    <s v="RagiBihar"/>
    <n v="1008110.88"/>
    <n v="1008110.88"/>
    <n v="2203.7399999999998"/>
    <n v="2203.7399999999998"/>
    <m/>
    <n v="1.4739442946990118"/>
    <n v="25.672999999999998"/>
    <n v="25.672999999999998"/>
    <n v="36.338000000000001"/>
    <n v="36.338000000000001"/>
    <n v="15.231"/>
    <n v="15.231"/>
  </r>
  <r>
    <s v="Rice"/>
    <n v="2014"/>
    <x v="3"/>
    <s v="Autumn"/>
    <s v="Autumn"/>
    <x v="8"/>
    <n v="581128"/>
    <n v="581128"/>
    <n v="1010341"/>
    <n v="1010341"/>
    <n v="1061"/>
    <n v="1061"/>
    <s v="RiceBihar"/>
    <n v="87727082.879999995"/>
    <n v="87727082.879999995"/>
    <n v="191772.24"/>
    <n v="191772.24"/>
    <n v="1.7390000000000001"/>
    <n v="1.7390000000000001"/>
    <n v="25.672999999999998"/>
    <n v="25.672999999999998"/>
    <n v="36.338000000000001"/>
    <n v="36.338000000000001"/>
    <n v="15.231"/>
    <n v="15.231"/>
  </r>
  <r>
    <s v="Rice"/>
    <n v="2014"/>
    <x v="2"/>
    <s v="Summer"/>
    <s v="Summer"/>
    <x v="8"/>
    <n v="82265"/>
    <n v="82265"/>
    <n v="181555"/>
    <n v="181555"/>
    <n v="1061"/>
    <n v="1061"/>
    <s v="RiceBihar"/>
    <n v="12418724.4"/>
    <n v="12418724.4"/>
    <n v="27147.45"/>
    <n v="27147.45"/>
    <n v="1.972"/>
    <n v="1.972"/>
    <n v="25.672999999999998"/>
    <n v="25.672999999999998"/>
    <n v="36.338000000000001"/>
    <n v="36.338000000000001"/>
    <n v="15.231"/>
    <n v="15.231"/>
  </r>
  <r>
    <s v="Rice"/>
    <n v="2014"/>
    <x v="4"/>
    <s v="Winter"/>
    <s v="Winter"/>
    <x v="8"/>
    <m/>
    <n v="2685610.6666666665"/>
    <n v="7049728"/>
    <n v="7049728"/>
    <n v="1061"/>
    <n v="1061"/>
    <s v="RiceBihar"/>
    <n v="392493131.80000001"/>
    <n v="392493131.80000001"/>
    <n v="857993.73"/>
    <n v="857993.73"/>
    <n v="2.625"/>
    <n v="2.625"/>
    <n v="25.672999999999998"/>
    <n v="25.672999999999998"/>
    <n v="36.338000000000001"/>
    <n v="36.338000000000001"/>
    <n v="15.231"/>
    <n v="15.231"/>
  </r>
  <r>
    <s v="Sugarcane"/>
    <n v="2014"/>
    <x v="5"/>
    <s v="Whole Year"/>
    <s v="Whole Year"/>
    <x v="8"/>
    <n v="254338"/>
    <n v="254338"/>
    <n v="15498951"/>
    <n v="15498951"/>
    <m/>
    <n v="1033.7506666666663"/>
    <s v="SugarcaneBihar"/>
    <n v="38394864.479999997"/>
    <n v="38394864.479999997"/>
    <n v="83931.54"/>
    <n v="83931.54"/>
    <n v="64.804000000000002"/>
    <n v="64.804000000000002"/>
    <n v="25.672999999999998"/>
    <n v="25.672999999999998"/>
    <n v="36.338000000000001"/>
    <n v="36.338000000000001"/>
    <n v="15.231"/>
    <n v="15.231"/>
  </r>
  <r>
    <s v="Sunflower"/>
    <n v="2014"/>
    <x v="1"/>
    <s v="Rabi"/>
    <s v="Rabi"/>
    <x v="8"/>
    <n v="11645"/>
    <n v="11645"/>
    <n v="16642"/>
    <n v="16642"/>
    <n v="1061"/>
    <n v="1061"/>
    <s v="SunflowerBihar"/>
    <n v="1757929.2"/>
    <n v="1757929.2"/>
    <n v="3842.85"/>
    <n v="3842.85"/>
    <n v="1.4019999999999999"/>
    <n v="1.4019999999999999"/>
    <n v="25.672999999999998"/>
    <n v="25.672999999999998"/>
    <n v="36.338000000000001"/>
    <n v="36.338000000000001"/>
    <n v="15.231"/>
    <n v="15.231"/>
  </r>
  <r>
    <s v="Urad"/>
    <n v="2014"/>
    <x v="0"/>
    <s v="Kharif"/>
    <s v="Kharif"/>
    <x v="8"/>
    <n v="15725"/>
    <n v="15725"/>
    <n v="14355"/>
    <n v="14355"/>
    <n v="1061"/>
    <n v="1061"/>
    <s v="UradBihar"/>
    <n v="2373846"/>
    <n v="2373846"/>
    <m/>
    <n v="3806.2911111111107"/>
    <n v="0.91700000000000004"/>
    <n v="0.91700000000000004"/>
    <n v="25.672999999999998"/>
    <n v="25.672999999999998"/>
    <n v="36.338000000000001"/>
    <n v="36.338000000000001"/>
    <n v="15.231"/>
    <n v="15.231"/>
  </r>
  <r>
    <s v="Wheat"/>
    <n v="2014"/>
    <x v="1"/>
    <s v="Rabi"/>
    <s v="Rabi"/>
    <x v="8"/>
    <n v="2154423"/>
    <n v="2154423"/>
    <n v="3570211"/>
    <n v="3570211"/>
    <n v="1061"/>
    <n v="1061"/>
    <s v="WheatBihar"/>
    <n v="325231696.10000002"/>
    <n v="325231696.10000002"/>
    <n v="710959.59"/>
    <n v="710959.59"/>
    <n v="1.6759999999999999"/>
    <n v="1.6759999999999999"/>
    <n v="25.672999999999998"/>
    <n v="25.672999999999998"/>
    <n v="36.338000000000001"/>
    <n v="36.338000000000001"/>
    <n v="15.231"/>
    <n v="15.231"/>
  </r>
  <r>
    <s v="Ragi"/>
    <n v="2014"/>
    <x v="0"/>
    <s v="Kharif"/>
    <s v="Kharif"/>
    <x v="9"/>
    <n v="7640"/>
    <n v="7640"/>
    <n v="1987"/>
    <n v="1987"/>
    <n v="1274.7"/>
    <n v="1274.7"/>
    <s v="RagiChhattisgarh"/>
    <n v="1153334.3999999999"/>
    <n v="1153334.3999999999"/>
    <n v="2521.1999999999998"/>
    <n v="2521.1999999999998"/>
    <n v="0.23499999999999999"/>
    <n v="0.23499999999999999"/>
    <n v="25.855"/>
    <n v="25.855"/>
    <n v="36.970999999999997"/>
    <n v="36.970999999999997"/>
    <m/>
    <n v="15.550157142857142"/>
  </r>
  <r>
    <s v="Rice"/>
    <n v="2014"/>
    <x v="0"/>
    <s v="Kharif"/>
    <s v="Kharif"/>
    <x v="9"/>
    <n v="4035700"/>
    <n v="4035700"/>
    <n v="7977746"/>
    <n v="7977746"/>
    <n v="1274.7"/>
    <n v="1274.7"/>
    <s v="RiceChhattisgarh"/>
    <n v="609229272"/>
    <n v="609229272"/>
    <n v="1331781"/>
    <n v="1331781"/>
    <m/>
    <n v="1.9767936169685556"/>
    <n v="25.855"/>
    <n v="25.855"/>
    <n v="36.970999999999997"/>
    <n v="36.970999999999997"/>
    <n v="15.177"/>
    <n v="15.177"/>
  </r>
  <r>
    <s v="Sugarcane"/>
    <n v="2014"/>
    <x v="5"/>
    <s v="Whole Year"/>
    <s v="Whole Year"/>
    <x v="9"/>
    <n v="12453"/>
    <n v="12453"/>
    <n v="76149"/>
    <n v="76149"/>
    <n v="1274.7"/>
    <n v="1274.7"/>
    <s v="SugarcaneChhattisgarh"/>
    <n v="1879904.88"/>
    <n v="1879904.88"/>
    <n v="4109.49"/>
    <n v="4109.49"/>
    <n v="6.0410000000000004"/>
    <n v="6.0410000000000004"/>
    <n v="25.855"/>
    <n v="25.855"/>
    <n v="36.970999999999997"/>
    <n v="36.970999999999997"/>
    <n v="15.177"/>
    <n v="15.177"/>
  </r>
  <r>
    <s v="Sunflower"/>
    <n v="2014"/>
    <x v="0"/>
    <s v="Kharif"/>
    <s v="Kharif"/>
    <x v="9"/>
    <n v="2883"/>
    <n v="2883"/>
    <n v="1001"/>
    <n v="1001"/>
    <n v="1274.7"/>
    <n v="1274.7"/>
    <s v="SunflowerChhattisgarh"/>
    <m/>
    <n v="336360.83199999999"/>
    <m/>
    <n v="655.88299999999992"/>
    <n v="0.371"/>
    <n v="0.371"/>
    <n v="25.855"/>
    <n v="25.855"/>
    <s v=" 36.971 "/>
    <s v=" 36.971 "/>
    <n v="15.177"/>
    <n v="15.177"/>
  </r>
  <r>
    <s v="Urad"/>
    <n v="2014"/>
    <x v="6"/>
    <s v=""/>
    <s v="Kharif"/>
    <x v="9"/>
    <n v="92613"/>
    <n v="92613"/>
    <n v="29233"/>
    <n v="29233"/>
    <n v="1274.7"/>
    <n v="1274.7"/>
    <s v="UradChhattisgarh"/>
    <n v="13980858.48"/>
    <n v="13980858.48"/>
    <m/>
    <n v="15103.584444444443"/>
    <n v="0.33600000000000002"/>
    <n v="0.33600000000000002"/>
    <n v="25.855"/>
    <n v="25.855"/>
    <n v="36.970999999999997"/>
    <n v="36.970999999999997"/>
    <n v="15.177"/>
    <n v="15.177"/>
  </r>
  <r>
    <s v="Urad"/>
    <n v="2014"/>
    <x v="1"/>
    <s v="Rabi"/>
    <s v="Rabi"/>
    <x v="9"/>
    <n v="3256"/>
    <n v="3256"/>
    <n v="863"/>
    <n v="863"/>
    <n v="1274.7"/>
    <n v="1274.7"/>
    <s v="UradChhattisgarh"/>
    <n v="491525.76"/>
    <n v="491525.76"/>
    <n v="1074.48"/>
    <n v="1074.48"/>
    <n v="0.27200000000000002"/>
    <n v="0.27200000000000002"/>
    <n v="25.855"/>
    <n v="25.855"/>
    <n v="36.970999999999997"/>
    <n v="36.970999999999997"/>
    <n v="15.177"/>
    <n v="15.177"/>
  </r>
  <r>
    <s v="Wheat"/>
    <n v="2014"/>
    <x v="1"/>
    <s v="Rabi"/>
    <s v="Rabi"/>
    <x v="9"/>
    <n v="103195"/>
    <n v="103195"/>
    <n v="153321"/>
    <n v="153321"/>
    <n v="1274.7"/>
    <n v="1274.7"/>
    <s v="WheatChhattisgarh"/>
    <n v="15578317.199999999"/>
    <n v="15578317.199999999"/>
    <s v="34,054.35"/>
    <s v="34,054.35"/>
    <n v="1.7450000000000001"/>
    <n v="1.7450000000000001"/>
    <n v="25.855"/>
    <n v="25.855"/>
    <n v="36.970999999999997"/>
    <n v="36.970999999999997"/>
    <n v="15.177"/>
    <n v="15.177"/>
  </r>
  <r>
    <s v="Ragi"/>
    <n v="2014"/>
    <x v="0"/>
    <s v="Kharif"/>
    <s v="Kharif"/>
    <x v="10"/>
    <n v="20078"/>
    <n v="20078"/>
    <n v="17141"/>
    <n v="17141"/>
    <s v=" 605.6 "/>
    <s v=" 605.6 "/>
    <s v="RagiGujarat"/>
    <n v="3030974.88"/>
    <n v="3030974.88"/>
    <n v="6625.74"/>
    <n v="6625.74"/>
    <n v="0.83"/>
    <n v="0.83"/>
    <n v="26.972000000000001"/>
    <n v="26.972000000000001"/>
    <n v="38.853999999999999"/>
    <n v="38.853999999999999"/>
    <n v="16.465"/>
    <n v="16.465"/>
  </r>
  <r>
    <s v="Rice"/>
    <n v="2014"/>
    <x v="0"/>
    <s v="Kharif"/>
    <s v="Kharif"/>
    <x v="10"/>
    <n v="763205"/>
    <n v="763205"/>
    <n v="1671308"/>
    <n v="1671308"/>
    <n v="605.6"/>
    <n v="605.6"/>
    <s v="RiceGujarat"/>
    <n v="115213426.8"/>
    <n v="115213426.8"/>
    <n v="251857.65"/>
    <n v="251857.65"/>
    <n v="1.867"/>
    <n v="1.867"/>
    <n v="26.972000000000001"/>
    <n v="26.972000000000001"/>
    <n v="38.853999999999999"/>
    <n v="38.853999999999999"/>
    <n v="16.465"/>
    <n v="16.465"/>
  </r>
  <r>
    <s v="Rice"/>
    <n v="2014"/>
    <x v="2"/>
    <s v="Summer"/>
    <s v="Summer"/>
    <x v="10"/>
    <n v="31238"/>
    <n v="31238"/>
    <n v="100275"/>
    <n v="100275"/>
    <n v="605.6"/>
    <n v="605.6"/>
    <s v="RiceGujarat"/>
    <n v="4715688.4800000004"/>
    <n v="4715688.4800000004"/>
    <n v="10308.540000000001"/>
    <n v="10308.540000000001"/>
    <n v="3.1440000000000001"/>
    <n v="3.1440000000000001"/>
    <n v="26.972000000000001"/>
    <n v="26.972000000000001"/>
    <n v="38.853999999999999"/>
    <n v="38.853999999999999"/>
    <n v="16.465"/>
    <n v="16.465"/>
  </r>
  <r>
    <s v="Sugarcane"/>
    <n v="2014"/>
    <x v="5"/>
    <s v="Whole Year"/>
    <s v="Whole Year"/>
    <x v="10"/>
    <n v="208553"/>
    <n v="208553"/>
    <n v="14342042"/>
    <n v="14342042"/>
    <s v=" 605.6 "/>
    <s v=" 605.6 "/>
    <s v="SugarcaneGujarat"/>
    <n v="31483160.879999999"/>
    <n v="31483160.879999999"/>
    <n v="68822.490000000005"/>
    <n v="68822.490000000005"/>
    <n v="69.400999999999996"/>
    <n v="69.400999999999996"/>
    <n v="26.972000000000001"/>
    <n v="26.972000000000001"/>
    <n v="38.853999999999999"/>
    <n v="38.853999999999999"/>
    <n v="16.465"/>
    <n v="16.465"/>
  </r>
  <r>
    <s v="Urad"/>
    <n v="2014"/>
    <x v="0"/>
    <s v="Kharif"/>
    <s v="Kharif"/>
    <x v="10"/>
    <n v="67835"/>
    <n v="67835"/>
    <n v="47654"/>
    <n v="47654"/>
    <n v="605.6"/>
    <n v="605.6"/>
    <s v="UradGujarat"/>
    <n v="10240371.6"/>
    <n v="10240371.6"/>
    <n v="22385.55"/>
    <n v="22385.55"/>
    <n v="0.73599999999999999"/>
    <n v="0.73599999999999999"/>
    <n v="26.972000000000001"/>
    <n v="26.972000000000001"/>
    <n v="38.853999999999999"/>
    <n v="38.853999999999999"/>
    <n v="16.465"/>
    <n v="16.465"/>
  </r>
  <r>
    <s v="Urad"/>
    <n v="2014"/>
    <x v="2"/>
    <s v="Summer"/>
    <s v="Summer"/>
    <x v="10"/>
    <n v="1351"/>
    <n v="1351"/>
    <n v="877"/>
    <n v="877"/>
    <n v="605.6"/>
    <n v="605.6"/>
    <s v="UradGujarat"/>
    <n v="203946.96"/>
    <n v="203946.96"/>
    <n v="445.83"/>
    <n v="445.83"/>
    <n v="0.71499999999999997"/>
    <n v="0.71499999999999997"/>
    <n v="26.972000000000001"/>
    <n v="26.972000000000001"/>
    <n v="38.853999999999999"/>
    <n v="38.853999999999999"/>
    <n v="16.465"/>
    <n v="16.465"/>
  </r>
  <r>
    <s v="Wheat"/>
    <n v="2014"/>
    <x v="1"/>
    <s v="Rabi"/>
    <s v="Rabi"/>
    <x v="10"/>
    <n v="1171449"/>
    <n v="1171449"/>
    <m/>
    <n v="3301143.2820000001"/>
    <n v="605.6"/>
    <n v="605.6"/>
    <s v="WheatGujarat"/>
    <n v="176841941"/>
    <n v="176841941"/>
    <n v="386578.17"/>
    <n v="386578.17"/>
    <n v="2.8180000000000001"/>
    <n v="2.8180000000000001"/>
    <n v="26.972000000000001"/>
    <n v="26.972000000000001"/>
    <n v="38.853999999999999"/>
    <n v="38.853999999999999"/>
    <n v="16.465"/>
    <n v="16.465"/>
  </r>
  <r>
    <s v="Rice"/>
    <n v="2014"/>
    <x v="0"/>
    <s v="Kharif"/>
    <s v="Kharif"/>
    <x v="11"/>
    <n v="1277000"/>
    <n v="1277000"/>
    <n v="3989000"/>
    <n v="3989000"/>
    <n v="301.3"/>
    <n v="301.3"/>
    <s v="RiceHaryana"/>
    <n v="192775920"/>
    <n v="192775920"/>
    <n v="421410"/>
    <n v="421410"/>
    <n v="2.9460000000000002"/>
    <n v="2.9460000000000002"/>
    <n v="25.675000000000001"/>
    <n v="25.675000000000001"/>
    <n v="38.299999999999997"/>
    <n v="38.299999999999997"/>
    <n v="14.215"/>
    <n v="14.215"/>
  </r>
  <r>
    <s v="Sugarcane"/>
    <n v="2014"/>
    <x v="5"/>
    <s v="Whole Year"/>
    <s v="Whole Year"/>
    <x v="11"/>
    <n v="95000"/>
    <n v="95000"/>
    <n v="7035000"/>
    <n v="7035000"/>
    <n v="301.3"/>
    <n v="301.3"/>
    <s v="SugarcaneHaryana"/>
    <n v="14341200"/>
    <n v="14341200"/>
    <m/>
    <n v="32644.12222222222"/>
    <n v="72.152000000000001"/>
    <n v="72.152000000000001"/>
    <n v="25.675000000000001"/>
    <n v="25.675000000000001"/>
    <n v="38.299999999999997"/>
    <n v="38.299999999999997"/>
    <n v="14.215"/>
    <n v="14.215"/>
  </r>
  <r>
    <s v="Sunflower"/>
    <n v="2014"/>
    <x v="0"/>
    <s v="Kharif"/>
    <s v="Kharif"/>
    <x v="11"/>
    <n v="7100"/>
    <n v="7100"/>
    <n v="31900"/>
    <n v="31900"/>
    <n v="301.3"/>
    <n v="301.3"/>
    <s v="SunflowerHaryana"/>
    <n v="1071816"/>
    <n v="1071816"/>
    <n v="2343"/>
    <n v="2343"/>
    <n v="3.0830000000000002"/>
    <n v="3.0830000000000002"/>
    <n v="25.675000000000001"/>
    <n v="25.675000000000001"/>
    <n v="38.299999999999997"/>
    <n v="38.299999999999997"/>
    <n v="14.215"/>
    <n v="14.215"/>
  </r>
  <r>
    <s v="Urad"/>
    <n v="2014"/>
    <x v="0"/>
    <s v="Kharif"/>
    <s v="Kharif"/>
    <x v="11"/>
    <n v="1300"/>
    <n v="1300"/>
    <n v="500"/>
    <n v="500"/>
    <m/>
    <n v="445.70609999999994"/>
    <s v="UradHaryana"/>
    <n v="196248"/>
    <n v="196248"/>
    <m/>
    <n v="487.05399999999997"/>
    <n v="0.35799999999999998"/>
    <n v="0.35799999999999998"/>
    <n v="25.675000000000001"/>
    <n v="25.675000000000001"/>
    <n v="38.299999999999997"/>
    <n v="38.299999999999997"/>
    <n v="14.215"/>
    <n v="14.215"/>
  </r>
  <r>
    <s v="Wheat"/>
    <n v="2014"/>
    <x v="1"/>
    <s v="Rabi"/>
    <s v="Rabi"/>
    <x v="11"/>
    <n v="2628000"/>
    <n v="2628000"/>
    <n v="10457000"/>
    <n v="10457000"/>
    <n v="301.3"/>
    <n v="301.3"/>
    <s v="WheatHaryana"/>
    <n v="396722880"/>
    <n v="396722880"/>
    <n v="867240"/>
    <n v="867240"/>
    <n v="3.7829999999999999"/>
    <n v="3.7829999999999999"/>
    <n v="25.675000000000001"/>
    <n v="25.675000000000001"/>
    <n v="38.299999999999997"/>
    <n v="38.299999999999997"/>
    <n v="14.215"/>
    <n v="14.215"/>
  </r>
  <r>
    <s v="Ragi"/>
    <n v="2014"/>
    <x v="0"/>
    <s v="Kharif"/>
    <s v="Kharif"/>
    <x v="12"/>
    <n v="1908"/>
    <n v="1908"/>
    <n v="1895"/>
    <n v="1895"/>
    <n v="1019.9"/>
    <n v="1019.9"/>
    <s v="RagiHimachal Pradesh"/>
    <n v="288031.68"/>
    <n v="288031.68"/>
    <m/>
    <n v="630.39888888888891"/>
    <n v="0.82899999999999996"/>
    <n v="0.82899999999999996"/>
    <n v="21.114000000000001"/>
    <n v="21.114000000000001"/>
    <n v="31.945"/>
    <n v="31.945"/>
    <s v=" 12.314 "/>
    <s v=" 12.314 "/>
  </r>
  <r>
    <s v="Rice"/>
    <n v="2014"/>
    <x v="0"/>
    <s v="Kharif"/>
    <s v="Kharif"/>
    <x v="12"/>
    <n v="72380"/>
    <n v="72380"/>
    <n v="116365"/>
    <n v="116365"/>
    <n v="1019.9"/>
    <n v="1019.9"/>
    <s v="RiceHimachal Pradesh"/>
    <n v="10926484.800000001"/>
    <n v="10926484.800000001"/>
    <m/>
    <n v="23736.607777777779"/>
    <n v="1.72"/>
    <n v="1.72"/>
    <n v="21.114000000000001"/>
    <n v="21.114000000000001"/>
    <n v="31.945"/>
    <n v="31.945"/>
    <n v="12.314"/>
    <n v="12.314"/>
  </r>
  <r>
    <s v="Sugarcane"/>
    <n v="2014"/>
    <x v="5"/>
    <s v="Whole Year"/>
    <s v="Whole Year"/>
    <x v="12"/>
    <n v="1600"/>
    <n v="1600"/>
    <n v="36681"/>
    <n v="36681"/>
    <n v="1019.9"/>
    <n v="1019.9"/>
    <s v="SugarcaneHimachal Pradesh"/>
    <n v="241536"/>
    <n v="241536"/>
    <n v="528"/>
    <n v="528"/>
    <n v="26.190999999999999"/>
    <n v="26.190999999999999"/>
    <n v="21.114000000000001"/>
    <n v="21.114000000000001"/>
    <n v="31.945"/>
    <n v="31.945"/>
    <n v="12.314"/>
    <n v="12.314"/>
  </r>
  <r>
    <s v="Urad"/>
    <n v="2014"/>
    <x v="0"/>
    <s v="Kharif"/>
    <s v="Kharif"/>
    <x v="12"/>
    <n v="7342"/>
    <n v="7342"/>
    <n v="3396"/>
    <n v="3396"/>
    <m/>
    <n v="1177.2645833333329"/>
    <s v="UradHimachal Pradesh"/>
    <n v="1108348.32"/>
    <n v="1108348.32"/>
    <n v="2422.86"/>
    <n v="2422.86"/>
    <n v="0.45400000000000001"/>
    <n v="0.45400000000000001"/>
    <n v="21.114000000000001"/>
    <n v="21.114000000000001"/>
    <n v="31.945"/>
    <n v="31.945"/>
    <n v="12.314"/>
    <n v="12.314"/>
  </r>
  <r>
    <s v="Wheat"/>
    <n v="2014"/>
    <x v="1"/>
    <s v="Rabi"/>
    <s v="Rabi"/>
    <x v="12"/>
    <n v="345548"/>
    <n v="345548"/>
    <n v="639209"/>
    <n v="639209"/>
    <n v="1019.9"/>
    <n v="1019.9"/>
    <s v="WheatHimachal Pradesh"/>
    <n v="52163926.079999998"/>
    <n v="52163926.079999998"/>
    <n v="114030.84"/>
    <n v="114030.84"/>
    <n v="1.847"/>
    <n v="1.847"/>
    <n v="21.114000000000001"/>
    <n v="21.114000000000001"/>
    <n v="31.945"/>
    <n v="31.945"/>
    <n v="12.314"/>
    <n v="12.314"/>
  </r>
  <r>
    <s v="Rice"/>
    <n v="2014"/>
    <x v="0"/>
    <s v="Kharif"/>
    <s v="Kharif"/>
    <x v="13"/>
    <n v="2057000"/>
    <n v="2057000"/>
    <n v="3522660"/>
    <n v="3522660"/>
    <n v="891.2"/>
    <n v="891.2"/>
    <s v="RiceMadhya Pradesh"/>
    <n v="310524720"/>
    <n v="310524720"/>
    <n v="678810"/>
    <n v="678810"/>
    <n v="1.663"/>
    <n v="1.663"/>
    <n v="26.012"/>
    <n v="26.012"/>
    <n v="37.9"/>
    <n v="37.9"/>
    <n v="15.118"/>
    <n v="15.118"/>
  </r>
  <r>
    <s v="Sugarcane"/>
    <n v="2014"/>
    <x v="5"/>
    <s v="Whole Year"/>
    <s v="Whole Year"/>
    <x v="13"/>
    <n v="102000"/>
    <n v="102000"/>
    <n v="4090000"/>
    <n v="4090000"/>
    <n v="891.2"/>
    <n v="891.2"/>
    <s v="SugarcaneMadhya Pradesh"/>
    <n v="15397920"/>
    <n v="15397920"/>
    <n v="33660"/>
    <n v="33660"/>
    <m/>
    <n v="40.098039215686278"/>
    <n v="26.012"/>
    <n v="26.012"/>
    <n v="37.9"/>
    <n v="37.9"/>
    <n v="15.118"/>
    <n v="15.118"/>
  </r>
  <r>
    <s v="Urad"/>
    <n v="2014"/>
    <x v="0"/>
    <s v="Kharif"/>
    <s v="Kharif"/>
    <x v="13"/>
    <n v="841000"/>
    <n v="841000"/>
    <n v="427000"/>
    <n v="427000"/>
    <n v="891.2"/>
    <n v="891.2"/>
    <s v="UradMadhya Pradesh"/>
    <n v="126957360"/>
    <n v="126957360"/>
    <n v="277530"/>
    <n v="277530"/>
    <n v="0.51600000000000001"/>
    <n v="0.51600000000000001"/>
    <n v="26.012"/>
    <n v="26.012"/>
    <n v="37.9"/>
    <n v="37.9"/>
    <n v="15.118"/>
    <n v="15.118"/>
  </r>
  <r>
    <s v="Wheat"/>
    <n v="2014"/>
    <x v="1"/>
    <s v="Rabi"/>
    <s v="Rabi"/>
    <x v="13"/>
    <n v="5999000"/>
    <n v="5999000"/>
    <n v="18463000"/>
    <n v="18463000"/>
    <n v="891.2"/>
    <n v="891.2"/>
    <s v="WheatMadhya Pradesh"/>
    <n v="905609040"/>
    <n v="905609040"/>
    <n v="1979670"/>
    <n v="1979670"/>
    <n v="2.9049999999999998"/>
    <n v="2.9049999999999998"/>
    <n v="26.012"/>
    <n v="26.012"/>
    <n v="37.9"/>
    <n v="37.9"/>
    <n v="15.118"/>
    <n v="15.118"/>
  </r>
  <r>
    <s v="Ragi"/>
    <n v="2014"/>
    <x v="0"/>
    <s v="Kharif"/>
    <s v="Kharif"/>
    <x v="14"/>
    <n v="111600"/>
    <n v="111600"/>
    <n v="119000"/>
    <n v="119000"/>
    <n v="1001.6"/>
    <n v="1001.6"/>
    <s v="RagiMaharashtra"/>
    <n v="16847136"/>
    <n v="16847136"/>
    <n v="36828"/>
    <n v="36828"/>
    <m/>
    <n v="1.0663082437275986"/>
    <n v="25.684999999999999"/>
    <n v="25.684999999999999"/>
    <n v="36.496000000000002"/>
    <n v="36.496000000000002"/>
    <n v="15.428000000000001"/>
    <n v="15.428000000000001"/>
  </r>
  <r>
    <s v="Rice"/>
    <n v="2014"/>
    <x v="0"/>
    <s v="Kharif"/>
    <s v="Kharif"/>
    <x v="14"/>
    <n v="1508400"/>
    <n v="1508400"/>
    <n v="2835400"/>
    <n v="2835400"/>
    <n v="1001.6"/>
    <n v="1001.6"/>
    <s v="RiceMaharashtra"/>
    <n v="227708064"/>
    <n v="227708064"/>
    <n v="497772"/>
    <n v="497772"/>
    <n v="1.306"/>
    <n v="1.306"/>
    <n v="25.684999999999999"/>
    <n v="25.684999999999999"/>
    <n v="36.496000000000002"/>
    <n v="36.496000000000002"/>
    <n v="15.428000000000001"/>
    <n v="15.428000000000001"/>
  </r>
  <r>
    <s v="Rice"/>
    <n v="2014"/>
    <x v="2"/>
    <s v="Summer"/>
    <s v="Summer"/>
    <x v="14"/>
    <n v="42800"/>
    <n v="42800"/>
    <n v="111200"/>
    <n v="111200"/>
    <m/>
    <n v="1357.1343604651165"/>
    <s v="RiceMaharashtra"/>
    <n v="6461088"/>
    <n v="6461088"/>
    <n v="14124"/>
    <n v="14124"/>
    <n v="2.524"/>
    <n v="2.524"/>
    <n v="25.684999999999999"/>
    <n v="25.684999999999999"/>
    <n v="36.496000000000002"/>
    <n v="36.496000000000002"/>
    <n v="15.428000000000001"/>
    <n v="15.428000000000001"/>
  </r>
  <r>
    <s v="Sugarcane"/>
    <n v="2014"/>
    <x v="5"/>
    <s v="Whole Year"/>
    <s v="Whole Year"/>
    <x v="14"/>
    <n v="1029500"/>
    <n v="1029500"/>
    <n v="91538100"/>
    <n v="91538100"/>
    <n v="1001.6"/>
    <n v="1001.6"/>
    <s v="SugarcaneMaharashtra"/>
    <n v="155413320"/>
    <n v="155413320"/>
    <n v="339735"/>
    <n v="339735"/>
    <n v="71.188999999999993"/>
    <n v="71.188999999999993"/>
    <n v="25.684999999999999"/>
    <n v="25.684999999999999"/>
    <n v="36.496000000000002"/>
    <n v="36.496000000000002"/>
    <n v="15.428000000000001"/>
    <n v="15.428000000000001"/>
  </r>
  <r>
    <s v="Sunflower"/>
    <n v="2014"/>
    <x v="0"/>
    <s v="Kharif"/>
    <s v="Kharif"/>
    <x v="14"/>
    <n v="32300"/>
    <n v="32300"/>
    <n v="10000"/>
    <n v="10000"/>
    <n v="1001.6"/>
    <n v="1001.6"/>
    <s v="SunflowerMaharashtra"/>
    <n v="4876008"/>
    <n v="4876008"/>
    <n v="10659"/>
    <n v="10659"/>
    <n v="0.24"/>
    <n v="0.24"/>
    <n v="25.684999999999999"/>
    <n v="25.684999999999999"/>
    <n v="36.496000000000002"/>
    <n v="36.496000000000002"/>
    <n v="15.428000000000001"/>
    <n v="15.428000000000001"/>
  </r>
  <r>
    <s v="Sunflower"/>
    <n v="2014"/>
    <x v="1"/>
    <s v="Rabi"/>
    <s v="Rabi"/>
    <x v="14"/>
    <n v="47900"/>
    <n v="47900"/>
    <n v="20700"/>
    <n v="20700"/>
    <n v="1001.6"/>
    <n v="1001.6"/>
    <s v="SunflowerMaharashtra"/>
    <n v="7230984"/>
    <n v="7230984"/>
    <n v="15807"/>
    <n v="15807"/>
    <n v="0.32600000000000001"/>
    <n v="0.32600000000000001"/>
    <n v="25.684999999999999"/>
    <n v="25.684999999999999"/>
    <n v="36.496000000000002"/>
    <n v="36.496000000000002"/>
    <n v="15.428000000000001"/>
    <n v="15.428000000000001"/>
  </r>
  <r>
    <s v="Sunflower"/>
    <n v="2014"/>
    <x v="2"/>
    <s v="Summer"/>
    <s v="Summer"/>
    <x v="14"/>
    <n v="1900"/>
    <n v="1900"/>
    <n v="2000"/>
    <n v="2000"/>
    <n v="1001.6"/>
    <n v="1001.6"/>
    <s v="SunflowerMaharashtra"/>
    <n v="286824"/>
    <n v="286824"/>
    <n v="627"/>
    <n v="627"/>
    <n v="0.83799999999999997"/>
    <n v="0.83799999999999997"/>
    <n v="25.684999999999999"/>
    <n v="25.684999999999999"/>
    <n v="36.496000000000002"/>
    <n v="36.496000000000002"/>
    <n v="15.428000000000001"/>
    <n v="15.428000000000001"/>
  </r>
  <r>
    <s v="Urad"/>
    <n v="2014"/>
    <x v="0"/>
    <s v="Kharif"/>
    <s v="Kharif"/>
    <x v="14"/>
    <n v="276500"/>
    <n v="276500"/>
    <n v="92300"/>
    <n v="92300"/>
    <n v="1001.6"/>
    <n v="1001.6"/>
    <s v="UradMaharashtra"/>
    <n v="41740440"/>
    <n v="41740440"/>
    <m/>
    <n v="113689.79875"/>
    <m/>
    <n v="0.33381555153707054"/>
    <n v="25.684999999999999"/>
    <n v="25.684999999999999"/>
    <n v="36.496000000000002"/>
    <n v="36.496000000000002"/>
    <n v="15.428000000000001"/>
    <n v="15.428000000000001"/>
  </r>
  <r>
    <s v="Wheat"/>
    <n v="2014"/>
    <x v="1"/>
    <s v="Rabi"/>
    <s v="Rabi"/>
    <x v="14"/>
    <n v="1067300"/>
    <n v="1067300"/>
    <n v="1307700"/>
    <n v="1307700"/>
    <n v="1001.6"/>
    <n v="1001.6"/>
    <s v="WheatMaharashtra"/>
    <n v="161119608"/>
    <n v="161119608"/>
    <n v="352209"/>
    <n v="352209"/>
    <n v="1.2010000000000001"/>
    <n v="1.2010000000000001"/>
    <n v="25.684999999999999"/>
    <n v="25.684999999999999"/>
    <n v="36.496000000000002"/>
    <n v="36.496000000000002"/>
    <m/>
    <n v="15.758383720930244"/>
  </r>
  <r>
    <s v="Rice"/>
    <n v="2014"/>
    <x v="0"/>
    <s v="Kharif"/>
    <s v="Kharif"/>
    <x v="15"/>
    <n v="224380"/>
    <n v="224380"/>
    <s v="501,980"/>
    <s v="501,980"/>
    <n v="987.5"/>
    <n v="987.5"/>
    <s v="RiceManipur"/>
    <m/>
    <n v="34181311.200000003"/>
    <m/>
    <n v="69791.125"/>
    <n v="2.073"/>
    <n v="2.073"/>
    <n v="21.588999999999999"/>
    <n v="21.588999999999999"/>
    <n v="31.038"/>
    <n v="31.038"/>
    <n v="13.551"/>
    <n v="13.551"/>
  </r>
  <r>
    <s v="Sugarcane"/>
    <n v="2014"/>
    <x v="5"/>
    <s v="Whole Year"/>
    <s v="Whole Year"/>
    <x v="15"/>
    <n v="5850"/>
    <n v="5850"/>
    <n v="339310"/>
    <n v="339310"/>
    <n v="987.5"/>
    <n v="987.5"/>
    <s v="SugarcaneManipur"/>
    <n v="883116"/>
    <n v="883116"/>
    <n v="1930.5"/>
    <n v="1930.5"/>
    <n v="57.039000000000001"/>
    <n v="57.039000000000001"/>
    <n v="21.588999999999999"/>
    <n v="21.588999999999999"/>
    <n v="31.038"/>
    <n v="31.038"/>
    <n v="13.551"/>
    <n v="13.551"/>
  </r>
  <r>
    <s v="Urad"/>
    <n v="2014"/>
    <x v="6"/>
    <s v=""/>
    <s v="Kharif"/>
    <x v="15"/>
    <n v="1421"/>
    <n v="1421"/>
    <n v="1683"/>
    <n v="1683"/>
    <n v="987.5"/>
    <n v="987.5"/>
    <s v="UradManipur"/>
    <n v="214514.16"/>
    <n v="214514.16"/>
    <n v="468.93"/>
    <n v="468.93"/>
    <n v="1.1970000000000001"/>
    <n v="1.1970000000000001"/>
    <n v="21.588999999999999"/>
    <n v="21.588999999999999"/>
    <n v="31.038"/>
    <n v="31.038"/>
    <n v="13.551"/>
    <n v="13.551"/>
  </r>
  <r>
    <s v="Wheat"/>
    <n v="2014"/>
    <x v="1"/>
    <s v="Rabi"/>
    <s v="Rabi"/>
    <x v="15"/>
    <n v="2160"/>
    <n v="2160"/>
    <n v="5620"/>
    <n v="5620"/>
    <n v="987.5"/>
    <n v="987.5"/>
    <s v="WheatManipur"/>
    <n v="326073.59999999998"/>
    <n v="326073.59999999998"/>
    <n v="712.8"/>
    <n v="712.8"/>
    <n v="2.6320000000000001"/>
    <n v="2.6320000000000001"/>
    <n v="21.588999999999999"/>
    <n v="21.588999999999999"/>
    <n v="31.038"/>
    <n v="31.038"/>
    <n v="13.551"/>
    <n v="13.551"/>
  </r>
  <r>
    <s v="Rice"/>
    <n v="2014"/>
    <x v="6"/>
    <s v=""/>
    <s v="Whole Year"/>
    <x v="16"/>
    <n v="20064"/>
    <n v="20064"/>
    <n v="23583"/>
    <n v="23583"/>
    <n v="2029.9"/>
    <n v="2029.9"/>
    <s v="RiceMizoram"/>
    <n v="3028861.44"/>
    <n v="3028861.44"/>
    <n v="6621.12"/>
    <n v="6621.12"/>
    <n v="1.149"/>
    <n v="1.149"/>
    <n v="21.338999999999999"/>
    <n v="21.338999999999999"/>
    <n v="31.474"/>
    <n v="31.474"/>
    <n v="12.986000000000001"/>
    <n v="12.986000000000001"/>
  </r>
  <r>
    <s v="Rice"/>
    <n v="2014"/>
    <x v="0"/>
    <s v="Kharif"/>
    <s v="Kharif"/>
    <x v="16"/>
    <n v="16380"/>
    <n v="16380"/>
    <n v="35983"/>
    <n v="35983"/>
    <n v="2029.9"/>
    <n v="2029.9"/>
    <s v="RiceMizoram"/>
    <n v="2472724.7999999998"/>
    <n v="2472724.7999999998"/>
    <n v="5405.4"/>
    <n v="5405.4"/>
    <n v="2.282"/>
    <n v="2.282"/>
    <n v="21.338999999999999"/>
    <n v="21.338999999999999"/>
    <n v="31.474"/>
    <n v="31.474"/>
    <n v="12.986000000000001"/>
    <n v="12.986000000000001"/>
  </r>
  <r>
    <s v="Rice"/>
    <n v="2014"/>
    <x v="1"/>
    <s v="Rabi"/>
    <s v="Rabi"/>
    <x v="16"/>
    <n v="486"/>
    <n v="486"/>
    <n v="1113"/>
    <n v="1113"/>
    <n v="2029.9"/>
    <n v="2029.9"/>
    <s v="RiceMizoram"/>
    <n v="73366.559999999998"/>
    <n v="73366.559999999998"/>
    <n v="160.38"/>
    <n v="160.38"/>
    <n v="2.0630000000000002"/>
    <n v="2.0630000000000002"/>
    <n v="21.338999999999999"/>
    <n v="21.338999999999999"/>
    <n v="31.474"/>
    <n v="31.474"/>
    <n v="12.986000000000001"/>
    <n v="12.986000000000001"/>
  </r>
  <r>
    <s v="Sugarcane"/>
    <n v="2014"/>
    <x v="5"/>
    <s v="Whole Year"/>
    <s v="Whole Year"/>
    <x v="16"/>
    <n v="1476"/>
    <n v="1476"/>
    <n v="44257"/>
    <n v="44257"/>
    <n v="2029.9"/>
    <n v="2029.9"/>
    <s v="SugarcaneMizoram"/>
    <n v="222816.96"/>
    <n v="222816.96"/>
    <n v="487.08"/>
    <n v="487.08"/>
    <n v="27.9"/>
    <n v="27.9"/>
    <n v="21.338999999999999"/>
    <n v="21.338999999999999"/>
    <n v="31.474"/>
    <n v="31.474"/>
    <n v="12.986000000000001"/>
    <n v="12.986000000000001"/>
  </r>
  <r>
    <s v="Ragi"/>
    <n v="2014"/>
    <x v="0"/>
    <s v="Kharif"/>
    <s v="Kharif"/>
    <x v="17"/>
    <n v="320"/>
    <n v="320"/>
    <n v="300"/>
    <n v="300"/>
    <n v="1333.3"/>
    <n v="1333.3"/>
    <s v="RagiNagaland"/>
    <n v="48307.199999999997"/>
    <n v="48307.199999999997"/>
    <n v="105.6"/>
    <n v="105.6"/>
    <n v="0.96599999999999997"/>
    <n v="0.96599999999999997"/>
    <n v="20.626999999999999"/>
    <n v="20.626999999999999"/>
    <n v="30.352"/>
    <n v="30.352"/>
    <n v="12.051"/>
    <n v="12.051"/>
  </r>
  <r>
    <s v="Rice"/>
    <n v="2014"/>
    <x v="0"/>
    <s v="Kharif"/>
    <s v="Kharif"/>
    <x v="17"/>
    <m/>
    <n v="196130.0309597523"/>
    <n v="443450"/>
    <n v="443450"/>
    <m/>
    <n v="1534.2110416666676"/>
    <s v="RiceNagaland"/>
    <n v="28868080.800000001"/>
    <n v="28868080.800000001"/>
    <n v="63105.9"/>
    <n v="63105.9"/>
    <n v="2.2610000000000001"/>
    <n v="2.2610000000000001"/>
    <n v="20.626999999999999"/>
    <n v="20.626999999999999"/>
    <n v="30.352"/>
    <n v="30.352"/>
    <n v="12.051"/>
    <n v="12.051"/>
  </r>
  <r>
    <s v="Rice"/>
    <n v="2014"/>
    <x v="6"/>
    <s v=""/>
    <s v="Kharif"/>
    <x v="17"/>
    <n v="4010"/>
    <n v="4010"/>
    <n v="10740"/>
    <n v="10740"/>
    <n v="1333.3"/>
    <n v="1333.3"/>
    <s v="RiceNagaland"/>
    <n v="605349.6"/>
    <n v="605349.6"/>
    <n v="1323.3"/>
    <n v="1323.3"/>
    <m/>
    <n v="2.6783042394014962"/>
    <n v="20.626999999999999"/>
    <n v="20.626999999999999"/>
    <n v="30.352"/>
    <n v="30.352"/>
    <n v="12.051"/>
    <n v="12.051"/>
  </r>
  <r>
    <s v="Sugarcane"/>
    <n v="2014"/>
    <x v="0"/>
    <s v="Kharif"/>
    <s v="Kharif"/>
    <x v="17"/>
    <m/>
    <n v="4350.0137854976565"/>
    <n v="189330"/>
    <n v="189330"/>
    <m/>
    <n v="1534.2110416666676"/>
    <s v="SugarcaneNagaland"/>
    <n v="656676"/>
    <n v="656676"/>
    <n v="1435.5"/>
    <n v="1435.5"/>
    <n v="43.524000000000001"/>
    <n v="43.524000000000001"/>
    <n v="20.626999999999999"/>
    <n v="20.626999999999999"/>
    <n v="30.352"/>
    <n v="30.352"/>
    <n v="12.051"/>
    <n v="12.051"/>
  </r>
  <r>
    <s v="Sunflower"/>
    <n v="2014"/>
    <x v="0"/>
    <s v="Kharif"/>
    <s v="Kharif"/>
    <x v="17"/>
    <n v="300"/>
    <n v="300"/>
    <m/>
    <n v="229.5"/>
    <n v="1333.3"/>
    <n v="1333.3"/>
    <s v="SunflowerNagaland"/>
    <m/>
    <n v="207587.39444444442"/>
    <n v="99"/>
    <n v="99"/>
    <n v="0.76500000000000001"/>
    <n v="0.76500000000000001"/>
    <n v="20.626999999999999"/>
    <n v="20.626999999999999"/>
    <n v="30.352"/>
    <n v="30.352"/>
    <n v="12.051"/>
    <n v="12.051"/>
  </r>
  <r>
    <s v="Sunflower"/>
    <n v="2014"/>
    <x v="1"/>
    <s v="Rabi"/>
    <s v="Rabi"/>
    <x v="17"/>
    <n v="2090"/>
    <n v="2090"/>
    <n v="1280"/>
    <n v="1280"/>
    <n v="1333.3"/>
    <n v="1333.3"/>
    <s v="SunflowerNagaland"/>
    <n v="315506.40000000002"/>
    <n v="315506.40000000002"/>
    <n v="689.7"/>
    <n v="689.7"/>
    <n v="0.61599999999999999"/>
    <n v="0.61599999999999999"/>
    <n v="20.626999999999999"/>
    <n v="20.626999999999999"/>
    <n v="30.352"/>
    <n v="30.352"/>
    <n v="12.051"/>
    <n v="12.051"/>
  </r>
  <r>
    <s v="Urad"/>
    <n v="2014"/>
    <x v="0"/>
    <s v="Kharif"/>
    <s v="Kharif"/>
    <x v="17"/>
    <n v="790"/>
    <n v="790"/>
    <n v="640"/>
    <n v="640"/>
    <n v="1333.3"/>
    <n v="1333.3"/>
    <s v="UradNagaland"/>
    <n v="119258.4"/>
    <n v="119258.4"/>
    <n v="260.7"/>
    <n v="260.7"/>
    <n v="0.82099999999999995"/>
    <n v="0.82099999999999995"/>
    <n v="20.626999999999999"/>
    <n v="20.626999999999999"/>
    <n v="30.352"/>
    <n v="30.352"/>
    <n v="12.051"/>
    <n v="12.051"/>
  </r>
  <r>
    <s v="Wheat"/>
    <n v="2014"/>
    <x v="1"/>
    <s v="Rabi"/>
    <s v="Rabi"/>
    <x v="17"/>
    <n v="3070"/>
    <n v="3070"/>
    <n v="5600"/>
    <n v="5600"/>
    <n v="1333.3"/>
    <n v="1333.3"/>
    <s v="WheatNagaland"/>
    <n v="463447.2"/>
    <n v="463447.2"/>
    <n v="1013.1"/>
    <n v="1013.1"/>
    <n v="1.823"/>
    <n v="1.823"/>
    <n v="20.626999999999999"/>
    <n v="20.626999999999999"/>
    <n v="30.352"/>
    <n v="30.352"/>
    <n v="12.051"/>
    <n v="12.051"/>
  </r>
  <r>
    <s v="Rice"/>
    <n v="2014"/>
    <x v="0"/>
    <s v="Kharif"/>
    <s v="Kharif"/>
    <x v="18"/>
    <n v="2894000"/>
    <n v="2894000"/>
    <n v="11107000"/>
    <n v="11107000"/>
    <n v="382.7"/>
    <n v="382.7"/>
    <s v="RicePunjab"/>
    <n v="436878240"/>
    <n v="436878240"/>
    <n v="955020"/>
    <n v="955020"/>
    <n v="3.7280000000000002"/>
    <n v="3.7280000000000002"/>
    <n v="24.751999999999999"/>
    <n v="24.751999999999999"/>
    <n v="37.152999999999999"/>
    <n v="37.152999999999999"/>
    <n v="13.515000000000001"/>
    <n v="13.515000000000001"/>
  </r>
  <r>
    <s v="Sugarcane"/>
    <n v="2014"/>
    <x v="5"/>
    <s v="Whole Year"/>
    <s v="Whole Year"/>
    <x v="18"/>
    <n v="94000"/>
    <n v="94000"/>
    <n v="7039000"/>
    <n v="7039000"/>
    <n v="382.7"/>
    <n v="382.7"/>
    <s v="SugarcanePunjab"/>
    <n v="14190240"/>
    <n v="14190240"/>
    <n v="31020"/>
    <n v="31020"/>
    <n v="77.412999999999997"/>
    <n v="77.412999999999997"/>
    <n v="24.751999999999999"/>
    <n v="24.751999999999999"/>
    <n v="37.152999999999999"/>
    <n v="37.152999999999999"/>
    <n v="13.515000000000001"/>
    <n v="13.515000000000001"/>
  </r>
  <r>
    <s v="Urad"/>
    <n v="2014"/>
    <x v="0"/>
    <s v="Kharif"/>
    <s v="Kharif"/>
    <x v="18"/>
    <n v="2200"/>
    <n v="2200"/>
    <n v="1210"/>
    <n v="1210"/>
    <n v="382.7"/>
    <n v="382.7"/>
    <s v="UradPunjab"/>
    <n v="332112"/>
    <n v="332112"/>
    <n v="726"/>
    <n v="726"/>
    <n v="0.52300000000000002"/>
    <n v="0.52300000000000002"/>
    <n v="24.751999999999999"/>
    <n v="24.751999999999999"/>
    <n v="37.152999999999999"/>
    <n v="37.152999999999999"/>
    <n v="13.515000000000001"/>
    <n v="13.515000000000001"/>
  </r>
  <r>
    <s v="Wheat"/>
    <n v="2014"/>
    <x v="1"/>
    <s v="Rabi"/>
    <s v="Rabi"/>
    <x v="18"/>
    <n v="3505000"/>
    <n v="3505000"/>
    <n v="15050000"/>
    <n v="15050000"/>
    <n v="382.7"/>
    <n v="382.7"/>
    <s v="WheatPunjab"/>
    <n v="529114800"/>
    <n v="529114800"/>
    <n v="1156650"/>
    <n v="1156650"/>
    <n v="4.1740000000000004"/>
    <n v="4.1740000000000004"/>
    <n v="24.751999999999999"/>
    <n v="24.751999999999999"/>
    <n v="37.152999999999999"/>
    <n v="37.152999999999999"/>
    <n v="13.515000000000001"/>
    <n v="13.515000000000001"/>
  </r>
  <r>
    <s v="Ragi"/>
    <n v="2014"/>
    <x v="0"/>
    <s v="Kharif"/>
    <s v="Kharif"/>
    <x v="25"/>
    <n v="1196"/>
    <n v="1196"/>
    <n v="1333"/>
    <n v="1333"/>
    <m/>
    <n v="994.48985507246334"/>
    <s v="RagiTelangana"/>
    <n v="180548.16"/>
    <n v="180548.16"/>
    <n v="394.68"/>
    <n v="394.68"/>
    <n v="1.38"/>
    <n v="1.38"/>
    <n v="26.286000000000001"/>
    <n v="26.286000000000001"/>
    <n v="36.682000000000002"/>
    <n v="36.682000000000002"/>
    <n v="16.969000000000001"/>
    <n v="16.969000000000001"/>
  </r>
  <r>
    <s v="Ragi"/>
    <n v="2014"/>
    <x v="1"/>
    <s v="Rabi"/>
    <s v="Rabi"/>
    <x v="25"/>
    <n v="331"/>
    <n v="331"/>
    <n v="415"/>
    <n v="415"/>
    <n v="746.4"/>
    <n v="746.4"/>
    <s v="RagiTelangana"/>
    <n v="49967.76"/>
    <n v="49967.76"/>
    <n v="109.23"/>
    <n v="109.23"/>
    <n v="1.268"/>
    <n v="1.268"/>
    <n v="26.286000000000001"/>
    <n v="26.286000000000001"/>
    <n v="36.682000000000002"/>
    <n v="36.682000000000002"/>
    <n v="16.969000000000001"/>
    <n v="16.969000000000001"/>
  </r>
  <r>
    <s v="Rice"/>
    <n v="2014"/>
    <x v="0"/>
    <s v="Kharif"/>
    <s v="Kharif"/>
    <x v="25"/>
    <n v="920307"/>
    <n v="920307"/>
    <n v="2854873"/>
    <n v="2854873"/>
    <m/>
    <n v="994.48985507246334"/>
    <s v="RiceTelangana"/>
    <n v="138929544.69999999"/>
    <n v="138929544.69999999"/>
    <n v="303701.31"/>
    <n v="303701.31"/>
    <n v="2.9590000000000001"/>
    <n v="2.9590000000000001"/>
    <n v="26.286000000000001"/>
    <n v="26.286000000000001"/>
    <n v="36.682000000000002"/>
    <n v="36.682000000000002"/>
    <n v="16.969000000000001"/>
    <n v="16.969000000000001"/>
  </r>
  <r>
    <s v="Rice"/>
    <n v="2014"/>
    <x v="1"/>
    <s v="Rabi"/>
    <s v="Rabi"/>
    <x v="25"/>
    <n v="495113"/>
    <n v="495113"/>
    <n v="1690109"/>
    <n v="1690109"/>
    <n v="746.4"/>
    <n v="746.4"/>
    <s v="RiceTelangana"/>
    <s v="74,742,258.48"/>
    <s v="74,742,258.48"/>
    <n v="163387.29"/>
    <n v="163387.29"/>
    <n v="3.3319999999999999"/>
    <n v="3.3319999999999999"/>
    <n v="26.286000000000001"/>
    <n v="26.286000000000001"/>
    <n v="36.682000000000002"/>
    <n v="36.682000000000002"/>
    <n v="16.969000000000001"/>
    <n v="16.969000000000001"/>
  </r>
  <r>
    <s v="Sugarcane"/>
    <n v="2014"/>
    <x v="0"/>
    <s v="Kharif"/>
    <s v="Kharif"/>
    <x v="25"/>
    <n v="38139"/>
    <n v="38139"/>
    <n v="3343035"/>
    <n v="3343035"/>
    <n v="746.4"/>
    <n v="746.4"/>
    <s v="SugarcaneTelangana"/>
    <n v="5757463.4400000004"/>
    <n v="5757463.4400000004"/>
    <n v="12585.87"/>
    <n v="12585.87"/>
    <n v="83.858000000000004"/>
    <n v="83.858000000000004"/>
    <n v="26.286000000000001"/>
    <n v="26.286000000000001"/>
    <n v="36.682000000000002"/>
    <n v="36.682000000000002"/>
    <m/>
    <n v="17.02277777777778"/>
  </r>
  <r>
    <s v="Sunflower"/>
    <n v="2014"/>
    <x v="0"/>
    <s v="Kharif"/>
    <s v="Kharif"/>
    <x v="25"/>
    <n v="1369"/>
    <n v="1369"/>
    <n v="1395"/>
    <n v="1395"/>
    <n v="746.4"/>
    <n v="746.4"/>
    <s v="SunflowerTelangana"/>
    <n v="206664.24"/>
    <n v="206664.24"/>
    <n v="451.77"/>
    <n v="451.77"/>
    <n v="1.0129999999999999"/>
    <n v="1.0129999999999999"/>
    <n v="26.286000000000001"/>
    <n v="26.286000000000001"/>
    <n v="36.682000000000002"/>
    <n v="36.682000000000002"/>
    <n v="16.969000000000001"/>
    <n v="16.969000000000001"/>
  </r>
  <r>
    <s v="Sunflower"/>
    <n v="2014"/>
    <x v="1"/>
    <s v="Rabi"/>
    <s v="Rabi"/>
    <x v="25"/>
    <n v="17002"/>
    <n v="17002"/>
    <n v="24272"/>
    <n v="24272"/>
    <n v="746.4"/>
    <n v="746.4"/>
    <s v="SunflowerTelangana"/>
    <m/>
    <n v="579469.38846153847"/>
    <n v="5610.66"/>
    <n v="5610.66"/>
    <n v="1.321"/>
    <n v="1.321"/>
    <n v="26.286000000000001"/>
    <n v="26.286000000000001"/>
    <n v="36.682000000000002"/>
    <n v="36.682000000000002"/>
    <n v="16.969000000000001"/>
    <n v="16.969000000000001"/>
  </r>
  <r>
    <s v="Urad"/>
    <n v="2014"/>
    <x v="0"/>
    <s v="Kharif"/>
    <s v="Kharif"/>
    <x v="25"/>
    <n v="19851"/>
    <n v="19851"/>
    <n v="13022"/>
    <n v="13022"/>
    <n v="746.4"/>
    <n v="746.4"/>
    <s v="UradTelangana"/>
    <n v="2996706.96"/>
    <n v="2996706.96"/>
    <n v="6550.83"/>
    <n v="6550.83"/>
    <n v="0.66900000000000004"/>
    <n v="0.66900000000000004"/>
    <n v="26.286000000000001"/>
    <n v="26.286000000000001"/>
    <n v="36.682000000000002"/>
    <n v="36.682000000000002"/>
    <n v="16.969000000000001"/>
    <n v="16.969000000000001"/>
  </r>
  <r>
    <s v="Urad"/>
    <n v="2014"/>
    <x v="1"/>
    <s v="Rabi"/>
    <s v="Rabi"/>
    <x v="25"/>
    <n v="8164"/>
    <n v="8164"/>
    <n v="3316"/>
    <n v="3316"/>
    <n v="746.4"/>
    <n v="746.4"/>
    <s v="UradTelangana"/>
    <n v="1232437.44"/>
    <n v="1232437.44"/>
    <n v="2694.12"/>
    <n v="2694.12"/>
    <n v="0.41"/>
    <n v="0.41"/>
    <n v="26.286000000000001"/>
    <n v="26.286000000000001"/>
    <n v="36.682000000000002"/>
    <n v="36.682000000000002"/>
    <n v="16.969000000000001"/>
    <n v="16.969000000000001"/>
  </r>
  <r>
    <s v="Wheat"/>
    <n v="2014"/>
    <x v="1"/>
    <s v="Rabi"/>
    <s v="Rabi"/>
    <x v="25"/>
    <n v="5828"/>
    <n v="5828"/>
    <n v="6929"/>
    <n v="6929"/>
    <n v="746.4"/>
    <n v="746.4"/>
    <s v="WheatTelangana"/>
    <n v="879794.88"/>
    <n v="879794.88"/>
    <n v="1923.24"/>
    <n v="1923.24"/>
    <n v="1.1559999999999999"/>
    <n v="1.1559999999999999"/>
    <n v="26.286000000000001"/>
    <n v="26.286000000000001"/>
    <n v="36.682000000000002"/>
    <n v="36.682000000000002"/>
    <n v="16.969000000000001"/>
    <n v="16.969000000000001"/>
  </r>
  <r>
    <s v="Rice"/>
    <n v="2014"/>
    <x v="0"/>
    <s v="Kharif"/>
    <s v="Kharif"/>
    <x v="19"/>
    <n v="257273"/>
    <n v="257273"/>
    <n v="746954"/>
    <n v="746954"/>
    <n v="2015.7"/>
    <n v="2015.7"/>
    <s v="RiceTripura"/>
    <n v="38837932.079999998"/>
    <n v="38837932.079999998"/>
    <n v="84900.09"/>
    <n v="84900.09"/>
    <m/>
    <n v="2.9033516925600433"/>
    <n v="25.074999999999999"/>
    <n v="25.074999999999999"/>
    <n v="33.968000000000004"/>
    <n v="33.968000000000004"/>
    <n v="17.504999999999999"/>
    <n v="17.504999999999999"/>
  </r>
  <r>
    <s v="Sugarcane"/>
    <n v="2014"/>
    <x v="5"/>
    <s v="Whole Year"/>
    <s v="Whole Year"/>
    <x v="19"/>
    <n v="793"/>
    <n v="793"/>
    <m/>
    <n v="41758.587"/>
    <n v="2015.7"/>
    <n v="2015.7"/>
    <s v="SugarcaneTripura"/>
    <n v="119711.28"/>
    <n v="119711.28"/>
    <n v="261.69"/>
    <n v="261.69"/>
    <n v="52.658999999999999"/>
    <n v="52.658999999999999"/>
    <n v="25.074999999999999"/>
    <n v="25.074999999999999"/>
    <n v="33.968000000000004"/>
    <n v="33.968000000000004"/>
    <n v="17.504999999999999"/>
    <n v="17.504999999999999"/>
  </r>
  <r>
    <s v="Urad"/>
    <n v="2014"/>
    <x v="0"/>
    <s v="Kharif"/>
    <s v="Kharif"/>
    <x v="19"/>
    <n v="889"/>
    <n v="889"/>
    <n v="520"/>
    <n v="520"/>
    <n v="2015.7"/>
    <n v="2015.7"/>
    <s v="UradTripura"/>
    <n v="134203.44"/>
    <n v="134203.44"/>
    <n v="293.37"/>
    <n v="293.37"/>
    <n v="0.57199999999999995"/>
    <n v="0.57199999999999995"/>
    <n v="25.074999999999999"/>
    <n v="25.074999999999999"/>
    <n v="33.968000000000004"/>
    <n v="33.968000000000004"/>
    <n v="17.504999999999999"/>
    <n v="17.504999999999999"/>
  </r>
  <r>
    <s v="Urad"/>
    <n v="2014"/>
    <x v="1"/>
    <s v="Rabi"/>
    <s v="Rabi"/>
    <x v="19"/>
    <n v="436"/>
    <n v="436"/>
    <n v="325"/>
    <n v="325"/>
    <n v="2015.7"/>
    <n v="2015.7"/>
    <s v="UradTripura"/>
    <m/>
    <n v="243251.82599999997"/>
    <n v="143.88"/>
    <n v="143.88"/>
    <n v="0.70499999999999996"/>
    <n v="0.70499999999999996"/>
    <m/>
    <n v="25.736499999999999"/>
    <n v="33.968000000000004"/>
    <n v="33.968000000000004"/>
    <n v="17.504999999999999"/>
    <n v="17.504999999999999"/>
  </r>
  <r>
    <s v="Wheat"/>
    <n v="2014"/>
    <x v="1"/>
    <s v="Rabi"/>
    <s v="Rabi"/>
    <x v="19"/>
    <n v="135"/>
    <n v="135"/>
    <n v="304"/>
    <n v="304"/>
    <n v="2015.7"/>
    <n v="2015.7"/>
    <s v="WheatTripura"/>
    <n v="20379.599999999999"/>
    <n v="20379.599999999999"/>
    <n v="44.55"/>
    <n v="44.55"/>
    <n v="2.214"/>
    <n v="2.214"/>
    <n v="25.074999999999999"/>
    <n v="25.074999999999999"/>
    <n v="33.968000000000004"/>
    <n v="33.968000000000004"/>
    <n v="17.504999999999999"/>
    <n v="17.504999999999999"/>
  </r>
  <r>
    <s v="Rice"/>
    <n v="2014"/>
    <x v="0"/>
    <s v="Kharif"/>
    <s v="Kharif"/>
    <x v="20"/>
    <n v="5842029"/>
    <n v="5842029"/>
    <n v="13241518"/>
    <n v="13241518"/>
    <n v="616.4"/>
    <n v="616.4"/>
    <s v="RiceUttar Pradesh"/>
    <n v="881912697.79999995"/>
    <n v="881912697.79999995"/>
    <m/>
    <n v="895063.91235294112"/>
    <n v="2.2410000000000001"/>
    <n v="2.2410000000000001"/>
    <n v="25.945"/>
    <n v="25.945"/>
    <n v="38.182000000000002"/>
    <n v="38.182000000000002"/>
    <n v="15.007999999999999"/>
    <n v="15.007999999999999"/>
  </r>
  <r>
    <s v="Rice"/>
    <n v="2014"/>
    <x v="2"/>
    <s v="Summer"/>
    <s v="Summer"/>
    <x v="20"/>
    <n v="29947"/>
    <n v="29947"/>
    <n v="75449"/>
    <n v="75449"/>
    <n v="616.4"/>
    <n v="616.4"/>
    <s v="RiceUttar Pradesh"/>
    <n v="4520799.12"/>
    <n v="4520799.12"/>
    <n v="9882.51"/>
    <n v="9882.51"/>
    <n v="2.3839999999999999"/>
    <n v="2.3839999999999999"/>
    <n v="25.945"/>
    <n v="25.945"/>
    <n v="38.182000000000002"/>
    <n v="38.182000000000002"/>
    <n v="15.007999999999999"/>
    <n v="15.007999999999999"/>
  </r>
  <r>
    <s v="Sugarcane"/>
    <n v="2014"/>
    <x v="0"/>
    <s v="Kharif"/>
    <s v="Kharif"/>
    <x v="20"/>
    <n v="2228261"/>
    <n v="2228261"/>
    <n v="146576786"/>
    <n v="146576786"/>
    <m/>
    <n v="736.37142857142896"/>
    <s v="SugarcaneUttar Pradesh"/>
    <n v="336378280.60000002"/>
    <n v="336378280.60000002"/>
    <m/>
    <n v="697233.39624999987"/>
    <n v="59.215000000000003"/>
    <n v="59.215000000000003"/>
    <n v="25.945"/>
    <n v="25.945"/>
    <n v="38.182000000000002"/>
    <n v="38.182000000000002"/>
    <n v="15.007999999999999"/>
    <n v="15.007999999999999"/>
  </r>
  <r>
    <s v="Sunflower"/>
    <n v="2014"/>
    <x v="2"/>
    <s v="Summer"/>
    <s v="Summer"/>
    <x v="20"/>
    <n v="2544"/>
    <n v="2544"/>
    <n v="4352"/>
    <n v="4352"/>
    <n v="616.4"/>
    <n v="616.4"/>
    <s v="SunflowerUttar Pradesh"/>
    <n v="384042.23999999999"/>
    <n v="384042.23999999999"/>
    <n v="839.52"/>
    <n v="839.52"/>
    <n v="1.7030000000000001"/>
    <n v="1.7030000000000001"/>
    <n v="25.945"/>
    <n v="25.945"/>
    <n v="38.182000000000002"/>
    <n v="38.182000000000002"/>
    <n v="15.007999999999999"/>
    <n v="15.007999999999999"/>
  </r>
  <r>
    <s v="Urad"/>
    <n v="2014"/>
    <x v="0"/>
    <s v="Kharif"/>
    <s v="Kharif"/>
    <x v="20"/>
    <n v="519466"/>
    <n v="519466"/>
    <n v="278369"/>
    <n v="278369"/>
    <n v="616.4"/>
    <n v="616.4"/>
    <s v="UradUttar Pradesh"/>
    <n v="78418587.359999999"/>
    <n v="78418587.359999999"/>
    <n v="171423.78"/>
    <n v="171423.78"/>
    <n v="0.57499999999999996"/>
    <n v="0.57499999999999996"/>
    <n v="25.945"/>
    <n v="25.945"/>
    <n v="38.182000000000002"/>
    <n v="38.182000000000002"/>
    <n v="15.007999999999999"/>
    <n v="15.007999999999999"/>
  </r>
  <r>
    <s v="Urad"/>
    <n v="2014"/>
    <x v="2"/>
    <s v="Summer"/>
    <s v="Summer"/>
    <x v="20"/>
    <n v="43663"/>
    <n v="43663"/>
    <n v="23591"/>
    <n v="23591"/>
    <n v="616.4"/>
    <n v="616.4"/>
    <s v="UradUttar Pradesh"/>
    <s v=" 6591366.48 "/>
    <s v=" 6591366.48 "/>
    <n v="14408.79"/>
    <n v="14408.79"/>
    <n v="0.57499999999999996"/>
    <n v="0.57499999999999996"/>
    <n v="25.945"/>
    <n v="25.945"/>
    <n v="38.182000000000002"/>
    <n v="38.182000000000002"/>
    <n v="15.007999999999999"/>
    <n v="15.007999999999999"/>
  </r>
  <r>
    <s v="Wheat"/>
    <n v="2014"/>
    <x v="1"/>
    <s v="Rabi"/>
    <s v="Rabi"/>
    <x v="20"/>
    <n v="9846466"/>
    <n v="9846466"/>
    <n v="20054791"/>
    <n v="20054791"/>
    <n v="616.4"/>
    <n v="616.4"/>
    <s v="WheatUttar Pradesh"/>
    <n v="1486422507"/>
    <n v="1486422507"/>
    <n v="3249333.78"/>
    <n v="3249333.78"/>
    <m/>
    <n v="2.0367501395932308"/>
    <n v="25.945"/>
    <n v="25.945"/>
    <n v="38.182000000000002"/>
    <n v="38.182000000000002"/>
    <n v="15.007999999999999"/>
    <n v="15.007999999999999"/>
  </r>
  <r>
    <s v="Ragi"/>
    <n v="2014"/>
    <x v="0"/>
    <s v="Kharif"/>
    <s v="Kharif"/>
    <x v="21"/>
    <n v="107904"/>
    <n v="107904"/>
    <n v="149033"/>
    <n v="149033"/>
    <n v="1287.4000000000001"/>
    <n v="1287.4000000000001"/>
    <s v="RagiUttarakhand"/>
    <n v="16289187.84"/>
    <n v="16289187.84"/>
    <n v="35608.32"/>
    <n v="35608.32"/>
    <n v="1.484"/>
    <n v="1.484"/>
    <n v="18.928999999999998"/>
    <n v="18.928999999999998"/>
    <n v="28.824999999999999"/>
    <n v="28.824999999999999"/>
    <n v="10.435"/>
    <n v="10.435"/>
  </r>
  <r>
    <s v="Rice"/>
    <n v="2014"/>
    <x v="0"/>
    <s v="Kharif"/>
    <s v="Kharif"/>
    <x v="21"/>
    <n v="247698"/>
    <n v="247698"/>
    <n v="561856"/>
    <n v="561856"/>
    <n v="1287.4000000000001"/>
    <n v="1287.4000000000001"/>
    <s v="RiceUttarakhand"/>
    <n v="37392490.079999998"/>
    <n v="37392490.079999998"/>
    <n v="81740.34"/>
    <n v="81740.34"/>
    <m/>
    <n v="2.2683106040420191"/>
    <n v="18.928999999999998"/>
    <n v="18.928999999999998"/>
    <n v="28.824999999999999"/>
    <n v="28.824999999999999"/>
    <n v="10.435"/>
    <n v="10.435"/>
  </r>
  <r>
    <s v="Rice"/>
    <n v="2014"/>
    <x v="2"/>
    <s v="Summer"/>
    <s v="Summer"/>
    <x v="21"/>
    <n v="12394"/>
    <n v="12394"/>
    <n v="39004"/>
    <n v="39004"/>
    <n v="1287.4000000000001"/>
    <n v="1287.4000000000001"/>
    <s v="RiceUttarakhand"/>
    <n v="1870998.24"/>
    <n v="1870998.24"/>
    <n v="4090.02"/>
    <n v="4090.02"/>
    <n v="3.15"/>
    <n v="3.15"/>
    <n v="18.928999999999998"/>
    <n v="18.928999999999998"/>
    <n v="28.824999999999999"/>
    <n v="28.824999999999999"/>
    <n v="10.435"/>
    <n v="10.435"/>
  </r>
  <r>
    <s v="Sugarcane"/>
    <n v="2014"/>
    <x v="5"/>
    <s v="Whole Year"/>
    <s v="Whole Year"/>
    <x v="21"/>
    <n v="100737"/>
    <n v="100737"/>
    <n v="6108965"/>
    <n v="6108965"/>
    <n v="1287.4000000000001"/>
    <n v="1287.4000000000001"/>
    <s v="SugarcaneUttarakhand"/>
    <n v="15207257.52"/>
    <n v="15207257.52"/>
    <n v="33243.21"/>
    <n v="33243.21"/>
    <m/>
    <n v="60.642713203688814"/>
    <n v="18.928999999999998"/>
    <n v="18.928999999999998"/>
    <m/>
    <n v="28.961999999999996"/>
    <n v="10.435"/>
    <n v="10.435"/>
  </r>
  <r>
    <s v="Sunflower"/>
    <n v="2014"/>
    <x v="5"/>
    <s v="Whole Year"/>
    <s v="Whole Year"/>
    <x v="21"/>
    <n v="40"/>
    <n v="40"/>
    <n v="43"/>
    <n v="43"/>
    <n v="1287.4000000000001"/>
    <n v="1287.4000000000001"/>
    <s v="SunflowerUttarakhand"/>
    <n v="6038.4"/>
    <n v="6038.4"/>
    <n v="13.2"/>
    <n v="13.2"/>
    <n v="1.038"/>
    <n v="1.038"/>
    <n v="18.928999999999998"/>
    <n v="18.928999999999998"/>
    <n v="28.824999999999999"/>
    <n v="28.824999999999999"/>
    <n v="10.435"/>
    <n v="10.435"/>
  </r>
  <r>
    <s v="Urad"/>
    <n v="2014"/>
    <x v="0"/>
    <s v="Kharif"/>
    <s v="Kharif"/>
    <x v="21"/>
    <n v="12610"/>
    <n v="12610"/>
    <n v="9538"/>
    <n v="9538"/>
    <n v="1287.4000000000001"/>
    <n v="1287.4000000000001"/>
    <s v="UradUttarakhand"/>
    <n v="1903605.6"/>
    <n v="1903605.6"/>
    <n v="4161.3"/>
    <n v="4161.3"/>
    <n v="0.75"/>
    <n v="0.75"/>
    <n v="18.928999999999998"/>
    <n v="18.928999999999998"/>
    <n v="28.824999999999999"/>
    <n v="28.824999999999999"/>
    <n v="10.435"/>
    <n v="10.435"/>
  </r>
  <r>
    <s v="Urad"/>
    <n v="2014"/>
    <x v="2"/>
    <s v="Summer"/>
    <s v="Summer"/>
    <x v="21"/>
    <n v="57"/>
    <n v="57"/>
    <n v="32"/>
    <n v="32"/>
    <n v="1287.4000000000001"/>
    <n v="1287.4000000000001"/>
    <s v="UradUttarakhand"/>
    <n v="8604.7199999999993"/>
    <n v="8604.7199999999993"/>
    <n v="18.809999999999999"/>
    <n v="18.809999999999999"/>
    <n v="0.57999999999999996"/>
    <n v="0.57999999999999996"/>
    <n v="18.928999999999998"/>
    <n v="18.928999999999998"/>
    <n v="28.824999999999999"/>
    <n v="28.824999999999999"/>
    <n v="10.435"/>
    <n v="10.435"/>
  </r>
  <r>
    <s v="Wheat"/>
    <n v="2014"/>
    <x v="1"/>
    <s v="Rabi"/>
    <s v="Rabi"/>
    <x v="21"/>
    <n v="343879"/>
    <n v="343879"/>
    <n v="662026"/>
    <n v="662026"/>
    <n v="1287.4000000000001"/>
    <n v="1287.4000000000001"/>
    <s v="WheatUttarakhand"/>
    <n v="51911973.840000004"/>
    <n v="51911973.840000004"/>
    <n v="113480.07"/>
    <n v="113480.07"/>
    <n v="1.5429999999999999"/>
    <n v="1.5429999999999999"/>
    <n v="18.928999999999998"/>
    <n v="18.928999999999998"/>
    <n v="28.824999999999999"/>
    <n v="28.824999999999999"/>
    <n v="10.435"/>
    <n v="10.435"/>
  </r>
  <r>
    <s v="Ragi"/>
    <n v="2014"/>
    <x v="3"/>
    <s v="Autumn"/>
    <s v="Autumn"/>
    <x v="23"/>
    <n v="21395"/>
    <n v="21395"/>
    <n v="20856"/>
    <n v="20856"/>
    <n v="1156.5999999999999"/>
    <n v="1156.5999999999999"/>
    <s v="RagiJharkhand"/>
    <m/>
    <n v="3116983.4785714289"/>
    <n v="7060.35"/>
    <n v="7060.35"/>
    <n v="0.92900000000000005"/>
    <n v="0.92900000000000005"/>
    <n v="23.033000000000001"/>
    <n v="23.033000000000001"/>
    <n v="33.116999999999997"/>
    <n v="33.116999999999997"/>
    <n v="13.225"/>
    <n v="13.225"/>
  </r>
  <r>
    <s v="Rice"/>
    <n v="2014"/>
    <x v="3"/>
    <s v="Autumn"/>
    <s v="Autumn"/>
    <x v="23"/>
    <n v="139909"/>
    <n v="139909"/>
    <n v="143816"/>
    <n v="143816"/>
    <n v="1156.5999999999999"/>
    <n v="1156.5999999999999"/>
    <s v="RiceJharkhand"/>
    <n v="21120662.640000001"/>
    <n v="21120662.640000001"/>
    <n v="46169.97"/>
    <n v="46169.97"/>
    <n v="1.01"/>
    <n v="1.01"/>
    <n v="23.033000000000001"/>
    <n v="23.033000000000001"/>
    <n v="33.116999999999997"/>
    <n v="33.116999999999997"/>
    <n v="13.225"/>
    <n v="13.225"/>
  </r>
  <r>
    <s v="Rice"/>
    <n v="2014"/>
    <x v="4"/>
    <s v="Winter"/>
    <s v="Winter"/>
    <x v="23"/>
    <n v="849093"/>
    <n v="849093"/>
    <n v="1248966"/>
    <n v="1248966"/>
    <n v="1156.5999999999999"/>
    <n v="1156.5999999999999"/>
    <s v="RiceJharkhand"/>
    <n v="128179079.3"/>
    <n v="128179079.3"/>
    <n v="280200.69"/>
    <n v="280200.69"/>
    <n v="1.417"/>
    <n v="1.417"/>
    <n v="23.033000000000001"/>
    <n v="23.033000000000001"/>
    <n v="33.116999999999997"/>
    <n v="33.116999999999997"/>
    <n v="13.225"/>
    <n v="13.225"/>
  </r>
  <r>
    <s v="Sugarcane"/>
    <n v="2014"/>
    <x v="5"/>
    <s v="Whole Year"/>
    <s v="Whole Year"/>
    <x v="23"/>
    <m/>
    <n v="882.36958110369869"/>
    <n v="37431"/>
    <n v="37431"/>
    <n v="1156.5999999999999"/>
    <n v="1156.5999999999999"/>
    <s v="SugarcaneJharkhand"/>
    <n v="107634.48"/>
    <n v="107634.48"/>
    <n v="235.29"/>
    <n v="235.29"/>
    <n v="42.420999999999999"/>
    <n v="42.420999999999999"/>
    <n v="23.033000000000001"/>
    <n v="23.033000000000001"/>
    <n v="33.116999999999997"/>
    <n v="33.116999999999997"/>
    <n v="13.225"/>
    <n v="13.225"/>
  </r>
  <r>
    <s v="Wheat"/>
    <n v="2014"/>
    <x v="1"/>
    <s v="Rabi"/>
    <s v="Rabi"/>
    <x v="23"/>
    <n v="63741"/>
    <n v="63741"/>
    <n v="96435"/>
    <n v="96435"/>
    <n v="1156.5999999999999"/>
    <n v="1156.5999999999999"/>
    <s v="WheatJharkhand"/>
    <n v="9622341.3599999994"/>
    <n v="9622341.3599999994"/>
    <n v="21034.53"/>
    <n v="21034.53"/>
    <n v="1.466"/>
    <n v="1.466"/>
    <n v="23.033000000000001"/>
    <n v="23.033000000000001"/>
    <n v="33.116999999999997"/>
    <n v="33.116999999999997"/>
    <n v="13.225"/>
    <n v="13.225"/>
  </r>
  <r>
    <s v="Wheat"/>
    <n v="2014"/>
    <x v="4"/>
    <s v="Winter"/>
    <s v="Winter"/>
    <x v="23"/>
    <n v="23515"/>
    <n v="23515"/>
    <n v="42516"/>
    <n v="42516"/>
    <n v="1156.5999999999999"/>
    <n v="1156.5999999999999"/>
    <s v="WheatJharkhand"/>
    <n v="3549824.4"/>
    <n v="3549824.4"/>
    <n v="7759.95"/>
    <n v="7759.95"/>
    <m/>
    <n v="1.8080374229215395"/>
    <n v="23.033000000000001"/>
    <n v="23.033000000000001"/>
    <n v="33.116999999999997"/>
    <n v="33.116999999999997"/>
    <m/>
    <n v="13.761183673469382"/>
  </r>
  <r>
    <s v="Ragi"/>
    <n v="2014"/>
    <x v="3"/>
    <s v="Autumn"/>
    <s v="Autumn"/>
    <x v="24"/>
    <n v="10127"/>
    <n v="10127"/>
    <n v="11094"/>
    <n v="11094"/>
    <n v="1483.5"/>
    <n v="1483.5"/>
    <s v="RagiWest Bengal"/>
    <n v="1528771.92"/>
    <n v="1528771.92"/>
    <n v="3341.91"/>
    <n v="3341.91"/>
    <n v="0.71"/>
    <n v="0.71"/>
    <n v="25.574999999999999"/>
    <n v="25.574999999999999"/>
    <n v="35.835999999999999"/>
    <n v="35.835999999999999"/>
    <n v="16.353999999999999"/>
    <n v="16.353999999999999"/>
  </r>
  <r>
    <s v="Rice"/>
    <n v="2014"/>
    <x v="3"/>
    <s v="Autumn"/>
    <s v="Autumn"/>
    <x v="24"/>
    <n v="227829"/>
    <n v="227829"/>
    <n v="591451"/>
    <n v="591451"/>
    <n v="1483.5"/>
    <n v="1483.5"/>
    <s v="RiceWest Bengal"/>
    <n v="34393065.840000004"/>
    <n v="34393065.840000004"/>
    <n v="75183.570000000007"/>
    <n v="75183.570000000007"/>
    <n v="2.516"/>
    <n v="2.516"/>
    <n v="25.574999999999999"/>
    <n v="25.574999999999999"/>
    <n v="35.835999999999999"/>
    <n v="35.835999999999999"/>
    <n v="16.353999999999999"/>
    <n v="16.353999999999999"/>
  </r>
  <r>
    <s v="Rice"/>
    <n v="2014"/>
    <x v="2"/>
    <s v="Summer"/>
    <s v="Summer"/>
    <x v="24"/>
    <n v="1290020"/>
    <n v="1290020"/>
    <n v="4351753"/>
    <n v="4351753"/>
    <n v="1483.5"/>
    <n v="1483.5"/>
    <s v="RiceWest Bengal"/>
    <n v="194741419.19999999"/>
    <n v="194741419.19999999"/>
    <m/>
    <n v="623995.41444444447"/>
    <n v="3.254"/>
    <n v="3.254"/>
    <n v="25.574999999999999"/>
    <n v="25.574999999999999"/>
    <s v=" 35.836 "/>
    <s v=" 35.836 "/>
    <n v="16.353999999999999"/>
    <n v="16.353999999999999"/>
  </r>
  <r>
    <s v="Rice"/>
    <n v="2014"/>
    <x v="4"/>
    <s v="Winter"/>
    <s v="Winter"/>
    <x v="24"/>
    <n v="4008662"/>
    <n v="4008662"/>
    <n v="10983992"/>
    <n v="10983992"/>
    <n v="1483.5"/>
    <n v="1483.5"/>
    <s v="RiceWest Bengal"/>
    <n v="605147615.5"/>
    <n v="605147615.5"/>
    <n v="1322858.46"/>
    <n v="1322858.46"/>
    <n v="2.7010000000000001"/>
    <n v="2.7010000000000001"/>
    <n v="25.574999999999999"/>
    <n v="25.574999999999999"/>
    <s v=" 35.836 "/>
    <s v=" 35.836 "/>
    <n v="16.353999999999999"/>
    <n v="16.353999999999999"/>
  </r>
  <r>
    <s v="Sugarcane"/>
    <n v="2014"/>
    <x v="5"/>
    <s v="Whole Year"/>
    <s v="Whole Year"/>
    <x v="24"/>
    <n v="17728"/>
    <n v="17728"/>
    <n v="2105506"/>
    <n v="2105506"/>
    <n v="1483.5"/>
    <n v="1483.5"/>
    <s v="SugarcaneWest Bengal"/>
    <n v="2676218.8799999999"/>
    <n v="2676218.8799999999"/>
    <s v=" 5850.24 "/>
    <s v=" 5850.24 "/>
    <n v="105.069"/>
    <n v="105.069"/>
    <n v="25.574999999999999"/>
    <n v="25.574999999999999"/>
    <n v="35.835999999999999"/>
    <n v="35.835999999999999"/>
    <n v="16.353999999999999"/>
    <n v="16.353999999999999"/>
  </r>
  <r>
    <s v="Sunflower"/>
    <n v="2014"/>
    <x v="0"/>
    <s v="Kharif"/>
    <s v="Kharif"/>
    <x v="24"/>
    <n v="6899"/>
    <n v="6899"/>
    <n v="9002"/>
    <n v="9002"/>
    <n v="1483.5"/>
    <n v="1483.5"/>
    <s v="SunflowerWest Bengal"/>
    <n v="1041473.04"/>
    <n v="1041473.04"/>
    <n v="2276.67"/>
    <n v="2276.67"/>
    <n v="1.2649999999999999"/>
    <n v="1.2649999999999999"/>
    <n v="25.574999999999999"/>
    <n v="25.574999999999999"/>
    <n v="35.835999999999999"/>
    <n v="35.835999999999999"/>
    <n v="16.353999999999999"/>
    <n v="16.353999999999999"/>
  </r>
  <r>
    <s v="Urad"/>
    <n v="2014"/>
    <x v="0"/>
    <s v="Kharif"/>
    <s v="Kharif"/>
    <x v="24"/>
    <n v="61669"/>
    <n v="61669"/>
    <n v="42332"/>
    <n v="42332"/>
    <n v="1483.5"/>
    <n v="1483.5"/>
    <s v="UradWest Bengal"/>
    <n v="9309552.2400000002"/>
    <n v="9309552.2400000002"/>
    <n v="20350.77"/>
    <n v="20350.77"/>
    <n v="0.56999999999999995"/>
    <n v="0.56999999999999995"/>
    <n v="25.574999999999999"/>
    <n v="25.574999999999999"/>
    <n v="35.835999999999999"/>
    <n v="35.835999999999999"/>
    <n v="16.353999999999999"/>
    <n v="16.353999999999999"/>
  </r>
  <r>
    <s v="Urad"/>
    <n v="2014"/>
    <x v="1"/>
    <s v="Rabi"/>
    <s v="Rabi"/>
    <x v="24"/>
    <n v="10038"/>
    <n v="10038"/>
    <n v="9433"/>
    <n v="9433"/>
    <n v="1483.5"/>
    <n v="1483.5"/>
    <s v="UradWest Bengal"/>
    <n v="1515336.48"/>
    <n v="1515336.48"/>
    <n v="3312.54"/>
    <n v="3312.54"/>
    <n v="0.89100000000000001"/>
    <n v="0.89100000000000001"/>
    <n v="25.574999999999999"/>
    <n v="25.574999999999999"/>
    <n v="35.835999999999999"/>
    <n v="35.835999999999999"/>
    <n v="16.353999999999999"/>
    <n v="16.353999999999999"/>
  </r>
  <r>
    <s v="Wheat"/>
    <n v="2014"/>
    <x v="1"/>
    <s v="Rabi"/>
    <s v="Rabi"/>
    <x v="24"/>
    <n v="334640"/>
    <n v="334640"/>
    <n v="939254"/>
    <n v="939254"/>
    <n v="1483.5"/>
    <n v="1483.5"/>
    <s v="WheatWest Bengal"/>
    <n v="50517254.399999999"/>
    <n v="50517254.399999999"/>
    <n v="110431.2"/>
    <n v="110431.2"/>
    <n v="2.6150000000000002"/>
    <n v="2.6150000000000002"/>
    <n v="25.574999999999999"/>
    <n v="25.574999999999999"/>
    <n v="35.835999999999999"/>
    <n v="35.835999999999999"/>
    <n v="16.353999999999999"/>
    <n v="16.353999999999999"/>
  </r>
  <r>
    <s v="Ragi"/>
    <n v="2015"/>
    <x v="0"/>
    <s v="Kharif"/>
    <s v="Kharif"/>
    <x v="8"/>
    <n v="6925"/>
    <n v="6925"/>
    <n v="9893"/>
    <n v="9893"/>
    <n v="874"/>
    <n v="874"/>
    <s v="RagiBihar"/>
    <n v="1093526.75"/>
    <n v="1093526.75"/>
    <n v="2285.25"/>
    <n v="2285.25"/>
    <n v="1.276"/>
    <n v="1.276"/>
    <n v="26.545000000000002"/>
    <n v="26.545000000000002"/>
    <n v="37.911999999999999"/>
    <n v="37.911999999999999"/>
    <n v="16.007999999999999"/>
    <n v="16.007999999999999"/>
  </r>
  <r>
    <s v="Rice"/>
    <n v="2015"/>
    <x v="3"/>
    <s v="Autumn"/>
    <s v="Autumn"/>
    <x v="8"/>
    <n v="549012"/>
    <n v="549012"/>
    <n v="725206"/>
    <n v="725206"/>
    <n v="874"/>
    <n v="874"/>
    <s v="RiceBihar"/>
    <n v="86694484.920000002"/>
    <n v="86694484.920000002"/>
    <n v="181173.96"/>
    <n v="181173.96"/>
    <n v="1.347"/>
    <n v="1.347"/>
    <n v="26.545000000000002"/>
    <n v="26.545000000000002"/>
    <n v="37.911999999999999"/>
    <n v="37.911999999999999"/>
    <n v="16.007999999999999"/>
    <n v="16.007999999999999"/>
  </r>
  <r>
    <s v="Rice"/>
    <n v="2015"/>
    <x v="2"/>
    <s v="Summer"/>
    <s v="Summer"/>
    <x v="8"/>
    <n v="81302"/>
    <n v="81302"/>
    <n v="200983"/>
    <n v="200983"/>
    <n v="874"/>
    <n v="874"/>
    <s v="RiceBihar"/>
    <n v="12838398.82"/>
    <n v="12838398.82"/>
    <n v="26829.66"/>
    <n v="26829.66"/>
    <n v="2.528"/>
    <n v="2.528"/>
    <n v="26.545000000000002"/>
    <n v="26.545000000000002"/>
    <n v="37.911999999999999"/>
    <n v="37.911999999999999"/>
    <n v="16.007999999999999"/>
    <n v="16.007999999999999"/>
  </r>
  <r>
    <s v="Rice"/>
    <n v="2015"/>
    <x v="4"/>
    <s v="Winter"/>
    <s v="Winter"/>
    <x v="8"/>
    <n v="2602000"/>
    <n v="2602000"/>
    <n v="5876027"/>
    <n v="5876027"/>
    <n v="874"/>
    <n v="874"/>
    <s v="RiceBihar"/>
    <n v="410881820"/>
    <n v="410881820"/>
    <n v="858660"/>
    <n v="858660"/>
    <n v="2.1659999999999999"/>
    <n v="2.1659999999999999"/>
    <n v="26.545000000000002"/>
    <n v="26.545000000000002"/>
    <n v="37.911999999999999"/>
    <n v="37.911999999999999"/>
    <n v="16.007999999999999"/>
    <n v="16.007999999999999"/>
  </r>
  <r>
    <s v="Sugarcane"/>
    <n v="2015"/>
    <x v="5"/>
    <s v="Whole Year"/>
    <s v="Whole Year"/>
    <x v="8"/>
    <n v="244021"/>
    <n v="244021"/>
    <n v="11914615"/>
    <n v="11914615"/>
    <n v="874"/>
    <n v="874"/>
    <s v="SugarcaneBihar"/>
    <s v=" 38533356.11 "/>
    <s v=" 38533356.11 "/>
    <n v="80526.929999999993"/>
    <n v="80526.929999999993"/>
    <n v="61.677999999999997"/>
    <n v="61.677999999999997"/>
    <n v="26.545000000000002"/>
    <n v="26.545000000000002"/>
    <n v="37.911999999999999"/>
    <n v="37.911999999999999"/>
    <n v="16.007999999999999"/>
    <n v="16.007999999999999"/>
  </r>
  <r>
    <s v="Sunflower"/>
    <n v="2015"/>
    <x v="1"/>
    <s v="Rabi"/>
    <s v="Rabi"/>
    <x v="8"/>
    <n v="11404"/>
    <n v="11404"/>
    <n v="16203"/>
    <n v="16203"/>
    <n v="874"/>
    <n v="874"/>
    <s v="SunflowerBihar"/>
    <n v="1800805.64"/>
    <n v="1800805.64"/>
    <n v="3763.32"/>
    <n v="3763.32"/>
    <n v="1.39"/>
    <n v="1.39"/>
    <n v="26.545000000000002"/>
    <n v="26.545000000000002"/>
    <n v="37.911999999999999"/>
    <n v="37.911999999999999"/>
    <n v="16.007999999999999"/>
    <n v="16.007999999999999"/>
  </r>
  <r>
    <s v="Urad"/>
    <n v="2015"/>
    <x v="0"/>
    <s v="Kharif"/>
    <s v="Kharif"/>
    <x v="8"/>
    <n v="13651"/>
    <n v="13651"/>
    <n v="12048"/>
    <n v="12048"/>
    <n v="874"/>
    <n v="874"/>
    <s v="UradBihar"/>
    <n v="2155629.41"/>
    <n v="2155629.41"/>
    <n v="4504.83"/>
    <n v="4504.83"/>
    <n v="0.90700000000000003"/>
    <n v="0.90700000000000003"/>
    <n v="26.545000000000002"/>
    <n v="26.545000000000002"/>
    <n v="37.911999999999999"/>
    <n v="37.911999999999999"/>
    <n v="16.007999999999999"/>
    <n v="16.007999999999999"/>
  </r>
  <r>
    <s v="Wheat"/>
    <n v="2015"/>
    <x v="1"/>
    <s v="Rabi"/>
    <s v="Rabi"/>
    <x v="8"/>
    <n v="2110750"/>
    <n v="2110750"/>
    <n v="4736448"/>
    <n v="4736448"/>
    <n v="874"/>
    <n v="874"/>
    <s v="WheatBihar"/>
    <n v="333308532.5"/>
    <n v="333308532.5"/>
    <n v="696547.5"/>
    <n v="696547.5"/>
    <n v="2.3130000000000002"/>
    <n v="2.3130000000000002"/>
    <n v="26.545000000000002"/>
    <n v="26.545000000000002"/>
    <n v="37.911999999999999"/>
    <n v="37.911999999999999"/>
    <n v="16.007999999999999"/>
    <n v="16.007999999999999"/>
  </r>
  <r>
    <s v="Ragi"/>
    <n v="2015"/>
    <x v="0"/>
    <s v="Kharif"/>
    <s v="Kharif"/>
    <x v="9"/>
    <n v="8042"/>
    <n v="8042"/>
    <n v="1521"/>
    <n v="1521"/>
    <n v="1136"/>
    <n v="1136"/>
    <s v="RagiChhattisgarh"/>
    <n v="1269912.22"/>
    <n v="1269912.22"/>
    <n v="2653.86"/>
    <n v="2653.86"/>
    <n v="0.19500000000000001"/>
    <n v="0.19500000000000001"/>
    <n v="26.193000000000001"/>
    <n v="26.193000000000001"/>
    <n v="36.991"/>
    <n v="36.991"/>
    <n v="15.51"/>
    <n v="15.51"/>
  </r>
  <r>
    <s v="Rice"/>
    <n v="2015"/>
    <x v="0"/>
    <s v="Kharif"/>
    <s v="Kharif"/>
    <x v="9"/>
    <n v="3959746"/>
    <n v="3959746"/>
    <n v="5154328"/>
    <n v="5154328"/>
    <n v="1136"/>
    <n v="1136"/>
    <s v="RiceChhattisgarh"/>
    <n v="625283490.89999998"/>
    <n v="625283490.89999998"/>
    <n v="1306716.18"/>
    <n v="1306716.18"/>
    <n v="1.22"/>
    <n v="1.22"/>
    <n v="26.193000000000001"/>
    <n v="26.193000000000001"/>
    <n v="36.991"/>
    <n v="36.991"/>
    <n v="15.51"/>
    <n v="15.51"/>
  </r>
  <r>
    <s v="Sugarcane"/>
    <n v="2015"/>
    <x v="5"/>
    <s v="Whole Year"/>
    <s v="Whole Year"/>
    <x v="9"/>
    <n v="19221"/>
    <n v="19221"/>
    <n v="46895"/>
    <n v="46895"/>
    <n v="1136"/>
    <n v="1136"/>
    <s v="SugarcaneChhattisgarh"/>
    <n v="3035188.11"/>
    <n v="3035188.11"/>
    <n v="6342.93"/>
    <n v="6342.93"/>
    <n v="2.9119999999999999"/>
    <n v="2.9119999999999999"/>
    <n v="26.193000000000001"/>
    <n v="26.193000000000001"/>
    <n v="36.991"/>
    <n v="36.991"/>
    <n v="15.51"/>
    <n v="15.51"/>
  </r>
  <r>
    <s v="Sunflower"/>
    <n v="2015"/>
    <x v="0"/>
    <s v="Kharif"/>
    <s v="Kharif"/>
    <x v="9"/>
    <n v="2471"/>
    <n v="2471"/>
    <n v="808"/>
    <n v="808"/>
    <n v="1136"/>
    <n v="1136"/>
    <s v="SunflowerChhattisgarh"/>
    <n v="390195.61"/>
    <n v="390195.61"/>
    <n v="815.43"/>
    <n v="815.43"/>
    <n v="0.47299999999999998"/>
    <n v="0.47299999999999998"/>
    <n v="26.193000000000001"/>
    <n v="26.193000000000001"/>
    <n v="36.991"/>
    <n v="36.991"/>
    <n v="15.51"/>
    <n v="15.51"/>
  </r>
  <r>
    <s v="Urad"/>
    <n v="2015"/>
    <x v="6"/>
    <s v=""/>
    <s v="Kharif"/>
    <x v="9"/>
    <m/>
    <n v="86866.873065015476"/>
    <n v="28058"/>
    <n v="28058"/>
    <n v="1136"/>
    <n v="1136"/>
    <s v="UradChhattisgarh"/>
    <n v="14788271.5"/>
    <n v="14788271.5"/>
    <n v="30904.5"/>
    <n v="30904.5"/>
    <n v="0.32300000000000001"/>
    <n v="0.32300000000000001"/>
    <n v="26.193000000000001"/>
    <n v="26.193000000000001"/>
    <n v="36.991"/>
    <n v="36.991"/>
    <n v="15.51"/>
    <n v="15.51"/>
  </r>
  <r>
    <s v="Urad"/>
    <n v="2015"/>
    <x v="1"/>
    <s v="Rabi"/>
    <s v="Rabi"/>
    <x v="9"/>
    <n v="3301"/>
    <n v="3301"/>
    <n v="848"/>
    <n v="848"/>
    <n v="1136"/>
    <n v="1136"/>
    <s v="UradChhattisgarh"/>
    <n v="521260.91"/>
    <n v="521260.91"/>
    <n v="1089.33"/>
    <n v="1089.33"/>
    <n v="0.26400000000000001"/>
    <n v="0.26400000000000001"/>
    <n v="26.193000000000001"/>
    <n v="26.193000000000001"/>
    <n v="36.991"/>
    <n v="36.991"/>
    <n v="15.51"/>
    <n v="15.51"/>
  </r>
  <r>
    <s v="Wheat"/>
    <n v="2015"/>
    <x v="1"/>
    <s v="Rabi"/>
    <s v="Rabi"/>
    <x v="9"/>
    <n v="105785"/>
    <n v="105785"/>
    <n v="142329"/>
    <n v="142329"/>
    <n v="1136"/>
    <n v="1136"/>
    <s v="WheatChhattisgarh"/>
    <n v="16704509.35"/>
    <n v="16704509.35"/>
    <n v="34909.050000000003"/>
    <n v="34909.050000000003"/>
    <m/>
    <n v="1.3454554048305525"/>
    <n v="26.193000000000001"/>
    <n v="26.193000000000001"/>
    <n v="36.991"/>
    <n v="36.991"/>
    <n v="15.51"/>
    <n v="15.51"/>
  </r>
  <r>
    <s v="Ragi"/>
    <n v="2015"/>
    <x v="0"/>
    <s v="Kharif"/>
    <s v="Kharif"/>
    <x v="10"/>
    <n v="19235"/>
    <n v="19235"/>
    <n v="15013"/>
    <n v="15013"/>
    <n v="584.29999999999995"/>
    <n v="584.29999999999995"/>
    <s v="RagiGujarat"/>
    <n v="3037398.85"/>
    <n v="3037398.85"/>
    <n v="6347.55"/>
    <n v="6347.55"/>
    <n v="0.76700000000000002"/>
    <n v="0.76700000000000002"/>
    <n v="27.344999999999999"/>
    <n v="27.344999999999999"/>
    <n v="39.527999999999999"/>
    <n v="39.527999999999999"/>
    <n v="16.321999999999999"/>
    <n v="16.321999999999999"/>
  </r>
  <r>
    <s v="Rice"/>
    <n v="2015"/>
    <x v="0"/>
    <s v="Kharif"/>
    <s v="Kharif"/>
    <x v="10"/>
    <n v="741042"/>
    <n v="741042"/>
    <n v="1584355"/>
    <n v="1584355"/>
    <n v="0"/>
    <n v="0"/>
    <s v="RiceGujarat"/>
    <n v="117017942.2"/>
    <n v="117017942.2"/>
    <n v="244543.86"/>
    <n v="244543.86"/>
    <m/>
    <n v="2.1380097214462879"/>
    <n v="27.344999999999999"/>
    <n v="27.344999999999999"/>
    <n v="39.527999999999999"/>
    <n v="39.527999999999999"/>
    <n v="16.321999999999999"/>
    <n v="16.321999999999999"/>
  </r>
  <r>
    <s v="Rice"/>
    <n v="2015"/>
    <x v="2"/>
    <s v="Summer"/>
    <s v="Summer"/>
    <x v="10"/>
    <n v="33140"/>
    <n v="33140"/>
    <n v="107509"/>
    <n v="107509"/>
    <n v="584.29999999999995"/>
    <n v="584.29999999999995"/>
    <s v="RiceGujarat"/>
    <n v="5233137.4000000004"/>
    <n v="5233137.4000000004"/>
    <n v="10936.2"/>
    <n v="10936.2"/>
    <n v="3.202"/>
    <n v="3.202"/>
    <n v="27.344999999999999"/>
    <n v="27.344999999999999"/>
    <n v="39.527999999999999"/>
    <n v="39.527999999999999"/>
    <n v="16.321999999999999"/>
    <n v="16.321999999999999"/>
  </r>
  <r>
    <s v="Sugarcane"/>
    <n v="2015"/>
    <x v="5"/>
    <s v="Whole Year"/>
    <s v="Whole Year"/>
    <x v="10"/>
    <n v="157130"/>
    <n v="157130"/>
    <n v="10947109"/>
    <n v="10947109"/>
    <n v="584.29999999999995"/>
    <n v="584.29999999999995"/>
    <s v="SugarcaneGujarat"/>
    <n v="24812398.300000001"/>
    <n v="24812398.300000001"/>
    <n v="51852.9"/>
    <n v="51852.9"/>
    <n v="68.724000000000004"/>
    <n v="68.724000000000004"/>
    <n v="27.344999999999999"/>
    <n v="27.344999999999999"/>
    <n v="39.527999999999999"/>
    <n v="39.527999999999999"/>
    <n v="16.321999999999999"/>
    <n v="16.321999999999999"/>
  </r>
  <r>
    <s v="Urad"/>
    <n v="2015"/>
    <x v="0"/>
    <s v="Kharif"/>
    <s v="Kharif"/>
    <x v="10"/>
    <n v="65221"/>
    <n v="65221"/>
    <n v="38989"/>
    <n v="38989"/>
    <n v="584.29999999999995"/>
    <n v="584.29999999999995"/>
    <s v="UradGujarat"/>
    <n v="10299048.109999999"/>
    <n v="10299048.109999999"/>
    <n v="21522.93"/>
    <n v="21522.93"/>
    <n v="0.63300000000000001"/>
    <n v="0.63300000000000001"/>
    <n v="27.344999999999999"/>
    <n v="27.344999999999999"/>
    <n v="39.527999999999999"/>
    <n v="39.527999999999999"/>
    <n v="16.321999999999999"/>
    <n v="16.321999999999999"/>
  </r>
  <r>
    <s v="Urad"/>
    <n v="2015"/>
    <x v="2"/>
    <s v="Summer"/>
    <s v="Summer"/>
    <x v="10"/>
    <n v="2852"/>
    <n v="2852"/>
    <n v="2016"/>
    <n v="2016"/>
    <n v="584.29999999999995"/>
    <n v="584.29999999999995"/>
    <s v="UradGujarat"/>
    <n v="450359.32"/>
    <n v="450359.32"/>
    <n v="941.16"/>
    <n v="941.16"/>
    <n v="0.73299999999999998"/>
    <n v="0.73299999999999998"/>
    <n v="27.344999999999999"/>
    <n v="27.344999999999999"/>
    <n v="39.527999999999999"/>
    <n v="39.527999999999999"/>
    <n v="16.321999999999999"/>
    <n v="16.321999999999999"/>
  </r>
  <r>
    <s v="Wheat"/>
    <n v="2015"/>
    <x v="1"/>
    <s v="Rabi"/>
    <s v="Rabi"/>
    <x v="10"/>
    <n v="857696"/>
    <n v="857696"/>
    <n v="2315849"/>
    <n v="2315849"/>
    <n v="584.29999999999995"/>
    <n v="584.29999999999995"/>
    <s v="WheatGujarat"/>
    <n v="135438775.40000001"/>
    <n v="135438775.40000001"/>
    <n v="283039.68"/>
    <n v="283039.68"/>
    <n v="2.6760000000000002"/>
    <n v="2.6760000000000002"/>
    <n v="27.344999999999999"/>
    <n v="27.344999999999999"/>
    <n v="39.527999999999999"/>
    <n v="39.527999999999999"/>
    <n v="16.321999999999999"/>
    <n v="16.321999999999999"/>
  </r>
  <r>
    <s v="Rice"/>
    <n v="2015"/>
    <x v="0"/>
    <s v="Kharif"/>
    <s v="Kharif"/>
    <x v="11"/>
    <n v="1353000"/>
    <n v="1353000"/>
    <n v="4142000"/>
    <n v="4142000"/>
    <n v="426.8"/>
    <n v="426.8"/>
    <s v="RiceHaryana"/>
    <n v="213652230"/>
    <n v="213652230"/>
    <n v="446490"/>
    <n v="446490"/>
    <n v="2.9630000000000001"/>
    <n v="2.9630000000000001"/>
    <n v="25.318000000000001"/>
    <n v="25.318000000000001"/>
    <n v="37.671999999999997"/>
    <n v="37.671999999999997"/>
    <n v="13.340999999999999"/>
    <n v="13.340999999999999"/>
  </r>
  <r>
    <s v="Sugarcane"/>
    <n v="2015"/>
    <x v="5"/>
    <s v="Whole Year"/>
    <s v="Whole Year"/>
    <x v="11"/>
    <n v="93000"/>
    <n v="93000"/>
    <n v="6992000"/>
    <n v="6992000"/>
    <n v="426.8"/>
    <n v="426.8"/>
    <s v="SugarcaneHaryana"/>
    <n v="14685630"/>
    <n v="14685630"/>
    <n v="30690"/>
    <n v="30690"/>
    <n v="74.576999999999998"/>
    <n v="74.576999999999998"/>
    <n v="25.318000000000001"/>
    <n v="25.318000000000001"/>
    <n v="37.671999999999997"/>
    <n v="37.671999999999997"/>
    <n v="13.340999999999999"/>
    <n v="13.340999999999999"/>
  </r>
  <r>
    <s v="Sunflower"/>
    <n v="2015"/>
    <x v="0"/>
    <s v="Kharif"/>
    <s v="Kharif"/>
    <x v="11"/>
    <n v="8400"/>
    <n v="8400"/>
    <n v="21500"/>
    <n v="21500"/>
    <n v="426.8"/>
    <n v="426.8"/>
    <s v="SunflowerHaryana"/>
    <n v="1326444"/>
    <n v="1326444"/>
    <n v="2772"/>
    <n v="2772"/>
    <n v="2.2469999999999999"/>
    <n v="2.2469999999999999"/>
    <n v="25.318000000000001"/>
    <n v="25.318000000000001"/>
    <n v="37.671999999999997"/>
    <n v="37.671999999999997"/>
    <n v="13.340999999999999"/>
    <n v="13.340999999999999"/>
  </r>
  <r>
    <s v="Urad"/>
    <n v="2015"/>
    <x v="0"/>
    <s v="Kharif"/>
    <s v="Kharif"/>
    <x v="11"/>
    <n v="1600"/>
    <n v="1600"/>
    <m/>
    <n v="584"/>
    <n v="426.8"/>
    <n v="426.8"/>
    <s v="UradHaryana"/>
    <n v="252656"/>
    <n v="252656"/>
    <n v="528"/>
    <n v="528"/>
    <n v="0.36499999999999999"/>
    <n v="0.36499999999999999"/>
    <n v="25.318000000000001"/>
    <n v="25.318000000000001"/>
    <n v="37.671999999999997"/>
    <n v="37.671999999999997"/>
    <n v="13.340999999999999"/>
    <n v="13.340999999999999"/>
  </r>
  <r>
    <s v="Wheat"/>
    <n v="2015"/>
    <x v="1"/>
    <s v="Rabi"/>
    <s v="Rabi"/>
    <x v="11"/>
    <n v="2576000"/>
    <n v="2576000"/>
    <n v="11350000"/>
    <n v="11350000"/>
    <n v="426.8"/>
    <n v="426.8"/>
    <s v="WheatHaryana"/>
    <n v="406776160"/>
    <n v="406776160"/>
    <n v="850080"/>
    <n v="850080"/>
    <n v="4.2530000000000001"/>
    <n v="4.2530000000000001"/>
    <n v="25.318000000000001"/>
    <n v="25.318000000000001"/>
    <n v="37.671999999999997"/>
    <n v="37.671999999999997"/>
    <n v="13.340999999999999"/>
    <n v="13.340999999999999"/>
  </r>
  <r>
    <s v="Ragi"/>
    <n v="2015"/>
    <x v="0"/>
    <s v="Kharif"/>
    <s v="Kharif"/>
    <x v="12"/>
    <n v="1817"/>
    <n v="1817"/>
    <n v="1877"/>
    <n v="1877"/>
    <n v="1223.2"/>
    <n v="1223.2"/>
    <s v="RagiHimachal Pradesh"/>
    <n v="286922.46999999997"/>
    <n v="286922.46999999997"/>
    <n v="599.61"/>
    <n v="599.61"/>
    <n v="0.84599999999999997"/>
    <n v="0.84599999999999997"/>
    <n v="21.018999999999998"/>
    <n v="21.018999999999998"/>
    <n v="31.641999999999999"/>
    <n v="31.641999999999999"/>
    <n v="12.125"/>
    <n v="12.125"/>
  </r>
  <r>
    <s v="Rice"/>
    <n v="2015"/>
    <x v="0"/>
    <s v="Kharif"/>
    <s v="Kharif"/>
    <x v="12"/>
    <n v="71614"/>
    <n v="71614"/>
    <n v="114670"/>
    <n v="114670"/>
    <n v="1223.2"/>
    <n v="1223.2"/>
    <s v="RiceHimachal Pradesh"/>
    <n v="11308566.74"/>
    <n v="11308566.74"/>
    <n v="23632.62"/>
    <n v="23632.62"/>
    <n v="1.613"/>
    <n v="1.613"/>
    <n v="21.018999999999998"/>
    <n v="21.018999999999998"/>
    <n v="31.641999999999999"/>
    <n v="31.641999999999999"/>
    <n v="12.125"/>
    <n v="12.125"/>
  </r>
  <r>
    <s v="Sugarcane"/>
    <n v="2015"/>
    <x v="5"/>
    <s v="Whole Year"/>
    <s v="Whole Year"/>
    <x v="12"/>
    <n v="1874"/>
    <n v="1874"/>
    <n v="37516"/>
    <n v="37516"/>
    <n v="1223.2"/>
    <n v="1223.2"/>
    <s v="SugarcaneHimachal Pradesh"/>
    <n v="295923.34000000003"/>
    <n v="295923.34000000003"/>
    <n v="618.41999999999996"/>
    <n v="618.41999999999996"/>
    <n v="16.196999999999999"/>
    <n v="16.196999999999999"/>
    <n v="21.018999999999998"/>
    <n v="21.018999999999998"/>
    <n v="31.641999999999999"/>
    <n v="31.641999999999999"/>
    <n v="12.125"/>
    <n v="12.125"/>
  </r>
  <r>
    <s v="Urad"/>
    <n v="2015"/>
    <x v="0"/>
    <s v="Kharif"/>
    <s v="Kharif"/>
    <x v="12"/>
    <n v="6922"/>
    <n v="6922"/>
    <s v=" 3327 "/>
    <s v=" 3327 "/>
    <n v="1223.2"/>
    <n v="1223.2"/>
    <s v="UradHimachal Pradesh"/>
    <n v="1093053.02"/>
    <n v="1093053.02"/>
    <n v="2284.2600000000002"/>
    <n v="2284.2600000000002"/>
    <n v="0.57899999999999996"/>
    <n v="0.57899999999999996"/>
    <n v="21.018999999999998"/>
    <n v="21.018999999999998"/>
    <n v="31.641999999999999"/>
    <n v="31.641999999999999"/>
    <n v="12.125"/>
    <n v="12.125"/>
  </r>
  <r>
    <s v="Wheat"/>
    <n v="2015"/>
    <x v="1"/>
    <s v="Rabi"/>
    <s v="Rabi"/>
    <x v="12"/>
    <n v="342675"/>
    <n v="342675"/>
    <n v="602287"/>
    <n v="602287"/>
    <n v="1223.2"/>
    <n v="1223.2"/>
    <s v="WheatHimachal Pradesh"/>
    <n v="54111809.25"/>
    <n v="54111809.25"/>
    <n v="113082.75"/>
    <n v="113082.75"/>
    <n v="1.605"/>
    <n v="1.605"/>
    <n v="21.018999999999998"/>
    <n v="21.018999999999998"/>
    <n v="31.641999999999999"/>
    <n v="31.641999999999999"/>
    <n v="12.125"/>
    <n v="12.125"/>
  </r>
  <r>
    <s v="Rice"/>
    <n v="2015"/>
    <x v="0"/>
    <s v="Kharif"/>
    <s v="Kharif"/>
    <x v="13"/>
    <n v="2027000"/>
    <n v="2027000"/>
    <n v="3546790"/>
    <n v="3546790"/>
    <n v="1000.7"/>
    <n v="1000.7"/>
    <s v="RiceMadhya Pradesh"/>
    <n v="320083570"/>
    <n v="320083570"/>
    <n v="668910"/>
    <n v="668910"/>
    <n v="1.702"/>
    <n v="1.702"/>
    <n v="25.88"/>
    <n v="25.88"/>
    <n v="37.674999999999997"/>
    <n v="37.674999999999997"/>
    <n v="14.656000000000001"/>
    <n v="14.656000000000001"/>
  </r>
  <r>
    <s v="Sugarcane"/>
    <n v="2015"/>
    <x v="5"/>
    <s v="Whole Year"/>
    <s v="Whole Year"/>
    <x v="13"/>
    <n v="102000"/>
    <n v="102000"/>
    <n v="5160000"/>
    <n v="5160000"/>
    <n v="1000.7"/>
    <n v="1000.7"/>
    <s v="SugarcaneMadhya Pradesh"/>
    <n v="16106820"/>
    <n v="16106820"/>
    <n v="33660"/>
    <n v="33660"/>
    <n v="42.406999999999996"/>
    <n v="42.406999999999996"/>
    <n v="25.88"/>
    <n v="25.88"/>
    <n v="37.674999999999997"/>
    <n v="37.674999999999997"/>
    <n v="14.656000000000001"/>
    <n v="14.656000000000001"/>
  </r>
  <r>
    <s v="Sunflower"/>
    <n v="2015"/>
    <x v="1"/>
    <s v="Rabi"/>
    <s v="Rabi"/>
    <x v="13"/>
    <n v="1000"/>
    <n v="1000"/>
    <n v="1000"/>
    <n v="1000"/>
    <n v="1000.7"/>
    <n v="1000.7"/>
    <s v="SunflowerMadhya Pradesh"/>
    <m/>
    <n v="89541.726666666669"/>
    <n v="330"/>
    <n v="330"/>
    <n v="1"/>
    <n v="1"/>
    <n v="25.88"/>
    <n v="25.88"/>
    <n v="37.674999999999997"/>
    <n v="37.674999999999997"/>
    <n v="14.656000000000001"/>
    <n v="14.656000000000001"/>
  </r>
  <r>
    <s v="Urad"/>
    <n v="2015"/>
    <x v="0"/>
    <s v="Kharif"/>
    <s v="Kharif"/>
    <x v="13"/>
    <n v="937000"/>
    <n v="937000"/>
    <m/>
    <n v="519098.00000000006"/>
    <n v="1000.7"/>
    <n v="1000.7"/>
    <s v="UradMadhya Pradesh"/>
    <n v="147961670"/>
    <n v="147961670"/>
    <n v="309210"/>
    <n v="309210"/>
    <n v="0.55400000000000005"/>
    <n v="0.55400000000000005"/>
    <n v="25.88"/>
    <n v="25.88"/>
    <n v="37.674999999999997"/>
    <n v="37.674999999999997"/>
    <n v="14.656000000000001"/>
    <n v="14.656000000000001"/>
  </r>
  <r>
    <s v="Wheat"/>
    <n v="2015"/>
    <x v="1"/>
    <s v="Rabi"/>
    <s v="Rabi"/>
    <x v="13"/>
    <n v="5914000"/>
    <n v="5914000"/>
    <n v="18408000"/>
    <n v="18408000"/>
    <n v="1000.7"/>
    <n v="1000.7"/>
    <s v="WheatMadhya Pradesh"/>
    <n v="933879740"/>
    <n v="933879740"/>
    <n v="1951620"/>
    <n v="1951620"/>
    <m/>
    <n v="3.1126141359485966"/>
    <n v="25.88"/>
    <n v="25.88"/>
    <n v="37.674999999999997"/>
    <n v="37.674999999999997"/>
    <n v="14.656000000000001"/>
    <n v="14.656000000000001"/>
  </r>
  <r>
    <s v="Ragi"/>
    <n v="2015"/>
    <x v="0"/>
    <s v="Kharif"/>
    <s v="Kharif"/>
    <x v="14"/>
    <n v="91700"/>
    <n v="91700"/>
    <n v="92900"/>
    <n v="92900"/>
    <n v="875.7"/>
    <n v="875.7"/>
    <s v="RagiMaharashtra"/>
    <n v="14480347"/>
    <n v="14480347"/>
    <n v="30261"/>
    <n v="30261"/>
    <n v="0.89500000000000002"/>
    <n v="0.89500000000000002"/>
    <n v="26.045999999999999"/>
    <n v="26.045999999999999"/>
    <n v="37.116"/>
    <n v="37.116"/>
    <n v="15.631"/>
    <n v="15.631"/>
  </r>
  <r>
    <s v="Rice"/>
    <n v="2015"/>
    <x v="0"/>
    <s v="Kharif"/>
    <s v="Kharif"/>
    <x v="14"/>
    <n v="1471400"/>
    <n v="1471400"/>
    <m/>
    <n v="1964319"/>
    <n v="875.7"/>
    <n v="875.7"/>
    <s v="RiceMaharashtra"/>
    <n v="232348774"/>
    <n v="232348774"/>
    <n v="485562"/>
    <n v="485562"/>
    <n v="1.335"/>
    <n v="1.335"/>
    <n v="26.045999999999999"/>
    <n v="26.045999999999999"/>
    <n v="37.116"/>
    <n v="37.116"/>
    <n v="15.631"/>
    <n v="15.631"/>
  </r>
  <r>
    <s v="Rice"/>
    <n v="2015"/>
    <x v="2"/>
    <s v="Summer"/>
    <s v="Summer"/>
    <x v="14"/>
    <n v="31400"/>
    <n v="31400"/>
    <n v="76000"/>
    <n v="76000"/>
    <n v="875.7"/>
    <n v="875.7"/>
    <s v="RiceMaharashtra"/>
    <n v="4958374"/>
    <n v="4958374"/>
    <n v="10362"/>
    <n v="10362"/>
    <n v="2.5390000000000001"/>
    <n v="2.5390000000000001"/>
    <n v="26.045999999999999"/>
    <n v="26.045999999999999"/>
    <n v="37.116"/>
    <n v="37.116"/>
    <n v="15.631"/>
    <n v="15.631"/>
  </r>
  <r>
    <s v="Sugarcane"/>
    <n v="2015"/>
    <x v="5"/>
    <s v="Whole Year"/>
    <s v="Whole Year"/>
    <x v="14"/>
    <n v="987100"/>
    <n v="987100"/>
    <n v="69235400"/>
    <n v="69235400"/>
    <n v="875.7"/>
    <n v="875.7"/>
    <s v="SugarcaneMaharashtra"/>
    <n v="155872961"/>
    <n v="155872961"/>
    <n v="325743"/>
    <n v="325743"/>
    <n v="59.970999999999997"/>
    <n v="59.970999999999997"/>
    <n v="26.045999999999999"/>
    <n v="26.045999999999999"/>
    <n v="37.116"/>
    <n v="37.116"/>
    <n v="15.631"/>
    <n v="15.631"/>
  </r>
  <r>
    <s v="Sunflower"/>
    <n v="2015"/>
    <x v="0"/>
    <s v="Kharif"/>
    <s v="Kharif"/>
    <x v="14"/>
    <n v="18532"/>
    <n v="18532"/>
    <n v="2440"/>
    <n v="2440"/>
    <n v="875.7"/>
    <n v="875.7"/>
    <s v="SunflowerMaharashtra"/>
    <n v="2926388.12"/>
    <n v="2926388.12"/>
    <n v="6115.56"/>
    <n v="6115.56"/>
    <n v="0.108"/>
    <n v="0.108"/>
    <n v="26.045999999999999"/>
    <n v="26.045999999999999"/>
    <n v="37.116"/>
    <n v="37.116"/>
    <n v="15.631"/>
    <n v="15.631"/>
  </r>
  <r>
    <s v="Sunflower"/>
    <n v="2015"/>
    <x v="1"/>
    <s v="Rabi"/>
    <s v="Rabi"/>
    <x v="14"/>
    <n v="28631"/>
    <n v="28631"/>
    <n v="7250"/>
    <n v="7250"/>
    <n v="875.7"/>
    <n v="875.7"/>
    <s v="SunflowerMaharashtra"/>
    <n v="4521121.21"/>
    <n v="4521121.21"/>
    <n v="9448.23"/>
    <n v="9448.23"/>
    <n v="0.248"/>
    <n v="0.248"/>
    <n v="26.045999999999999"/>
    <n v="26.045999999999999"/>
    <n v="37.116"/>
    <n v="37.116"/>
    <n v="15.631"/>
    <n v="15.631"/>
  </r>
  <r>
    <s v="Sunflower"/>
    <n v="2015"/>
    <x v="2"/>
    <s v="Summer"/>
    <s v="Summer"/>
    <x v="14"/>
    <n v="1020"/>
    <n v="1020"/>
    <n v="1335"/>
    <n v="1335"/>
    <n v="875.7"/>
    <n v="875.7"/>
    <s v="SunflowerMaharashtra"/>
    <n v="161068.20000000001"/>
    <n v="161068.20000000001"/>
    <n v="336.6"/>
    <n v="336.6"/>
    <n v="0.64400000000000002"/>
    <n v="0.64400000000000002"/>
    <m/>
    <n v="26.3735"/>
    <n v="37.116"/>
    <n v="37.116"/>
    <n v="15.631"/>
    <n v="15.631"/>
  </r>
  <r>
    <s v="Urad"/>
    <n v="2015"/>
    <x v="0"/>
    <s v="Kharif"/>
    <s v="Kharif"/>
    <x v="14"/>
    <n v="285900"/>
    <n v="285900"/>
    <n v="61420"/>
    <n v="61420"/>
    <n v="875.7"/>
    <n v="875.7"/>
    <s v="UradMaharashtra"/>
    <n v="45146469"/>
    <n v="45146469"/>
    <n v="94347"/>
    <n v="94347"/>
    <n v="0.32400000000000001"/>
    <n v="0.32400000000000001"/>
    <n v="26.045999999999999"/>
    <n v="26.045999999999999"/>
    <n v="37.116"/>
    <n v="37.116"/>
    <n v="15.631"/>
    <n v="15.631"/>
  </r>
  <r>
    <s v="Wheat"/>
    <n v="2015"/>
    <x v="1"/>
    <s v="Rabi"/>
    <s v="Rabi"/>
    <x v="14"/>
    <n v="910854"/>
    <n v="910854"/>
    <n v="981351"/>
    <n v="981351"/>
    <n v="875.7"/>
    <n v="875.7"/>
    <s v="WheatMaharashtra"/>
    <n v="143832955.09999999"/>
    <n v="143832955.09999999"/>
    <n v="300581.82"/>
    <n v="300581.82"/>
    <n v="1.028"/>
    <n v="1.028"/>
    <n v="26.045999999999999"/>
    <n v="26.045999999999999"/>
    <n v="37.116"/>
    <n v="37.116"/>
    <n v="15.631"/>
    <n v="15.631"/>
  </r>
  <r>
    <s v="Rice"/>
    <n v="2015"/>
    <x v="0"/>
    <s v="Kharif"/>
    <s v="Kharif"/>
    <x v="15"/>
    <n v="237000"/>
    <n v="237000"/>
    <n v="508140"/>
    <n v="508140"/>
    <n v="1329.1"/>
    <n v="1329.1"/>
    <s v="RiceManipur"/>
    <n v="37424670"/>
    <n v="37424670"/>
    <n v="78210"/>
    <n v="78210"/>
    <n v="1.877"/>
    <n v="1.877"/>
    <n v="21.071999999999999"/>
    <n v="21.071999999999999"/>
    <n v="29.928999999999998"/>
    <n v="29.928999999999998"/>
    <n v="13.601000000000001"/>
    <n v="13.601000000000001"/>
  </r>
  <r>
    <s v="Sugarcane"/>
    <n v="2015"/>
    <x v="5"/>
    <s v="Whole Year"/>
    <s v="Whole Year"/>
    <x v="15"/>
    <n v="6000"/>
    <n v="6000"/>
    <n v="348000"/>
    <n v="348000"/>
    <n v="1329.1"/>
    <n v="1329.1"/>
    <s v="SugarcaneManipur"/>
    <n v="947460"/>
    <n v="947460"/>
    <n v="1980"/>
    <n v="1980"/>
    <n v="54.381"/>
    <n v="54.381"/>
    <n v="21.071999999999999"/>
    <n v="21.071999999999999"/>
    <n v="29.928999999999998"/>
    <n v="29.928999999999998"/>
    <n v="13.601000000000001"/>
    <n v="13.601000000000001"/>
  </r>
  <r>
    <s v="Urad"/>
    <n v="2015"/>
    <x v="0"/>
    <s v="Kharif"/>
    <s v="Kharif"/>
    <x v="15"/>
    <n v="1443"/>
    <n v="1443"/>
    <n v="1618"/>
    <n v="1618"/>
    <n v="1329.1"/>
    <n v="1329.1"/>
    <s v="UradManipur"/>
    <n v="227864.13"/>
    <n v="227864.13"/>
    <n v="476.19"/>
    <n v="476.19"/>
    <n v="1.1359999999999999"/>
    <n v="1.1359999999999999"/>
    <n v="21.071999999999999"/>
    <n v="21.071999999999999"/>
    <n v="29.928999999999998"/>
    <n v="29.928999999999998"/>
    <n v="13.601000000000001"/>
    <n v="13.601000000000001"/>
  </r>
  <r>
    <s v="Wheat"/>
    <n v="2015"/>
    <x v="1"/>
    <s v="Rabi"/>
    <s v="Rabi"/>
    <x v="15"/>
    <n v="2250"/>
    <n v="2250"/>
    <n v="5620"/>
    <n v="5620"/>
    <n v="1329.1"/>
    <n v="1329.1"/>
    <s v="WheatManipur"/>
    <n v="355297.5"/>
    <n v="355297.5"/>
    <n v="742.5"/>
    <n v="742.5"/>
    <n v="2.5030000000000001"/>
    <n v="2.5030000000000001"/>
    <n v="21.071999999999999"/>
    <n v="21.071999999999999"/>
    <n v="29.928999999999998"/>
    <n v="29.928999999999998"/>
    <n v="13.601000000000001"/>
    <n v="13.601000000000001"/>
  </r>
  <r>
    <s v="Rice"/>
    <n v="2015"/>
    <x v="3"/>
    <s v="Autumn"/>
    <s v="Autumn"/>
    <x v="16"/>
    <m/>
    <n v="19888.071895424837"/>
    <n v="24343"/>
    <n v="24343"/>
    <n v="2310.8000000000002"/>
    <n v="2310.8000000000002"/>
    <s v="RiceMizoram"/>
    <n v="3134671.41"/>
    <n v="3134671.41"/>
    <n v="6550.83"/>
    <n v="6550.83"/>
    <n v="1.224"/>
    <n v="1.224"/>
    <n v="20.602"/>
    <n v="20.602"/>
    <m/>
    <n v="30.574777777777758"/>
    <n v="12.8"/>
    <n v="12.8"/>
  </r>
  <r>
    <s v="Rice"/>
    <n v="2015"/>
    <x v="0"/>
    <s v="Kharif"/>
    <s v="Kharif"/>
    <x v="16"/>
    <n v="16804"/>
    <n v="16804"/>
    <n v="36471"/>
    <n v="36471"/>
    <n v="2310.8000000000002"/>
    <n v="2310.8000000000002"/>
    <s v="RiceMizoram"/>
    <n v="2653519.64"/>
    <n v="2653519.64"/>
    <n v="5545.32"/>
    <n v="5545.32"/>
    <n v="2.16"/>
    <n v="2.16"/>
    <n v="20.602"/>
    <n v="20.602"/>
    <s v="29.91"/>
    <s v="29.91"/>
    <n v="12.8"/>
    <n v="12.8"/>
  </r>
  <r>
    <s v="Rice"/>
    <n v="2015"/>
    <x v="1"/>
    <s v="Rabi"/>
    <s v="Rabi"/>
    <x v="16"/>
    <n v="498"/>
    <n v="498"/>
    <n v="1275"/>
    <n v="1275"/>
    <n v="2310.8000000000002"/>
    <n v="2310.8000000000002"/>
    <s v="RiceMizoram"/>
    <n v="78639.179999999993"/>
    <n v="78639.179999999993"/>
    <n v="164.34"/>
    <n v="164.34"/>
    <n v="2.5150000000000001"/>
    <n v="2.5150000000000001"/>
    <n v="20.602"/>
    <n v="20.602"/>
    <n v="29.908000000000001"/>
    <n v="29.908000000000001"/>
    <n v="12.8"/>
    <n v="12.8"/>
  </r>
  <r>
    <s v="Sugarcane"/>
    <n v="2015"/>
    <x v="5"/>
    <s v="Whole Year"/>
    <s v="Whole Year"/>
    <x v="16"/>
    <n v="1542"/>
    <n v="1542"/>
    <n v="51270"/>
    <n v="51270"/>
    <n v="2310.8000000000002"/>
    <n v="2310.8000000000002"/>
    <s v="SugarcaneMizoram"/>
    <n v="243497.22"/>
    <n v="243497.22"/>
    <n v="508.86"/>
    <n v="508.86"/>
    <m/>
    <n v="33.249027237354085"/>
    <n v="20.602"/>
    <n v="20.602"/>
    <n v="29.908000000000001"/>
    <n v="29.908000000000001"/>
    <n v="12.8"/>
    <n v="12.8"/>
  </r>
  <r>
    <s v="Ragi"/>
    <n v="2015"/>
    <x v="0"/>
    <s v="Kharif"/>
    <s v="Kharif"/>
    <x v="17"/>
    <n v="330"/>
    <n v="330"/>
    <n v="320"/>
    <n v="320"/>
    <n v="1308.3"/>
    <n v="1308.3"/>
    <s v="RagiNagaland"/>
    <n v="52110.3"/>
    <n v="52110.3"/>
    <n v="108.9"/>
    <n v="108.9"/>
    <m/>
    <n v="0.96969696969696972"/>
    <n v="20.469000000000001"/>
    <n v="20.469000000000001"/>
    <n v="29.837"/>
    <n v="29.837"/>
    <n v="12.835000000000001"/>
    <n v="12.835000000000001"/>
  </r>
  <r>
    <s v="Rice"/>
    <n v="2015"/>
    <x v="0"/>
    <s v="Kharif"/>
    <s v="Kharif"/>
    <x v="17"/>
    <n v="176790"/>
    <n v="176790"/>
    <n v="427240"/>
    <n v="427240"/>
    <n v="1308.3"/>
    <n v="1308.3"/>
    <s v="RiceNagaland"/>
    <n v="27916908.899999999"/>
    <n v="27916908.899999999"/>
    <n v="58340.7"/>
    <n v="58340.7"/>
    <n v="2.41"/>
    <n v="2.41"/>
    <n v="20.469000000000001"/>
    <n v="20.469000000000001"/>
    <n v="29.837"/>
    <n v="29.837"/>
    <n v="12.835000000000001"/>
    <n v="12.835000000000001"/>
  </r>
  <r>
    <s v="Rice"/>
    <n v="2015"/>
    <x v="1"/>
    <s v="Rabi"/>
    <s v="Rabi"/>
    <x v="17"/>
    <n v="4520"/>
    <n v="4520"/>
    <m/>
    <n v="12217.56"/>
    <m/>
    <n v="1534.2110416666676"/>
    <s v="RiceNagaland"/>
    <n v="713753.2"/>
    <n v="713753.2"/>
    <n v="1491.6"/>
    <n v="1491.6"/>
    <n v="2.7029999999999998"/>
    <n v="2.7029999999999998"/>
    <n v="20.469000000000001"/>
    <n v="20.469000000000001"/>
    <n v="29.837"/>
    <n v="29.837"/>
    <n v="12.835000000000001"/>
    <n v="12.835000000000001"/>
  </r>
  <r>
    <s v="Sugarcane"/>
    <n v="2015"/>
    <x v="0"/>
    <s v="Kharif"/>
    <s v="Kharif"/>
    <x v="17"/>
    <n v="4370"/>
    <n v="4370"/>
    <n v="190200"/>
    <n v="190200"/>
    <n v="1308.3"/>
    <n v="1308.3"/>
    <s v="SugarcaneNagaland"/>
    <n v="690066.7"/>
    <n v="690066.7"/>
    <n v="1442.1"/>
    <n v="1442.1"/>
    <n v="43.523000000000003"/>
    <n v="43.523000000000003"/>
    <n v="20.469000000000001"/>
    <n v="20.469000000000001"/>
    <n v="29.837"/>
    <n v="29.837"/>
    <n v="12.835000000000001"/>
    <n v="12.835000000000001"/>
  </r>
  <r>
    <s v="Sunflower"/>
    <n v="2015"/>
    <x v="0"/>
    <s v="Kharif"/>
    <s v="Kharif"/>
    <x v="17"/>
    <n v="340"/>
    <n v="340"/>
    <n v="280"/>
    <n v="280"/>
    <n v="1308.3"/>
    <n v="1308.3"/>
    <s v="SunflowerNagaland"/>
    <n v="53689.4"/>
    <n v="53689.4"/>
    <n v="112.2"/>
    <n v="112.2"/>
    <n v="0.78800000000000003"/>
    <n v="0.78800000000000003"/>
    <n v="20.469000000000001"/>
    <n v="20.469000000000001"/>
    <m/>
    <n v="29.642875000000039"/>
    <n v="12.835000000000001"/>
    <n v="12.835000000000001"/>
  </r>
  <r>
    <s v="Sunflower"/>
    <n v="2015"/>
    <x v="1"/>
    <s v="Rabi"/>
    <s v="Rabi"/>
    <x v="17"/>
    <n v="2170"/>
    <n v="2170"/>
    <n v="1330"/>
    <n v="1330"/>
    <n v="1308.3"/>
    <n v="1308.3"/>
    <s v="SunflowerNagaland"/>
    <n v="342664.7"/>
    <n v="342664.7"/>
    <n v="716.1"/>
    <n v="716.1"/>
    <n v="0.61399999999999999"/>
    <n v="0.61399999999999999"/>
    <n v="20.469000000000001"/>
    <n v="20.469000000000001"/>
    <n v="29.837"/>
    <n v="29.837"/>
    <n v="12.835000000000001"/>
    <n v="12.835000000000001"/>
  </r>
  <r>
    <s v="Urad"/>
    <n v="2015"/>
    <x v="1"/>
    <s v="Rabi"/>
    <s v="Rabi"/>
    <x v="17"/>
    <n v="820"/>
    <n v="820"/>
    <n v="670"/>
    <n v="670"/>
    <n v="1308.3"/>
    <n v="1308.3"/>
    <s v="UradNagaland"/>
    <n v="129486.2"/>
    <n v="129486.2"/>
    <n v="270.60000000000002"/>
    <n v="270.60000000000002"/>
    <n v="0.82499999999999996"/>
    <n v="0.82499999999999996"/>
    <n v="20.469000000000001"/>
    <n v="20.469000000000001"/>
    <n v="29.837"/>
    <n v="29.837"/>
    <n v="12.835000000000001"/>
    <n v="12.835000000000001"/>
  </r>
  <r>
    <s v="Wheat"/>
    <n v="2015"/>
    <x v="1"/>
    <s v="Rabi"/>
    <s v="Rabi"/>
    <x v="17"/>
    <n v="3250"/>
    <n v="3250"/>
    <n v="5950"/>
    <n v="5950"/>
    <n v="1308.3"/>
    <n v="1308.3"/>
    <s v="WheatNagaland"/>
    <n v="513207.5"/>
    <n v="513207.5"/>
    <n v="1072.5"/>
    <n v="1072.5"/>
    <n v="1.829"/>
    <n v="1.829"/>
    <n v="20.469000000000001"/>
    <n v="20.469000000000001"/>
    <n v="29.837"/>
    <n v="29.837"/>
    <n v="12.835000000000001"/>
    <n v="12.835000000000001"/>
  </r>
  <r>
    <s v="Rice"/>
    <n v="2015"/>
    <x v="0"/>
    <s v="Kharif"/>
    <s v="Kharif"/>
    <x v="18"/>
    <n v="2975000"/>
    <n v="2975000"/>
    <n v="11823000"/>
    <n v="11823000"/>
    <n v="512.6"/>
    <n v="512.6"/>
    <s v="RicePunjab"/>
    <n v="469782250"/>
    <n v="469782250"/>
    <n v="981750"/>
    <n v="981750"/>
    <m/>
    <n v="3.9741176470588235"/>
    <n v="24.686"/>
    <n v="24.686"/>
    <n v="36.911000000000001"/>
    <n v="36.911000000000001"/>
    <n v="13.464"/>
    <n v="13.464"/>
  </r>
  <r>
    <s v="Sugarcane"/>
    <n v="2015"/>
    <x v="5"/>
    <s v="Whole Year"/>
    <s v="Whole Year"/>
    <x v="18"/>
    <n v="90000"/>
    <n v="90000"/>
    <n v="6607000"/>
    <n v="6607000"/>
    <n v="512.6"/>
    <n v="512.6"/>
    <s v="SugarcanePunjab"/>
    <n v="14211900"/>
    <n v="14211900"/>
    <n v="29700"/>
    <n v="29700"/>
    <n v="77.085999999999999"/>
    <n v="77.085999999999999"/>
    <n v="24.686"/>
    <n v="24.686"/>
    <n v="36.911000000000001"/>
    <n v="36.911000000000001"/>
    <n v="13.464"/>
    <n v="13.464"/>
  </r>
  <r>
    <s v="Urad"/>
    <n v="2015"/>
    <x v="0"/>
    <s v="Kharif"/>
    <s v="Kharif"/>
    <x v="18"/>
    <n v="2000"/>
    <n v="2000"/>
    <n v="1080"/>
    <n v="1080"/>
    <n v="512.6"/>
    <n v="512.6"/>
    <s v="UradPunjab"/>
    <n v="315820"/>
    <n v="315820"/>
    <n v="660"/>
    <n v="660"/>
    <n v="0.61399999999999999"/>
    <n v="0.61399999999999999"/>
    <n v="24.686"/>
    <n v="24.686"/>
    <m/>
    <n v="37.368756097560961"/>
    <n v="13.464"/>
    <n v="13.464"/>
  </r>
  <r>
    <s v="Wheat"/>
    <n v="2015"/>
    <x v="1"/>
    <s v="Rabi"/>
    <s v="Rabi"/>
    <x v="18"/>
    <n v="3508000"/>
    <n v="3508000"/>
    <n v="16077000"/>
    <n v="16077000"/>
    <n v="512.6"/>
    <n v="512.6"/>
    <s v="WheatPunjab"/>
    <n v="553948280"/>
    <n v="553948280"/>
    <n v="1157640"/>
    <n v="1157640"/>
    <n v="4.5519999999999996"/>
    <n v="4.5519999999999996"/>
    <m/>
    <n v="25.185500000000001"/>
    <n v="36.911000000000001"/>
    <n v="36.911000000000001"/>
    <s v="13.46"/>
    <s v="13.46"/>
  </r>
  <r>
    <s v="Ragi"/>
    <n v="2015"/>
    <x v="0"/>
    <s v="Kharif"/>
    <s v="Kharif"/>
    <x v="25"/>
    <n v="742"/>
    <n v="742"/>
    <n v="404"/>
    <n v="404"/>
    <n v="747.9"/>
    <n v="747.9"/>
    <s v="RagiTelangana"/>
    <n v="117169.22"/>
    <n v="117169.22"/>
    <n v="244.86"/>
    <n v="244.86"/>
    <n v="0.66700000000000004"/>
    <n v="0.66700000000000004"/>
    <n v="27.094999999999999"/>
    <n v="27.094999999999999"/>
    <n v="37.840000000000003"/>
    <n v="37.840000000000003"/>
    <n v="17.201000000000001"/>
    <n v="17.201000000000001"/>
  </r>
  <r>
    <s v="Ragi"/>
    <n v="2015"/>
    <x v="1"/>
    <s v="Rabi"/>
    <s v="Rabi"/>
    <x v="25"/>
    <n v="178"/>
    <n v="178"/>
    <n v="110"/>
    <n v="110"/>
    <n v="747.9"/>
    <n v="747.9"/>
    <s v="RagiTelangana"/>
    <n v="28107.98"/>
    <n v="28107.98"/>
    <n v="58.74"/>
    <n v="58.74"/>
    <n v="0.66300000000000003"/>
    <n v="0.66300000000000003"/>
    <n v="27.094999999999999"/>
    <n v="27.094999999999999"/>
    <n v="37.840000000000003"/>
    <n v="37.840000000000003"/>
    <n v="17.201000000000001"/>
    <n v="17.201000000000001"/>
  </r>
  <r>
    <s v="Rice"/>
    <n v="2015"/>
    <x v="0"/>
    <s v="Kharif"/>
    <s v="Kharif"/>
    <x v="25"/>
    <n v="748713"/>
    <n v="748713"/>
    <n v="2197030"/>
    <n v="2197030"/>
    <n v="747.9"/>
    <n v="747.9"/>
    <s v="RiceTelangana"/>
    <n v="118229269.8"/>
    <n v="118229269.8"/>
    <n v="247075.29"/>
    <n v="247075.29"/>
    <n v="2.8220000000000001"/>
    <n v="2.8220000000000001"/>
    <n v="27.094999999999999"/>
    <n v="27.094999999999999"/>
    <n v="37.840000000000003"/>
    <n v="37.840000000000003"/>
    <n v="17.201000000000001"/>
    <n v="17.201000000000001"/>
  </r>
  <r>
    <s v="Rice"/>
    <n v="2015"/>
    <x v="1"/>
    <s v="Rabi"/>
    <s v="Rabi"/>
    <x v="25"/>
    <n v="297475"/>
    <n v="297475"/>
    <n v="850259"/>
    <n v="850259"/>
    <m/>
    <n v="994.48985507246334"/>
    <s v="RiceTelangana"/>
    <n v="46974277.25"/>
    <n v="46974277.25"/>
    <n v="98166.75"/>
    <n v="98166.75"/>
    <n v="2.786"/>
    <n v="2.786"/>
    <n v="27.094999999999999"/>
    <n v="27.094999999999999"/>
    <n v="37.840000000000003"/>
    <n v="37.840000000000003"/>
    <n v="17.201000000000001"/>
    <n v="17.201000000000001"/>
  </r>
  <r>
    <s v="Sugarcane"/>
    <n v="2015"/>
    <x v="0"/>
    <s v="Kharif"/>
    <s v="Kharif"/>
    <x v="25"/>
    <n v="34895"/>
    <n v="34895"/>
    <n v="2404655"/>
    <n v="2404655"/>
    <n v="747.9"/>
    <n v="747.9"/>
    <s v="SugarcaneTelangana"/>
    <n v="5510269.4500000002"/>
    <n v="5510269.4500000002"/>
    <n v="11515.35"/>
    <n v="11515.35"/>
    <n v="70.393000000000001"/>
    <n v="70.393000000000001"/>
    <n v="27.094999999999999"/>
    <n v="27.094999999999999"/>
    <n v="37.840000000000003"/>
    <n v="37.840000000000003"/>
    <n v="17.201000000000001"/>
    <n v="17.201000000000001"/>
  </r>
  <r>
    <s v="Sunflower"/>
    <n v="2015"/>
    <x v="0"/>
    <s v="Kharif"/>
    <s v="Kharif"/>
    <x v="25"/>
    <n v="910"/>
    <n v="910"/>
    <s v="828"/>
    <s v="828"/>
    <n v="747.9"/>
    <n v="747.9"/>
    <s v="SunflowerTelangana"/>
    <n v="143698.1"/>
    <n v="143698.1"/>
    <n v="300.3"/>
    <n v="300.3"/>
    <n v="0.91"/>
    <n v="0.91"/>
    <n v="27.094999999999999"/>
    <n v="27.094999999999999"/>
    <n v="37.840000000000003"/>
    <n v="37.840000000000003"/>
    <n v="17.201000000000001"/>
    <n v="17.201000000000001"/>
  </r>
  <r>
    <s v="Sunflower"/>
    <n v="2015"/>
    <x v="1"/>
    <s v="Rabi"/>
    <s v="Rabi"/>
    <x v="25"/>
    <n v="10637"/>
    <n v="10637"/>
    <n v="12502"/>
    <n v="12502"/>
    <n v="747.9"/>
    <n v="747.9"/>
    <s v="SunflowerTelangana"/>
    <n v="1679688.67"/>
    <n v="1679688.67"/>
    <n v="3510.21"/>
    <n v="3510.21"/>
    <n v="1.077"/>
    <n v="1.077"/>
    <n v="27.094999999999999"/>
    <n v="27.094999999999999"/>
    <m/>
    <n v="36.588238805970164"/>
    <n v="17.201000000000001"/>
    <n v="17.201000000000001"/>
  </r>
  <r>
    <s v="Urad"/>
    <n v="2015"/>
    <x v="0"/>
    <s v="Kharif"/>
    <s v="Kharif"/>
    <x v="25"/>
    <n v="23955"/>
    <n v="23955"/>
    <n v="11111"/>
    <n v="11111"/>
    <n v="747.9"/>
    <n v="747.9"/>
    <s v="UradTelangana"/>
    <n v="3782734.05"/>
    <n v="3782734.05"/>
    <n v="7905.15"/>
    <n v="7905.15"/>
    <n v="0.48499999999999999"/>
    <n v="0.48499999999999999"/>
    <n v="27.094999999999999"/>
    <n v="27.094999999999999"/>
    <n v="37.840000000000003"/>
    <n v="37.840000000000003"/>
    <n v="17.201000000000001"/>
    <n v="17.201000000000001"/>
  </r>
  <r>
    <s v="Urad"/>
    <n v="2015"/>
    <x v="1"/>
    <s v="Rabi"/>
    <s v="Rabi"/>
    <x v="25"/>
    <n v="8126"/>
    <n v="8126"/>
    <n v="6400"/>
    <n v="6400"/>
    <n v="747.9"/>
    <n v="747.9"/>
    <s v="UradTelangana"/>
    <n v="1283176.6599999999"/>
    <n v="1283176.6599999999"/>
    <n v="2681.58"/>
    <n v="2681.58"/>
    <n v="0.77"/>
    <n v="0.77"/>
    <n v="27.094999999999999"/>
    <n v="27.094999999999999"/>
    <n v="37.840000000000003"/>
    <n v="37.840000000000003"/>
    <n v="17.201000000000001"/>
    <n v="17.201000000000001"/>
  </r>
  <r>
    <s v="Wheat"/>
    <n v="2015"/>
    <x v="1"/>
    <s v="Rabi"/>
    <s v="Rabi"/>
    <x v="25"/>
    <n v="4952"/>
    <n v="4952"/>
    <n v="16902"/>
    <n v="16902"/>
    <n v="747.9"/>
    <n v="747.9"/>
    <s v="WheatTelangana"/>
    <n v="781970.32"/>
    <n v="781970.32"/>
    <n v="1634.16"/>
    <n v="1634.16"/>
    <m/>
    <n v="3.4131663974151856"/>
    <n v="27.094999999999999"/>
    <n v="27.094999999999999"/>
    <m/>
    <n v="36.588238805970164"/>
    <n v="17.201000000000001"/>
    <n v="17.201000000000001"/>
  </r>
  <r>
    <s v="Rice"/>
    <n v="2015"/>
    <x v="0"/>
    <s v="Kharif"/>
    <s v="Kharif"/>
    <x v="19"/>
    <n v="199818"/>
    <n v="199818"/>
    <n v="575826"/>
    <n v="575826"/>
    <n v="2334.4"/>
    <n v="2334.4"/>
    <s v="RiceTripura"/>
    <n v="31553260.379999999"/>
    <n v="31553260.379999999"/>
    <n v="65939.94"/>
    <n v="65939.94"/>
    <n v="2.895"/>
    <n v="2.895"/>
    <n v="24.614000000000001"/>
    <n v="24.614000000000001"/>
    <n v="32.255000000000003"/>
    <n v="32.255000000000003"/>
    <n v="17.474"/>
    <n v="17.474"/>
  </r>
  <r>
    <s v="Rice"/>
    <n v="2015"/>
    <x v="2"/>
    <s v="Summer"/>
    <s v="Summer"/>
    <x v="19"/>
    <n v="69975"/>
    <n v="69975"/>
    <n v="219022"/>
    <n v="219022"/>
    <n v="2334.4"/>
    <n v="2334.4"/>
    <s v="RiceTripura"/>
    <n v="11049752.25"/>
    <n v="11049752.25"/>
    <n v="23091.75"/>
    <n v="23091.75"/>
    <n v="3.0459999999999998"/>
    <n v="3.0459999999999998"/>
    <n v="24.614000000000001"/>
    <n v="24.614000000000001"/>
    <n v="32.255000000000003"/>
    <n v="32.255000000000003"/>
    <m/>
    <n v="17.101166666666678"/>
  </r>
  <r>
    <s v="Sugarcane"/>
    <n v="2015"/>
    <x v="5"/>
    <s v="Whole Year"/>
    <s v="Whole Year"/>
    <x v="19"/>
    <n v="793"/>
    <n v="793"/>
    <n v="40492"/>
    <n v="40492"/>
    <n v="2334.4"/>
    <n v="2334.4"/>
    <s v="SugarcaneTripura"/>
    <n v="125222.63"/>
    <n v="125222.63"/>
    <n v="261.69"/>
    <n v="261.69"/>
    <n v="51.838999999999999"/>
    <n v="51.838999999999999"/>
    <n v="24.614000000000001"/>
    <n v="24.614000000000001"/>
    <n v="32.255000000000003"/>
    <n v="32.255000000000003"/>
    <n v="17.474"/>
    <n v="17.474"/>
  </r>
  <r>
    <s v="Urad"/>
    <n v="2015"/>
    <x v="0"/>
    <s v="Kharif"/>
    <s v="Kharif"/>
    <x v="19"/>
    <n v="2300"/>
    <n v="2300"/>
    <n v="1281"/>
    <n v="1281"/>
    <n v="2334.4"/>
    <n v="2334.4"/>
    <s v="UradTripura"/>
    <n v="363193"/>
    <n v="363193"/>
    <m/>
    <n v="516.04111111111115"/>
    <n v="0.57099999999999995"/>
    <n v="0.57099999999999995"/>
    <n v="24.614000000000001"/>
    <n v="24.614000000000001"/>
    <n v="32.255000000000003"/>
    <n v="32.255000000000003"/>
    <n v="17.474"/>
    <n v="17.474"/>
  </r>
  <r>
    <s v="Urad"/>
    <n v="2015"/>
    <x v="1"/>
    <s v="Rabi"/>
    <s v="Rabi"/>
    <x v="19"/>
    <n v="1289"/>
    <n v="1289"/>
    <n v="960"/>
    <n v="960"/>
    <n v="2334.4"/>
    <n v="2334.4"/>
    <s v="UradTripura"/>
    <n v="203545.99"/>
    <n v="203545.99"/>
    <n v="425.37"/>
    <n v="425.37"/>
    <n v="0.73499999999999999"/>
    <n v="0.73499999999999999"/>
    <n v="24.614000000000001"/>
    <n v="24.614000000000001"/>
    <n v="32.255000000000003"/>
    <n v="32.255000000000003"/>
    <n v="17.474"/>
    <n v="17.474"/>
  </r>
  <r>
    <s v="Wheat"/>
    <n v="2015"/>
    <x v="6"/>
    <s v=""/>
    <s v="Kharif"/>
    <x v="19"/>
    <n v="182"/>
    <n v="182"/>
    <n v="407"/>
    <n v="407"/>
    <s v="2,334.40"/>
    <s v="2,334.40"/>
    <s v="WheatTripura"/>
    <n v="28739.62"/>
    <n v="28739.62"/>
    <n v="60.06"/>
    <n v="60.06"/>
    <n v="2.2210000000000001"/>
    <n v="2.2210000000000001"/>
    <n v="24.614000000000001"/>
    <n v="24.614000000000001"/>
    <n v="32.255000000000003"/>
    <n v="32.255000000000003"/>
    <n v="17.474"/>
    <n v="17.474"/>
  </r>
  <r>
    <s v="Rice"/>
    <n v="2015"/>
    <x v="0"/>
    <s v="Kharif"/>
    <s v="Kharif"/>
    <x v="20"/>
    <n v="5837445"/>
    <n v="5837445"/>
    <n v="12434053"/>
    <n v="12434053"/>
    <n v="596.70000000000005"/>
    <n v="596.70000000000005"/>
    <s v="RiceUttar Pradesh"/>
    <n v="921790939.89999998"/>
    <n v="921790939.89999998"/>
    <n v="1926356.85"/>
    <n v="1926356.85"/>
    <n v="2.0960000000000001"/>
    <n v="2.0960000000000001"/>
    <n v="26.527999999999999"/>
    <n v="26.527999999999999"/>
    <n v="38.649000000000001"/>
    <n v="38.649000000000001"/>
    <n v="15.095000000000001"/>
    <n v="15.095000000000001"/>
  </r>
  <r>
    <s v="Rice"/>
    <n v="2015"/>
    <x v="2"/>
    <s v="Summer"/>
    <s v="Summer"/>
    <x v="20"/>
    <n v="24595"/>
    <n v="24595"/>
    <n v="67107"/>
    <n v="67107"/>
    <n v="596.70000000000005"/>
    <n v="596.70000000000005"/>
    <s v="RiceUttar Pradesh"/>
    <n v="3883796.45"/>
    <n v="3883796.45"/>
    <n v="8116.35"/>
    <n v="8116.35"/>
    <n v="2.2949999999999999"/>
    <n v="2.2949999999999999"/>
    <n v="26.527999999999999"/>
    <n v="26.527999999999999"/>
    <n v="38.649000000000001"/>
    <n v="38.649000000000001"/>
    <m/>
    <n v="14.985106060606071"/>
  </r>
  <r>
    <s v="Sugarcane"/>
    <n v="2015"/>
    <x v="0"/>
    <s v="Kharif"/>
    <s v="Kharif"/>
    <x v="20"/>
    <n v="2168888"/>
    <n v="2168888"/>
    <n v="145384798"/>
    <n v="145384798"/>
    <n v="596.70000000000005"/>
    <n v="596.70000000000005"/>
    <s v="SugarcaneUttar Pradesh"/>
    <n v="342489104.10000002"/>
    <n v="342489104.10000002"/>
    <n v="715733.04"/>
    <n v="715733.04"/>
    <n v="59.796999999999997"/>
    <n v="59.796999999999997"/>
    <n v="26.527999999999999"/>
    <n v="26.527999999999999"/>
    <n v="38.649000000000001"/>
    <n v="38.649000000000001"/>
    <n v="15.095000000000001"/>
    <n v="15.095000000000001"/>
  </r>
  <r>
    <s v="Sunflower"/>
    <n v="2015"/>
    <x v="2"/>
    <s v="Summer"/>
    <s v="Summer"/>
    <x v="20"/>
    <n v="2198"/>
    <n v="2198"/>
    <n v="3534"/>
    <n v="3534"/>
    <n v="596.70000000000005"/>
    <n v="596.70000000000005"/>
    <s v="SunflowerUttar Pradesh"/>
    <n v="347086.18"/>
    <n v="347086.18"/>
    <n v="725.34"/>
    <n v="725.34"/>
    <n v="1.6240000000000001"/>
    <n v="1.6240000000000001"/>
    <n v="26.527999999999999"/>
    <n v="26.527999999999999"/>
    <n v="38.649000000000001"/>
    <n v="38.649000000000001"/>
    <n v="15.095000000000001"/>
    <n v="15.095000000000001"/>
  </r>
  <r>
    <s v="Urad"/>
    <n v="2015"/>
    <x v="0"/>
    <s v="Kharif"/>
    <s v="Kharif"/>
    <x v="20"/>
    <n v="570013"/>
    <n v="570013"/>
    <n v="165862"/>
    <n v="165862"/>
    <n v="596.70000000000005"/>
    <n v="596.70000000000005"/>
    <s v="UradUttar Pradesh"/>
    <n v="90010752.829999998"/>
    <n v="90010752.829999998"/>
    <n v="188104.29"/>
    <n v="188104.29"/>
    <n v="0.376"/>
    <n v="0.376"/>
    <m/>
    <n v="26.872"/>
    <n v="38.649000000000001"/>
    <n v="38.649000000000001"/>
    <n v="15.095000000000001"/>
    <n v="15.095000000000001"/>
  </r>
  <r>
    <s v="Urad"/>
    <n v="2015"/>
    <x v="2"/>
    <s v="Summer"/>
    <s v="Summer"/>
    <x v="20"/>
    <n v="47215"/>
    <n v="47215"/>
    <n v="27233"/>
    <n v="27233"/>
    <n v="596.70000000000005"/>
    <n v="596.70000000000005"/>
    <s v="UradUttar Pradesh"/>
    <n v="7455720.6500000004"/>
    <n v="7455720.6500000004"/>
    <n v="15580.95"/>
    <n v="15580.95"/>
    <n v="0.6"/>
    <n v="0.6"/>
    <n v="26.527999999999999"/>
    <n v="26.527999999999999"/>
    <n v="38.649000000000001"/>
    <n v="38.649000000000001"/>
    <s v="15.10"/>
    <s v="15.10"/>
  </r>
  <r>
    <s v="Wheat"/>
    <n v="2015"/>
    <x v="1"/>
    <s v="Rabi"/>
    <s v="Rabi"/>
    <x v="20"/>
    <n v="9644838"/>
    <n v="9644838"/>
    <n v="26874361"/>
    <n v="26874361"/>
    <n v="596.70000000000005"/>
    <n v="596.70000000000005"/>
    <s v="WheatUttar Pradesh"/>
    <n v="1523016369"/>
    <n v="1523016369"/>
    <n v="3182796.54"/>
    <n v="3182796.54"/>
    <n v="2.7679999999999998"/>
    <n v="2.7679999999999998"/>
    <n v="26.527999999999999"/>
    <n v="26.527999999999999"/>
    <n v="38.649000000000001"/>
    <n v="38.649000000000001"/>
    <n v="15.095000000000001"/>
    <n v="15.095000000000001"/>
  </r>
  <r>
    <s v="Ragi"/>
    <n v="2015"/>
    <x v="0"/>
    <s v="Kharif"/>
    <s v="Kharif"/>
    <x v="21"/>
    <n v="105450"/>
    <n v="105450"/>
    <n v="148705"/>
    <n v="148705"/>
    <n v="1247.5999999999999"/>
    <n v="1247.5999999999999"/>
    <s v="RagiUttarakhand"/>
    <n v="16651609.5"/>
    <n v="16651609.5"/>
    <n v="34798.5"/>
    <n v="34798.5"/>
    <n v="1.502"/>
    <n v="1.502"/>
    <n v="19.035"/>
    <n v="19.035"/>
    <n v="29.125"/>
    <n v="29.125"/>
    <n v="10.433"/>
    <n v="10.433"/>
  </r>
  <r>
    <s v="Rice"/>
    <n v="2015"/>
    <x v="0"/>
    <s v="Kharif"/>
    <s v="Kharif"/>
    <x v="21"/>
    <n v="252163"/>
    <n v="252163"/>
    <n v="591755"/>
    <n v="591755"/>
    <n v="1247.5999999999999"/>
    <n v="1247.5999999999999"/>
    <s v="RiceUttarakhand"/>
    <n v="39819059.329999998"/>
    <n v="39819059.329999998"/>
    <n v="83213.789999999994"/>
    <n v="83213.789999999994"/>
    <n v="1.7949999999999999"/>
    <n v="1.7949999999999999"/>
    <n v="19.035"/>
    <n v="19.035"/>
    <n v="29.125"/>
    <n v="29.125"/>
    <n v="10.433"/>
    <n v="10.433"/>
  </r>
  <r>
    <s v="Rice"/>
    <n v="2015"/>
    <x v="2"/>
    <s v="Summer"/>
    <s v="Summer"/>
    <x v="21"/>
    <n v="13043"/>
    <n v="13043"/>
    <n v="50137"/>
    <n v="50137"/>
    <n v="1247.5999999999999"/>
    <n v="1247.5999999999999"/>
    <s v="RiceUttarakhand"/>
    <n v="2059620.13"/>
    <n v="2059620.13"/>
    <n v="4304.1899999999996"/>
    <n v="4304.1899999999996"/>
    <n v="3.81"/>
    <n v="3.81"/>
    <m/>
    <n v="19.779"/>
    <n v="29.125"/>
    <n v="29.125"/>
    <n v="10.433"/>
    <n v="10.433"/>
  </r>
  <r>
    <s v="Sugarcane"/>
    <n v="2015"/>
    <x v="5"/>
    <s v="Whole Year"/>
    <s v="Whole Year"/>
    <x v="21"/>
    <n v="95538"/>
    <n v="95538"/>
    <n v="5656014"/>
    <n v="5656014"/>
    <n v="1247.5999999999999"/>
    <n v="1247.5999999999999"/>
    <s v="SugarcaneUttarakhand"/>
    <n v="15086405.58"/>
    <n v="15086405.58"/>
    <n v="31527.54"/>
    <n v="31527.54"/>
    <n v="63.5"/>
    <n v="63.5"/>
    <n v="19.035"/>
    <n v="19.035"/>
    <n v="29.125"/>
    <n v="29.125"/>
    <n v="10.433"/>
    <n v="10.433"/>
  </r>
  <r>
    <s v="Sunflower"/>
    <n v="2015"/>
    <x v="0"/>
    <s v="Kharif"/>
    <s v="Kharif"/>
    <x v="21"/>
    <n v="102"/>
    <n v="102"/>
    <n v="97"/>
    <n v="97"/>
    <n v="1247.5999999999999"/>
    <n v="1247.5999999999999"/>
    <s v="SunflowerUttarakhand"/>
    <n v="16106.82"/>
    <n v="16106.82"/>
    <n v="33.659999999999997"/>
    <n v="33.659999999999997"/>
    <n v="0.96"/>
    <n v="0.96"/>
    <n v="19.035"/>
    <n v="19.035"/>
    <n v="29.125"/>
    <n v="29.125"/>
    <n v="10.433"/>
    <n v="10.433"/>
  </r>
  <r>
    <s v="Urad"/>
    <n v="2015"/>
    <x v="0"/>
    <s v="Kharif"/>
    <s v="Kharif"/>
    <x v="21"/>
    <n v="11940"/>
    <n v="11940"/>
    <n v="7876"/>
    <n v="7876"/>
    <n v="1247.5999999999999"/>
    <n v="1247.5999999999999"/>
    <s v="UradUttarakhand"/>
    <n v="1885445.4"/>
    <n v="1885445.4"/>
    <n v="3940.2"/>
    <n v="3940.2"/>
    <n v="0.83199999999999996"/>
    <n v="0.83199999999999996"/>
    <n v="19.035"/>
    <n v="19.035"/>
    <n v="29.125"/>
    <n v="29.125"/>
    <n v="10.433"/>
    <n v="10.433"/>
  </r>
  <r>
    <s v="Urad"/>
    <n v="2015"/>
    <x v="2"/>
    <s v="Summer"/>
    <s v="Summer"/>
    <x v="21"/>
    <n v="59"/>
    <n v="59"/>
    <n v="26"/>
    <n v="26"/>
    <n v="1247.5999999999999"/>
    <n v="1247.5999999999999"/>
    <s v="UradUttarakhand"/>
    <n v="9316.69"/>
    <n v="9316.69"/>
    <n v="19.47"/>
    <n v="19.47"/>
    <n v="0.46500000000000002"/>
    <n v="0.46500000000000002"/>
    <n v="19.035"/>
    <n v="19.035"/>
    <n v="29.125"/>
    <n v="29.125"/>
    <n v="10.433"/>
    <n v="10.433"/>
  </r>
  <r>
    <s v="Wheat"/>
    <n v="2015"/>
    <x v="1"/>
    <s v="Rabi"/>
    <s v="Rabi"/>
    <x v="21"/>
    <n v="342650"/>
    <n v="342650"/>
    <n v="790370"/>
    <n v="790370"/>
    <n v="1247.5999999999999"/>
    <n v="1247.5999999999999"/>
    <s v="WheatUttarakhand"/>
    <n v="54107861.5"/>
    <n v="54107861.5"/>
    <n v="113074.5"/>
    <n v="113074.5"/>
    <n v="1.675"/>
    <n v="1.675"/>
    <n v="19.035"/>
    <n v="19.035"/>
    <n v="29.125"/>
    <n v="29.125"/>
    <n v="10.433"/>
    <n v="10.433"/>
  </r>
  <r>
    <s v="Ragi"/>
    <n v="2015"/>
    <x v="3"/>
    <s v="Autumn"/>
    <s v="Autumn"/>
    <x v="23"/>
    <n v="20816"/>
    <n v="20816"/>
    <m/>
    <n v="16319.744000000001"/>
    <n v="1085.5999999999999"/>
    <n v="1085.5999999999999"/>
    <s v="RagiJharkhand"/>
    <n v="3287054.56"/>
    <n v="3287054.56"/>
    <m/>
    <n v="6522.0100000000011"/>
    <n v="0.78400000000000003"/>
    <n v="0.78400000000000003"/>
    <n v="23.588999999999999"/>
    <n v="23.588999999999999"/>
    <n v="34.244"/>
    <n v="34.244"/>
    <n v="14.137"/>
    <n v="14.137"/>
  </r>
  <r>
    <s v="Rice"/>
    <n v="2015"/>
    <x v="3"/>
    <s v="Autumn"/>
    <s v="Autumn"/>
    <x v="23"/>
    <n v="145866"/>
    <n v="145866"/>
    <n v="88110"/>
    <n v="88110"/>
    <n v="1085.5999999999999"/>
    <n v="1085.5999999999999"/>
    <s v="RiceJharkhand"/>
    <n v="23033700.059999999"/>
    <n v="23033700.059999999"/>
    <m/>
    <n v="254010.40714285715"/>
    <n v="0.60699999999999998"/>
    <n v="0.60699999999999998"/>
    <n v="23.588999999999999"/>
    <n v="23.588999999999999"/>
    <n v="34.244"/>
    <n v="34.244"/>
    <n v="14.137"/>
    <n v="14.137"/>
  </r>
  <r>
    <s v="Rice"/>
    <n v="2015"/>
    <x v="4"/>
    <s v="Winter"/>
    <s v="Winter"/>
    <x v="23"/>
    <n v="1016623"/>
    <n v="1016623"/>
    <s v="674,135"/>
    <s v="674,135"/>
    <n v="1085.5999999999999"/>
    <n v="1085.5999999999999"/>
    <s v="RiceJharkhand"/>
    <n v="160534937.90000001"/>
    <n v="160534937.90000001"/>
    <n v="335485.59000000003"/>
    <n v="335485.59000000003"/>
    <n v="0.66200000000000003"/>
    <n v="0.66200000000000003"/>
    <n v="23.588999999999999"/>
    <n v="23.588999999999999"/>
    <n v="34.244"/>
    <n v="34.244"/>
    <n v="14.137"/>
    <n v="14.137"/>
  </r>
  <r>
    <s v="Urad"/>
    <n v="2015"/>
    <x v="3"/>
    <s v="Autumn"/>
    <s v="Autumn"/>
    <x v="23"/>
    <n v="43173"/>
    <n v="43173"/>
    <m/>
    <n v="63550.655999999995"/>
    <n v="1085.5999999999999"/>
    <n v="1085.5999999999999"/>
    <s v="UradJharkhand"/>
    <n v="6817448.4299999997"/>
    <n v="6817448.4299999997"/>
    <n v="14247.09"/>
    <n v="14247.09"/>
    <n v="1.472"/>
    <n v="1.472"/>
    <n v="23.588999999999999"/>
    <n v="23.588999999999999"/>
    <n v="34.244"/>
    <n v="34.244"/>
    <n v="14.137"/>
    <n v="14.137"/>
  </r>
  <r>
    <s v="Wheat"/>
    <n v="2015"/>
    <x v="1"/>
    <s v="Rabi"/>
    <s v="Rabi"/>
    <x v="23"/>
    <n v="71027"/>
    <n v="71027"/>
    <n v="113701"/>
    <n v="113701"/>
    <n v="1085.5999999999999"/>
    <n v="1085.5999999999999"/>
    <s v="WheatJharkhand"/>
    <n v="11215873.57"/>
    <n v="11215873.57"/>
    <n v="23438.91"/>
    <n v="23438.91"/>
    <n v="1.4570000000000001"/>
    <n v="1.4570000000000001"/>
    <n v="23.588999999999999"/>
    <n v="23.588999999999999"/>
    <n v="34.244"/>
    <n v="34.244"/>
    <n v="14.137"/>
    <n v="14.137"/>
  </r>
  <r>
    <s v="Ragi"/>
    <n v="2015"/>
    <x v="3"/>
    <s v="Autumn"/>
    <s v="Autumn"/>
    <x v="24"/>
    <n v="10132"/>
    <n v="10132"/>
    <n v="11127"/>
    <n v="11127"/>
    <n v="1717"/>
    <n v="1717"/>
    <s v="RagiWest Bengal"/>
    <n v="1599944.12"/>
    <n v="1599944.12"/>
    <n v="3343.56"/>
    <n v="3343.56"/>
    <n v="0.71799999999999997"/>
    <n v="0.71799999999999997"/>
    <n v="26.047000000000001"/>
    <n v="26.047000000000001"/>
    <n v="35.465000000000003"/>
    <n v="35.465000000000003"/>
    <n v="16.827000000000002"/>
    <n v="16.827000000000002"/>
  </r>
  <r>
    <s v="Rice"/>
    <n v="2015"/>
    <x v="3"/>
    <s v="Autumn"/>
    <s v="Autumn"/>
    <x v="24"/>
    <m/>
    <n v="247163.70967741936"/>
    <n v="612966"/>
    <n v="612966"/>
    <n v="1717"/>
    <n v="1717"/>
    <s v="RiceWest Bengal"/>
    <n v="37262022.700000003"/>
    <n v="37262022.700000003"/>
    <n v="77870.100000000006"/>
    <n v="77870.100000000006"/>
    <n v="2.48"/>
    <n v="2.48"/>
    <n v="26.047000000000001"/>
    <n v="26.047000000000001"/>
    <n v="35.465000000000003"/>
    <n v="35.465000000000003"/>
    <n v="16.827000000000002"/>
    <n v="16.827000000000002"/>
  </r>
  <r>
    <s v="Rice"/>
    <n v="2015"/>
    <x v="2"/>
    <s v="Summer"/>
    <s v="Summer"/>
    <x v="24"/>
    <n v="1310585"/>
    <n v="1310585"/>
    <n v="4424392"/>
    <n v="4424392"/>
    <s v="1,717"/>
    <s v="1,717"/>
    <s v="RiceWest Bengal"/>
    <n v="206954477.40000001"/>
    <n v="206954477.40000001"/>
    <s v="432,493.05"/>
    <s v="432,493.05"/>
    <n v="3.1549999999999998"/>
    <n v="3.1549999999999998"/>
    <n v="26.047000000000001"/>
    <n v="26.047000000000001"/>
    <n v="35.465000000000003"/>
    <n v="35.465000000000003"/>
    <n v="16.827000000000002"/>
    <n v="16.827000000000002"/>
  </r>
  <r>
    <s v="Rice"/>
    <n v="2015"/>
    <x v="4"/>
    <s v="Winter"/>
    <s v="Winter"/>
    <x v="24"/>
    <n v="3977400"/>
    <n v="3977400"/>
    <n v="10910896"/>
    <n v="10910896"/>
    <n v="1717"/>
    <n v="1717"/>
    <s v="RiceWest Bengal"/>
    <n v="628071234"/>
    <n v="628071234"/>
    <n v="1312542"/>
    <n v="1312542"/>
    <n v="2.6709999999999998"/>
    <n v="2.6709999999999998"/>
    <n v="26.047000000000001"/>
    <n v="26.047000000000001"/>
    <n v="35.465000000000003"/>
    <n v="35.465000000000003"/>
    <n v="16.827000000000002"/>
    <n v="16.827000000000002"/>
  </r>
  <r>
    <s v="Sugarcane"/>
    <n v="2015"/>
    <x v="5"/>
    <s v="Whole Year"/>
    <s v="Whole Year"/>
    <x v="24"/>
    <n v="17403"/>
    <n v="17403"/>
    <n v="1327805"/>
    <n v="1327805"/>
    <n v="1717"/>
    <n v="1717"/>
    <s v="SugarcaneWest Bengal"/>
    <n v="2748107.73"/>
    <n v="2748107.73"/>
    <n v="5742.99"/>
    <n v="5742.99"/>
    <n v="80.046999999999997"/>
    <n v="80.046999999999997"/>
    <n v="26.047000000000001"/>
    <n v="26.047000000000001"/>
    <n v="35.465000000000003"/>
    <n v="35.465000000000003"/>
    <n v="16.827000000000002"/>
    <n v="16.827000000000002"/>
  </r>
  <r>
    <s v="Sunflower"/>
    <n v="2015"/>
    <x v="0"/>
    <s v="Kharif"/>
    <s v="Kharif"/>
    <x v="24"/>
    <n v="7225"/>
    <n v="7225"/>
    <n v="9407"/>
    <n v="9407"/>
    <n v="1717"/>
    <n v="1717"/>
    <s v="SunflowerWest Bengal"/>
    <n v="1140899.75"/>
    <n v="1140899.75"/>
    <n v="2384.25"/>
    <n v="2384.25"/>
    <n v="1.298"/>
    <n v="1.298"/>
    <n v="26.047000000000001"/>
    <n v="26.047000000000001"/>
    <n v="35.465000000000003"/>
    <n v="35.465000000000003"/>
    <n v="16.827000000000002"/>
    <n v="16.827000000000002"/>
  </r>
  <r>
    <s v="Urad"/>
    <n v="2015"/>
    <x v="0"/>
    <s v="Kharif"/>
    <s v="Kharif"/>
    <x v="24"/>
    <n v="63103"/>
    <n v="63103"/>
    <n v="43563"/>
    <n v="43563"/>
    <n v="1717"/>
    <n v="1717"/>
    <s v="UradWest Bengal"/>
    <n v="9964594.7300000004"/>
    <n v="9964594.7300000004"/>
    <n v="20823.990000000002"/>
    <n v="20823.990000000002"/>
    <n v="0.58099999999999996"/>
    <n v="0.58099999999999996"/>
    <n v="26.047000000000001"/>
    <n v="26.047000000000001"/>
    <n v="35.465000000000003"/>
    <n v="35.465000000000003"/>
    <n v="16.827000000000002"/>
    <n v="16.827000000000002"/>
  </r>
  <r>
    <s v="Urad"/>
    <n v="2015"/>
    <x v="1"/>
    <s v="Rabi"/>
    <s v="Rabi"/>
    <x v="24"/>
    <n v="11177"/>
    <n v="11177"/>
    <n v="10658"/>
    <n v="10658"/>
    <n v="1717"/>
    <n v="1717"/>
    <s v="UradWest Bengal"/>
    <n v="1764960.07"/>
    <n v="1764960.07"/>
    <n v="3688.41"/>
    <n v="3688.41"/>
    <n v="0.9"/>
    <n v="0.9"/>
    <n v="26.047000000000001"/>
    <n v="26.047000000000001"/>
    <n v="35.465000000000003"/>
    <n v="35.465000000000003"/>
    <n v="16.827000000000002"/>
    <n v="16.827000000000002"/>
  </r>
  <r>
    <s v="Wheat"/>
    <n v="2015"/>
    <x v="1"/>
    <s v="Rabi"/>
    <s v="Rabi"/>
    <x v="24"/>
    <n v="339851"/>
    <n v="339851"/>
    <n v="788503"/>
    <n v="788503"/>
    <n v="1717"/>
    <n v="1717"/>
    <s v="WheatWest Bengal"/>
    <n v="53665871.409999996"/>
    <n v="53665871.409999996"/>
    <n v="112150.83"/>
    <n v="112150.83"/>
    <n v="2.1909999999999998"/>
    <n v="2.1909999999999998"/>
    <n v="26.047000000000001"/>
    <n v="26.047000000000001"/>
    <n v="35.465000000000003"/>
    <n v="35.465000000000003"/>
    <n v="16.827000000000002"/>
    <n v="16.827000000000002"/>
  </r>
  <r>
    <s v="Rice"/>
    <n v="2016"/>
    <x v="0"/>
    <s v="Kharif"/>
    <s v="Kharif"/>
    <x v="26"/>
    <n v="131000"/>
    <n v="131000"/>
    <n v="220000"/>
    <n v="220000"/>
    <n v="2933.7"/>
    <n v="2933.7"/>
    <s v="RiceArunachal Pradesh"/>
    <n v="20075750"/>
    <n v="20075750"/>
    <s v=" 45850 "/>
    <s v=" 45850 "/>
    <n v="1.6060000000000001"/>
    <n v="1.6060000000000001"/>
    <n v="21.042999999999999"/>
    <n v="21.042999999999999"/>
    <n v="30.565000000000001"/>
    <n v="30.565000000000001"/>
    <n v="13.52"/>
    <n v="13.52"/>
  </r>
  <r>
    <s v="Sugarcane"/>
    <n v="2016"/>
    <x v="5"/>
    <s v="Whole Year"/>
    <s v="Whole Year"/>
    <x v="26"/>
    <n v="2075"/>
    <n v="2075"/>
    <n v="44405"/>
    <n v="44405"/>
    <n v="2933.7"/>
    <n v="2933.7"/>
    <s v="SugarcaneArunachal Pradesh"/>
    <n v="317993.75"/>
    <n v="317993.75"/>
    <n v="726.25"/>
    <n v="726.25"/>
    <m/>
    <n v="21.4"/>
    <n v="21.042999999999999"/>
    <n v="21.042999999999999"/>
    <n v="30.565000000000001"/>
    <n v="30.565000000000001"/>
    <n v="13.52"/>
    <n v="13.52"/>
  </r>
  <r>
    <s v="Sunflower"/>
    <n v="2016"/>
    <x v="0"/>
    <s v="Kharif"/>
    <s v="Kharif"/>
    <x v="26"/>
    <n v="540"/>
    <n v="540"/>
    <n v="433"/>
    <n v="433"/>
    <n v="2933.7"/>
    <n v="2933.7"/>
    <s v="SunflowerArunachal Pradesh"/>
    <n v="82755"/>
    <n v="82755"/>
    <n v="189"/>
    <n v="189"/>
    <n v="0.81799999999999995"/>
    <n v="0.81799999999999995"/>
    <n v="21.042999999999999"/>
    <n v="21.042999999999999"/>
    <n v="30.565000000000001"/>
    <n v="30.565000000000001"/>
    <n v="13.52"/>
    <n v="13.52"/>
  </r>
  <r>
    <s v="Urad"/>
    <n v="2016"/>
    <x v="0"/>
    <s v="Kharif"/>
    <s v="Kharif"/>
    <x v="26"/>
    <n v="1118"/>
    <n v="1118"/>
    <n v="966"/>
    <n v="966"/>
    <n v="2933.7"/>
    <n v="2933.7"/>
    <s v="UradArunachal Pradesh"/>
    <n v="171333.5"/>
    <n v="171333.5"/>
    <n v="391.3"/>
    <n v="391.3"/>
    <n v="0.82799999999999996"/>
    <n v="0.82799999999999996"/>
    <n v="21.042999999999999"/>
    <n v="21.042999999999999"/>
    <n v="30.565000000000001"/>
    <n v="30.565000000000001"/>
    <n v="13.52"/>
    <n v="13.52"/>
  </r>
  <r>
    <s v="Urad"/>
    <n v="2016"/>
    <x v="1"/>
    <s v="Rabi"/>
    <s v="Rabi"/>
    <x v="26"/>
    <n v="1408"/>
    <n v="1408"/>
    <n v="1235"/>
    <n v="1235"/>
    <n v="2933.7"/>
    <n v="2933.7"/>
    <s v="UradArunachal Pradesh"/>
    <n v="215776"/>
    <n v="215776"/>
    <n v="492.8"/>
    <n v="492.8"/>
    <n v="0.85299999999999998"/>
    <n v="0.85299999999999998"/>
    <n v="21.042999999999999"/>
    <n v="21.042999999999999"/>
    <n v="30.565000000000001"/>
    <n v="30.565000000000001"/>
    <n v="13.52"/>
    <n v="13.52"/>
  </r>
  <r>
    <s v="Wheat"/>
    <n v="2016"/>
    <x v="1"/>
    <s v="Rabi"/>
    <s v="Rabi"/>
    <x v="26"/>
    <n v="3910"/>
    <n v="3910"/>
    <n v="7700"/>
    <n v="7700"/>
    <n v="2933.7"/>
    <n v="2933.7"/>
    <s v="WheatArunachal Pradesh"/>
    <n v="599207.5"/>
    <n v="599207.5"/>
    <n v="1368.5"/>
    <n v="1368.5"/>
    <n v="2.105"/>
    <n v="2.105"/>
    <n v="21.042999999999999"/>
    <n v="21.042999999999999"/>
    <n v="30.565000000000001"/>
    <n v="30.565000000000001"/>
    <n v="13.52"/>
    <n v="13.52"/>
  </r>
  <r>
    <s v="Ragi"/>
    <n v="2016"/>
    <x v="0"/>
    <s v="Kharif"/>
    <s v="Kharif"/>
    <x v="8"/>
    <n v="4777"/>
    <n v="4777"/>
    <n v="3456"/>
    <n v="3456"/>
    <n v="1205.5999999999999"/>
    <n v="1205.5999999999999"/>
    <s v="RagiBihar"/>
    <n v="732075.25"/>
    <n v="732075.25"/>
    <n v="1671.95"/>
    <n v="1671.95"/>
    <n v="0.75600000000000001"/>
    <n v="0.75600000000000001"/>
    <n v="26.602"/>
    <n v="26.602"/>
    <n v="37.408000000000001"/>
    <n v="37.408000000000001"/>
    <n v="16.643999999999998"/>
    <n v="16.643999999999998"/>
  </r>
  <r>
    <s v="Rice"/>
    <n v="2016"/>
    <x v="3"/>
    <s v="Autumn"/>
    <s v="Autumn"/>
    <x v="8"/>
    <n v="556827"/>
    <n v="556827"/>
    <n v="949371"/>
    <n v="949371"/>
    <n v="1205.5999999999999"/>
    <n v="1205.5999999999999"/>
    <s v="RiceBihar"/>
    <n v="85333737.75"/>
    <n v="85333737.75"/>
    <n v="194889.45"/>
    <n v="194889.45"/>
    <n v="1.736"/>
    <n v="1.736"/>
    <n v="26.602"/>
    <n v="26.602"/>
    <n v="37.408000000000001"/>
    <n v="37.408000000000001"/>
    <n v="16.643999999999998"/>
    <n v="16.643999999999998"/>
  </r>
  <r>
    <s v="Rice"/>
    <n v="2016"/>
    <x v="2"/>
    <s v="Summer"/>
    <s v="Summer"/>
    <x v="8"/>
    <m/>
    <s v=""/>
    <n v="224329"/>
    <n v="224329"/>
    <n v="1205.5999999999999"/>
    <n v="1205.5999999999999"/>
    <s v="RiceBihar"/>
    <n v="12922499.75"/>
    <n v="12922499.75"/>
    <m/>
    <n v="360470.63551724143"/>
    <m/>
    <s v=""/>
    <n v="26.602"/>
    <n v="26.602"/>
    <n v="37.408000000000001"/>
    <n v="37.408000000000001"/>
    <n v="16.643999999999998"/>
    <n v="16.643999999999998"/>
  </r>
  <r>
    <s v="Rice"/>
    <n v="2016"/>
    <x v="4"/>
    <s v="Winter"/>
    <s v="Winter"/>
    <x v="8"/>
    <n v="2698627"/>
    <n v="2698627"/>
    <n v="7065073"/>
    <n v="7065073"/>
    <n v="1205.5999999999999"/>
    <n v="1205.5999999999999"/>
    <s v="RiceBihar"/>
    <n v="413564587.80000001"/>
    <n v="413564587.80000001"/>
    <n v="944519.45"/>
    <n v="944519.45"/>
    <n v="2.5710000000000002"/>
    <n v="2.5710000000000002"/>
    <n v="26.602"/>
    <n v="26.602"/>
    <n v="37.408000000000001"/>
    <n v="37.408000000000001"/>
    <n v="16.643999999999998"/>
    <n v="16.643999999999998"/>
  </r>
  <r>
    <s v="Sugarcane"/>
    <n v="2016"/>
    <x v="5"/>
    <s v="Whole Year"/>
    <s v="Whole Year"/>
    <x v="8"/>
    <n v="239567"/>
    <n v="239567"/>
    <n v="13036006"/>
    <n v="13036006"/>
    <n v="1205.5999999999999"/>
    <n v="1205.5999999999999"/>
    <s v="SugarcaneBihar"/>
    <n v="36713642.75"/>
    <n v="36713642.75"/>
    <n v="83848.45"/>
    <n v="83848.45"/>
    <s v=" 65.162 "/>
    <s v=" 65.162 "/>
    <n v="26.602"/>
    <n v="26.602"/>
    <n v="37.408000000000001"/>
    <n v="37.408000000000001"/>
    <n v="16.643999999999998"/>
    <n v="16.643999999999998"/>
  </r>
  <r>
    <s v="Sunflower"/>
    <n v="2016"/>
    <x v="1"/>
    <s v="Rabi"/>
    <s v="Rabi"/>
    <x v="8"/>
    <n v="10286"/>
    <n v="10286"/>
    <n v="14685"/>
    <n v="14685"/>
    <n v="1205.5999999999999"/>
    <n v="1205.5999999999999"/>
    <s v="SunflowerBihar"/>
    <n v="1576329.5"/>
    <n v="1576329.5"/>
    <n v="3600.1"/>
    <n v="3600.1"/>
    <n v="1.421"/>
    <n v="1.421"/>
    <n v="26.602"/>
    <n v="26.602"/>
    <n v="37.408000000000001"/>
    <n v="37.408000000000001"/>
    <n v="16.643999999999998"/>
    <n v="16.643999999999998"/>
  </r>
  <r>
    <s v="Urad"/>
    <n v="2016"/>
    <x v="0"/>
    <s v="Kharif"/>
    <s v="Kharif"/>
    <x v="8"/>
    <n v="12983"/>
    <n v="12983"/>
    <n v="11491"/>
    <n v="11491"/>
    <n v="1205.5999999999999"/>
    <n v="1205.5999999999999"/>
    <s v="UradBihar"/>
    <n v="1989644.75"/>
    <n v="1989644.75"/>
    <n v="4544.05"/>
    <n v="4544.05"/>
    <n v="0.90400000000000003"/>
    <n v="0.90400000000000003"/>
    <n v="26.602"/>
    <n v="26.602"/>
    <n v="37.408000000000001"/>
    <n v="37.408000000000001"/>
    <n v="16.643999999999998"/>
    <n v="16.643999999999998"/>
  </r>
  <r>
    <s v="Wheat"/>
    <n v="2016"/>
    <x v="1"/>
    <s v="Rabi"/>
    <s v="Rabi"/>
    <x v="8"/>
    <n v="2105811"/>
    <n v="2105811"/>
    <n v="5985841"/>
    <n v="5985841"/>
    <n v="1205.5999999999999"/>
    <n v="1205.5999999999999"/>
    <s v="WheatBihar"/>
    <n v="322715535.80000001"/>
    <n v="322715535.80000001"/>
    <n v="737033.85"/>
    <n v="737033.85"/>
    <n v="2.7810000000000001"/>
    <n v="2.7810000000000001"/>
    <n v="26.602"/>
    <n v="26.602"/>
    <n v="37.408000000000001"/>
    <n v="37.408000000000001"/>
    <n v="16.643999999999998"/>
    <n v="16.643999999999998"/>
  </r>
  <r>
    <s v="Ragi"/>
    <n v="2016"/>
    <x v="0"/>
    <s v="Kharif"/>
    <s v="Kharif"/>
    <x v="9"/>
    <n v="7183"/>
    <n v="7183"/>
    <n v="1747"/>
    <n v="1747"/>
    <n v="1298.9000000000001"/>
    <n v="1298.9000000000001"/>
    <s v="RagiChhattisgarh"/>
    <n v="1100794.75"/>
    <n v="1100794.75"/>
    <n v="2514.0500000000002"/>
    <n v="2514.0500000000002"/>
    <n v="0.20100000000000001"/>
    <n v="0.20100000000000001"/>
    <n v="26.664999999999999"/>
    <n v="26.664999999999999"/>
    <n v="37.087000000000003"/>
    <n v="37.087000000000003"/>
    <n v="16.227"/>
    <n v="16.227"/>
  </r>
  <r>
    <s v="Rice"/>
    <n v="2016"/>
    <x v="0"/>
    <s v="Kharif"/>
    <s v="Kharif"/>
    <x v="9"/>
    <n v="4052587"/>
    <n v="4052587"/>
    <n v="8793273"/>
    <n v="8793273"/>
    <n v="1298.9000000000001"/>
    <n v="1298.9000000000001"/>
    <s v="RiceChhattisgarh"/>
    <n v="621058957.79999995"/>
    <n v="621058957.79999995"/>
    <n v="1418405.45"/>
    <n v="1418405.45"/>
    <m/>
    <n v="2.169792530055493"/>
    <n v="26.664999999999999"/>
    <n v="26.664999999999999"/>
    <n v="37.087000000000003"/>
    <n v="37.087000000000003"/>
    <n v="16.227"/>
    <n v="16.227"/>
  </r>
  <r>
    <s v="Sugarcane"/>
    <n v="2016"/>
    <x v="5"/>
    <s v="Whole Year"/>
    <s v="Whole Year"/>
    <x v="9"/>
    <n v="31376"/>
    <n v="31376"/>
    <n v="109583"/>
    <n v="109583"/>
    <n v="1298.9000000000001"/>
    <n v="1298.9000000000001"/>
    <s v="SugarcaneChhattisgarh"/>
    <n v="4808372"/>
    <n v="4808372"/>
    <n v="10981.6"/>
    <n v="10981.6"/>
    <n v="1.968"/>
    <n v="1.968"/>
    <n v="26.664999999999999"/>
    <n v="26.664999999999999"/>
    <n v="37.087000000000003"/>
    <n v="37.087000000000003"/>
    <n v="16.227"/>
    <n v="16.227"/>
  </r>
  <r>
    <s v="Sunflower"/>
    <n v="2016"/>
    <x v="0"/>
    <s v="Kharif"/>
    <s v="Kharif"/>
    <x v="9"/>
    <n v="2273"/>
    <n v="2273"/>
    <n v="7"/>
    <n v="7"/>
    <n v="1298.9000000000001"/>
    <n v="1298.9000000000001"/>
    <s v="SunflowerChhattisgarh"/>
    <n v="348337.25"/>
    <n v="348337.25"/>
    <n v="795.55"/>
    <n v="795.55"/>
    <n v="5.5E-2"/>
    <n v="5.5E-2"/>
    <n v="26.664999999999999"/>
    <n v="26.664999999999999"/>
    <n v="37.087000000000003"/>
    <n v="37.087000000000003"/>
    <n v="16.227"/>
    <n v="16.227"/>
  </r>
  <r>
    <s v="Urad"/>
    <n v="2016"/>
    <x v="0"/>
    <s v="Kharif"/>
    <s v="Kharif"/>
    <x v="9"/>
    <n v="90063"/>
    <n v="90063"/>
    <n v="29375"/>
    <n v="29375"/>
    <n v="1298.9000000000001"/>
    <n v="1298.9000000000001"/>
    <s v="UradChhattisgarh"/>
    <n v="13802154.75"/>
    <n v="13802154.75"/>
    <n v="31522.05"/>
    <n v="31522.05"/>
    <n v="0.34300000000000003"/>
    <n v="0.34300000000000003"/>
    <n v="26.664999999999999"/>
    <n v="26.664999999999999"/>
    <n v="37.087000000000003"/>
    <n v="37.087000000000003"/>
    <n v="16.227"/>
    <n v="16.227"/>
  </r>
  <r>
    <s v="Urad"/>
    <n v="2016"/>
    <x v="1"/>
    <s v="Rabi"/>
    <s v="Rabi"/>
    <x v="9"/>
    <m/>
    <s v=""/>
    <n v="1198"/>
    <n v="1198"/>
    <n v="1298.9000000000001"/>
    <n v="1298.9000000000001"/>
    <s v="UradChhattisgarh"/>
    <n v="662653"/>
    <n v="662653"/>
    <n v="1513.4"/>
    <n v="1513.4"/>
    <m/>
    <s v=""/>
    <n v="26.664999999999999"/>
    <n v="26.664999999999999"/>
    <n v="37.087000000000003"/>
    <n v="37.087000000000003"/>
    <n v="16.227"/>
    <n v="16.227"/>
  </r>
  <r>
    <s v="Wheat"/>
    <n v="2016"/>
    <x v="1"/>
    <s v="Rabi"/>
    <s v="Rabi"/>
    <x v="9"/>
    <n v="102114"/>
    <n v="102114"/>
    <n v="151078"/>
    <n v="151078"/>
    <n v="1298.9000000000001"/>
    <n v="1298.9000000000001"/>
    <s v="WheatChhattisgarh"/>
    <n v="15648970.5"/>
    <n v="15648970.5"/>
    <m/>
    <n v="33756.461428571427"/>
    <n v="1.661"/>
    <n v="1.661"/>
    <n v="26.664999999999999"/>
    <n v="26.664999999999999"/>
    <n v="37.087000000000003"/>
    <n v="37.087000000000003"/>
    <n v="16.227"/>
    <n v="16.227"/>
  </r>
  <r>
    <s v="Ragi"/>
    <n v="2016"/>
    <x v="0"/>
    <s v="Kharif"/>
    <s v="Kharif"/>
    <x v="10"/>
    <n v="19205"/>
    <n v="19205"/>
    <n v="23966"/>
    <n v="23966"/>
    <n v="710.5"/>
    <n v="710.5"/>
    <s v="RagiGujarat"/>
    <n v="2943166.25"/>
    <n v="2943166.25"/>
    <m/>
    <n v="5039.6477777777782"/>
    <n v="1.133"/>
    <n v="1.133"/>
    <n v="27.297000000000001"/>
    <n v="27.297000000000001"/>
    <n v="39.265999999999998"/>
    <n v="39.265999999999998"/>
    <n v="17.192"/>
    <n v="17.192"/>
  </r>
  <r>
    <s v="Rice"/>
    <n v="2016"/>
    <x v="0"/>
    <s v="Kharif"/>
    <s v="Kharif"/>
    <x v="10"/>
    <n v="792207"/>
    <n v="792207"/>
    <n v="1808275"/>
    <n v="1808275"/>
    <n v="710.5"/>
    <n v="710.5"/>
    <s v="RiceGujarat"/>
    <m/>
    <n v="57181716.907777771"/>
    <n v="277272.45"/>
    <n v="277272.45"/>
    <n v="2.0739999999999998"/>
    <n v="2.0739999999999998"/>
    <n v="27.297000000000001"/>
    <n v="27.297000000000001"/>
    <n v="39.265999999999998"/>
    <n v="39.265999999999998"/>
    <n v="17.192"/>
    <n v="17.192"/>
  </r>
  <r>
    <s v="Rice"/>
    <n v="2016"/>
    <x v="2"/>
    <s v="Summer"/>
    <s v="Summer"/>
    <x v="10"/>
    <n v="55403"/>
    <n v="55403"/>
    <n v="180196"/>
    <n v="180196"/>
    <n v="710.5"/>
    <n v="710.5"/>
    <s v="RiceGujarat"/>
    <n v="8490509.75"/>
    <n v="8490509.75"/>
    <n v="19391.05"/>
    <n v="19391.05"/>
    <n v="3.133"/>
    <n v="3.133"/>
    <m/>
    <n v="28.228999999999999"/>
    <n v="39.265999999999998"/>
    <n v="39.265999999999998"/>
    <n v="17.192"/>
    <n v="17.192"/>
  </r>
  <r>
    <s v="Sugarcane"/>
    <n v="2016"/>
    <x v="5"/>
    <s v="Whole Year"/>
    <s v="Whole Year"/>
    <x v="10"/>
    <n v="157987"/>
    <n v="157987"/>
    <n v="10786971"/>
    <n v="10786971"/>
    <n v="710.5"/>
    <n v="710.5"/>
    <s v="SugarcaneGujarat"/>
    <n v="24211507.75"/>
    <n v="24211507.75"/>
    <n v="55295.45"/>
    <n v="55295.45"/>
    <n v="64.444999999999993"/>
    <n v="64.444999999999993"/>
    <n v="27.297000000000001"/>
    <n v="27.297000000000001"/>
    <n v="39.265999999999998"/>
    <n v="39.265999999999998"/>
    <n v="17.192"/>
    <n v="17.192"/>
  </r>
  <r>
    <s v="Urad"/>
    <n v="2016"/>
    <x v="0"/>
    <s v="Kharif"/>
    <s v="Kharif"/>
    <x v="10"/>
    <n v="193539"/>
    <n v="193539"/>
    <n v="117650"/>
    <n v="117650"/>
    <n v="710.5"/>
    <n v="710.5"/>
    <s v="UradGujarat"/>
    <n v="29659851.75"/>
    <n v="29659851.75"/>
    <n v="67738.649999999994"/>
    <n v="67738.649999999994"/>
    <n v="0.65800000000000003"/>
    <n v="0.65800000000000003"/>
    <n v="27.297000000000001"/>
    <n v="27.297000000000001"/>
    <n v="39.265999999999998"/>
    <n v="39.265999999999998"/>
    <n v="17.192"/>
    <n v="17.192"/>
  </r>
  <r>
    <s v="Urad"/>
    <n v="2016"/>
    <x v="2"/>
    <s v="Summer"/>
    <s v="Summer"/>
    <x v="10"/>
    <n v="3812"/>
    <n v="3812"/>
    <n v="4616"/>
    <n v="4616"/>
    <n v="710.5"/>
    <n v="710.5"/>
    <s v="UradGujarat"/>
    <n v="584189"/>
    <n v="584189"/>
    <n v="1334.2"/>
    <n v="1334.2"/>
    <n v="0.80600000000000005"/>
    <n v="0.80600000000000005"/>
    <n v="27.297000000000001"/>
    <n v="27.297000000000001"/>
    <n v="39.265999999999998"/>
    <n v="39.265999999999998"/>
    <n v="17.192"/>
    <n v="17.192"/>
  </r>
  <r>
    <s v="Wheat"/>
    <n v="2016"/>
    <x v="1"/>
    <s v="Rabi"/>
    <s v="Rabi"/>
    <x v="10"/>
    <n v="999370"/>
    <n v="999370"/>
    <n v="2757755"/>
    <n v="2757755"/>
    <n v="710.5"/>
    <n v="710.5"/>
    <s v="WheatGujarat"/>
    <s v=" 153153452.5 "/>
    <s v=" 153153452.5 "/>
    <n v="349779.5"/>
    <n v="349779.5"/>
    <n v="2.7429999999999999"/>
    <n v="2.7429999999999999"/>
    <n v="27.297000000000001"/>
    <n v="27.297000000000001"/>
    <n v="39.265999999999998"/>
    <n v="39.265999999999998"/>
    <n v="17.192"/>
    <n v="17.192"/>
  </r>
  <r>
    <s v="Rice"/>
    <n v="2016"/>
    <x v="0"/>
    <s v="Kharif"/>
    <s v="Kharif"/>
    <x v="11"/>
    <n v="1384700"/>
    <n v="1384700"/>
    <n v="4451000"/>
    <n v="4451000"/>
    <n v="554.70000000000005"/>
    <n v="554.70000000000005"/>
    <s v="RiceHaryana"/>
    <n v="212205275"/>
    <n v="212205275"/>
    <n v="484645"/>
    <n v="484645"/>
    <n v="2.95"/>
    <n v="2.95"/>
    <n v="26.401"/>
    <n v="26.401"/>
    <n v="38.284999999999997"/>
    <n v="38.284999999999997"/>
    <n v="15.502000000000001"/>
    <n v="15.502000000000001"/>
  </r>
  <r>
    <s v="Sugarcane"/>
    <n v="2016"/>
    <x v="5"/>
    <s v="Whole Year"/>
    <s v="Whole Year"/>
    <x v="11"/>
    <s v=" 101500 "/>
    <s v=" 101500 "/>
    <n v="8167000"/>
    <n v="8167000"/>
    <n v="554.70000000000005"/>
    <n v="554.70000000000005"/>
    <s v="SugarcaneHaryana"/>
    <n v="15554875"/>
    <n v="15554875"/>
    <n v="35525"/>
    <n v="35525"/>
    <n v="77.641000000000005"/>
    <n v="77.641000000000005"/>
    <n v="26.401"/>
    <n v="26.401"/>
    <n v="38.284999999999997"/>
    <n v="38.284999999999997"/>
    <n v="15.502000000000001"/>
    <n v="15.502000000000001"/>
  </r>
  <r>
    <s v="Sunflower"/>
    <n v="2016"/>
    <x v="0"/>
    <s v="Kharif"/>
    <s v="Kharif"/>
    <x v="11"/>
    <n v="8600"/>
    <n v="8600"/>
    <n v="12100"/>
    <n v="12100"/>
    <n v="554.70000000000005"/>
    <n v="554.70000000000005"/>
    <s v="SunflowerHaryana"/>
    <n v="1317950"/>
    <n v="1317950"/>
    <n v="3010"/>
    <n v="3010"/>
    <n v="1.72"/>
    <n v="1.72"/>
    <n v="26.401"/>
    <n v="26.401"/>
    <n v="38.284999999999997"/>
    <n v="38.284999999999997"/>
    <n v="15.502000000000001"/>
    <n v="15.502000000000001"/>
  </r>
  <r>
    <s v="Urad"/>
    <n v="2016"/>
    <x v="0"/>
    <s v="Kharif"/>
    <s v="Kharif"/>
    <x v="11"/>
    <n v="1320"/>
    <n v="1320"/>
    <n v="600"/>
    <n v="600"/>
    <n v="554.70000000000005"/>
    <n v="554.70000000000005"/>
    <s v="UradHaryana"/>
    <n v="202290"/>
    <n v="202290"/>
    <n v="462"/>
    <n v="462"/>
    <n v="1.5820000000000001"/>
    <n v="1.5820000000000001"/>
    <n v="26.401"/>
    <n v="26.401"/>
    <n v="38.284999999999997"/>
    <n v="38.284999999999997"/>
    <n v="15.502000000000001"/>
    <n v="15.502000000000001"/>
  </r>
  <r>
    <s v="Wheat"/>
    <n v="2016"/>
    <x v="1"/>
    <s v="Rabi"/>
    <s v="Rabi"/>
    <x v="11"/>
    <n v="2542100"/>
    <n v="2542100"/>
    <n v="12310000"/>
    <n v="12310000"/>
    <n v="554.70000000000005"/>
    <n v="554.70000000000005"/>
    <s v="WheatHaryana"/>
    <n v="389576825"/>
    <n v="389576825"/>
    <n v="889735"/>
    <n v="889735"/>
    <n v="4.7450000000000001"/>
    <n v="4.7450000000000001"/>
    <n v="26.401"/>
    <n v="26.401"/>
    <n v="38.284999999999997"/>
    <n v="38.284999999999997"/>
    <n v="15.502000000000001"/>
    <n v="15.502000000000001"/>
  </r>
  <r>
    <s v="Ragi"/>
    <n v="2016"/>
    <x v="0"/>
    <s v="Kharif"/>
    <s v="Kharif"/>
    <x v="12"/>
    <n v="1867"/>
    <n v="1867"/>
    <n v="1958"/>
    <n v="1958"/>
    <n v="1373.9"/>
    <n v="1373.9"/>
    <s v="RagiHimachal Pradesh"/>
    <n v="286117.75"/>
    <n v="286117.75"/>
    <n v="653.45000000000005"/>
    <n v="653.45000000000005"/>
    <n v="0.85299999999999998"/>
    <n v="0.85299999999999998"/>
    <n v="22.007000000000001"/>
    <n v="22.007000000000001"/>
    <n v="32.359000000000002"/>
    <n v="32.359000000000002"/>
    <n v="13.414"/>
    <n v="13.414"/>
  </r>
  <r>
    <s v="Rice"/>
    <n v="2016"/>
    <x v="0"/>
    <s v="Kharif"/>
    <s v="Kharif"/>
    <x v="12"/>
    <n v="70855"/>
    <n v="70855"/>
    <n v="103557"/>
    <n v="103557"/>
    <n v="1373.9"/>
    <n v="1373.9"/>
    <s v="RiceHimachal Pradesh"/>
    <n v="10858528.75"/>
    <n v="10858528.75"/>
    <n v="24799.25"/>
    <n v="24799.25"/>
    <n v="1.5589999999999999"/>
    <n v="1.5589999999999999"/>
    <n v="22.007000000000001"/>
    <n v="22.007000000000001"/>
    <n v="32.359000000000002"/>
    <n v="32.359000000000002"/>
    <n v="13.414"/>
    <n v="13.414"/>
  </r>
  <r>
    <s v="Sugarcane"/>
    <n v="2016"/>
    <x v="5"/>
    <s v="Whole Year"/>
    <s v="Whole Year"/>
    <x v="12"/>
    <m/>
    <n v="2775.9528078190965"/>
    <n v="47999"/>
    <n v="47999"/>
    <n v="1373.9"/>
    <n v="1373.9"/>
    <s v="SugarcaneHimachal Pradesh"/>
    <n v="299297.25"/>
    <n v="299297.25"/>
    <n v="683.55"/>
    <n v="683.55"/>
    <n v="17.291"/>
    <n v="17.291"/>
    <n v="22.007000000000001"/>
    <n v="22.007000000000001"/>
    <n v="32.359000000000002"/>
    <n v="32.359000000000002"/>
    <n v="13.414"/>
    <n v="13.414"/>
  </r>
  <r>
    <s v="Urad"/>
    <n v="2016"/>
    <x v="0"/>
    <s v="Kharif"/>
    <s v="Kharif"/>
    <x v="12"/>
    <n v="9124"/>
    <n v="9124"/>
    <n v="3682"/>
    <n v="3682"/>
    <n v="1373.9"/>
    <n v="1373.9"/>
    <s v="UradHimachal Pradesh"/>
    <n v="1398253"/>
    <n v="1398253"/>
    <n v="3193.4"/>
    <n v="3193.4"/>
    <n v="0.52800000000000002"/>
    <n v="0.52800000000000002"/>
    <n v="22.007000000000001"/>
    <n v="22.007000000000001"/>
    <s v=" 32.359 "/>
    <s v=" 32.359 "/>
    <n v="13.414"/>
    <n v="13.414"/>
  </r>
  <r>
    <s v="Wheat"/>
    <n v="2016"/>
    <x v="1"/>
    <s v="Rabi"/>
    <s v="Rabi"/>
    <x v="12"/>
    <n v="325910"/>
    <n v="325910"/>
    <n v="331303"/>
    <n v="331303"/>
    <n v="1373.9"/>
    <n v="1373.9"/>
    <s v="WheatHimachal Pradesh"/>
    <n v="49945707.5"/>
    <n v="49945707.5"/>
    <n v="114068.5"/>
    <n v="114068.5"/>
    <n v="1.028"/>
    <n v="1.028"/>
    <n v="22.007000000000001"/>
    <n v="22.007000000000001"/>
    <n v="32.359000000000002"/>
    <n v="32.359000000000002"/>
    <n v="13.414"/>
    <n v="13.414"/>
  </r>
  <r>
    <s v="Rice"/>
    <n v="2016"/>
    <x v="0"/>
    <s v="Kharif"/>
    <s v="Kharif"/>
    <x v="13"/>
    <n v="2260000"/>
    <n v="2260000"/>
    <n v="5400540"/>
    <n v="5400540"/>
    <n v="1048.4000000000001"/>
    <n v="1048.4000000000001"/>
    <s v="RiceMadhya Pradesh"/>
    <n v="346345000"/>
    <n v="346345000"/>
    <m/>
    <n v="568135.09"/>
    <n v="2.04"/>
    <n v="2.04"/>
    <n v="26.327999999999999"/>
    <n v="26.327999999999999"/>
    <n v="37.36"/>
    <n v="37.36"/>
    <n v="15.667999999999999"/>
    <n v="15.667999999999999"/>
  </r>
  <r>
    <s v="Sugarcane"/>
    <n v="2016"/>
    <x v="5"/>
    <s v="Whole Year"/>
    <s v="Whole Year"/>
    <x v="13"/>
    <n v="91930"/>
    <n v="91930"/>
    <n v="4726000"/>
    <n v="4726000"/>
    <n v="1048.4000000000001"/>
    <n v="1048.4000000000001"/>
    <s v="SugarcaneMadhya Pradesh"/>
    <n v="14088272.5"/>
    <n v="14088272.5"/>
    <n v="32175.5"/>
    <n v="32175.5"/>
    <n v="30.361999999999998"/>
    <n v="30.361999999999998"/>
    <n v="26.327999999999999"/>
    <n v="26.327999999999999"/>
    <n v="37.36"/>
    <n v="37.36"/>
    <n v="15.667999999999999"/>
    <n v="15.667999999999999"/>
  </r>
  <r>
    <s v="Sunflower"/>
    <n v="2016"/>
    <x v="1"/>
    <s v="Rabi"/>
    <s v="Rabi"/>
    <x v="13"/>
    <n v="1520"/>
    <n v="1520"/>
    <n v="1520"/>
    <n v="1520"/>
    <n v="1048.4000000000001"/>
    <n v="1048.4000000000001"/>
    <s v="SunflowerMadhya Pradesh"/>
    <s v="232,940"/>
    <s v="232,940"/>
    <n v="532"/>
    <n v="532"/>
    <n v="1"/>
    <n v="1"/>
    <n v="26.327999999999999"/>
    <n v="26.327999999999999"/>
    <n v="37.36"/>
    <n v="37.36"/>
    <n v="15.667999999999999"/>
    <n v="15.667999999999999"/>
  </r>
  <r>
    <s v="Urad"/>
    <n v="2016"/>
    <x v="0"/>
    <s v="Kharif"/>
    <s v="Kharif"/>
    <x v="13"/>
    <n v="1168000"/>
    <n v="1168000"/>
    <n v="1064000"/>
    <n v="1064000"/>
    <n v="1048.4000000000001"/>
    <n v="1048.4000000000001"/>
    <s v="UradMadhya Pradesh"/>
    <n v="178996000"/>
    <n v="178996000"/>
    <n v="408800"/>
    <n v="408800"/>
    <s v="0.91"/>
    <s v="0.91"/>
    <n v="26.327999999999999"/>
    <n v="26.327999999999999"/>
    <n v="37.36"/>
    <n v="37.36"/>
    <n v="15.667999999999999"/>
    <n v="15.667999999999999"/>
  </r>
  <r>
    <s v="Wheat"/>
    <n v="2016"/>
    <x v="1"/>
    <s v="Rabi"/>
    <s v="Rabi"/>
    <x v="13"/>
    <n v="6423000"/>
    <n v="6423000"/>
    <n v="21916000"/>
    <n v="21916000"/>
    <n v="1048.4000000000001"/>
    <n v="1048.4000000000001"/>
    <s v="WheatMadhya Pradesh"/>
    <n v="984324750"/>
    <n v="984324750"/>
    <n v="2248050"/>
    <n v="2248050"/>
    <s v=" 3.295 "/>
    <s v=" 3.295 "/>
    <n v="26.327999999999999"/>
    <n v="26.327999999999999"/>
    <n v="37.36"/>
    <n v="37.36"/>
    <n v="15.667999999999999"/>
    <n v="15.667999999999999"/>
  </r>
  <r>
    <s v="Ragi"/>
    <n v="2016"/>
    <x v="0"/>
    <s v="Kharif"/>
    <s v="Kharif"/>
    <x v="14"/>
    <n v="92825"/>
    <n v="92825"/>
    <n v="111073"/>
    <n v="111073"/>
    <n v="1151.0999999999999"/>
    <n v="1151.0999999999999"/>
    <s v="RagiMaharashtra"/>
    <m/>
    <n v="16845821.32"/>
    <n v="32488.75"/>
    <n v="32488.75"/>
    <n v="1.089"/>
    <n v="1.089"/>
    <n v="25.731000000000002"/>
    <n v="25.731000000000002"/>
    <m/>
    <n v="36.270181818181797"/>
    <n v="16.042000000000002"/>
    <n v="16.042000000000002"/>
  </r>
  <r>
    <s v="Rice"/>
    <n v="2016"/>
    <x v="0"/>
    <s v="Kharif"/>
    <s v="Kharif"/>
    <x v="14"/>
    <n v="1465730"/>
    <n v="1465730"/>
    <n v="3419021"/>
    <n v="3419021"/>
    <n v="1151.0999999999999"/>
    <n v="1151.0999999999999"/>
    <s v="RiceMaharashtra"/>
    <n v="224623122.5"/>
    <n v="224623122.5"/>
    <n v="513005.5"/>
    <n v="513005.5"/>
    <n v="1.6639999999999999"/>
    <n v="1.6639999999999999"/>
    <n v="25.731000000000002"/>
    <n v="25.731000000000002"/>
    <n v="36.491999999999997"/>
    <n v="36.491999999999997"/>
    <n v="16.042000000000002"/>
    <n v="16.042000000000002"/>
  </r>
  <r>
    <s v="Rice"/>
    <n v="2016"/>
    <x v="2"/>
    <s v="Summer"/>
    <s v="Summer"/>
    <x v="14"/>
    <m/>
    <n v="68341.072182355419"/>
    <n v="161900"/>
    <n v="161900"/>
    <n v="1151.0999999999999"/>
    <n v="1151.0999999999999"/>
    <s v="RiceMaharashtra"/>
    <n v="10672330"/>
    <n v="10672330"/>
    <n v="24374"/>
    <n v="24374"/>
    <n v="2.3690000000000002"/>
    <n v="2.3690000000000002"/>
    <n v="25.731000000000002"/>
    <n v="25.731000000000002"/>
    <n v="36.491999999999997"/>
    <n v="36.491999999999997"/>
    <n v="16.042000000000002"/>
    <n v="16.042000000000002"/>
  </r>
  <r>
    <s v="Sugarcane"/>
    <n v="2016"/>
    <x v="6"/>
    <s v=""/>
    <s v="Kharif"/>
    <x v="14"/>
    <n v="633269"/>
    <n v="633269"/>
    <n v="54236984"/>
    <n v="54236984"/>
    <n v="1151.0999999999999"/>
    <n v="1151.0999999999999"/>
    <s v="SugarcaneMaharashtra"/>
    <n v="97048474.25"/>
    <n v="97048474.25"/>
    <n v="221644.15"/>
    <n v="221644.15"/>
    <n v="69.409000000000006"/>
    <n v="69.409000000000006"/>
    <n v="25.731000000000002"/>
    <n v="25.731000000000002"/>
    <n v="36.491999999999997"/>
    <n v="36.491999999999997"/>
    <n v="16.042000000000002"/>
    <n v="16.042000000000002"/>
  </r>
  <r>
    <s v="Sunflower"/>
    <n v="2016"/>
    <x v="0"/>
    <s v="Kharif"/>
    <s v="Kharif"/>
    <x v="14"/>
    <n v="0"/>
    <n v="0"/>
    <n v="5877"/>
    <n v="5877"/>
    <m/>
    <n v="1357.1343604651165"/>
    <s v="SunflowerMaharashtra"/>
    <n v="3229897"/>
    <n v="3229897"/>
    <n v="7376.6"/>
    <n v="7376.6"/>
    <n v="0.29499999999999998"/>
    <n v="0.29499999999999998"/>
    <n v="25.731000000000002"/>
    <n v="25.731000000000002"/>
    <n v="36.491999999999997"/>
    <n v="36.491999999999997"/>
    <n v="16.042000000000002"/>
    <n v="16.042000000000002"/>
  </r>
  <r>
    <s v="Sunflower"/>
    <n v="2016"/>
    <x v="1"/>
    <s v="Rabi"/>
    <s v="Rabi"/>
    <x v="14"/>
    <n v="37238"/>
    <n v="37238"/>
    <n v="28440"/>
    <n v="28440"/>
    <n v="1151.0999999999999"/>
    <n v="1151.0999999999999"/>
    <s v="SunflowerMaharashtra"/>
    <n v="5706723.5"/>
    <n v="5706723.5"/>
    <n v="13033.3"/>
    <n v="13033.3"/>
    <n v="0.78900000000000003"/>
    <n v="0.78900000000000003"/>
    <n v="25.731000000000002"/>
    <n v="25.731000000000002"/>
    <n v="36.491999999999997"/>
    <n v="36.491999999999997"/>
    <n v="16.042000000000002"/>
    <n v="16.042000000000002"/>
  </r>
  <r>
    <s v="Sunflower"/>
    <n v="2016"/>
    <x v="2"/>
    <s v="Summer"/>
    <s v="Summer"/>
    <x v="14"/>
    <n v="680"/>
    <n v="680"/>
    <n v="869"/>
    <n v="869"/>
    <n v="1151.0999999999999"/>
    <n v="1151.0999999999999"/>
    <s v="SunflowerMaharashtra"/>
    <n v="104210"/>
    <n v="104210"/>
    <n v="238"/>
    <n v="238"/>
    <n v="0.80400000000000005"/>
    <n v="0.80400000000000005"/>
    <n v="25.731000000000002"/>
    <n v="25.731000000000002"/>
    <n v="36.491999999999997"/>
    <n v="36.491999999999997"/>
    <n v="16.042000000000002"/>
    <n v="16.042000000000002"/>
  </r>
  <r>
    <s v="Urad"/>
    <n v="2016"/>
    <x v="0"/>
    <s v="Kharif"/>
    <s v="Kharif"/>
    <x v="14"/>
    <n v="337944"/>
    <n v="337944"/>
    <n v="183121"/>
    <n v="183121"/>
    <n v="1151.0999999999999"/>
    <n v="1151.0999999999999"/>
    <s v="UradMaharashtra"/>
    <n v="51789918"/>
    <n v="51789918"/>
    <n v="118280.4"/>
    <n v="118280.4"/>
    <n v="0.57799999999999996"/>
    <n v="0.57799999999999996"/>
    <n v="25.731000000000002"/>
    <n v="25.731000000000002"/>
    <n v="36.491999999999997"/>
    <n v="36.491999999999997"/>
    <n v="16.042000000000002"/>
    <n v="16.042000000000002"/>
  </r>
  <r>
    <s v="Wheat"/>
    <n v="2016"/>
    <x v="1"/>
    <s v="Rabi"/>
    <s v="Rabi"/>
    <x v="14"/>
    <n v="1272006"/>
    <n v="1272006"/>
    <n v="2214012"/>
    <n v="2214012"/>
    <n v="1151.0999999999999"/>
    <n v="1151.0999999999999"/>
    <s v="WheatMaharashtra"/>
    <n v="194934919.5"/>
    <n v="194934919.5"/>
    <n v="445202.1"/>
    <n v="445202.1"/>
    <n v="1.7350000000000001"/>
    <n v="1.7350000000000001"/>
    <n v="25.731000000000002"/>
    <n v="25.731000000000002"/>
    <n v="36.491999999999997"/>
    <n v="36.491999999999997"/>
    <n v="16.042000000000002"/>
    <n v="16.042000000000002"/>
  </r>
  <r>
    <s v="Rice"/>
    <n v="2016"/>
    <x v="0"/>
    <s v="Kharif"/>
    <s v="Kharif"/>
    <x v="15"/>
    <n v="244000"/>
    <n v="244000"/>
    <n v="645600"/>
    <n v="645600"/>
    <n v="2039.8"/>
    <n v="2039.8"/>
    <s v="RiceManipur"/>
    <n v="37393000"/>
    <n v="37393000"/>
    <n v="85400"/>
    <n v="85400"/>
    <n v="2.3130000000000002"/>
    <n v="2.3130000000000002"/>
    <n v="21.366"/>
    <n v="21.366"/>
    <n v="29.777999999999999"/>
    <n v="29.777999999999999"/>
    <n v="13.978999999999999"/>
    <n v="13.978999999999999"/>
  </r>
  <r>
    <s v="Sugarcane"/>
    <n v="2016"/>
    <x v="5"/>
    <s v="Whole Year"/>
    <s v="Whole Year"/>
    <x v="15"/>
    <n v="6000"/>
    <n v="6000"/>
    <n v="348000"/>
    <n v="348000"/>
    <n v="2039.8"/>
    <n v="2039.8"/>
    <s v="SugarcaneManipur"/>
    <n v="919500"/>
    <n v="919500"/>
    <n v="2100"/>
    <n v="2100"/>
    <n v="54.381"/>
    <n v="54.381"/>
    <n v="21.366"/>
    <n v="21.366"/>
    <n v="29.777999999999999"/>
    <n v="29.777999999999999"/>
    <n v="13.978999999999999"/>
    <n v="13.978999999999999"/>
  </r>
  <r>
    <s v="Urad"/>
    <n v="2016"/>
    <x v="0"/>
    <s v="Kharif"/>
    <s v="Kharif"/>
    <x v="15"/>
    <n v="1443"/>
    <n v="1443"/>
    <n v="1644"/>
    <n v="1644"/>
    <n v="2039.8"/>
    <n v="2039.8"/>
    <s v="UradManipur"/>
    <m/>
    <n v="227817.29624999998"/>
    <n v="505.05"/>
    <n v="505.05"/>
    <n v="1.1439999999999999"/>
    <n v="1.1439999999999999"/>
    <n v="21.366"/>
    <n v="21.366"/>
    <n v="29.777999999999999"/>
    <n v="29.777999999999999"/>
    <n v="13.978999999999999"/>
    <n v="13.978999999999999"/>
  </r>
  <r>
    <s v="Wheat"/>
    <n v="2016"/>
    <x v="1"/>
    <s v="Rabi"/>
    <s v="Rabi"/>
    <x v="15"/>
    <n v="2250"/>
    <n v="2250"/>
    <n v="5620"/>
    <n v="5620"/>
    <n v="2039.8"/>
    <n v="2039.8"/>
    <s v="WheatManipur"/>
    <n v="344812.5"/>
    <n v="344812.5"/>
    <n v="787.5"/>
    <n v="787.5"/>
    <n v="2.5030000000000001"/>
    <n v="2.5030000000000001"/>
    <n v="21.366"/>
    <n v="21.366"/>
    <n v="29.777999999999999"/>
    <n v="29.777999999999999"/>
    <n v="13.978999999999999"/>
    <n v="13.978999999999999"/>
  </r>
  <r>
    <s v="Rice"/>
    <n v="2016"/>
    <x v="3"/>
    <s v="Autumn"/>
    <s v="Autumn"/>
    <x v="16"/>
    <n v="19602"/>
    <n v="19602"/>
    <n v="23665"/>
    <n v="23665"/>
    <n v="2626.8"/>
    <n v="2626.8"/>
    <s v="RiceMizoram"/>
    <n v="3004006.5"/>
    <n v="3004006.5"/>
    <n v="6860.7"/>
    <n v="6860.7"/>
    <n v="1.2110000000000001"/>
    <n v="1.2110000000000001"/>
    <n v="20.957999999999998"/>
    <n v="20.957999999999998"/>
    <n v="30.242000000000001"/>
    <n v="30.242000000000001"/>
    <n v="13.025"/>
    <n v="13.025"/>
  </r>
  <r>
    <s v="Rice"/>
    <n v="2016"/>
    <x v="6"/>
    <s v=""/>
    <s v="Whole Year"/>
    <x v="16"/>
    <n v="16862"/>
    <n v="16862"/>
    <n v="36979"/>
    <n v="36979"/>
    <n v="2626.8"/>
    <n v="2626.8"/>
    <s v="RiceMizoram"/>
    <n v="2584101.5"/>
    <n v="2584101.5"/>
    <n v="5901.7"/>
    <n v="5901.7"/>
    <n v="2.2320000000000002"/>
    <n v="2.2320000000000002"/>
    <n v="20.957999999999998"/>
    <n v="20.957999999999998"/>
    <n v="30.242000000000001"/>
    <n v="30.242000000000001"/>
    <n v="13.025"/>
    <n v="13.025"/>
  </r>
  <r>
    <s v="Rice"/>
    <n v="2016"/>
    <x v="1"/>
    <s v="Rabi"/>
    <s v="Rabi"/>
    <x v="16"/>
    <n v="394"/>
    <n v="394"/>
    <n v="872"/>
    <n v="872"/>
    <n v="2626.8"/>
    <n v="2626.8"/>
    <s v="RiceMizoram"/>
    <n v="60380.5"/>
    <n v="60380.5"/>
    <n v="137.9"/>
    <n v="137.9"/>
    <n v="2.21"/>
    <n v="2.21"/>
    <n v="20.957999999999998"/>
    <n v="20.957999999999998"/>
    <n v="30.242000000000001"/>
    <n v="30.242000000000001"/>
    <n v="13.025"/>
    <n v="13.025"/>
  </r>
  <r>
    <s v="Sugarcane"/>
    <n v="2016"/>
    <x v="5"/>
    <s v="Whole Year"/>
    <s v="Whole Year"/>
    <x v="16"/>
    <n v="1588"/>
    <n v="1588"/>
    <n v="50532"/>
    <n v="50532"/>
    <n v="2626.8"/>
    <n v="2626.8"/>
    <s v="SugarcaneMizoram"/>
    <n v="243361"/>
    <n v="243361"/>
    <n v="555.79999999999995"/>
    <n v="555.79999999999995"/>
    <n v="30.998000000000001"/>
    <n v="30.998000000000001"/>
    <n v="20.957999999999998"/>
    <n v="20.957999999999998"/>
    <n v="30.242000000000001"/>
    <n v="30.242000000000001"/>
    <n v="13.025"/>
    <n v="13.025"/>
  </r>
  <r>
    <s v="Ragi"/>
    <n v="2016"/>
    <x v="6"/>
    <s v=""/>
    <s v="Kharif"/>
    <x v="17"/>
    <n v="330"/>
    <n v="330"/>
    <n v="320"/>
    <n v="320"/>
    <n v="1959.8"/>
    <n v="1959.8"/>
    <s v="RagiNagaland"/>
    <n v="50572.5"/>
    <n v="50572.5"/>
    <n v="115.5"/>
    <n v="115.5"/>
    <n v="1.0009999999999999"/>
    <n v="1.0009999999999999"/>
    <n v="20.765000000000001"/>
    <n v="20.765000000000001"/>
    <n v="30.027999999999999"/>
    <n v="30.027999999999999"/>
    <n v="13.207000000000001"/>
    <n v="13.207000000000001"/>
  </r>
  <r>
    <s v="Rice"/>
    <n v="2016"/>
    <x v="0"/>
    <s v="Kharif"/>
    <s v="Kharif"/>
    <x v="17"/>
    <n v="201860"/>
    <n v="201860"/>
    <n v="491660"/>
    <n v="491660"/>
    <s v=" 1959.8 "/>
    <s v=" 1959.8 "/>
    <s v="RiceNagaland"/>
    <n v="30935045"/>
    <n v="30935045"/>
    <n v="70651"/>
    <n v="70651"/>
    <n v="2.3919999999999999"/>
    <n v="2.3919999999999999"/>
    <n v="20.765000000000001"/>
    <n v="20.765000000000001"/>
    <n v="30.027999999999999"/>
    <n v="30.027999999999999"/>
    <n v="13.207000000000001"/>
    <n v="13.207000000000001"/>
  </r>
  <r>
    <s v="Rice"/>
    <n v="2016"/>
    <x v="1"/>
    <s v="Rabi"/>
    <s v="Rabi"/>
    <x v="17"/>
    <n v="4800"/>
    <n v="4800"/>
    <n v="13400"/>
    <n v="13400"/>
    <n v="1959.8"/>
    <n v="1959.8"/>
    <s v="RiceNagaland"/>
    <n v="735600"/>
    <n v="735600"/>
    <n v="1680"/>
    <n v="1680"/>
    <n v="2.79"/>
    <n v="2.79"/>
    <n v="20.765000000000001"/>
    <n v="20.765000000000001"/>
    <n v="30.027999999999999"/>
    <n v="30.027999999999999"/>
    <s v=" 13.207 "/>
    <s v=" 13.207 "/>
  </r>
  <r>
    <s v="Sugarcane"/>
    <n v="2016"/>
    <x v="0"/>
    <s v="Kharif"/>
    <s v="Kharif"/>
    <x v="17"/>
    <n v="4420"/>
    <n v="4420"/>
    <n v="192390"/>
    <n v="192390"/>
    <n v="1959.8"/>
    <n v="1959.8"/>
    <s v="SugarcaneNagaland"/>
    <n v="677365"/>
    <n v="677365"/>
    <n v="1547"/>
    <n v="1547"/>
    <n v="43.710999999999999"/>
    <n v="43.710999999999999"/>
    <n v="20.765000000000001"/>
    <n v="20.765000000000001"/>
    <n v="30.027999999999999"/>
    <n v="30.027999999999999"/>
    <n v="13.207000000000001"/>
    <n v="13.207000000000001"/>
  </r>
  <r>
    <s v="Sunflower"/>
    <n v="2016"/>
    <x v="0"/>
    <s v="Kharif"/>
    <s v="Kharif"/>
    <x v="17"/>
    <n v="350"/>
    <n v="350"/>
    <n v="300"/>
    <n v="300"/>
    <n v="1959.8"/>
    <n v="1959.8"/>
    <s v="SunflowerNagaland"/>
    <n v="53637.5"/>
    <n v="53637.5"/>
    <n v="122.5"/>
    <n v="122.5"/>
    <n v="0.84299999999999997"/>
    <n v="0.84299999999999997"/>
    <n v="20.765000000000001"/>
    <n v="20.765000000000001"/>
    <n v="30.027999999999999"/>
    <n v="30.027999999999999"/>
    <n v="13.207000000000001"/>
    <n v="13.207000000000001"/>
  </r>
  <r>
    <s v="Sunflower"/>
    <n v="2016"/>
    <x v="1"/>
    <s v="Rabi"/>
    <s v="Rabi"/>
    <x v="17"/>
    <n v="2220"/>
    <n v="2220"/>
    <n v="1360"/>
    <n v="1360"/>
    <n v="1959.8"/>
    <n v="1959.8"/>
    <s v="SunflowerNagaland"/>
    <n v="340215"/>
    <n v="340215"/>
    <n v="777"/>
    <n v="777"/>
    <n v="0.61599999999999999"/>
    <n v="0.61599999999999999"/>
    <n v="20.765000000000001"/>
    <n v="20.765000000000001"/>
    <n v="30.027999999999999"/>
    <n v="30.027999999999999"/>
    <n v="13.207000000000001"/>
    <n v="13.207000000000001"/>
  </r>
  <r>
    <s v="Urad"/>
    <n v="2016"/>
    <x v="1"/>
    <s v="Rabi"/>
    <s v="Rabi"/>
    <x v="17"/>
    <n v="820"/>
    <n v="820"/>
    <n v="670"/>
    <n v="670"/>
    <n v="1959.8"/>
    <n v="1959.8"/>
    <s v="UradNagaland"/>
    <n v="125665"/>
    <n v="125665"/>
    <n v="287"/>
    <n v="287"/>
    <n v="0.80600000000000005"/>
    <n v="0.80600000000000005"/>
    <n v="20.765000000000001"/>
    <n v="20.765000000000001"/>
    <n v="30.027999999999999"/>
    <n v="30.027999999999999"/>
    <n v="13.207000000000001"/>
    <n v="13.207000000000001"/>
  </r>
  <r>
    <s v="Wheat"/>
    <n v="2016"/>
    <x v="1"/>
    <s v="Rabi"/>
    <s v="Rabi"/>
    <x v="17"/>
    <n v="3380"/>
    <n v="3380"/>
    <n v="6220"/>
    <n v="6220"/>
    <n v="1959.8"/>
    <n v="1959.8"/>
    <s v="WheatNagaland"/>
    <n v="517985"/>
    <n v="517985"/>
    <n v="1183"/>
    <n v="1183"/>
    <n v="1.839"/>
    <n v="1.839"/>
    <n v="20.765000000000001"/>
    <n v="20.765000000000001"/>
    <n v="30.027999999999999"/>
    <n v="30.027999999999999"/>
    <m/>
    <n v="12.217884615384618"/>
  </r>
  <r>
    <s v="Rice"/>
    <n v="2016"/>
    <x v="6"/>
    <s v=""/>
    <s v="Kharif"/>
    <x v="18"/>
    <n v="3046000"/>
    <n v="3046000"/>
    <n v="12638000"/>
    <n v="12638000"/>
    <n v="635.9"/>
    <n v="635.9"/>
    <s v="RicePunjab"/>
    <n v="466799500"/>
    <n v="466799500"/>
    <n v="1066100"/>
    <n v="1066100"/>
    <n v="4.0670000000000002"/>
    <n v="4.0670000000000002"/>
    <n v="26.030999999999999"/>
    <n v="26.030999999999999"/>
    <n v="38.17"/>
    <n v="38.17"/>
    <n v="14.788"/>
    <n v="14.788"/>
  </r>
  <r>
    <s v="Sugarcane"/>
    <n v="2016"/>
    <x v="5"/>
    <s v="Whole Year"/>
    <s v="Whole Year"/>
    <x v="18"/>
    <n v="88000"/>
    <n v="88000"/>
    <n v="7152000"/>
    <n v="7152000"/>
    <n v="635.9"/>
    <n v="635.9"/>
    <s v="SugarcanePunjab"/>
    <n v="13486000"/>
    <n v="13486000"/>
    <n v="30800"/>
    <n v="30800"/>
    <n v="83.692999999999998"/>
    <n v="83.692999999999998"/>
    <n v="26.030999999999999"/>
    <n v="26.030999999999999"/>
    <n v="38.17"/>
    <n v="38.17"/>
    <n v="14.788"/>
    <n v="14.788"/>
  </r>
  <r>
    <s v="Sunflower"/>
    <n v="2016"/>
    <x v="1"/>
    <s v="Rabi"/>
    <s v="Rabi"/>
    <x v="18"/>
    <n v="5800"/>
    <n v="5800"/>
    <n v="9600"/>
    <n v="9600"/>
    <n v="635.9"/>
    <n v="635.9"/>
    <s v="SunflowerPunjab"/>
    <n v="888850"/>
    <n v="888850"/>
    <n v="2030"/>
    <n v="2030"/>
    <n v="1.595"/>
    <n v="1.595"/>
    <n v="26.030999999999999"/>
    <n v="26.030999999999999"/>
    <n v="38.17"/>
    <n v="38.17"/>
    <n v="14.788"/>
    <n v="14.788"/>
  </r>
  <r>
    <s v="Urad"/>
    <n v="2016"/>
    <x v="0"/>
    <s v="Kharif"/>
    <s v="Kharif"/>
    <x v="18"/>
    <m/>
    <n v="1608.1871345029238"/>
    <n v="1100"/>
    <n v="1100"/>
    <n v="635.9"/>
    <n v="635.9"/>
    <s v="UradPunjab"/>
    <n v="321825"/>
    <n v="321825"/>
    <n v="735"/>
    <n v="735"/>
    <n v="0.68400000000000005"/>
    <n v="0.68400000000000005"/>
    <n v="26.030999999999999"/>
    <n v="26.030999999999999"/>
    <n v="38.17"/>
    <n v="38.17"/>
    <n v="14.788"/>
    <n v="14.788"/>
  </r>
  <r>
    <s v="Wheat"/>
    <n v="2016"/>
    <x v="1"/>
    <s v="Rabi"/>
    <s v="Rabi"/>
    <x v="18"/>
    <n v="3495000"/>
    <n v="3495000"/>
    <n v="17636000"/>
    <n v="17636000"/>
    <n v="635.9"/>
    <n v="635.9"/>
    <s v="WheatPunjab"/>
    <n v="535608750"/>
    <n v="535608750"/>
    <n v="1223250"/>
    <n v="1223250"/>
    <n v="4.9749999999999996"/>
    <n v="4.9749999999999996"/>
    <n v="26.030999999999999"/>
    <n v="26.030999999999999"/>
    <n v="38.17"/>
    <n v="38.17"/>
    <n v="14.788"/>
    <n v="14.788"/>
  </r>
  <r>
    <s v="Ragi"/>
    <n v="2016"/>
    <x v="0"/>
    <s v="Kharif"/>
    <s v="Kharif"/>
    <x v="25"/>
    <n v="838"/>
    <n v="838"/>
    <n v="971"/>
    <n v="971"/>
    <n v="942.6"/>
    <n v="942.6"/>
    <s v="RagiTelangana"/>
    <n v="128423.5"/>
    <n v="128423.5"/>
    <n v="293.3"/>
    <n v="293.3"/>
    <n v="1.0940000000000001"/>
    <n v="1.0940000000000001"/>
    <n v="26.382000000000001"/>
    <n v="26.382000000000001"/>
    <n v="36.542999999999999"/>
    <n v="36.542999999999999"/>
    <n v="17.154"/>
    <n v="17.154"/>
  </r>
  <r>
    <s v="Ragi"/>
    <n v="2016"/>
    <x v="1"/>
    <s v="Rabi"/>
    <s v="Rabi"/>
    <x v="25"/>
    <n v="296"/>
    <n v="296"/>
    <n v="341"/>
    <n v="341"/>
    <n v="942.6"/>
    <n v="942.6"/>
    <s v="RagiTelangana"/>
    <n v="45362"/>
    <n v="45362"/>
    <n v="103.6"/>
    <n v="103.6"/>
    <n v="1.1080000000000001"/>
    <n v="1.1080000000000001"/>
    <n v="26.382000000000001"/>
    <n v="26.382000000000001"/>
    <n v="36.542999999999999"/>
    <n v="36.542999999999999"/>
    <n v="17.154"/>
    <n v="17.154"/>
  </r>
  <r>
    <s v="Rice"/>
    <n v="2016"/>
    <x v="0"/>
    <s v="Kharif"/>
    <s v="Kharif"/>
    <x v="25"/>
    <n v="889351"/>
    <n v="889351"/>
    <n v="3028634"/>
    <n v="3028634"/>
    <n v="942.6"/>
    <n v="942.6"/>
    <s v="RiceTelangana"/>
    <n v="136293040.80000001"/>
    <n v="136293040.80000001"/>
    <n v="311272.84999999998"/>
    <n v="311272.84999999998"/>
    <n v="3.23"/>
    <n v="3.23"/>
    <n v="26.382000000000001"/>
    <n v="26.382000000000001"/>
    <n v="36.542999999999999"/>
    <n v="36.542999999999999"/>
    <n v="17.154"/>
    <n v="17.154"/>
  </r>
  <r>
    <s v="Rice"/>
    <n v="2016"/>
    <x v="1"/>
    <s v="Rabi"/>
    <s v="Rabi"/>
    <x v="25"/>
    <n v="939223"/>
    <n v="939223"/>
    <n v="3570445"/>
    <n v="3570445"/>
    <n v="942.6"/>
    <n v="942.6"/>
    <s v="RiceTelangana"/>
    <n v="143935924.80000001"/>
    <n v="143935924.80000001"/>
    <n v="328728.05"/>
    <n v="328728.05"/>
    <n v="3.585"/>
    <n v="3.585"/>
    <n v="26.382000000000001"/>
    <n v="26.382000000000001"/>
    <n v="36.542999999999999"/>
    <n v="36.542999999999999"/>
    <n v="17.154"/>
    <n v="17.154"/>
  </r>
  <r>
    <s v="Sugarcane"/>
    <n v="2016"/>
    <x v="0"/>
    <s v="Kharif"/>
    <s v="Kharif"/>
    <x v="25"/>
    <n v="29357"/>
    <n v="29357"/>
    <n v="2061312"/>
    <n v="2061312"/>
    <n v="942.6"/>
    <n v="942.6"/>
    <s v="SugarcaneTelangana"/>
    <n v="4498960.25"/>
    <n v="4498960.25"/>
    <n v="10274.950000000001"/>
    <n v="10274.950000000001"/>
    <n v="65.524000000000001"/>
    <n v="65.524000000000001"/>
    <n v="26.382000000000001"/>
    <n v="26.382000000000001"/>
    <n v="36.542999999999999"/>
    <n v="36.542999999999999"/>
    <n v="17.154"/>
    <n v="17.154"/>
  </r>
  <r>
    <s v="Sunflower"/>
    <n v="2016"/>
    <x v="0"/>
    <s v="Kharif"/>
    <s v="Kharif"/>
    <x v="25"/>
    <n v="951"/>
    <n v="951"/>
    <n v="719"/>
    <n v="719"/>
    <n v="942.6"/>
    <n v="942.6"/>
    <s v="SunflowerTelangana"/>
    <n v="145740.75"/>
    <n v="145740.75"/>
    <n v="332.85"/>
    <n v="332.85"/>
    <n v="0.86199999999999999"/>
    <n v="0.86199999999999999"/>
    <n v="26.382000000000001"/>
    <n v="26.382000000000001"/>
    <n v="36.542999999999999"/>
    <n v="36.542999999999999"/>
    <n v="17.154"/>
    <n v="17.154"/>
  </r>
  <r>
    <s v="Sunflower"/>
    <n v="2016"/>
    <x v="1"/>
    <s v="Rabi"/>
    <s v="Rabi"/>
    <x v="25"/>
    <n v="4941"/>
    <n v="4941"/>
    <n v="8865"/>
    <n v="8865"/>
    <n v="942.6"/>
    <n v="942.6"/>
    <s v="SunflowerTelangana"/>
    <n v="757208.25"/>
    <n v="757208.25"/>
    <n v="1729.35"/>
    <n v="1729.35"/>
    <n v="1.7809999999999999"/>
    <n v="1.7809999999999999"/>
    <n v="26.382000000000001"/>
    <n v="26.382000000000001"/>
    <n v="36.542999999999999"/>
    <n v="36.542999999999999"/>
    <n v="17.154"/>
    <n v="17.154"/>
  </r>
  <r>
    <s v="Urad"/>
    <n v="2016"/>
    <x v="0"/>
    <s v="Kharif"/>
    <s v="Kharif"/>
    <x v="25"/>
    <n v="41279"/>
    <n v="41279"/>
    <n v="33776"/>
    <n v="33776"/>
    <n v="942.6"/>
    <n v="942.6"/>
    <s v="UradTelangana"/>
    <m/>
    <n v="2548676.1740000001"/>
    <n v="14447.65"/>
    <n v="14447.65"/>
    <n v="0.82699999999999996"/>
    <n v="0.82699999999999996"/>
    <n v="26.382000000000001"/>
    <n v="26.382000000000001"/>
    <n v="36.542999999999999"/>
    <n v="36.542999999999999"/>
    <n v="17.154"/>
    <n v="17.154"/>
  </r>
  <r>
    <s v="Urad"/>
    <n v="2016"/>
    <x v="1"/>
    <s v="Rabi"/>
    <s v="Rabi"/>
    <x v="25"/>
    <n v="10903"/>
    <n v="10903"/>
    <n v="9010"/>
    <n v="9010"/>
    <n v="942.6"/>
    <n v="942.6"/>
    <s v="UradTelangana"/>
    <n v="1670884.75"/>
    <n v="1670884.75"/>
    <n v="3816.05"/>
    <n v="3816.05"/>
    <m/>
    <n v="0.82637806108410528"/>
    <n v="26.382000000000001"/>
    <n v="26.382000000000001"/>
    <n v="36.542999999999999"/>
    <n v="36.542999999999999"/>
    <n v="17.154"/>
    <n v="17.154"/>
  </r>
  <r>
    <s v="Wheat"/>
    <n v="2016"/>
    <x v="1"/>
    <s v="Rabi"/>
    <s v="Rabi"/>
    <x v="25"/>
    <s v="5,409"/>
    <s v="5,409"/>
    <n v="7413"/>
    <n v="7413"/>
    <n v="942.6"/>
    <n v="942.6"/>
    <s v="WheatTelangana"/>
    <n v="828929.25"/>
    <n v="828929.25"/>
    <n v="1893.15"/>
    <n v="1893.15"/>
    <n v="1.224"/>
    <n v="1.224"/>
    <n v="26.382000000000001"/>
    <n v="26.382000000000001"/>
    <n v="36.542999999999999"/>
    <n v="36.542999999999999"/>
    <n v="17.154"/>
    <n v="17.154"/>
  </r>
  <r>
    <s v="Rice"/>
    <n v="2016"/>
    <x v="3"/>
    <s v="Autumn"/>
    <s v="Autumn"/>
    <x v="19"/>
    <n v="38136"/>
    <n v="38136"/>
    <n v="101574"/>
    <n v="101574"/>
    <n v="2475.3000000000002"/>
    <n v="2475.3000000000002"/>
    <s v="RiceTripura"/>
    <n v="5844342"/>
    <n v="5844342"/>
    <n v="13347.6"/>
    <n v="13347.6"/>
    <m/>
    <n v="2.6634675896790436"/>
    <n v="25.064"/>
    <n v="25.064"/>
    <n v="32.628"/>
    <n v="32.628"/>
    <n v="17.837"/>
    <n v="17.837"/>
  </r>
  <r>
    <s v="Rice"/>
    <n v="2016"/>
    <x v="0"/>
    <s v="Kharif"/>
    <s v="Kharif"/>
    <x v="19"/>
    <n v="16843"/>
    <n v="16843"/>
    <n v="181900"/>
    <n v="181900"/>
    <n v="2475.3000000000002"/>
    <n v="2475.3000000000002"/>
    <s v="RiceTripura"/>
    <n v="2581189.75"/>
    <n v="2581189.75"/>
    <n v="5895.05"/>
    <n v="5895.05"/>
    <n v="1.0589999999999999"/>
    <n v="1.0589999999999999"/>
    <n v="25.064"/>
    <n v="25.064"/>
    <n v="32.628"/>
    <n v="32.628"/>
    <n v="17.837"/>
    <n v="17.837"/>
  </r>
  <r>
    <s v="Rice"/>
    <n v="2016"/>
    <x v="2"/>
    <s v="Summer"/>
    <s v="Summer"/>
    <x v="19"/>
    <n v="71877"/>
    <n v="71877"/>
    <m/>
    <n v="226053.16500000001"/>
    <n v="2475.3000000000002"/>
    <n v="2475.3000000000002"/>
    <s v="RiceTripura"/>
    <n v="11015150.25"/>
    <n v="11015150.25"/>
    <n v="25156.95"/>
    <n v="25156.95"/>
    <n v="3.145"/>
    <n v="3.145"/>
    <n v="25.064"/>
    <n v="25.064"/>
    <n v="32.628"/>
    <n v="32.628"/>
    <n v="17.837"/>
    <n v="17.837"/>
  </r>
  <r>
    <s v="Rice"/>
    <n v="2016"/>
    <x v="4"/>
    <s v="Winter"/>
    <s v="Winter"/>
    <x v="19"/>
    <n v="150250"/>
    <n v="150250"/>
    <n v="463371"/>
    <n v="463371"/>
    <n v="2475.3000000000002"/>
    <n v="2475.3000000000002"/>
    <s v="RiceTripura"/>
    <n v="23025812.5"/>
    <n v="23025812.5"/>
    <n v="52587.5"/>
    <n v="52587.5"/>
    <n v="3.0539999999999998"/>
    <n v="3.0539999999999998"/>
    <n v="25.064"/>
    <n v="25.064"/>
    <n v="32.628"/>
    <n v="32.628"/>
    <n v="17.837"/>
    <n v="17.837"/>
  </r>
  <r>
    <s v="Sugarcane"/>
    <n v="2016"/>
    <x v="5"/>
    <s v="Whole Year"/>
    <s v="Whole Year"/>
    <x v="19"/>
    <n v="822"/>
    <n v="822"/>
    <n v="44100"/>
    <n v="44100"/>
    <n v="2475.3000000000002"/>
    <n v="2475.3000000000002"/>
    <s v="SugarcaneTripura"/>
    <n v="125971.5"/>
    <n v="125971.5"/>
    <n v="287.7"/>
    <n v="287.7"/>
    <n v="54.710999999999999"/>
    <n v="54.710999999999999"/>
    <m/>
    <n v="25.232500000000002"/>
    <n v="32.628"/>
    <n v="32.628"/>
    <n v="17.837"/>
    <n v="17.837"/>
  </r>
  <r>
    <s v="Urad"/>
    <n v="2016"/>
    <x v="0"/>
    <s v="Kharif"/>
    <s v="Kharif"/>
    <x v="19"/>
    <m/>
    <n v="2647.7876106194694"/>
    <n v="1496"/>
    <n v="1496"/>
    <n v="2475.3000000000002"/>
    <n v="2475.3000000000002"/>
    <s v="UradTripura"/>
    <n v="396917.5"/>
    <n v="396917.5"/>
    <n v="906.5"/>
    <n v="906.5"/>
    <n v="0.56499999999999995"/>
    <n v="0.56499999999999995"/>
    <n v="25.064"/>
    <n v="25.064"/>
    <n v="32.628"/>
    <n v="32.628"/>
    <n v="17.837"/>
    <n v="17.837"/>
  </r>
  <r>
    <s v="Urad"/>
    <n v="2016"/>
    <x v="1"/>
    <s v="Rabi"/>
    <s v="Rabi"/>
    <x v="19"/>
    <n v="1250"/>
    <n v="1250"/>
    <n v="969"/>
    <n v="969"/>
    <m/>
    <n v="2360.1300983606561"/>
    <s v="UradTripura"/>
    <n v="191562.5"/>
    <n v="191562.5"/>
    <n v="437.5"/>
    <n v="437.5"/>
    <n v="0.76200000000000001"/>
    <n v="0.76200000000000001"/>
    <n v="25.064"/>
    <n v="25.064"/>
    <n v="32.628"/>
    <n v="32.628"/>
    <n v="17.837"/>
    <n v="17.837"/>
  </r>
  <r>
    <s v="Wheat"/>
    <n v="2016"/>
    <x v="1"/>
    <s v="Rabi"/>
    <s v="Rabi"/>
    <x v="19"/>
    <n v="200"/>
    <n v="200"/>
    <n v="460"/>
    <n v="460"/>
    <n v="2475.3000000000002"/>
    <n v="2475.3000000000002"/>
    <s v="WheatTripura"/>
    <n v="30650"/>
    <n v="30650"/>
    <n v="70"/>
    <n v="70"/>
    <n v="2.2559999999999998"/>
    <n v="2.2559999999999998"/>
    <n v="25.064"/>
    <n v="25.064"/>
    <n v="32.628"/>
    <n v="32.628"/>
    <s v="17.84"/>
    <s v="17.84"/>
  </r>
  <r>
    <s v="Rice"/>
    <n v="2016"/>
    <x v="0"/>
    <s v="Kharif"/>
    <s v="Kharif"/>
    <x v="20"/>
    <n v="5965657"/>
    <n v="5965657"/>
    <n v="14396168"/>
    <n v="14396168"/>
    <m/>
    <n v="736.37142857142896"/>
    <s v="RiceUttar Pradesh"/>
    <n v="914236935.29999995"/>
    <n v="914236935.29999995"/>
    <m/>
    <n v="895063.91235294112"/>
    <n v="2.367"/>
    <n v="2.367"/>
    <n v="26.391999999999999"/>
    <n v="26.391999999999999"/>
    <n v="37.618000000000002"/>
    <n v="37.618000000000002"/>
    <n v="15.981999999999999"/>
    <n v="15.981999999999999"/>
  </r>
  <r>
    <s v="Rice"/>
    <n v="2016"/>
    <x v="2"/>
    <s v="Summer"/>
    <s v="Summer"/>
    <x v="20"/>
    <n v="26051"/>
    <n v="26051"/>
    <n v="74184"/>
    <n v="74184"/>
    <n v="965.3"/>
    <n v="965.3"/>
    <s v="RiceUttar Pradesh"/>
    <n v="3992315.75"/>
    <n v="3992315.75"/>
    <n v="9117.85"/>
    <n v="9117.85"/>
    <n v="2.484"/>
    <n v="2.484"/>
    <m/>
    <n v="26.8"/>
    <n v="37.618000000000002"/>
    <n v="37.618000000000002"/>
    <n v="15.981999999999999"/>
    <n v="15.981999999999999"/>
  </r>
  <r>
    <s v="Sugarcane"/>
    <n v="2016"/>
    <x v="0"/>
    <s v="Kharif"/>
    <s v="Kharif"/>
    <x v="20"/>
    <n v="2159841"/>
    <n v="2159841"/>
    <n v="156948671"/>
    <n v="156948671"/>
    <n v="965.3"/>
    <n v="965.3"/>
    <s v="SugarcaneUttar Pradesh"/>
    <n v="330995633.30000001"/>
    <n v="330995633.30000001"/>
    <n v="755944.35"/>
    <n v="755944.35"/>
    <n v="64.832999999999998"/>
    <n v="64.832999999999998"/>
    <n v="26.391999999999999"/>
    <n v="26.391999999999999"/>
    <n v="37.618000000000002"/>
    <n v="37.618000000000002"/>
    <n v="15.981999999999999"/>
    <n v="15.981999999999999"/>
  </r>
  <r>
    <s v="Sunflower"/>
    <n v="2016"/>
    <x v="6"/>
    <s v=""/>
    <s v="Kharif"/>
    <x v="20"/>
    <n v="3325"/>
    <n v="3325"/>
    <n v="3913"/>
    <n v="3913"/>
    <n v="965.3"/>
    <n v="965.3"/>
    <s v="SunflowerUttar Pradesh"/>
    <n v="509556.25"/>
    <n v="509556.25"/>
    <n v="1163.75"/>
    <n v="1163.75"/>
    <n v="1.163"/>
    <n v="1.163"/>
    <n v="26.391999999999999"/>
    <n v="26.391999999999999"/>
    <n v="37.618000000000002"/>
    <n v="37.618000000000002"/>
    <n v="15.981999999999999"/>
    <n v="15.981999999999999"/>
  </r>
  <r>
    <s v="Urad"/>
    <n v="2016"/>
    <x v="0"/>
    <s v="Kharif"/>
    <s v="Kharif"/>
    <x v="20"/>
    <n v="594436"/>
    <n v="594436"/>
    <n v="321228"/>
    <n v="321228"/>
    <n v="965.3"/>
    <n v="965.3"/>
    <s v="UradUttar Pradesh"/>
    <n v="91097317"/>
    <n v="91097317"/>
    <n v="208052.6"/>
    <n v="208052.6"/>
    <n v="0.58699999999999997"/>
    <n v="0.58699999999999997"/>
    <n v="26.391999999999999"/>
    <n v="26.391999999999999"/>
    <n v="37.618000000000002"/>
    <n v="37.618000000000002"/>
    <n v="15.981999999999999"/>
    <n v="15.981999999999999"/>
  </r>
  <r>
    <s v="Urad"/>
    <n v="2016"/>
    <x v="2"/>
    <s v="Summer"/>
    <s v="Summer"/>
    <x v="20"/>
    <n v="49138"/>
    <n v="49138"/>
    <n v="32055"/>
    <n v="32055"/>
    <n v="965.3"/>
    <n v="965.3"/>
    <s v="UradUttar Pradesh"/>
    <n v="7530398.5"/>
    <n v="7530398.5"/>
    <n v="17198.3"/>
    <n v="17198.3"/>
    <n v="0.67400000000000004"/>
    <n v="0.67400000000000004"/>
    <n v="26.391999999999999"/>
    <n v="26.391999999999999"/>
    <n v="37.618000000000002"/>
    <n v="37.618000000000002"/>
    <n v="15.981999999999999"/>
    <n v="15.981999999999999"/>
  </r>
  <r>
    <s v="Wheat"/>
    <n v="2016"/>
    <x v="1"/>
    <s v="Rabi"/>
    <s v="Rabi"/>
    <x v="20"/>
    <n v="9884913"/>
    <n v="9884913"/>
    <n v="34971381"/>
    <n v="34971381"/>
    <n v="965.3"/>
    <n v="965.3"/>
    <s v="WheatUttar Pradesh"/>
    <n v="1514862917"/>
    <n v="1514862917"/>
    <n v="3459719.55"/>
    <n v="3459719.55"/>
    <n v="3.5590000000000002"/>
    <n v="3.5590000000000002"/>
    <n v="26.391999999999999"/>
    <n v="26.391999999999999"/>
    <n v="37.618000000000002"/>
    <n v="37.618000000000002"/>
    <n v="15.981999999999999"/>
    <n v="15.981999999999999"/>
  </r>
  <r>
    <s v="Ragi"/>
    <n v="2016"/>
    <x v="0"/>
    <s v="Kharif"/>
    <s v="Kharif"/>
    <x v="21"/>
    <n v="106365"/>
    <n v="106365"/>
    <n v="157402"/>
    <n v="157402"/>
    <n v="1580.9"/>
    <n v="1580.9"/>
    <s v="RagiUttarakhand"/>
    <n v="16300436.25"/>
    <n v="16300436.25"/>
    <n v="37227.75"/>
    <n v="37227.75"/>
    <n v="1.5429999999999999"/>
    <n v="1.5429999999999999"/>
    <n v="19.957999999999998"/>
    <n v="19.957999999999998"/>
    <s v=" 29.705 "/>
    <s v=" 29.705 "/>
    <n v="11.653"/>
    <n v="11.653"/>
  </r>
  <r>
    <s v="Rice"/>
    <n v="2016"/>
    <x v="0"/>
    <s v="Kharif"/>
    <s v="Kharif"/>
    <x v="21"/>
    <n v="251498"/>
    <n v="251498"/>
    <n v="582720"/>
    <n v="582720"/>
    <n v="1580.9"/>
    <n v="1580.9"/>
    <s v="RiceUttarakhand"/>
    <n v="38542068.5"/>
    <n v="38542068.5"/>
    <n v="88024.3"/>
    <n v="88024.3"/>
    <n v="1.7789999999999999"/>
    <n v="1.7789999999999999"/>
    <n v="19.957999999999998"/>
    <n v="19.957999999999998"/>
    <n v="29.704999999999998"/>
    <n v="29.704999999999998"/>
    <n v="11.653"/>
    <n v="11.653"/>
  </r>
  <r>
    <s v="Rice"/>
    <n v="2016"/>
    <x v="2"/>
    <s v="Summer"/>
    <s v="Summer"/>
    <x v="21"/>
    <n v="14703"/>
    <n v="14703"/>
    <n v="55577"/>
    <n v="55577"/>
    <n v="1580.9"/>
    <n v="1580.9"/>
    <s v="RiceUttarakhand"/>
    <m/>
    <n v="22992753.233181816"/>
    <n v="5146.05"/>
    <n v="5146.05"/>
    <n v="3.77"/>
    <n v="3.77"/>
    <n v="19.957999999999998"/>
    <n v="19.957999999999998"/>
    <n v="29.704999999999998"/>
    <n v="29.704999999999998"/>
    <n v="11.653"/>
    <n v="11.653"/>
  </r>
  <r>
    <s v="Sugarcane"/>
    <n v="2016"/>
    <x v="5"/>
    <s v="Whole Year"/>
    <s v="Whole Year"/>
    <x v="21"/>
    <n v="91995"/>
    <n v="91995"/>
    <m/>
    <n v="5859529.5300000003"/>
    <n v="1580.9"/>
    <n v="1580.9"/>
    <s v="SugarcaneUttarakhand"/>
    <n v="14098233.75"/>
    <n v="14098233.75"/>
    <n v="32198.25"/>
    <n v="32198.25"/>
    <n v="63.694000000000003"/>
    <n v="63.694000000000003"/>
    <n v="19.957999999999998"/>
    <n v="19.957999999999998"/>
    <n v="29.704999999999998"/>
    <n v="29.704999999999998"/>
    <n v="11.653"/>
    <n v="11.653"/>
  </r>
  <r>
    <s v="Sunflower"/>
    <n v="2016"/>
    <x v="0"/>
    <s v="Kharif"/>
    <s v="Kharif"/>
    <x v="21"/>
    <n v="7"/>
    <n v="7"/>
    <n v="4"/>
    <n v="4"/>
    <n v="1580.9"/>
    <n v="1580.9"/>
    <s v="SunflowerUttarakhand"/>
    <n v="1072.75"/>
    <n v="1072.75"/>
    <n v="2.4500000000000002"/>
    <n v="2.4500000000000002"/>
    <n v="0.56999999999999995"/>
    <n v="0.56999999999999995"/>
    <n v="19.957999999999998"/>
    <n v="19.957999999999998"/>
    <n v="29.704999999999998"/>
    <n v="29.704999999999998"/>
    <n v="11.653"/>
    <n v="11.653"/>
  </r>
  <r>
    <s v="Urad"/>
    <n v="2016"/>
    <x v="0"/>
    <s v="Kharif"/>
    <s v="Kharif"/>
    <x v="21"/>
    <n v="12481"/>
    <n v="12481"/>
    <n v="10194"/>
    <n v="10194"/>
    <n v="1580.9"/>
    <n v="1580.9"/>
    <s v="UradUttarakhand"/>
    <n v="1912713.25"/>
    <n v="1912713.25"/>
    <n v="4368.3500000000004"/>
    <n v="4368.3500000000004"/>
    <n v="0.86199999999999999"/>
    <n v="0.86199999999999999"/>
    <n v="19.957999999999998"/>
    <n v="19.957999999999998"/>
    <n v="29.704999999999998"/>
    <n v="29.704999999999998"/>
    <n v="11.653"/>
    <n v="11.653"/>
  </r>
  <r>
    <s v="Urad"/>
    <n v="2016"/>
    <x v="2"/>
    <s v="Summer"/>
    <s v="Summer"/>
    <x v="21"/>
    <n v="92"/>
    <n v="92"/>
    <n v="53"/>
    <n v="53"/>
    <n v="1580.9"/>
    <n v="1580.9"/>
    <s v="UradUttarakhand"/>
    <n v="14099"/>
    <n v="14099"/>
    <n v="32.200000000000003"/>
    <n v="32.200000000000003"/>
    <n v="0.71699999999999997"/>
    <n v="0.71699999999999997"/>
    <n v="19.957999999999998"/>
    <n v="19.957999999999998"/>
    <n v="29.704999999999998"/>
    <n v="29.704999999999998"/>
    <n v="11.653"/>
    <n v="11.653"/>
  </r>
  <r>
    <s v="Wheat"/>
    <n v="2016"/>
    <x v="1"/>
    <s v="Rabi"/>
    <s v="Rabi"/>
    <x v="21"/>
    <n v="339572"/>
    <n v="339572"/>
    <n v="891700"/>
    <n v="891700"/>
    <n v="1580.9"/>
    <n v="1580.9"/>
    <s v="WheatUttarakhand"/>
    <n v="52039409"/>
    <n v="52039409"/>
    <n v="118850.2"/>
    <n v="118850.2"/>
    <n v="1.962"/>
    <n v="1.962"/>
    <n v="19.957999999999998"/>
    <n v="19.957999999999998"/>
    <n v="29.704999999999998"/>
    <n v="29.704999999999998"/>
    <n v="11.653"/>
    <n v="11.653"/>
  </r>
  <r>
    <s v="Ragi"/>
    <n v="2016"/>
    <x v="3"/>
    <s v="Autumn"/>
    <s v="Autumn"/>
    <x v="23"/>
    <n v="19421"/>
    <n v="19421"/>
    <n v="22571"/>
    <n v="22571"/>
    <n v="1296.3"/>
    <n v="1296.3"/>
    <s v="RagiJharkhand"/>
    <n v="2976268.25"/>
    <n v="2976268.25"/>
    <n v="6797.35"/>
    <n v="6797.35"/>
    <n v="0.99299999999999999"/>
    <n v="0.99299999999999999"/>
    <n v="23.917999999999999"/>
    <n v="23.917999999999999"/>
    <n v="34.454999999999998"/>
    <n v="34.454999999999998"/>
    <n v="14.795"/>
    <n v="14.795"/>
  </r>
  <r>
    <s v="Rice"/>
    <n v="2016"/>
    <x v="3"/>
    <s v="Autumn"/>
    <s v="Autumn"/>
    <x v="23"/>
    <n v="137925"/>
    <n v="137925"/>
    <n v="154026"/>
    <n v="154026"/>
    <n v="1296.3"/>
    <n v="1296.3"/>
    <s v="RiceJharkhand"/>
    <n v="21137006.25"/>
    <n v="21137006.25"/>
    <n v="48273.75"/>
    <n v="48273.75"/>
    <n v="0.91200000000000003"/>
    <n v="0.91200000000000003"/>
    <n v="23.917999999999999"/>
    <n v="23.917999999999999"/>
    <n v="34.454999999999998"/>
    <n v="34.454999999999998"/>
    <n v="14.795"/>
    <n v="14.795"/>
  </r>
  <r>
    <s v="Rice"/>
    <n v="2016"/>
    <x v="4"/>
    <s v="Winter"/>
    <s v="Winter"/>
    <x v="23"/>
    <n v="1204133"/>
    <n v="1204133"/>
    <n v="2621003"/>
    <n v="2621003"/>
    <n v="1296.3"/>
    <n v="1296.3"/>
    <s v="RiceJharkhand"/>
    <n v="184533382.30000001"/>
    <n v="184533382.30000001"/>
    <n v="421446.55"/>
    <n v="421446.55"/>
    <n v="2.2519999999999998"/>
    <n v="2.2519999999999998"/>
    <n v="23.917999999999999"/>
    <n v="23.917999999999999"/>
    <n v="34.454999999999998"/>
    <n v="34.454999999999998"/>
    <n v="14.795"/>
    <n v="14.795"/>
  </r>
  <r>
    <s v="Urad"/>
    <n v="2016"/>
    <x v="3"/>
    <s v="Autumn"/>
    <s v="Autumn"/>
    <x v="23"/>
    <n v="35690"/>
    <n v="35690"/>
    <n v="34852"/>
    <n v="34852"/>
    <n v="1296.3"/>
    <n v="1296.3"/>
    <s v="UradJharkhand"/>
    <n v="5469492.5"/>
    <n v="5469492.5"/>
    <n v="12491.5"/>
    <n v="12491.5"/>
    <n v="1.117"/>
    <n v="1.117"/>
    <n v="23.917999999999999"/>
    <n v="23.917999999999999"/>
    <n v="34.454999999999998"/>
    <n v="34.454999999999998"/>
    <n v="14.795"/>
    <n v="14.795"/>
  </r>
  <r>
    <s v="Wheat"/>
    <n v="2016"/>
    <x v="1"/>
    <s v="Rabi"/>
    <s v="Rabi"/>
    <x v="23"/>
    <n v="112109"/>
    <n v="112109"/>
    <n v="226854"/>
    <n v="226854"/>
    <n v="1296.3"/>
    <n v="1296.3"/>
    <s v="WheatJharkhand"/>
    <n v="17180704.25"/>
    <n v="17180704.25"/>
    <n v="39238.15"/>
    <n v="39238.15"/>
    <n v="2.145"/>
    <n v="2.145"/>
    <n v="23.917999999999999"/>
    <n v="23.917999999999999"/>
    <n v="34.454999999999998"/>
    <n v="34.454999999999998"/>
    <n v="14.795"/>
    <n v="14.795"/>
  </r>
  <r>
    <s v="Ragi"/>
    <n v="2016"/>
    <x v="3"/>
    <s v="Autumn"/>
    <s v="Autumn"/>
    <x v="24"/>
    <n v="9915"/>
    <n v="9915"/>
    <n v="10989"/>
    <n v="10989"/>
    <m/>
    <n v="1690.7453488372098"/>
    <s v="RagiWest Bengal"/>
    <n v="1519473.75"/>
    <n v="1519473.75"/>
    <n v="3470.25"/>
    <n v="3470.25"/>
    <n v="0.81499999999999995"/>
    <n v="0.81499999999999995"/>
    <n v="26.445"/>
    <n v="26.445"/>
    <n v="36.472000000000001"/>
    <n v="36.472000000000001"/>
    <n v="17.731999999999999"/>
    <n v="17.731999999999999"/>
  </r>
  <r>
    <s v="Rice"/>
    <n v="2016"/>
    <x v="3"/>
    <s v="Autumn"/>
    <s v="Autumn"/>
    <x v="24"/>
    <n v="247978"/>
    <n v="247978"/>
    <n v="642310"/>
    <n v="642310"/>
    <n v="1795.8"/>
    <n v="1795.8"/>
    <s v="RiceWest Bengal"/>
    <n v="38002628.5"/>
    <n v="38002628.5"/>
    <n v="86792.3"/>
    <n v="86792.3"/>
    <n v="2.4940000000000002"/>
    <n v="2.4940000000000002"/>
    <n v="26.445"/>
    <n v="26.445"/>
    <m/>
    <n v="35.656651162790681"/>
    <n v="17.731999999999999"/>
    <n v="17.731999999999999"/>
  </r>
  <r>
    <s v="Rice"/>
    <n v="2016"/>
    <x v="2"/>
    <s v="Summer"/>
    <s v="Summer"/>
    <x v="24"/>
    <n v="1185381"/>
    <n v="1185381"/>
    <m/>
    <n v="3845375.9640000002"/>
    <n v="1795.8"/>
    <n v="1795.8"/>
    <s v="RiceWest Bengal"/>
    <n v="181659638.30000001"/>
    <n v="181659638.30000001"/>
    <n v="414883.35"/>
    <n v="414883.35"/>
    <n v="3.2440000000000002"/>
    <n v="3.2440000000000002"/>
    <n v="26.445"/>
    <n v="26.445"/>
    <n v="36.472000000000001"/>
    <n v="36.472000000000001"/>
    <s v=" 17.732 "/>
    <s v=" 17.732 "/>
  </r>
  <r>
    <s v="Rice"/>
    <n v="2016"/>
    <x v="4"/>
    <s v="Winter"/>
    <s v="Winter"/>
    <x v="24"/>
    <n v="3963495"/>
    <n v="3963495"/>
    <n v="10996579"/>
    <n v="10996579"/>
    <n v="1795.8"/>
    <n v="1795.8"/>
    <s v="RiceWest Bengal"/>
    <n v="607405608.79999995"/>
    <n v="607405608.79999995"/>
    <n v="1387223.25"/>
    <n v="1387223.25"/>
    <n v="2.6909999999999998"/>
    <n v="2.6909999999999998"/>
    <n v="26.445"/>
    <n v="26.445"/>
    <n v="36.472000000000001"/>
    <n v="36.472000000000001"/>
    <n v="17.731999999999999"/>
    <n v="17.731999999999999"/>
  </r>
  <r>
    <s v="Sugarcane"/>
    <n v="2016"/>
    <x v="5"/>
    <s v="Whole Year"/>
    <s v="Whole Year"/>
    <x v="24"/>
    <n v="20995"/>
    <n v="20995"/>
    <n v="1549747"/>
    <n v="1549747"/>
    <n v="1795.8"/>
    <n v="1795.8"/>
    <s v="SugarcaneWest Bengal"/>
    <n v="3217483.75"/>
    <n v="3217483.75"/>
    <n v="7348.25"/>
    <n v="7348.25"/>
    <n v="72.570999999999998"/>
    <n v="72.570999999999998"/>
    <m/>
    <n v="27.102"/>
    <n v="36.472000000000001"/>
    <n v="36.472000000000001"/>
    <n v="17.731999999999999"/>
    <n v="17.731999999999999"/>
  </r>
  <r>
    <s v="Sunflower"/>
    <n v="2016"/>
    <x v="0"/>
    <s v="Kharif"/>
    <s v="Kharif"/>
    <x v="24"/>
    <n v="7231"/>
    <n v="7231"/>
    <n v="9486"/>
    <n v="9486"/>
    <n v="1795.8"/>
    <n v="1795.8"/>
    <s v="SunflowerWest Bengal"/>
    <n v="1108150.75"/>
    <n v="1108150.75"/>
    <n v="2530.85"/>
    <n v="2530.85"/>
    <s v=" 1.326 "/>
    <s v=" 1.326 "/>
    <n v="26.445"/>
    <n v="26.445"/>
    <n v="36.472000000000001"/>
    <n v="36.472000000000001"/>
    <n v="17.731999999999999"/>
    <n v="17.731999999999999"/>
  </r>
  <r>
    <s v="Urad"/>
    <n v="2016"/>
    <x v="0"/>
    <s v="Kharif"/>
    <s v="Kharif"/>
    <x v="24"/>
    <n v="65540"/>
    <n v="65540"/>
    <n v="45328"/>
    <n v="45328"/>
    <n v="1795.8"/>
    <n v="1795.8"/>
    <s v="UradWest Bengal"/>
    <n v="10044005"/>
    <n v="10044005"/>
    <n v="22939"/>
    <n v="22939"/>
    <n v="0.65"/>
    <n v="0.65"/>
    <n v="26.445"/>
    <n v="26.445"/>
    <n v="36.472000000000001"/>
    <n v="36.472000000000001"/>
    <n v="17.731999999999999"/>
    <n v="17.731999999999999"/>
  </r>
  <r>
    <s v="Urad"/>
    <n v="2016"/>
    <x v="1"/>
    <s v="Rabi"/>
    <s v="Rabi"/>
    <x v="24"/>
    <n v="12180"/>
    <n v="12180"/>
    <n v="11681"/>
    <n v="11681"/>
    <n v="1795.8"/>
    <n v="1795.8"/>
    <s v="UradWest Bengal"/>
    <n v="1866585"/>
    <n v="1866585"/>
    <n v="4263"/>
    <n v="4263"/>
    <n v="0.93899999999999995"/>
    <n v="0.93899999999999995"/>
    <n v="26.445"/>
    <n v="26.445"/>
    <n v="36.472000000000001"/>
    <n v="36.472000000000001"/>
    <m/>
    <n v="16.590435294117643"/>
  </r>
  <r>
    <s v="Wheat"/>
    <n v="2016"/>
    <x v="1"/>
    <s v="Rabi"/>
    <s v="Rabi"/>
    <x v="24"/>
    <n v="321621"/>
    <n v="321621"/>
    <n v="862712"/>
    <n v="862712"/>
    <n v="1795.8"/>
    <n v="1795.8"/>
    <s v="WheatWest Bengal"/>
    <n v="49288418.25"/>
    <n v="49288418.25"/>
    <n v="112567.35"/>
    <n v="112567.35"/>
    <n v="2.395"/>
    <n v="2.395"/>
    <n v="26.445"/>
    <n v="26.445"/>
    <n v="36.472000000000001"/>
    <n v="36.472000000000001"/>
    <n v="17.731999999999999"/>
    <n v="17.731999999999999"/>
  </r>
  <r>
    <s v="Rice"/>
    <n v="2017"/>
    <x v="0"/>
    <s v="Kharif"/>
    <s v="Kharif"/>
    <x v="26"/>
    <m/>
    <n v="138068.04733727811"/>
    <n v="233335"/>
    <n v="233335"/>
    <n v="2745.5"/>
    <n v="2745.5"/>
    <s v="RiceArunachal Pradesh"/>
    <n v="20782080"/>
    <n v="20782080"/>
    <n v="50160"/>
    <n v="50160"/>
    <s v="1.69"/>
    <s v="1.69"/>
    <n v="21.158000000000001"/>
    <n v="21.158000000000001"/>
    <n v="30.785"/>
    <n v="30.785"/>
    <n v="13.195"/>
    <n v="13.195"/>
  </r>
  <r>
    <s v="Sugarcane"/>
    <n v="2017"/>
    <x v="5"/>
    <s v="Whole Year"/>
    <s v="Whole Year"/>
    <x v="26"/>
    <n v="2110"/>
    <n v="2110"/>
    <n v="45154"/>
    <n v="45154"/>
    <n v="2745.5"/>
    <n v="2745.5"/>
    <s v="SugarcaneArunachal Pradesh"/>
    <n v="332198.40000000002"/>
    <n v="332198.40000000002"/>
    <n v="801.8"/>
    <n v="801.8"/>
    <n v="22.442"/>
    <n v="22.442"/>
    <n v="21.158000000000001"/>
    <n v="21.158000000000001"/>
    <n v="30.785"/>
    <n v="30.785"/>
    <n v="13.195"/>
    <n v="13.195"/>
  </r>
  <r>
    <s v="Sunflower"/>
    <n v="2017"/>
    <x v="0"/>
    <s v="Kharif"/>
    <s v="Kharif"/>
    <x v="26"/>
    <n v="571"/>
    <n v="571"/>
    <n v="466"/>
    <n v="466"/>
    <n v="2745.5"/>
    <n v="2745.5"/>
    <s v="SunflowerArunachal Pradesh"/>
    <n v="89898.240000000005"/>
    <n v="89898.240000000005"/>
    <n v="216.98"/>
    <n v="216.98"/>
    <n v="0.78100000000000003"/>
    <n v="0.78100000000000003"/>
    <n v="21.158000000000001"/>
    <n v="21.158000000000001"/>
    <n v="30.785"/>
    <n v="30.785"/>
    <n v="13.195"/>
    <n v="13.195"/>
  </r>
  <r>
    <s v="Urad"/>
    <n v="2017"/>
    <x v="0"/>
    <s v="Kharif"/>
    <s v="Kharif"/>
    <x v="26"/>
    <n v="1134"/>
    <n v="1134"/>
    <n v="988"/>
    <n v="988"/>
    <n v="2745.5"/>
    <n v="2745.5"/>
    <s v="UradArunachal Pradesh"/>
    <n v="178536.95999999999"/>
    <n v="178536.95999999999"/>
    <n v="430.92"/>
    <n v="430.92"/>
    <n v="0.94899999999999995"/>
    <n v="0.94899999999999995"/>
    <n v="21.158000000000001"/>
    <n v="21.158000000000001"/>
    <n v="30.785"/>
    <n v="30.785"/>
    <n v="13.195"/>
    <n v="13.195"/>
  </r>
  <r>
    <s v="Urad"/>
    <n v="2017"/>
    <x v="1"/>
    <s v="Rabi"/>
    <s v="Rabi"/>
    <x v="26"/>
    <n v="1433"/>
    <n v="1433"/>
    <n v="1285"/>
    <n v="1285"/>
    <n v="2745.5"/>
    <n v="2745.5"/>
    <s v="UradArunachal Pradesh"/>
    <n v="225611.51999999999"/>
    <n v="225611.51999999999"/>
    <n v="544.54"/>
    <n v="544.54"/>
    <n v="0.96"/>
    <n v="0.96"/>
    <n v="21.158000000000001"/>
    <n v="21.158000000000001"/>
    <n v="30.785"/>
    <n v="30.785"/>
    <n v="13.195"/>
    <n v="13.195"/>
  </r>
  <r>
    <s v="Wheat"/>
    <n v="2017"/>
    <x v="1"/>
    <s v="Rabi"/>
    <s v="Rabi"/>
    <x v="26"/>
    <n v="3930"/>
    <n v="3930"/>
    <n v="7742"/>
    <n v="7742"/>
    <n v="2745.5"/>
    <n v="2745.5"/>
    <s v="WheatArunachal Pradesh"/>
    <n v="618739.19999999995"/>
    <n v="618739.19999999995"/>
    <n v="1493.4"/>
    <n v="1493.4"/>
    <n v="2.1019999999999999"/>
    <n v="2.1019999999999999"/>
    <n v="21.158000000000001"/>
    <n v="21.158000000000001"/>
    <n v="30.785"/>
    <n v="30.785"/>
    <n v="13.195"/>
    <n v="13.195"/>
  </r>
  <r>
    <s v="Ragi"/>
    <n v="2017"/>
    <x v="0"/>
    <s v="Kharif"/>
    <s v="Kharif"/>
    <x v="8"/>
    <n v="4211"/>
    <n v="4211"/>
    <n v="4184"/>
    <n v="4184"/>
    <n v="1112"/>
    <n v="1112"/>
    <s v="RagiBihar"/>
    <n v="662979.83999999997"/>
    <n v="662979.83999999997"/>
    <n v="1600.18"/>
    <n v="1600.18"/>
    <n v="1.075"/>
    <n v="1.075"/>
    <n v="26.629000000000001"/>
    <n v="26.629000000000001"/>
    <n v="37.412999999999997"/>
    <n v="37.412999999999997"/>
    <n v="15.85"/>
    <n v="15.85"/>
  </r>
  <r>
    <s v="Rice"/>
    <n v="2017"/>
    <x v="3"/>
    <s v="Autumn"/>
    <s v="Autumn"/>
    <x v="8"/>
    <m/>
    <s v=""/>
    <n v="903286"/>
    <n v="903286"/>
    <n v="1112"/>
    <n v="1112"/>
    <s v="RiceBihar"/>
    <n v="82293573.120000005"/>
    <n v="82293573.120000005"/>
    <n v="198625.24"/>
    <n v="198625.24"/>
    <m/>
    <s v=""/>
    <n v="26.629000000000001"/>
    <n v="26.629000000000001"/>
    <n v="37.412999999999997"/>
    <n v="37.412999999999997"/>
    <n v="15.85"/>
    <n v="15.85"/>
  </r>
  <r>
    <s v="Rice"/>
    <n v="2017"/>
    <x v="2"/>
    <s v="Summer"/>
    <s v="Summer"/>
    <x v="8"/>
    <n v="67865"/>
    <n v="67865"/>
    <n v="143832"/>
    <n v="143832"/>
    <n v="1112"/>
    <n v="1112"/>
    <s v="RiceBihar"/>
    <n v="10684665.6"/>
    <n v="10684665.6"/>
    <n v="25788.7"/>
    <n v="25788.7"/>
    <n v="2.0339999999999998"/>
    <n v="2.0339999999999998"/>
    <n v="26.629000000000001"/>
    <n v="26.629000000000001"/>
    <n v="37.412999999999997"/>
    <n v="37.412999999999997"/>
    <n v="15.85"/>
    <n v="15.85"/>
  </r>
  <r>
    <s v="Rice"/>
    <n v="2017"/>
    <x v="4"/>
    <s v="Winter"/>
    <s v="Winter"/>
    <x v="8"/>
    <n v="2716420"/>
    <n v="2716420"/>
    <n v="7046043"/>
    <n v="7046043"/>
    <n v="1112"/>
    <n v="1112"/>
    <s v="RiceBihar"/>
    <n v="427673164.80000001"/>
    <n v="427673164.80000001"/>
    <n v="1032239.6"/>
    <n v="1032239.6"/>
    <n v="2.4670000000000001"/>
    <n v="2.4670000000000001"/>
    <n v="26.629000000000001"/>
    <n v="26.629000000000001"/>
    <n v="37.412999999999997"/>
    <n v="37.412999999999997"/>
    <n v="15.85"/>
    <n v="15.85"/>
  </r>
  <r>
    <s v="Sugarcane"/>
    <n v="2017"/>
    <x v="5"/>
    <s v="Whole Year"/>
    <s v="Whole Year"/>
    <x v="8"/>
    <n v="233769"/>
    <n v="233769"/>
    <n v="13824707"/>
    <n v="13824707"/>
    <n v="1112"/>
    <n v="1112"/>
    <s v="SugarcaneBihar"/>
    <n v="36804591.359999999"/>
    <n v="36804591.359999999"/>
    <n v="88832.22"/>
    <n v="88832.22"/>
    <n v="575.28"/>
    <n v="575.28"/>
    <n v="26.629000000000001"/>
    <n v="26.629000000000001"/>
    <n v="37.412999999999997"/>
    <n v="37.412999999999997"/>
    <n v="15.85"/>
    <n v="15.85"/>
  </r>
  <r>
    <s v="Sunflower"/>
    <n v="2017"/>
    <x v="1"/>
    <s v="Rabi"/>
    <s v="Rabi"/>
    <x v="8"/>
    <n v="9363"/>
    <n v="9363"/>
    <n v="13379"/>
    <n v="13379"/>
    <n v="1112"/>
    <n v="1112"/>
    <s v="SunflowerBihar"/>
    <n v="1474110.72"/>
    <n v="1474110.72"/>
    <n v="3557.94"/>
    <n v="3557.94"/>
    <n v="1.377"/>
    <n v="1.377"/>
    <n v="26.629000000000001"/>
    <n v="26.629000000000001"/>
    <n v="37.412999999999997"/>
    <n v="37.412999999999997"/>
    <n v="15.85"/>
    <n v="15.85"/>
  </r>
  <r>
    <s v="Urad"/>
    <n v="2017"/>
    <x v="0"/>
    <s v="Kharif"/>
    <s v="Kharif"/>
    <x v="8"/>
    <m/>
    <n v="7971.7514124293784"/>
    <n v="7055"/>
    <n v="7055"/>
    <n v="1112"/>
    <n v="1112"/>
    <s v="UradBihar"/>
    <n v="1247554.5600000001"/>
    <n v="1247554.5600000001"/>
    <n v="3011.12"/>
    <n v="3011.12"/>
    <n v="0.88500000000000001"/>
    <n v="0.88500000000000001"/>
    <n v="26.629000000000001"/>
    <n v="26.629000000000001"/>
    <n v="37.412999999999997"/>
    <n v="37.412999999999997"/>
    <n v="15.85"/>
    <n v="15.85"/>
  </r>
  <r>
    <s v="Wheat"/>
    <n v="2017"/>
    <x v="1"/>
    <s v="Rabi"/>
    <s v="Rabi"/>
    <x v="8"/>
    <n v="2101311"/>
    <n v="2101311"/>
    <n v="6104303"/>
    <n v="6104303"/>
    <n v="1112"/>
    <n v="1112"/>
    <s v="WheatBihar"/>
    <n v="330830403.80000001"/>
    <n v="330830403.80000001"/>
    <n v="798498.18"/>
    <n v="798498.18"/>
    <n v="2.8660000000000001"/>
    <n v="2.8660000000000001"/>
    <n v="26.629000000000001"/>
    <n v="26.629000000000001"/>
    <n v="37.412999999999997"/>
    <n v="37.412999999999997"/>
    <n v="15.85"/>
    <n v="15.85"/>
  </r>
  <r>
    <s v="Ragi"/>
    <n v="2017"/>
    <x v="0"/>
    <s v="Kharif"/>
    <s v="Kharif"/>
    <x v="9"/>
    <n v="7274"/>
    <n v="7274"/>
    <n v="1651"/>
    <n v="1651"/>
    <n v="1124.5"/>
    <n v="1124.5"/>
    <s v="RagiChhattisgarh"/>
    <n v="1145218.5600000001"/>
    <n v="1145218.5600000001"/>
    <n v="2764.12"/>
    <n v="2764.12"/>
    <n v="0.19500000000000001"/>
    <n v="0.19500000000000001"/>
    <n v="26.548999999999999"/>
    <n v="26.548999999999999"/>
    <n v="37.314"/>
    <n v="37.314"/>
    <n v="16.001999999999999"/>
    <n v="16.001999999999999"/>
  </r>
  <r>
    <s v="Rice"/>
    <n v="2017"/>
    <x v="0"/>
    <s v="Kharif"/>
    <s v="Kharif"/>
    <x v="9"/>
    <n v="3976626"/>
    <n v="3976626"/>
    <n v="5749044"/>
    <n v="5749044"/>
    <n v="1124.5"/>
    <n v="1124.5"/>
    <s v="RiceChhattisgarh"/>
    <n v="626079997.39999998"/>
    <n v="626079997.39999998"/>
    <n v="1511117.88"/>
    <n v="1511117.88"/>
    <n v="1.3859999999999999"/>
    <n v="1.3859999999999999"/>
    <n v="26.548999999999999"/>
    <n v="26.548999999999999"/>
    <n v="37.314"/>
    <n v="37.314"/>
    <n v="16.001999999999999"/>
    <n v="16.001999999999999"/>
  </r>
  <r>
    <s v="Sugarcane"/>
    <n v="2017"/>
    <x v="5"/>
    <s v="Whole Year"/>
    <s v="Whole Year"/>
    <x v="9"/>
    <n v="34834"/>
    <n v="34834"/>
    <n v="64205"/>
    <n v="64205"/>
    <n v="1124.5"/>
    <n v="1124.5"/>
    <s v="SugarcaneChhattisgarh"/>
    <n v="5484264.96"/>
    <n v="5484264.96"/>
    <n v="13236.92"/>
    <n v="13236.92"/>
    <n v="1.823"/>
    <n v="1.823"/>
    <n v="26.548999999999999"/>
    <n v="26.548999999999999"/>
    <n v="37.314"/>
    <n v="37.314"/>
    <n v="16.001999999999999"/>
    <n v="16.001999999999999"/>
  </r>
  <r>
    <s v="Sunflower"/>
    <n v="2017"/>
    <x v="0"/>
    <s v="Kharif"/>
    <s v="Kharif"/>
    <x v="9"/>
    <n v="1265"/>
    <n v="1265"/>
    <n v="7"/>
    <n v="7"/>
    <n v="1124.5"/>
    <n v="1124.5"/>
    <s v="SunflowerChhattisgarh"/>
    <n v="199161.60000000001"/>
    <n v="199161.60000000001"/>
    <n v="480.7"/>
    <n v="480.7"/>
    <n v="5.0999999999999997E-2"/>
    <n v="5.0999999999999997E-2"/>
    <n v="26.548999999999999"/>
    <n v="26.548999999999999"/>
    <n v="37.314"/>
    <n v="37.314"/>
    <n v="16.001999999999999"/>
    <n v="16.001999999999999"/>
  </r>
  <r>
    <s v="Urad"/>
    <n v="2017"/>
    <x v="0"/>
    <s v="Kharif"/>
    <s v="Kharif"/>
    <x v="9"/>
    <n v="85858"/>
    <n v="85858"/>
    <n v="27787"/>
    <n v="27787"/>
    <n v="1124.5"/>
    <n v="1124.5"/>
    <s v="UradChhattisgarh"/>
    <n v="13517483.52"/>
    <n v="13517483.52"/>
    <n v="32626.04"/>
    <n v="32626.04"/>
    <n v="0.32900000000000001"/>
    <n v="0.32900000000000001"/>
    <n v="26.548999999999999"/>
    <n v="26.548999999999999"/>
    <n v="37.314"/>
    <n v="37.314"/>
    <n v="16.001999999999999"/>
    <n v="16.001999999999999"/>
  </r>
  <r>
    <s v="Urad"/>
    <n v="2017"/>
    <x v="1"/>
    <s v="Rabi"/>
    <s v="Rabi"/>
    <x v="9"/>
    <n v="2485"/>
    <n v="2485"/>
    <n v="738"/>
    <n v="738"/>
    <n v="1124.5"/>
    <n v="1124.5"/>
    <s v="UradChhattisgarh"/>
    <n v="391238.40000000002"/>
    <n v="391238.40000000002"/>
    <n v="944.3"/>
    <n v="944.3"/>
    <n v="0.28000000000000003"/>
    <n v="0.28000000000000003"/>
    <n v="26.548999999999999"/>
    <n v="26.548999999999999"/>
    <n v="37.314"/>
    <n v="37.314"/>
    <n v="16.001999999999999"/>
    <n v="16.001999999999999"/>
  </r>
  <r>
    <s v="Wheat"/>
    <n v="2017"/>
    <x v="1"/>
    <s v="Rabi"/>
    <s v="Rabi"/>
    <x v="9"/>
    <n v="102195"/>
    <n v="102195"/>
    <n v="141642"/>
    <n v="141642"/>
    <n v="1124.5"/>
    <n v="1124.5"/>
    <s v="WheatChhattisgarh"/>
    <n v="16089580.800000001"/>
    <n v="16089580.800000001"/>
    <n v="38834.1"/>
    <n v="38834.1"/>
    <n v="1.498"/>
    <n v="1.498"/>
    <n v="26.548999999999999"/>
    <n v="26.548999999999999"/>
    <n v="37.314"/>
    <n v="37.314"/>
    <n v="16.001999999999999"/>
    <n v="16.001999999999999"/>
  </r>
  <r>
    <s v="Ragi"/>
    <n v="2017"/>
    <x v="0"/>
    <s v="Kharif"/>
    <s v="Kharif"/>
    <x v="10"/>
    <n v="11880"/>
    <n v="11880"/>
    <n v="10646"/>
    <n v="10646"/>
    <n v="814.8"/>
    <n v="814.8"/>
    <s v="RagiGujarat"/>
    <n v="1870387.2"/>
    <n v="1870387.2"/>
    <n v="4514.3999999999996"/>
    <n v="4514.3999999999996"/>
    <n v="0.877"/>
    <n v="0.877"/>
    <n v="26.713999999999999"/>
    <n v="26.713999999999999"/>
    <s v=" 38.416 "/>
    <s v=" 38.416 "/>
    <n v="16.161999999999999"/>
    <n v="16.161999999999999"/>
  </r>
  <r>
    <s v="Rice"/>
    <n v="2017"/>
    <x v="0"/>
    <s v="Kharif"/>
    <s v="Kharif"/>
    <x v="10"/>
    <n v="802674"/>
    <n v="802674"/>
    <n v="1749613"/>
    <n v="1749613"/>
    <n v="814.8"/>
    <n v="814.8"/>
    <s v="RiceGujarat"/>
    <n v="126372994.59999999"/>
    <n v="126372994.59999999"/>
    <n v="305016.12"/>
    <n v="305016.12"/>
    <n v="2.0379999999999998"/>
    <n v="2.0379999999999998"/>
    <n v="26.713999999999999"/>
    <n v="26.713999999999999"/>
    <n v="38.415999999999997"/>
    <n v="38.415999999999997"/>
    <n v="16.161999999999999"/>
    <n v="16.161999999999999"/>
  </r>
  <r>
    <s v="Rice"/>
    <n v="2017"/>
    <x v="2"/>
    <s v="Summer"/>
    <s v="Summer"/>
    <x v="10"/>
    <m/>
    <n v="52744.920993227992"/>
    <n v="140196"/>
    <n v="140196"/>
    <n v="814.8"/>
    <n v="814.8"/>
    <s v="RiceGujarat"/>
    <n v="8283863.04"/>
    <n v="8283863.04"/>
    <n v="19994.080000000002"/>
    <n v="19994.080000000002"/>
    <n v="2.6579999999999999"/>
    <n v="2.6579999999999999"/>
    <n v="26.713999999999999"/>
    <n v="26.713999999999999"/>
    <n v="38.415999999999997"/>
    <n v="38.415999999999997"/>
    <m/>
    <n v="16.413681818181825"/>
  </r>
  <r>
    <s v="Sugarcane"/>
    <n v="2017"/>
    <x v="5"/>
    <s v="Whole Year"/>
    <s v="Whole Year"/>
    <x v="10"/>
    <n v="181699"/>
    <n v="181699"/>
    <n v="11622609"/>
    <n v="11622609"/>
    <n v="814.8"/>
    <n v="814.8"/>
    <s v="SugarcaneGujarat"/>
    <n v="28606690.559999999"/>
    <n v="28606690.559999999"/>
    <n v="69045.62"/>
    <n v="69045.62"/>
    <m/>
    <n v="63.966279396144174"/>
    <n v="26.713999999999999"/>
    <n v="26.713999999999999"/>
    <n v="38.415999999999997"/>
    <n v="38.415999999999997"/>
    <n v="16.161999999999999"/>
    <n v="16.161999999999999"/>
  </r>
  <r>
    <s v="Urad"/>
    <n v="2017"/>
    <x v="0"/>
    <s v="Kharif"/>
    <s v="Kharif"/>
    <x v="10"/>
    <n v="128059"/>
    <n v="128059"/>
    <n v="81324"/>
    <n v="81324"/>
    <n v="814.8"/>
    <n v="814.8"/>
    <s v="UradGujarat"/>
    <n v="20161608.960000001"/>
    <n v="20161608.960000001"/>
    <n v="48662.42"/>
    <n v="48662.42"/>
    <n v="0.66200000000000003"/>
    <n v="0.66200000000000003"/>
    <n v="26.713999999999999"/>
    <n v="26.713999999999999"/>
    <n v="38.415999999999997"/>
    <n v="38.415999999999997"/>
    <n v="16.161999999999999"/>
    <n v="16.161999999999999"/>
  </r>
  <r>
    <s v="Urad"/>
    <n v="2017"/>
    <x v="2"/>
    <s v="Summer"/>
    <s v="Summer"/>
    <x v="10"/>
    <n v="7890"/>
    <n v="7890"/>
    <n v="9914"/>
    <n v="9914"/>
    <n v="814.8"/>
    <n v="814.8"/>
    <s v="UradGujarat"/>
    <n v="1242201.6000000001"/>
    <n v="1242201.6000000001"/>
    <n v="2998.2"/>
    <n v="2998.2"/>
    <n v="0.81599999999999995"/>
    <n v="0.81599999999999995"/>
    <n v="26.713999999999999"/>
    <n v="26.713999999999999"/>
    <n v="38.415999999999997"/>
    <n v="38.415999999999997"/>
    <m/>
    <n v="16.413681818181825"/>
  </r>
  <r>
    <s v="Wheat"/>
    <n v="2017"/>
    <x v="1"/>
    <s v="Rabi"/>
    <s v="Rabi"/>
    <x v="10"/>
    <n v="1058778"/>
    <n v="1058778"/>
    <n v="3101037"/>
    <n v="3101037"/>
    <n v="814.8"/>
    <n v="814.8"/>
    <s v="WheatGujarat"/>
    <n v="166694008.30000001"/>
    <n v="166694008.30000001"/>
    <n v="402335.64"/>
    <n v="402335.64"/>
    <n v="2.927"/>
    <n v="2.927"/>
    <n v="26.713999999999999"/>
    <n v="26.713999999999999"/>
    <n v="38.415999999999997"/>
    <n v="38.415999999999997"/>
    <n v="16.161999999999999"/>
    <n v="16.161999999999999"/>
  </r>
  <r>
    <s v="Rice"/>
    <n v="2017"/>
    <x v="0"/>
    <s v="Kharif"/>
    <s v="Kharif"/>
    <x v="11"/>
    <n v="1422100"/>
    <n v="1422100"/>
    <n v="4880000"/>
    <n v="4880000"/>
    <n v="417.1"/>
    <n v="417.1"/>
    <s v="RiceHaryana"/>
    <n v="223895424"/>
    <n v="223895424"/>
    <n v="540398"/>
    <n v="540398"/>
    <n v="3.0960000000000001"/>
    <n v="3.0960000000000001"/>
    <n v="25.876000000000001"/>
    <n v="25.876000000000001"/>
    <n v="38.545000000000002"/>
    <n v="38.545000000000002"/>
    <n v="13.702"/>
    <n v="13.702"/>
  </r>
  <r>
    <s v="Sugarcane"/>
    <n v="2017"/>
    <x v="5"/>
    <s v="Whole Year"/>
    <s v="Whole Year"/>
    <x v="11"/>
    <n v="114900"/>
    <n v="114900"/>
    <n v="9708800"/>
    <n v="9708800"/>
    <n v="417.1"/>
    <n v="417.1"/>
    <s v="SugarcaneHaryana"/>
    <m/>
    <n v="15393708.723333333"/>
    <n v="43662"/>
    <n v="43662"/>
    <n v="82.125"/>
    <n v="82.125"/>
    <n v="25.876000000000001"/>
    <n v="25.876000000000001"/>
    <n v="38.545000000000002"/>
    <n v="38.545000000000002"/>
    <n v="13.702"/>
    <n v="13.702"/>
  </r>
  <r>
    <s v="Sunflower"/>
    <n v="2017"/>
    <x v="0"/>
    <s v="Kharif"/>
    <s v="Kharif"/>
    <x v="11"/>
    <n v="4900"/>
    <n v="4900"/>
    <n v="9500"/>
    <n v="9500"/>
    <n v="417.1"/>
    <n v="417.1"/>
    <s v="SunflowerHaryana"/>
    <n v="771456"/>
    <n v="771456"/>
    <n v="1862"/>
    <n v="1862"/>
    <n v="3.5529999999999999"/>
    <n v="3.5529999999999999"/>
    <n v="25.876000000000001"/>
    <n v="25.876000000000001"/>
    <n v="38.545000000000002"/>
    <n v="38.545000000000002"/>
    <n v="13.702"/>
    <n v="13.702"/>
  </r>
  <r>
    <s v="Urad"/>
    <n v="2017"/>
    <x v="0"/>
    <s v="Kharif"/>
    <s v="Kharif"/>
    <x v="11"/>
    <n v="1500"/>
    <n v="1500"/>
    <n v="530"/>
    <n v="530"/>
    <n v="417.1"/>
    <n v="417.1"/>
    <s v="UradHaryana"/>
    <n v="236160"/>
    <n v="236160"/>
    <n v="570"/>
    <n v="570"/>
    <n v="0.32"/>
    <n v="0.32"/>
    <n v="25.876000000000001"/>
    <n v="25.876000000000001"/>
    <n v="38.545000000000002"/>
    <n v="38.545000000000002"/>
    <n v="13.702"/>
    <n v="13.702"/>
  </r>
  <r>
    <s v="Wheat"/>
    <n v="2017"/>
    <x v="1"/>
    <s v="Rabi"/>
    <s v="Rabi"/>
    <x v="11"/>
    <n v="2530500"/>
    <n v="2530500"/>
    <n v="12265100"/>
    <n v="12265100"/>
    <n v="417.1"/>
    <n v="417.1"/>
    <s v="WheatHaryana"/>
    <n v="398401920"/>
    <n v="398401920"/>
    <n v="961590"/>
    <n v="961590"/>
    <s v=" 4.705 "/>
    <s v=" 4.705 "/>
    <n v="25.876000000000001"/>
    <n v="25.876000000000001"/>
    <n v="38.545000000000002"/>
    <n v="38.545000000000002"/>
    <n v="13.702"/>
    <n v="13.702"/>
  </r>
  <r>
    <s v="Ragi"/>
    <n v="2017"/>
    <x v="0"/>
    <s v="Kharif"/>
    <s v="Kharif"/>
    <x v="12"/>
    <n v="1817"/>
    <n v="1817"/>
    <n v="1918"/>
    <n v="1918"/>
    <n v="1182.2"/>
    <n v="1182.2"/>
    <s v="RagiHimachal Pradesh"/>
    <n v="286068.47999999998"/>
    <n v="286068.47999999998"/>
    <n v="690.46"/>
    <n v="690.46"/>
    <m/>
    <n v="1.0555861309851404"/>
    <n v="21.234000000000002"/>
    <n v="21.234000000000002"/>
    <n v="32.664000000000001"/>
    <n v="32.664000000000001"/>
    <n v="11.728999999999999"/>
    <n v="11.728999999999999"/>
  </r>
  <r>
    <s v="Rice"/>
    <n v="2017"/>
    <x v="0"/>
    <s v="Kharif"/>
    <s v="Kharif"/>
    <x v="12"/>
    <n v="71613"/>
    <n v="71613"/>
    <n v="114785"/>
    <n v="114785"/>
    <n v="1182.2"/>
    <n v="1182.2"/>
    <s v="RiceHimachal Pradesh"/>
    <n v="11274750.720000001"/>
    <n v="11274750.720000001"/>
    <n v="27212.94"/>
    <n v="27212.94"/>
    <n v="1.6180000000000001"/>
    <n v="1.6180000000000001"/>
    <n v="21.234000000000002"/>
    <n v="21.234000000000002"/>
    <n v="32.664000000000001"/>
    <n v="32.664000000000001"/>
    <n v="11.728999999999999"/>
    <n v="11.728999999999999"/>
  </r>
  <r>
    <s v="Sugarcane"/>
    <n v="2017"/>
    <x v="5"/>
    <s v="Whole Year"/>
    <s v="Whole Year"/>
    <x v="12"/>
    <n v="1874"/>
    <n v="1874"/>
    <n v="36730"/>
    <n v="36730"/>
    <n v="1182.2"/>
    <n v="1182.2"/>
    <s v="SugarcaneHimachal Pradesh"/>
    <n v="295042.56"/>
    <n v="295042.56"/>
    <n v="712.12"/>
    <n v="712.12"/>
    <n v="17.117000000000001"/>
    <n v="17.117000000000001"/>
    <n v="21.234000000000002"/>
    <n v="21.234000000000002"/>
    <n v="32.664000000000001"/>
    <n v="32.664000000000001"/>
    <n v="11.728999999999999"/>
    <n v="11.728999999999999"/>
  </r>
  <r>
    <s v="Urad"/>
    <n v="2017"/>
    <x v="0"/>
    <s v="Kharif"/>
    <s v="Kharif"/>
    <x v="12"/>
    <n v="6922"/>
    <n v="6922"/>
    <n v="4616"/>
    <n v="4616"/>
    <n v="1182.2"/>
    <n v="1182.2"/>
    <s v="UradHimachal Pradesh"/>
    <n v="1089799.6799999999"/>
    <n v="1089799.6799999999"/>
    <n v="2630.36"/>
    <n v="2630.36"/>
    <n v="0.72899999999999998"/>
    <n v="0.72899999999999998"/>
    <n v="21.234000000000002"/>
    <n v="21.234000000000002"/>
    <n v="32.664000000000001"/>
    <n v="32.664000000000001"/>
    <n v="11.728999999999999"/>
    <n v="11.728999999999999"/>
  </r>
  <r>
    <s v="Wheat"/>
    <n v="2017"/>
    <x v="1"/>
    <s v="Rabi"/>
    <s v="Rabi"/>
    <x v="12"/>
    <n v="342675"/>
    <n v="342675"/>
    <n v="603587"/>
    <n v="603587"/>
    <s v="1,182.20"/>
    <s v="1,182.20"/>
    <s v="WheatHimachal Pradesh"/>
    <n v="53950752"/>
    <n v="53950752"/>
    <n v="130216.5"/>
    <n v="130216.5"/>
    <s v=" 1.608 "/>
    <s v=" 1.608 "/>
    <n v="21.234000000000002"/>
    <n v="21.234000000000002"/>
    <n v="32.664000000000001"/>
    <n v="32.664000000000001"/>
    <n v="11.728999999999999"/>
    <n v="11.728999999999999"/>
  </r>
  <r>
    <s v="Ragi"/>
    <n v="2017"/>
    <x v="0"/>
    <s v="Kharif"/>
    <s v="Kharif"/>
    <x v="23"/>
    <n v="19013"/>
    <n v="19013"/>
    <n v="18485"/>
    <n v="18485"/>
    <n v="1165.7"/>
    <n v="1165.7"/>
    <s v="RagiJharkhand"/>
    <n v="2993406.72"/>
    <n v="2993406.72"/>
    <n v="7224.94"/>
    <n v="7224.94"/>
    <n v="0.91300000000000003"/>
    <n v="0.91300000000000003"/>
    <n v="24.062000000000001"/>
    <n v="24.062000000000001"/>
    <n v="34.582999999999998"/>
    <n v="34.582999999999998"/>
    <n v="14.548"/>
    <n v="14.548"/>
  </r>
  <r>
    <s v="Rice"/>
    <n v="2017"/>
    <x v="0"/>
    <s v="Kharif"/>
    <s v="Kharif"/>
    <x v="23"/>
    <n v="1735411"/>
    <n v="1735411"/>
    <n v="3421253"/>
    <n v="3421253"/>
    <n v="1165.7"/>
    <n v="1165.7"/>
    <s v="RiceJharkhand"/>
    <n v="273223107.80000001"/>
    <n v="273223107.80000001"/>
    <n v="659456.18000000005"/>
    <n v="659456.18000000005"/>
    <n v="2.0230000000000001"/>
    <n v="2.0230000000000001"/>
    <n v="24.062000000000001"/>
    <n v="24.062000000000001"/>
    <n v="34.582999999999998"/>
    <n v="34.582999999999998"/>
    <n v="14.548"/>
    <n v="14.548"/>
  </r>
  <r>
    <s v="Sunflower"/>
    <n v="2017"/>
    <x v="0"/>
    <s v="Kharif"/>
    <s v="Kharif"/>
    <x v="23"/>
    <n v="412"/>
    <n v="412"/>
    <n v="289"/>
    <n v="289"/>
    <n v="1165.7"/>
    <n v="1165.7"/>
    <s v="SunflowerJharkhand"/>
    <n v="64865.279999999999"/>
    <n v="64865.279999999999"/>
    <n v="156.56"/>
    <n v="156.56"/>
    <n v="0.75800000000000001"/>
    <n v="0.75800000000000001"/>
    <n v="24.062000000000001"/>
    <n v="24.062000000000001"/>
    <n v="34.582999999999998"/>
    <n v="34.582999999999998"/>
    <n v="14.548"/>
    <n v="14.548"/>
  </r>
  <r>
    <s v="Sunflower"/>
    <n v="2017"/>
    <x v="1"/>
    <s v="Rabi"/>
    <s v="Rabi"/>
    <x v="23"/>
    <n v="1759"/>
    <n v="1759"/>
    <n v="913"/>
    <n v="913"/>
    <n v="1165.7"/>
    <n v="1165.7"/>
    <s v="SunflowerJharkhand"/>
    <n v="276936.96000000002"/>
    <n v="276936.96000000002"/>
    <n v="668.42"/>
    <n v="668.42"/>
    <n v="0.49299999999999999"/>
    <n v="0.49299999999999999"/>
    <n v="24.062000000000001"/>
    <n v="24.062000000000001"/>
    <n v="34.582999999999998"/>
    <n v="34.582999999999998"/>
    <n v="14.548"/>
    <n v="14.548"/>
  </r>
  <r>
    <s v="Urad"/>
    <n v="2017"/>
    <x v="0"/>
    <s v="Kharif"/>
    <s v="Kharif"/>
    <x v="23"/>
    <n v="147191"/>
    <n v="147191"/>
    <n v="128673"/>
    <n v="128673"/>
    <m/>
    <n v="1416.8759999999995"/>
    <s v="UradJharkhand"/>
    <n v="23173751.039999999"/>
    <n v="23173751.039999999"/>
    <n v="55932.58"/>
    <n v="55932.58"/>
    <n v="0.82599999999999996"/>
    <n v="0.82599999999999996"/>
    <n v="24.062000000000001"/>
    <n v="24.062000000000001"/>
    <n v="34.582999999999998"/>
    <n v="34.582999999999998"/>
    <n v="14.548"/>
    <n v="14.548"/>
  </r>
  <r>
    <s v="Wheat"/>
    <n v="2017"/>
    <x v="1"/>
    <s v="Rabi"/>
    <s v="Rabi"/>
    <x v="23"/>
    <n v="220963"/>
    <n v="220963"/>
    <n v="468754"/>
    <n v="468754"/>
    <n v="1165.7"/>
    <n v="1165.7"/>
    <s v="WheatJharkhand"/>
    <s v=" 34788414.72 "/>
    <s v=" 34788414.72 "/>
    <n v="83965.94"/>
    <n v="83965.94"/>
    <n v="2.165"/>
    <n v="2.165"/>
    <n v="24.062000000000001"/>
    <n v="24.062000000000001"/>
    <n v="34.582999999999998"/>
    <n v="34.582999999999998"/>
    <n v="14.548"/>
    <n v="14.548"/>
  </r>
  <r>
    <s v="Rice"/>
    <n v="2017"/>
    <x v="0"/>
    <s v="Kharif"/>
    <s v="Kharif"/>
    <x v="13"/>
    <n v="2023070"/>
    <n v="2023070"/>
    <n v="4869658"/>
    <n v="4869658"/>
    <n v="800"/>
    <n v="800"/>
    <s v="RiceMadhya Pradesh"/>
    <n v="318512140.80000001"/>
    <n v="318512140.80000001"/>
    <n v="768766.6"/>
    <n v="768766.6"/>
    <n v="1.8069999999999999"/>
    <n v="1.8069999999999999"/>
    <n v="26.553000000000001"/>
    <n v="26.553000000000001"/>
    <n v="38.021000000000001"/>
    <n v="38.021000000000001"/>
    <n v="15.058999999999999"/>
    <n v="15.058999999999999"/>
  </r>
  <r>
    <s v="Rice"/>
    <n v="2017"/>
    <x v="2"/>
    <s v="Summer"/>
    <s v="Summer"/>
    <x v="13"/>
    <n v="12070"/>
    <n v="12070"/>
    <n v="29400"/>
    <n v="29400"/>
    <n v="800"/>
    <n v="800"/>
    <s v="RiceMadhya Pradesh"/>
    <n v="1900300.8"/>
    <n v="1900300.8"/>
    <n v="4586.6000000000004"/>
    <n v="4586.6000000000004"/>
    <n v="1.9650000000000001"/>
    <n v="1.9650000000000001"/>
    <n v="26.553000000000001"/>
    <n v="26.553000000000001"/>
    <n v="38.021000000000001"/>
    <n v="38.021000000000001"/>
    <n v="15.058999999999999"/>
    <n v="15.058999999999999"/>
  </r>
  <r>
    <s v="Sugarcane"/>
    <n v="2017"/>
    <x v="5"/>
    <s v="Whole Year"/>
    <s v="Whole Year"/>
    <x v="13"/>
    <n v="98040"/>
    <n v="98040"/>
    <n v="5432600"/>
    <n v="5432600"/>
    <n v="800"/>
    <n v="800"/>
    <s v="SugarcaneMadhya Pradesh"/>
    <n v="15435417.6"/>
    <n v="15435417.6"/>
    <n v="37255.199999999997"/>
    <n v="37255.199999999997"/>
    <n v="44.497"/>
    <n v="44.497"/>
    <n v="26.553000000000001"/>
    <n v="26.553000000000001"/>
    <n v="38.021000000000001"/>
    <n v="38.021000000000001"/>
    <n v="15.058999999999999"/>
    <n v="15.058999999999999"/>
  </r>
  <r>
    <s v="Sunflower"/>
    <n v="2017"/>
    <x v="0"/>
    <s v="Kharif"/>
    <s v="Kharif"/>
    <x v="13"/>
    <n v="1020"/>
    <n v="1020"/>
    <n v="510"/>
    <n v="510"/>
    <n v="800"/>
    <n v="800"/>
    <s v="SunflowerMadhya Pradesh"/>
    <n v="160588.79999999999"/>
    <n v="160588.79999999999"/>
    <n v="387.6"/>
    <n v="387.6"/>
    <n v="0.61499999999999999"/>
    <n v="0.61499999999999999"/>
    <n v="26.553000000000001"/>
    <n v="26.553000000000001"/>
    <n v="38.021000000000001"/>
    <n v="38.021000000000001"/>
    <n v="15.058999999999999"/>
    <n v="15.058999999999999"/>
  </r>
  <r>
    <s v="Sunflower"/>
    <n v="2017"/>
    <x v="1"/>
    <s v="Rabi"/>
    <s v="Rabi"/>
    <x v="13"/>
    <n v="2100"/>
    <n v="2100"/>
    <n v="2100"/>
    <n v="2100"/>
    <n v="800"/>
    <n v="800"/>
    <s v="SunflowerMadhya Pradesh"/>
    <n v="330624"/>
    <n v="330624"/>
    <s v=" 798 "/>
    <s v=" 798 "/>
    <n v="1"/>
    <n v="1"/>
    <n v="26.553000000000001"/>
    <n v="26.553000000000001"/>
    <n v="38.021000000000001"/>
    <n v="38.021000000000001"/>
    <m/>
    <n v="15.043275862068958"/>
  </r>
  <r>
    <s v="Urad"/>
    <n v="2017"/>
    <x v="0"/>
    <s v="Kharif"/>
    <s v="Kharif"/>
    <x v="13"/>
    <n v="1788800"/>
    <n v="1788800"/>
    <n v="1744360"/>
    <n v="1744360"/>
    <n v="800"/>
    <n v="800"/>
    <s v="UradMadhya Pradesh"/>
    <n v="281628672"/>
    <n v="281628672"/>
    <n v="679744"/>
    <n v="679744"/>
    <n v="0.74299999999999999"/>
    <n v="0.74299999999999999"/>
    <n v="26.553000000000001"/>
    <n v="26.553000000000001"/>
    <n v="38.021000000000001"/>
    <n v="38.021000000000001"/>
    <n v="15.058999999999999"/>
    <n v="15.058999999999999"/>
  </r>
  <r>
    <s v="Urad"/>
    <n v="2017"/>
    <x v="2"/>
    <s v="Summer"/>
    <s v="Summer"/>
    <x v="13"/>
    <n v="35030"/>
    <n v="35030"/>
    <n v="49260"/>
    <n v="49260"/>
    <n v="800"/>
    <n v="800"/>
    <s v="UradMadhya Pradesh"/>
    <n v="5515123.2000000002"/>
    <n v="5515123.2000000002"/>
    <n v="13311.4"/>
    <n v="13311.4"/>
    <n v="1.3169999999999999"/>
    <n v="1.3169999999999999"/>
    <n v="26.553000000000001"/>
    <n v="26.553000000000001"/>
    <n v="38.021000000000001"/>
    <n v="38.021000000000001"/>
    <n v="15.058999999999999"/>
    <n v="15.058999999999999"/>
  </r>
  <r>
    <s v="Wheat"/>
    <n v="2017"/>
    <x v="1"/>
    <s v="Rabi"/>
    <s v="Rabi"/>
    <x v="13"/>
    <m/>
    <n v="5983248.6551105799"/>
    <n v="20019950"/>
    <n v="20019950"/>
    <n v="800"/>
    <n v="800"/>
    <s v="WheatMadhya Pradesh"/>
    <n v="913621171.20000005"/>
    <n v="913621171.20000005"/>
    <n v="2205132.4"/>
    <n v="2205132.4"/>
    <n v="3.3460000000000001"/>
    <n v="3.3460000000000001"/>
    <n v="26.553000000000001"/>
    <n v="26.553000000000001"/>
    <n v="38.021000000000001"/>
    <n v="38.021000000000001"/>
    <n v="15.058999999999999"/>
    <n v="15.058999999999999"/>
  </r>
  <r>
    <s v="Ragi"/>
    <n v="2017"/>
    <x v="0"/>
    <s v="Kharif"/>
    <s v="Kharif"/>
    <x v="14"/>
    <n v="92817"/>
    <n v="92817"/>
    <n v="106410"/>
    <n v="106410"/>
    <n v="1129.5"/>
    <n v="1129.5"/>
    <s v="RagiMaharashtra"/>
    <n v="14613108.48"/>
    <n v="14613108.48"/>
    <n v="35270.46"/>
    <n v="35270.46"/>
    <n v="1.121"/>
    <n v="1.121"/>
    <n v="25.715"/>
    <n v="25.715"/>
    <n v="36.177999999999997"/>
    <n v="36.177999999999997"/>
    <n v="15.89"/>
    <n v="15.89"/>
  </r>
  <r>
    <s v="Rice"/>
    <n v="2017"/>
    <x v="0"/>
    <s v="Kharif"/>
    <s v="Kharif"/>
    <x v="14"/>
    <n v="1424765"/>
    <n v="1424765"/>
    <n v="2668600"/>
    <n v="2668600"/>
    <n v="1129.5"/>
    <n v="1129.5"/>
    <s v="RiceMaharashtra"/>
    <s v="224,315,001.60"/>
    <s v="224,315,001.60"/>
    <n v="541410.69999999995"/>
    <n v="541410.69999999995"/>
    <n v="1.6379999999999999"/>
    <n v="1.6379999999999999"/>
    <n v="25.715"/>
    <n v="25.715"/>
    <n v="36.177999999999997"/>
    <n v="36.177999999999997"/>
    <n v="15.89"/>
    <n v="15.89"/>
  </r>
  <r>
    <s v="Rice"/>
    <n v="2017"/>
    <x v="6"/>
    <s v=""/>
    <s v="Kharif"/>
    <x v="14"/>
    <n v="26178"/>
    <n v="26178"/>
    <n v="62200"/>
    <n v="62200"/>
    <n v="1129.5"/>
    <n v="1129.5"/>
    <s v="RiceMaharashtra"/>
    <n v="4121464.32"/>
    <n v="4121464.32"/>
    <n v="9947.64"/>
    <n v="9947.64"/>
    <n v="2.536"/>
    <n v="2.536"/>
    <n v="25.715"/>
    <n v="25.715"/>
    <n v="36.177999999999997"/>
    <n v="36.177999999999997"/>
    <n v="15.89"/>
    <n v="15.89"/>
  </r>
  <r>
    <s v="Sugarcane"/>
    <n v="2017"/>
    <x v="5"/>
    <s v="Whole Year"/>
    <s v="Whole Year"/>
    <x v="14"/>
    <n v="902035"/>
    <n v="902035"/>
    <n v="82539200"/>
    <n v="82539200"/>
    <n v="1129.5"/>
    <n v="1129.5"/>
    <s v="SugarcaneMaharashtra"/>
    <n v="142016390.40000001"/>
    <n v="142016390.40000001"/>
    <n v="342773.3"/>
    <n v="342773.3"/>
    <n v="66.337999999999994"/>
    <n v="66.337999999999994"/>
    <n v="25.715"/>
    <n v="25.715"/>
    <n v="36.177999999999997"/>
    <n v="36.177999999999997"/>
    <n v="15.89"/>
    <n v="15.89"/>
  </r>
  <r>
    <s v="Sunflower"/>
    <n v="2017"/>
    <x v="0"/>
    <s v="Kharif"/>
    <s v="Kharif"/>
    <x v="14"/>
    <n v="16497"/>
    <n v="16497"/>
    <n v="7977"/>
    <n v="7977"/>
    <n v="1129.5"/>
    <n v="1129.5"/>
    <s v="SunflowerMaharashtra"/>
    <n v="2597287.6800000002"/>
    <n v="2597287.6800000002"/>
    <n v="6268.86"/>
    <n v="6268.86"/>
    <n v="0.54200000000000004"/>
    <n v="0.54200000000000004"/>
    <n v="25.715"/>
    <n v="25.715"/>
    <n v="36.177999999999997"/>
    <n v="36.177999999999997"/>
    <n v="15.89"/>
    <n v="15.89"/>
  </r>
  <r>
    <s v="Sunflower"/>
    <n v="2017"/>
    <x v="1"/>
    <s v="Rabi"/>
    <s v="Rabi"/>
    <x v="14"/>
    <n v="24016"/>
    <n v="24016"/>
    <n v="12297"/>
    <n v="12297"/>
    <n v="1129.5"/>
    <n v="1129.5"/>
    <s v="SunflowerMaharashtra"/>
    <n v="3781079.04"/>
    <n v="3781079.04"/>
    <s v=" 9126.08 "/>
    <s v=" 9126.08 "/>
    <n v="0.53500000000000003"/>
    <n v="0.53500000000000003"/>
    <n v="25.715"/>
    <n v="25.715"/>
    <n v="36.177999999999997"/>
    <n v="36.177999999999997"/>
    <n v="15.89"/>
    <n v="15.89"/>
  </r>
  <r>
    <s v="Sunflower"/>
    <n v="2017"/>
    <x v="2"/>
    <s v="Summer"/>
    <s v="Summer"/>
    <x v="14"/>
    <n v="371"/>
    <n v="371"/>
    <n v="450"/>
    <n v="450"/>
    <n v="1129.5"/>
    <n v="1129.5"/>
    <s v="SunflowerMaharashtra"/>
    <n v="58410.239999999998"/>
    <n v="58410.239999999998"/>
    <n v="140.97999999999999"/>
    <n v="140.97999999999999"/>
    <n v="0.81599999999999995"/>
    <n v="0.81599999999999995"/>
    <n v="25.715"/>
    <n v="25.715"/>
    <n v="36.177999999999997"/>
    <n v="36.177999999999997"/>
    <n v="15.89"/>
    <n v="15.89"/>
  </r>
  <r>
    <s v="Urad"/>
    <n v="2017"/>
    <x v="0"/>
    <s v="Kharif"/>
    <s v="Kharif"/>
    <x v="14"/>
    <n v="350577"/>
    <n v="350577"/>
    <n v="121178"/>
    <n v="121178"/>
    <n v="1129.5"/>
    <n v="1129.5"/>
    <s v="UradMaharashtra"/>
    <n v="55194842.880000003"/>
    <n v="55194842.880000003"/>
    <n v="133219.26"/>
    <n v="133219.26"/>
    <m/>
    <n v="0.34565302344420767"/>
    <n v="25.715"/>
    <n v="25.715"/>
    <n v="36.177999999999997"/>
    <n v="36.177999999999997"/>
    <n v="15.89"/>
    <n v="15.89"/>
  </r>
  <r>
    <s v="Wheat"/>
    <n v="2017"/>
    <x v="1"/>
    <s v="Rabi"/>
    <s v="Rabi"/>
    <x v="14"/>
    <n v="1137731.5"/>
    <n v="1137731.5"/>
    <n v="1884842"/>
    <n v="1884842"/>
    <m/>
    <n v="1357.1343604651165"/>
    <s v="WheatMaharashtra"/>
    <n v="179124447.40000001"/>
    <n v="179124447.40000001"/>
    <n v="432337.97"/>
    <n v="432337.97"/>
    <n v="1.5049999999999999"/>
    <n v="1.5049999999999999"/>
    <n v="25.715"/>
    <n v="25.715"/>
    <n v="36.177999999999997"/>
    <n v="36.177999999999997"/>
    <n v="15.89"/>
    <n v="15.89"/>
  </r>
  <r>
    <s v="Rice"/>
    <n v="2017"/>
    <x v="0"/>
    <s v="Kharif"/>
    <s v="Kharif"/>
    <x v="15"/>
    <n v="236710"/>
    <n v="236710"/>
    <n v="607820"/>
    <n v="607820"/>
    <n v="1780"/>
    <n v="1780"/>
    <s v="RiceManipur"/>
    <n v="37267622.399999999"/>
    <n v="37267622.399999999"/>
    <n v="89949.8"/>
    <n v="89949.8"/>
    <n v="2.1800000000000002"/>
    <n v="2.1800000000000002"/>
    <n v="20.896999999999998"/>
    <n v="20.896999999999998"/>
    <n v="29.178999999999998"/>
    <n v="29.178999999999998"/>
    <n v="13.457000000000001"/>
    <n v="13.457000000000001"/>
  </r>
  <r>
    <s v="Sugarcane"/>
    <n v="2017"/>
    <x v="5"/>
    <s v="Whole Year"/>
    <s v="Whole Year"/>
    <x v="15"/>
    <n v="6000"/>
    <n v="6000"/>
    <n v="348000"/>
    <n v="348000"/>
    <n v="1780"/>
    <n v="1780"/>
    <s v="SugarcaneManipur"/>
    <n v="944640"/>
    <n v="944640"/>
    <n v="2280"/>
    <n v="2280"/>
    <n v="54.381"/>
    <n v="54.381"/>
    <n v="20.896999999999998"/>
    <n v="20.896999999999998"/>
    <n v="29.178999999999998"/>
    <n v="29.178999999999998"/>
    <n v="13.457000000000001"/>
    <n v="13.457000000000001"/>
  </r>
  <r>
    <s v="Urad"/>
    <n v="2017"/>
    <x v="0"/>
    <s v="Kharif"/>
    <s v="Kharif"/>
    <x v="15"/>
    <n v="1439"/>
    <n v="1439"/>
    <m/>
    <n v="1615.9970000000001"/>
    <n v="1780"/>
    <n v="1780"/>
    <s v="UradManipur"/>
    <n v="226556.16"/>
    <n v="226556.16"/>
    <n v="546.82000000000005"/>
    <n v="546.82000000000005"/>
    <n v="1.123"/>
    <n v="1.123"/>
    <n v="20.896999999999998"/>
    <n v="20.896999999999998"/>
    <n v="29.178999999999998"/>
    <n v="29.178999999999998"/>
    <n v="13.457000000000001"/>
    <n v="13.457000000000001"/>
  </r>
  <r>
    <s v="Wheat"/>
    <n v="2017"/>
    <x v="1"/>
    <s v="Rabi"/>
    <s v="Rabi"/>
    <x v="15"/>
    <n v="2250"/>
    <n v="2250"/>
    <n v="5620"/>
    <n v="5620"/>
    <n v="1780"/>
    <n v="1780"/>
    <s v="WheatManipur"/>
    <n v="354240"/>
    <n v="354240"/>
    <n v="855"/>
    <n v="855"/>
    <n v="2.5030000000000001"/>
    <n v="2.5030000000000001"/>
    <m/>
    <n v="21.317999999999998"/>
    <n v="29.178999999999998"/>
    <n v="29.178999999999998"/>
    <n v="13.457000000000001"/>
    <n v="13.457000000000001"/>
  </r>
  <r>
    <s v="Rice"/>
    <n v="2017"/>
    <x v="6"/>
    <s v=""/>
    <s v="Whole Year"/>
    <x v="16"/>
    <n v="19587.5"/>
    <n v="19587.5"/>
    <n v="23580"/>
    <n v="23580"/>
    <n v="3865.8"/>
    <n v="3865.8"/>
    <s v="RiceMizoram"/>
    <n v="3083856"/>
    <n v="3083856"/>
    <n v="7443.25"/>
    <n v="7443.25"/>
    <m/>
    <n v="1.2038289725590301"/>
    <n v="20.556999999999999"/>
    <n v="20.556999999999999"/>
    <n v="29.434999999999999"/>
    <n v="29.434999999999999"/>
    <n v="12.335000000000001"/>
    <n v="12.335000000000001"/>
  </r>
  <r>
    <s v="Rice"/>
    <n v="2017"/>
    <x v="0"/>
    <s v="Kharif"/>
    <s v="Kharif"/>
    <x v="16"/>
    <n v="16039.7"/>
    <n v="16039.7"/>
    <n v="35029"/>
    <n v="35029"/>
    <n v="3865.8"/>
    <n v="3865.8"/>
    <s v="RiceMizoram"/>
    <n v="2525290.3679999998"/>
    <n v="2525290.3679999998"/>
    <n v="6095.0860000000002"/>
    <n v="6095.0860000000002"/>
    <n v="2.1560000000000001"/>
    <n v="2.1560000000000001"/>
    <n v="20.556999999999999"/>
    <n v="20.556999999999999"/>
    <n v="29.434999999999999"/>
    <n v="29.434999999999999"/>
    <n v="12.335000000000001"/>
    <n v="12.335000000000001"/>
  </r>
  <r>
    <s v="Rice"/>
    <n v="2017"/>
    <x v="1"/>
    <s v="Rabi"/>
    <s v="Rabi"/>
    <x v="16"/>
    <n v="487"/>
    <n v="487"/>
    <n v="998"/>
    <n v="998"/>
    <n v="3865.8"/>
    <n v="3865.8"/>
    <s v="RiceMizoram"/>
    <n v="76673.279999999999"/>
    <n v="76673.279999999999"/>
    <n v="185.06"/>
    <n v="185.06"/>
    <n v="2.09"/>
    <n v="2.09"/>
    <n v="20.556999999999999"/>
    <n v="20.556999999999999"/>
    <n v="29.434999999999999"/>
    <n v="29.434999999999999"/>
    <n v="12.335000000000001"/>
    <n v="12.335000000000001"/>
  </r>
  <r>
    <s v="Sugarcane"/>
    <n v="2017"/>
    <x v="5"/>
    <s v="Whole Year"/>
    <s v="Whole Year"/>
    <x v="16"/>
    <n v="1558.8"/>
    <n v="1558.8"/>
    <n v="44836"/>
    <n v="44836"/>
    <n v="3865.8"/>
    <n v="3865.8"/>
    <s v="SugarcaneMizoram"/>
    <n v="245417.47200000001"/>
    <n v="245417.47200000001"/>
    <n v="592.34400000000005"/>
    <n v="592.34400000000005"/>
    <n v="25.238"/>
    <n v="25.238"/>
    <n v="20.556999999999999"/>
    <n v="20.556999999999999"/>
    <n v="29.434999999999999"/>
    <n v="29.434999999999999"/>
    <n v="12.335000000000001"/>
    <n v="12.335000000000001"/>
  </r>
  <r>
    <s v="Ragi"/>
    <n v="2017"/>
    <x v="0"/>
    <s v="Kharif"/>
    <s v="Kharif"/>
    <x v="17"/>
    <n v="340"/>
    <n v="340"/>
    <n v="330"/>
    <n v="330"/>
    <n v="1722.1"/>
    <n v="1722.1"/>
    <s v="RagiNagaland"/>
    <n v="53529.599999999999"/>
    <n v="53529.599999999999"/>
    <n v="129.19999999999999"/>
    <n v="129.19999999999999"/>
    <n v="0.98299999999999998"/>
    <n v="0.98299999999999998"/>
    <n v="20.535"/>
    <n v="20.535"/>
    <n v="29.507000000000001"/>
    <n v="29.507000000000001"/>
    <n v="12.858000000000001"/>
    <n v="12.858000000000001"/>
  </r>
  <r>
    <s v="Rice"/>
    <n v="2017"/>
    <x v="0"/>
    <s v="Kharif"/>
    <s v="Kharif"/>
    <x v="17"/>
    <n v="206750"/>
    <n v="206750"/>
    <n v="509590"/>
    <n v="509590"/>
    <n v="1722.1"/>
    <n v="1722.1"/>
    <s v="RiceNagaland"/>
    <n v="32550720"/>
    <n v="32550720"/>
    <n v="78565"/>
    <n v="78565"/>
    <n v="2.4220000000000002"/>
    <n v="2.4220000000000002"/>
    <n v="20.535"/>
    <n v="20.535"/>
    <n v="29.507000000000001"/>
    <n v="29.507000000000001"/>
    <n v="12.858000000000001"/>
    <n v="12.858000000000001"/>
  </r>
  <r>
    <s v="Rice"/>
    <n v="2017"/>
    <x v="1"/>
    <s v="Rabi"/>
    <s v="Rabi"/>
    <x v="17"/>
    <n v="5250"/>
    <n v="5250"/>
    <n v="14850"/>
    <n v="14850"/>
    <n v="1722.1"/>
    <n v="1722.1"/>
    <s v="RiceNagaland"/>
    <n v="826560"/>
    <n v="826560"/>
    <n v="1995"/>
    <n v="1995"/>
    <n v="2.827"/>
    <n v="2.827"/>
    <n v="20.535"/>
    <n v="20.535"/>
    <n v="29.507000000000001"/>
    <n v="29.507000000000001"/>
    <n v="12.858000000000001"/>
    <n v="12.858000000000001"/>
  </r>
  <r>
    <s v="Sugarcane"/>
    <n v="2017"/>
    <x v="0"/>
    <s v="Kharif"/>
    <s v="Kharif"/>
    <x v="17"/>
    <n v="4430"/>
    <n v="4430"/>
    <n v="192750"/>
    <n v="192750"/>
    <n v="1722.1"/>
    <n v="1722.1"/>
    <s v="SugarcaneNagaland"/>
    <n v="697459.19999999995"/>
    <n v="697459.19999999995"/>
    <n v="1683.4"/>
    <n v="1683.4"/>
    <m/>
    <n v="43.510158013544022"/>
    <n v="20.535"/>
    <n v="20.535"/>
    <n v="29.507000000000001"/>
    <n v="29.507000000000001"/>
    <n v="12.858000000000001"/>
    <n v="12.858000000000001"/>
  </r>
  <r>
    <s v="Sunflower"/>
    <n v="2017"/>
    <x v="0"/>
    <s v="Kharif"/>
    <s v="Kharif"/>
    <x v="17"/>
    <n v="350"/>
    <n v="350"/>
    <n v="310"/>
    <n v="310"/>
    <n v="1722.1"/>
    <n v="1722.1"/>
    <s v="SunflowerNagaland"/>
    <n v="55104"/>
    <n v="55104"/>
    <n v="133"/>
    <n v="133"/>
    <n v="0.89800000000000002"/>
    <n v="0.89800000000000002"/>
    <n v="20.535"/>
    <n v="20.535"/>
    <n v="29.507000000000001"/>
    <n v="29.507000000000001"/>
    <n v="12.858000000000001"/>
    <n v="12.858000000000001"/>
  </r>
  <r>
    <s v="Sunflower"/>
    <n v="2017"/>
    <x v="1"/>
    <s v="Rabi"/>
    <s v="Rabi"/>
    <x v="17"/>
    <n v="2270"/>
    <n v="2270"/>
    <n v="1390"/>
    <n v="1390"/>
    <n v="1722.1"/>
    <n v="1722.1"/>
    <s v="SunflowerNagaland"/>
    <n v="357388.79999999999"/>
    <n v="357388.79999999999"/>
    <n v="862.6"/>
    <n v="862.6"/>
    <n v="0.61399999999999999"/>
    <n v="0.61399999999999999"/>
    <n v="20.535"/>
    <n v="20.535"/>
    <n v="29.507000000000001"/>
    <n v="29.507000000000001"/>
    <n v="12.858000000000001"/>
    <n v="12.858000000000001"/>
  </r>
  <r>
    <s v="Urad"/>
    <n v="2017"/>
    <x v="1"/>
    <s v="Rabi"/>
    <s v="Rabi"/>
    <x v="17"/>
    <n v="830"/>
    <n v="830"/>
    <n v="680"/>
    <n v="680"/>
    <n v="1722.1"/>
    <n v="1722.1"/>
    <s v="UradNagaland"/>
    <n v="130675.2"/>
    <n v="130675.2"/>
    <n v="315.39999999999998"/>
    <n v="315.39999999999998"/>
    <n v="0.81100000000000005"/>
    <n v="0.81100000000000005"/>
    <n v="20.535"/>
    <n v="20.535"/>
    <n v="29.507000000000001"/>
    <n v="29.507000000000001"/>
    <n v="12.858000000000001"/>
    <n v="12.858000000000001"/>
  </r>
  <r>
    <s v="Wheat"/>
    <n v="2017"/>
    <x v="1"/>
    <s v="Rabi"/>
    <s v="Rabi"/>
    <x v="17"/>
    <n v="3410"/>
    <n v="3410"/>
    <n v="6260"/>
    <n v="6260"/>
    <n v="1722.1"/>
    <n v="1722.1"/>
    <s v="WheatNagaland"/>
    <n v="536870.40000000002"/>
    <n v="536870.40000000002"/>
    <n v="1295.8"/>
    <n v="1295.8"/>
    <n v="1.8340000000000001"/>
    <n v="1.8340000000000001"/>
    <n v="20.535"/>
    <n v="20.535"/>
    <n v="29.507000000000001"/>
    <n v="29.507000000000001"/>
    <n v="12.858000000000001"/>
    <n v="12.858000000000001"/>
  </r>
  <r>
    <s v="Rice"/>
    <n v="2017"/>
    <x v="0"/>
    <s v="Kharif"/>
    <s v="Kharif"/>
    <x v="18"/>
    <n v="3065000"/>
    <n v="3065000"/>
    <n v="13382000"/>
    <n v="13382000"/>
    <n v="497.5"/>
    <n v="497.5"/>
    <s v="RicePunjab"/>
    <n v="482553600"/>
    <n v="482553600"/>
    <n v="1164700"/>
    <n v="1164700"/>
    <n v="4.2530000000000001"/>
    <n v="4.2530000000000001"/>
    <n v="25.228999999999999"/>
    <n v="25.228999999999999"/>
    <n v="38.067"/>
    <n v="38.067"/>
    <n v="13.172000000000001"/>
    <n v="13.172000000000001"/>
  </r>
  <r>
    <s v="Sugarcane"/>
    <n v="2017"/>
    <x v="5"/>
    <s v="Whole Year"/>
    <s v="Whole Year"/>
    <x v="18"/>
    <n v="96000"/>
    <n v="96000"/>
    <n v="8024000"/>
    <n v="8024000"/>
    <n v="497.5"/>
    <n v="497.5"/>
    <s v="SugarcanePunjab"/>
    <n v="15114240"/>
    <n v="15114240"/>
    <n v="36480"/>
    <n v="36480"/>
    <n v="84.372"/>
    <n v="84.372"/>
    <n v="25.228999999999999"/>
    <n v="25.228999999999999"/>
    <n v="38.067"/>
    <n v="38.067"/>
    <n v="13.172000000000001"/>
    <n v="13.172000000000001"/>
  </r>
  <r>
    <s v="Sunflower"/>
    <n v="2017"/>
    <x v="1"/>
    <s v="Rabi"/>
    <s v="Rabi"/>
    <x v="18"/>
    <n v="6100"/>
    <n v="6100"/>
    <n v="11600"/>
    <n v="11600"/>
    <n v="497.5"/>
    <n v="497.5"/>
    <s v="SunflowerPunjab"/>
    <n v="960384"/>
    <n v="960384"/>
    <n v="2318"/>
    <n v="2318"/>
    <n v="1.89"/>
    <n v="1.89"/>
    <n v="25.228999999999999"/>
    <n v="25.228999999999999"/>
    <n v="38.067"/>
    <n v="38.067"/>
    <n v="13.172000000000001"/>
    <n v="13.172000000000001"/>
  </r>
  <r>
    <s v="Urad"/>
    <n v="2017"/>
    <x v="0"/>
    <s v="Kharif"/>
    <s v="Kharif"/>
    <x v="18"/>
    <n v="1600"/>
    <n v="1600"/>
    <n v="900"/>
    <n v="900"/>
    <n v="497.5"/>
    <n v="497.5"/>
    <s v="UradPunjab"/>
    <n v="251904"/>
    <n v="251904"/>
    <n v="608"/>
    <n v="608"/>
    <n v="0.73799999999999999"/>
    <n v="0.73799999999999999"/>
    <n v="25.228999999999999"/>
    <n v="25.228999999999999"/>
    <n v="38.067"/>
    <n v="38.067"/>
    <n v="13.172000000000001"/>
    <n v="13.172000000000001"/>
  </r>
  <r>
    <s v="Wheat"/>
    <n v="2017"/>
    <x v="1"/>
    <s v="Rabi"/>
    <s v="Rabi"/>
    <x v="18"/>
    <m/>
    <n v="3556752.443646519"/>
    <n v="17830000"/>
    <n v="17830000"/>
    <n v="497.5"/>
    <n v="497.5"/>
    <s v="WheatPunjab"/>
    <n v="552929280"/>
    <n v="552929280"/>
    <n v="1334560"/>
    <n v="1334560"/>
    <n v="5.0129999999999999"/>
    <n v="5.0129999999999999"/>
    <n v="25.228999999999999"/>
    <n v="25.228999999999999"/>
    <n v="38.067"/>
    <n v="38.067"/>
    <n v="13.172000000000001"/>
    <n v="13.172000000000001"/>
  </r>
  <r>
    <s v="Ragi"/>
    <n v="2017"/>
    <x v="0"/>
    <s v="Kharif"/>
    <s v="Kharif"/>
    <x v="25"/>
    <n v="1181"/>
    <n v="1181"/>
    <n v="1355"/>
    <n v="1355"/>
    <n v="815.7"/>
    <n v="815.7"/>
    <s v="RagiTelangana"/>
    <n v="185936.64000000001"/>
    <n v="185936.64000000001"/>
    <n v="448.78"/>
    <n v="448.78"/>
    <n v="1.18"/>
    <n v="1.18"/>
    <n v="26.367999999999999"/>
    <n v="26.367999999999999"/>
    <n v="36.720999999999997"/>
    <n v="36.720999999999997"/>
    <n v="17.152000000000001"/>
    <n v="17.152000000000001"/>
  </r>
  <r>
    <s v="Ragi"/>
    <n v="2017"/>
    <x v="1"/>
    <s v="Rabi"/>
    <s v="Rabi"/>
    <x v="25"/>
    <n v="274"/>
    <n v="274"/>
    <n v="300"/>
    <n v="300"/>
    <n v="815.7"/>
    <n v="815.7"/>
    <s v="RagiTelangana"/>
    <n v="43138.559999999998"/>
    <n v="43138.559999999998"/>
    <n v="104.12"/>
    <n v="104.12"/>
    <n v="1.1850000000000001"/>
    <n v="1.1850000000000001"/>
    <n v="26.367999999999999"/>
    <n v="26.367999999999999"/>
    <n v="36.720999999999997"/>
    <n v="36.720999999999997"/>
    <n v="17.152000000000001"/>
    <n v="17.152000000000001"/>
  </r>
  <r>
    <s v="Rice"/>
    <n v="2017"/>
    <x v="0"/>
    <s v="Kharif"/>
    <s v="Kharif"/>
    <x v="25"/>
    <n v="1046987"/>
    <n v="1046987"/>
    <n v="2946004"/>
    <n v="2946004"/>
    <n v="815.7"/>
    <n v="815.7"/>
    <s v="RiceTelangana"/>
    <m/>
    <n v="156867272.25416663"/>
    <n v="397855.06"/>
    <n v="397855.06"/>
    <m/>
    <n v="2.8137923393509183"/>
    <n v="26.367999999999999"/>
    <n v="26.367999999999999"/>
    <n v="36.720999999999997"/>
    <n v="36.720999999999997"/>
    <n v="17.152000000000001"/>
    <n v="17.152000000000001"/>
  </r>
  <r>
    <s v="Rice"/>
    <n v="2017"/>
    <x v="1"/>
    <s v="Rabi"/>
    <s v="Rabi"/>
    <x v="25"/>
    <n v="915389"/>
    <n v="915389"/>
    <n v="3317425"/>
    <n v="3317425"/>
    <n v="815.7"/>
    <n v="815.7"/>
    <s v="RiceTelangana"/>
    <n v="144118844.19999999"/>
    <n v="144118844.19999999"/>
    <n v="347847.82"/>
    <n v="347847.82"/>
    <n v="3.5329999999999999"/>
    <n v="3.5329999999999999"/>
    <n v="26.367999999999999"/>
    <n v="26.367999999999999"/>
    <n v="36.720999999999997"/>
    <n v="36.720999999999997"/>
    <n v="17.152000000000001"/>
    <n v="17.152000000000001"/>
  </r>
  <r>
    <s v="Sugarcane"/>
    <n v="2017"/>
    <x v="0"/>
    <s v="Kharif"/>
    <s v="Kharif"/>
    <x v="25"/>
    <n v="35788"/>
    <n v="35788"/>
    <n v="2663092"/>
    <n v="2663092"/>
    <n v="815.7"/>
    <n v="815.7"/>
    <s v="SugarcaneTelangana"/>
    <n v="5634462.7199999997"/>
    <n v="5634462.7199999997"/>
    <n v="13599.44"/>
    <n v="13599.44"/>
    <n v="77.335999999999999"/>
    <n v="77.335999999999999"/>
    <n v="26.367999999999999"/>
    <n v="26.367999999999999"/>
    <n v="36.720999999999997"/>
    <n v="36.720999999999997"/>
    <n v="17.152000000000001"/>
    <n v="17.152000000000001"/>
  </r>
  <r>
    <s v="Sunflower"/>
    <n v="2017"/>
    <x v="0"/>
    <s v="Kharif"/>
    <s v="Kharif"/>
    <x v="25"/>
    <n v="411"/>
    <n v="411"/>
    <n v="871"/>
    <n v="871"/>
    <n v="815.7"/>
    <n v="815.7"/>
    <s v="SunflowerTelangana"/>
    <n v="64707.839999999997"/>
    <n v="64707.839999999997"/>
    <s v=" 156.18 "/>
    <s v=" 156.18 "/>
    <n v="1.98"/>
    <n v="1.98"/>
    <n v="26.367999999999999"/>
    <n v="26.367999999999999"/>
    <n v="36.720999999999997"/>
    <n v="36.720999999999997"/>
    <n v="17.152000000000001"/>
    <n v="17.152000000000001"/>
  </r>
  <r>
    <s v="Sunflower"/>
    <n v="2017"/>
    <x v="1"/>
    <s v="Rabi"/>
    <s v="Rabi"/>
    <x v="25"/>
    <n v="3242"/>
    <n v="3242"/>
    <n v="6924"/>
    <n v="6924"/>
    <n v="815.7"/>
    <n v="815.7"/>
    <s v="SunflowerTelangana"/>
    <n v="510420.47999999998"/>
    <n v="510420.47999999998"/>
    <n v="1231.96"/>
    <n v="1231.96"/>
    <n v="2.0289999999999999"/>
    <n v="2.0289999999999999"/>
    <n v="26.367999999999999"/>
    <n v="26.367999999999999"/>
    <n v="36.720999999999997"/>
    <n v="36.720999999999997"/>
    <n v="17.152000000000001"/>
    <n v="17.152000000000001"/>
  </r>
  <r>
    <s v="Urad"/>
    <n v="2017"/>
    <x v="0"/>
    <s v="Kharif"/>
    <s v="Kharif"/>
    <x v="25"/>
    <n v="32181"/>
    <n v="32181"/>
    <n v="25976"/>
    <n v="25976"/>
    <n v="815.7"/>
    <n v="815.7"/>
    <s v="UradTelangana"/>
    <n v="5066576.6399999997"/>
    <n v="5066576.6399999997"/>
    <n v="12228.78"/>
    <n v="12228.78"/>
    <n v="0.81299999999999994"/>
    <n v="0.81299999999999994"/>
    <s v="26.37"/>
    <s v="26.37"/>
    <n v="36.720999999999997"/>
    <n v="36.720999999999997"/>
    <n v="17.152000000000001"/>
    <n v="17.152000000000001"/>
  </r>
  <r>
    <s v="Urad"/>
    <n v="2017"/>
    <x v="1"/>
    <s v="Rabi"/>
    <s v="Rabi"/>
    <x v="25"/>
    <n v="6298"/>
    <n v="6298"/>
    <n v="5537"/>
    <n v="5537"/>
    <n v="815.7"/>
    <n v="815.7"/>
    <s v="UradTelangana"/>
    <n v="991557.12"/>
    <n v="991557.12"/>
    <n v="2393.2399999999998"/>
    <n v="2393.2399999999998"/>
    <n v="0.89900000000000002"/>
    <n v="0.89900000000000002"/>
    <n v="26.367999999999999"/>
    <n v="26.367999999999999"/>
    <n v="36.720999999999997"/>
    <n v="36.720999999999997"/>
    <n v="17.152000000000001"/>
    <n v="17.152000000000001"/>
  </r>
  <r>
    <s v="Wheat"/>
    <n v="2017"/>
    <x v="0"/>
    <s v="Kharif"/>
    <s v="Kharif"/>
    <x v="25"/>
    <n v="2"/>
    <n v="2"/>
    <n v="2"/>
    <n v="2"/>
    <n v="815.7"/>
    <n v="815.7"/>
    <s v="WheatTelangana"/>
    <n v="314.88"/>
    <n v="314.88"/>
    <n v="0.76"/>
    <n v="0.76"/>
    <s v=" 1 "/>
    <s v=" 1 "/>
    <n v="26.367999999999999"/>
    <n v="26.367999999999999"/>
    <n v="36.720999999999997"/>
    <n v="36.720999999999997"/>
    <n v="17.152000000000001"/>
    <n v="17.152000000000001"/>
  </r>
  <r>
    <s v="Wheat"/>
    <n v="2017"/>
    <x v="1"/>
    <s v="Rabi"/>
    <s v="Rabi"/>
    <x v="25"/>
    <n v="4156"/>
    <n v="4156"/>
    <n v="5771"/>
    <n v="5771"/>
    <n v="815.7"/>
    <n v="815.7"/>
    <s v="WheatTelangana"/>
    <n v="654320.64000000001"/>
    <n v="654320.64000000001"/>
    <n v="1579.28"/>
    <n v="1579.28"/>
    <n v="1.429"/>
    <n v="1.429"/>
    <n v="26.367999999999999"/>
    <n v="26.367999999999999"/>
    <n v="36.720999999999997"/>
    <n v="36.720999999999997"/>
    <n v="17.152000000000001"/>
    <n v="17.152000000000001"/>
  </r>
  <r>
    <s v="Rice"/>
    <n v="2017"/>
    <x v="3"/>
    <s v="Autumn"/>
    <s v="Autumn"/>
    <x v="19"/>
    <n v="37775"/>
    <n v="37775"/>
    <n v="104258"/>
    <n v="104258"/>
    <n v="3326.8"/>
    <n v="3326.8"/>
    <s v="RiceTripura"/>
    <n v="5947296"/>
    <n v="5947296"/>
    <n v="14354.5"/>
    <n v="14354.5"/>
    <n v="2.681"/>
    <n v="2.681"/>
    <n v="24.5"/>
    <n v="24.5"/>
    <n v="31.318000000000001"/>
    <n v="31.318000000000001"/>
    <n v="17.225000000000001"/>
    <n v="17.225000000000001"/>
  </r>
  <r>
    <s v="Rice"/>
    <n v="2017"/>
    <x v="0"/>
    <s v="Kharif"/>
    <s v="Kharif"/>
    <x v="19"/>
    <n v="15837"/>
    <n v="15837"/>
    <n v="16787"/>
    <n v="16787"/>
    <n v="3326.8"/>
    <n v="3326.8"/>
    <s v="RiceTripura"/>
    <n v="2493377.2799999998"/>
    <n v="2493377.2799999998"/>
    <n v="6018.06"/>
    <n v="6018.06"/>
    <n v="1.026"/>
    <n v="1.026"/>
    <n v="24.5"/>
    <n v="24.5"/>
    <n v="31.318000000000001"/>
    <n v="31.318000000000001"/>
    <n v="17.225000000000001"/>
    <n v="17.225000000000001"/>
  </r>
  <r>
    <s v="Rice"/>
    <n v="2017"/>
    <x v="2"/>
    <s v="Summer"/>
    <s v="Summer"/>
    <x v="19"/>
    <n v="72224"/>
    <n v="72224"/>
    <m/>
    <n v="227361.152"/>
    <n v="3326.8"/>
    <n v="3326.8"/>
    <s v="RiceTripura"/>
    <n v="11370946.560000001"/>
    <n v="11370946.560000001"/>
    <n v="27445.119999999999"/>
    <n v="27445.119999999999"/>
    <n v="3.1480000000000001"/>
    <n v="3.1480000000000001"/>
    <n v="24.5"/>
    <n v="24.5"/>
    <n v="31.318000000000001"/>
    <n v="31.318000000000001"/>
    <n v="17.225000000000001"/>
    <n v="17.225000000000001"/>
  </r>
  <r>
    <s v="Rice"/>
    <n v="2017"/>
    <x v="4"/>
    <s v="Winter"/>
    <s v="Winter"/>
    <x v="19"/>
    <n v="148232"/>
    <n v="148232"/>
    <n v="455932"/>
    <n v="455932"/>
    <n v="3326.8"/>
    <n v="3326.8"/>
    <s v="RiceTripura"/>
    <n v="23337646.079999998"/>
    <n v="23337646.079999998"/>
    <n v="56328.160000000003"/>
    <n v="56328.160000000003"/>
    <n v="3.0449999999999999"/>
    <n v="3.0449999999999999"/>
    <n v="24.5"/>
    <n v="24.5"/>
    <n v="31.318000000000001"/>
    <n v="31.318000000000001"/>
    <n v="17.225000000000001"/>
    <n v="17.225000000000001"/>
  </r>
  <r>
    <s v="Sugarcane"/>
    <n v="2017"/>
    <x v="5"/>
    <s v="Whole Year"/>
    <s v="Whole Year"/>
    <x v="19"/>
    <n v="806"/>
    <n v="806"/>
    <n v="42489"/>
    <n v="42489"/>
    <n v="3326.8"/>
    <n v="3326.8"/>
    <s v="SugarcaneTripura"/>
    <m/>
    <n v="130729.91111111113"/>
    <n v="306.27999999999997"/>
    <n v="306.27999999999997"/>
    <n v="53.389000000000003"/>
    <n v="53.389000000000003"/>
    <n v="24.5"/>
    <n v="24.5"/>
    <n v="31.318000000000001"/>
    <n v="31.318000000000001"/>
    <n v="17.225000000000001"/>
    <n v="17.225000000000001"/>
  </r>
  <r>
    <s v="Urad"/>
    <n v="2017"/>
    <x v="0"/>
    <s v="Kharif"/>
    <s v="Kharif"/>
    <x v="19"/>
    <n v="2868"/>
    <n v="2868"/>
    <n v="1682"/>
    <n v="1682"/>
    <n v="3326.8"/>
    <n v="3326.8"/>
    <s v="UradTripura"/>
    <n v="451537.91999999998"/>
    <n v="451537.91999999998"/>
    <n v="1089.8399999999999"/>
    <n v="1089.8399999999999"/>
    <n v="0.58099999999999996"/>
    <n v="0.58099999999999996"/>
    <n v="24.5"/>
    <n v="24.5"/>
    <n v="31.318000000000001"/>
    <n v="31.318000000000001"/>
    <n v="17.225000000000001"/>
    <n v="17.225000000000001"/>
  </r>
  <r>
    <s v="Urad"/>
    <n v="2017"/>
    <x v="1"/>
    <s v="Rabi"/>
    <s v="Rabi"/>
    <x v="19"/>
    <n v="2482"/>
    <n v="2482"/>
    <n v="1765"/>
    <n v="1765"/>
    <n v="3326.8"/>
    <n v="3326.8"/>
    <s v="UradTripura"/>
    <n v="390766.08000000002"/>
    <n v="390766.08000000002"/>
    <n v="943.16"/>
    <n v="943.16"/>
    <n v="0"/>
    <n v="0"/>
    <n v="24.5"/>
    <n v="24.5"/>
    <n v="31.318000000000001"/>
    <n v="31.318000000000001"/>
    <n v="17.225000000000001"/>
    <n v="17.225000000000001"/>
  </r>
  <r>
    <s v="Wheat"/>
    <n v="2017"/>
    <x v="1"/>
    <s v="Rabi"/>
    <s v="Rabi"/>
    <x v="19"/>
    <n v="195"/>
    <n v="195"/>
    <n v="396"/>
    <n v="396"/>
    <n v="3326.8"/>
    <n v="3326.8"/>
    <s v="WheatTripura"/>
    <n v="30700.799999999999"/>
    <n v="30700.799999999999"/>
    <n v="74.099999999999994"/>
    <n v="74.099999999999994"/>
    <n v="2.0249999999999999"/>
    <n v="2.0249999999999999"/>
    <n v="24.5"/>
    <n v="24.5"/>
    <n v="31.318000000000001"/>
    <n v="31.318000000000001"/>
    <n v="17.225000000000001"/>
    <n v="17.225000000000001"/>
  </r>
  <r>
    <s v="Rice"/>
    <n v="2017"/>
    <x v="0"/>
    <s v="Kharif"/>
    <s v="Kharif"/>
    <x v="20"/>
    <n v="5897871"/>
    <n v="5897871"/>
    <n v="15441958"/>
    <n v="15441958"/>
    <n v="652.1"/>
    <n v="652.1"/>
    <s v="RiceUttar Pradesh"/>
    <n v="928560810.20000005"/>
    <n v="928560810.20000005"/>
    <n v="2241190.98"/>
    <n v="2241190.98"/>
    <n v="2.5409999999999999"/>
    <n v="2.5409999999999999"/>
    <n v="26.212"/>
    <n v="26.212"/>
    <n v="37.756999999999998"/>
    <n v="37.756999999999998"/>
    <s v="14.96"/>
    <s v="14.96"/>
  </r>
  <r>
    <s v="Rice"/>
    <n v="2017"/>
    <x v="2"/>
    <s v="Summer"/>
    <s v="Summer"/>
    <x v="20"/>
    <n v="25761"/>
    <n v="25761"/>
    <n v="76645"/>
    <n v="76645"/>
    <n v="652.1"/>
    <n v="652.1"/>
    <s v="RiceUttar Pradesh"/>
    <n v="4055811.84"/>
    <n v="4055811.84"/>
    <n v="9789.18"/>
    <n v="9789.18"/>
    <n v="2.67"/>
    <n v="2.67"/>
    <n v="26.212"/>
    <n v="26.212"/>
    <n v="37.756999999999998"/>
    <n v="37.756999999999998"/>
    <n v="14.96"/>
    <n v="14.96"/>
  </r>
  <r>
    <s v="Sugarcane"/>
    <n v="2017"/>
    <x v="0"/>
    <s v="Kharif"/>
    <s v="Kharif"/>
    <x v="20"/>
    <n v="2234282"/>
    <n v="2234282"/>
    <n v="177056410"/>
    <n v="177056410"/>
    <n v="652.1"/>
    <n v="652.1"/>
    <s v="SugarcaneUttar Pradesh"/>
    <n v="351765358.10000002"/>
    <n v="351765358.10000002"/>
    <s v="849,027.16"/>
    <s v="849,027.16"/>
    <m/>
    <n v="79.24532802931769"/>
    <n v="26.212"/>
    <n v="26.212"/>
    <n v="37.756999999999998"/>
    <n v="37.756999999999998"/>
    <n v="14.96"/>
    <n v="14.96"/>
  </r>
  <r>
    <s v="Sunflower"/>
    <n v="2017"/>
    <x v="2"/>
    <s v="Summer"/>
    <s v="Summer"/>
    <x v="20"/>
    <n v="2093"/>
    <n v="2093"/>
    <m/>
    <n v="3036.9430000000002"/>
    <n v="652.1"/>
    <n v="652.1"/>
    <s v="SunflowerUttar Pradesh"/>
    <n v="329521.91999999998"/>
    <n v="329521.91999999998"/>
    <n v="795.34"/>
    <n v="795.34"/>
    <n v="1.4510000000000001"/>
    <n v="1.4510000000000001"/>
    <n v="26.212"/>
    <n v="26.212"/>
    <s v=" 37.757 "/>
    <s v=" 37.757 "/>
    <n v="14.96"/>
    <n v="14.96"/>
  </r>
  <r>
    <s v="Urad"/>
    <n v="2017"/>
    <x v="0"/>
    <s v="Kharif"/>
    <s v="Kharif"/>
    <x v="20"/>
    <n v="565472"/>
    <n v="565472"/>
    <n v="283320"/>
    <n v="283320"/>
    <n v="652.1"/>
    <n v="652.1"/>
    <s v="UradUttar Pradesh"/>
    <n v="89027911.680000007"/>
    <n v="89027911.680000007"/>
    <n v="214879.35999999999"/>
    <n v="214879.35999999999"/>
    <n v="0.60299999999999998"/>
    <n v="0.60299999999999998"/>
    <n v="26.212"/>
    <n v="26.212"/>
    <n v="37.756999999999998"/>
    <n v="37.756999999999998"/>
    <n v="14.96"/>
    <n v="14.96"/>
  </r>
  <r>
    <s v="Urad"/>
    <n v="2017"/>
    <x v="6"/>
    <s v=""/>
    <s v="Kharif"/>
    <x v="20"/>
    <n v="49460"/>
    <n v="49460"/>
    <n v="31265"/>
    <n v="31265"/>
    <n v="652.1"/>
    <n v="652.1"/>
    <s v="UradUttar Pradesh"/>
    <m/>
    <n v="45587597.733333334"/>
    <n v="18794.8"/>
    <n v="18794.8"/>
    <n v="0.67100000000000004"/>
    <n v="0.67100000000000004"/>
    <n v="26.212"/>
    <n v="26.212"/>
    <n v="37.756999999999998"/>
    <n v="37.756999999999998"/>
    <n v="14.96"/>
    <n v="14.96"/>
  </r>
  <r>
    <s v="Wheat"/>
    <n v="2017"/>
    <x v="1"/>
    <s v="Rabi"/>
    <s v="Rabi"/>
    <x v="20"/>
    <n v="9752941"/>
    <n v="9752941"/>
    <n v="35645666"/>
    <n v="35645666"/>
    <n v="652.1"/>
    <n v="652.1"/>
    <s v="WheatUttar Pradesh"/>
    <n v="1535503031"/>
    <n v="1535503031"/>
    <n v="3706117.58"/>
    <n v="3706117.58"/>
    <n v="3.65"/>
    <n v="3.65"/>
    <n v="26.212"/>
    <n v="26.212"/>
    <n v="37.756999999999998"/>
    <n v="37.756999999999998"/>
    <n v="14.96"/>
    <n v="14.96"/>
  </r>
  <r>
    <s v="Ragi"/>
    <n v="2017"/>
    <x v="0"/>
    <s v="Kharif"/>
    <s v="Kharif"/>
    <x v="21"/>
    <n v="101504"/>
    <n v="101504"/>
    <n v="138836"/>
    <n v="138836"/>
    <n v="1475.8"/>
    <n v="1475.8"/>
    <s v="RagiUttarakhand"/>
    <n v="15980789.76"/>
    <n v="15980789.76"/>
    <n v="38571.519999999997"/>
    <n v="38571.519999999997"/>
    <n v="1.4930000000000001"/>
    <n v="1.4930000000000001"/>
    <n v="19.486999999999998"/>
    <n v="19.486999999999998"/>
    <n v="30.047999999999998"/>
    <n v="30.047999999999998"/>
    <m/>
    <n v="10.40279069767443"/>
  </r>
  <r>
    <s v="Rice"/>
    <n v="2017"/>
    <x v="0"/>
    <s v="Kharif"/>
    <s v="Kharif"/>
    <x v="21"/>
    <n v="246539"/>
    <n v="246539"/>
    <n v="620027"/>
    <n v="620027"/>
    <n v="1475.8"/>
    <n v="1475.8"/>
    <s v="RiceUttarakhand"/>
    <n v="38815100.159999996"/>
    <n v="38815100.159999996"/>
    <n v="93684.82"/>
    <n v="93684.82"/>
    <n v="1.909"/>
    <n v="1.909"/>
    <n v="19.486999999999998"/>
    <n v="19.486999999999998"/>
    <n v="30.047999999999998"/>
    <n v="30.047999999999998"/>
    <n v="10.445"/>
    <n v="10.445"/>
  </r>
  <r>
    <s v="Rice"/>
    <n v="2017"/>
    <x v="2"/>
    <s v="Summer"/>
    <s v="Summer"/>
    <x v="21"/>
    <n v="13953"/>
    <n v="13953"/>
    <n v="44845"/>
    <n v="44845"/>
    <n v="1475.8"/>
    <n v="1475.8"/>
    <s v="RiceUttarakhand"/>
    <n v="2196760.3199999998"/>
    <n v="2196760.3199999998"/>
    <n v="5302.14"/>
    <n v="5302.14"/>
    <n v="3.2229999999999999"/>
    <n v="3.2229999999999999"/>
    <n v="19.486999999999998"/>
    <n v="19.486999999999998"/>
    <n v="30.047999999999998"/>
    <n v="30.047999999999998"/>
    <n v="10.445"/>
    <n v="10.445"/>
  </r>
  <r>
    <s v="Sugarcane"/>
    <n v="2017"/>
    <x v="5"/>
    <s v="Whole Year"/>
    <s v="Whole Year"/>
    <x v="21"/>
    <n v="91618"/>
    <n v="91618"/>
    <m/>
    <n v="6312480.2000000002"/>
    <n v="1475.8"/>
    <n v="1475.8"/>
    <s v="SugarcaneUttarakhand"/>
    <n v="14424337.92"/>
    <n v="14424337.92"/>
    <n v="34814.839999999997"/>
    <n v="34814.839999999997"/>
    <n v="68.900000000000006"/>
    <n v="68.900000000000006"/>
    <n v="19.486999999999998"/>
    <n v="19.486999999999998"/>
    <n v="30.047999999999998"/>
    <n v="30.047999999999998"/>
    <n v="10.445"/>
    <n v="10.445"/>
  </r>
  <r>
    <s v="Urad"/>
    <n v="2017"/>
    <x v="0"/>
    <s v="Kharif"/>
    <s v="Kharif"/>
    <x v="21"/>
    <n v="12884"/>
    <n v="12884"/>
    <n v="9838"/>
    <n v="9838"/>
    <n v="1475.8"/>
    <n v="1475.8"/>
    <s v="UradUttarakhand"/>
    <n v="2028456.96"/>
    <n v="2028456.96"/>
    <n v="4895.92"/>
    <n v="4895.92"/>
    <n v="0.91900000000000004"/>
    <n v="0.91900000000000004"/>
    <n v="19.486999999999998"/>
    <n v="19.486999999999998"/>
    <n v="30.047999999999998"/>
    <n v="30.047999999999998"/>
    <n v="10.445"/>
    <n v="10.445"/>
  </r>
  <r>
    <s v="Urad"/>
    <n v="2017"/>
    <x v="2"/>
    <s v="Summer"/>
    <s v="Summer"/>
    <x v="21"/>
    <n v="97"/>
    <n v="97"/>
    <n v="66"/>
    <n v="66"/>
    <n v="1475.8"/>
    <n v="1475.8"/>
    <s v="UradUttarakhand"/>
    <n v="15271.68"/>
    <n v="15271.68"/>
    <n v="36.86"/>
    <n v="36.86"/>
    <n v="0.69699999999999995"/>
    <n v="0.69699999999999995"/>
    <n v="19.486999999999998"/>
    <n v="19.486999999999998"/>
    <n v="30.047999999999998"/>
    <n v="30.047999999999998"/>
    <n v="10.445"/>
    <n v="10.445"/>
  </r>
  <r>
    <s v="Wheat"/>
    <n v="2017"/>
    <x v="1"/>
    <s v="Rabi"/>
    <s v="Rabi"/>
    <x v="21"/>
    <n v="330401"/>
    <n v="330401"/>
    <n v="929884"/>
    <n v="929884"/>
    <n v="1475.8"/>
    <n v="1475.8"/>
    <s v="WheatUttarakhand"/>
    <n v="52018333.439999998"/>
    <n v="52018333.439999998"/>
    <n v="125552.38"/>
    <n v="125552.38"/>
    <n v="2.101"/>
    <n v="2.101"/>
    <n v="19.486999999999998"/>
    <n v="19.486999999999998"/>
    <n v="30.047999999999998"/>
    <n v="30.047999999999998"/>
    <n v="10.445"/>
    <n v="10.445"/>
  </r>
  <r>
    <s v="Ragi"/>
    <n v="2017"/>
    <x v="3"/>
    <s v="Autumn"/>
    <s v="Autumn"/>
    <x v="24"/>
    <n v="3379"/>
    <n v="3379"/>
    <n v="3368"/>
    <n v="3368"/>
    <n v="1830"/>
    <n v="1830"/>
    <s v="RagiWest Bengal"/>
    <n v="531989.76000000001"/>
    <n v="531989.76000000001"/>
    <n v="1284.02"/>
    <n v="1284.02"/>
    <n v="0.82"/>
    <n v="0.82"/>
    <n v="26.004999999999999"/>
    <n v="26.004999999999999"/>
    <n v="35.557000000000002"/>
    <n v="35.557000000000002"/>
    <n v="16.87"/>
    <n v="16.87"/>
  </r>
  <r>
    <s v="Rice"/>
    <n v="2017"/>
    <x v="3"/>
    <s v="Autumn"/>
    <s v="Autumn"/>
    <x v="24"/>
    <n v="249341"/>
    <n v="249341"/>
    <n v="633542"/>
    <n v="633542"/>
    <n v="1830"/>
    <n v="1830"/>
    <s v="RiceWest Bengal"/>
    <n v="39256247.039999999"/>
    <n v="39256247.039999999"/>
    <n v="94749.58"/>
    <n v="94749.58"/>
    <n v="2.4500000000000002"/>
    <n v="2.4500000000000002"/>
    <n v="26.004999999999999"/>
    <n v="26.004999999999999"/>
    <n v="35.557000000000002"/>
    <n v="35.557000000000002"/>
    <n v="16.87"/>
    <n v="16.87"/>
  </r>
  <r>
    <s v="Rice"/>
    <n v="2017"/>
    <x v="2"/>
    <s v="Summer"/>
    <s v="Summer"/>
    <x v="24"/>
    <n v="1295678"/>
    <n v="1295678"/>
    <n v="4671912"/>
    <n v="4671912"/>
    <n v="1830"/>
    <n v="1830"/>
    <s v="RiceWest Bengal"/>
    <n v="203991544.30000001"/>
    <n v="203991544.30000001"/>
    <n v="492357.64"/>
    <n v="492357.64"/>
    <n v="3.3759999999999999"/>
    <n v="3.3759999999999999"/>
    <n v="26.004999999999999"/>
    <n v="26.004999999999999"/>
    <n v="35.557000000000002"/>
    <n v="35.557000000000002"/>
    <n v="16.87"/>
    <n v="16.87"/>
  </r>
  <r>
    <s v="Rice"/>
    <n v="2017"/>
    <x v="4"/>
    <s v="Winter"/>
    <s v="Winter"/>
    <x v="24"/>
    <n v="3992412"/>
    <n v="3992412"/>
    <n v="11010468"/>
    <n v="11010468"/>
    <n v="1830"/>
    <n v="1830"/>
    <s v="RiceWest Bengal"/>
    <n v="628565345.29999995"/>
    <n v="628565345.29999995"/>
    <n v="1517116.56"/>
    <n v="1517116.56"/>
    <n v="2.6850000000000001"/>
    <n v="2.6850000000000001"/>
    <n v="26.004999999999999"/>
    <n v="26.004999999999999"/>
    <n v="35.557000000000002"/>
    <n v="35.557000000000002"/>
    <n v="16.87"/>
    <n v="16.87"/>
  </r>
  <r>
    <s v="Sugarcane"/>
    <n v="2017"/>
    <x v="5"/>
    <s v="Whole Year"/>
    <s v="Whole Year"/>
    <x v="24"/>
    <n v="19160"/>
    <n v="19160"/>
    <n v="1737321"/>
    <n v="1737321"/>
    <n v="1830"/>
    <n v="1830"/>
    <s v="SugarcaneWest Bengal"/>
    <m/>
    <n v="2784461.8755555553"/>
    <n v="7280.8"/>
    <n v="7280.8"/>
    <n v="90.575000000000003"/>
    <n v="90.575000000000003"/>
    <n v="26.004999999999999"/>
    <n v="26.004999999999999"/>
    <n v="35.557000000000002"/>
    <n v="35.557000000000002"/>
    <n v="16.87"/>
    <n v="16.87"/>
  </r>
  <r>
    <s v="Sunflower"/>
    <n v="2017"/>
    <x v="0"/>
    <s v="Kharif"/>
    <s v="Kharif"/>
    <x v="24"/>
    <n v="7382"/>
    <n v="7382"/>
    <n v="9055"/>
    <n v="9055"/>
    <n v="1830"/>
    <n v="1830"/>
    <s v="SunflowerWest Bengal"/>
    <n v="1162222.0800000001"/>
    <n v="1162222.0800000001"/>
    <n v="2805.16"/>
    <n v="2805.16"/>
    <n v="1.27"/>
    <n v="1.27"/>
    <n v="26.004999999999999"/>
    <n v="26.004999999999999"/>
    <n v="35.557000000000002"/>
    <n v="35.557000000000002"/>
    <n v="16.87"/>
    <n v="16.87"/>
  </r>
  <r>
    <s v="Urad"/>
    <n v="2017"/>
    <x v="0"/>
    <s v="Kharif"/>
    <s v="Kharif"/>
    <x v="24"/>
    <n v="67548"/>
    <n v="67548"/>
    <n v="45383"/>
    <n v="45383"/>
    <n v="1830"/>
    <n v="1830"/>
    <s v="UradWest Bengal"/>
    <n v="10634757.119999999"/>
    <n v="10634757.119999999"/>
    <n v="25668.240000000002"/>
    <n v="25668.240000000002"/>
    <n v="0.58299999999999996"/>
    <n v="0.58299999999999996"/>
    <n v="26.004999999999999"/>
    <n v="26.004999999999999"/>
    <n v="35.557000000000002"/>
    <n v="35.557000000000002"/>
    <m/>
    <n v="16.590435294117643"/>
  </r>
  <r>
    <s v="Urad"/>
    <n v="2017"/>
    <x v="1"/>
    <s v="Rabi"/>
    <s v="Rabi"/>
    <x v="24"/>
    <n v="10454"/>
    <n v="10454"/>
    <n v="9583"/>
    <n v="9583"/>
    <n v="1830"/>
    <n v="1830"/>
    <s v="UradWest Bengal"/>
    <n v="1645877.76"/>
    <n v="1645877.76"/>
    <n v="3972.52"/>
    <n v="3972.52"/>
    <n v="0.73299999999999998"/>
    <n v="0.73299999999999998"/>
    <n v="26.004999999999999"/>
    <n v="26.004999999999999"/>
    <n v="35.557000000000002"/>
    <n v="35.557000000000002"/>
    <n v="16.87"/>
    <n v="16.87"/>
  </r>
  <r>
    <s v="Wheat"/>
    <n v="2017"/>
    <x v="1"/>
    <s v="Rabi"/>
    <s v="Rabi"/>
    <x v="24"/>
    <n v="117360"/>
    <n v="117360"/>
    <n v="362744"/>
    <n v="362744"/>
    <n v="1830"/>
    <n v="1830"/>
    <s v="WheatWest Bengal"/>
    <n v="18477158.399999999"/>
    <n v="18477158.399999999"/>
    <n v="44596.800000000003"/>
    <n v="44596.800000000003"/>
    <n v="2.677"/>
    <n v="2.677"/>
    <n v="26.004999999999999"/>
    <n v="26.004999999999999"/>
    <n v="35.557000000000002"/>
    <n v="35.557000000000002"/>
    <n v="16.87"/>
    <n v="16.87"/>
  </r>
  <r>
    <s v="Rice"/>
    <n v="2018"/>
    <x v="6"/>
    <s v=""/>
    <s v="Kharif"/>
    <x v="26"/>
    <n v="133200"/>
    <n v="133200"/>
    <n v="239998"/>
    <n v="239998"/>
    <n v="2992.9"/>
    <n v="2992.9"/>
    <s v="RiceArunachal Pradesh"/>
    <n v="21605040"/>
    <n v="21605040"/>
    <n v="46620"/>
    <n v="46620"/>
    <m/>
    <n v="1.8017867867867867"/>
    <n v="20.715"/>
    <n v="20.715"/>
    <n v="30.19"/>
    <n v="30.19"/>
    <n v="13.13"/>
    <n v="13.13"/>
  </r>
  <r>
    <s v="Sugarcane"/>
    <n v="2018"/>
    <x v="6"/>
    <s v=""/>
    <s v="Kharif"/>
    <x v="26"/>
    <n v="2130"/>
    <n v="2130"/>
    <n v="45792"/>
    <n v="45792"/>
    <n v="2992.9"/>
    <n v="2992.9"/>
    <s v="SugarcaneArunachal Pradesh"/>
    <n v="345486"/>
    <n v="345486"/>
    <n v="745.5"/>
    <n v="745.5"/>
    <n v="23.577999999999999"/>
    <n v="23.577999999999999"/>
    <n v="20.715"/>
    <n v="20.715"/>
    <n v="30.19"/>
    <n v="30.19"/>
    <n v="13.13"/>
    <n v="13.13"/>
  </r>
  <r>
    <s v="Sunflower"/>
    <n v="2018"/>
    <x v="6"/>
    <s v=""/>
    <s v="Kharif"/>
    <x v="26"/>
    <n v="573"/>
    <n v="573"/>
    <n v="468"/>
    <n v="468"/>
    <n v="2992.9"/>
    <n v="2992.9"/>
    <s v="SunflowerArunachal Pradesh"/>
    <n v="92940.6"/>
    <n v="92940.6"/>
    <n v="200.55"/>
    <n v="200.55"/>
    <n v="0.85199999999999998"/>
    <n v="0.85199999999999998"/>
    <n v="20.715"/>
    <n v="20.715"/>
    <n v="30.19"/>
    <n v="30.19"/>
    <n v="13.13"/>
    <n v="13.13"/>
  </r>
  <r>
    <s v="Urad"/>
    <n v="2018"/>
    <x v="0"/>
    <s v="Kharif"/>
    <s v="Kharif"/>
    <x v="26"/>
    <n v="1144"/>
    <n v="1144"/>
    <n v="1028"/>
    <n v="1028"/>
    <n v="2992.9"/>
    <n v="2992.9"/>
    <s v="UradArunachal Pradesh"/>
    <n v="185556.8"/>
    <n v="185556.8"/>
    <n v="400.4"/>
    <n v="400.4"/>
    <n v="0.98699999999999999"/>
    <n v="0.98699999999999999"/>
    <n v="20.715"/>
    <n v="20.715"/>
    <n v="30.19"/>
    <n v="30.19"/>
    <n v="13.13"/>
    <n v="13.13"/>
  </r>
  <r>
    <s v="Urad"/>
    <n v="2018"/>
    <x v="1"/>
    <s v="Rabi"/>
    <s v="Rabi"/>
    <x v="26"/>
    <n v="1448"/>
    <n v="1448"/>
    <n v="1385"/>
    <n v="1385"/>
    <n v="2992.9"/>
    <n v="2992.9"/>
    <s v="UradArunachal Pradesh"/>
    <n v="234865.6"/>
    <n v="234865.6"/>
    <n v="506.8"/>
    <n v="506.8"/>
    <n v="1.0640000000000001"/>
    <n v="1.0640000000000001"/>
    <n v="20.715"/>
    <n v="20.715"/>
    <n v="30.19"/>
    <n v="30.19"/>
    <n v="13.13"/>
    <n v="13.13"/>
  </r>
  <r>
    <s v="Wheat"/>
    <n v="2018"/>
    <x v="1"/>
    <s v="Rabi"/>
    <s v="Rabi"/>
    <x v="26"/>
    <n v="3930"/>
    <n v="3930"/>
    <n v="7742"/>
    <n v="7742"/>
    <n v="2992.9"/>
    <n v="2992.9"/>
    <s v="WheatArunachal Pradesh"/>
    <n v="637446"/>
    <n v="637446"/>
    <n v="1375.5"/>
    <n v="1375.5"/>
    <n v="2.1520000000000001"/>
    <n v="2.1520000000000001"/>
    <n v="20.715"/>
    <n v="20.715"/>
    <n v="30.19"/>
    <n v="30.19"/>
    <n v="13.13"/>
    <n v="13.13"/>
  </r>
  <r>
    <s v="Ragi"/>
    <n v="2018"/>
    <x v="0"/>
    <s v="Kharif"/>
    <s v="Kharif"/>
    <x v="8"/>
    <n v="2883"/>
    <n v="2883"/>
    <n v="3088"/>
    <n v="3088"/>
    <n v="1521.4"/>
    <n v="1521.4"/>
    <s v="RagiBihar"/>
    <n v="467622.6"/>
    <n v="467622.6"/>
    <n v="1009.05"/>
    <n v="1009.05"/>
    <n v="1.1439999999999999"/>
    <n v="1.1439999999999999"/>
    <n v="26.818000000000001"/>
    <n v="26.818000000000001"/>
    <n v="37.765000000000001"/>
    <n v="37.765000000000001"/>
    <n v="16.385000000000002"/>
    <n v="16.385000000000002"/>
  </r>
  <r>
    <s v="Rice"/>
    <n v="2018"/>
    <x v="3"/>
    <s v="Autumn"/>
    <s v="Autumn"/>
    <x v="8"/>
    <n v="445393"/>
    <n v="445393"/>
    <m/>
    <n v="641365.91999999993"/>
    <n v="1521.4"/>
    <n v="1521.4"/>
    <s v="RiceBihar"/>
    <n v="72242744.599999994"/>
    <n v="72242744.599999994"/>
    <n v="155887.54999999999"/>
    <n v="155887.54999999999"/>
    <n v="1.44"/>
    <n v="1.44"/>
    <n v="26.818000000000001"/>
    <n v="26.818000000000001"/>
    <n v="37.765000000000001"/>
    <n v="37.765000000000001"/>
    <n v="16.385000000000002"/>
    <n v="16.385000000000002"/>
  </r>
  <r>
    <s v="Rice"/>
    <n v="2018"/>
    <x v="2"/>
    <s v="Summer"/>
    <s v="Summer"/>
    <x v="8"/>
    <n v="60400"/>
    <n v="60400"/>
    <n v="136281"/>
    <n v="136281"/>
    <n v="-1521.4"/>
    <n v="-1521.4"/>
    <s v="RiceBihar"/>
    <n v="9796880"/>
    <n v="9796880"/>
    <n v="21140"/>
    <n v="21140"/>
    <n v="2.2050000000000001"/>
    <n v="2.2050000000000001"/>
    <n v="26.818000000000001"/>
    <n v="26.818000000000001"/>
    <n v="37.765000000000001"/>
    <n v="37.765000000000001"/>
    <n v="16.385000000000002"/>
    <n v="16.385000000000002"/>
  </r>
  <r>
    <s v="Rice"/>
    <n v="2018"/>
    <x v="4"/>
    <s v="Winter"/>
    <s v="Winter"/>
    <x v="8"/>
    <n v="2653929"/>
    <n v="2653929"/>
    <n v="5403580"/>
    <n v="5403580"/>
    <n v="1521.4"/>
    <n v="1521.4"/>
    <s v="RiceBihar"/>
    <n v="430467283.80000001"/>
    <n v="430467283.80000001"/>
    <n v="928875.15"/>
    <n v="928875.15"/>
    <n v="1.8089999999999999"/>
    <n v="1.8089999999999999"/>
    <n v="26.818000000000001"/>
    <n v="26.818000000000001"/>
    <n v="37.765000000000001"/>
    <n v="37.765000000000001"/>
    <n v="16.385000000000002"/>
    <n v="16.385000000000002"/>
  </r>
  <r>
    <s v="Sugarcane"/>
    <n v="2018"/>
    <x v="5"/>
    <s v="Whole Year"/>
    <s v="Whole Year"/>
    <x v="8"/>
    <n v="225567"/>
    <n v="225567"/>
    <n v="20116277"/>
    <n v="20116277"/>
    <n v="1521.4"/>
    <n v="1521.4"/>
    <s v="SugarcaneBihar"/>
    <n v="36586967.399999999"/>
    <n v="36586967.399999999"/>
    <n v="78948.45"/>
    <n v="78948.45"/>
    <n v="65.488"/>
    <n v="65.488"/>
    <n v="26.818000000000001"/>
    <n v="26.818000000000001"/>
    <n v="37.765000000000001"/>
    <n v="37.765000000000001"/>
    <n v="16.385000000000002"/>
    <n v="16.385000000000002"/>
  </r>
  <r>
    <s v="Sunflower"/>
    <n v="2018"/>
    <x v="1"/>
    <s v="Rabi"/>
    <s v="Rabi"/>
    <x v="8"/>
    <n v="7308"/>
    <n v="7308"/>
    <n v="10355"/>
    <n v="10355"/>
    <n v="1521.4"/>
    <n v="1521.4"/>
    <s v="SunflowerBihar"/>
    <n v="1185357.6000000001"/>
    <n v="1185357.6000000001"/>
    <n v="2557.8000000000002"/>
    <n v="2557.8000000000002"/>
    <m/>
    <n v="1.4169403393541324"/>
    <s v="26.82"/>
    <s v="26.82"/>
    <n v="37.765000000000001"/>
    <n v="37.765000000000001"/>
    <n v="16.385000000000002"/>
    <n v="16.385000000000002"/>
  </r>
  <r>
    <s v="Urad"/>
    <n v="2018"/>
    <x v="0"/>
    <s v="Kharif"/>
    <s v="Kharif"/>
    <x v="8"/>
    <n v="8180"/>
    <n v="8180"/>
    <n v="7312"/>
    <n v="7312"/>
    <n v="1521.4"/>
    <n v="1521.4"/>
    <s v="UradBihar"/>
    <n v="1326796"/>
    <n v="1326796"/>
    <n v="2863"/>
    <n v="2863"/>
    <n v="0.89200000000000002"/>
    <n v="0.89200000000000002"/>
    <n v="26.818000000000001"/>
    <n v="26.818000000000001"/>
    <n v="37.765000000000001"/>
    <n v="37.765000000000001"/>
    <m/>
    <n v="15.813065789473692"/>
  </r>
  <r>
    <s v="Wheat"/>
    <n v="2018"/>
    <x v="1"/>
    <s v="Rabi"/>
    <s v="Rabi"/>
    <x v="8"/>
    <n v="2156652"/>
    <n v="2156652"/>
    <n v="6465905"/>
    <n v="6465905"/>
    <n v="1521.4"/>
    <n v="1521.4"/>
    <s v="WheatBihar"/>
    <n v="349808954.39999998"/>
    <n v="349808954.39999998"/>
    <n v="754828.2"/>
    <n v="754828.2"/>
    <m/>
    <n v="2.9981216255566498"/>
    <n v="26.818000000000001"/>
    <n v="26.818000000000001"/>
    <n v="37.765000000000001"/>
    <n v="37.765000000000001"/>
    <n v="16.385000000000002"/>
    <n v="16.385000000000002"/>
  </r>
  <r>
    <s v="Ragi"/>
    <n v="2018"/>
    <x v="0"/>
    <s v="Kharif"/>
    <s v="Kharif"/>
    <x v="9"/>
    <n v="6880"/>
    <n v="6880"/>
    <n v="1682"/>
    <n v="1682"/>
    <n v="1515.5"/>
    <n v="1515.5"/>
    <s v="RagiChhattisgarh"/>
    <n v="1115936"/>
    <n v="1115936"/>
    <n v="2408"/>
    <n v="2408"/>
    <n v="0.19500000000000001"/>
    <n v="0.19500000000000001"/>
    <n v="26.213999999999999"/>
    <n v="26.213999999999999"/>
    <n v="36.987000000000002"/>
    <n v="36.987000000000002"/>
    <n v="15.785"/>
    <n v="15.785"/>
  </r>
  <r>
    <s v="Rice"/>
    <n v="2018"/>
    <x v="0"/>
    <s v="Kharif"/>
    <s v="Kharif"/>
    <x v="9"/>
    <m/>
    <n v="4279704.1420118343"/>
    <n v="6509430"/>
    <n v="6509430"/>
    <n v="1515.5"/>
    <n v="1515.5"/>
    <s v="RiceChhattisgarh"/>
    <n v="671731511.60000002"/>
    <n v="671731511.60000002"/>
    <n v="1449482.3"/>
    <n v="1449482.3"/>
    <n v="1.5209999999999999"/>
    <n v="1.5209999999999999"/>
    <n v="26.213999999999999"/>
    <n v="26.213999999999999"/>
    <n v="36.987000000000002"/>
    <n v="36.987000000000002"/>
    <n v="15.785"/>
    <n v="15.785"/>
  </r>
  <r>
    <s v="Sugarcane"/>
    <n v="2018"/>
    <x v="5"/>
    <s v="Whole Year"/>
    <s v="Whole Year"/>
    <x v="9"/>
    <n v="43267"/>
    <n v="43267"/>
    <n v="93432"/>
    <n v="93432"/>
    <n v="1515.5"/>
    <n v="1515.5"/>
    <s v="SugarcaneChhattisgarh"/>
    <n v="7017907.4000000004"/>
    <n v="7017907.4000000004"/>
    <n v="15143.45"/>
    <n v="15143.45"/>
    <n v="1.7310000000000001"/>
    <n v="1.7310000000000001"/>
    <n v="26.213999999999999"/>
    <n v="26.213999999999999"/>
    <n v="36.987000000000002"/>
    <n v="36.987000000000002"/>
    <n v="15.785"/>
    <n v="15.785"/>
  </r>
  <r>
    <s v="Sunflower"/>
    <n v="2018"/>
    <x v="5"/>
    <s v="Whole Year"/>
    <s v="Whole Year"/>
    <x v="9"/>
    <n v="847"/>
    <n v="847"/>
    <n v="27"/>
    <n v="27"/>
    <n v="1515.5"/>
    <n v="1515.5"/>
    <s v="SunflowerChhattisgarh"/>
    <n v="137383.4"/>
    <n v="137383.4"/>
    <n v="296.45"/>
    <n v="296.45"/>
    <n v="9.9000000000000005E-2"/>
    <n v="9.9000000000000005E-2"/>
    <n v="26.213999999999999"/>
    <n v="26.213999999999999"/>
    <n v="36.987000000000002"/>
    <n v="36.987000000000002"/>
    <n v="15.785"/>
    <n v="15.785"/>
  </r>
  <r>
    <s v="Urad"/>
    <n v="2018"/>
    <x v="0"/>
    <s v="Kharif"/>
    <s v="Kharif"/>
    <x v="9"/>
    <n v="78781"/>
    <n v="78781"/>
    <n v="25836"/>
    <n v="25836"/>
    <n v="1515.5"/>
    <n v="1515.5"/>
    <s v="UradChhattisgarh"/>
    <n v="12778278.199999999"/>
    <n v="12778278.199999999"/>
    <n v="27573.35"/>
    <n v="27573.35"/>
    <n v="0.33100000000000002"/>
    <n v="0.33100000000000002"/>
    <n v="26.213999999999999"/>
    <n v="26.213999999999999"/>
    <n v="36.987000000000002"/>
    <n v="36.987000000000002"/>
    <n v="15.785"/>
    <n v="15.785"/>
  </r>
  <r>
    <s v="Urad"/>
    <n v="2018"/>
    <x v="1"/>
    <s v="Rabi"/>
    <s v="Rabi"/>
    <x v="9"/>
    <n v="2925"/>
    <n v="2925"/>
    <n v="871"/>
    <n v="871"/>
    <n v="1515.5"/>
    <n v="1515.5"/>
    <s v="UradChhattisgarh"/>
    <n v="474435"/>
    <n v="474435"/>
    <n v="1023.75"/>
    <n v="1023.75"/>
    <n v="0.32400000000000001"/>
    <n v="0.32400000000000001"/>
    <n v="26.213999999999999"/>
    <n v="26.213999999999999"/>
    <n v="36.987000000000002"/>
    <n v="36.987000000000002"/>
    <n v="15.785"/>
    <n v="15.785"/>
  </r>
  <r>
    <s v="Wheat"/>
    <n v="2018"/>
    <x v="6"/>
    <s v=""/>
    <s v="Kharif"/>
    <x v="9"/>
    <n v="99925"/>
    <n v="99925"/>
    <n v="166979"/>
    <n v="166979"/>
    <n v="1515.5"/>
    <n v="1515.5"/>
    <s v="WheatChhattisgarh"/>
    <n v="16207835"/>
    <n v="16207835"/>
    <s v="34,973.75"/>
    <s v="34,973.75"/>
    <n v="1.7929999999999999"/>
    <n v="1.7929999999999999"/>
    <n v="26.213999999999999"/>
    <n v="26.213999999999999"/>
    <n v="36.987000000000002"/>
    <n v="36.987000000000002"/>
    <n v="15.785"/>
    <n v="15.785"/>
  </r>
  <r>
    <s v="Ragi"/>
    <n v="2018"/>
    <x v="0"/>
    <s v="Kharif"/>
    <s v="Kharif"/>
    <x v="10"/>
    <n v="11994"/>
    <n v="11994"/>
    <n v="9646"/>
    <n v="9646"/>
    <n v="1125.4000000000001"/>
    <n v="1125.4000000000001"/>
    <s v="RagiGujarat"/>
    <n v="1945426.8"/>
    <n v="1945426.8"/>
    <n v="4197.8999999999996"/>
    <n v="4197.8999999999996"/>
    <m/>
    <n v="0.80423545105886274"/>
    <n v="27.728000000000002"/>
    <n v="27.728000000000002"/>
    <n v="39.686"/>
    <n v="39.686"/>
    <n v="17.076000000000001"/>
    <n v="17.076000000000001"/>
  </r>
  <r>
    <s v="Rice"/>
    <n v="2018"/>
    <x v="0"/>
    <s v="Kharif"/>
    <s v="Kharif"/>
    <x v="10"/>
    <n v="809367"/>
    <n v="809367"/>
    <n v="1819260"/>
    <n v="1819260"/>
    <n v="1125.4000000000001"/>
    <n v="1125.4000000000001"/>
    <s v="RiceGujarat"/>
    <n v="131279327.40000001"/>
    <n v="131279327.40000001"/>
    <n v="283278.45"/>
    <n v="283278.45"/>
    <n v="2.1309999999999998"/>
    <n v="2.1309999999999998"/>
    <n v="27.728000000000002"/>
    <n v="27.728000000000002"/>
    <n v="39.686"/>
    <n v="39.686"/>
    <n v="17.076000000000001"/>
    <n v="17.076000000000001"/>
  </r>
  <r>
    <s v="Rice"/>
    <n v="2018"/>
    <x v="2"/>
    <s v="Summer"/>
    <s v="Summer"/>
    <x v="10"/>
    <m/>
    <n v="0"/>
    <m/>
    <n v="0"/>
    <n v="1125.4000000000001"/>
    <n v="1125.4000000000001"/>
    <s v="RiceGujarat"/>
    <n v="4798200.4000000004"/>
    <n v="4798200.4000000004"/>
    <n v="10353.700000000001"/>
    <n v="10353.700000000001"/>
    <n v="2.6760000000000002"/>
    <n v="2.6760000000000002"/>
    <n v="27.728000000000002"/>
    <n v="27.728000000000002"/>
    <m/>
    <n v="38.539746268656771"/>
    <n v="17.076000000000001"/>
    <n v="17.076000000000001"/>
  </r>
  <r>
    <s v="Sugarcane"/>
    <n v="2018"/>
    <x v="5"/>
    <s v="Whole Year"/>
    <s v="Whole Year"/>
    <x v="10"/>
    <n v="161039"/>
    <n v="161039"/>
    <n v="11664869"/>
    <n v="11664869"/>
    <n v="1125.4000000000001"/>
    <n v="1125.4000000000001"/>
    <s v="SugarcaneGujarat"/>
    <n v="26120525.800000001"/>
    <n v="26120525.800000001"/>
    <n v="56363.65"/>
    <n v="56363.65"/>
    <n v="66.590999999999994"/>
    <n v="66.590999999999994"/>
    <n v="27.728000000000002"/>
    <n v="27.728000000000002"/>
    <n v="39.686"/>
    <n v="39.686"/>
    <n v="17.076000000000001"/>
    <n v="17.076000000000001"/>
  </r>
  <r>
    <s v="Urad"/>
    <n v="2018"/>
    <x v="0"/>
    <s v="Kharif"/>
    <s v="Kharif"/>
    <x v="10"/>
    <n v="106156"/>
    <n v="106156"/>
    <n v="61583"/>
    <n v="61583"/>
    <n v="1125.4000000000001"/>
    <n v="1125.4000000000001"/>
    <s v="UradGujarat"/>
    <n v="17218503.199999999"/>
    <n v="17218503.199999999"/>
    <n v="37154.6"/>
    <n v="37154.6"/>
    <n v="0.64700000000000002"/>
    <n v="0.64700000000000002"/>
    <n v="27.728000000000002"/>
    <n v="27.728000000000002"/>
    <n v="39.686"/>
    <n v="39.686"/>
    <n v="17.076000000000001"/>
    <n v="17.076000000000001"/>
  </r>
  <r>
    <s v="Urad"/>
    <n v="2018"/>
    <x v="2"/>
    <s v="Summer"/>
    <s v="Summer"/>
    <x v="10"/>
    <n v="3795"/>
    <n v="3795"/>
    <n v="5608"/>
    <n v="5608"/>
    <n v="1125.4000000000001"/>
    <n v="1125.4000000000001"/>
    <s v="UradGujarat"/>
    <n v="615549"/>
    <n v="615549"/>
    <n v="1328.25"/>
    <n v="1328.25"/>
    <n v="1.4590000000000001"/>
    <n v="1.4590000000000001"/>
    <n v="27.728000000000002"/>
    <n v="27.728000000000002"/>
    <n v="39.686"/>
    <n v="39.686"/>
    <n v="17.076000000000001"/>
    <n v="17.076000000000001"/>
  </r>
  <r>
    <s v="Wheat"/>
    <n v="2018"/>
    <x v="1"/>
    <s v="Rabi"/>
    <s v="Rabi"/>
    <x v="10"/>
    <n v="797156"/>
    <n v="797156"/>
    <n v="2407132"/>
    <n v="2407132"/>
    <n v="1125.4000000000001"/>
    <n v="1125.4000000000001"/>
    <s v="WheatGujarat"/>
    <n v="129298703.2"/>
    <n v="129298703.2"/>
    <n v="279004.59999999998"/>
    <n v="279004.59999999998"/>
    <n v="3.0110000000000001"/>
    <n v="3.0110000000000001"/>
    <n v="27.728000000000002"/>
    <n v="27.728000000000002"/>
    <s v=" 39.686 "/>
    <s v=" 39.686 "/>
    <n v="17.076000000000001"/>
    <n v="17.076000000000001"/>
  </r>
  <r>
    <s v="Rice"/>
    <n v="2018"/>
    <x v="0"/>
    <s v="Kharif"/>
    <s v="Kharif"/>
    <x v="11"/>
    <n v="1447000"/>
    <n v="1447000"/>
    <n v="4516000"/>
    <n v="4516000"/>
    <n v="533.20000000000005"/>
    <n v="533.20000000000005"/>
    <s v="RiceHaryana"/>
    <n v="234703400"/>
    <n v="234703400"/>
    <n v="506450"/>
    <n v="506450"/>
    <n v="2.95"/>
    <n v="2.95"/>
    <n v="25.597999999999999"/>
    <n v="25.597999999999999"/>
    <n v="38.08"/>
    <n v="38.08"/>
    <n v="14.244"/>
    <n v="14.244"/>
  </r>
  <r>
    <s v="Sugarcane"/>
    <n v="2018"/>
    <x v="5"/>
    <s v="Whole Year"/>
    <s v="Whole Year"/>
    <x v="11"/>
    <n v="108900"/>
    <n v="108900"/>
    <n v="8519900"/>
    <n v="8519900"/>
    <n v="533.20000000000005"/>
    <n v="533.20000000000005"/>
    <s v="SugarcaneHaryana"/>
    <n v="17663580"/>
    <n v="17663580"/>
    <n v="38115"/>
    <n v="38115"/>
    <n v="77.968000000000004"/>
    <n v="77.968000000000004"/>
    <n v="25.597999999999999"/>
    <n v="25.597999999999999"/>
    <n v="38.08"/>
    <n v="38.08"/>
    <n v="14.244"/>
    <n v="14.244"/>
  </r>
  <r>
    <s v="Sunflower"/>
    <n v="2018"/>
    <x v="0"/>
    <s v="Kharif"/>
    <s v="Kharif"/>
    <x v="11"/>
    <n v="9440"/>
    <n v="9440"/>
    <n v="17960"/>
    <n v="17960"/>
    <n v="533.20000000000005"/>
    <n v="533.20000000000005"/>
    <s v="SunflowerHaryana"/>
    <n v="1531168"/>
    <n v="1531168"/>
    <n v="3304"/>
    <n v="3304"/>
    <n v="2.0920000000000001"/>
    <n v="2.0920000000000001"/>
    <n v="25.597999999999999"/>
    <n v="25.597999999999999"/>
    <n v="38.08"/>
    <n v="38.08"/>
    <n v="14.244"/>
    <n v="14.244"/>
  </r>
  <r>
    <s v="Urad"/>
    <n v="2018"/>
    <x v="0"/>
    <s v="Kharif"/>
    <s v="Kharif"/>
    <x v="11"/>
    <m/>
    <n v="1193.4959349593496"/>
    <n v="734"/>
    <n v="734"/>
    <n v="533.20000000000005"/>
    <n v="533.20000000000005"/>
    <s v="UradHaryana"/>
    <n v="206967.2"/>
    <n v="206967.2"/>
    <n v="446.6"/>
    <n v="446.6"/>
    <n v="0.61499999999999999"/>
    <n v="0.61499999999999999"/>
    <n v="25.597999999999999"/>
    <n v="25.597999999999999"/>
    <n v="38.08"/>
    <n v="38.08"/>
    <n v="14.244"/>
    <n v="14.244"/>
  </r>
  <r>
    <s v="Wheat"/>
    <n v="2018"/>
    <x v="1"/>
    <s v="Rabi"/>
    <s v="Rabi"/>
    <x v="11"/>
    <n v="2553100"/>
    <n v="2553100"/>
    <n v="12573000"/>
    <n v="12573000"/>
    <n v="533.20000000000005"/>
    <n v="533.20000000000005"/>
    <s v="WheatHaryana"/>
    <n v="414112820"/>
    <n v="414112820"/>
    <n v="893585"/>
    <n v="893585"/>
    <n v="4.8250000000000002"/>
    <n v="4.8250000000000002"/>
    <n v="25.597999999999999"/>
    <n v="25.597999999999999"/>
    <m/>
    <n v="38.022088888888902"/>
    <n v="14.244"/>
    <n v="14.244"/>
  </r>
  <r>
    <s v="Ragi"/>
    <n v="2018"/>
    <x v="0"/>
    <s v="Kharif"/>
    <s v="Kharif"/>
    <x v="12"/>
    <n v="1720"/>
    <n v="1720"/>
    <n v="1823"/>
    <n v="1823"/>
    <n v="1052.2"/>
    <n v="1052.2"/>
    <s v="RagiHimachal Pradesh"/>
    <n v="278984"/>
    <n v="278984"/>
    <n v="602"/>
    <n v="602"/>
    <n v="0.90800000000000003"/>
    <n v="0.90800000000000003"/>
    <n v="20.710999999999999"/>
    <n v="20.710999999999999"/>
    <n v="31.117000000000001"/>
    <n v="31.117000000000001"/>
    <n v="11.85"/>
    <n v="11.85"/>
  </r>
  <r>
    <s v="Rice"/>
    <n v="2018"/>
    <x v="0"/>
    <s v="Kharif"/>
    <s v="Kharif"/>
    <x v="12"/>
    <m/>
    <n v="70748.768472906406"/>
    <n v="114896"/>
    <n v="114896"/>
    <n v="1052.2"/>
    <n v="1052.2"/>
    <s v="RiceHimachal Pradesh"/>
    <n v="11647582"/>
    <n v="11647582"/>
    <n v="25133.5"/>
    <n v="25133.5"/>
    <n v="1.6240000000000001"/>
    <n v="1.6240000000000001"/>
    <n v="20.710999999999999"/>
    <n v="20.710999999999999"/>
    <m/>
    <n v="31.77884782608697"/>
    <n v="11.85"/>
    <n v="11.85"/>
  </r>
  <r>
    <s v="Sugarcane"/>
    <n v="2018"/>
    <x v="5"/>
    <s v="Whole Year"/>
    <s v="Whole Year"/>
    <x v="12"/>
    <n v="1585"/>
    <n v="1585"/>
    <n v="38538"/>
    <n v="38538"/>
    <n v="1052.2"/>
    <n v="1052.2"/>
    <s v="SugarcaneHimachal Pradesh"/>
    <n v="257087"/>
    <n v="257087"/>
    <n v="554.75"/>
    <n v="554.75"/>
    <n v="17.335000000000001"/>
    <n v="17.335000000000001"/>
    <n v="20.710999999999999"/>
    <n v="20.710999999999999"/>
    <n v="31.117000000000001"/>
    <n v="31.117000000000001"/>
    <n v="11.85"/>
    <n v="11.85"/>
  </r>
  <r>
    <s v="Urad"/>
    <n v="2018"/>
    <x v="0"/>
    <s v="Kharif"/>
    <s v="Kharif"/>
    <x v="12"/>
    <n v="7001"/>
    <n v="7001"/>
    <n v="-4699"/>
    <n v="-4699"/>
    <n v="1052.2"/>
    <n v="1052.2"/>
    <s v="UradHimachal Pradesh"/>
    <n v="1135562.2"/>
    <n v="1135562.2"/>
    <m/>
    <n v="2628.0600000000004"/>
    <n v="0.73299999999999998"/>
    <n v="0.73299999999999998"/>
    <n v="20.710999999999999"/>
    <n v="20.710999999999999"/>
    <n v="31.117000000000001"/>
    <n v="31.117000000000001"/>
    <n v="11.85"/>
    <n v="11.85"/>
  </r>
  <r>
    <s v="Wheat"/>
    <n v="2018"/>
    <x v="1"/>
    <s v="Rabi"/>
    <s v="Rabi"/>
    <x v="12"/>
    <n v="319002"/>
    <n v="319002"/>
    <n v="564634"/>
    <n v="564634"/>
    <n v="1052.2"/>
    <n v="1052.2"/>
    <s v="WheatHimachal Pradesh"/>
    <n v="51742124.399999999"/>
    <n v="51742124.399999999"/>
    <n v="111650.7"/>
    <n v="111650.7"/>
    <n v="1.5940000000000001"/>
    <n v="1.5940000000000001"/>
    <n v="20.710999999999999"/>
    <n v="20.710999999999999"/>
    <n v="31.117000000000001"/>
    <n v="31.117000000000001"/>
    <n v="11.85"/>
    <n v="11.85"/>
  </r>
  <r>
    <s v="Ragi"/>
    <n v="2018"/>
    <x v="0"/>
    <s v="Kharif"/>
    <s v="Kharif"/>
    <x v="23"/>
    <n v="14027"/>
    <n v="14027"/>
    <n v="11295"/>
    <n v="11295"/>
    <n v="1222.7"/>
    <n v="1222.7"/>
    <s v="RagiJharkhand"/>
    <m/>
    <n v="3116983.4785714289"/>
    <s v=" 4909.45 "/>
    <s v=" 4909.45 "/>
    <n v="0.79100000000000004"/>
    <n v="0.79100000000000004"/>
    <n v="23.568000000000001"/>
    <n v="23.568000000000001"/>
    <n v="33.789000000000001"/>
    <n v="33.789000000000001"/>
    <n v="13.814"/>
    <n v="13.814"/>
  </r>
  <r>
    <s v="Rice"/>
    <n v="2018"/>
    <x v="0"/>
    <s v="Kharif"/>
    <s v="Kharif"/>
    <x v="23"/>
    <n v="1527103"/>
    <n v="1527103"/>
    <n v="2894101"/>
    <n v="2894101"/>
    <n v="1222.7"/>
    <n v="1222.7"/>
    <s v="RiceJharkhand"/>
    <n v="247696106.59999999"/>
    <n v="247696106.59999999"/>
    <n v="534486.05000000005"/>
    <n v="534486.05000000005"/>
    <m/>
    <n v="1.895157694012781"/>
    <s v="23.57"/>
    <s v="23.57"/>
    <n v="33.789000000000001"/>
    <n v="33.789000000000001"/>
    <n v="13.814"/>
    <n v="13.814"/>
  </r>
  <r>
    <s v="Sunflower"/>
    <n v="2018"/>
    <x v="0"/>
    <s v="Kharif"/>
    <s v="Kharif"/>
    <x v="23"/>
    <n v="358"/>
    <n v="358"/>
    <n v="198"/>
    <n v="198"/>
    <n v="1222.7"/>
    <n v="1222.7"/>
    <s v="SunflowerJharkhand"/>
    <n v="58067.6"/>
    <n v="58067.6"/>
    <n v="125.3"/>
    <n v="125.3"/>
    <n v="0.626"/>
    <n v="0.626"/>
    <n v="23.568000000000001"/>
    <n v="23.568000000000001"/>
    <n v="33.789000000000001"/>
    <n v="33.789000000000001"/>
    <n v="13.814"/>
    <n v="13.814"/>
  </r>
  <r>
    <s v="Sunflower"/>
    <n v="2018"/>
    <x v="6"/>
    <s v=""/>
    <s v="Autumn"/>
    <x v="23"/>
    <n v="705"/>
    <n v="705"/>
    <n v="325"/>
    <n v="325"/>
    <n v="1222.7"/>
    <n v="1222.7"/>
    <s v="SunflowerJharkhand"/>
    <n v="114351"/>
    <n v="114351"/>
    <n v="246.75"/>
    <n v="246.75"/>
    <n v="0.67400000000000004"/>
    <n v="0.67400000000000004"/>
    <n v="23.568000000000001"/>
    <n v="23.568000000000001"/>
    <n v="33.789000000000001"/>
    <n v="33.789000000000001"/>
    <n v="13.814"/>
    <n v="13.814"/>
  </r>
  <r>
    <s v="Urad"/>
    <n v="2018"/>
    <x v="0"/>
    <s v="Kharif"/>
    <s v="Kharif"/>
    <x v="23"/>
    <n v="128669"/>
    <n v="128669"/>
    <n v="108197"/>
    <n v="108197"/>
    <n v="1222.7"/>
    <n v="1222.7"/>
    <s v="UradJharkhand"/>
    <n v="20870111.800000001"/>
    <n v="20870111.800000001"/>
    <n v="45034.15"/>
    <n v="45034.15"/>
    <n v="0.77100000000000002"/>
    <n v="0.77100000000000002"/>
    <n v="23.568000000000001"/>
    <n v="23.568000000000001"/>
    <n v="33.789000000000001"/>
    <n v="33.789000000000001"/>
    <s v=" 13.814 "/>
    <s v=" 13.814 "/>
  </r>
  <r>
    <s v="Wheat"/>
    <n v="2018"/>
    <x v="1"/>
    <s v="Rabi"/>
    <s v="Rabi"/>
    <x v="23"/>
    <n v="163847"/>
    <n v="163847"/>
    <n v="302559"/>
    <n v="302559"/>
    <n v="1222.7"/>
    <n v="1222.7"/>
    <s v="WheatJharkhand"/>
    <n v="26575983.399999999"/>
    <n v="26575983.399999999"/>
    <n v="57346.45"/>
    <n v="57346.45"/>
    <n v="1.9219999999999999"/>
    <n v="1.9219999999999999"/>
    <n v="23.568000000000001"/>
    <n v="23.568000000000001"/>
    <n v="33.789000000000001"/>
    <n v="33.789000000000001"/>
    <n v="13.814"/>
    <n v="13.814"/>
  </r>
  <r>
    <s v="Rice"/>
    <n v="2018"/>
    <x v="0"/>
    <s v="Kharif"/>
    <s v="Kharif"/>
    <x v="13"/>
    <n v="2794020"/>
    <n v="2794020"/>
    <n v="5238850"/>
    <n v="5238850"/>
    <n v="1102.2"/>
    <n v="1102.2"/>
    <s v="RiceMadhya Pradesh"/>
    <n v="453190044"/>
    <n v="453190044"/>
    <n v="977907"/>
    <n v="977907"/>
    <n v="1.4450000000000001"/>
    <n v="1.4450000000000001"/>
    <n v="26.413"/>
    <n v="26.413"/>
    <n v="37.912999999999997"/>
    <n v="37.912999999999997"/>
    <n v="15.731999999999999"/>
    <n v="15.731999999999999"/>
  </r>
  <r>
    <s v="Sugarcane"/>
    <n v="2018"/>
    <x v="5"/>
    <s v="Whole Year"/>
    <s v="Whole Year"/>
    <x v="13"/>
    <n v="107902"/>
    <n v="107902"/>
    <n v="5276970"/>
    <n v="5276970"/>
    <n v="1102.2"/>
    <n v="1102.2"/>
    <s v="SugarcaneMadhya Pradesh"/>
    <n v="17501704.399999999"/>
    <n v="17501704.399999999"/>
    <n v="37765.699999999997"/>
    <n v="37765.699999999997"/>
    <n v="35.496000000000002"/>
    <n v="35.496000000000002"/>
    <n v="26.413"/>
    <n v="26.413"/>
    <n v="37.912999999999997"/>
    <n v="37.912999999999997"/>
    <n v="15.731999999999999"/>
    <n v="15.731999999999999"/>
  </r>
  <r>
    <s v="Urad"/>
    <n v="2018"/>
    <x v="0"/>
    <s v="Kharif"/>
    <s v="Kharif"/>
    <x v="13"/>
    <n v="2436898"/>
    <n v="2436898"/>
    <n v="1132524"/>
    <n v="1132524"/>
    <n v="1102.2"/>
    <n v="1102.2"/>
    <s v="UradMadhya Pradesh"/>
    <n v="395264855.60000002"/>
    <n v="395264855.60000002"/>
    <n v="852914.3"/>
    <n v="852914.3"/>
    <n v="0.44900000000000001"/>
    <n v="0.44900000000000001"/>
    <n v="26.413"/>
    <n v="26.413"/>
    <n v="37.912999999999997"/>
    <n v="37.912999999999997"/>
    <n v="15.731999999999999"/>
    <n v="15.731999999999999"/>
  </r>
  <r>
    <s v="Urad"/>
    <n v="2018"/>
    <x v="2"/>
    <s v="Summer"/>
    <s v="Summer"/>
    <x v="13"/>
    <n v="4234"/>
    <n v="4234"/>
    <n v="1948"/>
    <n v="1948"/>
    <n v="1102.2"/>
    <n v="1102.2"/>
    <s v="UradMadhya Pradesh"/>
    <m/>
    <n v="118704647.69562501"/>
    <n v="1481.9"/>
    <n v="1481.9"/>
    <n v="0.30299999999999999"/>
    <n v="0.30299999999999999"/>
    <n v="26.413"/>
    <n v="26.413"/>
    <n v="37.912999999999997"/>
    <n v="37.912999999999997"/>
    <n v="15.731999999999999"/>
    <n v="15.731999999999999"/>
  </r>
  <r>
    <s v="Wheat"/>
    <n v="2018"/>
    <x v="1"/>
    <s v="Rabi"/>
    <s v="Rabi"/>
    <x v="13"/>
    <n v="7721549"/>
    <n v="7721549"/>
    <n v="25276038"/>
    <n v="25276038"/>
    <m/>
    <n v="1052.7754098360654"/>
    <s v="WheatMadhya Pradesh"/>
    <n v="1252435248"/>
    <n v="1252435248"/>
    <n v="2702542.15"/>
    <n v="2702542.15"/>
    <n v="3.1419999999999999"/>
    <n v="3.1419999999999999"/>
    <n v="26.413"/>
    <n v="26.413"/>
    <s v="37.91"/>
    <s v="37.91"/>
    <n v="15.731999999999999"/>
    <n v="15.731999999999999"/>
  </r>
  <r>
    <s v="Ragi"/>
    <n v="2018"/>
    <x v="0"/>
    <s v="Kharif"/>
    <s v="Kharif"/>
    <x v="14"/>
    <n v="80297"/>
    <n v="80297"/>
    <n v="93472"/>
    <n v="93472"/>
    <n v="1387.4"/>
    <n v="1387.4"/>
    <s v="RagiMaharashtra"/>
    <n v="13024173.4"/>
    <n v="13024173.4"/>
    <n v="28103.95"/>
    <n v="28103.95"/>
    <n v="1.0009999999999999"/>
    <n v="1.0009999999999999"/>
    <n v="26.279"/>
    <n v="26.279"/>
    <n v="37.325000000000003"/>
    <n v="37.325000000000003"/>
    <n v="16.22"/>
    <n v="16.22"/>
  </r>
  <r>
    <s v="Rice"/>
    <n v="2018"/>
    <x v="0"/>
    <s v="Kharif"/>
    <s v="Kharif"/>
    <x v="14"/>
    <n v="1417445"/>
    <n v="1417445"/>
    <n v="3143748"/>
    <n v="3143748"/>
    <n v="1387.4"/>
    <n v="1387.4"/>
    <s v="RiceMaharashtra"/>
    <n v="229909579"/>
    <n v="229909579"/>
    <n v="496105.75"/>
    <n v="496105.75"/>
    <n v="1.6579999999999999"/>
    <n v="1.6579999999999999"/>
    <n v="26.279"/>
    <n v="26.279"/>
    <n v="37.325000000000003"/>
    <n v="37.325000000000003"/>
    <n v="16.22"/>
    <n v="16.22"/>
  </r>
  <r>
    <s v="Rice"/>
    <n v="2018"/>
    <x v="2"/>
    <s v="Summer"/>
    <s v="Summer"/>
    <x v="14"/>
    <n v="47541"/>
    <n v="47541"/>
    <n v="132050"/>
    <n v="132050"/>
    <n v="1387.4"/>
    <n v="1387.4"/>
    <s v="RiceMaharashtra"/>
    <n v="7711150.2000000002"/>
    <n v="7711150.2000000002"/>
    <n v="16639.349999999999"/>
    <n v="16639.349999999999"/>
    <n v="2.7559999999999998"/>
    <n v="2.7559999999999998"/>
    <n v="26.279"/>
    <n v="26.279"/>
    <n v="37.325000000000003"/>
    <n v="37.325000000000003"/>
    <n v="16.22"/>
    <n v="16.22"/>
  </r>
  <r>
    <s v="Sugarcane"/>
    <n v="2018"/>
    <x v="5"/>
    <s v="Whole Year"/>
    <s v="Whole Year"/>
    <x v="14"/>
    <n v="1162836"/>
    <n v="1162836"/>
    <n v="89770489"/>
    <n v="89770489"/>
    <n v="1387.4"/>
    <n v="1387.4"/>
    <s v="SugarcaneMaharashtra"/>
    <n v="188611999.19999999"/>
    <n v="188611999.19999999"/>
    <n v="406992.6"/>
    <n v="406992.6"/>
    <n v="65.703999999999994"/>
    <n v="65.703999999999994"/>
    <n v="26.279"/>
    <n v="26.279"/>
    <n v="37.325000000000003"/>
    <n v="37.325000000000003"/>
    <n v="16.22"/>
    <n v="16.22"/>
  </r>
  <r>
    <s v="Sunflower"/>
    <n v="2018"/>
    <x v="0"/>
    <s v="Kharif"/>
    <s v="Kharif"/>
    <x v="14"/>
    <n v="16026"/>
    <n v="16026"/>
    <n v="2610"/>
    <n v="2610"/>
    <n v="1387.4"/>
    <n v="1387.4"/>
    <s v="SunflowerMaharashtra"/>
    <n v="2599417.2000000002"/>
    <n v="2599417.2000000002"/>
    <n v="5609.1"/>
    <n v="5609.1"/>
    <n v="0.114"/>
    <n v="0.114"/>
    <n v="26.279"/>
    <n v="26.279"/>
    <n v="37.325000000000003"/>
    <n v="37.325000000000003"/>
    <n v="16.22"/>
    <n v="16.22"/>
  </r>
  <r>
    <s v="Sunflower"/>
    <n v="2018"/>
    <x v="2"/>
    <s v="Summer"/>
    <s v="Summer"/>
    <x v="14"/>
    <n v="285"/>
    <n v="285"/>
    <n v="437"/>
    <n v="437"/>
    <n v="1387.4"/>
    <n v="1387.4"/>
    <s v="SunflowerMaharashtra"/>
    <n v="46227"/>
    <n v="46227"/>
    <n v="99.75"/>
    <n v="99.75"/>
    <n v="1.25"/>
    <n v="1.25"/>
    <n v="26.279"/>
    <n v="26.279"/>
    <n v="37.325000000000003"/>
    <n v="37.325000000000003"/>
    <n v="16.22"/>
    <n v="16.22"/>
  </r>
  <r>
    <s v="Urad"/>
    <n v="2018"/>
    <x v="0"/>
    <s v="Kharif"/>
    <s v="Kharif"/>
    <x v="14"/>
    <n v="366614"/>
    <n v="366614"/>
    <n v="154473"/>
    <n v="154473"/>
    <n v="1387.4"/>
    <n v="1387.4"/>
    <s v="UradMaharashtra"/>
    <n v="59464790.799999997"/>
    <n v="59464790.799999997"/>
    <m/>
    <n v="113689.79875"/>
    <n v="0.41099999999999998"/>
    <n v="0.41099999999999998"/>
    <n v="26.279"/>
    <n v="26.279"/>
    <n v="37.325000000000003"/>
    <n v="37.325000000000003"/>
    <n v="16.22"/>
    <n v="16.22"/>
  </r>
  <r>
    <s v="Wheat"/>
    <n v="2018"/>
    <x v="1"/>
    <s v="Rabi"/>
    <s v="Rabi"/>
    <x v="14"/>
    <n v="834423.25"/>
    <n v="834423.25"/>
    <n v="1249407"/>
    <n v="1249407"/>
    <n v="1387.4"/>
    <n v="1387.4"/>
    <s v="WheatMaharashtra"/>
    <n v="135343451.09999999"/>
    <n v="135343451.09999999"/>
    <n v="292048.13799999998"/>
    <n v="292048.13799999998"/>
    <n v="1.389"/>
    <n v="1.389"/>
    <n v="26.279"/>
    <n v="26.279"/>
    <n v="37.325000000000003"/>
    <n v="37.325000000000003"/>
    <n v="16.22"/>
    <n v="16.22"/>
  </r>
  <r>
    <s v="Rice"/>
    <n v="2018"/>
    <x v="0"/>
    <s v="Kharif"/>
    <s v="Kharif"/>
    <x v="15"/>
    <n v="233500"/>
    <n v="233500"/>
    <n v="602430"/>
    <n v="602430"/>
    <n v="1196.9000000000001"/>
    <n v="1196.9000000000001"/>
    <s v="RiceManipur"/>
    <n v="37873700"/>
    <n v="37873700"/>
    <n v="81725"/>
    <n v="81725"/>
    <n v="2.2320000000000002"/>
    <n v="2.2320000000000002"/>
    <n v="20.667999999999999"/>
    <n v="20.667999999999999"/>
    <n v="29.378"/>
    <n v="29.378"/>
    <n v="12.702"/>
    <n v="12.702"/>
  </r>
  <r>
    <s v="Sugarcane"/>
    <n v="2018"/>
    <x v="5"/>
    <s v="Whole Year"/>
    <s v="Whole Year"/>
    <x v="15"/>
    <n v="5450"/>
    <n v="5450"/>
    <n v="315070"/>
    <n v="315070"/>
    <n v="1196.9000000000001"/>
    <n v="1196.9000000000001"/>
    <s v="SugarcaneManipur"/>
    <n v="883990"/>
    <n v="883990"/>
    <n v="1907.5"/>
    <n v="1907.5"/>
    <n v="54.307000000000002"/>
    <n v="54.307000000000002"/>
    <n v="20.667999999999999"/>
    <n v="20.667999999999999"/>
    <n v="29.378"/>
    <n v="29.378"/>
    <n v="12.702"/>
    <n v="12.702"/>
  </r>
  <r>
    <s v="Urad"/>
    <n v="2018"/>
    <x v="0"/>
    <s v="Kharif"/>
    <s v="Kharif"/>
    <x v="15"/>
    <n v="1372"/>
    <n v="1372"/>
    <n v="1379"/>
    <n v="1379"/>
    <n v="1196.9000000000001"/>
    <n v="1196.9000000000001"/>
    <s v="UradManipur"/>
    <n v="222538.4"/>
    <n v="222538.4"/>
    <n v="480.2"/>
    <n v="480.2"/>
    <n v="1.036"/>
    <n v="1.036"/>
    <n v="20.667999999999999"/>
    <n v="20.667999999999999"/>
    <n v="29.378"/>
    <n v="29.378"/>
    <n v="12.702"/>
    <n v="12.702"/>
  </r>
  <r>
    <s v="Wheat"/>
    <n v="2018"/>
    <x v="1"/>
    <s v="Rabi"/>
    <s v="Rabi"/>
    <x v="15"/>
    <n v="2290"/>
    <n v="2290"/>
    <n v="5730"/>
    <n v="5730"/>
    <n v="1196.9000000000001"/>
    <n v="1196.9000000000001"/>
    <s v="WheatManipur"/>
    <n v="371438"/>
    <n v="371438"/>
    <n v="801.5"/>
    <n v="801.5"/>
    <n v="2.3959999999999999"/>
    <n v="2.3959999999999999"/>
    <n v="20.667999999999999"/>
    <n v="20.667999999999999"/>
    <n v="29.378"/>
    <n v="29.378"/>
    <n v="12.702"/>
    <n v="12.702"/>
  </r>
  <r>
    <s v="Rice"/>
    <n v="2018"/>
    <x v="3"/>
    <s v="Autumn"/>
    <s v="Autumn"/>
    <x v="16"/>
    <n v="18957"/>
    <n v="18957"/>
    <n v="23372"/>
    <n v="23372"/>
    <n v="1665.2"/>
    <n v="1665.2"/>
    <s v="RiceMizoram"/>
    <n v="3074825.4"/>
    <n v="3074825.4"/>
    <n v="6634.95"/>
    <n v="6634.95"/>
    <n v="1.2150000000000001"/>
    <n v="1.2150000000000001"/>
    <n v="20.137"/>
    <n v="20.137"/>
    <n v="29.949000000000002"/>
    <n v="29.949000000000002"/>
    <n v="11.795999999999999"/>
    <n v="11.795999999999999"/>
  </r>
  <r>
    <s v="Rice"/>
    <n v="2018"/>
    <x v="0"/>
    <s v="Kharif"/>
    <s v="Kharif"/>
    <x v="16"/>
    <n v="16133"/>
    <n v="16133"/>
    <n v="35678"/>
    <n v="35678"/>
    <n v="1665.2"/>
    <n v="1665.2"/>
    <s v="RiceMizoram"/>
    <n v="2616772.6"/>
    <n v="2616772.6"/>
    <n v="5646.55"/>
    <n v="5646.55"/>
    <n v="2.198"/>
    <n v="2.198"/>
    <n v="20.137"/>
    <n v="20.137"/>
    <n v="29.949000000000002"/>
    <n v="29.949000000000002"/>
    <n v="11.795999999999999"/>
    <n v="11.795999999999999"/>
  </r>
  <r>
    <s v="Rice"/>
    <n v="2018"/>
    <x v="1"/>
    <s v="Rabi"/>
    <s v="Rabi"/>
    <x v="16"/>
    <n v="460"/>
    <n v="460"/>
    <n v="960"/>
    <n v="960"/>
    <n v="1665.2"/>
    <n v="1665.2"/>
    <s v="RiceMizoram"/>
    <n v="74612"/>
    <n v="74612"/>
    <n v="161"/>
    <n v="161"/>
    <n v="2.1150000000000002"/>
    <n v="2.1150000000000002"/>
    <n v="20.137"/>
    <n v="20.137"/>
    <n v="29.949000000000002"/>
    <n v="29.949000000000002"/>
    <n v="11.795999999999999"/>
    <n v="11.795999999999999"/>
  </r>
  <r>
    <s v="Sugarcane"/>
    <n v="2018"/>
    <x v="5"/>
    <s v="Whole Year"/>
    <s v="Whole Year"/>
    <x v="16"/>
    <n v="1462"/>
    <n v="1462"/>
    <n v="44260"/>
    <n v="44260"/>
    <n v="1665.2"/>
    <n v="1665.2"/>
    <s v="SugarcaneMizoram"/>
    <n v="237136.4"/>
    <n v="237136.4"/>
    <m/>
    <n v="483.70422222222231"/>
    <n v="25.81"/>
    <n v="25.81"/>
    <n v="20.137"/>
    <n v="20.137"/>
    <n v="29.949000000000002"/>
    <n v="29.949000000000002"/>
    <n v="11.795999999999999"/>
    <n v="11.795999999999999"/>
  </r>
  <r>
    <s v="Ragi"/>
    <n v="2018"/>
    <x v="0"/>
    <s v="Kharif"/>
    <s v="Kharif"/>
    <x v="17"/>
    <n v="350"/>
    <n v="350"/>
    <n v="340"/>
    <n v="340"/>
    <n v="1372.7"/>
    <n v="1372.7"/>
    <s v="RagiNagaland"/>
    <n v="56770"/>
    <n v="56770"/>
    <n v="122.5"/>
    <n v="122.5"/>
    <n v="0.98299999999999998"/>
    <n v="0.98299999999999998"/>
    <n v="20.111999999999998"/>
    <n v="20.111999999999998"/>
    <n v="29.562999999999999"/>
    <n v="29.562999999999999"/>
    <n v="12.214"/>
    <n v="12.214"/>
  </r>
  <r>
    <s v="Rice"/>
    <n v="2018"/>
    <x v="0"/>
    <s v="Kharif"/>
    <s v="Kharif"/>
    <x v="17"/>
    <n v="208990"/>
    <n v="208990"/>
    <n v="519600"/>
    <n v="519600"/>
    <m/>
    <n v="1534.2110416666676"/>
    <s v="RiceNagaland"/>
    <n v="33898178"/>
    <n v="33898178"/>
    <n v="73146.5"/>
    <n v="73146.5"/>
    <n v="2.4449999999999998"/>
    <n v="2.4449999999999998"/>
    <n v="20.111999999999998"/>
    <n v="20.111999999999998"/>
    <n v="29.562999999999999"/>
    <n v="29.562999999999999"/>
    <n v="12.214"/>
    <n v="12.214"/>
  </r>
  <r>
    <s v="Rice"/>
    <n v="2018"/>
    <x v="1"/>
    <s v="Rabi"/>
    <s v="Rabi"/>
    <x v="17"/>
    <n v="5460"/>
    <n v="5460"/>
    <n v="15440"/>
    <n v="15440"/>
    <n v="1372.7"/>
    <n v="1372.7"/>
    <s v="RiceNagaland"/>
    <m/>
    <n v="16309822.694736842"/>
    <n v="1911"/>
    <n v="1911"/>
    <n v="2.8279999999999998"/>
    <n v="2.8279999999999998"/>
    <n v="20.111999999999998"/>
    <n v="20.111999999999998"/>
    <n v="29.562999999999999"/>
    <n v="29.562999999999999"/>
    <n v="12.214"/>
    <n v="12.214"/>
  </r>
  <r>
    <s v="Sugarcane"/>
    <n v="2018"/>
    <x v="0"/>
    <s v="Kharif"/>
    <s v="Kharif"/>
    <x v="17"/>
    <n v="4440"/>
    <n v="4440"/>
    <n v="193180"/>
    <n v="193180"/>
    <n v="1372.7"/>
    <n v="1372.7"/>
    <s v="SugarcaneNagaland"/>
    <n v="720168"/>
    <n v="720168"/>
    <n v="1554"/>
    <n v="1554"/>
    <n v="43.502000000000002"/>
    <n v="43.502000000000002"/>
    <n v="20.111999999999998"/>
    <n v="20.111999999999998"/>
    <n v="29.562999999999999"/>
    <n v="29.562999999999999"/>
    <n v="12.214"/>
    <n v="12.214"/>
  </r>
  <r>
    <s v="Sunflower"/>
    <n v="2018"/>
    <x v="0"/>
    <s v="Kharif"/>
    <s v="Kharif"/>
    <x v="17"/>
    <n v="360"/>
    <n v="360"/>
    <n v="320"/>
    <n v="320"/>
    <n v="1372.7"/>
    <n v="1372.7"/>
    <s v="SunflowerNagaland"/>
    <n v="58392"/>
    <n v="58392"/>
    <n v="126"/>
    <n v="126"/>
    <m/>
    <n v="0.88888888888888884"/>
    <n v="20.111999999999998"/>
    <n v="20.111999999999998"/>
    <n v="29.562999999999999"/>
    <n v="29.562999999999999"/>
    <n v="12.214"/>
    <n v="12.214"/>
  </r>
  <r>
    <s v="Sunflower"/>
    <n v="2018"/>
    <x v="1"/>
    <s v="Rabi"/>
    <s v="Rabi"/>
    <x v="17"/>
    <n v="2320"/>
    <n v="2320"/>
    <n v="1420"/>
    <n v="1420"/>
    <n v="1372.7"/>
    <n v="1372.7"/>
    <s v="SunflowerNagaland"/>
    <n v="376304"/>
    <n v="376304"/>
    <n v="812"/>
    <n v="812"/>
    <n v="0.61399999999999999"/>
    <n v="0.61399999999999999"/>
    <n v="20.111999999999998"/>
    <n v="20.111999999999998"/>
    <n v="29.562999999999999"/>
    <n v="29.562999999999999"/>
    <n v="12.214"/>
    <n v="12.214"/>
  </r>
  <r>
    <s v="Urad"/>
    <n v="2018"/>
    <x v="1"/>
    <s v="Rabi"/>
    <s v="Rabi"/>
    <x v="17"/>
    <m/>
    <s v=""/>
    <n v="680"/>
    <n v="680"/>
    <m/>
    <n v="1534.2110416666676"/>
    <s v="UradNagaland"/>
    <n v="134626"/>
    <n v="134626"/>
    <n v="290.5"/>
    <n v="290.5"/>
    <m/>
    <s v=""/>
    <n v="20.111999999999998"/>
    <n v="20.111999999999998"/>
    <n v="29.562999999999999"/>
    <n v="29.562999999999999"/>
    <n v="12.214"/>
    <n v="12.214"/>
  </r>
  <r>
    <s v="Wheat"/>
    <n v="2018"/>
    <x v="1"/>
    <s v="Rabi"/>
    <s v="Rabi"/>
    <x v="17"/>
    <n v="3420"/>
    <n v="3420"/>
    <n v="6260"/>
    <n v="6260"/>
    <n v="1372.7"/>
    <n v="1372.7"/>
    <s v="WheatNagaland"/>
    <n v="554724"/>
    <n v="554724"/>
    <n v="1197"/>
    <n v="1197"/>
    <n v="1.83"/>
    <n v="1.83"/>
    <n v="20.111999999999998"/>
    <n v="20.111999999999998"/>
    <n v="29.562999999999999"/>
    <n v="29.562999999999999"/>
    <n v="12.214"/>
    <n v="12.214"/>
  </r>
  <r>
    <s v="Rice"/>
    <n v="2018"/>
    <x v="0"/>
    <s v="Kharif"/>
    <s v="Kharif"/>
    <x v="18"/>
    <n v="3103000"/>
    <n v="3103000"/>
    <n v="12822000"/>
    <n v="12822000"/>
    <n v="585.5"/>
    <n v="585.5"/>
    <s v="RicePunjab"/>
    <n v="503306600"/>
    <n v="503306600"/>
    <n v="1086050"/>
    <n v="1086050"/>
    <n v="4.0119999999999996"/>
    <n v="4.0119999999999996"/>
    <n v="24.832000000000001"/>
    <n v="24.832000000000001"/>
    <n v="37.042000000000002"/>
    <n v="37.042000000000002"/>
    <n v="13.77"/>
    <n v="13.77"/>
  </r>
  <r>
    <s v="Sugarcane"/>
    <n v="2018"/>
    <x v="5"/>
    <s v="Whole Year"/>
    <s v="Whole Year"/>
    <x v="18"/>
    <n v="95000"/>
    <n v="95000"/>
    <n v="7774000"/>
    <n v="7774000"/>
    <n v="585.5"/>
    <n v="585.5"/>
    <s v="SugarcanePunjab"/>
    <n v="15409000"/>
    <n v="15409000"/>
    <s v=" 33250 "/>
    <s v=" 33250 "/>
    <n v="81.236999999999995"/>
    <n v="81.236999999999995"/>
    <n v="24.832000000000001"/>
    <n v="24.832000000000001"/>
    <n v="37.042000000000002"/>
    <n v="37.042000000000002"/>
    <n v="13.77"/>
    <n v="13.77"/>
  </r>
  <r>
    <s v="Sunflower"/>
    <n v="2018"/>
    <x v="1"/>
    <s v="Rabi"/>
    <s v="Rabi"/>
    <x v="18"/>
    <n v="5000"/>
    <n v="5000"/>
    <n v="9700"/>
    <n v="9700"/>
    <n v="585.5"/>
    <n v="585.5"/>
    <s v="SunflowerPunjab"/>
    <m/>
    <n v="1089653.2"/>
    <n v="1750"/>
    <n v="1750"/>
    <n v="1.8879999999999999"/>
    <n v="1.8879999999999999"/>
    <n v="24.832000000000001"/>
    <n v="24.832000000000001"/>
    <n v="37.042000000000002"/>
    <n v="37.042000000000002"/>
    <n v="13.77"/>
    <n v="13.77"/>
  </r>
  <r>
    <s v="Urad"/>
    <n v="2018"/>
    <x v="0"/>
    <s v="Kharif"/>
    <s v="Kharif"/>
    <x v="18"/>
    <n v="2000"/>
    <n v="2000"/>
    <n v="1100"/>
    <n v="1100"/>
    <n v="585.5"/>
    <n v="585.5"/>
    <s v="UradPunjab"/>
    <n v="324400"/>
    <n v="324400"/>
    <n v="700"/>
    <n v="700"/>
    <n v="0.7"/>
    <n v="0.7"/>
    <n v="24.832000000000001"/>
    <n v="24.832000000000001"/>
    <n v="37.042000000000002"/>
    <n v="37.042000000000002"/>
    <n v="13.77"/>
    <n v="13.77"/>
  </r>
  <r>
    <s v="Wheat"/>
    <n v="2018"/>
    <x v="1"/>
    <s v="Rabi"/>
    <s v="Rabi"/>
    <x v="18"/>
    <n v="3520000"/>
    <n v="3520000"/>
    <n v="18262000"/>
    <n v="18262000"/>
    <n v="585.5"/>
    <n v="585.5"/>
    <s v="WheatPunjab"/>
    <n v="570944000"/>
    <n v="570944000"/>
    <n v="1232000"/>
    <n v="1232000"/>
    <n v="5.069"/>
    <n v="5.069"/>
    <n v="24.832000000000001"/>
    <n v="24.832000000000001"/>
    <n v="37.042000000000002"/>
    <n v="37.042000000000002"/>
    <n v="13.77"/>
    <n v="13.77"/>
  </r>
  <r>
    <s v="Ragi"/>
    <n v="2018"/>
    <x v="0"/>
    <s v="Kharif"/>
    <s v="Kharif"/>
    <x v="25"/>
    <n v="1034"/>
    <n v="1034"/>
    <n v="1011"/>
    <n v="1011"/>
    <n v="1350.3"/>
    <n v="1350.3"/>
    <s v="RagiTelangana"/>
    <n v="167714.79999999999"/>
    <n v="167714.79999999999"/>
    <n v="361.9"/>
    <n v="361.9"/>
    <n v="0.97399999999999998"/>
    <n v="0.97399999999999998"/>
    <n v="26.603999999999999"/>
    <n v="26.603999999999999"/>
    <n v="37.094999999999999"/>
    <n v="37.094999999999999"/>
    <n v="16.962"/>
    <n v="16.962"/>
  </r>
  <r>
    <s v="Ragi"/>
    <n v="2018"/>
    <x v="1"/>
    <s v="Rabi"/>
    <s v="Rabi"/>
    <x v="25"/>
    <n v="176"/>
    <n v="176"/>
    <n v="173"/>
    <n v="173"/>
    <n v="1350.3"/>
    <n v="1350.3"/>
    <s v="RagiTelangana"/>
    <n v="28547.200000000001"/>
    <n v="28547.200000000001"/>
    <n v="61.6"/>
    <n v="61.6"/>
    <n v="0.99399999999999999"/>
    <n v="0.99399999999999999"/>
    <n v="26.603999999999999"/>
    <n v="26.603999999999999"/>
    <n v="37.094999999999999"/>
    <n v="37.094999999999999"/>
    <n v="16.962"/>
    <n v="16.962"/>
  </r>
  <r>
    <s v="Rice"/>
    <n v="2018"/>
    <x v="0"/>
    <s v="Kharif"/>
    <s v="Kharif"/>
    <x v="25"/>
    <n v="1189264"/>
    <n v="1189264"/>
    <n v="4135049"/>
    <n v="4135049"/>
    <n v="1350.3"/>
    <n v="1350.3"/>
    <s v="RiceTelangana"/>
    <n v="192898620.80000001"/>
    <n v="192898620.80000001"/>
    <n v="416242.4"/>
    <n v="416242.4"/>
    <n v="3.3069999999999999"/>
    <n v="3.3069999999999999"/>
    <s v=" 26.604 "/>
    <s v=" 26.604 "/>
    <n v="37.094999999999999"/>
    <n v="37.094999999999999"/>
    <n v="16.962"/>
    <n v="16.962"/>
  </r>
  <r>
    <s v="Rice"/>
    <n v="2018"/>
    <x v="1"/>
    <s v="Rabi"/>
    <s v="Rabi"/>
    <x v="25"/>
    <n v="742508"/>
    <n v="742508"/>
    <n v="2533895"/>
    <n v="2533895"/>
    <n v="1350.3"/>
    <n v="1350.3"/>
    <s v="RiceTelangana"/>
    <n v="120434797.59999999"/>
    <n v="120434797.59999999"/>
    <n v="259877.8"/>
    <n v="259877.8"/>
    <n v="3.2080000000000002"/>
    <n v="3.2080000000000002"/>
    <n v="26.603999999999999"/>
    <n v="26.603999999999999"/>
    <n v="37.094999999999999"/>
    <n v="37.094999999999999"/>
    <n v="16.962"/>
    <n v="16.962"/>
  </r>
  <r>
    <s v="Sugarcane"/>
    <n v="2018"/>
    <x v="0"/>
    <s v="Kharif"/>
    <s v="Kharif"/>
    <x v="25"/>
    <n v="39824"/>
    <n v="39824"/>
    <n v="3169577"/>
    <n v="3169577"/>
    <n v="1350.3"/>
    <n v="1350.3"/>
    <s v="SugarcaneTelangana"/>
    <n v="6459452.7999999998"/>
    <n v="6459452.7999999998"/>
    <n v="13938.4"/>
    <n v="13938.4"/>
    <n v="80.47"/>
    <n v="80.47"/>
    <n v="26.603999999999999"/>
    <n v="26.603999999999999"/>
    <n v="37.094999999999999"/>
    <n v="37.094999999999999"/>
    <n v="16.962"/>
    <n v="16.962"/>
  </r>
  <r>
    <s v="Sunflower"/>
    <n v="2018"/>
    <x v="0"/>
    <s v="Kharif"/>
    <s v="Kharif"/>
    <x v="25"/>
    <n v="124"/>
    <n v="124"/>
    <n v="243"/>
    <n v="243"/>
    <m/>
    <n v="994.48985507246334"/>
    <s v="SunflowerTelangana"/>
    <n v="20112.8"/>
    <n v="20112.8"/>
    <n v="43.4"/>
    <n v="43.4"/>
    <n v="1.98"/>
    <n v="1.98"/>
    <n v="26.603999999999999"/>
    <n v="26.603999999999999"/>
    <m/>
    <n v="36.588238805970164"/>
    <n v="16.962"/>
    <n v="16.962"/>
  </r>
  <r>
    <s v="Sunflower"/>
    <n v="2018"/>
    <x v="1"/>
    <s v="Rabi"/>
    <s v="Rabi"/>
    <x v="25"/>
    <n v="2414"/>
    <n v="2414"/>
    <n v="4733"/>
    <n v="4733"/>
    <n v="1350.3"/>
    <n v="1350.3"/>
    <s v="SunflowerTelangana"/>
    <n v="391550.8"/>
    <n v="391550.8"/>
    <n v="844.9"/>
    <n v="844.9"/>
    <n v="1.984"/>
    <n v="1.984"/>
    <n v="26.603999999999999"/>
    <n v="26.603999999999999"/>
    <n v="37.094999999999999"/>
    <n v="37.094999999999999"/>
    <n v="16.962"/>
    <n v="16.962"/>
  </r>
  <r>
    <s v="Urad"/>
    <n v="2018"/>
    <x v="0"/>
    <s v="Kharif"/>
    <s v="Kharif"/>
    <x v="25"/>
    <n v="26783"/>
    <n v="26783"/>
    <n v="22628"/>
    <n v="22628"/>
    <n v="1350.3"/>
    <n v="1350.3"/>
    <s v="UradTelangana"/>
    <n v="4344202.5999999996"/>
    <n v="4344202.5999999996"/>
    <n v="9374.0499999999993"/>
    <n v="9374.0499999999993"/>
    <n v="0.86199999999999999"/>
    <n v="0.86199999999999999"/>
    <n v="26.603999999999999"/>
    <n v="26.603999999999999"/>
    <n v="37.094999999999999"/>
    <n v="37.094999999999999"/>
    <s v="16.96"/>
    <s v="16.96"/>
  </r>
  <r>
    <s v="Urad"/>
    <n v="2018"/>
    <x v="1"/>
    <s v="Rabi"/>
    <s v="Rabi"/>
    <x v="25"/>
    <n v="5289"/>
    <n v="5289"/>
    <n v="7828"/>
    <n v="7828"/>
    <n v="1350.3"/>
    <n v="1350.3"/>
    <s v="UradTelangana"/>
    <n v="857875.8"/>
    <n v="857875.8"/>
    <n v="1851.15"/>
    <n v="1851.15"/>
    <n v="1.3959999999999999"/>
    <n v="1.3959999999999999"/>
    <n v="26.603999999999999"/>
    <n v="26.603999999999999"/>
    <n v="37.094999999999999"/>
    <n v="37.094999999999999"/>
    <n v="16.962"/>
    <n v="16.962"/>
  </r>
  <r>
    <s v="Wheat"/>
    <n v="2018"/>
    <x v="1"/>
    <s v="Rabi"/>
    <s v="Rabi"/>
    <x v="25"/>
    <n v="4844"/>
    <n v="4844"/>
    <n v="9093"/>
    <n v="9093"/>
    <n v="1350.3"/>
    <n v="1350.3"/>
    <s v="WheatTelangana"/>
    <n v="785696.8"/>
    <n v="785696.8"/>
    <n v="1695.4"/>
    <n v="1695.4"/>
    <n v="1.8069999999999999"/>
    <n v="1.8069999999999999"/>
    <n v="26.603999999999999"/>
    <n v="26.603999999999999"/>
    <m/>
    <n v="36.588238805970164"/>
    <n v="16.962"/>
    <n v="16.962"/>
  </r>
  <r>
    <s v="Rice"/>
    <n v="2018"/>
    <x v="6"/>
    <s v=""/>
    <s v="Kharif"/>
    <x v="19"/>
    <n v="35340"/>
    <n v="35340"/>
    <n v="93453"/>
    <n v="93453"/>
    <n v="2169.1"/>
    <n v="2169.1"/>
    <s v="RiceTripura"/>
    <n v="5732148"/>
    <n v="5732148"/>
    <n v="12369"/>
    <n v="12369"/>
    <n v="2.5059999999999998"/>
    <n v="2.5059999999999998"/>
    <n v="24.155000000000001"/>
    <n v="24.155000000000001"/>
    <n v="31.878"/>
    <n v="31.878"/>
    <n v="16.628"/>
    <n v="16.628"/>
  </r>
  <r>
    <s v="Rice"/>
    <n v="2018"/>
    <x v="0"/>
    <s v="Kharif"/>
    <s v="Kharif"/>
    <x v="19"/>
    <n v="15382"/>
    <n v="15382"/>
    <m/>
    <n v="16212.628000000001"/>
    <n v="2169.1"/>
    <n v="2169.1"/>
    <s v="RiceTripura"/>
    <n v="2494960.4"/>
    <n v="2494960.4"/>
    <n v="5383.7"/>
    <n v="5383.7"/>
    <n v="1.054"/>
    <n v="1.054"/>
    <n v="24.155000000000001"/>
    <n v="24.155000000000001"/>
    <n v="31.878"/>
    <n v="31.878"/>
    <n v="16.628"/>
    <n v="16.628"/>
  </r>
  <r>
    <s v="Rice"/>
    <n v="2018"/>
    <x v="2"/>
    <s v="Summer"/>
    <s v="Summer"/>
    <x v="19"/>
    <n v="70742"/>
    <n v="70742"/>
    <n v="232551"/>
    <n v="232551"/>
    <n v="2169.1"/>
    <n v="2169.1"/>
    <s v="RiceTripura"/>
    <n v="11474352.4"/>
    <n v="11474352.4"/>
    <n v="24759.7"/>
    <n v="24759.7"/>
    <n v="3.0779999999999998"/>
    <n v="3.0779999999999998"/>
    <n v="24.155000000000001"/>
    <n v="24.155000000000001"/>
    <n v="31.878"/>
    <n v="31.878"/>
    <m/>
    <n v="17.101166666666678"/>
  </r>
  <r>
    <s v="Rice"/>
    <n v="2018"/>
    <x v="4"/>
    <s v="Winter"/>
    <s v="Winter"/>
    <x v="19"/>
    <n v="147900"/>
    <n v="147900"/>
    <n v="450930"/>
    <n v="450930"/>
    <n v="2169.1"/>
    <n v="2169.1"/>
    <s v="RiceTripura"/>
    <n v="23989380"/>
    <n v="23989380"/>
    <n v="51765"/>
    <n v="51765"/>
    <n v="3.0339999999999998"/>
    <n v="3.0339999999999998"/>
    <n v="24.155000000000001"/>
    <n v="24.155000000000001"/>
    <n v="31.878"/>
    <n v="31.878"/>
    <n v="16.628"/>
    <n v="16.628"/>
  </r>
  <r>
    <s v="Sugarcane"/>
    <n v="2018"/>
    <x v="5"/>
    <s v="Whole Year"/>
    <s v="Whole Year"/>
    <x v="19"/>
    <m/>
    <n v="647.77605425489696"/>
    <n v="35914"/>
    <n v="35914"/>
    <n v="2169.1"/>
    <n v="2169.1"/>
    <s v="SugarcaneTripura"/>
    <n v="107376.4"/>
    <n v="107376.4"/>
    <m/>
    <n v="270.32444444444445"/>
    <n v="55.442"/>
    <n v="55.442"/>
    <n v="24.155000000000001"/>
    <n v="24.155000000000001"/>
    <s v="31.88"/>
    <s v="31.88"/>
    <n v="16.628"/>
    <n v="16.628"/>
  </r>
  <r>
    <s v="Urad"/>
    <n v="2018"/>
    <x v="0"/>
    <s v="Kharif"/>
    <s v="Kharif"/>
    <x v="19"/>
    <n v="2526"/>
    <n v="2526"/>
    <n v="1471"/>
    <n v="1471"/>
    <n v="2169.1"/>
    <n v="2169.1"/>
    <s v="UradTripura"/>
    <n v="409717.2"/>
    <n v="409717.2"/>
    <n v="884.1"/>
    <n v="884.1"/>
    <n v="0.58599999999999997"/>
    <n v="0.58599999999999997"/>
    <n v="24.155000000000001"/>
    <n v="24.155000000000001"/>
    <n v="31.878"/>
    <n v="31.878"/>
    <n v="16.628"/>
    <n v="16.628"/>
  </r>
  <r>
    <s v="Urad"/>
    <n v="2018"/>
    <x v="1"/>
    <s v="Rabi"/>
    <s v="Rabi"/>
    <x v="19"/>
    <n v="2334"/>
    <n v="2334"/>
    <m/>
    <n v="1631.4659999999999"/>
    <n v="2169.1"/>
    <n v="2169.1"/>
    <s v="UradTripura"/>
    <n v="378574.8"/>
    <n v="378574.8"/>
    <n v="816.9"/>
    <n v="816.9"/>
    <n v="0.69899999999999995"/>
    <n v="0.69899999999999995"/>
    <n v="24.155000000000001"/>
    <n v="24.155000000000001"/>
    <n v="31.878"/>
    <n v="31.878"/>
    <m/>
    <n v="17.101166666666678"/>
  </r>
  <r>
    <s v="Wheat"/>
    <n v="2018"/>
    <x v="1"/>
    <s v="Rabi"/>
    <s v="Rabi"/>
    <x v="19"/>
    <n v="157"/>
    <n v="157"/>
    <n v="332"/>
    <n v="332"/>
    <n v="2169.1"/>
    <n v="2169.1"/>
    <s v="WheatTripura"/>
    <n v="25465.4"/>
    <n v="25465.4"/>
    <n v="54.95"/>
    <n v="54.95"/>
    <n v="2.0859999999999999"/>
    <n v="2.0859999999999999"/>
    <n v="24.155000000000001"/>
    <n v="24.155000000000001"/>
    <n v="31.878"/>
    <n v="31.878"/>
    <n v="16.628"/>
    <n v="16.628"/>
  </r>
  <r>
    <s v="Rice"/>
    <n v="2018"/>
    <x v="0"/>
    <s v="Kharif"/>
    <s v="Kharif"/>
    <x v="20"/>
    <n v="5894983"/>
    <n v="5894983"/>
    <n v="15932429"/>
    <n v="15932429"/>
    <n v="792.8"/>
    <n v="792.8"/>
    <s v="RiceUttar Pradesh"/>
    <n v="956166242.60000002"/>
    <n v="956166242.60000002"/>
    <n v="2063244.05"/>
    <n v="2063244.05"/>
    <n v="2.6059999999999999"/>
    <n v="2.6059999999999999"/>
    <n v="25.934999999999999"/>
    <n v="25.934999999999999"/>
    <n v="37.265000000000001"/>
    <n v="37.265000000000001"/>
    <n v="15.416"/>
    <n v="15.416"/>
  </r>
  <r>
    <s v="Rice"/>
    <n v="2018"/>
    <x v="2"/>
    <s v="Summer"/>
    <s v="Summer"/>
    <x v="20"/>
    <n v="29145"/>
    <n v="29145"/>
    <n v="87266"/>
    <n v="87266"/>
    <n v="-792.8"/>
    <n v="-792.8"/>
    <s v="RiceUttar Pradesh"/>
    <m/>
    <n v="490567258.74315786"/>
    <n v="10200.75"/>
    <n v="10200.75"/>
    <n v="2.6629999999999998"/>
    <n v="2.6629999999999998"/>
    <n v="25.934999999999999"/>
    <n v="25.934999999999999"/>
    <n v="37.265000000000001"/>
    <n v="37.265000000000001"/>
    <n v="15.416"/>
    <n v="15.416"/>
  </r>
  <r>
    <s v="Sugarcane"/>
    <n v="2018"/>
    <x v="0"/>
    <s v="Kharif"/>
    <s v="Kharif"/>
    <x v="20"/>
    <s v="2,223,805"/>
    <s v="2,223,805"/>
    <n v="179698158"/>
    <n v="179698158"/>
    <n v="792.8"/>
    <n v="792.8"/>
    <s v="SugarcaneUttar Pradesh"/>
    <m/>
    <n v="346050263.13333333"/>
    <n v="778331.75"/>
    <n v="778331.75"/>
    <n v="68.778000000000006"/>
    <n v="68.778000000000006"/>
    <n v="25.934999999999999"/>
    <n v="25.934999999999999"/>
    <n v="37.265000000000001"/>
    <n v="37.265000000000001"/>
    <n v="15.416"/>
    <n v="15.416"/>
  </r>
  <r>
    <s v="Sunflower"/>
    <n v="2018"/>
    <x v="2"/>
    <s v="Summer"/>
    <s v="Summer"/>
    <x v="20"/>
    <n v="1245"/>
    <n v="1245"/>
    <n v="1699"/>
    <n v="1699"/>
    <n v="792.8"/>
    <n v="792.8"/>
    <s v="SunflowerUttar Pradesh"/>
    <n v="201939"/>
    <n v="201939"/>
    <n v="435.75"/>
    <n v="435.75"/>
    <n v="1.359"/>
    <n v="1.359"/>
    <n v="25.934999999999999"/>
    <n v="25.934999999999999"/>
    <n v="37.265000000000001"/>
    <n v="37.265000000000001"/>
    <n v="15.416"/>
    <n v="15.416"/>
  </r>
  <r>
    <s v="Urad"/>
    <n v="2018"/>
    <x v="0"/>
    <s v="Kharif"/>
    <s v="Kharif"/>
    <x v="20"/>
    <n v="521486"/>
    <n v="521486"/>
    <n v="289614"/>
    <n v="289614"/>
    <n v="792.8"/>
    <n v="792.8"/>
    <s v="UradUttar Pradesh"/>
    <n v="84585029.200000003"/>
    <n v="84585029.200000003"/>
    <n v="182520.1"/>
    <n v="182520.1"/>
    <n v="0.67200000000000004"/>
    <n v="0.67200000000000004"/>
    <n v="25.934999999999999"/>
    <n v="25.934999999999999"/>
    <n v="37.265000000000001"/>
    <n v="37.265000000000001"/>
    <n v="15.416"/>
    <n v="15.416"/>
  </r>
  <r>
    <s v="Urad"/>
    <n v="2018"/>
    <x v="2"/>
    <s v="Summer"/>
    <s v="Summer"/>
    <x v="20"/>
    <n v="45514"/>
    <n v="45514"/>
    <n v="35754"/>
    <n v="35754"/>
    <n v="792.8"/>
    <n v="792.8"/>
    <s v="UradUttar Pradesh"/>
    <n v="7382370.7999999998"/>
    <n v="7382370.7999999998"/>
    <n v="15929.9"/>
    <n v="15929.9"/>
    <n v="0.82299999999999995"/>
    <n v="0.82299999999999995"/>
    <n v="25.934999999999999"/>
    <n v="25.934999999999999"/>
    <n v="37.265000000000001"/>
    <n v="37.265000000000001"/>
    <n v="15.416"/>
    <n v="15.416"/>
  </r>
  <r>
    <s v="Wheat"/>
    <n v="2018"/>
    <x v="1"/>
    <s v="Rabi"/>
    <s v="Rabi"/>
    <x v="20"/>
    <n v="9855900"/>
    <n v="9855900"/>
    <n v="38039724"/>
    <n v="38039724"/>
    <n v="792.8"/>
    <n v="792.8"/>
    <s v="WheatUttar Pradesh"/>
    <n v="1598626980"/>
    <n v="1598626980"/>
    <n v="3449565"/>
    <n v="3449565"/>
    <n v="3.8559999999999999"/>
    <n v="3.8559999999999999"/>
    <n v="25.934999999999999"/>
    <n v="25.934999999999999"/>
    <n v="37.265000000000001"/>
    <n v="37.265000000000001"/>
    <n v="15.416"/>
    <n v="15.416"/>
  </r>
  <r>
    <s v="Ragi"/>
    <n v="2018"/>
    <x v="0"/>
    <s v="Kharif"/>
    <s v="Kharif"/>
    <x v="21"/>
    <n v="94004"/>
    <n v="94004"/>
    <m/>
    <n v="128315.46"/>
    <n v="1373"/>
    <n v="1373"/>
    <s v="RagiUttarakhand"/>
    <n v="15247448.800000001"/>
    <n v="15247448.800000001"/>
    <n v="32901.4"/>
    <n v="32901.4"/>
    <n v="1.365"/>
    <n v="1.365"/>
    <n v="19.105"/>
    <n v="19.105"/>
    <n v="29.103999999999999"/>
    <n v="29.103999999999999"/>
    <n v="10.581"/>
    <n v="10.581"/>
  </r>
  <r>
    <s v="Rice"/>
    <n v="2018"/>
    <x v="0"/>
    <s v="Kharif"/>
    <s v="Kharif"/>
    <x v="21"/>
    <n v="243666"/>
    <n v="243666"/>
    <n v="574963"/>
    <n v="574963"/>
    <m/>
    <n v="1422.0957701149423"/>
    <s v="RiceUttarakhand"/>
    <n v="39522625.200000003"/>
    <n v="39522625.200000003"/>
    <n v="85283.1"/>
    <n v="85283.1"/>
    <n v="1.8049999999999999"/>
    <n v="1.8049999999999999"/>
    <n v="19.105"/>
    <n v="19.105"/>
    <n v="29.103999999999999"/>
    <n v="29.103999999999999"/>
    <n v="10.581"/>
    <n v="10.581"/>
  </r>
  <r>
    <s v="Rice"/>
    <n v="2018"/>
    <x v="2"/>
    <s v="Summer"/>
    <s v="Summer"/>
    <x v="21"/>
    <n v="15682"/>
    <n v="15682"/>
    <n v="51570"/>
    <n v="51570"/>
    <n v="1373"/>
    <n v="1373"/>
    <s v="RiceUttarakhand"/>
    <n v="2543620.4"/>
    <n v="2543620.4"/>
    <n v="5488.7"/>
    <n v="5488.7"/>
    <n v="3.2829999999999999"/>
    <n v="3.2829999999999999"/>
    <n v="19.105"/>
    <n v="19.105"/>
    <n v="29.103999999999999"/>
    <n v="29.103999999999999"/>
    <n v="10.581"/>
    <n v="10.581"/>
  </r>
  <r>
    <s v="Sugarcane"/>
    <n v="2018"/>
    <x v="5"/>
    <s v="Whole Year"/>
    <s v="Whole Year"/>
    <x v="21"/>
    <n v="92863"/>
    <n v="92863"/>
    <n v="6459016"/>
    <n v="6459016"/>
    <n v="1373"/>
    <n v="1373"/>
    <s v="SugarcaneUttarakhand"/>
    <n v="15062378.6"/>
    <n v="15062378.6"/>
    <n v="32502.05"/>
    <n v="32502.05"/>
    <n v="73.099999999999994"/>
    <n v="73.099999999999994"/>
    <n v="19.105"/>
    <n v="19.105"/>
    <n v="29.103999999999999"/>
    <n v="29.103999999999999"/>
    <n v="10.581"/>
    <n v="10.581"/>
  </r>
  <r>
    <s v="Sunflower"/>
    <n v="2018"/>
    <x v="0"/>
    <s v="Kharif"/>
    <s v="Kharif"/>
    <x v="21"/>
    <n v="5"/>
    <n v="5"/>
    <n v="3"/>
    <n v="3"/>
    <n v="1373"/>
    <n v="1373"/>
    <s v="SunflowerUttarakhand"/>
    <n v="811"/>
    <n v="811"/>
    <n v="1.75"/>
    <n v="1.75"/>
    <n v="0.6"/>
    <n v="0.6"/>
    <n v="19.105"/>
    <n v="19.105"/>
    <n v="29.103999999999999"/>
    <n v="29.103999999999999"/>
    <n v="10.581"/>
    <n v="10.581"/>
  </r>
  <r>
    <s v="Sunflower"/>
    <n v="2018"/>
    <x v="2"/>
    <s v="Summer"/>
    <s v="Summer"/>
    <x v="21"/>
    <n v="3"/>
    <n v="3"/>
    <n v="3"/>
    <n v="3"/>
    <n v="1373"/>
    <n v="1373"/>
    <s v="SunflowerUttarakhand"/>
    <n v="486.6"/>
    <n v="486.6"/>
    <n v="1.05"/>
    <n v="1.05"/>
    <n v="1"/>
    <n v="1"/>
    <m/>
    <n v="19.842500000000001"/>
    <n v="29.103999999999999"/>
    <n v="29.103999999999999"/>
    <n v="10.581"/>
    <n v="10.581"/>
  </r>
  <r>
    <s v="Urad"/>
    <n v="2018"/>
    <x v="0"/>
    <s v="Kharif"/>
    <s v="Kharif"/>
    <x v="21"/>
    <n v="12491"/>
    <n v="12491"/>
    <n v="10727"/>
    <n v="10727"/>
    <n v="1373"/>
    <n v="1373"/>
    <s v="UradUttarakhand"/>
    <n v="2026040.2"/>
    <n v="2026040.2"/>
    <n v="4371.8500000000004"/>
    <n v="4371.8500000000004"/>
    <n v="0.95099999999999996"/>
    <n v="0.95099999999999996"/>
    <n v="19.105"/>
    <n v="19.105"/>
    <n v="29.103999999999999"/>
    <n v="29.103999999999999"/>
    <n v="10.581"/>
    <n v="10.581"/>
  </r>
  <r>
    <s v="Urad"/>
    <n v="2018"/>
    <x v="2"/>
    <s v="Summer"/>
    <s v="Summer"/>
    <x v="21"/>
    <n v="49"/>
    <n v="49"/>
    <n v="32"/>
    <n v="32"/>
    <n v="1373"/>
    <n v="1373"/>
    <s v="UradUttarakhand"/>
    <n v="7947.8"/>
    <n v="7947.8"/>
    <n v="17.149999999999999"/>
    <n v="17.149999999999999"/>
    <n v="0.82499999999999996"/>
    <n v="0.82499999999999996"/>
    <n v="19.105"/>
    <n v="19.105"/>
    <n v="29.103999999999999"/>
    <n v="29.103999999999999"/>
    <n v="10.581"/>
    <n v="10.581"/>
  </r>
  <r>
    <s v="Wheat"/>
    <n v="2018"/>
    <x v="1"/>
    <s v="Rabi"/>
    <s v="Rabi"/>
    <x v="21"/>
    <m/>
    <s v=""/>
    <n v="927657"/>
    <n v="927657"/>
    <n v="1373"/>
    <n v="1373"/>
    <s v="WheatUttarakhand"/>
    <n v="49868714.399999999"/>
    <n v="49868714.399999999"/>
    <n v="107608.2"/>
    <n v="107608.2"/>
    <m/>
    <s v=""/>
    <n v="19.105"/>
    <n v="19.105"/>
    <n v="29.103999999999999"/>
    <n v="29.103999999999999"/>
    <n v="10.581"/>
    <n v="10.581"/>
  </r>
  <r>
    <s v="Ragi"/>
    <n v="2018"/>
    <x v="3"/>
    <s v="Autumn"/>
    <s v="Autumn"/>
    <x v="24"/>
    <n v="3274"/>
    <n v="3274"/>
    <n v="2929"/>
    <n v="2929"/>
    <n v="2012.6"/>
    <n v="2012.6"/>
    <s v="RagiWest Bengal"/>
    <n v="531042.80000000005"/>
    <n v="531042.80000000005"/>
    <n v="1145.9000000000001"/>
    <n v="1145.9000000000001"/>
    <n v="0.74"/>
    <n v="0.74"/>
    <n v="25.387"/>
    <n v="25.387"/>
    <n v="34.793999999999997"/>
    <n v="34.793999999999997"/>
    <n v="16.445"/>
    <n v="16.445"/>
  </r>
  <r>
    <s v="Rice"/>
    <n v="2018"/>
    <x v="3"/>
    <s v="Autumn"/>
    <s v="Autumn"/>
    <x v="24"/>
    <n v="230980"/>
    <n v="230980"/>
    <n v="609496"/>
    <n v="609496"/>
    <n v="2012.6"/>
    <n v="2012.6"/>
    <s v="RiceWest Bengal"/>
    <n v="37464956"/>
    <n v="37464956"/>
    <n v="80843"/>
    <n v="80843"/>
    <n v="2.6720000000000002"/>
    <n v="2.6720000000000002"/>
    <n v="25.387"/>
    <n v="25.387"/>
    <n v="34.793999999999997"/>
    <n v="34.793999999999997"/>
    <n v="16.445"/>
    <n v="16.445"/>
  </r>
  <r>
    <s v="Rice"/>
    <n v="2018"/>
    <x v="6"/>
    <s v=""/>
    <s v="Rabi"/>
    <x v="24"/>
    <n v="1279500"/>
    <n v="1279500"/>
    <n v="4615344"/>
    <n v="4615344"/>
    <n v="2012.6"/>
    <n v="2012.6"/>
    <s v="RiceWest Bengal"/>
    <n v="207534900"/>
    <n v="207534900"/>
    <n v="447825"/>
    <n v="447825"/>
    <n v="3.46"/>
    <n v="3.46"/>
    <n v="25.387"/>
    <n v="25.387"/>
    <n v="34.793999999999997"/>
    <n v="34.793999999999997"/>
    <n v="16.445"/>
    <n v="16.445"/>
  </r>
  <r>
    <s v="Rice"/>
    <n v="2018"/>
    <x v="4"/>
    <s v="Winter"/>
    <s v="Winter"/>
    <x v="24"/>
    <n v="4002092"/>
    <n v="4002092"/>
    <n v="11282409"/>
    <n v="11282409"/>
    <n v="2012.6"/>
    <n v="2012.6"/>
    <s v="RiceWest Bengal"/>
    <n v="649139322.39999998"/>
    <n v="649139322.39999998"/>
    <n v="1400732.2"/>
    <n v="1400732.2"/>
    <n v="2.7450000000000001"/>
    <n v="2.7450000000000001"/>
    <n v="25.387"/>
    <n v="25.387"/>
    <n v="34.793999999999997"/>
    <n v="34.793999999999997"/>
    <n v="16.445"/>
    <n v="16.445"/>
  </r>
  <r>
    <s v="Sugarcane"/>
    <n v="2018"/>
    <x v="5"/>
    <s v="Whole Year"/>
    <s v="Whole Year"/>
    <x v="24"/>
    <n v="18805"/>
    <n v="18805"/>
    <n v="1588816"/>
    <n v="1588816"/>
    <n v="2012.6"/>
    <n v="2012.6"/>
    <s v="SugarcaneWest Bengal"/>
    <n v="3050171"/>
    <n v="3050171"/>
    <n v="6581.75"/>
    <n v="6581.75"/>
    <n v="84.534999999999997"/>
    <n v="84.534999999999997"/>
    <n v="25.387"/>
    <n v="25.387"/>
    <n v="34.793999999999997"/>
    <n v="34.793999999999997"/>
    <n v="16.445"/>
    <n v="16.445"/>
  </r>
  <r>
    <s v="Sunflower"/>
    <n v="2018"/>
    <x v="0"/>
    <s v="Kharif"/>
    <s v="Kharif"/>
    <x v="24"/>
    <n v="8454"/>
    <n v="8454"/>
    <n v="8050"/>
    <n v="8050"/>
    <n v="2012.6"/>
    <n v="2012.6"/>
    <s v="SunflowerWest Bengal"/>
    <n v="1371238.8"/>
    <n v="1371238.8"/>
    <m/>
    <n v="2303.7511111111112"/>
    <n v="1.1739999999999999"/>
    <n v="1.1739999999999999"/>
    <n v="25.387"/>
    <n v="25.387"/>
    <n v="34.793999999999997"/>
    <n v="34.793999999999997"/>
    <n v="16.445"/>
    <n v="16.445"/>
  </r>
  <r>
    <s v="Urad"/>
    <n v="2018"/>
    <x v="0"/>
    <s v="Kharif"/>
    <s v="Kharif"/>
    <x v="24"/>
    <n v="66685"/>
    <n v="66685"/>
    <n v="43811"/>
    <n v="43811"/>
    <n v="2012.6"/>
    <n v="2012.6"/>
    <s v="UradWest Bengal"/>
    <n v="10816307"/>
    <n v="10816307"/>
    <n v="23339.75"/>
    <n v="23339.75"/>
    <n v="0.57599999999999996"/>
    <n v="0.57599999999999996"/>
    <n v="25.387"/>
    <n v="25.387"/>
    <n v="34.793999999999997"/>
    <n v="34.793999999999997"/>
    <n v="16.445"/>
    <n v="16.445"/>
  </r>
  <r>
    <s v="Urad"/>
    <n v="2018"/>
    <x v="1"/>
    <s v="Rabi"/>
    <s v="Rabi"/>
    <x v="24"/>
    <n v="8186"/>
    <n v="8186"/>
    <m/>
    <n v="5951.2219999999998"/>
    <n v="2012.6"/>
    <n v="2012.6"/>
    <s v="UradWest Bengal"/>
    <n v="1327769.2"/>
    <n v="1327769.2"/>
    <n v="2865.1"/>
    <n v="2865.1"/>
    <n v="0.72699999999999998"/>
    <n v="0.72699999999999998"/>
    <n v="25.387"/>
    <n v="25.387"/>
    <n v="34.793999999999997"/>
    <n v="34.793999999999997"/>
    <n v="16.445"/>
    <n v="16.445"/>
  </r>
  <r>
    <s v="Wheat"/>
    <n v="2018"/>
    <x v="1"/>
    <s v="Rabi"/>
    <s v="Rabi"/>
    <x v="24"/>
    <n v="112147"/>
    <n v="112147"/>
    <n v="337751"/>
    <n v="337751"/>
    <n v="2012.6"/>
    <n v="2012.6"/>
    <s v="WheatWest Bengal"/>
    <n v="18190243.399999999"/>
    <n v="18190243.399999999"/>
    <n v="39251.449999999997"/>
    <n v="39251.449999999997"/>
    <n v="2.4830000000000001"/>
    <n v="2.4830000000000001"/>
    <n v="25.387"/>
    <n v="25.387"/>
    <n v="34.793999999999997"/>
    <n v="34.793999999999997"/>
    <n v="16.445"/>
    <n v="16.445"/>
  </r>
  <r>
    <s v="Rice"/>
    <n v="2019"/>
    <x v="0"/>
    <s v="Kharif"/>
    <s v="Kharif"/>
    <x v="26"/>
    <n v="133500"/>
    <n v="133500"/>
    <n v="244741"/>
    <n v="244741"/>
    <n v="2433.3000000000002"/>
    <n v="2433.3000000000002"/>
    <s v="RiceArunachal Pradesh"/>
    <n v="22929960"/>
    <n v="22929960"/>
    <n v="49395"/>
    <n v="49395"/>
    <n v="1.7789999999999999"/>
    <n v="1.7789999999999999"/>
    <n v="20.843"/>
    <n v="20.843"/>
    <n v="30.879000000000001"/>
    <n v="30.879000000000001"/>
    <n v="12.832000000000001"/>
    <n v="12.832000000000001"/>
  </r>
  <r>
    <s v="Sugarcane"/>
    <n v="2019"/>
    <x v="5"/>
    <s v="Whole Year"/>
    <s v="Whole Year"/>
    <x v="26"/>
    <n v="2146"/>
    <n v="2146"/>
    <n v="46139"/>
    <n v="46139"/>
    <n v="2433.3000000000002"/>
    <n v="2433.3000000000002"/>
    <s v="SugarcaneArunachal Pradesh"/>
    <n v="368596.96"/>
    <n v="368596.96"/>
    <n v="794.02"/>
    <n v="794.02"/>
    <m/>
    <n v="21.5"/>
    <m/>
    <n v="6.4160000000000004"/>
    <m/>
    <n v="30.408380952380959"/>
    <n v="12.832000000000001"/>
    <n v="12.832000000000001"/>
  </r>
  <r>
    <s v="Sunflower"/>
    <n v="2019"/>
    <x v="0"/>
    <s v="Kharif"/>
    <s v="Kharif"/>
    <x v="26"/>
    <n v="574"/>
    <n v="574"/>
    <n v="469"/>
    <n v="469"/>
    <n v="2433.3000000000002"/>
    <n v="2433.3000000000002"/>
    <s v="SunflowerArunachal Pradesh"/>
    <n v="98590.24"/>
    <n v="98590.24"/>
    <n v="212.38"/>
    <n v="212.38"/>
    <n v="0.83599999999999997"/>
    <n v="0.83599999999999997"/>
    <n v="20.843"/>
    <n v="20.843"/>
    <n v="30.879000000000001"/>
    <n v="30.879000000000001"/>
    <n v="12.832000000000001"/>
    <n v="12.832000000000001"/>
  </r>
  <r>
    <s v="Urad"/>
    <n v="2019"/>
    <x v="0"/>
    <s v="Kharif"/>
    <s v="Kharif"/>
    <x v="26"/>
    <m/>
    <n v="1040.0400400400401"/>
    <n v="1039"/>
    <n v="1039"/>
    <n v="2433.3000000000002"/>
    <n v="2433.3000000000002"/>
    <s v="UradArunachal Pradesh"/>
    <n v="197180.48"/>
    <n v="197180.48"/>
    <n v="424.76"/>
    <n v="424.76"/>
    <n v="0.999"/>
    <n v="0.999"/>
    <n v="20.843"/>
    <n v="20.843"/>
    <n v="30.879000000000001"/>
    <n v="30.879000000000001"/>
    <n v="12.832000000000001"/>
    <n v="12.832000000000001"/>
  </r>
  <r>
    <s v="Urad"/>
    <n v="2019"/>
    <x v="1"/>
    <s v="Rabi"/>
    <s v="Rabi"/>
    <x v="26"/>
    <n v="1454"/>
    <n v="1454"/>
    <n v="1400"/>
    <n v="1400"/>
    <n v="2433.3000000000002"/>
    <n v="2433.3000000000002"/>
    <s v="UradArunachal Pradesh"/>
    <m/>
    <n v="201265.83714285717"/>
    <m/>
    <n v="455.93142857142863"/>
    <n v="1.089"/>
    <n v="1.089"/>
    <n v="20.843"/>
    <n v="20.843"/>
    <n v="30.879000000000001"/>
    <n v="30.879000000000001"/>
    <n v="12.832000000000001"/>
    <n v="12.832000000000001"/>
  </r>
  <r>
    <s v="Wheat"/>
    <n v="2019"/>
    <x v="1"/>
    <s v="Rabi"/>
    <s v="Rabi"/>
    <x v="26"/>
    <n v="3930"/>
    <n v="3930"/>
    <n v="7742"/>
    <n v="7742"/>
    <n v="2433.3000000000002"/>
    <n v="2433.3000000000002"/>
    <s v="WheatArunachal Pradesh"/>
    <n v="675016.8"/>
    <n v="675016.8"/>
    <n v="1454.1"/>
    <n v="1454.1"/>
    <n v="2.1680000000000001"/>
    <n v="2.1680000000000001"/>
    <n v="20.843"/>
    <n v="20.843"/>
    <n v="30.879000000000001"/>
    <n v="30.879000000000001"/>
    <n v="12.832000000000001"/>
    <n v="12.832000000000001"/>
  </r>
  <r>
    <s v="Ragi"/>
    <n v="2019"/>
    <x v="0"/>
    <s v="Kharif"/>
    <s v="Kharif"/>
    <x v="8"/>
    <n v="2755"/>
    <n v="2755"/>
    <n v="2193"/>
    <n v="2193"/>
    <n v="1194.7"/>
    <n v="1194.7"/>
    <s v="RagiBihar"/>
    <n v="473198.8"/>
    <n v="473198.8"/>
    <n v="1019.35"/>
    <n v="1019.35"/>
    <n v="0.84499999999999997"/>
    <n v="0.84499999999999997"/>
    <n v="26.516999999999999"/>
    <n v="26.516999999999999"/>
    <n v="37.841000000000001"/>
    <n v="37.841000000000001"/>
    <n v="15.49"/>
    <n v="15.49"/>
  </r>
  <r>
    <s v="Rice"/>
    <n v="2019"/>
    <x v="3"/>
    <s v="Autumn"/>
    <s v="Autumn"/>
    <x v="8"/>
    <n v="443965"/>
    <n v="443965"/>
    <n v="727611"/>
    <n v="727611"/>
    <n v="1194.7"/>
    <n v="1194.7"/>
    <s v="RiceBihar"/>
    <n v="76255428.400000006"/>
    <n v="76255428.400000006"/>
    <n v="164267.04999999999"/>
    <n v="164267.04999999999"/>
    <n v="1.76"/>
    <n v="1.76"/>
    <n v="26.516999999999999"/>
    <n v="26.516999999999999"/>
    <n v="37.841000000000001"/>
    <n v="37.841000000000001"/>
    <n v="15.49"/>
    <n v="15.49"/>
  </r>
  <r>
    <s v="Rice"/>
    <n v="2019"/>
    <x v="2"/>
    <s v="Summer"/>
    <s v="Summer"/>
    <x v="8"/>
    <n v="60399"/>
    <n v="60399"/>
    <n v="128812"/>
    <n v="128812"/>
    <n v="1194.7"/>
    <n v="1194.7"/>
    <s v="RiceBihar"/>
    <n v="10374132.24"/>
    <n v="10374132.24"/>
    <n v="22347.63"/>
    <n v="22347.63"/>
    <n v="2.1429999999999998"/>
    <n v="2.1429999999999998"/>
    <n v="26.516999999999999"/>
    <n v="26.516999999999999"/>
    <n v="37.841000000000001"/>
    <n v="37.841000000000001"/>
    <n v="15.49"/>
    <n v="15.49"/>
  </r>
  <r>
    <s v="Rice"/>
    <n v="2019"/>
    <x v="4"/>
    <s v="Winter"/>
    <s v="Winter"/>
    <x v="8"/>
    <n v="2593026"/>
    <n v="2593026"/>
    <n v="6096095"/>
    <n v="6096095"/>
    <n v="1194.7"/>
    <n v="1194.7"/>
    <s v="RiceBihar"/>
    <m/>
    <n v="159358223.8737931"/>
    <n v="959419.62"/>
    <n v="959419.62"/>
    <n v="2.173"/>
    <n v="2.173"/>
    <n v="26.516999999999999"/>
    <n v="26.516999999999999"/>
    <n v="37.841000000000001"/>
    <n v="37.841000000000001"/>
    <n v="15.49"/>
    <n v="15.49"/>
  </r>
  <r>
    <s v="Sugarcane"/>
    <n v="2019"/>
    <x v="7"/>
    <s v="Wholeyear"/>
    <s v="Wholeyear"/>
    <x v="8"/>
    <n v="223892"/>
    <n v="223892"/>
    <n v="13578832"/>
    <n v="13578832"/>
    <n v="1194.7"/>
    <n v="1194.7"/>
    <s v="SugarcaneBihar"/>
    <n v="38455689.920000002"/>
    <n v="38455689.920000002"/>
    <m/>
    <n v="80481.798571428561"/>
    <n v="61.774000000000001"/>
    <n v="61.774000000000001"/>
    <n v="26.516999999999999"/>
    <n v="26.516999999999999"/>
    <n v="37.841000000000001"/>
    <n v="37.841000000000001"/>
    <n v="15.49"/>
    <n v="15.49"/>
  </r>
  <r>
    <s v="Sunflower"/>
    <n v="2019"/>
    <x v="1"/>
    <s v="Rabi"/>
    <s v="Rabi"/>
    <x v="8"/>
    <n v="8081"/>
    <n v="8081"/>
    <n v="11485"/>
    <n v="11485"/>
    <n v="1194.7"/>
    <n v="1194.7"/>
    <s v="SunflowerBihar"/>
    <m/>
    <n v="1922742.6600000001"/>
    <n v="2989.97"/>
    <n v="2989.97"/>
    <n v="1.3779999999999999"/>
    <n v="1.3779999999999999"/>
    <n v="26.516999999999999"/>
    <n v="26.516999999999999"/>
    <n v="37.841000000000001"/>
    <n v="37.841000000000001"/>
    <n v="15.49"/>
    <n v="15.49"/>
  </r>
  <r>
    <s v="Urad"/>
    <n v="2019"/>
    <x v="0"/>
    <s v="Kharif"/>
    <s v="Kharif"/>
    <x v="8"/>
    <n v="7102"/>
    <n v="7102"/>
    <n v="6289"/>
    <n v="6289"/>
    <n v="1194.7"/>
    <n v="1194.7"/>
    <s v="UradBihar"/>
    <n v="1219839.52"/>
    <n v="1219839.52"/>
    <n v="2627.74"/>
    <n v="2627.74"/>
    <n v="0.89100000000000001"/>
    <n v="0.89100000000000001"/>
    <n v="26.516999999999999"/>
    <n v="26.516999999999999"/>
    <n v="37.841000000000001"/>
    <n v="37.841000000000001"/>
    <n v="15.49"/>
    <n v="15.49"/>
  </r>
  <r>
    <s v="Wheat"/>
    <n v="2019"/>
    <x v="6"/>
    <s v=""/>
    <s v="Kharif"/>
    <x v="8"/>
    <n v="2150180"/>
    <n v="2150180"/>
    <n v="5579348"/>
    <n v="5579348"/>
    <n v="1194.7"/>
    <n v="1194.7"/>
    <s v="WheatBihar"/>
    <n v="369314916.80000001"/>
    <n v="369314916.80000001"/>
    <n v="795566.6"/>
    <n v="795566.6"/>
    <n v="2.569"/>
    <n v="2.569"/>
    <n v="26.516999999999999"/>
    <n v="26.516999999999999"/>
    <n v="37.841000000000001"/>
    <n v="37.841000000000001"/>
    <n v="15.49"/>
    <n v="15.49"/>
  </r>
  <r>
    <s v="Ragi"/>
    <n v="2019"/>
    <x v="0"/>
    <s v="Kharif"/>
    <s v="Kharif"/>
    <x v="9"/>
    <n v="4466"/>
    <n v="4466"/>
    <n v="1194"/>
    <n v="1194"/>
    <n v="1420.3"/>
    <n v="1420.3"/>
    <s v="RagiChhattisgarh"/>
    <n v="767080.16"/>
    <n v="767080.16"/>
    <n v="1652.42"/>
    <n v="1652.42"/>
    <n v="0.25"/>
    <n v="0.25"/>
    <n v="26.321999999999999"/>
    <n v="26.321999999999999"/>
    <n v="36.677999999999997"/>
    <n v="36.677999999999997"/>
    <m/>
    <n v="15.550157142857142"/>
  </r>
  <r>
    <s v="Rice"/>
    <n v="2019"/>
    <x v="0"/>
    <s v="Kharif"/>
    <s v="Kharif"/>
    <x v="9"/>
    <n v="4266022"/>
    <n v="4266022"/>
    <n v="8569367"/>
    <n v="8569367"/>
    <n v="1420.3"/>
    <n v="1420.3"/>
    <s v="RiceChhattisgarh"/>
    <n v="732731938.70000005"/>
    <n v="732731938.70000005"/>
    <n v="1578428.14"/>
    <n v="1578428.14"/>
    <n v="1.9359999999999999"/>
    <n v="1.9359999999999999"/>
    <n v="26.321999999999999"/>
    <n v="26.321999999999999"/>
    <n v="36.677999999999997"/>
    <n v="36.677999999999997"/>
    <n v="15.505000000000001"/>
    <n v="15.505000000000001"/>
  </r>
  <r>
    <s v="Sugarcane"/>
    <n v="2019"/>
    <x v="5"/>
    <s v="Whole Year"/>
    <s v="Whole Year"/>
    <x v="9"/>
    <n v="31237"/>
    <n v="31237"/>
    <n v="699040"/>
    <n v="699040"/>
    <n v="1420.3"/>
    <n v="1420.3"/>
    <s v="SugarcaneChhattisgarh"/>
    <n v="5365267.12"/>
    <n v="5365267.12"/>
    <n v="11557.69"/>
    <n v="11557.69"/>
    <m/>
    <n v="22.378589493229182"/>
    <n v="26.321999999999999"/>
    <n v="26.321999999999999"/>
    <n v="36.677999999999997"/>
    <n v="36.677999999999997"/>
    <n v="15.505000000000001"/>
    <n v="15.505000000000001"/>
  </r>
  <r>
    <s v="Sunflower"/>
    <n v="2019"/>
    <x v="5"/>
    <s v="Whole Year"/>
    <s v="Whole Year"/>
    <x v="9"/>
    <m/>
    <n v="461.65884194053206"/>
    <n v="295"/>
    <n v="295"/>
    <n v="1420.3"/>
    <n v="1420.3"/>
    <s v="SunflowerChhattisgarh"/>
    <n v="108037.04"/>
    <n v="108037.04"/>
    <n v="232.73"/>
    <n v="232.73"/>
    <n v="0.63900000000000001"/>
    <n v="0.63900000000000001"/>
    <n v="26.321999999999999"/>
    <n v="26.321999999999999"/>
    <n v="36.677999999999997"/>
    <n v="36.677999999999997"/>
    <n v="15.505000000000001"/>
    <n v="15.505000000000001"/>
  </r>
  <r>
    <s v="Urad"/>
    <n v="2019"/>
    <x v="0"/>
    <s v="Kharif"/>
    <s v="Kharif"/>
    <x v="9"/>
    <n v="74267"/>
    <n v="74267"/>
    <n v="24305"/>
    <n v="24305"/>
    <n v="1420.3"/>
    <n v="1420.3"/>
    <s v="UradChhattisgarh"/>
    <n v="12756099.92"/>
    <n v="12756099.92"/>
    <n v="27478.79"/>
    <n v="27478.79"/>
    <n v="0.33100000000000002"/>
    <n v="0.33100000000000002"/>
    <n v="26.321999999999999"/>
    <n v="26.321999999999999"/>
    <n v="36.677999999999997"/>
    <n v="36.677999999999997"/>
    <n v="15.505000000000001"/>
    <n v="15.505000000000001"/>
  </r>
  <r>
    <s v="Urad"/>
    <n v="2019"/>
    <x v="1"/>
    <s v="Rabi"/>
    <s v="Rabi"/>
    <x v="9"/>
    <n v="1796"/>
    <n v="1796"/>
    <n v="539"/>
    <n v="539"/>
    <n v="1420.3"/>
    <n v="1420.3"/>
    <s v="UradChhattisgarh"/>
    <n v="308480.96000000002"/>
    <n v="308480.96000000002"/>
    <m/>
    <n v="15103.584444444443"/>
    <n v="0.31"/>
    <n v="0.31"/>
    <n v="26.321999999999999"/>
    <n v="26.321999999999999"/>
    <n v="36.677999999999997"/>
    <n v="36.677999999999997"/>
    <n v="15.505000000000001"/>
    <n v="15.505000000000001"/>
  </r>
  <r>
    <s v="Wheat"/>
    <n v="2019"/>
    <x v="1"/>
    <s v="Rabi"/>
    <s v="Rabi"/>
    <x v="9"/>
    <n v="116274"/>
    <n v="116274"/>
    <n v="135888"/>
    <n v="135888"/>
    <n v="1420.3"/>
    <n v="1420.3"/>
    <s v="WheatChhattisgarh"/>
    <n v="19971222.239999998"/>
    <n v="19971222.239999998"/>
    <n v="43021.38"/>
    <n v="43021.38"/>
    <n v="1.337"/>
    <n v="1.337"/>
    <n v="26.321999999999999"/>
    <n v="26.321999999999999"/>
    <n v="36.677999999999997"/>
    <n v="36.677999999999997"/>
    <n v="15.505000000000001"/>
    <n v="15.505000000000001"/>
  </r>
  <r>
    <s v="Ragi"/>
    <n v="2019"/>
    <x v="0"/>
    <s v="Kharif"/>
    <s v="Kharif"/>
    <x v="10"/>
    <n v="11606"/>
    <n v="11606"/>
    <n v="10010"/>
    <n v="10010"/>
    <n v="1067.8"/>
    <n v="1067.8"/>
    <s v="RagiGujarat"/>
    <n v="1993446.56"/>
    <n v="1993446.56"/>
    <n v="4294.22"/>
    <n v="4294.22"/>
    <n v="0.83"/>
    <n v="0.83"/>
    <n v="26.396999999999998"/>
    <n v="26.396999999999998"/>
    <n v="37.856000000000002"/>
    <n v="37.856000000000002"/>
    <n v="16.041"/>
    <n v="16.041"/>
  </r>
  <r>
    <s v="Rice"/>
    <n v="2019"/>
    <x v="0"/>
    <s v="Kharif"/>
    <s v="Kharif"/>
    <x v="10"/>
    <n v="849599"/>
    <n v="849599"/>
    <n v="1821136"/>
    <n v="1821136"/>
    <n v="1067.8"/>
    <n v="1067.8"/>
    <s v="RiceGujarat"/>
    <n v="145927124.19999999"/>
    <n v="145927124.19999999"/>
    <n v="314351.63"/>
    <n v="314351.63"/>
    <n v="1.9490000000000001"/>
    <n v="1.9490000000000001"/>
    <n v="26.396999999999998"/>
    <n v="26.396999999999998"/>
    <n v="37.856000000000002"/>
    <n v="37.856000000000002"/>
    <n v="16.041"/>
    <n v="16.041"/>
  </r>
  <r>
    <s v="Rice"/>
    <n v="2019"/>
    <x v="2"/>
    <s v="Summer"/>
    <s v="Summer"/>
    <x v="10"/>
    <n v="54751"/>
    <n v="54751"/>
    <n v="161497"/>
    <n v="161497"/>
    <n v="1067.8"/>
    <n v="1067.8"/>
    <s v="RiceGujarat"/>
    <n v="9404031.7599999998"/>
    <n v="9404031.7599999998"/>
    <n v="20257.87"/>
    <n v="20257.87"/>
    <n v="2.8490000000000002"/>
    <n v="2.8490000000000002"/>
    <m/>
    <n v="26.948500000000003"/>
    <n v="37.856000000000002"/>
    <n v="37.856000000000002"/>
    <n v="16.041"/>
    <n v="16.041"/>
  </r>
  <r>
    <s v="Sugarcane"/>
    <n v="2019"/>
    <x v="5"/>
    <s v="Whole Year"/>
    <s v="Whole Year"/>
    <x v="10"/>
    <n v="160940"/>
    <n v="160940"/>
    <n v="11569942"/>
    <n v="11569942"/>
    <n v="1067.8"/>
    <n v="1067.8"/>
    <s v="SugarcaneGujarat"/>
    <n v="27643054.399999999"/>
    <n v="27643054.399999999"/>
    <n v="59547.8"/>
    <n v="59547.8"/>
    <n v="70.569999999999993"/>
    <n v="70.569999999999993"/>
    <n v="26.396999999999998"/>
    <n v="26.396999999999998"/>
    <n v="37.856000000000002"/>
    <n v="37.856000000000002"/>
    <n v="16.041"/>
    <n v="16.041"/>
  </r>
  <r>
    <s v="Urad"/>
    <n v="2019"/>
    <x v="0"/>
    <s v="Kharif"/>
    <s v="Kharif"/>
    <x v="10"/>
    <n v="86469"/>
    <n v="86469"/>
    <n v="52291"/>
    <n v="52291"/>
    <n v="1067.8"/>
    <n v="1067.8"/>
    <s v="UradGujarat"/>
    <n v="14851915.439999999"/>
    <n v="14851915.439999999"/>
    <n v="31993.53"/>
    <n v="31993.53"/>
    <n v="0.70099999999999996"/>
    <n v="0.70099999999999996"/>
    <n v="26.396999999999998"/>
    <n v="26.396999999999998"/>
    <n v="37.856000000000002"/>
    <n v="37.856000000000002"/>
    <n v="16.041"/>
    <n v="16.041"/>
  </r>
  <r>
    <s v="Urad"/>
    <n v="2019"/>
    <x v="2"/>
    <s v="Summer"/>
    <s v="Summer"/>
    <x v="10"/>
    <n v="13456"/>
    <n v="13456"/>
    <n v="21329"/>
    <n v="21329"/>
    <n v="1067.8"/>
    <n v="1067.8"/>
    <s v="UradGujarat"/>
    <n v="2311202.56"/>
    <n v="2311202.56"/>
    <n v="4978.72"/>
    <n v="4978.72"/>
    <n v="1.581"/>
    <n v="1.581"/>
    <n v="26.396999999999998"/>
    <n v="26.396999999999998"/>
    <n v="37.856000000000002"/>
    <n v="37.856000000000002"/>
    <n v="16.041"/>
    <n v="16.041"/>
  </r>
  <r>
    <s v="Wheat"/>
    <n v="2019"/>
    <x v="1"/>
    <s v="Rabi"/>
    <s v="Rabi"/>
    <x v="10"/>
    <n v="1393487"/>
    <n v="1393487"/>
    <n v="4553681"/>
    <n v="4553681"/>
    <n v="1067.8"/>
    <n v="1067.8"/>
    <s v="WheatGujarat"/>
    <n v="239345327.09999999"/>
    <n v="239345327.09999999"/>
    <n v="515590.19"/>
    <n v="515590.19"/>
    <n v="3.1429999999999998"/>
    <n v="3.1429999999999998"/>
    <n v="26.396999999999998"/>
    <n v="26.396999999999998"/>
    <n v="37.856000000000002"/>
    <n v="37.856000000000002"/>
    <n v="16.041"/>
    <n v="16.041"/>
  </r>
  <r>
    <s v="Rice"/>
    <n v="2019"/>
    <x v="0"/>
    <s v="Kharif"/>
    <s v="Kharif"/>
    <x v="11"/>
    <n v="1558900"/>
    <n v="1558900"/>
    <n v="5194600"/>
    <n v="5194600"/>
    <n v="351.8"/>
    <n v="351.8"/>
    <s v="RiceHaryana"/>
    <n v="267756664"/>
    <n v="267756664"/>
    <n v="576793"/>
    <n v="576793"/>
    <n v="3.048"/>
    <n v="3.048"/>
    <n v="25.215"/>
    <n v="25.215"/>
    <n v="38.140999999999998"/>
    <n v="38.140999999999998"/>
    <n v="13.535"/>
    <n v="13.535"/>
  </r>
  <r>
    <s v="Sugarcane"/>
    <n v="2019"/>
    <x v="5"/>
    <s v="Whole Year"/>
    <s v="Whole Year"/>
    <x v="11"/>
    <n v="96300"/>
    <n v="96300"/>
    <n v="7730300"/>
    <n v="7730300"/>
    <n v="351.8"/>
    <n v="351.8"/>
    <s v="SugarcaneHaryana"/>
    <n v="16540488"/>
    <n v="16540488"/>
    <n v="35631"/>
    <n v="35631"/>
    <n v="78.944000000000003"/>
    <n v="78.944000000000003"/>
    <n v="25.215"/>
    <n v="25.215"/>
    <n v="38.140999999999998"/>
    <n v="38.140999999999998"/>
    <n v="13.535"/>
    <n v="13.535"/>
  </r>
  <r>
    <s v="Sunflower"/>
    <n v="2019"/>
    <x v="0"/>
    <s v="Kharif"/>
    <s v="Kharif"/>
    <x v="11"/>
    <n v="9050"/>
    <n v="9050"/>
    <n v="16730"/>
    <n v="16730"/>
    <n v="351.8"/>
    <n v="351.8"/>
    <s v="SunflowerHaryana"/>
    <n v="1554428"/>
    <n v="1554428"/>
    <n v="3348.5"/>
    <n v="3348.5"/>
    <s v="1.76"/>
    <s v="1.76"/>
    <n v="25.215"/>
    <n v="25.215"/>
    <n v="38.140999999999998"/>
    <n v="38.140999999999998"/>
    <n v="13.535"/>
    <n v="13.535"/>
  </r>
  <r>
    <s v="Urad"/>
    <n v="2019"/>
    <x v="0"/>
    <s v="Kharif"/>
    <s v="Kharif"/>
    <x v="11"/>
    <n v="265"/>
    <n v="265"/>
    <n v="136"/>
    <n v="136"/>
    <n v="351.8"/>
    <n v="351.8"/>
    <s v="UradHaryana"/>
    <n v="45516.4"/>
    <n v="45516.4"/>
    <n v="98.05"/>
    <n v="98.05"/>
    <n v="0.53800000000000003"/>
    <n v="0.53800000000000003"/>
    <n v="25.215"/>
    <n v="25.215"/>
    <n v="38.140999999999998"/>
    <n v="38.140999999999998"/>
    <n v="13.535"/>
    <n v="13.535"/>
  </r>
  <r>
    <s v="Wheat"/>
    <n v="2019"/>
    <x v="1"/>
    <s v="Rabi"/>
    <s v="Rabi"/>
    <x v="11"/>
    <n v="2533800"/>
    <n v="2533800"/>
    <m/>
    <n v="11701088.4"/>
    <n v="351.8"/>
    <n v="351.8"/>
    <s v="WheatHaryana"/>
    <n v="435205488"/>
    <n v="435205488"/>
    <n v="937506"/>
    <n v="937506"/>
    <n v="4.6180000000000003"/>
    <n v="4.6180000000000003"/>
    <s v="25.21"/>
    <s v="25.21"/>
    <n v="38.140999999999998"/>
    <n v="38.140999999999998"/>
    <n v="13.535"/>
    <n v="13.535"/>
  </r>
  <r>
    <s v="Ragi"/>
    <n v="2019"/>
    <x v="0"/>
    <s v="Kharif"/>
    <s v="Kharif"/>
    <x v="12"/>
    <n v="1757"/>
    <n v="1757"/>
    <n v="2060"/>
    <n v="2060"/>
    <n v="1217.7"/>
    <n v="1217.7"/>
    <s v="RagiHimachal Pradesh"/>
    <n v="301782.32"/>
    <n v="301782.32"/>
    <n v="650.09"/>
    <n v="650.09"/>
    <n v="1.0720000000000001"/>
    <n v="1.0720000000000001"/>
    <n v="20.202999999999999"/>
    <n v="20.202999999999999"/>
    <n v="31.297000000000001"/>
    <n v="31.297000000000001"/>
    <n v="10.734"/>
    <n v="10.734"/>
  </r>
  <r>
    <s v="Rice"/>
    <n v="2019"/>
    <x v="0"/>
    <s v="Kharif"/>
    <s v="Kharif"/>
    <x v="12"/>
    <n v="72620"/>
    <n v="72620"/>
    <n v="116879"/>
    <n v="116879"/>
    <n v="1217.7"/>
    <n v="1217.7"/>
    <s v="RiceHimachal Pradesh"/>
    <n v="12473211.199999999"/>
    <n v="12473211.199999999"/>
    <n v="26869.4"/>
    <n v="26869.4"/>
    <n v="1.6559999999999999"/>
    <n v="1.6559999999999999"/>
    <n v="20.202999999999999"/>
    <n v="20.202999999999999"/>
    <n v="31.297000000000001"/>
    <n v="31.297000000000001"/>
    <n v="10.734"/>
    <n v="10.734"/>
  </r>
  <r>
    <s v="Sugarcane"/>
    <n v="2019"/>
    <x v="5"/>
    <s v="Whole Year"/>
    <s v="Whole Year"/>
    <x v="12"/>
    <n v="16030"/>
    <n v="16030"/>
    <n v="36143"/>
    <n v="36143"/>
    <n v="1217.7"/>
    <n v="1217.7"/>
    <s v="SugarcaneHimachal Pradesh"/>
    <n v="275331.28000000003"/>
    <n v="275331.28000000003"/>
    <n v="593.11"/>
    <n v="593.11"/>
    <n v="16.911999999999999"/>
    <n v="16.911999999999999"/>
    <n v="20.202999999999999"/>
    <n v="20.202999999999999"/>
    <n v="31.297000000000001"/>
    <n v="31.297000000000001"/>
    <n v="10.734"/>
    <n v="10.734"/>
  </r>
  <r>
    <s v="Urad"/>
    <n v="2019"/>
    <x v="0"/>
    <s v="Kharif"/>
    <s v="Kharif"/>
    <x v="12"/>
    <n v="7017"/>
    <n v="7017"/>
    <n v="5155"/>
    <n v="5155"/>
    <n v="1217.7"/>
    <n v="1217.7"/>
    <s v="UradHimachal Pradesh"/>
    <n v="1205239.92"/>
    <n v="1205239.92"/>
    <n v="2596.29"/>
    <n v="2596.29"/>
    <n v="0.77700000000000002"/>
    <n v="0.77700000000000002"/>
    <n v="20.202999999999999"/>
    <n v="20.202999999999999"/>
    <n v="31.297000000000001"/>
    <n v="31.297000000000001"/>
    <n v="10.734"/>
    <n v="10.734"/>
  </r>
  <r>
    <s v="Wheat"/>
    <n v="2019"/>
    <x v="1"/>
    <s v="Rabi"/>
    <s v="Rabi"/>
    <x v="12"/>
    <n v="319098"/>
    <n v="319098"/>
    <n v="619689"/>
    <n v="619689"/>
    <n v="1217.7"/>
    <n v="1217.7"/>
    <s v="WheatHimachal Pradesh"/>
    <n v="54808272.479999997"/>
    <n v="54808272.479999997"/>
    <n v="118066.26"/>
    <n v="118066.26"/>
    <m/>
    <n v="1.9420021435421093"/>
    <n v="20.202999999999999"/>
    <n v="20.202999999999999"/>
    <n v="31.297000000000001"/>
    <n v="31.297000000000001"/>
    <n v="10.734"/>
    <n v="10.734"/>
  </r>
  <r>
    <s v="Ragi"/>
    <n v="2019"/>
    <x v="0"/>
    <s v="Kharif"/>
    <s v="Kharif"/>
    <x v="23"/>
    <n v="14584"/>
    <n v="14584"/>
    <m/>
    <n v="12819.335999999999"/>
    <n v="1137.8"/>
    <n v="1137.8"/>
    <s v="RagiJharkhand"/>
    <n v="2504947.84"/>
    <n v="2504947.84"/>
    <n v="5396.08"/>
    <n v="5396.08"/>
    <n v="0.879"/>
    <n v="0.879"/>
    <n v="23.545000000000002"/>
    <n v="23.545000000000002"/>
    <m/>
    <n v="33.803918367346945"/>
    <n v="13.189"/>
    <n v="13.189"/>
  </r>
  <r>
    <s v="Rice"/>
    <n v="2019"/>
    <x v="0"/>
    <s v="Kharif"/>
    <s v="Kharif"/>
    <x v="23"/>
    <n v="1357726"/>
    <n v="1357726"/>
    <n v="3612589"/>
    <n v="3612589"/>
    <n v="1137.8"/>
    <n v="1137.8"/>
    <s v="RiceJharkhand"/>
    <n v="233203017.80000001"/>
    <n v="233203017.80000001"/>
    <m/>
    <n v="254010.40714285715"/>
    <n v="2.6629999999999998"/>
    <n v="2.6629999999999998"/>
    <n v="23.545000000000002"/>
    <n v="23.545000000000002"/>
    <n v="34.328000000000003"/>
    <n v="34.328000000000003"/>
    <n v="13.189"/>
    <n v="13.189"/>
  </r>
  <r>
    <s v="Sunflower"/>
    <n v="2019"/>
    <x v="0"/>
    <s v="Kharif"/>
    <s v="Kharif"/>
    <x v="23"/>
    <n v="149"/>
    <n v="149"/>
    <n v="78"/>
    <n v="78"/>
    <n v="1137.8"/>
    <n v="1137.8"/>
    <s v="SunflowerJharkhand"/>
    <n v="25592.240000000002"/>
    <n v="25592.240000000002"/>
    <n v="55.13"/>
    <n v="55.13"/>
    <m/>
    <n v="0.52348993288590606"/>
    <n v="23.545000000000002"/>
    <n v="23.545000000000002"/>
    <m/>
    <n v="33.803918367346945"/>
    <n v="13.189"/>
    <n v="13.189"/>
  </r>
  <r>
    <s v="Sunflower"/>
    <n v="2019"/>
    <x v="1"/>
    <s v="Rabi"/>
    <s v="Rabi"/>
    <x v="23"/>
    <n v="398"/>
    <n v="398"/>
    <n v="218"/>
    <n v="218"/>
    <n v="1137.8"/>
    <n v="1137.8"/>
    <s v="SunflowerJharkhand"/>
    <n v="68360.479999999996"/>
    <n v="68360.479999999996"/>
    <n v="147.26"/>
    <n v="147.26"/>
    <n v="0.65"/>
    <n v="0.65"/>
    <n v="23.545000000000002"/>
    <n v="23.545000000000002"/>
    <n v="34.328000000000003"/>
    <n v="34.328000000000003"/>
    <n v="13.189"/>
    <n v="13.189"/>
  </r>
  <r>
    <s v="Urad"/>
    <n v="2019"/>
    <x v="0"/>
    <s v="Kharif"/>
    <s v="Kharif"/>
    <x v="23"/>
    <n v="128440"/>
    <n v="128440"/>
    <n v="111657"/>
    <n v="111657"/>
    <n v="1137.8"/>
    <n v="1137.8"/>
    <s v="UradJharkhand"/>
    <n v="22060854.399999999"/>
    <n v="22060854.399999999"/>
    <n v="47522.8"/>
    <n v="47522.8"/>
    <n v="0.84199999999999997"/>
    <n v="0.84199999999999997"/>
    <n v="23.545000000000002"/>
    <n v="23.545000000000002"/>
    <n v="34.328000000000003"/>
    <n v="34.328000000000003"/>
    <n v="13.189"/>
    <n v="13.189"/>
  </r>
  <r>
    <s v="Wheat"/>
    <n v="2019"/>
    <x v="1"/>
    <s v="Rabi"/>
    <s v="Rabi"/>
    <x v="23"/>
    <n v="214780"/>
    <n v="214780"/>
    <s v="439,401"/>
    <s v="439,401"/>
    <n v="1137.8"/>
    <n v="1137.8"/>
    <s v="WheatJharkhand"/>
    <s v="36,890,612.80"/>
    <s v="36,890,612.80"/>
    <n v="79468.600000000006"/>
    <n v="79468.600000000006"/>
    <n v="2.0550000000000002"/>
    <n v="2.0550000000000002"/>
    <n v="23.545000000000002"/>
    <n v="23.545000000000002"/>
    <n v="34.328000000000003"/>
    <n v="34.328000000000003"/>
    <n v="13.189"/>
    <n v="13.189"/>
  </r>
  <r>
    <s v="Rice"/>
    <n v="2019"/>
    <x v="0"/>
    <s v="Kharif"/>
    <s v="Kharif"/>
    <x v="13"/>
    <m/>
    <n v="3912087.7287405808"/>
    <n v="7268659"/>
    <n v="7268659"/>
    <n v="1446.7"/>
    <n v="1446.7"/>
    <s v="RiceMadhya Pradesh"/>
    <n v="528333760"/>
    <n v="528333760"/>
    <n v="1138120"/>
    <n v="1138120"/>
    <n v="1.8580000000000001"/>
    <n v="1.8580000000000001"/>
    <n v="25.942"/>
    <n v="25.942"/>
    <n v="37.215000000000003"/>
    <n v="37.215000000000003"/>
    <n v="14.539"/>
    <n v="14.539"/>
  </r>
  <r>
    <s v="Rice"/>
    <n v="2019"/>
    <x v="2"/>
    <s v="Summer"/>
    <s v="Summer"/>
    <x v="13"/>
    <n v="34311"/>
    <n v="34311"/>
    <n v="94770"/>
    <n v="94770"/>
    <n v="1446.7"/>
    <n v="1446.7"/>
    <s v="RiceMadhya Pradesh"/>
    <n v="5893257.3600000003"/>
    <n v="5893257.3600000003"/>
    <n v="12695.07"/>
    <n v="12695.07"/>
    <m/>
    <n v="2.7620879601294046"/>
    <n v="25.942"/>
    <n v="25.942"/>
    <n v="37.215000000000003"/>
    <n v="37.215000000000003"/>
    <n v="14.539"/>
    <n v="14.539"/>
  </r>
  <r>
    <s v="Sugarcane"/>
    <n v="2019"/>
    <x v="6"/>
    <s v=""/>
    <s v="Kharif"/>
    <x v="13"/>
    <n v="124681"/>
    <n v="124681"/>
    <n v="7414530"/>
    <n v="7414530"/>
    <n v="1446.7"/>
    <n v="1446.7"/>
    <s v="SugarcaneMadhya Pradesh"/>
    <n v="21415208.559999999"/>
    <n v="21415208.559999999"/>
    <n v="46131.97"/>
    <n v="46131.97"/>
    <n v="39.055"/>
    <n v="39.055"/>
    <n v="25.942"/>
    <n v="25.942"/>
    <n v="37.215000000000003"/>
    <n v="37.215000000000003"/>
    <n v="14.539"/>
    <n v="14.539"/>
  </r>
  <r>
    <s v="Urad"/>
    <n v="2019"/>
    <x v="0"/>
    <s v="Kharif"/>
    <s v="Kharif"/>
    <x v="13"/>
    <n v="1761556"/>
    <n v="1761556"/>
    <n v="462639"/>
    <n v="462639"/>
    <n v="1446.7"/>
    <n v="1446.7"/>
    <s v="UradMadhya Pradesh"/>
    <n v="302564858.60000002"/>
    <n v="302564858.60000002"/>
    <n v="651775.72"/>
    <n v="651775.72"/>
    <n v="0.35599999999999998"/>
    <n v="0.35599999999999998"/>
    <n v="25.942"/>
    <n v="25.942"/>
    <n v="37.215000000000003"/>
    <n v="37.215000000000003"/>
    <n v="14.539"/>
    <n v="14.539"/>
  </r>
  <r>
    <s v="Urad"/>
    <n v="2019"/>
    <x v="2"/>
    <s v="Summer"/>
    <s v="Summer"/>
    <x v="13"/>
    <n v="32389"/>
    <n v="32389"/>
    <n v="40419"/>
    <n v="40419"/>
    <n v="1446.7"/>
    <n v="1446.7"/>
    <s v="UradMadhya Pradesh"/>
    <n v="5563134.6399999997"/>
    <n v="5563134.6399999997"/>
    <n v="11983.93"/>
    <n v="11983.93"/>
    <n v="0.69699999999999995"/>
    <n v="0.69699999999999995"/>
    <n v="25.942"/>
    <n v="25.942"/>
    <n v="37.215000000000003"/>
    <n v="37.215000000000003"/>
    <s v="14.54"/>
    <s v="14.54"/>
  </r>
  <r>
    <s v="Wheat"/>
    <n v="2019"/>
    <x v="1"/>
    <s v="Rabi"/>
    <s v="Rabi"/>
    <x v="13"/>
    <n v="10216517"/>
    <n v="10216517"/>
    <n v="37507219"/>
    <n v="37507219"/>
    <n v="1446.7"/>
    <n v="1446.7"/>
    <s v="WheatMadhya Pradesh"/>
    <n v="1754788960"/>
    <n v="1754788960"/>
    <n v="3780111.29"/>
    <n v="3780111.29"/>
    <n v="3.5190000000000001"/>
    <n v="3.5190000000000001"/>
    <n v="25.942"/>
    <n v="25.942"/>
    <n v="37.215000000000003"/>
    <n v="37.215000000000003"/>
    <n v="14.539"/>
    <n v="14.539"/>
  </r>
  <r>
    <s v="Ragi"/>
    <n v="2019"/>
    <x v="0"/>
    <s v="Kharif"/>
    <s v="Kharif"/>
    <x v="14"/>
    <n v="82225"/>
    <n v="82225"/>
    <n v="87270"/>
    <n v="87270"/>
    <n v="1555.8"/>
    <n v="1555.8"/>
    <s v="RagiMaharashtra"/>
    <n v="14122966"/>
    <n v="14122966"/>
    <n v="30423.25"/>
    <n v="30423.25"/>
    <n v="1.0089999999999999"/>
    <n v="1.0089999999999999"/>
    <n v="25.632999999999999"/>
    <n v="25.632999999999999"/>
    <n v="35.942"/>
    <n v="35.942"/>
    <n v="15.295"/>
    <n v="15.295"/>
  </r>
  <r>
    <s v="Rice"/>
    <n v="2019"/>
    <x v="0"/>
    <s v="Kharif"/>
    <s v="Kharif"/>
    <x v="14"/>
    <n v="1478093"/>
    <n v="1478093"/>
    <n v="2701810"/>
    <n v="2701810"/>
    <n v="1555.8"/>
    <n v="1555.8"/>
    <s v="RiceMaharashtra"/>
    <n v="253877253.69999999"/>
    <n v="253877253.69999999"/>
    <n v="546894.41"/>
    <n v="546894.41"/>
    <n v="1.256"/>
    <n v="1.256"/>
    <n v="25.632999999999999"/>
    <n v="25.632999999999999"/>
    <n v="35.942"/>
    <n v="35.942"/>
    <n v="15.295"/>
    <n v="15.295"/>
  </r>
  <r>
    <s v="Rice"/>
    <n v="2019"/>
    <x v="2"/>
    <s v="Summer"/>
    <s v="Summer"/>
    <x v="14"/>
    <n v="74896"/>
    <n v="74896"/>
    <n v="195623"/>
    <n v="195623"/>
    <n v="1555.8"/>
    <n v="1555.8"/>
    <s v="RiceMaharashtra"/>
    <n v="12864136.960000001"/>
    <n v="12864136.960000001"/>
    <n v="27711.52"/>
    <n v="27711.52"/>
    <n v="2.661"/>
    <n v="2.661"/>
    <n v="25.632999999999999"/>
    <n v="25.632999999999999"/>
    <n v="35.942"/>
    <n v="35.942"/>
    <n v="15.295"/>
    <n v="15.295"/>
  </r>
  <r>
    <s v="Sugarcane"/>
    <n v="2019"/>
    <x v="5"/>
    <s v="Whole Year"/>
    <s v="Whole Year"/>
    <x v="14"/>
    <n v="822407"/>
    <n v="822407"/>
    <n v="69312919"/>
    <n v="69312919"/>
    <n v="1555.8"/>
    <n v="1555.8"/>
    <s v="SugarcaneMaharashtra"/>
    <n v="141256626.30000001"/>
    <n v="141256626.30000001"/>
    <n v="304290.59000000003"/>
    <n v="304290.59000000003"/>
    <n v="69.620999999999995"/>
    <n v="69.620999999999995"/>
    <n v="25.632999999999999"/>
    <n v="25.632999999999999"/>
    <n v="35.942"/>
    <n v="35.942"/>
    <n v="15.295"/>
    <n v="15.295"/>
  </r>
  <r>
    <s v="Sunflower"/>
    <n v="2019"/>
    <x v="0"/>
    <s v="Kharif"/>
    <s v="Kharif"/>
    <x v="14"/>
    <n v="19230"/>
    <n v="19230"/>
    <m/>
    <n v="6672.8099999999995"/>
    <n v="1555.8"/>
    <n v="1555.8"/>
    <s v="SunflowerMaharashtra"/>
    <n v="3302944.8"/>
    <n v="3302944.8"/>
    <n v="7115.1"/>
    <n v="7115.1"/>
    <n v="0.34699999999999998"/>
    <n v="0.34699999999999998"/>
    <n v="25.632999999999999"/>
    <n v="25.632999999999999"/>
    <n v="35.942"/>
    <n v="35.942"/>
    <n v="15.295"/>
    <n v="15.295"/>
  </r>
  <r>
    <s v="Sunflower"/>
    <n v="2019"/>
    <x v="1"/>
    <s v="Rabi"/>
    <s v="Rabi"/>
    <x v="14"/>
    <n v="3411"/>
    <n v="3411"/>
    <n v="1843"/>
    <n v="1843"/>
    <n v="1555.8"/>
    <n v="1555.8"/>
    <s v="SunflowerMaharashtra"/>
    <n v="585873.36"/>
    <n v="585873.36"/>
    <n v="1262.07"/>
    <n v="1262.07"/>
    <n v="0.499"/>
    <n v="0.499"/>
    <n v="25.632999999999999"/>
    <n v="25.632999999999999"/>
    <n v="35.942"/>
    <n v="35.942"/>
    <n v="15.295"/>
    <n v="15.295"/>
  </r>
  <r>
    <s v="Sunflower"/>
    <n v="2019"/>
    <x v="2"/>
    <s v="Summer"/>
    <s v="Summer"/>
    <x v="14"/>
    <n v="5161"/>
    <n v="5161"/>
    <n v="3511"/>
    <n v="3511"/>
    <n v="1555.8"/>
    <n v="1555.8"/>
    <s v="SunflowerMaharashtra"/>
    <n v="886453.36"/>
    <n v="886453.36"/>
    <n v="1909.57"/>
    <n v="1909.57"/>
    <n v="0.879"/>
    <n v="0.879"/>
    <n v="25.632999999999999"/>
    <n v="25.632999999999999"/>
    <n v="35.942"/>
    <n v="35.942"/>
    <n v="15.295"/>
    <n v="15.295"/>
  </r>
  <r>
    <s v="Urad"/>
    <n v="2019"/>
    <x v="0"/>
    <s v="Kharif"/>
    <s v="Kharif"/>
    <x v="14"/>
    <n v="340529"/>
    <n v="340529"/>
    <n v="151195"/>
    <n v="151195"/>
    <m/>
    <n v="1357.1343604651165"/>
    <s v="UradMaharashtra"/>
    <n v="58489261.039999999"/>
    <n v="58489261.039999999"/>
    <n v="125995.73"/>
    <n v="125995.73"/>
    <n v="0.45600000000000002"/>
    <n v="0.45600000000000002"/>
    <n v="25.632999999999999"/>
    <n v="25.632999999999999"/>
    <n v="35.942"/>
    <n v="35.942"/>
    <n v="15.295"/>
    <n v="15.295"/>
  </r>
  <r>
    <s v="Wheat"/>
    <n v="2019"/>
    <x v="1"/>
    <s v="Rabi"/>
    <s v="Rabi"/>
    <x v="14"/>
    <n v="1056965"/>
    <n v="1056965"/>
    <n v="1793440"/>
    <n v="1793440"/>
    <n v="1555.8"/>
    <n v="1555.8"/>
    <s v="WheatMaharashtra"/>
    <n v="181544308.40000001"/>
    <n v="181544308.40000001"/>
    <n v="391077.05"/>
    <n v="391077.05"/>
    <n v="1.5640000000000001"/>
    <n v="1.5640000000000001"/>
    <n v="25.632999999999999"/>
    <n v="25.632999999999999"/>
    <n v="35.942"/>
    <n v="35.942"/>
    <n v="15.295"/>
    <n v="15.295"/>
  </r>
  <r>
    <s v="Rice"/>
    <n v="2019"/>
    <x v="3"/>
    <s v="Autumn"/>
    <s v="Autumn"/>
    <x v="16"/>
    <n v="18510"/>
    <n v="18510"/>
    <n v="22904"/>
    <n v="22904"/>
    <n v="2178.5"/>
    <n v="2178.5"/>
    <s v="RiceMizoram"/>
    <n v="3179277.6"/>
    <n v="3179277.6"/>
    <n v="6848.7"/>
    <n v="6848.7"/>
    <n v="1.1890000000000001"/>
    <n v="1.1890000000000001"/>
    <n v="20.713999999999999"/>
    <n v="20.713999999999999"/>
    <n v="30.780999999999999"/>
    <n v="30.780999999999999"/>
    <n v="12.048999999999999"/>
    <n v="12.048999999999999"/>
  </r>
  <r>
    <s v="Rice"/>
    <n v="2019"/>
    <x v="0"/>
    <s v="Kharif"/>
    <s v="Kharif"/>
    <x v="16"/>
    <n v="16232"/>
    <n v="16232"/>
    <n v="36357"/>
    <n v="36357"/>
    <n v="2178.5"/>
    <n v="2178.5"/>
    <s v="RiceMizoram"/>
    <n v="2788008.32"/>
    <n v="2788008.32"/>
    <n v="6005.84"/>
    <n v="6005.84"/>
    <n v="2.202"/>
    <n v="2.202"/>
    <n v="20.713999999999999"/>
    <n v="20.713999999999999"/>
    <n v="30.780999999999999"/>
    <n v="30.780999999999999"/>
    <n v="12.048999999999999"/>
    <n v="12.048999999999999"/>
  </r>
  <r>
    <s v="Rice"/>
    <n v="2019"/>
    <x v="1"/>
    <s v="Rabi"/>
    <s v="Rabi"/>
    <x v="16"/>
    <n v="468"/>
    <n v="468"/>
    <s v=" 978 "/>
    <s v=" 978 "/>
    <n v="2178.5"/>
    <n v="2178.5"/>
    <s v="RiceMizoram"/>
    <n v="80383.679999999993"/>
    <n v="80383.679999999993"/>
    <n v="173.16"/>
    <n v="173.16"/>
    <n v="2.1349999999999998"/>
    <n v="2.1349999999999998"/>
    <n v="20.713999999999999"/>
    <n v="20.713999999999999"/>
    <n v="30.780999999999999"/>
    <n v="30.780999999999999"/>
    <n v="12.048999999999999"/>
    <n v="12.048999999999999"/>
  </r>
  <r>
    <s v="Sugarcane"/>
    <n v="2019"/>
    <x v="5"/>
    <s v="Whole Year"/>
    <s v="Whole Year"/>
    <x v="16"/>
    <n v="1468"/>
    <n v="1468"/>
    <n v="46842"/>
    <n v="46842"/>
    <n v="2178.5"/>
    <n v="2178.5"/>
    <s v="SugarcaneMizoram"/>
    <n v="252143.68"/>
    <n v="252143.68"/>
    <n v="543.16"/>
    <n v="543.16"/>
    <n v="30.286000000000001"/>
    <n v="30.286000000000001"/>
    <n v="20.713999999999999"/>
    <n v="20.713999999999999"/>
    <n v="30.780999999999999"/>
    <n v="30.780999999999999"/>
    <n v="12.048999999999999"/>
    <n v="12.048999999999999"/>
  </r>
  <r>
    <s v="Ragi"/>
    <n v="2019"/>
    <x v="0"/>
    <s v="Kharif"/>
    <s v="Kharif"/>
    <x v="17"/>
    <n v="350"/>
    <n v="350"/>
    <n v="340"/>
    <n v="340"/>
    <n v="1593"/>
    <n v="1593"/>
    <s v="RagiNagaland"/>
    <n v="60116"/>
    <n v="60116"/>
    <n v="129.5"/>
    <n v="129.5"/>
    <n v="0.98299999999999998"/>
    <n v="0.98299999999999998"/>
    <n v="20.332999999999998"/>
    <n v="20.332999999999998"/>
    <n v="29.754999999999999"/>
    <n v="29.754999999999999"/>
    <n v="12.244999999999999"/>
    <n v="12.244999999999999"/>
  </r>
  <r>
    <s v="Rice"/>
    <n v="2019"/>
    <x v="0"/>
    <s v="Kharif"/>
    <s v="Kharif"/>
    <x v="17"/>
    <n v="211280"/>
    <n v="211280"/>
    <n v="528920"/>
    <n v="528920"/>
    <n v="1593"/>
    <n v="1593"/>
    <s v="RiceNagaland"/>
    <n v="36289452.799999997"/>
    <n v="36289452.799999997"/>
    <s v="78,173.60"/>
    <s v="78,173.60"/>
    <n v="2.4590000000000001"/>
    <n v="2.4590000000000001"/>
    <n v="20.332999999999998"/>
    <n v="20.332999999999998"/>
    <n v="29.754999999999999"/>
    <n v="29.754999999999999"/>
    <n v="12.244999999999999"/>
    <n v="12.244999999999999"/>
  </r>
  <r>
    <s v="Rice"/>
    <n v="2019"/>
    <x v="1"/>
    <s v="Rabi"/>
    <s v="Rabi"/>
    <x v="17"/>
    <n v="5670"/>
    <n v="5670"/>
    <n v="16050"/>
    <n v="16050"/>
    <n v="1593"/>
    <n v="1593"/>
    <s v="RiceNagaland"/>
    <n v="973879.2"/>
    <n v="973879.2"/>
    <n v="2097.9"/>
    <n v="2097.9"/>
    <n v="2.83"/>
    <n v="2.83"/>
    <n v="20.332999999999998"/>
    <n v="20.332999999999998"/>
    <n v="29.754999999999999"/>
    <n v="29.754999999999999"/>
    <n v="12.244999999999999"/>
    <n v="12.244999999999999"/>
  </r>
  <r>
    <s v="Sugarcane"/>
    <n v="2019"/>
    <x v="0"/>
    <s v="Kharif"/>
    <s v="Kharif"/>
    <x v="17"/>
    <n v="4450"/>
    <n v="4450"/>
    <n v="193620"/>
    <n v="193620"/>
    <n v="1593"/>
    <n v="1593"/>
    <s v="SugarcaneNagaland"/>
    <n v="764332"/>
    <n v="764332"/>
    <n v="1646.5"/>
    <n v="1646.5"/>
    <n v="43.475000000000001"/>
    <n v="43.475000000000001"/>
    <n v="20.332999999999998"/>
    <n v="20.332999999999998"/>
    <n v="29.754999999999999"/>
    <n v="29.754999999999999"/>
    <n v="12.244999999999999"/>
    <n v="12.244999999999999"/>
  </r>
  <r>
    <s v="Sunflower"/>
    <n v="2019"/>
    <x v="0"/>
    <s v="Kharif"/>
    <s v="Kharif"/>
    <x v="17"/>
    <n v="360"/>
    <n v="360"/>
    <n v="320"/>
    <n v="320"/>
    <n v="1593"/>
    <n v="1593"/>
    <s v="SunflowerNagaland"/>
    <m/>
    <n v="207587.39444444442"/>
    <n v="133.19999999999999"/>
    <n v="133.19999999999999"/>
    <n v="0.89800000000000002"/>
    <n v="0.89800000000000002"/>
    <n v="20.332999999999998"/>
    <n v="20.332999999999998"/>
    <n v="29.754999999999999"/>
    <n v="29.754999999999999"/>
    <n v="12.244999999999999"/>
    <n v="12.244999999999999"/>
  </r>
  <r>
    <s v="Sunflower"/>
    <n v="2019"/>
    <x v="1"/>
    <s v="Rabi"/>
    <s v="Rabi"/>
    <x v="17"/>
    <n v="2370"/>
    <n v="2370"/>
    <n v="1450"/>
    <n v="1450"/>
    <n v="1593"/>
    <n v="1593"/>
    <s v="SunflowerNagaland"/>
    <n v="407071.2"/>
    <n v="407071.2"/>
    <n v="876.9"/>
    <n v="876.9"/>
    <n v="0.61399999999999999"/>
    <n v="0.61399999999999999"/>
    <n v="20.332999999999998"/>
    <n v="20.332999999999998"/>
    <n v="29.754999999999999"/>
    <n v="29.754999999999999"/>
    <n v="12.244999999999999"/>
    <n v="12.244999999999999"/>
  </r>
  <r>
    <s v="Urad"/>
    <n v="2019"/>
    <x v="1"/>
    <s v="Rabi"/>
    <s v="Rabi"/>
    <x v="17"/>
    <n v="830"/>
    <n v="830"/>
    <n v="680"/>
    <n v="680"/>
    <n v="1593"/>
    <n v="1593"/>
    <s v="UradNagaland"/>
    <n v="142560.79999999999"/>
    <n v="142560.79999999999"/>
    <n v="307.10000000000002"/>
    <n v="307.10000000000002"/>
    <n v="0.81100000000000005"/>
    <n v="0.81100000000000005"/>
    <n v="20.332999999999998"/>
    <n v="20.332999999999998"/>
    <n v="29.754999999999999"/>
    <n v="29.754999999999999"/>
    <n v="12.244999999999999"/>
    <n v="12.244999999999999"/>
  </r>
  <r>
    <s v="Wheat"/>
    <n v="2019"/>
    <x v="1"/>
    <s v="Rabi"/>
    <s v="Rabi"/>
    <x v="17"/>
    <n v="3430"/>
    <n v="3430"/>
    <n v="6280"/>
    <n v="6280"/>
    <n v="1593"/>
    <n v="1593"/>
    <s v="WheatNagaland"/>
    <n v="589136.80000000005"/>
    <n v="589136.80000000005"/>
    <n v="1269.0999999999999"/>
    <n v="1269.0999999999999"/>
    <n v="1.831"/>
    <n v="1.831"/>
    <n v="20.332999999999998"/>
    <n v="20.332999999999998"/>
    <n v="29.754999999999999"/>
    <n v="29.754999999999999"/>
    <n v="12.244999999999999"/>
    <n v="12.244999999999999"/>
  </r>
  <r>
    <s v="Ragi"/>
    <n v="2019"/>
    <x v="3"/>
    <s v="Autumn"/>
    <s v="Autumn"/>
    <x v="27"/>
    <n v="9588"/>
    <n v="9588"/>
    <n v="7154"/>
    <n v="7154"/>
    <n v="1593.9"/>
    <n v="1593.9"/>
    <s v="RagiOdisha"/>
    <n v="1646834.88"/>
    <n v="1646834.88"/>
    <n v="3547.56"/>
    <n v="3547.56"/>
    <n v="0.621"/>
    <n v="0.621"/>
    <n v="26.207999999999998"/>
    <n v="26.207999999999998"/>
    <n v="36.078000000000003"/>
    <n v="36.078000000000003"/>
    <n v="16.588000000000001"/>
    <n v="16.588000000000001"/>
  </r>
  <r>
    <s v="Ragi"/>
    <n v="2019"/>
    <x v="2"/>
    <s v="Summer"/>
    <s v="Summer"/>
    <x v="27"/>
    <n v="381"/>
    <n v="381"/>
    <n v="288"/>
    <n v="288"/>
    <n v="1593.9"/>
    <n v="1593.9"/>
    <s v="RagiOdisha"/>
    <n v="65440.56"/>
    <n v="65440.56"/>
    <n v="140.97"/>
    <n v="140.97"/>
    <m/>
    <n v="0.75590551181102361"/>
    <n v="26.207999999999998"/>
    <n v="26.207999999999998"/>
    <n v="36.078000000000003"/>
    <n v="36.078000000000003"/>
    <n v="16.588000000000001"/>
    <n v="16.588000000000001"/>
  </r>
  <r>
    <s v="Ragi"/>
    <n v="2019"/>
    <x v="4"/>
    <s v="Winter"/>
    <s v="Winter"/>
    <x v="27"/>
    <n v="25919"/>
    <n v="25919"/>
    <n v="18778"/>
    <n v="18778"/>
    <n v="1593.9"/>
    <n v="1593.9"/>
    <s v="RagiOdisha"/>
    <n v="4451847.4400000004"/>
    <n v="4451847.4400000004"/>
    <n v="9590.0300000000007"/>
    <n v="9590.0300000000007"/>
    <n v="0.57199999999999995"/>
    <n v="0.57199999999999995"/>
    <n v="26.207999999999998"/>
    <n v="26.207999999999998"/>
    <n v="36.078000000000003"/>
    <n v="36.078000000000003"/>
    <n v="16.588000000000001"/>
    <n v="16.588000000000001"/>
  </r>
  <r>
    <s v="Rice"/>
    <n v="2019"/>
    <x v="3"/>
    <s v="Autumn"/>
    <s v="Autumn"/>
    <x v="27"/>
    <n v="426080"/>
    <n v="426080"/>
    <n v="769480"/>
    <n v="769480"/>
    <s v=" 1593.9 "/>
    <s v=" 1593.9 "/>
    <s v="RiceOdisha"/>
    <n v="73183500.799999997"/>
    <n v="73183500.799999997"/>
    <n v="157649.60000000001"/>
    <n v="157649.60000000001"/>
    <n v="1.8819999999999999"/>
    <n v="1.8819999999999999"/>
    <n v="26.207999999999998"/>
    <n v="26.207999999999998"/>
    <n v="36.078000000000003"/>
    <n v="36.078000000000003"/>
    <n v="16.588000000000001"/>
    <n v="16.588000000000001"/>
  </r>
  <r>
    <s v="Rice"/>
    <n v="2019"/>
    <x v="2"/>
    <s v="Summer"/>
    <s v="Summer"/>
    <x v="27"/>
    <n v="292610"/>
    <n v="292610"/>
    <n v="932910"/>
    <n v="932910"/>
    <n v="1593.9"/>
    <n v="1593.9"/>
    <s v="RiceOdisha"/>
    <s v="50,258,693.60"/>
    <s v="50,258,693.60"/>
    <n v="108265.7"/>
    <n v="108265.7"/>
    <n v="2.7970000000000002"/>
    <n v="2.7970000000000002"/>
    <n v="26.207999999999998"/>
    <n v="26.207999999999998"/>
    <m/>
    <n v="36.058148148148199"/>
    <n v="16.588000000000001"/>
    <n v="16.588000000000001"/>
  </r>
  <r>
    <s v="Rice"/>
    <n v="2019"/>
    <x v="4"/>
    <s v="Winter"/>
    <s v="Winter"/>
    <x v="27"/>
    <n v="3222020"/>
    <n v="3222020"/>
    <n v="8052660"/>
    <n v="8052660"/>
    <n v="1593.9"/>
    <n v="1593.9"/>
    <s v="RiceOdisha"/>
    <n v="553414155.20000005"/>
    <n v="553414155.20000005"/>
    <n v="1192147.3999999999"/>
    <n v="1192147.3999999999"/>
    <n v="2.5649999999999999"/>
    <n v="2.5649999999999999"/>
    <n v="26.207999999999998"/>
    <n v="26.207999999999998"/>
    <n v="36.078000000000003"/>
    <n v="36.078000000000003"/>
    <n v="16.588000000000001"/>
    <n v="16.588000000000001"/>
  </r>
  <r>
    <s v="Sugarcane"/>
    <n v="2019"/>
    <x v="4"/>
    <s v="Winter"/>
    <s v="Winter"/>
    <x v="27"/>
    <n v="8948"/>
    <n v="8948"/>
    <n v="504870"/>
    <n v="504870"/>
    <m/>
    <n v="1449.4609090909071"/>
    <s v="SugarcaneOdisha"/>
    <n v="1536908.48"/>
    <n v="1536908.48"/>
    <n v="3310.76"/>
    <n v="3310.76"/>
    <n v="56.561999999999998"/>
    <n v="56.561999999999998"/>
    <n v="26.207999999999998"/>
    <n v="26.207999999999998"/>
    <n v="36.078000000000003"/>
    <n v="36.078000000000003"/>
    <n v="16.588000000000001"/>
    <n v="16.588000000000001"/>
  </r>
  <r>
    <s v="Sunflower"/>
    <n v="2019"/>
    <x v="0"/>
    <s v="Kharif"/>
    <s v="Kharif"/>
    <x v="27"/>
    <n v="630"/>
    <n v="630"/>
    <n v="470"/>
    <n v="470"/>
    <n v="1593.9"/>
    <n v="1593.9"/>
    <s v="SunflowerOdisha"/>
    <n v="108208.8"/>
    <n v="108208.8"/>
    <m/>
    <n v="5894.1"/>
    <n v="0.82799999999999996"/>
    <n v="0.82799999999999996"/>
    <n v="26.207999999999998"/>
    <n v="26.207999999999998"/>
    <n v="36.078000000000003"/>
    <n v="36.078000000000003"/>
    <n v="16.588000000000001"/>
    <n v="16.588000000000001"/>
  </r>
  <r>
    <s v="Sunflower"/>
    <n v="2019"/>
    <x v="1"/>
    <s v="Rabi"/>
    <s v="Rabi"/>
    <x v="27"/>
    <n v="15930"/>
    <n v="15930"/>
    <n v="20480"/>
    <n v="20480"/>
    <n v="1593.9"/>
    <n v="1593.9"/>
    <s v="SunflowerOdisha"/>
    <m/>
    <n v="108208.8"/>
    <n v="5894.1"/>
    <n v="5894.1"/>
    <n v="1.288"/>
    <n v="1.288"/>
    <n v="26.207999999999998"/>
    <n v="26.207999999999998"/>
    <n v="36.078000000000003"/>
    <n v="36.078000000000003"/>
    <n v="16.588000000000001"/>
    <n v="16.588000000000001"/>
  </r>
  <r>
    <s v="Urad"/>
    <n v="2019"/>
    <x v="3"/>
    <s v="Autumn"/>
    <s v="Autumn"/>
    <x v="27"/>
    <n v="10170"/>
    <n v="10170"/>
    <n v="2986"/>
    <n v="2986"/>
    <n v="1593.9"/>
    <n v="1593.9"/>
    <s v="UradOdisha"/>
    <n v="1746799.2"/>
    <n v="1746799.2"/>
    <n v="3762.9"/>
    <n v="3762.9"/>
    <n v="0.318"/>
    <n v="0.318"/>
    <n v="26.207999999999998"/>
    <n v="26.207999999999998"/>
    <n v="36.078000000000003"/>
    <n v="36.078000000000003"/>
    <n v="16.588000000000001"/>
    <n v="16.588000000000001"/>
  </r>
  <r>
    <s v="Urad"/>
    <n v="2019"/>
    <x v="2"/>
    <s v="Summer"/>
    <s v="Summer"/>
    <x v="27"/>
    <n v="8522"/>
    <n v="8522"/>
    <n v="3212"/>
    <n v="3212"/>
    <n v="1593.9"/>
    <n v="1593.9"/>
    <s v="UradOdisha"/>
    <n v="1463738.72"/>
    <n v="1463738.72"/>
    <n v="3153.14"/>
    <n v="3153.14"/>
    <n v="0.40899999999999997"/>
    <n v="0.40899999999999997"/>
    <n v="26.207999999999998"/>
    <n v="26.207999999999998"/>
    <n v="36.078000000000003"/>
    <n v="36.078000000000003"/>
    <n v="16.588000000000001"/>
    <n v="16.588000000000001"/>
  </r>
  <r>
    <s v="Urad"/>
    <n v="2019"/>
    <x v="4"/>
    <s v="Winter"/>
    <s v="Winter"/>
    <x v="27"/>
    <n v="38948"/>
    <n v="38948"/>
    <n v="15020"/>
    <n v="15020"/>
    <n v="1593.9"/>
    <n v="1593.9"/>
    <s v="UradOdisha"/>
    <n v="6689708.4800000004"/>
    <n v="6689708.4800000004"/>
    <n v="14410.76"/>
    <n v="14410.76"/>
    <n v="0.373"/>
    <n v="0.373"/>
    <m/>
    <n v="26.333000000000002"/>
    <n v="36.078000000000003"/>
    <n v="36.078000000000003"/>
    <n v="16.588000000000001"/>
    <n v="16.588000000000001"/>
  </r>
  <r>
    <s v="Wheat"/>
    <n v="2019"/>
    <x v="2"/>
    <s v="Summer"/>
    <s v="Summer"/>
    <x v="27"/>
    <n v="118"/>
    <n v="118"/>
    <n v="164"/>
    <n v="164"/>
    <n v="1593.9"/>
    <n v="1593.9"/>
    <s v="WheatOdisha"/>
    <n v="20267.68"/>
    <n v="20267.68"/>
    <n v="43.66"/>
    <n v="43.66"/>
    <n v="1.4950000000000001"/>
    <n v="1.4950000000000001"/>
    <n v="26.207999999999998"/>
    <n v="26.207999999999998"/>
    <n v="36.078000000000003"/>
    <n v="36.078000000000003"/>
    <n v="16.588000000000001"/>
    <n v="16.588000000000001"/>
  </r>
  <r>
    <s v="Rice"/>
    <n v="2019"/>
    <x v="0"/>
    <s v="Kharif"/>
    <s v="Kharif"/>
    <x v="18"/>
    <n v="3142000"/>
    <n v="3142000"/>
    <n v="12675000"/>
    <n v="12675000"/>
    <n v="653.20000000000005"/>
    <n v="653.20000000000005"/>
    <s v="RicePunjab"/>
    <n v="539669920"/>
    <n v="539669920"/>
    <n v="1162540"/>
    <n v="1162540"/>
    <n v="3.931"/>
    <n v="3.931"/>
    <n v="24.106000000000002"/>
    <n v="24.106000000000002"/>
    <n v="36.384999999999998"/>
    <n v="36.384999999999998"/>
    <n v="13.185"/>
    <n v="13.185"/>
  </r>
  <r>
    <s v="Sugarcane"/>
    <n v="2019"/>
    <x v="5"/>
    <s v="Whole Year"/>
    <s v="Whole Year"/>
    <x v="18"/>
    <n v="91000"/>
    <n v="91000"/>
    <n v="7302000"/>
    <n v="7302000"/>
    <n v="653.20000000000005"/>
    <n v="653.20000000000005"/>
    <s v="SugarcanePunjab"/>
    <n v="15630160"/>
    <n v="15630160"/>
    <n v="33670"/>
    <n v="33670"/>
    <n v="81.606999999999999"/>
    <n v="81.606999999999999"/>
    <n v="24.106000000000002"/>
    <n v="24.106000000000002"/>
    <n v="36.384999999999998"/>
    <n v="36.384999999999998"/>
    <n v="13.185"/>
    <n v="13.185"/>
  </r>
  <r>
    <s v="Sunflower"/>
    <n v="2019"/>
    <x v="1"/>
    <s v="Rabi"/>
    <s v="Rabi"/>
    <x v="18"/>
    <n v="4300"/>
    <n v="4300"/>
    <n v="8000"/>
    <n v="8000"/>
    <n v="653.20000000000005"/>
    <n v="653.20000000000005"/>
    <s v="SunflowerPunjab"/>
    <n v="738568"/>
    <n v="738568"/>
    <n v="1591"/>
    <n v="1591"/>
    <n v="1.8720000000000001"/>
    <n v="1.8720000000000001"/>
    <n v="24.106000000000002"/>
    <n v="24.106000000000002"/>
    <n v="36.384999999999998"/>
    <n v="36.384999999999998"/>
    <n v="13.185"/>
    <n v="13.185"/>
  </r>
  <r>
    <s v="Urad"/>
    <n v="2019"/>
    <x v="0"/>
    <s v="Kharif"/>
    <s v="Kharif"/>
    <x v="18"/>
    <n v="2000"/>
    <n v="2000"/>
    <n v="1200"/>
    <n v="1200"/>
    <n v="653.20000000000005"/>
    <n v="653.20000000000005"/>
    <s v="UradPunjab"/>
    <n v="343520"/>
    <n v="343520"/>
    <n v="740"/>
    <n v="740"/>
    <n v="0.81799999999999995"/>
    <n v="0.81799999999999995"/>
    <n v="24.106000000000002"/>
    <n v="24.106000000000002"/>
    <n v="36.384999999999998"/>
    <n v="36.384999999999998"/>
    <n v="13.185"/>
    <n v="13.185"/>
  </r>
  <r>
    <s v="Wheat"/>
    <n v="2019"/>
    <x v="1"/>
    <s v="Rabi"/>
    <s v="Rabi"/>
    <x v="18"/>
    <n v="3521000"/>
    <n v="3521000"/>
    <m/>
    <n v="17224732"/>
    <m/>
    <n v="530.13181818181829"/>
    <s v="WheatPunjab"/>
    <n v="604766960"/>
    <n v="604766960"/>
    <n v="1302770"/>
    <n v="1302770"/>
    <n v="4.8920000000000003"/>
    <n v="4.8920000000000003"/>
    <n v="24.106000000000002"/>
    <n v="24.106000000000002"/>
    <n v="36.384999999999998"/>
    <n v="36.384999999999998"/>
    <n v="13.185"/>
    <n v="13.185"/>
  </r>
  <r>
    <s v="Ragi"/>
    <n v="2019"/>
    <x v="0"/>
    <s v="Kharif"/>
    <s v="Kharif"/>
    <x v="25"/>
    <n v="1488"/>
    <n v="1488"/>
    <n v="2355"/>
    <n v="2355"/>
    <n v="1031.7"/>
    <n v="1031.7"/>
    <s v="RagiTelangana"/>
    <n v="255578.88"/>
    <n v="255578.88"/>
    <n v="550.55999999999995"/>
    <n v="550.55999999999995"/>
    <n v="1.6439999999999999"/>
    <n v="1.6439999999999999"/>
    <n v="26.599"/>
    <n v="26.599"/>
    <n v="36.366999999999997"/>
    <n v="36.366999999999997"/>
    <n v="17.117999999999999"/>
    <n v="17.117999999999999"/>
  </r>
  <r>
    <s v="Ragi"/>
    <n v="2019"/>
    <x v="6"/>
    <s v=""/>
    <s v="Kharif"/>
    <x v="25"/>
    <n v="262"/>
    <n v="262"/>
    <n v="417"/>
    <n v="417"/>
    <n v="1031.7"/>
    <n v="1031.7"/>
    <s v="RagiTelangana"/>
    <n v="45001.120000000003"/>
    <n v="45001.120000000003"/>
    <m/>
    <n v="245.72461538461536"/>
    <n v="1.573"/>
    <n v="1.573"/>
    <n v="26.599"/>
    <n v="26.599"/>
    <n v="36.366999999999997"/>
    <n v="36.366999999999997"/>
    <n v="17.117999999999999"/>
    <n v="17.117999999999999"/>
  </r>
  <r>
    <s v="Rice"/>
    <n v="2019"/>
    <x v="0"/>
    <s v="Kharif"/>
    <s v="Kharif"/>
    <x v="25"/>
    <n v="1631151"/>
    <n v="1631151"/>
    <m/>
    <n v="5832995.9759999998"/>
    <n v="1031.7"/>
    <n v="1031.7"/>
    <s v="RiceTelangana"/>
    <n v="280166495.80000001"/>
    <n v="280166495.80000001"/>
    <n v="603525.87"/>
    <n v="603525.87"/>
    <n v="3.5760000000000001"/>
    <n v="3.5760000000000001"/>
    <n v="26.599"/>
    <n v="26.599"/>
    <n v="36.366999999999997"/>
    <n v="36.366999999999997"/>
    <n v="17.117999999999999"/>
    <n v="17.117999999999999"/>
  </r>
  <r>
    <s v="Rice"/>
    <n v="2019"/>
    <x v="1"/>
    <s v="Rabi"/>
    <s v="Rabi"/>
    <x v="25"/>
    <n v="1585062"/>
    <n v="1585062"/>
    <n v="5900447"/>
    <n v="5900447"/>
    <n v="1031.7"/>
    <n v="1031.7"/>
    <s v="RiceTelangana"/>
    <n v="272250249.10000002"/>
    <n v="272250249.10000002"/>
    <n v="586472.93999999994"/>
    <n v="586472.93999999994"/>
    <n v="3.6110000000000002"/>
    <n v="3.6110000000000002"/>
    <n v="26.599"/>
    <n v="26.599"/>
    <n v="36.366999999999997"/>
    <n v="36.366999999999997"/>
    <n v="17.117999999999999"/>
    <n v="17.117999999999999"/>
  </r>
  <r>
    <s v="Sugarcane"/>
    <n v="2019"/>
    <x v="0"/>
    <s v="Kharif"/>
    <s v="Kharif"/>
    <x v="25"/>
    <n v="26115"/>
    <n v="26115"/>
    <n v="2021771"/>
    <n v="2021771"/>
    <n v="1031.7"/>
    <n v="1031.7"/>
    <s v="SugarcaneTelangana"/>
    <n v="4485512.4000000004"/>
    <n v="4485512.4000000004"/>
    <n v="9662.5499999999993"/>
    <n v="9662.5499999999993"/>
    <n v="84.727000000000004"/>
    <n v="84.727000000000004"/>
    <n v="26.599"/>
    <n v="26.599"/>
    <n v="36.366999999999997"/>
    <n v="36.366999999999997"/>
    <n v="17.117999999999999"/>
    <n v="17.117999999999999"/>
  </r>
  <r>
    <s v="Sunflower"/>
    <n v="2019"/>
    <x v="6"/>
    <s v=""/>
    <s v="Kharif"/>
    <x v="25"/>
    <n v="63"/>
    <n v="63"/>
    <s v="141"/>
    <s v="141"/>
    <n v="1031.7"/>
    <n v="1031.7"/>
    <s v="SunflowerTelangana"/>
    <n v="10820.88"/>
    <n v="10820.88"/>
    <s v="23.31"/>
    <s v="23.31"/>
    <n v="2.2679999999999998"/>
    <n v="2.2679999999999998"/>
    <n v="26.599"/>
    <n v="26.599"/>
    <n v="36.366999999999997"/>
    <n v="36.366999999999997"/>
    <n v="17.117999999999999"/>
    <n v="17.117999999999999"/>
  </r>
  <r>
    <s v="Sunflower"/>
    <n v="2019"/>
    <x v="1"/>
    <s v="Rabi"/>
    <s v="Rabi"/>
    <x v="25"/>
    <n v="4469"/>
    <n v="4469"/>
    <n v="9969"/>
    <n v="9969"/>
    <n v="1031.7"/>
    <n v="1031.7"/>
    <s v="SunflowerTelangana"/>
    <n v="767595.44"/>
    <n v="767595.44"/>
    <n v="1653.53"/>
    <n v="1653.53"/>
    <n v="2.1659999999999999"/>
    <n v="2.1659999999999999"/>
    <n v="26.599"/>
    <n v="26.599"/>
    <n v="36.366999999999997"/>
    <n v="36.366999999999997"/>
    <n v="17.117999999999999"/>
    <n v="17.117999999999999"/>
  </r>
  <r>
    <s v="Urad"/>
    <n v="2019"/>
    <x v="0"/>
    <s v="Kharif"/>
    <s v="Kharif"/>
    <x v="25"/>
    <n v="14723"/>
    <n v="14723"/>
    <n v="13805"/>
    <n v="13805"/>
    <n v="1031.7"/>
    <n v="1031.7"/>
    <s v="UradTelangana"/>
    <n v="2528822.48"/>
    <n v="2528822.48"/>
    <n v="5447.51"/>
    <n v="5447.51"/>
    <n v="0.93100000000000005"/>
    <n v="0.93100000000000005"/>
    <n v="26.599"/>
    <n v="26.599"/>
    <n v="36.366999999999997"/>
    <n v="36.366999999999997"/>
    <n v="17.117999999999999"/>
    <n v="17.117999999999999"/>
  </r>
  <r>
    <s v="Urad"/>
    <n v="2019"/>
    <x v="1"/>
    <s v="Rabi"/>
    <s v="Rabi"/>
    <x v="25"/>
    <n v="6816"/>
    <n v="6816"/>
    <n v="12269"/>
    <n v="12269"/>
    <m/>
    <n v="994.48985507246334"/>
    <s v="UradTelangana"/>
    <n v="1170716.1599999999"/>
    <n v="1170716.1599999999"/>
    <n v="2521.92"/>
    <n v="2521.92"/>
    <n v="1.788"/>
    <n v="1.788"/>
    <n v="26.599"/>
    <n v="26.599"/>
    <n v="36.366999999999997"/>
    <n v="36.366999999999997"/>
    <n v="17.117999999999999"/>
    <n v="17.117999999999999"/>
  </r>
  <r>
    <s v="Wheat"/>
    <n v="2019"/>
    <x v="0"/>
    <s v="Kharif"/>
    <s v="Kharif"/>
    <x v="25"/>
    <n v="1"/>
    <n v="1"/>
    <n v="0"/>
    <n v="0"/>
    <n v="1031.7"/>
    <n v="1031.7"/>
    <s v="WheatTelangana"/>
    <n v="171.76"/>
    <n v="171.76"/>
    <n v="0.37"/>
    <n v="0.37"/>
    <m/>
    <n v="0"/>
    <n v="26.599"/>
    <n v="26.599"/>
    <n v="36.366999999999997"/>
    <n v="36.366999999999997"/>
    <n v="17.117999999999999"/>
    <n v="17.117999999999999"/>
  </r>
  <r>
    <s v="Wheat"/>
    <n v="2019"/>
    <x v="1"/>
    <s v="Rabi"/>
    <s v="Rabi"/>
    <x v="25"/>
    <n v="4471"/>
    <n v="4471"/>
    <n v="8237"/>
    <n v="8237"/>
    <n v="1031.7"/>
    <n v="1031.7"/>
    <s v="WheatTelangana"/>
    <n v="767938.96"/>
    <n v="767938.96"/>
    <n v="1654.27"/>
    <n v="1654.27"/>
    <n v="1.798"/>
    <n v="1.798"/>
    <n v="26.599"/>
    <n v="26.599"/>
    <n v="36.366999999999997"/>
    <n v="36.366999999999997"/>
    <n v="17.117999999999999"/>
    <n v="17.117999999999999"/>
  </r>
  <r>
    <s v="Rice"/>
    <n v="2019"/>
    <x v="3"/>
    <s v="Autumn"/>
    <s v="Autumn"/>
    <x v="19"/>
    <n v="34235"/>
    <n v="34235"/>
    <n v="94357"/>
    <n v="94357"/>
    <n v="2252.8000000000002"/>
    <n v="2252.8000000000002"/>
    <s v="RiceTripura"/>
    <n v="5880203.5999999996"/>
    <n v="5880203.5999999996"/>
    <n v="12666.95"/>
    <n v="12666.95"/>
    <n v="2.6419999999999999"/>
    <n v="2.6419999999999999"/>
    <n v="24.658999999999999"/>
    <n v="24.658999999999999"/>
    <n v="32.978999999999999"/>
    <n v="32.978999999999999"/>
    <n v="16.757999999999999"/>
    <n v="16.757999999999999"/>
  </r>
  <r>
    <s v="Rice"/>
    <n v="2019"/>
    <x v="0"/>
    <s v="Kharif"/>
    <s v="Kharif"/>
    <x v="19"/>
    <n v="15228"/>
    <n v="15228"/>
    <n v="16175"/>
    <n v="16175"/>
    <n v="2252.8000000000002"/>
    <n v="2252.8000000000002"/>
    <s v="RiceTripura"/>
    <n v="2615561.2799999998"/>
    <n v="2615561.2799999998"/>
    <n v="5634.36"/>
    <n v="5634.36"/>
    <n v="1.069"/>
    <n v="1.069"/>
    <n v="24.658999999999999"/>
    <n v="24.658999999999999"/>
    <n v="32.978999999999999"/>
    <n v="32.978999999999999"/>
    <n v="16.757999999999999"/>
    <n v="16.757999999999999"/>
  </r>
  <r>
    <s v="Rice"/>
    <n v="2019"/>
    <x v="2"/>
    <s v="Summer"/>
    <s v="Summer"/>
    <x v="19"/>
    <n v="70577"/>
    <n v="70577"/>
    <n v="228104"/>
    <n v="228104"/>
    <n v="2252.8000000000002"/>
    <n v="2252.8000000000002"/>
    <s v="RiceTripura"/>
    <n v="12122305.52"/>
    <n v="12122305.52"/>
    <n v="26113.49"/>
    <n v="26113.49"/>
    <n v="3.13"/>
    <n v="3.13"/>
    <n v="24.658999999999999"/>
    <n v="24.658999999999999"/>
    <n v="32.978999999999999"/>
    <n v="32.978999999999999"/>
    <n v="16.757999999999999"/>
    <n v="16.757999999999999"/>
  </r>
  <r>
    <s v="Rice"/>
    <n v="2019"/>
    <x v="4"/>
    <s v="Winter"/>
    <s v="Winter"/>
    <x v="19"/>
    <n v="147295"/>
    <n v="147295"/>
    <n v="471608"/>
    <n v="471608"/>
    <n v="2252.8000000000002"/>
    <n v="2252.8000000000002"/>
    <s v="RiceTripura"/>
    <n v="25299389.199999999"/>
    <n v="25299389.199999999"/>
    <n v="54499.15"/>
    <n v="54499.15"/>
    <n v="3.1739999999999999"/>
    <n v="3.1739999999999999"/>
    <n v="24.658999999999999"/>
    <n v="24.658999999999999"/>
    <n v="32.978999999999999"/>
    <n v="32.978999999999999"/>
    <n v="16.757999999999999"/>
    <n v="16.757999999999999"/>
  </r>
  <r>
    <s v="Sugarcane"/>
    <n v="2019"/>
    <x v="5"/>
    <s v="Whole Year"/>
    <s v="Whole Year"/>
    <x v="19"/>
    <n v="687"/>
    <n v="687"/>
    <n v="36372"/>
    <n v="36372"/>
    <n v="2252.8000000000002"/>
    <n v="2252.8000000000002"/>
    <s v="SugarcaneTripura"/>
    <n v="117999.12"/>
    <n v="117999.12"/>
    <n v="254.19"/>
    <n v="254.19"/>
    <n v="54.423999999999999"/>
    <n v="54.423999999999999"/>
    <n v="24.658999999999999"/>
    <n v="24.658999999999999"/>
    <n v="32.978999999999999"/>
    <n v="32.978999999999999"/>
    <n v="16.757999999999999"/>
    <n v="16.757999999999999"/>
  </r>
  <r>
    <s v="Urad"/>
    <n v="2019"/>
    <x v="0"/>
    <s v="Kharif"/>
    <s v="Kharif"/>
    <x v="19"/>
    <n v="2952"/>
    <n v="2952"/>
    <n v="1857"/>
    <n v="1857"/>
    <n v="2252.8000000000002"/>
    <n v="2252.8000000000002"/>
    <s v="UradTripura"/>
    <n v="507035.52"/>
    <n v="507035.52"/>
    <n v="1092.24"/>
    <n v="1092.24"/>
    <n v="0.628"/>
    <n v="0.628"/>
    <n v="24.658999999999999"/>
    <n v="24.658999999999999"/>
    <n v="32.978999999999999"/>
    <n v="32.978999999999999"/>
    <n v="16.757999999999999"/>
    <n v="16.757999999999999"/>
  </r>
  <r>
    <s v="Urad"/>
    <n v="2019"/>
    <x v="6"/>
    <s v=""/>
    <s v="Kharif"/>
    <x v="19"/>
    <n v="1967"/>
    <n v="1967"/>
    <n v="1445"/>
    <n v="1445"/>
    <n v="2252.8000000000002"/>
    <n v="2252.8000000000002"/>
    <s v="UradTripura"/>
    <n v="337851.92"/>
    <n v="337851.92"/>
    <n v="727.79"/>
    <n v="727.79"/>
    <n v="0.72899999999999998"/>
    <n v="0.72899999999999998"/>
    <n v="24.658999999999999"/>
    <n v="24.658999999999999"/>
    <n v="32.978999999999999"/>
    <n v="32.978999999999999"/>
    <n v="16.757999999999999"/>
    <n v="16.757999999999999"/>
  </r>
  <r>
    <s v="Wheat"/>
    <n v="2019"/>
    <x v="1"/>
    <s v="Rabi"/>
    <s v="Rabi"/>
    <x v="19"/>
    <n v="148"/>
    <n v="148"/>
    <n v="331"/>
    <n v="331"/>
    <n v="2252.8000000000002"/>
    <n v="2252.8000000000002"/>
    <s v="WheatTripura"/>
    <n v="25420.48"/>
    <n v="25420.48"/>
    <n v="54.76"/>
    <n v="54.76"/>
    <n v="2.2280000000000002"/>
    <n v="2.2280000000000002"/>
    <n v="24.658999999999999"/>
    <n v="24.658999999999999"/>
    <n v="32.978999999999999"/>
    <n v="32.978999999999999"/>
    <n v="16.757999999999999"/>
    <n v="16.757999999999999"/>
  </r>
  <r>
    <s v="Rice"/>
    <n v="2019"/>
    <x v="0"/>
    <s v="Kharif"/>
    <s v="Kharif"/>
    <x v="20"/>
    <n v="5898690"/>
    <n v="5898690"/>
    <n v="16947998"/>
    <n v="16947998"/>
    <n v="814.5"/>
    <n v="814.5"/>
    <s v="RiceUttar Pradesh"/>
    <n v="1013158994"/>
    <n v="1013158994"/>
    <n v="2182515.2999999998"/>
    <n v="2182515.2999999998"/>
    <n v="2.823"/>
    <n v="2.823"/>
    <n v="25.385999999999999"/>
    <n v="25.385999999999999"/>
    <n v="36.835000000000001"/>
    <n v="36.835000000000001"/>
    <n v="14.651999999999999"/>
    <n v="14.651999999999999"/>
  </r>
  <r>
    <s v="Rice"/>
    <n v="2019"/>
    <x v="2"/>
    <s v="Summer"/>
    <s v="Summer"/>
    <x v="20"/>
    <m/>
    <n v="26908.386662175817"/>
    <n v="79891"/>
    <n v="79891"/>
    <n v="814.5"/>
    <n v="814.5"/>
    <s v="RiceUttar Pradesh"/>
    <n v="4407189.84"/>
    <n v="4407189.84"/>
    <n v="9493.83"/>
    <n v="9493.83"/>
    <n v="2.9689999999999999"/>
    <n v="2.9689999999999999"/>
    <n v="25.385999999999999"/>
    <n v="25.385999999999999"/>
    <n v="36.835000000000001"/>
    <n v="36.835000000000001"/>
    <n v="14.651999999999999"/>
    <n v="14.651999999999999"/>
  </r>
  <r>
    <s v="Sugarcane"/>
    <n v="2019"/>
    <x v="0"/>
    <s v="Kharif"/>
    <s v="Kharif"/>
    <x v="20"/>
    <n v="2208347"/>
    <n v="2208347"/>
    <n v="179567765"/>
    <n v="179567765"/>
    <n v="814.5"/>
    <n v="814.5"/>
    <s v="SugarcaneUttar Pradesh"/>
    <n v="379305680.69999999"/>
    <n v="379305680.69999999"/>
    <n v="817088.39"/>
    <n v="817088.39"/>
    <n v="70.97"/>
    <n v="70.97"/>
    <n v="25.385999999999999"/>
    <n v="25.385999999999999"/>
    <n v="36.835000000000001"/>
    <n v="36.835000000000001"/>
    <n v="14.651999999999999"/>
    <n v="14.651999999999999"/>
  </r>
  <r>
    <s v="Sunflower"/>
    <n v="2019"/>
    <x v="2"/>
    <s v="Summer"/>
    <s v="Summer"/>
    <x v="20"/>
    <n v="3421"/>
    <n v="3421"/>
    <n v="4727"/>
    <n v="4727"/>
    <n v="814.5"/>
    <n v="814.5"/>
    <s v="SunflowerUttar Pradesh"/>
    <n v="587590.96"/>
    <n v="587590.96"/>
    <n v="1265.77"/>
    <n v="1265.77"/>
    <n v="1.35"/>
    <n v="1.35"/>
    <m/>
    <n v="25.743500000000001"/>
    <n v="36.835000000000001"/>
    <n v="36.835000000000001"/>
    <n v="14.651999999999999"/>
    <n v="14.651999999999999"/>
  </r>
  <r>
    <s v="Urad"/>
    <n v="2019"/>
    <x v="0"/>
    <s v="Kharif"/>
    <s v="Kharif"/>
    <x v="20"/>
    <n v="518986"/>
    <n v="518986"/>
    <n v="212530"/>
    <n v="212530"/>
    <n v="814.5"/>
    <n v="814.5"/>
    <s v="UradUttar Pradesh"/>
    <s v=" 89141035.36 "/>
    <s v=" 89141035.36 "/>
    <n v="192024.82"/>
    <n v="192024.82"/>
    <n v="0.59299999999999997"/>
    <n v="0.59299999999999997"/>
    <n v="25.385999999999999"/>
    <n v="25.385999999999999"/>
    <n v="36.835000000000001"/>
    <n v="36.835000000000001"/>
    <n v="14.651999999999999"/>
    <n v="14.651999999999999"/>
  </r>
  <r>
    <s v="Urad"/>
    <n v="2019"/>
    <x v="2"/>
    <s v="Summer"/>
    <s v="Summer"/>
    <x v="20"/>
    <n v="45487"/>
    <n v="45487"/>
    <n v="32575"/>
    <n v="32575"/>
    <n v="814.5"/>
    <n v="814.5"/>
    <s v="UradUttar Pradesh"/>
    <n v="7812847.1200000001"/>
    <n v="7812847.1200000001"/>
    <n v="16830.189999999999"/>
    <n v="16830.189999999999"/>
    <n v="0.78800000000000003"/>
    <n v="0.78800000000000003"/>
    <n v="25.385999999999999"/>
    <n v="25.385999999999999"/>
    <n v="36.835000000000001"/>
    <n v="36.835000000000001"/>
    <n v="14.651999999999999"/>
    <n v="14.651999999999999"/>
  </r>
  <r>
    <s v="Wheat"/>
    <n v="2019"/>
    <x v="1"/>
    <s v="Rabi"/>
    <s v="Rabi"/>
    <x v="20"/>
    <n v="9852504"/>
    <n v="9852504"/>
    <n v="36209665"/>
    <n v="36209665"/>
    <n v="814.5"/>
    <n v="814.5"/>
    <s v="WheatUttar Pradesh"/>
    <n v="1692266087"/>
    <n v="1692266087"/>
    <n v="3645426.48"/>
    <n v="3645426.48"/>
    <n v="3.6890000000000001"/>
    <n v="3.6890000000000001"/>
    <n v="25.385999999999999"/>
    <n v="25.385999999999999"/>
    <n v="36.835000000000001"/>
    <n v="36.835000000000001"/>
    <n v="14.651999999999999"/>
    <n v="14.651999999999999"/>
  </r>
  <r>
    <s v="Ragi"/>
    <n v="2019"/>
    <x v="0"/>
    <s v="Kharif"/>
    <s v="Kharif"/>
    <x v="21"/>
    <n v="91584"/>
    <n v="91584"/>
    <n v="129994"/>
    <n v="129994"/>
    <n v="1378.9"/>
    <n v="1378.9"/>
    <s v="RagiUttarakhand"/>
    <n v="15730467.84"/>
    <n v="15730467.84"/>
    <n v="33886.080000000002"/>
    <n v="33886.080000000002"/>
    <n v="1.5249999999999999"/>
    <n v="1.5249999999999999"/>
    <n v="18.768000000000001"/>
    <n v="18.768000000000001"/>
    <n v="29.373999999999999"/>
    <n v="29.373999999999999"/>
    <n v="9.4949999999999992"/>
    <n v="9.4949999999999992"/>
  </r>
  <r>
    <s v="Rice"/>
    <n v="2019"/>
    <x v="0"/>
    <s v="Kharif"/>
    <s v="Kharif"/>
    <x v="21"/>
    <n v="240411"/>
    <n v="240411"/>
    <n v="615514"/>
    <n v="615514"/>
    <n v="1378.9"/>
    <n v="1378.9"/>
    <s v="RiceUttarakhand"/>
    <n v="41292993.359999999"/>
    <n v="41292993.359999999"/>
    <n v="88952.07"/>
    <n v="88952.07"/>
    <n v="1.9339999999999999"/>
    <n v="1.9339999999999999"/>
    <n v="18.768000000000001"/>
    <n v="18.768000000000001"/>
    <n v="29.373999999999999"/>
    <n v="29.373999999999999"/>
    <n v="9.4949999999999992"/>
    <n v="9.4949999999999992"/>
  </r>
  <r>
    <s v="Rice"/>
    <n v="2019"/>
    <x v="2"/>
    <s v="Summer"/>
    <s v="Summer"/>
    <x v="21"/>
    <n v="17370"/>
    <n v="17370"/>
    <n v="61915"/>
    <n v="61915"/>
    <n v="1378.9"/>
    <n v="1378.9"/>
    <s v="RiceUttarakhand"/>
    <n v="2983471.2"/>
    <n v="2983471.2"/>
    <n v="6426.9"/>
    <n v="6426.9"/>
    <n v="3.5630000000000002"/>
    <n v="3.5630000000000002"/>
    <n v="18.768000000000001"/>
    <n v="18.768000000000001"/>
    <n v="29.373999999999999"/>
    <n v="29.373999999999999"/>
    <n v="9.4949999999999992"/>
    <n v="9.4949999999999992"/>
  </r>
  <r>
    <s v="Sugarcane"/>
    <n v="2019"/>
    <x v="5"/>
    <s v="Whole Year"/>
    <s v="Whole Year"/>
    <x v="21"/>
    <n v="90688"/>
    <n v="90688"/>
    <n v="6838266"/>
    <n v="6838266"/>
    <n v="1378.9"/>
    <n v="1378.9"/>
    <s v="SugarcaneUttarakhand"/>
    <n v="15576570.880000001"/>
    <n v="15576570.880000001"/>
    <n v="33554.559999999998"/>
    <n v="33554.559999999998"/>
    <n v="75.7"/>
    <n v="75.7"/>
    <n v="18.768000000000001"/>
    <n v="18.768000000000001"/>
    <n v="29.373999999999999"/>
    <n v="29.373999999999999"/>
    <n v="9.4949999999999992"/>
    <n v="9.4949999999999992"/>
  </r>
  <r>
    <s v="Sunflower"/>
    <n v="2019"/>
    <x v="0"/>
    <s v="Kharif"/>
    <s v="Kharif"/>
    <x v="21"/>
    <n v="28"/>
    <n v="28"/>
    <n v="17"/>
    <n v="17"/>
    <n v="1378.9"/>
    <n v="1378.9"/>
    <s v="SunflowerUttarakhand"/>
    <n v="4809.28"/>
    <n v="4809.28"/>
    <n v="10.36"/>
    <n v="10.36"/>
    <n v="0.75"/>
    <n v="0.75"/>
    <n v="18.768000000000001"/>
    <n v="18.768000000000001"/>
    <n v="29.373999999999999"/>
    <n v="29.373999999999999"/>
    <n v="9.4949999999999992"/>
    <n v="9.4949999999999992"/>
  </r>
  <r>
    <s v="Urad"/>
    <n v="2019"/>
    <x v="0"/>
    <s v="Kharif"/>
    <s v="Kharif"/>
    <x v="21"/>
    <n v="13173"/>
    <n v="13173"/>
    <n v="12233"/>
    <n v="12233"/>
    <n v="1378.9"/>
    <n v="1378.9"/>
    <s v="UradUttarakhand"/>
    <n v="2262594.48"/>
    <n v="2262594.48"/>
    <n v="4874.01"/>
    <n v="4874.01"/>
    <n v="0.97599999999999998"/>
    <n v="0.97599999999999998"/>
    <n v="18.768000000000001"/>
    <n v="18.768000000000001"/>
    <n v="29.373999999999999"/>
    <n v="29.373999999999999"/>
    <n v="9.4949999999999992"/>
    <n v="9.4949999999999992"/>
  </r>
  <r>
    <s v="Urad"/>
    <n v="2019"/>
    <x v="2"/>
    <s v="Summer"/>
    <s v="Summer"/>
    <x v="21"/>
    <n v="69"/>
    <n v="69"/>
    <n v="72"/>
    <n v="72"/>
    <n v="1378.9"/>
    <n v="1378.9"/>
    <s v="UradUttarakhand"/>
    <n v="11851.44"/>
    <n v="11851.44"/>
    <n v="25.53"/>
    <n v="25.53"/>
    <m/>
    <n v="1.0434782608695652"/>
    <n v="18.768000000000001"/>
    <n v="18.768000000000001"/>
    <n v="29.373999999999999"/>
    <n v="29.373999999999999"/>
    <n v="9.4949999999999992"/>
    <n v="9.4949999999999992"/>
  </r>
  <r>
    <s v="Wheat"/>
    <n v="2019"/>
    <x v="1"/>
    <s v="Rabi"/>
    <s v="Rabi"/>
    <x v="21"/>
    <n v="303283"/>
    <n v="303283"/>
    <n v="887440"/>
    <n v="887440"/>
    <n v="1378.9"/>
    <n v="1378.9"/>
    <s v="WheatUttarakhand"/>
    <n v="52091888.079999998"/>
    <n v="52091888.079999998"/>
    <m/>
    <n v="109612.98299999998"/>
    <n v="2.3769999999999998"/>
    <n v="2.3769999999999998"/>
    <n v="18.768000000000001"/>
    <n v="18.768000000000001"/>
    <n v="29.373999999999999"/>
    <n v="29.373999999999999"/>
    <n v="9.4949999999999992"/>
    <n v="9.4949999999999992"/>
  </r>
  <r>
    <s v="Ragi"/>
    <n v="2019"/>
    <x v="3"/>
    <s v="Autumn"/>
    <s v="Autumn"/>
    <x v="24"/>
    <m/>
    <n v="4853.4883720930229"/>
    <n v="4174"/>
    <n v="4174"/>
    <n v="1733.4"/>
    <n v="1733.4"/>
    <s v="RagiWest Bengal"/>
    <n v="489687.76"/>
    <n v="489687.76"/>
    <n v="1054.8699999999999"/>
    <n v="1054.8699999999999"/>
    <n v="0.86"/>
    <n v="0.86"/>
    <n v="26.187000000000001"/>
    <n v="26.187000000000001"/>
    <n v="36.174999999999997"/>
    <n v="36.174999999999997"/>
    <n v="16.678999999999998"/>
    <n v="16.678999999999998"/>
  </r>
  <r>
    <s v="Rice"/>
    <n v="2019"/>
    <x v="3"/>
    <s v="Autumn"/>
    <s v="Autumn"/>
    <x v="24"/>
    <n v="215126"/>
    <n v="215126"/>
    <n v="514586"/>
    <n v="514586"/>
    <n v="1733.4"/>
    <n v="1733.4"/>
    <s v="RiceWest Bengal"/>
    <n v="36950041.759999998"/>
    <n v="36950041.759999998"/>
    <n v="79596.62"/>
    <n v="79596.62"/>
    <n v="2.4340000000000002"/>
    <n v="2.4340000000000002"/>
    <n v="26.187000000000001"/>
    <n v="26.187000000000001"/>
    <n v="36.174999999999997"/>
    <n v="36.174999999999997"/>
    <n v="16.678999999999998"/>
    <n v="16.678999999999998"/>
  </r>
  <r>
    <s v="Rice"/>
    <n v="2019"/>
    <x v="2"/>
    <s v="Summer"/>
    <s v="Summer"/>
    <x v="24"/>
    <n v="1271772"/>
    <n v="1271772"/>
    <n v="4616835"/>
    <n v="4616835"/>
    <n v="1733.4"/>
    <n v="1733.4"/>
    <s v="RiceWest Bengal"/>
    <n v="218439558.69999999"/>
    <n v="218439558.69999999"/>
    <n v="470555.64"/>
    <n v="470555.64"/>
    <n v="3.464"/>
    <n v="3.464"/>
    <n v="26.187000000000001"/>
    <n v="26.187000000000001"/>
    <n v="36.174999999999997"/>
    <n v="36.174999999999997"/>
    <n v="16.678999999999998"/>
    <n v="16.678999999999998"/>
  </r>
  <r>
    <s v="Rice"/>
    <n v="2019"/>
    <x v="4"/>
    <s v="Winter"/>
    <s v="Winter"/>
    <x v="24"/>
    <n v="4004077"/>
    <n v="4004077"/>
    <n v="11344600"/>
    <n v="11344600"/>
    <n v="1733.4"/>
    <n v="1733.4"/>
    <s v="RiceWest Bengal"/>
    <n v="687740265.5"/>
    <n v="687740265.5"/>
    <n v="1481508.49"/>
    <n v="1481508.49"/>
    <n v="2.7709999999999999"/>
    <n v="2.7709999999999999"/>
    <n v="26.187000000000001"/>
    <n v="26.187000000000001"/>
    <n v="36.174999999999997"/>
    <n v="36.174999999999997"/>
    <n v="16.678999999999998"/>
    <n v="16.678999999999998"/>
  </r>
  <r>
    <s v="Sugarcane"/>
    <n v="2019"/>
    <x v="5"/>
    <s v="Whole Year"/>
    <s v="Whole Year"/>
    <x v="24"/>
    <n v="19177"/>
    <n v="19177"/>
    <n v="1527577"/>
    <n v="1527577"/>
    <n v="1733.4"/>
    <n v="1733.4"/>
    <s v="SugarcaneWest Bengal"/>
    <n v="3293841.52"/>
    <n v="3293841.52"/>
    <m/>
    <n v="5681.0887499999999"/>
    <n v="81.091999999999999"/>
    <n v="81.091999999999999"/>
    <n v="26.187000000000001"/>
    <n v="26.187000000000001"/>
    <n v="36.174999999999997"/>
    <n v="36.174999999999997"/>
    <n v="16.678999999999998"/>
    <n v="16.678999999999998"/>
  </r>
  <r>
    <s v="Sunflower"/>
    <n v="2019"/>
    <x v="0"/>
    <s v="Kharif"/>
    <s v="Kharif"/>
    <x v="24"/>
    <n v="7842"/>
    <n v="7842"/>
    <m/>
    <n v="8743.83"/>
    <n v="1733.4"/>
    <n v="1733.4"/>
    <s v="SunflowerWest Bengal"/>
    <n v="1346941.92"/>
    <n v="1346941.92"/>
    <n v="2901.54"/>
    <n v="2901.54"/>
    <n v="1.115"/>
    <n v="1.115"/>
    <n v="26.187000000000001"/>
    <n v="26.187000000000001"/>
    <n v="36.174999999999997"/>
    <n v="36.174999999999997"/>
    <n v="16.678999999999998"/>
    <n v="16.678999999999998"/>
  </r>
  <r>
    <s v="Urad"/>
    <n v="2019"/>
    <x v="0"/>
    <s v="Kharif"/>
    <s v="Kharif"/>
    <x v="24"/>
    <n v="66846"/>
    <n v="66846"/>
    <n v="44876"/>
    <n v="44876"/>
    <m/>
    <n v="1690.7453488372098"/>
    <s v="UradWest Bengal"/>
    <n v="11481468.960000001"/>
    <n v="11481468.960000001"/>
    <n v="24733.02"/>
    <n v="24733.02"/>
    <n v="0.64"/>
    <n v="0.64"/>
    <n v="26.187000000000001"/>
    <n v="26.187000000000001"/>
    <n v="36.174999999999997"/>
    <n v="36.174999999999997"/>
    <n v="16.678999999999998"/>
    <n v="16.678999999999998"/>
  </r>
  <r>
    <s v="Urad"/>
    <n v="2019"/>
    <x v="1"/>
    <s v="Rabi"/>
    <s v="Rabi"/>
    <x v="24"/>
    <n v="5502"/>
    <n v="5502"/>
    <n v="5215"/>
    <n v="5215"/>
    <n v="1733.4"/>
    <n v="1733.4"/>
    <s v="UradWest Bengal"/>
    <n v="945023.52"/>
    <n v="945023.52"/>
    <n v="2035.74"/>
    <n v="2035.74"/>
    <n v="0.74"/>
    <n v="0.74"/>
    <n v="26.187000000000001"/>
    <n v="26.187000000000001"/>
    <n v="36.174999999999997"/>
    <n v="36.174999999999997"/>
    <n v="16.678999999999998"/>
    <n v="16.678999999999998"/>
  </r>
  <r>
    <s v="Wheat"/>
    <n v="2019"/>
    <x v="1"/>
    <s v="Rabi"/>
    <s v="Rabi"/>
    <x v="24"/>
    <n v="188308"/>
    <n v="188308"/>
    <n v="509970"/>
    <n v="509970"/>
    <n v="1733.4"/>
    <n v="1733.4"/>
    <s v="WheatWest Bengal"/>
    <n v="32343782.079999998"/>
    <n v="32343782.079999998"/>
    <n v="69673.960000000006"/>
    <n v="69673.960000000006"/>
    <n v="2.6480000000000001"/>
    <n v="2.6480000000000001"/>
    <n v="26.187000000000001"/>
    <n v="26.187000000000001"/>
    <n v="36.174999999999997"/>
    <n v="36.174999999999997"/>
    <n v="16.678999999999998"/>
    <n v="16.678999999999998"/>
  </r>
  <r>
    <s v="Ragi"/>
    <n v="2020"/>
    <x v="0"/>
    <s v="Kharif"/>
    <s v="Kharif"/>
    <x v="21"/>
    <n v="85427"/>
    <n v="85427"/>
    <n v="125898"/>
    <n v="125898"/>
    <n v="1313.9480000000001"/>
    <n v="1313.9480000000001"/>
    <s v="RagiUttarakhand"/>
    <n v="16539521.470000001"/>
    <n v="16539521.470000001"/>
    <n v="31607.99"/>
    <n v="31607.99"/>
    <n v="1.589"/>
    <n v="1.589"/>
    <n v="18.271999999999998"/>
    <n v="18.271999999999998"/>
    <n v="28.315000000000001"/>
    <n v="28.315000000000001"/>
    <n v="9.57"/>
    <n v="9.57"/>
  </r>
  <r>
    <s v="Rice"/>
    <n v="2020"/>
    <x v="0"/>
    <s v="Kharif"/>
    <s v="Kharif"/>
    <x v="21"/>
    <n v="241936"/>
    <n v="241936"/>
    <n v="669372"/>
    <n v="669372"/>
    <n v="1313.9480000000001"/>
    <n v="1313.9480000000001"/>
    <s v="RiceUttarakhand"/>
    <n v="46841228.960000001"/>
    <n v="46841228.960000001"/>
    <n v="89516.32"/>
    <n v="89516.32"/>
    <n v="2.093"/>
    <n v="2.093"/>
    <n v="18.271999999999998"/>
    <n v="18.271999999999998"/>
    <n v="28.315000000000001"/>
    <n v="28.315000000000001"/>
    <n v="9.57"/>
    <n v="9.57"/>
  </r>
  <r>
    <s v="Rice"/>
    <n v="2020"/>
    <x v="2"/>
    <s v="Summer"/>
    <s v="Summer"/>
    <x v="21"/>
    <n v="15315"/>
    <n v="15315"/>
    <n v="55057"/>
    <n v="55057"/>
    <n v="1313.9480000000001"/>
    <n v="1313.9480000000001"/>
    <s v="RiceUttarakhand"/>
    <n v="2965137.15"/>
    <n v="2965137.15"/>
    <m/>
    <n v="51291.708500000001"/>
    <n v="3.5630000000000002"/>
    <n v="3.5630000000000002"/>
    <n v="18.271999999999998"/>
    <n v="18.271999999999998"/>
    <n v="28.315000000000001"/>
    <n v="28.315000000000001"/>
    <n v="9.57"/>
    <n v="9.57"/>
  </r>
  <r>
    <s v="Sugarcane"/>
    <n v="2020"/>
    <x v="5"/>
    <s v="Whole Year"/>
    <s v="Whole Year"/>
    <x v="21"/>
    <n v="90184"/>
    <n v="90184"/>
    <n v="7970299"/>
    <n v="7970299"/>
    <n v="1313.9480000000001"/>
    <n v="1313.9480000000001"/>
    <s v="SugarcaneUttarakhand"/>
    <n v="17460524.239999998"/>
    <n v="17460524.239999998"/>
    <n v="33368.080000000002"/>
    <n v="33368.080000000002"/>
    <n v="81.540000000000006"/>
    <n v="81.540000000000006"/>
    <n v="18.271999999999998"/>
    <n v="18.271999999999998"/>
    <n v="28.315000000000001"/>
    <n v="28.315000000000001"/>
    <n v="9.57"/>
    <n v="9.57"/>
  </r>
  <r>
    <s v="Sunflower"/>
    <n v="2020"/>
    <x v="0"/>
    <s v="Kharif"/>
    <s v="Kharif"/>
    <x v="21"/>
    <n v="3"/>
    <n v="3"/>
    <n v="2"/>
    <n v="2"/>
    <n v="1313.9480000000001"/>
    <n v="1313.9480000000001"/>
    <s v="SunflowerUttarakhand"/>
    <n v="580.83000000000004"/>
    <n v="580.83000000000004"/>
    <n v="1.1100000000000001"/>
    <n v="1.1100000000000001"/>
    <n v="0.75"/>
    <n v="0.75"/>
    <n v="18.271999999999998"/>
    <n v="18.271999999999998"/>
    <n v="28.315000000000001"/>
    <n v="28.315000000000001"/>
    <n v="9.57"/>
    <n v="9.57"/>
  </r>
  <r>
    <s v="Sunflower"/>
    <n v="2020"/>
    <x v="6"/>
    <s v=""/>
    <s v="Kharif"/>
    <x v="21"/>
    <n v="3"/>
    <n v="3"/>
    <n v="2"/>
    <n v="2"/>
    <n v="1313.9480000000001"/>
    <n v="1313.9480000000001"/>
    <s v="SunflowerUttarakhand"/>
    <n v="580.83000000000004"/>
    <n v="580.83000000000004"/>
    <s v="1.11"/>
    <s v="1.11"/>
    <n v="0.67"/>
    <n v="0.67"/>
    <n v="18.271999999999998"/>
    <n v="18.271999999999998"/>
    <n v="28.315000000000001"/>
    <n v="28.315000000000001"/>
    <n v="9.57"/>
    <n v="9.57"/>
  </r>
  <r>
    <s v="Urad"/>
    <n v="2020"/>
    <x v="0"/>
    <s v="Kharif"/>
    <s v="Kharif"/>
    <x v="21"/>
    <n v="12398"/>
    <n v="12398"/>
    <n v="13282"/>
    <n v="13282"/>
    <n v="1313.9480000000001"/>
    <n v="1313.9480000000001"/>
    <s v="UradUttarakhand"/>
    <n v="2400376.7799999998"/>
    <n v="2400376.7799999998"/>
    <n v="4587.26"/>
    <n v="4587.26"/>
    <n v="1.121"/>
    <n v="1.121"/>
    <n v="18.271999999999998"/>
    <n v="18.271999999999998"/>
    <n v="28.315000000000001"/>
    <n v="28.315000000000001"/>
    <n v="9.57"/>
    <n v="9.57"/>
  </r>
  <r>
    <s v="Urad"/>
    <n v="2020"/>
    <x v="2"/>
    <s v="Summer"/>
    <s v="Summer"/>
    <x v="21"/>
    <n v="58"/>
    <n v="58"/>
    <n v="69"/>
    <n v="69"/>
    <n v="1313.9480000000001"/>
    <n v="1313.9480000000001"/>
    <s v="UradUttarakhand"/>
    <n v="11229.38"/>
    <n v="11229.38"/>
    <n v="21.46"/>
    <n v="21.46"/>
    <n v="1.1930000000000001"/>
    <n v="1.1930000000000001"/>
    <n v="18.271999999999998"/>
    <n v="18.271999999999998"/>
    <n v="28.315000000000001"/>
    <n v="28.315000000000001"/>
    <n v="9.57"/>
    <n v="9.57"/>
  </r>
  <r>
    <s v="Wheat"/>
    <n v="2020"/>
    <x v="1"/>
    <s v="Rabi"/>
    <s v="Rabi"/>
    <x v="21"/>
    <n v="297189"/>
    <n v="297189"/>
    <n v="937003"/>
    <n v="937003"/>
    <n v="1313.9480000000001"/>
    <n v="1313.9480000000001"/>
    <s v="WheatUttarakhand"/>
    <n v="57538762.289999999"/>
    <n v="57538762.289999999"/>
    <n v="109959.93"/>
    <n v="109959.93"/>
    <n v="2.2160000000000002"/>
    <n v="2.2160000000000002"/>
    <n v="18.271999999999998"/>
    <n v="18.271999999999998"/>
    <n v="28.315000000000001"/>
    <n v="28.315000000000001"/>
    <n v="9.57"/>
    <n v="9.57"/>
  </r>
  <r>
    <s v="Rice"/>
    <n v="2010"/>
    <x v="0"/>
    <s v="Kharif"/>
    <s v="Kharif"/>
    <x v="28"/>
    <n v="6848"/>
    <n v="6848"/>
    <n v="19083"/>
    <n v="19083"/>
    <n v="989.5"/>
    <n v="989.5"/>
    <s v="RiceDelhi"/>
    <m/>
    <n v="977769.29857142852"/>
    <n v="1643.52"/>
    <n v="1643.52"/>
    <n v="2.79"/>
    <n v="2.79"/>
    <n v="25.952000000000002"/>
    <n v="25.952000000000002"/>
    <n v="37.749000000000002"/>
    <n v="37.749000000000002"/>
    <n v="14.141999999999999"/>
    <n v="14.141999999999999"/>
  </r>
  <r>
    <s v="Sugarcane"/>
    <n v="2010"/>
    <x v="5"/>
    <s v="Whole Year"/>
    <s v="Whole Year"/>
    <x v="28"/>
    <n v="3"/>
    <n v="3"/>
    <n v="226"/>
    <n v="226"/>
    <n v="989.5"/>
    <n v="989.5"/>
    <s v="SugarcaneDelhi"/>
    <n v="498.33"/>
    <n v="498.33"/>
    <n v="0.72"/>
    <n v="0.72"/>
    <n v="75.33"/>
    <n v="75.33"/>
    <n v="25.952000000000002"/>
    <n v="25.952000000000002"/>
    <n v="37.749000000000002"/>
    <n v="37.749000000000002"/>
    <n v="14.141999999999999"/>
    <n v="14.141999999999999"/>
  </r>
  <r>
    <s v="Wheat"/>
    <n v="2010"/>
    <x v="1"/>
    <s v="Rabi"/>
    <s v="Rabi"/>
    <x v="28"/>
    <n v="20135"/>
    <n v="20135"/>
    <n v="87385"/>
    <n v="87385"/>
    <n v="989.5"/>
    <n v="989.5"/>
    <s v="WheatDelhi"/>
    <n v="3344624.85"/>
    <n v="3344624.85"/>
    <n v="4832.3999999999996"/>
    <n v="4832.3999999999996"/>
    <n v="4.34"/>
    <n v="4.34"/>
    <n v="25.952000000000002"/>
    <n v="25.952000000000002"/>
    <n v="37.749000000000002"/>
    <n v="37.749000000000002"/>
    <n v="14.141999999999999"/>
    <n v="14.141999999999999"/>
  </r>
  <r>
    <s v="Rice"/>
    <n v="2011"/>
    <x v="0"/>
    <s v="Kharif"/>
    <s v="Kharif"/>
    <x v="28"/>
    <n v="7248"/>
    <n v="7248"/>
    <n v="20198"/>
    <n v="20198"/>
    <n v="641.39499999999998"/>
    <n v="641.39499999999998"/>
    <s v="RiceDelhi"/>
    <n v="1214184.96"/>
    <n v="1214184.96"/>
    <n v="2391.84"/>
    <n v="2391.84"/>
    <n v="2.79"/>
    <n v="2.79"/>
    <n v="25.065000000000001"/>
    <n v="25.065000000000001"/>
    <n v="37.418999999999997"/>
    <n v="37.418999999999997"/>
    <n v="13.47"/>
    <n v="13.47"/>
  </r>
  <r>
    <s v="Sugarcane"/>
    <n v="2011"/>
    <x v="5"/>
    <s v="Whole Year"/>
    <s v="Whole Year"/>
    <x v="28"/>
    <n v="3"/>
    <n v="3"/>
    <n v="226"/>
    <n v="226"/>
    <n v="641.39499999999998"/>
    <n v="641.39499999999998"/>
    <s v="SugarcaneDelhi"/>
    <n v="502.56"/>
    <n v="502.56"/>
    <n v="0.99"/>
    <n v="0.99"/>
    <n v="75.33"/>
    <n v="75.33"/>
    <n v="25.065000000000001"/>
    <n v="25.065000000000001"/>
    <n v="37.418999999999997"/>
    <n v="37.418999999999997"/>
    <n v="13.47"/>
    <n v="13.47"/>
  </r>
  <r>
    <s v="Wheat"/>
    <n v="2011"/>
    <x v="1"/>
    <s v="Rabi"/>
    <s v="Rabi"/>
    <x v="28"/>
    <n v="18927"/>
    <n v="18927"/>
    <n v="82142"/>
    <n v="82142"/>
    <n v="641.39499999999998"/>
    <n v="641.39499999999998"/>
    <s v="WheatDelhi"/>
    <n v="3170651.04"/>
    <n v="3170651.04"/>
    <n v="6245.91"/>
    <n v="6245.91"/>
    <n v="4.34"/>
    <n v="4.34"/>
    <n v="25.065000000000001"/>
    <n v="25.065000000000001"/>
    <n v="37.418999999999997"/>
    <n v="37.418999999999997"/>
    <n v="13.47"/>
    <n v="13.47"/>
  </r>
  <r>
    <s v="Rice"/>
    <n v="2011"/>
    <x v="0"/>
    <s v="Kharif"/>
    <s v="Kharif"/>
    <x v="22"/>
    <n v="262169"/>
    <n v="262169"/>
    <n v="544396"/>
    <n v="544396"/>
    <n v="887.6"/>
    <n v="887.6"/>
    <s v="RiceJammu and Kashmir"/>
    <n v="43918550.880000003"/>
    <n v="43918550.880000003"/>
    <n v="86515.77"/>
    <n v="86515.77"/>
    <n v="2.0219999999999998"/>
    <n v="2.0219999999999998"/>
    <n v="-3.2639999999999998"/>
    <n v="-3.2639999999999998"/>
    <n v="10.212999999999999"/>
    <n v="10.212999999999999"/>
    <n v="-16.68"/>
    <n v="-16.68"/>
  </r>
  <r>
    <s v="Sugarcane"/>
    <n v="2011"/>
    <x v="0"/>
    <s v="Kharif"/>
    <s v="Kharif"/>
    <x v="22"/>
    <n v="19"/>
    <n v="19"/>
    <m/>
    <n v="28.5"/>
    <n v="887.6"/>
    <n v="887.6"/>
    <s v="SugarcaneJammu and Kashmir"/>
    <n v="3182.88"/>
    <n v="3182.88"/>
    <m/>
    <n v="94.245999999999995"/>
    <n v="1.5"/>
    <n v="1.5"/>
    <n v="-3.2639999999999998"/>
    <n v="-3.2639999999999998"/>
    <n v="10.212999999999999"/>
    <n v="10.212999999999999"/>
    <n v="-16.68"/>
    <n v="-16.68"/>
  </r>
  <r>
    <s v="Urad"/>
    <n v="2011"/>
    <x v="0"/>
    <s v="Kharif"/>
    <s v="Kharif"/>
    <x v="22"/>
    <n v="15022"/>
    <n v="15022"/>
    <n v="5175"/>
    <n v="5175"/>
    <n v="887.6"/>
    <n v="887.6"/>
    <s v="UradJammu and Kashmir"/>
    <n v="2516485.44"/>
    <n v="2516485.44"/>
    <n v="4957.26"/>
    <n v="4957.26"/>
    <n v="0.44800000000000001"/>
    <n v="0.44800000000000001"/>
    <n v="-3.2639999999999998"/>
    <n v="-3.2639999999999998"/>
    <n v="10.212999999999999"/>
    <n v="10.212999999999999"/>
    <n v="-16.68"/>
    <n v="-16.68"/>
  </r>
  <r>
    <s v="Wheat"/>
    <n v="2011"/>
    <x v="1"/>
    <s v="Rabi"/>
    <s v="Rabi"/>
    <x v="22"/>
    <n v="291994"/>
    <n v="291994"/>
    <n v="496542"/>
    <n v="496542"/>
    <m/>
    <n v="1209.0410256410255"/>
    <s v="WheatJammu and Kashmir"/>
    <n v="48914834.880000003"/>
    <n v="48914834.880000003"/>
    <n v="96358.02"/>
    <n v="96358.02"/>
    <n v="1.4239999999999999"/>
    <n v="1.4239999999999999"/>
    <n v="-3.2639999999999998"/>
    <n v="-3.2639999999999998"/>
    <n v="10.212999999999999"/>
    <n v="10.212999999999999"/>
    <n v="-16.68"/>
    <n v="-16.68"/>
  </r>
  <r>
    <s v="Rice"/>
    <n v="2012"/>
    <x v="0"/>
    <s v="Kharif"/>
    <s v="Kharif"/>
    <x v="28"/>
    <n v="6068"/>
    <n v="6068"/>
    <n v="19768"/>
    <n v="19768"/>
    <n v="451.9"/>
    <n v="451.9"/>
    <s v="RiceDelhi"/>
    <n v="915054.4"/>
    <n v="915054.4"/>
    <m/>
    <n v="2014.7355555555559"/>
    <n v="3.26"/>
    <n v="3.26"/>
    <n v="25.292000000000002"/>
    <n v="25.292000000000002"/>
    <n v="38.061999999999998"/>
    <n v="38.061999999999998"/>
    <n v="13.336"/>
    <n v="13.336"/>
  </r>
  <r>
    <s v="Sugarcane"/>
    <n v="2012"/>
    <x v="5"/>
    <s v="Whole Year"/>
    <s v="Whole Year"/>
    <x v="28"/>
    <n v="3"/>
    <n v="3"/>
    <n v="226"/>
    <n v="226"/>
    <m/>
    <n v="670.17204545454558"/>
    <s v="SugarcaneDelhi"/>
    <n v="452.4"/>
    <n v="452.4"/>
    <n v="0.93"/>
    <n v="0.93"/>
    <n v="75.33"/>
    <n v="75.33"/>
    <n v="25.292000000000002"/>
    <n v="25.292000000000002"/>
    <n v="38.061999999999998"/>
    <n v="38.061999999999998"/>
    <n v="13.336"/>
    <n v="13.336"/>
  </r>
  <r>
    <s v="Wheat"/>
    <n v="2012"/>
    <x v="1"/>
    <s v="Rabi"/>
    <s v="Rabi"/>
    <x v="28"/>
    <n v="19450"/>
    <n v="19450"/>
    <n v="84802"/>
    <n v="84802"/>
    <n v="451.9"/>
    <n v="451.9"/>
    <s v="WheatDelhi"/>
    <n v="2933060"/>
    <n v="2933060"/>
    <n v="6029.5"/>
    <n v="6029.5"/>
    <n v="4.3600000000000003"/>
    <n v="4.3600000000000003"/>
    <n v="25.292000000000002"/>
    <n v="25.292000000000002"/>
    <n v="38.061999999999998"/>
    <n v="38.061999999999998"/>
    <n v="13.336"/>
    <n v="13.336"/>
  </r>
  <r>
    <s v="Rice"/>
    <n v="2012"/>
    <x v="0"/>
    <s v="Kharif"/>
    <s v="Kharif"/>
    <x v="22"/>
    <n v="261663"/>
    <n v="261663"/>
    <n v="545186"/>
    <n v="545186"/>
    <n v="1116.7"/>
    <n v="1116.7"/>
    <s v="RiceJammu and Kashmir"/>
    <n v="39458780.399999999"/>
    <n v="39458780.399999999"/>
    <n v="81115.53"/>
    <n v="81115.53"/>
    <n v="1.8879999999999999"/>
    <n v="1.8879999999999999"/>
    <s v="-3.62"/>
    <s v="-3.62"/>
    <n v="9.4879999999999995"/>
    <n v="9.4879999999999995"/>
    <n v="-16.870999999999999"/>
    <n v="-16.870999999999999"/>
  </r>
  <r>
    <s v="Sugarcane"/>
    <n v="2012"/>
    <x v="0"/>
    <s v="Kharif"/>
    <s v="Kharif"/>
    <x v="22"/>
    <n v="22"/>
    <n v="22"/>
    <n v="33"/>
    <n v="33"/>
    <n v="1116.7"/>
    <n v="1116.7"/>
    <s v="SugarcaneJammu and Kashmir"/>
    <n v="3317.6"/>
    <n v="3317.6"/>
    <n v="6.82"/>
    <n v="6.82"/>
    <n v="1.4950000000000001"/>
    <n v="1.4950000000000001"/>
    <n v="-3.6150000000000002"/>
    <n v="-3.6150000000000002"/>
    <n v="9.4879999999999995"/>
    <n v="9.4879999999999995"/>
    <n v="-16.870999999999999"/>
    <n v="-16.870999999999999"/>
  </r>
  <r>
    <s v="Urad"/>
    <n v="2012"/>
    <x v="0"/>
    <s v="Kharif"/>
    <s v="Kharif"/>
    <x v="22"/>
    <n v="14010"/>
    <n v="14010"/>
    <n v="5423"/>
    <n v="5423"/>
    <n v="1116.7"/>
    <n v="1116.7"/>
    <s v="UradJammu and Kashmir"/>
    <n v="2112708"/>
    <n v="2112708"/>
    <n v="4343.1000000000004"/>
    <n v="4343.1000000000004"/>
    <n v="0.44800000000000001"/>
    <n v="0.44800000000000001"/>
    <n v="-3.6150000000000002"/>
    <n v="-3.6150000000000002"/>
    <n v="9.4879999999999995"/>
    <n v="9.4879999999999995"/>
    <n v="-16.870999999999999"/>
    <n v="-16.870999999999999"/>
  </r>
  <r>
    <s v="Wheat"/>
    <n v="2012"/>
    <x v="1"/>
    <s v="Rabi"/>
    <s v="Rabi"/>
    <x v="22"/>
    <n v="289964"/>
    <n v="289964"/>
    <m/>
    <n v="385072.19200000004"/>
    <n v="1116.7"/>
    <n v="1116.7"/>
    <s v="WheatJammu and Kashmir"/>
    <n v="43726571.200000003"/>
    <n v="43726571.200000003"/>
    <n v="89888.84"/>
    <n v="89888.84"/>
    <n v="1.3280000000000001"/>
    <n v="1.3280000000000001"/>
    <n v="-3.6150000000000002"/>
    <n v="-3.6150000000000002"/>
    <n v="9.4879999999999995"/>
    <n v="9.4879999999999995"/>
    <n v="-16.870999999999999"/>
    <n v="-16.870999999999999"/>
  </r>
  <r>
    <s v="Ragi"/>
    <n v="2012"/>
    <x v="0"/>
    <s v="Kharif"/>
    <s v="Kharif"/>
    <x v="0"/>
    <n v="16"/>
    <n v="16"/>
    <n v="37"/>
    <n v="37"/>
    <n v="1098.3"/>
    <n v="1098.3"/>
    <s v="RagiPuducherry"/>
    <m/>
    <n v="2582.91"/>
    <n v="4.96"/>
    <n v="4.96"/>
    <n v="2.31"/>
    <n v="2.31"/>
    <n v="28.047000000000001"/>
    <n v="28.047000000000001"/>
    <n v="32.965000000000003"/>
    <n v="32.965000000000003"/>
    <n v="24.242000000000001"/>
    <n v="24.242000000000001"/>
  </r>
  <r>
    <s v="Ragi"/>
    <n v="2012"/>
    <x v="2"/>
    <s v="Summer"/>
    <s v="Summer"/>
    <x v="0"/>
    <n v="17"/>
    <n v="17"/>
    <n v="31"/>
    <n v="31"/>
    <n v="1098.3"/>
    <n v="1098.3"/>
    <s v="RagiPuducherry"/>
    <n v="2563.6"/>
    <n v="2563.6"/>
    <n v="5.27"/>
    <n v="5.27"/>
    <n v="1.82"/>
    <n v="1.82"/>
    <n v="28.047000000000001"/>
    <n v="28.047000000000001"/>
    <n v="32.965000000000003"/>
    <n v="32.965000000000003"/>
    <n v="24.242000000000001"/>
    <n v="24.242000000000001"/>
  </r>
  <r>
    <s v="Rice"/>
    <n v="2012"/>
    <x v="0"/>
    <s v="Kharif"/>
    <s v="Kharif"/>
    <x v="0"/>
    <n v="3559"/>
    <n v="3559"/>
    <n v="11637"/>
    <n v="11637"/>
    <n v="1098.3"/>
    <n v="1098.3"/>
    <s v="RicePuducherry"/>
    <n v="536697.19999999995"/>
    <n v="536697.19999999995"/>
    <n v="1103.29"/>
    <n v="1103.29"/>
    <n v="3.077"/>
    <n v="3.077"/>
    <n v="28.047000000000001"/>
    <n v="28.047000000000001"/>
    <n v="32.965000000000003"/>
    <n v="32.965000000000003"/>
    <n v="24.242000000000001"/>
    <n v="24.242000000000001"/>
  </r>
  <r>
    <s v="Rice"/>
    <n v="2012"/>
    <x v="1"/>
    <s v="Rabi"/>
    <s v="Rabi"/>
    <x v="0"/>
    <n v="8979"/>
    <n v="8979"/>
    <n v="23373"/>
    <n v="23373"/>
    <n v="1098.3"/>
    <n v="1098.3"/>
    <s v="RicePuducherry"/>
    <n v="1354033.2"/>
    <n v="1354033.2"/>
    <n v="2783.49"/>
    <n v="2783.49"/>
    <m/>
    <n v="2.6030738389575676"/>
    <n v="28.047000000000001"/>
    <n v="28.047000000000001"/>
    <n v="32.965000000000003"/>
    <n v="32.965000000000003"/>
    <n v="24.242000000000001"/>
    <n v="24.242000000000001"/>
  </r>
  <r>
    <s v="Rice"/>
    <n v="2012"/>
    <x v="2"/>
    <s v="Summer"/>
    <s v="Summer"/>
    <x v="0"/>
    <n v="3743"/>
    <n v="3743"/>
    <n v="11509"/>
    <n v="11509"/>
    <n v="1098.3"/>
    <n v="1098.3"/>
    <s v="RicePuducherry"/>
    <n v="564444.4"/>
    <n v="564444.4"/>
    <n v="1160.33"/>
    <n v="1160.33"/>
    <n v="2.54"/>
    <n v="2.54"/>
    <n v="28.047000000000001"/>
    <n v="28.047000000000001"/>
    <s v="32.97"/>
    <s v="32.97"/>
    <n v="24.242000000000001"/>
    <n v="24.242000000000001"/>
  </r>
  <r>
    <s v="Sugarcane"/>
    <n v="2012"/>
    <x v="0"/>
    <s v="Kharif"/>
    <s v="Kharif"/>
    <x v="0"/>
    <n v="2027"/>
    <n v="2027"/>
    <n v="304516"/>
    <n v="304516"/>
    <n v="1098.3"/>
    <n v="1098.3"/>
    <s v="SugarcanePuducherry"/>
    <n v="305671.59999999998"/>
    <n v="305671.59999999998"/>
    <n v="628.37"/>
    <n v="628.37"/>
    <n v="150.22999999999999"/>
    <n v="150.22999999999999"/>
    <n v="28.047000000000001"/>
    <n v="28.047000000000001"/>
    <n v="32.965000000000003"/>
    <n v="32.965000000000003"/>
    <n v="24.242000000000001"/>
    <n v="24.242000000000001"/>
  </r>
  <r>
    <s v="Urad"/>
    <n v="2012"/>
    <x v="0"/>
    <s v="Kharif"/>
    <s v="Kharif"/>
    <x v="0"/>
    <n v="4"/>
    <n v="4"/>
    <m/>
    <n v="4"/>
    <n v="1098.3"/>
    <n v="1098.3"/>
    <s v="UradPuducherry"/>
    <n v="603.20000000000005"/>
    <n v="603.20000000000005"/>
    <n v="1.24"/>
    <n v="1.24"/>
    <n v="1"/>
    <n v="1"/>
    <m/>
    <n v="28.603500000000004"/>
    <n v="32.965000000000003"/>
    <n v="32.965000000000003"/>
    <n v="24.242000000000001"/>
    <n v="24.242000000000001"/>
  </r>
  <r>
    <s v="Urad"/>
    <n v="2012"/>
    <x v="1"/>
    <s v="Rabi"/>
    <s v="Rabi"/>
    <x v="0"/>
    <n v="227"/>
    <n v="227"/>
    <n v="310"/>
    <n v="310"/>
    <n v="1098.3"/>
    <n v="1098.3"/>
    <s v="UradPuducherry"/>
    <n v="34231.599999999999"/>
    <n v="34231.599999999999"/>
    <n v="70.37"/>
    <n v="70.37"/>
    <n v="0.995"/>
    <n v="0.995"/>
    <n v="28.047000000000001"/>
    <n v="28.047000000000001"/>
    <n v="32.965000000000003"/>
    <n v="32.965000000000003"/>
    <s v=" 24.242 "/>
    <s v=" 24.242 "/>
  </r>
  <r>
    <s v="Urad"/>
    <n v="2012"/>
    <x v="2"/>
    <s v="Summer"/>
    <s v="Summer"/>
    <x v="0"/>
    <n v="410"/>
    <n v="410"/>
    <n v="151"/>
    <n v="151"/>
    <n v="1098.3"/>
    <n v="1098.3"/>
    <s v="UradPuducherry"/>
    <n v="61828"/>
    <n v="61828"/>
    <m/>
    <n v="76.323103448275859"/>
    <n v="0.72"/>
    <n v="0.72"/>
    <n v="28.047000000000001"/>
    <n v="28.047000000000001"/>
    <n v="32.965000000000003"/>
    <n v="32.965000000000003"/>
    <n v="24.242000000000001"/>
    <n v="24.242000000000001"/>
  </r>
  <r>
    <s v="Rice"/>
    <n v="2013"/>
    <x v="0"/>
    <s v="Kharif"/>
    <s v="Kharif"/>
    <x v="28"/>
    <n v="6068"/>
    <n v="6068"/>
    <n v="19768"/>
    <n v="19768"/>
    <n v="706.8"/>
    <n v="706.8"/>
    <s v="RiceDelhi"/>
    <m/>
    <n v="977769.29857142852"/>
    <n v="1638.36"/>
    <n v="1638.36"/>
    <n v="3.26"/>
    <n v="3.26"/>
    <n v="24.620999999999999"/>
    <n v="24.620999999999999"/>
    <m/>
    <n v="37.774833333333326"/>
    <n v="12.992000000000001"/>
    <n v="12.992000000000001"/>
  </r>
  <r>
    <s v="Sugarcane"/>
    <n v="2013"/>
    <x v="5"/>
    <s v="Whole Year"/>
    <s v="Whole Year"/>
    <x v="28"/>
    <n v="3"/>
    <n v="3"/>
    <n v="226"/>
    <n v="226"/>
    <n v="706.8"/>
    <n v="706.8"/>
    <s v="SugarcaneDelhi"/>
    <n v="433.47"/>
    <n v="433.47"/>
    <n v="0.81"/>
    <n v="0.81"/>
    <n v="75.33"/>
    <n v="75.33"/>
    <n v="24.620999999999999"/>
    <n v="24.620999999999999"/>
    <n v="36.438000000000002"/>
    <n v="36.438000000000002"/>
    <n v="12.992000000000001"/>
    <n v="12.992000000000001"/>
  </r>
  <r>
    <s v="Wheat"/>
    <n v="2013"/>
    <x v="1"/>
    <s v="Rabi"/>
    <s v="Rabi"/>
    <x v="28"/>
    <n v="19450"/>
    <n v="19450"/>
    <n v="86498"/>
    <n v="86498"/>
    <n v="706.8"/>
    <n v="706.8"/>
    <s v="WheatDelhi"/>
    <n v="2810330.5"/>
    <n v="2810330.5"/>
    <n v="5251.5"/>
    <n v="5251.5"/>
    <n v="4.45"/>
    <n v="4.45"/>
    <n v="24.620999999999999"/>
    <n v="24.620999999999999"/>
    <n v="36.438000000000002"/>
    <n v="36.438000000000002"/>
    <n v="12.992000000000001"/>
    <n v="12.992000000000001"/>
  </r>
  <r>
    <s v="Ragi"/>
    <n v="2013"/>
    <x v="0"/>
    <s v="Kharif"/>
    <s v="Kharif"/>
    <x v="0"/>
    <m/>
    <n v="19.047619047619047"/>
    <n v="36"/>
    <n v="36"/>
    <n v="1083.2"/>
    <n v="1083.2"/>
    <s v="RagiPuducherry"/>
    <n v="2745.31"/>
    <n v="2745.31"/>
    <n v="5.13"/>
    <n v="5.13"/>
    <n v="1.89"/>
    <n v="1.89"/>
    <n v="28.103000000000002"/>
    <n v="28.103000000000002"/>
    <n v="32.725000000000001"/>
    <n v="32.725000000000001"/>
    <n v="24.225000000000001"/>
    <n v="24.225000000000001"/>
  </r>
  <r>
    <s v="Ragi"/>
    <n v="2013"/>
    <x v="1"/>
    <s v="Rabi"/>
    <s v="Rabi"/>
    <x v="0"/>
    <n v="1"/>
    <n v="1"/>
    <n v="2"/>
    <n v="2"/>
    <n v="1083.2"/>
    <n v="1083.2"/>
    <s v="RagiPuducherry"/>
    <n v="144.49"/>
    <n v="144.49"/>
    <n v="0.27"/>
    <n v="0.27"/>
    <n v="2"/>
    <n v="2"/>
    <n v="28.103000000000002"/>
    <n v="28.103000000000002"/>
    <n v="32.725000000000001"/>
    <n v="32.725000000000001"/>
    <m/>
    <n v="24.398630434782614"/>
  </r>
  <r>
    <s v="Ragi"/>
    <n v="2013"/>
    <x v="2"/>
    <s v="Summer"/>
    <s v="Summer"/>
    <x v="0"/>
    <n v="210"/>
    <n v="210"/>
    <n v="39"/>
    <n v="39"/>
    <n v="1083.2"/>
    <n v="1083.2"/>
    <s v="RagiPuducherry"/>
    <n v="3034.29"/>
    <n v="3034.29"/>
    <n v="5.67"/>
    <n v="5.67"/>
    <n v="1.86"/>
    <n v="1.86"/>
    <n v="28.103000000000002"/>
    <n v="28.103000000000002"/>
    <n v="32.725000000000001"/>
    <n v="32.725000000000001"/>
    <n v="24.225000000000001"/>
    <n v="24.225000000000001"/>
  </r>
  <r>
    <s v="Rice"/>
    <n v="2013"/>
    <x v="0"/>
    <s v="Kharif"/>
    <s v="Kharif"/>
    <x v="0"/>
    <n v="3671"/>
    <n v="3671"/>
    <n v="12091"/>
    <n v="12091"/>
    <n v="1083.2"/>
    <n v="1083.2"/>
    <s v="RicePuducherry"/>
    <n v="530422.79"/>
    <n v="530422.79"/>
    <n v="991.17"/>
    <n v="991.17"/>
    <n v="2.6970000000000001"/>
    <n v="2.6970000000000001"/>
    <n v="28.103000000000002"/>
    <n v="28.103000000000002"/>
    <n v="32.725000000000001"/>
    <n v="32.725000000000001"/>
    <n v="24.225000000000001"/>
    <n v="24.225000000000001"/>
  </r>
  <r>
    <s v="Rice"/>
    <n v="2013"/>
    <x v="1"/>
    <s v="Rabi"/>
    <s v="Rabi"/>
    <x v="0"/>
    <n v="8382"/>
    <n v="8382"/>
    <n v="24736"/>
    <n v="24736"/>
    <n v="1083.2"/>
    <n v="1083.2"/>
    <s v="RicePuducherry"/>
    <n v="1211115.18"/>
    <n v="1211115.18"/>
    <n v="2263.14"/>
    <n v="2263.14"/>
    <n v="3.78"/>
    <n v="3.78"/>
    <n v="28.103000000000002"/>
    <n v="28.103000000000002"/>
    <n v="32.725000000000001"/>
    <n v="32.725000000000001"/>
    <n v="24.225000000000001"/>
    <n v="24.225000000000001"/>
  </r>
  <r>
    <s v="Rice"/>
    <n v="2013"/>
    <x v="2"/>
    <s v="Summer"/>
    <s v="Summer"/>
    <x v="0"/>
    <n v="3769"/>
    <n v="3769"/>
    <n v="12965"/>
    <n v="12965"/>
    <n v="1083.2"/>
    <n v="1083.2"/>
    <s v="RicePuducherry"/>
    <n v="544582.81000000006"/>
    <n v="544582.81000000006"/>
    <n v="1017.63"/>
    <n v="1017.63"/>
    <n v="3.41"/>
    <n v="3.41"/>
    <n v="28.103000000000002"/>
    <n v="28.103000000000002"/>
    <n v="32.725000000000001"/>
    <n v="32.725000000000001"/>
    <n v="24.225000000000001"/>
    <n v="24.225000000000001"/>
  </r>
  <r>
    <s v="Sugarcane"/>
    <n v="2013"/>
    <x v="0"/>
    <s v="Kharif"/>
    <s v="Kharif"/>
    <x v="0"/>
    <n v="2024"/>
    <n v="2024"/>
    <n v="304066"/>
    <n v="304066"/>
    <m/>
    <n v="1432.1554838709674"/>
    <s v="SugarcanePuducherry"/>
    <n v="292447.76"/>
    <n v="292447.76"/>
    <n v="546.48"/>
    <n v="546.48"/>
    <n v="150.22999999999999"/>
    <n v="150.22999999999999"/>
    <n v="28.103000000000002"/>
    <n v="28.103000000000002"/>
    <n v="32.725000000000001"/>
    <n v="32.725000000000001"/>
    <n v="24.225000000000001"/>
    <n v="24.225000000000001"/>
  </r>
  <r>
    <s v="Urad"/>
    <n v="2013"/>
    <x v="0"/>
    <s v="Kharif"/>
    <s v="Kharif"/>
    <x v="0"/>
    <n v="3"/>
    <n v="3"/>
    <n v="2"/>
    <n v="2"/>
    <n v="1083.2"/>
    <n v="1083.2"/>
    <s v="UradPuducherry"/>
    <n v="433.47"/>
    <n v="433.47"/>
    <n v="0.81"/>
    <n v="0.81"/>
    <n v="0.67"/>
    <n v="0.67"/>
    <n v="28.103000000000002"/>
    <n v="28.103000000000002"/>
    <n v="32.725000000000001"/>
    <n v="32.725000000000001"/>
    <n v="24.225000000000001"/>
    <n v="24.225000000000001"/>
  </r>
  <r>
    <s v="Urad"/>
    <n v="2013"/>
    <x v="1"/>
    <s v="Rabi"/>
    <s v="Rabi"/>
    <x v="0"/>
    <n v="132"/>
    <n v="132"/>
    <n v="138"/>
    <n v="138"/>
    <n v="1083.2"/>
    <n v="1083.2"/>
    <s v="UradPuducherry"/>
    <n v="19072.68"/>
    <n v="19072.68"/>
    <n v="35.64"/>
    <n v="35.64"/>
    <n v="0.82"/>
    <n v="0.82"/>
    <n v="28.103000000000002"/>
    <n v="28.103000000000002"/>
    <n v="32.725000000000001"/>
    <n v="32.725000000000001"/>
    <n v="24.225000000000001"/>
    <n v="24.225000000000001"/>
  </r>
  <r>
    <s v="Urad"/>
    <n v="2013"/>
    <x v="2"/>
    <s v="Summer"/>
    <s v="Summer"/>
    <x v="0"/>
    <n v="476"/>
    <n v="476"/>
    <n v="128"/>
    <n v="128"/>
    <n v="1083.2"/>
    <n v="1083.2"/>
    <s v="UradPuducherry"/>
    <n v="68777.240000000005"/>
    <n v="68777.240000000005"/>
    <n v="128.52000000000001"/>
    <n v="128.52000000000001"/>
    <n v="0.61499999999999999"/>
    <n v="0.61499999999999999"/>
    <n v="28.103000000000002"/>
    <n v="28.103000000000002"/>
    <n v="32.725000000000001"/>
    <n v="32.725000000000001"/>
    <n v="24.225000000000001"/>
    <n v="24.225000000000001"/>
  </r>
  <r>
    <s v="Rice"/>
    <n v="2014"/>
    <x v="0"/>
    <s v="Kharif"/>
    <s v="Kharif"/>
    <x v="28"/>
    <n v="6035"/>
    <n v="6035"/>
    <n v="17269"/>
    <n v="17269"/>
    <n v="416.4"/>
    <n v="416.4"/>
    <s v="RiceDelhi"/>
    <n v="911043.6"/>
    <n v="911043.6"/>
    <n v="1991.55"/>
    <n v="1991.55"/>
    <n v="2.86"/>
    <n v="2.86"/>
    <n v="25.501999999999999"/>
    <n v="25.501999999999999"/>
    <n v="38.048000000000002"/>
    <n v="38.048000000000002"/>
    <n v="13.999000000000001"/>
    <n v="13.999000000000001"/>
  </r>
  <r>
    <s v="Wheat"/>
    <n v="2014"/>
    <x v="1"/>
    <s v="Rabi"/>
    <s v="Rabi"/>
    <x v="28"/>
    <m/>
    <n v="19357.013574660632"/>
    <n v="85558"/>
    <n v="85558"/>
    <n v="416.4"/>
    <n v="416.4"/>
    <s v="WheatDelhi"/>
    <n v="2922585.6"/>
    <n v="2922585.6"/>
    <n v="6388.8"/>
    <n v="6388.8"/>
    <n v="4.42"/>
    <n v="4.42"/>
    <n v="25.501999999999999"/>
    <n v="25.501999999999999"/>
    <n v="38.048000000000002"/>
    <n v="38.048000000000002"/>
    <n v="13.999000000000001"/>
    <n v="13.999000000000001"/>
  </r>
  <r>
    <s v="Rice"/>
    <n v="2014"/>
    <x v="0"/>
    <s v="Kharif"/>
    <s v="Kharif"/>
    <x v="22"/>
    <n v="275861"/>
    <n v="275861"/>
    <n v="344823"/>
    <n v="344823"/>
    <n v="1278.4000000000001"/>
    <n v="1278.4000000000001"/>
    <s v="RiceJammu and Kashmir"/>
    <n v="41643976.560000002"/>
    <n v="41643976.560000002"/>
    <n v="91034.13"/>
    <n v="91034.13"/>
    <n v="1.099"/>
    <n v="1.099"/>
    <n v="-3.1389999999999998"/>
    <n v="-3.1389999999999998"/>
    <n v="9.4480000000000004"/>
    <n v="9.4480000000000004"/>
    <n v="-15.582000000000001"/>
    <n v="-15.582000000000001"/>
  </r>
  <r>
    <s v="Sugarcane"/>
    <n v="2014"/>
    <x v="0"/>
    <s v="Kharif"/>
    <s v="Kharif"/>
    <x v="22"/>
    <n v="1305"/>
    <n v="1305"/>
    <n v="1958"/>
    <n v="1958"/>
    <n v="1278.4000000000001"/>
    <n v="1278.4000000000001"/>
    <s v="SugarcaneJammu and Kashmir"/>
    <n v="197002.8"/>
    <n v="197002.8"/>
    <n v="430.65"/>
    <n v="430.65"/>
    <n v="1.5"/>
    <n v="1.5"/>
    <n v="-3.1389999999999998"/>
    <n v="-3.1389999999999998"/>
    <n v="9.4480000000000004"/>
    <n v="9.4480000000000004"/>
    <n v="-15.582000000000001"/>
    <n v="-15.582000000000001"/>
  </r>
  <r>
    <s v="Urad"/>
    <n v="2014"/>
    <x v="0"/>
    <s v="Kharif"/>
    <s v="Kharif"/>
    <x v="22"/>
    <n v="13063"/>
    <n v="13063"/>
    <m/>
    <n v="3971.152"/>
    <n v="1278.4000000000001"/>
    <n v="1278.4000000000001"/>
    <s v="UradJammu and Kashmir"/>
    <n v="1971990.48"/>
    <n v="1971990.48"/>
    <n v="4310.79"/>
    <n v="4310.79"/>
    <n v="0.30399999999999999"/>
    <n v="0.30399999999999999"/>
    <n v="-3.1389999999999998"/>
    <n v="-3.1389999999999998"/>
    <n v="9.4480000000000004"/>
    <n v="9.4480000000000004"/>
    <n v="-15.582000000000001"/>
    <n v="-15.582000000000001"/>
  </r>
  <r>
    <s v="Ragi"/>
    <n v="2014"/>
    <x v="0"/>
    <s v="Kharif"/>
    <s v="Kharif"/>
    <x v="0"/>
    <n v="12"/>
    <n v="12"/>
    <n v="28"/>
    <n v="28"/>
    <n v="1330"/>
    <n v="1330"/>
    <s v="RagiPuducherry"/>
    <n v="1811.52"/>
    <n v="1811.52"/>
    <n v="3.96"/>
    <n v="3.96"/>
    <n v="2.1800000000000002"/>
    <n v="2.1800000000000002"/>
    <n v="28.094999999999999"/>
    <n v="28.094999999999999"/>
    <n v="32.625"/>
    <n v="32.625"/>
    <n v="24.513999999999999"/>
    <n v="24.513999999999999"/>
  </r>
  <r>
    <s v="Ragi"/>
    <n v="2014"/>
    <x v="2"/>
    <s v="Summer"/>
    <s v="Summer"/>
    <x v="0"/>
    <m/>
    <n v="32.044198895027627"/>
    <n v="58"/>
    <n v="58"/>
    <n v="1330"/>
    <n v="1330"/>
    <s v="RagiPuducherry"/>
    <n v="4830.72"/>
    <n v="4830.72"/>
    <n v="10.56"/>
    <n v="10.56"/>
    <n v="1.81"/>
    <n v="1.81"/>
    <n v="28.094999999999999"/>
    <n v="28.094999999999999"/>
    <n v="32.625"/>
    <n v="32.625"/>
    <n v="24.513999999999999"/>
    <n v="24.513999999999999"/>
  </r>
  <r>
    <s v="Rice"/>
    <n v="2014"/>
    <x v="0"/>
    <s v="Kharif"/>
    <s v="Kharif"/>
    <x v="0"/>
    <n v="3643"/>
    <n v="3643"/>
    <n v="11821"/>
    <n v="11821"/>
    <n v="1330"/>
    <n v="1330"/>
    <s v="RicePuducherry"/>
    <n v="549947.28"/>
    <n v="549947.28"/>
    <n v="1202.19"/>
    <n v="1202.19"/>
    <n v="2.9369999999999998"/>
    <n v="2.9369999999999998"/>
    <n v="28.094999999999999"/>
    <n v="28.094999999999999"/>
    <n v="32.625"/>
    <n v="32.625"/>
    <n v="24.513999999999999"/>
    <n v="24.513999999999999"/>
  </r>
  <r>
    <s v="Rice"/>
    <n v="2014"/>
    <x v="1"/>
    <s v="Rabi"/>
    <s v="Rabi"/>
    <x v="0"/>
    <m/>
    <n v="7521.5283718277724"/>
    <n v="26378"/>
    <n v="26378"/>
    <n v="1330"/>
    <n v="1330"/>
    <s v="RicePuducherry"/>
    <n v="1359545.76"/>
    <n v="1359545.76"/>
    <n v="2971.98"/>
    <n v="2971.98"/>
    <n v="3.5070000000000001"/>
    <n v="3.5070000000000001"/>
    <n v="28.094999999999999"/>
    <n v="28.094999999999999"/>
    <m/>
    <n v="32.711188888888891"/>
    <n v="24.513999999999999"/>
    <n v="24.513999999999999"/>
  </r>
  <r>
    <s v="Rice"/>
    <n v="2014"/>
    <x v="2"/>
    <s v="Summer"/>
    <s v="Summer"/>
    <x v="0"/>
    <n v="4005"/>
    <n v="4005"/>
    <m/>
    <n v="14498.1"/>
    <n v="1330"/>
    <n v="1330"/>
    <s v="RicePuducherry"/>
    <n v="604594.80000000005"/>
    <n v="604594.80000000005"/>
    <n v="1321.65"/>
    <n v="1321.65"/>
    <n v="3.62"/>
    <n v="3.62"/>
    <n v="28.094999999999999"/>
    <n v="28.094999999999999"/>
    <n v="32.625"/>
    <n v="32.625"/>
    <n v="24.513999999999999"/>
    <n v="24.513999999999999"/>
  </r>
  <r>
    <s v="Sugarcane"/>
    <n v="2014"/>
    <x v="0"/>
    <s v="Kharif"/>
    <s v="Kharif"/>
    <x v="0"/>
    <n v="1921"/>
    <n v="1921"/>
    <n v="316965"/>
    <n v="316965"/>
    <s v=" 1330 "/>
    <s v=" 1330 "/>
    <s v="SugarcanePuducherry"/>
    <n v="289994.15999999997"/>
    <n v="289994.15999999997"/>
    <n v="633.92999999999995"/>
    <n v="633.92999999999995"/>
    <n v="165"/>
    <n v="165"/>
    <n v="28.094999999999999"/>
    <n v="28.094999999999999"/>
    <n v="32.625"/>
    <n v="32.625"/>
    <n v="24.513999999999999"/>
    <n v="24.513999999999999"/>
  </r>
  <r>
    <s v="Urad"/>
    <n v="2014"/>
    <x v="0"/>
    <s v="Kharif"/>
    <s v="Kharif"/>
    <x v="0"/>
    <n v="9"/>
    <n v="9"/>
    <n v="7"/>
    <n v="7"/>
    <n v="1330"/>
    <n v="1330"/>
    <s v="UradPuducherry"/>
    <n v="1358.64"/>
    <n v="1358.64"/>
    <n v="2.97"/>
    <n v="2.97"/>
    <n v="-0.78"/>
    <n v="-0.78"/>
    <n v="28.094999999999999"/>
    <n v="28.094999999999999"/>
    <n v="32.625"/>
    <n v="32.625"/>
    <n v="24.513999999999999"/>
    <n v="24.513999999999999"/>
  </r>
  <r>
    <s v="Urad"/>
    <n v="2014"/>
    <x v="1"/>
    <s v="Rabi"/>
    <s v="Rabi"/>
    <x v="0"/>
    <n v="171"/>
    <n v="171"/>
    <n v="174"/>
    <n v="174"/>
    <n v="1330"/>
    <n v="1330"/>
    <s v="UradPuducherry"/>
    <n v="25814.16"/>
    <n v="25814.16"/>
    <n v="56.43"/>
    <n v="56.43"/>
    <n v="1.01"/>
    <n v="1.01"/>
    <n v="28.094999999999999"/>
    <n v="28.094999999999999"/>
    <n v="32.625"/>
    <n v="32.625"/>
    <n v="24.513999999999999"/>
    <n v="24.513999999999999"/>
  </r>
  <r>
    <s v="Urad"/>
    <n v="2014"/>
    <x v="2"/>
    <s v="Summer"/>
    <s v="Summer"/>
    <x v="0"/>
    <n v="592"/>
    <n v="592"/>
    <n v="211"/>
    <n v="211"/>
    <n v="1330"/>
    <n v="1330"/>
    <s v="UradPuducherry"/>
    <n v="89368.320000000007"/>
    <n v="89368.320000000007"/>
    <n v="195.36"/>
    <n v="195.36"/>
    <n v="0.66"/>
    <n v="0.66"/>
    <n v="28.094999999999999"/>
    <n v="28.094999999999999"/>
    <n v="32.625"/>
    <n v="32.625"/>
    <n v="24.513999999999999"/>
    <n v="24.513999999999999"/>
  </r>
  <r>
    <s v="Rice"/>
    <n v="2015"/>
    <x v="0"/>
    <s v="Kharif"/>
    <s v="Kharif"/>
    <x v="28"/>
    <n v="5884"/>
    <n v="5884"/>
    <n v="16837"/>
    <n v="16837"/>
    <n v="757.7"/>
    <n v="757.7"/>
    <s v="RiceDelhi"/>
    <n v="929142.44"/>
    <n v="929142.44"/>
    <n v="1941.72"/>
    <n v="1941.72"/>
    <n v="2.86"/>
    <n v="2.86"/>
    <n v="25.398"/>
    <n v="25.398"/>
    <n v="37.597000000000001"/>
    <n v="37.597000000000001"/>
    <n v="13.638"/>
    <n v="13.638"/>
  </r>
  <r>
    <s v="Wheat"/>
    <n v="2015"/>
    <x v="1"/>
    <s v="Rabi"/>
    <s v="Rabi"/>
    <x v="28"/>
    <n v="19050"/>
    <n v="19050"/>
    <n v="83419"/>
    <n v="83419"/>
    <n v="757.7"/>
    <n v="757.7"/>
    <s v="WheatDelhi"/>
    <n v="3008185.5"/>
    <n v="3008185.5"/>
    <n v="6286.5"/>
    <n v="6286.5"/>
    <n v="4.38"/>
    <n v="4.38"/>
    <n v="25.398"/>
    <n v="25.398"/>
    <n v="37.597000000000001"/>
    <n v="37.597000000000001"/>
    <n v="13.638"/>
    <n v="13.638"/>
  </r>
  <r>
    <s v="Rice"/>
    <n v="2015"/>
    <x v="0"/>
    <s v="Kharif"/>
    <s v="Kharif"/>
    <x v="22"/>
    <n v="304503"/>
    <n v="304503"/>
    <n v="646362"/>
    <n v="646362"/>
    <n v="1572.6"/>
    <n v="1572.6"/>
    <s v="RiceJammu and Kashmir"/>
    <n v="48084068.729999997"/>
    <n v="48084068.729999997"/>
    <n v="100485.99"/>
    <n v="100485.99"/>
    <n v="2.0499999999999998"/>
    <n v="2.0499999999999998"/>
    <n v="-2.8610000000000002"/>
    <n v="-2.8610000000000002"/>
    <n v="9.6920000000000002"/>
    <n v="9.6920000000000002"/>
    <n v="-15.64"/>
    <n v="-15.64"/>
  </r>
  <r>
    <s v="Sugarcane"/>
    <n v="2015"/>
    <x v="0"/>
    <s v="Kharif"/>
    <s v="Kharif"/>
    <x v="22"/>
    <n v="193"/>
    <n v="193"/>
    <n v="290"/>
    <n v="290"/>
    <n v="1572.6"/>
    <n v="1572.6"/>
    <s v="SugarcaneJammu and Kashmir"/>
    <n v="30476.63"/>
    <n v="30476.63"/>
    <m/>
    <n v="94.245999999999995"/>
    <n v="1.5"/>
    <n v="1.5"/>
    <n v="-2.8610000000000002"/>
    <n v="-2.8610000000000002"/>
    <n v="9.6920000000000002"/>
    <n v="9.6920000000000002"/>
    <n v="-15.64"/>
    <n v="-15.64"/>
  </r>
  <r>
    <s v="Urad"/>
    <n v="2015"/>
    <x v="0"/>
    <s v="Kharif"/>
    <s v="Kharif"/>
    <x v="22"/>
    <n v="6457"/>
    <n v="6457"/>
    <n v="2180"/>
    <n v="2180"/>
    <n v="1572.6"/>
    <n v="1572.6"/>
    <s v="UradJammu and Kashmir"/>
    <n v="1019624.87"/>
    <n v="1019624.87"/>
    <n v="2130.81"/>
    <n v="2130.81"/>
    <n v="0.40300000000000002"/>
    <n v="0.40300000000000002"/>
    <n v="-2.8610000000000002"/>
    <n v="-2.8610000000000002"/>
    <n v="9.6920000000000002"/>
    <n v="9.6920000000000002"/>
    <n v="-15.64"/>
    <n v="-15.64"/>
  </r>
  <r>
    <s v="Urad"/>
    <n v="2015"/>
    <x v="1"/>
    <s v="Rabi"/>
    <s v="Rabi"/>
    <x v="22"/>
    <n v="18"/>
    <n v="18"/>
    <n v="9"/>
    <n v="9"/>
    <n v="1572.6"/>
    <n v="1572.6"/>
    <s v="UradJammu and Kashmir"/>
    <n v="2842.38"/>
    <n v="2842.38"/>
    <n v="5.94"/>
    <n v="5.94"/>
    <n v="0.46500000000000002"/>
    <n v="0.46500000000000002"/>
    <n v="-2.8610000000000002"/>
    <n v="-2.8610000000000002"/>
    <n v="9.6920000000000002"/>
    <n v="9.6920000000000002"/>
    <n v="-15.64"/>
    <n v="-15.64"/>
  </r>
  <r>
    <s v="Wheat"/>
    <n v="2015"/>
    <x v="1"/>
    <s v="Rabi"/>
    <s v="Rabi"/>
    <x v="22"/>
    <n v="281870"/>
    <n v="281870"/>
    <n v="544889"/>
    <n v="544889"/>
    <n v="1572.6"/>
    <n v="1572.6"/>
    <s v="WheatJammu and Kashmir"/>
    <n v="44510091.700000003"/>
    <n v="44510091.700000003"/>
    <n v="93017.1"/>
    <n v="93017.1"/>
    <n v="1.333"/>
    <n v="1.333"/>
    <n v="-2.8610000000000002"/>
    <n v="-2.8610000000000002"/>
    <n v="9.6920000000000002"/>
    <n v="9.6920000000000002"/>
    <n v="-15.64"/>
    <n v="-15.64"/>
  </r>
  <r>
    <s v="Rice"/>
    <n v="2016"/>
    <x v="0"/>
    <s v="Kharif"/>
    <s v="Kharif"/>
    <x v="28"/>
    <n v="5973"/>
    <n v="5973"/>
    <n v="17260"/>
    <n v="17260"/>
    <n v="747.1"/>
    <n v="747.1"/>
    <s v="RiceDelhi"/>
    <n v="915362.25"/>
    <n v="915362.25"/>
    <n v="2090.5500000000002"/>
    <n v="2090.5500000000002"/>
    <n v="2.89"/>
    <n v="2.89"/>
    <n v="26.312999999999999"/>
    <n v="26.312999999999999"/>
    <n v="37.972000000000001"/>
    <n v="37.972000000000001"/>
    <n v="15.452"/>
    <n v="15.452"/>
  </r>
  <r>
    <s v="Wheat"/>
    <n v="2016"/>
    <x v="6"/>
    <s v=""/>
    <s v="Kharif"/>
    <x v="28"/>
    <n v="19622"/>
    <n v="19622"/>
    <n v="87182"/>
    <n v="87182"/>
    <n v="747.1"/>
    <n v="747.1"/>
    <s v="WheatDelhi"/>
    <n v="3007071.5"/>
    <n v="3007071.5"/>
    <n v="6867.7"/>
    <n v="6867.7"/>
    <n v="4.4400000000000004"/>
    <n v="4.4400000000000004"/>
    <n v="26.312999999999999"/>
    <n v="26.312999999999999"/>
    <n v="37.972000000000001"/>
    <n v="37.972000000000001"/>
    <n v="15.452"/>
    <n v="15.452"/>
  </r>
  <r>
    <s v="Rice"/>
    <n v="2016"/>
    <x v="0"/>
    <s v="Kharif"/>
    <s v="Kharif"/>
    <x v="22"/>
    <n v="283443"/>
    <n v="283443"/>
    <n v="572213"/>
    <n v="572213"/>
    <n v="902.8"/>
    <n v="902.8"/>
    <s v="RiceJammu and Kashmir"/>
    <n v="43437639.75"/>
    <n v="43437639.75"/>
    <m/>
    <n v="90166.233749999985"/>
    <n v="2.0259999999999998"/>
    <n v="2.0259999999999998"/>
    <n v="-1.982"/>
    <n v="-1.982"/>
    <n v="10.172000000000001"/>
    <n v="10.172000000000001"/>
    <n v="-13.51"/>
    <n v="-13.51"/>
  </r>
  <r>
    <s v="Sugarcane"/>
    <n v="2016"/>
    <x v="0"/>
    <s v="Kharif"/>
    <s v="Kharif"/>
    <x v="22"/>
    <n v="45"/>
    <n v="45"/>
    <n v="68"/>
    <n v="68"/>
    <n v="902.8"/>
    <n v="902.8"/>
    <s v="SugarcaneJammu and Kashmir"/>
    <n v="6896.25"/>
    <n v="6896.25"/>
    <n v="15.75"/>
    <n v="15.75"/>
    <n v="1.5"/>
    <n v="1.5"/>
    <n v="-1.982"/>
    <n v="-1.982"/>
    <n v="10.172000000000001"/>
    <n v="10.172000000000001"/>
    <n v="-13.51"/>
    <n v="-13.51"/>
  </r>
  <r>
    <s v="Urad"/>
    <n v="2016"/>
    <x v="0"/>
    <s v="Kharif"/>
    <s v="Kharif"/>
    <x v="22"/>
    <n v="9636"/>
    <n v="9636"/>
    <n v="3288"/>
    <n v="3288"/>
    <n v="902.8"/>
    <n v="902.8"/>
    <s v="UradJammu and Kashmir"/>
    <n v="1476717"/>
    <n v="1476717"/>
    <n v="3372.6"/>
    <n v="3372.6"/>
    <n v="0.375"/>
    <n v="0.375"/>
    <n v="-1.982"/>
    <n v="-1.982"/>
    <n v="10.172000000000001"/>
    <n v="10.172000000000001"/>
    <n v="-13.51"/>
    <n v="-13.51"/>
  </r>
  <r>
    <s v="Wheat"/>
    <n v="2016"/>
    <x v="1"/>
    <s v="Rabi"/>
    <s v="Rabi"/>
    <x v="22"/>
    <n v="290301"/>
    <n v="290301"/>
    <n v="548542"/>
    <n v="548542"/>
    <n v="902.8"/>
    <n v="902.8"/>
    <s v="WheatJammu and Kashmir"/>
    <n v="44488628.25"/>
    <n v="44488628.25"/>
    <n v="101605.35"/>
    <n v="101605.35"/>
    <n v="1.4159999999999999"/>
    <n v="1.4159999999999999"/>
    <n v="-1.982"/>
    <n v="-1.982"/>
    <n v="10.172000000000001"/>
    <n v="10.172000000000001"/>
    <n v="-13.51"/>
    <n v="-13.51"/>
  </r>
  <r>
    <s v="Rice"/>
    <n v="2017"/>
    <x v="0"/>
    <s v="Kharif"/>
    <s v="Kharif"/>
    <x v="28"/>
    <n v="5854"/>
    <n v="5854"/>
    <n v="16837"/>
    <n v="16837"/>
    <n v="533.70000000000005"/>
    <n v="533.70000000000005"/>
    <s v="RiceDelhi"/>
    <n v="921653.76000000001"/>
    <n v="921653.76000000001"/>
    <n v="2224.52"/>
    <n v="2224.52"/>
    <n v="2.88"/>
    <n v="2.88"/>
    <n v="25.786000000000001"/>
    <n v="25.786000000000001"/>
    <n v="38.472000000000001"/>
    <n v="38.472000000000001"/>
    <n v="13.78"/>
    <n v="13.78"/>
  </r>
  <r>
    <s v="Wheat"/>
    <n v="2017"/>
    <x v="1"/>
    <s v="Rabi"/>
    <s v="Rabi"/>
    <x v="28"/>
    <n v="19671"/>
    <n v="19671"/>
    <m/>
    <n v="83405.040000000008"/>
    <m/>
    <n v="670.17204545454558"/>
    <s v="WheatDelhi"/>
    <n v="3097002.24"/>
    <n v="3097002.24"/>
    <n v="7474.98"/>
    <n v="7474.98"/>
    <n v="4.24"/>
    <n v="4.24"/>
    <n v="25.786000000000001"/>
    <n v="25.786000000000001"/>
    <n v="38.472000000000001"/>
    <n v="38.472000000000001"/>
    <n v="13.78"/>
    <n v="13.78"/>
  </r>
  <r>
    <s v="Ragi"/>
    <n v="2017"/>
    <x v="0"/>
    <s v="Kharif"/>
    <s v="Kharif"/>
    <x v="22"/>
    <n v="238"/>
    <n v="238"/>
    <n v="126"/>
    <n v="126"/>
    <n v="1279.0999999999999"/>
    <n v="1279.0999999999999"/>
    <s v="RagiJammu and Kashmir"/>
    <n v="37470.720000000001"/>
    <n v="37470.720000000001"/>
    <n v="90.44"/>
    <n v="90.44"/>
    <n v="0.56699999999999995"/>
    <n v="0.56699999999999995"/>
    <n v="-3.0470000000000002"/>
    <n v="-3.0470000000000002"/>
    <n v="9.82"/>
    <n v="9.82"/>
    <n v="-16.832999999999998"/>
    <n v="-16.832999999999998"/>
  </r>
  <r>
    <s v="Ragi"/>
    <n v="2017"/>
    <x v="1"/>
    <s v="Rabi"/>
    <s v="Rabi"/>
    <x v="22"/>
    <n v="8486"/>
    <n v="8486"/>
    <n v="4725"/>
    <n v="4725"/>
    <n v="1279.0999999999999"/>
    <n v="1279.0999999999999"/>
    <s v="RagiJammu and Kashmir"/>
    <m/>
    <n v="189088.63"/>
    <n v="3224.68"/>
    <n v="3224.68"/>
    <n v="0.56999999999999995"/>
    <n v="0.56999999999999995"/>
    <n v="-3.0470000000000002"/>
    <n v="-3.0470000000000002"/>
    <n v="9.82"/>
    <n v="9.82"/>
    <n v="-16.832999999999998"/>
    <n v="-16.832999999999998"/>
  </r>
  <r>
    <s v="Rice"/>
    <n v="2017"/>
    <x v="0"/>
    <s v="Kharif"/>
    <s v="Kharif"/>
    <x v="22"/>
    <n v="273582"/>
    <n v="273582"/>
    <n v="663755"/>
    <n v="663755"/>
    <n v="1279.0999999999999"/>
    <n v="1279.0999999999999"/>
    <s v="RiceJammu and Kashmir"/>
    <n v="43072750.079999998"/>
    <n v="43072750.079999998"/>
    <n v="103961.16"/>
    <n v="103961.16"/>
    <n v="2.31"/>
    <n v="2.31"/>
    <s v=" -3.047 "/>
    <s v=" -3.047 "/>
    <n v="9.82"/>
    <n v="9.82"/>
    <n v="-16.832999999999998"/>
    <n v="-16.832999999999998"/>
  </r>
  <r>
    <s v="Urad"/>
    <n v="2017"/>
    <x v="0"/>
    <s v="Kharif"/>
    <s v="Kharif"/>
    <x v="22"/>
    <n v="10256"/>
    <n v="10256"/>
    <n v="3468"/>
    <n v="3468"/>
    <n v="1279.0999999999999"/>
    <n v="1279.0999999999999"/>
    <s v="UradJammu and Kashmir"/>
    <n v="1614704.6399999999"/>
    <n v="1614704.6399999999"/>
    <n v="3897.28"/>
    <n v="3897.28"/>
    <n v="0.372"/>
    <n v="0.372"/>
    <n v="-3.0470000000000002"/>
    <n v="-3.0470000000000002"/>
    <n v="9.82"/>
    <n v="9.82"/>
    <n v="-16.832999999999998"/>
    <n v="-16.832999999999998"/>
  </r>
  <r>
    <s v="Urad"/>
    <n v="2017"/>
    <x v="1"/>
    <s v="Rabi"/>
    <s v="Rabi"/>
    <x v="22"/>
    <n v="64"/>
    <n v="64"/>
    <n v="38"/>
    <n v="38"/>
    <n v="1279.0999999999999"/>
    <n v="1279.0999999999999"/>
    <s v="UradJammu and Kashmir"/>
    <n v="10076.16"/>
    <n v="10076.16"/>
    <n v="24.32"/>
    <n v="24.32"/>
    <n v="0.6"/>
    <n v="0.6"/>
    <n v="-3.0470000000000002"/>
    <n v="-3.0470000000000002"/>
    <n v="9.82"/>
    <n v="9.82"/>
    <n v="-16.832999999999998"/>
    <n v="-16.832999999999998"/>
  </r>
  <r>
    <s v="Wheat"/>
    <n v="2017"/>
    <x v="1"/>
    <s v="Rabi"/>
    <s v="Rabi"/>
    <x v="22"/>
    <n v="299336"/>
    <n v="299336"/>
    <n v="640196"/>
    <n v="640196"/>
    <n v="1279.0999999999999"/>
    <n v="1279.0999999999999"/>
    <s v="WheatJammu and Kashmir"/>
    <m/>
    <n v="45024532.017499998"/>
    <n v="113747.68"/>
    <n v="113747.68"/>
    <n v="1.645"/>
    <n v="1.645"/>
    <n v="-3.0470000000000002"/>
    <n v="-3.0470000000000002"/>
    <n v="9.82"/>
    <n v="9.82"/>
    <n v="-16.832999999999998"/>
    <n v="-16.832999999999998"/>
  </r>
  <r>
    <s v="Rice"/>
    <n v="2018"/>
    <x v="0"/>
    <s v="Kharif"/>
    <s v="Kharif"/>
    <x v="28"/>
    <n v="5848"/>
    <n v="5848"/>
    <n v="16826"/>
    <n v="16826"/>
    <n v="678.5"/>
    <n v="678.5"/>
    <s v="RiceDelhi"/>
    <n v="948545.6"/>
    <n v="948545.6"/>
    <n v="2046.8"/>
    <n v="2046.8"/>
    <n v="2.88"/>
    <n v="2.88"/>
    <n v="25.495000000000001"/>
    <n v="25.495000000000001"/>
    <n v="37.601999999999997"/>
    <n v="37.601999999999997"/>
    <n v="14.291"/>
    <n v="14.291"/>
  </r>
  <r>
    <s v="Wheat"/>
    <n v="2018"/>
    <x v="1"/>
    <s v="Rabi"/>
    <s v="Rabi"/>
    <x v="28"/>
    <n v="19220"/>
    <n v="19220"/>
    <n v="82876"/>
    <n v="82876"/>
    <n v="678.5"/>
    <n v="678.5"/>
    <s v="WheatDelhi"/>
    <n v="3117484"/>
    <n v="3117484"/>
    <n v="6727"/>
    <n v="6727"/>
    <n v="4.3099999999999996"/>
    <n v="4.3099999999999996"/>
    <n v="25.495000000000001"/>
    <n v="25.495000000000001"/>
    <n v="37.601999999999997"/>
    <n v="37.601999999999997"/>
    <n v="14.291"/>
    <n v="14.291"/>
  </r>
  <r>
    <s v="Ragi"/>
    <n v="2018"/>
    <x v="6"/>
    <s v=""/>
    <s v="Kharif"/>
    <x v="22"/>
    <n v="159"/>
    <n v="159"/>
    <n v="84"/>
    <n v="84"/>
    <n v="1016.3"/>
    <n v="1016.3"/>
    <s v="RagiJammu and Kashmir"/>
    <n v="25789.8"/>
    <n v="25789.8"/>
    <n v="55.65"/>
    <n v="55.65"/>
    <n v="0.55000000000000004"/>
    <n v="0.55000000000000004"/>
    <n v="-3.7559999999999998"/>
    <n v="-3.7559999999999998"/>
    <n v="9.4939999999999998"/>
    <n v="9.4939999999999998"/>
    <n v="-17.100000000000001"/>
    <n v="-17.100000000000001"/>
  </r>
  <r>
    <s v="Ragi"/>
    <n v="2018"/>
    <x v="1"/>
    <s v="Rabi"/>
    <s v="Rabi"/>
    <x v="22"/>
    <n v="4056"/>
    <n v="4056"/>
    <n v="2987"/>
    <n v="2987"/>
    <n v="1016.3"/>
    <n v="1016.3"/>
    <s v="RagiJammu and Kashmir"/>
    <n v="657883.19999999995"/>
    <n v="657883.19999999995"/>
    <n v="1419.6"/>
    <n v="1419.6"/>
    <n v="0.56999999999999995"/>
    <n v="0.56999999999999995"/>
    <n v="-3.7559999999999998"/>
    <n v="-3.7559999999999998"/>
    <n v="9.4939999999999998"/>
    <n v="9.4939999999999998"/>
    <n v="-17.100000000000001"/>
    <n v="-17.100000000000001"/>
  </r>
  <r>
    <s v="Rice"/>
    <n v="2018"/>
    <x v="0"/>
    <s v="Kharif"/>
    <s v="Kharif"/>
    <x v="22"/>
    <m/>
    <s v=""/>
    <n v="615799"/>
    <n v="615799"/>
    <m/>
    <n v="1209.0410256410255"/>
    <s v="RiceJammu and Kashmir"/>
    <n v="42498346.399999999"/>
    <n v="42498346.399999999"/>
    <n v="91704.2"/>
    <n v="91704.2"/>
    <m/>
    <s v=""/>
    <n v="-3.7559999999999998"/>
    <n v="-3.7559999999999998"/>
    <n v="9.4939999999999998"/>
    <n v="9.4939999999999998"/>
    <n v="-17.100000000000001"/>
    <n v="-17.100000000000001"/>
  </r>
  <r>
    <s v="Urad"/>
    <n v="2018"/>
    <x v="0"/>
    <s v="Kharif"/>
    <s v="Kharif"/>
    <x v="22"/>
    <n v="10962"/>
    <n v="10962"/>
    <n v="3704"/>
    <n v="3704"/>
    <n v="1016.3"/>
    <n v="1016.3"/>
    <s v="UradJammu and Kashmir"/>
    <n v="1778036.4"/>
    <n v="1778036.4"/>
    <n v="3836.7"/>
    <n v="3836.7"/>
    <n v="0.36799999999999999"/>
    <n v="0.36799999999999999"/>
    <n v="-3.7559999999999998"/>
    <n v="-3.7559999999999998"/>
    <n v="9.4939999999999998"/>
    <n v="9.4939999999999998"/>
    <n v="-17.100000000000001"/>
    <n v="-17.100000000000001"/>
  </r>
  <r>
    <s v="Wheat"/>
    <n v="2018"/>
    <x v="1"/>
    <s v="Rabi"/>
    <s v="Rabi"/>
    <x v="22"/>
    <n v="288387"/>
    <n v="288387"/>
    <n v="671799"/>
    <n v="671799"/>
    <n v="1016.3"/>
    <n v="1016.3"/>
    <s v="WheatJammu and Kashmir"/>
    <n v="46776371.399999999"/>
    <n v="46776371.399999999"/>
    <n v="100935.45"/>
    <n v="100935.45"/>
    <m/>
    <n v="2.3295051441292429"/>
    <n v="-3.7559999999999998"/>
    <n v="-3.7559999999999998"/>
    <n v="9.4939999999999998"/>
    <n v="9.4939999999999998"/>
    <n v="-17.100000000000001"/>
    <n v="-17.100000000000001"/>
  </r>
  <r>
    <s v="Rice"/>
    <n v="2019"/>
    <x v="0"/>
    <s v="Kharif"/>
    <s v="Kharif"/>
    <x v="28"/>
    <n v="5848"/>
    <n v="5848"/>
    <n v="17580"/>
    <n v="17580"/>
    <n v="546.9"/>
    <n v="546.9"/>
    <s v="RiceDelhi"/>
    <n v="1004452.48"/>
    <n v="1004452.48"/>
    <n v="2163.7600000000002"/>
    <n v="2163.7600000000002"/>
    <n v="3.01"/>
    <n v="3.01"/>
    <n v="25.28"/>
    <n v="25.28"/>
    <n v="38.088000000000001"/>
    <n v="38.088000000000001"/>
    <n v="13.654999999999999"/>
    <n v="13.654999999999999"/>
  </r>
  <r>
    <s v="Wheat"/>
    <n v="2019"/>
    <x v="1"/>
    <s v="Rabi"/>
    <s v="Rabi"/>
    <x v="28"/>
    <n v="19228"/>
    <n v="19228"/>
    <n v="82905"/>
    <n v="82905"/>
    <n v="546.9"/>
    <n v="546.9"/>
    <s v="WheatDelhi"/>
    <n v="3302601.28"/>
    <n v="3302601.28"/>
    <n v="7114.36"/>
    <n v="7114.36"/>
    <n v="4.3099999999999996"/>
    <n v="4.3099999999999996"/>
    <n v="25.28"/>
    <n v="25.28"/>
    <n v="38.088000000000001"/>
    <n v="38.088000000000001"/>
    <n v="13.654999999999999"/>
    <n v="13.654999999999999"/>
  </r>
  <r>
    <s v="Ragi"/>
    <n v="2019"/>
    <x v="0"/>
    <s v="Kharif"/>
    <s v="Kharif"/>
    <x v="22"/>
    <n v="205"/>
    <n v="205"/>
    <n v="107"/>
    <n v="107"/>
    <n v="1324.1"/>
    <n v="1324.1"/>
    <s v="RagiJammu and Kashmir"/>
    <n v="35210.800000000003"/>
    <n v="35210.800000000003"/>
    <m/>
    <n v="1197.5925"/>
    <n v="0.55000000000000004"/>
    <n v="0.55000000000000004"/>
    <n v="-5.1150000000000002"/>
    <n v="-5.1150000000000002"/>
    <n v="7.7009999999999996"/>
    <n v="7.7009999999999996"/>
    <s v=" -19.359 "/>
    <s v=" -19.359 "/>
  </r>
  <r>
    <s v="Rice"/>
    <n v="2019"/>
    <x v="0"/>
    <s v="Kharif"/>
    <s v="Kharif"/>
    <x v="22"/>
    <n v="280513"/>
    <n v="280513"/>
    <n v="587099"/>
    <n v="587099"/>
    <n v="1324.1"/>
    <n v="1324.1"/>
    <s v="RiceJammu and Kashmir"/>
    <n v="48180912.880000003"/>
    <n v="48180912.880000003"/>
    <n v="103789.81"/>
    <n v="103789.81"/>
    <n v="2.0760000000000001"/>
    <n v="2.0760000000000001"/>
    <n v="-5.1150000000000002"/>
    <n v="-5.1150000000000002"/>
    <n v="7.7009999999999996"/>
    <n v="7.7009999999999996"/>
    <n v="-19.359000000000002"/>
    <n v="-19.359000000000002"/>
  </r>
  <r>
    <s v="Sugarcane"/>
    <n v="2019"/>
    <x v="5"/>
    <s v="Whole Year"/>
    <s v="Whole Year"/>
    <x v="22"/>
    <n v="37"/>
    <n v="37"/>
    <n v="83"/>
    <n v="83"/>
    <n v="1324.1"/>
    <n v="1324.1"/>
    <s v="SugarcaneJammu and Kashmir"/>
    <n v="6355.12"/>
    <n v="6355.12"/>
    <n v="13.69"/>
    <n v="13.69"/>
    <m/>
    <n v="2.2432432432432434"/>
    <n v="-5.1150000000000002"/>
    <n v="-5.1150000000000002"/>
    <n v="7.7009999999999996"/>
    <n v="7.7009999999999996"/>
    <n v="-19.359000000000002"/>
    <n v="-19.359000000000002"/>
  </r>
  <r>
    <s v="Urad"/>
    <n v="2019"/>
    <x v="0"/>
    <s v="Kharif"/>
    <s v="Kharif"/>
    <x v="22"/>
    <n v="8315"/>
    <n v="8315"/>
    <n v="2802"/>
    <n v="2802"/>
    <n v="1324.1"/>
    <n v="1324.1"/>
    <s v="UradJammu and Kashmir"/>
    <n v="1428184.4"/>
    <n v="1428184.4"/>
    <n v="3076.55"/>
    <n v="3076.55"/>
    <n v="0.371"/>
    <n v="0.371"/>
    <n v="-5.1150000000000002"/>
    <n v="-5.1150000000000002"/>
    <n v="7.7009999999999996"/>
    <n v="7.7009999999999996"/>
    <n v="-19.359000000000002"/>
    <n v="-19.359000000000002"/>
  </r>
  <r>
    <s v="Urad"/>
    <n v="2019"/>
    <x v="1"/>
    <s v="Rabi"/>
    <s v="Rabi"/>
    <x v="22"/>
    <n v="6"/>
    <n v="6"/>
    <n v="3"/>
    <n v="3"/>
    <n v="1324.1"/>
    <n v="1324.1"/>
    <s v="UradJammu and Kashmir"/>
    <n v="1030.56"/>
    <n v="1030.56"/>
    <n v="2.2200000000000002"/>
    <n v="2.2200000000000002"/>
    <n v="0.48"/>
    <n v="0.48"/>
    <n v="-5.1150000000000002"/>
    <n v="-5.1150000000000002"/>
    <n v="7.7009999999999996"/>
    <n v="7.7009999999999996"/>
    <n v="-19.359000000000002"/>
    <n v="-19.359000000000002"/>
  </r>
  <r>
    <s v="Wheat"/>
    <n v="2019"/>
    <x v="1"/>
    <s v="Rabi"/>
    <s v="Rabi"/>
    <x v="22"/>
    <n v="243929"/>
    <n v="243929"/>
    <n v="488297"/>
    <n v="488297"/>
    <n v="1324.1"/>
    <n v="1324.1"/>
    <s v="WheatJammu and Kashmir"/>
    <n v="41897245.039999999"/>
    <n v="41897245.039999999"/>
    <n v="90253.73"/>
    <n v="90253.73"/>
    <n v="1.6579999999999999"/>
    <n v="1.6579999999999999"/>
    <n v="-5.1150000000000002"/>
    <n v="-5.1150000000000002"/>
    <n v="7.7009999999999996"/>
    <n v="7.7009999999999996"/>
    <n v="-19.359000000000002"/>
    <n v="-19.359000000000002"/>
  </r>
  <r>
    <s v="Rice"/>
    <n v="2010"/>
    <x v="0"/>
    <s v="Kharif"/>
    <s v="Kharif"/>
    <x v="29"/>
    <n v="12140"/>
    <n v="12140"/>
    <n v="20973"/>
    <n v="20973"/>
    <n v="2527"/>
    <n v="2527"/>
    <s v="RiceSikkim"/>
    <n v="2016575.4"/>
    <n v="2016575.4"/>
    <n v="2913.6"/>
    <n v="2913.6"/>
    <n v="1.6220000000000001"/>
    <n v="1.6220000000000001"/>
    <n v="7.7750000000000004"/>
    <n v="7.7750000000000004"/>
    <n v="16.344000000000001"/>
    <n v="16.344000000000001"/>
    <n v="-0.436"/>
    <n v="-0.436"/>
  </r>
  <r>
    <s v="Urad"/>
    <n v="2010"/>
    <x v="0"/>
    <s v="Kharif"/>
    <s v="Kharif"/>
    <x v="29"/>
    <n v="3700"/>
    <n v="3700"/>
    <n v="1943"/>
    <n v="1943"/>
    <n v="2527"/>
    <n v="2527"/>
    <s v="UradSikkim"/>
    <n v="614607"/>
    <n v="614607"/>
    <n v="888"/>
    <n v="888"/>
    <n v="0.66"/>
    <n v="0.66"/>
    <n v="7.7750000000000004"/>
    <n v="7.7750000000000004"/>
    <n v="16.344000000000001"/>
    <n v="16.344000000000001"/>
    <n v="-0.436"/>
    <n v="-0.436"/>
  </r>
  <r>
    <s v="Wheat"/>
    <n v="2010"/>
    <x v="1"/>
    <s v="Rabi"/>
    <s v="Rabi"/>
    <x v="29"/>
    <s v=" 2650 "/>
    <s v=" 2650 "/>
    <n v="2710"/>
    <n v="2710"/>
    <n v="2527"/>
    <n v="2527"/>
    <s v="WheatSikkim"/>
    <n v="440191.5"/>
    <n v="440191.5"/>
    <n v="636"/>
    <n v="636"/>
    <n v="1.03"/>
    <n v="1.03"/>
    <n v="7.7750000000000004"/>
    <n v="7.7750000000000004"/>
    <n v="16.344000000000001"/>
    <n v="16.344000000000001"/>
    <n v="-0.436"/>
    <n v="-0.436"/>
  </r>
  <r>
    <s v="Rice"/>
    <n v="2011"/>
    <x v="0"/>
    <s v="Kharif"/>
    <s v="Kharif"/>
    <x v="29"/>
    <n v="12070"/>
    <n v="12070"/>
    <n v="20880"/>
    <n v="20880"/>
    <n v="2585.4859999999999"/>
    <n v="2585.4859999999999"/>
    <s v="RiceSikkim"/>
    <n v="2021966.4"/>
    <n v="2021966.4"/>
    <n v="3983.1"/>
    <n v="3983.1"/>
    <n v="1.6220000000000001"/>
    <n v="1.6220000000000001"/>
    <n v="7.1239999999999997"/>
    <n v="7.1239999999999997"/>
    <n v="15.992000000000001"/>
    <n v="15.992000000000001"/>
    <n v="-1.4550000000000001"/>
    <n v="-1.4550000000000001"/>
  </r>
  <r>
    <s v="Urad"/>
    <n v="2011"/>
    <x v="0"/>
    <s v="Kharif"/>
    <s v="Kharif"/>
    <x v="29"/>
    <n v="3420"/>
    <n v="3420"/>
    <m/>
    <n v="2968.56"/>
    <n v="2585.4859999999999"/>
    <n v="2585.4859999999999"/>
    <s v="UradSikkim"/>
    <m/>
    <n v="476486.66444444447"/>
    <n v="1128.5999999999999"/>
    <n v="1128.5999999999999"/>
    <n v="0.86799999999999999"/>
    <n v="0.86799999999999999"/>
    <n v="7.1239999999999997"/>
    <n v="7.1239999999999997"/>
    <n v="15.992000000000001"/>
    <n v="15.992000000000001"/>
    <n v="-1.4550000000000001"/>
    <n v="-1.4550000000000001"/>
  </r>
  <r>
    <s v="Wheat"/>
    <n v="2011"/>
    <x v="6"/>
    <s v=""/>
    <s v="Kharif"/>
    <x v="29"/>
    <n v="2500"/>
    <n v="2500"/>
    <s v=" 2650 "/>
    <s v=" 2650 "/>
    <n v="2585.4859999999999"/>
    <n v="2585.4859999999999"/>
    <s v="WheatSikkim"/>
    <n v="418800"/>
    <n v="418800"/>
    <n v="825"/>
    <n v="825"/>
    <n v="1.0649999999999999"/>
    <n v="1.0649999999999999"/>
    <n v="7.1239999999999997"/>
    <n v="7.1239999999999997"/>
    <n v="15.992000000000001"/>
    <n v="15.992000000000001"/>
    <n v="-1.4550000000000001"/>
    <n v="-1.4550000000000001"/>
  </r>
  <r>
    <s v="Rice"/>
    <n v="2012"/>
    <x v="0"/>
    <s v="Kharif"/>
    <s v="Kharif"/>
    <x v="29"/>
    <n v="11920"/>
    <n v="11920"/>
    <n v="21340"/>
    <n v="21340"/>
    <n v="3006.9"/>
    <n v="3006.9"/>
    <s v="RiceSikkim"/>
    <n v="1797536"/>
    <n v="1797536"/>
    <n v="3695.2"/>
    <n v="3695.2"/>
    <n v="1.718"/>
    <n v="1.718"/>
    <s v=" 7.055 "/>
    <s v=" 7.055 "/>
    <n v="16.434999999999999"/>
    <n v="16.434999999999999"/>
    <n v="-1.6819999999999999"/>
    <n v="-1.6819999999999999"/>
  </r>
  <r>
    <s v="Urad"/>
    <n v="2012"/>
    <x v="0"/>
    <s v="Kharif"/>
    <s v="Kharif"/>
    <x v="29"/>
    <n v="3270"/>
    <n v="3270"/>
    <n v="2910"/>
    <n v="2910"/>
    <n v="3006.9"/>
    <n v="3006.9"/>
    <s v="UradSikkim"/>
    <n v="493116"/>
    <n v="493116"/>
    <n v="1013.7"/>
    <n v="1013.7"/>
    <n v="0.91"/>
    <n v="0.91"/>
    <n v="7.0549999999999997"/>
    <n v="7.0549999999999997"/>
    <n v="16.434999999999999"/>
    <n v="16.434999999999999"/>
    <n v="-1.6819999999999999"/>
    <n v="-1.6819999999999999"/>
  </r>
  <r>
    <s v="Wheat"/>
    <n v="2012"/>
    <x v="1"/>
    <s v="Rabi"/>
    <s v="Rabi"/>
    <x v="29"/>
    <m/>
    <n v="524.80916030534354"/>
    <n v="550"/>
    <n v="550"/>
    <n v="3006.9"/>
    <n v="3006.9"/>
    <s v="WheatSikkim"/>
    <n v="78416"/>
    <n v="78416"/>
    <n v="161.19999999999999"/>
    <n v="161.19999999999999"/>
    <n v="1.048"/>
    <n v="1.048"/>
    <n v="7.0549999999999997"/>
    <n v="7.0549999999999997"/>
    <n v="16.434999999999999"/>
    <n v="16.434999999999999"/>
    <n v="-1.6819999999999999"/>
    <n v="-1.6819999999999999"/>
  </r>
  <r>
    <s v="Wheat"/>
    <n v="2013"/>
    <x v="1"/>
    <s v="Rabi"/>
    <s v="Rabi"/>
    <x v="22"/>
    <n v="292380"/>
    <n v="292380"/>
    <n v="464577"/>
    <n v="464577"/>
    <n v="1193.8"/>
    <n v="1193.8"/>
    <s v="WheatJammu and Kashmir"/>
    <n v="42245986.200000003"/>
    <n v="42245986.200000003"/>
    <n v="78942.600000000006"/>
    <n v="78942.600000000006"/>
    <n v="1.27"/>
    <n v="1.27"/>
    <n v="-2.4860000000000002"/>
    <n v="-2.4860000000000002"/>
    <n v="10.015000000000001"/>
    <n v="10.015000000000001"/>
    <n v="-15.368"/>
    <n v="-15.368"/>
  </r>
  <r>
    <s v="Rice"/>
    <n v="2013"/>
    <x v="0"/>
    <s v="Kharif"/>
    <s v="Kharif"/>
    <x v="29"/>
    <n v="11158"/>
    <n v="11158"/>
    <n v="20260"/>
    <n v="20260"/>
    <n v="2567.6"/>
    <n v="2567.6"/>
    <s v="RiceSikkim"/>
    <n v="1612219.42"/>
    <n v="1612219.42"/>
    <n v="3012.66"/>
    <n v="3012.66"/>
    <n v="1.76"/>
    <n v="1.76"/>
    <n v="7.4660000000000002"/>
    <n v="7.4660000000000002"/>
    <s v=" 16.895 "/>
    <s v=" 16.895 "/>
    <n v="-1.9990000000000001"/>
    <n v="-1.9990000000000001"/>
  </r>
  <r>
    <s v="Urad"/>
    <n v="2013"/>
    <x v="0"/>
    <s v="Kharif"/>
    <s v="Kharif"/>
    <x v="29"/>
    <n v="3280"/>
    <n v="3280"/>
    <n v="2954"/>
    <n v="2954"/>
    <n v="2567.6"/>
    <n v="2567.6"/>
    <s v="UradSikkim"/>
    <n v="473927.2"/>
    <n v="473927.2"/>
    <n v="885.6"/>
    <n v="885.6"/>
    <m/>
    <n v="0.900609756097561"/>
    <n v="7.4660000000000002"/>
    <n v="7.4660000000000002"/>
    <n v="16.895"/>
    <n v="16.895"/>
    <n v="-1.9990000000000001"/>
    <n v="-1.9990000000000001"/>
  </r>
  <r>
    <s v="Wheat"/>
    <n v="2013"/>
    <x v="1"/>
    <s v="Rabi"/>
    <s v="Rabi"/>
    <x v="29"/>
    <n v="360"/>
    <n v="360"/>
    <n v="385"/>
    <n v="385"/>
    <n v="2567.6"/>
    <n v="2567.6"/>
    <s v="WheatSikkim"/>
    <n v="52016.4"/>
    <n v="52016.4"/>
    <n v="97.2"/>
    <n v="97.2"/>
    <n v="1.03"/>
    <n v="1.03"/>
    <n v="7.4660000000000002"/>
    <n v="7.4660000000000002"/>
    <n v="16.895"/>
    <n v="16.895"/>
    <n v="-1.9990000000000001"/>
    <n v="-1.9990000000000001"/>
  </r>
  <r>
    <s v="Rice"/>
    <n v="2014"/>
    <x v="0"/>
    <s v="Kharif"/>
    <s v="Kharif"/>
    <x v="29"/>
    <n v="11040"/>
    <n v="11040"/>
    <n v="20070"/>
    <n v="20070"/>
    <n v="2627"/>
    <n v="2627"/>
    <s v="RiceSikkim"/>
    <n v="1666598.4"/>
    <n v="1666598.4"/>
    <n v="3643.2"/>
    <n v="3643.2"/>
    <n v="1.76"/>
    <n v="1.76"/>
    <n v="7.5750000000000002"/>
    <n v="7.5750000000000002"/>
    <n v="16.239000000000001"/>
    <n v="16.239000000000001"/>
    <n v="-0.57799999999999996"/>
    <n v="-0.57799999999999996"/>
  </r>
  <r>
    <s v="Urad"/>
    <n v="2014"/>
    <x v="0"/>
    <s v="Kharif"/>
    <s v="Kharif"/>
    <x v="29"/>
    <n v="3230"/>
    <n v="3230"/>
    <n v="2914"/>
    <n v="2914"/>
    <n v="2627"/>
    <n v="2627"/>
    <s v="UradSikkim"/>
    <n v="487600.8"/>
    <n v="487600.8"/>
    <n v="1065.9000000000001"/>
    <n v="1065.9000000000001"/>
    <n v="0.92"/>
    <n v="0.92"/>
    <n v="7.5750000000000002"/>
    <n v="7.5750000000000002"/>
    <n v="16.239000000000001"/>
    <n v="16.239000000000001"/>
    <n v="-0.57799999999999996"/>
    <n v="-0.57799999999999996"/>
  </r>
  <r>
    <s v="Wheat"/>
    <n v="2014"/>
    <x v="1"/>
    <s v="Rabi"/>
    <s v="Rabi"/>
    <x v="29"/>
    <n v="390"/>
    <n v="390"/>
    <n v="420"/>
    <n v="420"/>
    <n v="2627"/>
    <n v="2627"/>
    <s v="WheatSikkim"/>
    <n v="58874.400000000001"/>
    <n v="58874.400000000001"/>
    <n v="128.69999999999999"/>
    <n v="128.69999999999999"/>
    <n v="1.05"/>
    <n v="1.05"/>
    <n v="7.5750000000000002"/>
    <n v="7.5750000000000002"/>
    <n v="16.239000000000001"/>
    <n v="16.239000000000001"/>
    <n v="-0.57799999999999996"/>
    <n v="-0.57799999999999996"/>
  </r>
  <r>
    <s v="Rice"/>
    <n v="2015"/>
    <x v="0"/>
    <s v="Kharif"/>
    <s v="Kharif"/>
    <x v="29"/>
    <n v="10669"/>
    <n v="10669"/>
    <n v="19687"/>
    <n v="19687"/>
    <n v="2949.1"/>
    <n v="2949.1"/>
    <s v="RiceSikkim"/>
    <n v="1684741.79"/>
    <n v="1684741.79"/>
    <n v="3520.77"/>
    <n v="3520.77"/>
    <n v="1.792"/>
    <n v="1.792"/>
    <n v="7.5270000000000001"/>
    <n v="7.5270000000000001"/>
    <n v="16.265000000000001"/>
    <n v="16.265000000000001"/>
    <n v="-0.51800000000000002"/>
    <n v="-0.51800000000000002"/>
  </r>
  <r>
    <s v="Urad"/>
    <n v="2015"/>
    <x v="0"/>
    <s v="Kharif"/>
    <s v="Kharif"/>
    <x v="29"/>
    <n v="2904"/>
    <n v="2904"/>
    <n v="2682"/>
    <n v="2682"/>
    <m/>
    <n v="2815.3813103448279"/>
    <s v="UradSikkim"/>
    <n v="458570.64"/>
    <n v="458570.64"/>
    <n v="958.32"/>
    <n v="958.32"/>
    <m/>
    <n v="0.92355371900826444"/>
    <n v="7.5270000000000001"/>
    <n v="7.5270000000000001"/>
    <n v="16.265000000000001"/>
    <n v="16.265000000000001"/>
    <n v="-0.51800000000000002"/>
    <n v="-0.51800000000000002"/>
  </r>
  <r>
    <s v="Wheat"/>
    <n v="2015"/>
    <x v="1"/>
    <s v="Rabi"/>
    <s v="Rabi"/>
    <x v="29"/>
    <n v="323"/>
    <n v="323"/>
    <n v="346"/>
    <n v="346"/>
    <n v="2949.1"/>
    <n v="2949.1"/>
    <s v="WheatSikkim"/>
    <n v="51004.93"/>
    <n v="51004.93"/>
    <m/>
    <n v="236.03444444444449"/>
    <n v="1.038"/>
    <n v="1.038"/>
    <n v="7.5270000000000001"/>
    <n v="7.5270000000000001"/>
    <n v="16.265000000000001"/>
    <n v="16.265000000000001"/>
    <n v="-0.51800000000000002"/>
    <n v="-0.51800000000000002"/>
  </r>
  <r>
    <s v="Rice"/>
    <n v="2016"/>
    <x v="0"/>
    <s v="Kharif"/>
    <s v="Kharif"/>
    <x v="29"/>
    <n v="10481"/>
    <n v="10481"/>
    <n v="19453"/>
    <n v="19453"/>
    <n v="2971.6"/>
    <n v="2971.6"/>
    <s v="RiceSikkim"/>
    <n v="1606213.25"/>
    <n v="1606213.25"/>
    <n v="3668.35"/>
    <n v="3668.35"/>
    <n v="1.8080000000000001"/>
    <n v="1.8080000000000001"/>
    <n v="7.9320000000000004"/>
    <n v="7.9320000000000004"/>
    <n v="16.196999999999999"/>
    <n v="16.196999999999999"/>
    <n v="0.72199999999999998"/>
    <n v="0.72199999999999998"/>
  </r>
  <r>
    <s v="Urad"/>
    <n v="2016"/>
    <x v="0"/>
    <s v="Kharif"/>
    <s v="Kharif"/>
    <x v="29"/>
    <n v="2722"/>
    <n v="2722"/>
    <n v="2526"/>
    <n v="2526"/>
    <n v="2971.6"/>
    <n v="2971.6"/>
    <s v="UradSikkim"/>
    <n v="417146.5"/>
    <n v="417146.5"/>
    <n v="952.7"/>
    <n v="952.7"/>
    <n v="0.94"/>
    <n v="0.94"/>
    <n v="7.9320000000000004"/>
    <n v="7.9320000000000004"/>
    <n v="16.196999999999999"/>
    <n v="16.196999999999999"/>
    <n v="0.72199999999999998"/>
    <n v="0.72199999999999998"/>
  </r>
  <r>
    <s v="Wheat"/>
    <n v="2016"/>
    <x v="1"/>
    <s v="Rabi"/>
    <s v="Rabi"/>
    <x v="29"/>
    <n v="265"/>
    <n v="265"/>
    <n v="286"/>
    <n v="286"/>
    <n v="2971.6"/>
    <n v="2971.6"/>
    <s v="WheatSikkim"/>
    <n v="40611.25"/>
    <n v="40611.25"/>
    <n v="92.75"/>
    <n v="92.75"/>
    <n v="1.0469999999999999"/>
    <n v="1.0469999999999999"/>
    <n v="7.9320000000000004"/>
    <n v="7.9320000000000004"/>
    <n v="16.196999999999999"/>
    <n v="16.196999999999999"/>
    <n v="0.72199999999999998"/>
    <n v="0.72199999999999998"/>
  </r>
  <r>
    <s v="Rice"/>
    <n v="2017"/>
    <x v="6"/>
    <s v=""/>
    <s v="Kharif"/>
    <x v="29"/>
    <n v="9501"/>
    <n v="9501"/>
    <m/>
    <n v="17244.314999999999"/>
    <n v="2873.6"/>
    <n v="2873.6"/>
    <s v="RiceSikkim"/>
    <n v="1495837.44"/>
    <n v="1495837.44"/>
    <n v="3610.38"/>
    <n v="3610.38"/>
    <n v="1.8149999999999999"/>
    <n v="1.8149999999999999"/>
    <n v="7.7430000000000003"/>
    <n v="7.7430000000000003"/>
    <n v="16.472999999999999"/>
    <n v="16.472999999999999"/>
    <n v="-0.44500000000000001"/>
    <n v="-0.44500000000000001"/>
  </r>
  <r>
    <s v="Urad"/>
    <n v="2017"/>
    <x v="0"/>
    <s v="Kharif"/>
    <s v="Kharif"/>
    <x v="29"/>
    <n v="2690"/>
    <n v="2690"/>
    <n v="2497"/>
    <n v="2497"/>
    <n v="2873.6"/>
    <n v="2873.6"/>
    <s v="UradSikkim"/>
    <n v="423513.59999999998"/>
    <n v="423513.59999999998"/>
    <n v="1022.2"/>
    <n v="1022.2"/>
    <n v="0.94"/>
    <n v="0.94"/>
    <n v="7.7430000000000003"/>
    <n v="7.7430000000000003"/>
    <n v="16.472999999999999"/>
    <n v="16.472999999999999"/>
    <n v="-0.44500000000000001"/>
    <n v="-0.44500000000000001"/>
  </r>
  <r>
    <s v="Wheat"/>
    <n v="2017"/>
    <x v="6"/>
    <s v=""/>
    <s v="Kharif"/>
    <x v="29"/>
    <n v="172"/>
    <n v="172"/>
    <n v="185"/>
    <n v="185"/>
    <n v="2873.6"/>
    <n v="2873.6"/>
    <s v="WheatSikkim"/>
    <n v="27079.68"/>
    <n v="27079.68"/>
    <n v="65.36"/>
    <n v="65.36"/>
    <n v="1.03"/>
    <n v="1.03"/>
    <n v="7.7430000000000003"/>
    <n v="7.7430000000000003"/>
    <n v="16.472999999999999"/>
    <n v="16.472999999999999"/>
    <n v="-0.44500000000000001"/>
    <n v="-0.44500000000000001"/>
  </r>
  <r>
    <s v="Rice"/>
    <n v="2018"/>
    <x v="0"/>
    <s v="Kharif"/>
    <s v="Kharif"/>
    <x v="29"/>
    <n v="9256"/>
    <n v="9256"/>
    <n v="17182"/>
    <n v="17182"/>
    <n v="3350.1"/>
    <n v="3350.1"/>
    <s v="RiceSikkim"/>
    <n v="1501323.2"/>
    <n v="1501323.2"/>
    <n v="3239.6"/>
    <n v="3239.6"/>
    <n v="1.82"/>
    <n v="1.82"/>
    <n v="7.1820000000000004"/>
    <n v="7.1820000000000004"/>
    <n v="15.462999999999999"/>
    <n v="15.462999999999999"/>
    <n v="-1.319"/>
    <n v="-1.319"/>
  </r>
  <r>
    <s v="Urad"/>
    <n v="2018"/>
    <x v="0"/>
    <s v="Kharif"/>
    <s v="Kharif"/>
    <x v="29"/>
    <n v="2718"/>
    <n v="2718"/>
    <n v="2545"/>
    <n v="2545"/>
    <n v="3350.1"/>
    <n v="3350.1"/>
    <s v="UradSikkim"/>
    <n v="440859.6"/>
    <n v="440859.6"/>
    <n v="951.3"/>
    <n v="951.3"/>
    <n v="0.94"/>
    <n v="0.94"/>
    <n v="7.1820000000000004"/>
    <n v="7.1820000000000004"/>
    <m/>
    <n v="16.194107142857145"/>
    <n v="-1.319"/>
    <n v="-1.319"/>
  </r>
  <r>
    <s v="Wheat"/>
    <n v="2018"/>
    <x v="6"/>
    <s v=""/>
    <s v="Kharif"/>
    <x v="29"/>
    <n v="163"/>
    <n v="163"/>
    <n v="176"/>
    <n v="176"/>
    <n v="3350.1"/>
    <n v="3350.1"/>
    <s v="WheatSikkim"/>
    <n v="26438.6"/>
    <n v="26438.6"/>
    <n v="57.05"/>
    <n v="57.05"/>
    <n v="1.04"/>
    <n v="1.04"/>
    <n v="7.1820000000000004"/>
    <n v="7.1820000000000004"/>
    <n v="15.462999999999999"/>
    <n v="15.462999999999999"/>
    <n v="-1.319"/>
    <n v="-1.319"/>
  </r>
  <r>
    <s v="Rice"/>
    <n v="2019"/>
    <x v="0"/>
    <s v="Kharif"/>
    <s v="Kharif"/>
    <x v="29"/>
    <n v="8685"/>
    <n v="8685"/>
    <n v="16137"/>
    <n v="16137"/>
    <n v="2740"/>
    <n v="2740"/>
    <s v="RiceSikkim"/>
    <n v="1491735.6"/>
    <n v="1491735.6"/>
    <n v="3213.45"/>
    <n v="3213.45"/>
    <n v="1.8220000000000001"/>
    <n v="1.8220000000000001"/>
    <n v="7.1820000000000004"/>
    <n v="7.1820000000000004"/>
    <n v="15.628"/>
    <n v="15.628"/>
    <n v="-1.839"/>
    <n v="-1.839"/>
  </r>
  <r>
    <s v="Urad"/>
    <n v="2019"/>
    <x v="0"/>
    <s v="Kharif"/>
    <s v="Kharif"/>
    <x v="29"/>
    <n v="2789"/>
    <n v="2789"/>
    <n v="2612"/>
    <n v="2612"/>
    <n v="2740"/>
    <n v="2740"/>
    <s v="UradSikkim"/>
    <n v="479038.64"/>
    <n v="479038.64"/>
    <n v="1031.93"/>
    <n v="1031.93"/>
    <n v="0.94299999999999995"/>
    <n v="0.94299999999999995"/>
    <n v="7.1820000000000004"/>
    <n v="7.1820000000000004"/>
    <n v="15.628"/>
    <n v="15.628"/>
    <n v="-1.839"/>
    <n v="-1.839"/>
  </r>
  <r>
    <s v="Wheat"/>
    <n v="2019"/>
    <x v="1"/>
    <s v="Rabi"/>
    <s v="Rabi"/>
    <x v="29"/>
    <n v="165"/>
    <n v="165"/>
    <n v="178"/>
    <n v="178"/>
    <n v="2740"/>
    <n v="2740"/>
    <s v="WheatSikkim"/>
    <n v="28340.400000000001"/>
    <n v="28340.400000000001"/>
    <n v="61.05"/>
    <n v="61.05"/>
    <n v="1.0349999999999999"/>
    <n v="1.0349999999999999"/>
    <n v="7.1820000000000004"/>
    <n v="7.1820000000000004"/>
    <n v="15.628"/>
    <n v="15.628"/>
    <n v="-1.839"/>
    <n v="-1.839"/>
  </r>
  <r>
    <s v="Rice"/>
    <n v="2010"/>
    <x v="0"/>
    <s v="Kharif"/>
    <s v="Kharif"/>
    <x v="26"/>
    <n v="121570"/>
    <n v="121570"/>
    <n v="155993"/>
    <n v="155993"/>
    <n v="2574.1"/>
    <n v="2574.1"/>
    <s v="RiceArunachal Pradesh"/>
    <n v="20193992.699999999"/>
    <n v="20193992.699999999"/>
    <n v="29176.799999999999"/>
    <n v="29176.799999999999"/>
    <n v="1.2190000000000001"/>
    <n v="1.2190000000000001"/>
    <m/>
    <n v="21.021000000000001"/>
    <n v="29.515000000000001"/>
    <n v="29.515000000000001"/>
    <n v="12.526999999999999"/>
    <n v="12.526999999999999"/>
  </r>
  <r>
    <s v="Sugarcane"/>
    <n v="2010"/>
    <x v="5"/>
    <s v="Whole Year"/>
    <s v="Whole Year"/>
    <x v="26"/>
    <m/>
    <n v="1404.3914497600697"/>
    <n v="28974"/>
    <n v="28974"/>
    <n v="2574.1"/>
    <n v="2574.1"/>
    <s v="SugarcaneArunachal Pradesh"/>
    <n v="250493.88"/>
    <n v="250493.88"/>
    <n v="361.92"/>
    <n v="361.92"/>
    <n v="20.631"/>
    <n v="20.631"/>
    <n v="20.213999999999999"/>
    <n v="20.213999999999999"/>
    <n v="29.515000000000001"/>
    <n v="29.515000000000001"/>
    <n v="12.526999999999999"/>
    <n v="12.526999999999999"/>
  </r>
  <r>
    <s v="Wheat"/>
    <n v="2010"/>
    <x v="1"/>
    <s v="Rabi"/>
    <s v="Rabi"/>
    <x v="26"/>
    <n v="3699"/>
    <n v="3699"/>
    <m/>
    <n v="6092.2529999999997"/>
    <n v="2574.1"/>
    <n v="2574.1"/>
    <s v="WheatArunachal Pradesh"/>
    <n v="614440.89"/>
    <n v="614440.89"/>
    <n v="887.76"/>
    <n v="887.76"/>
    <n v="1.647"/>
    <n v="1.647"/>
    <n v="20.213999999999999"/>
    <n v="20.213999999999999"/>
    <n v="29.515000000000001"/>
    <n v="29.515000000000001"/>
    <m/>
    <n v="12.925476190476186"/>
  </r>
  <r>
    <s v="Rice"/>
    <n v="2011"/>
    <x v="0"/>
    <s v="Kharif"/>
    <s v="Kharif"/>
    <x v="26"/>
    <m/>
    <n v="130880.22969647251"/>
    <n v="159543"/>
    <n v="159543"/>
    <n v="2193.6999999999998"/>
    <n v="2193.6999999999998"/>
    <s v="RiceArunachal Pradesh"/>
    <n v="20688720"/>
    <n v="20688720"/>
    <n v="40755"/>
    <n v="40755"/>
    <n v="1.2190000000000001"/>
    <n v="1.2190000000000001"/>
    <n v="20.068000000000001"/>
    <n v="20.068000000000001"/>
    <n v="29.965"/>
    <n v="29.965"/>
    <n v="12.019"/>
    <n v="12.019"/>
  </r>
  <r>
    <s v="Sugarcane"/>
    <n v="2011"/>
    <x v="5"/>
    <s v="Whole Year"/>
    <s v="Whole Year"/>
    <x v="26"/>
    <n v="1550"/>
    <n v="1550"/>
    <n v="30000"/>
    <n v="30000"/>
    <n v="2193.6999999999998"/>
    <n v="2193.6999999999998"/>
    <s v="SugarcaneArunachal Pradesh"/>
    <n v="259656"/>
    <n v="259656"/>
    <n v="511.5"/>
    <n v="511.5"/>
    <n v="20.082999999999998"/>
    <n v="20.082999999999998"/>
    <n v="20.068000000000001"/>
    <n v="20.068000000000001"/>
    <n v="29.965"/>
    <n v="29.965"/>
    <n v="12.019"/>
    <n v="12.019"/>
  </r>
  <r>
    <s v="Wheat"/>
    <n v="2011"/>
    <x v="1"/>
    <s v="Rabi"/>
    <s v="Rabi"/>
    <x v="26"/>
    <n v="3700"/>
    <n v="3700"/>
    <n v="6500"/>
    <n v="6500"/>
    <n v="2193.6999999999998"/>
    <n v="2193.6999999999998"/>
    <s v="WheatArunachal Pradesh"/>
    <n v="619824"/>
    <n v="619824"/>
    <n v="1221"/>
    <n v="1221"/>
    <n v="1.8180000000000001"/>
    <n v="1.8180000000000001"/>
    <n v="20.068000000000001"/>
    <n v="20.068000000000001"/>
    <n v="29.965"/>
    <n v="29.965"/>
    <n v="12.019"/>
    <n v="12.019"/>
  </r>
  <r>
    <s v="Rice"/>
    <n v="2012"/>
    <x v="0"/>
    <s v="Kharif"/>
    <s v="Kharif"/>
    <x v="26"/>
    <n v="126085"/>
    <n v="126085"/>
    <n v="174662"/>
    <n v="174662"/>
    <n v="2760.7"/>
    <n v="2760.7"/>
    <s v="RiceArunachal Pradesh"/>
    <n v="19013618"/>
    <n v="19013618"/>
    <n v="39086.35"/>
    <n v="39086.35"/>
    <n v="1.3080000000000001"/>
    <n v="1.3080000000000001"/>
    <n v="20.167999999999999"/>
    <n v="20.167999999999999"/>
    <n v="29.818000000000001"/>
    <n v="29.818000000000001"/>
    <n v="12.24"/>
    <n v="12.24"/>
  </r>
  <r>
    <s v="Sugarcane"/>
    <n v="2012"/>
    <x v="5"/>
    <s v="Whole Year"/>
    <s v="Whole Year"/>
    <x v="26"/>
    <n v="1530"/>
    <n v="1530"/>
    <n v="30151"/>
    <n v="30151"/>
    <n v="2760.7"/>
    <n v="2760.7"/>
    <s v="SugarcaneArunachal Pradesh"/>
    <n v="230724"/>
    <n v="230724"/>
    <n v="474.3"/>
    <n v="474.3"/>
    <n v="20.193000000000001"/>
    <n v="20.193000000000001"/>
    <n v="20.167999999999999"/>
    <n v="20.167999999999999"/>
    <n v="29.818000000000001"/>
    <n v="29.818000000000001"/>
    <n v="12.24"/>
    <n v="12.24"/>
  </r>
  <r>
    <s v="Wheat"/>
    <n v="2012"/>
    <x v="1"/>
    <s v="Rabi"/>
    <s v="Rabi"/>
    <x v="26"/>
    <n v="2937"/>
    <n v="2937"/>
    <n v="4401"/>
    <n v="4401"/>
    <n v="2760.7"/>
    <n v="2760.7"/>
    <s v="WheatArunachal Pradesh"/>
    <n v="442899.6"/>
    <n v="442899.6"/>
    <n v="910.47"/>
    <n v="910.47"/>
    <n v="1.73"/>
    <n v="1.73"/>
    <n v="20.167999999999999"/>
    <n v="20.167999999999999"/>
    <n v="29.818000000000001"/>
    <n v="29.818000000000001"/>
    <n v="12.24"/>
    <n v="12.24"/>
  </r>
  <r>
    <s v="Rice"/>
    <n v="2013"/>
    <x v="0"/>
    <s v="Kharif"/>
    <s v="Kharif"/>
    <x v="26"/>
    <n v="131989"/>
    <n v="131989"/>
    <n v="184104"/>
    <n v="184104"/>
    <n v="2042.9"/>
    <n v="2042.9"/>
    <s v="RiceArunachal Pradesh"/>
    <n v="19071090.609999999"/>
    <n v="19071090.609999999"/>
    <n v="35637.03"/>
    <n v="35637.03"/>
    <n v="1.3009999999999999"/>
    <n v="1.3009999999999999"/>
    <n v="21.021999999999998"/>
    <n v="21.021999999999998"/>
    <n v="31.395"/>
    <n v="31.395"/>
    <n v="12.592000000000001"/>
    <n v="12.592000000000001"/>
  </r>
  <r>
    <s v="Sugarcane"/>
    <n v="2013"/>
    <x v="5"/>
    <s v="Whole Year"/>
    <s v="Whole Year"/>
    <x v="26"/>
    <n v="1561"/>
    <n v="1561"/>
    <n v="30351"/>
    <n v="30351"/>
    <n v="2042.9"/>
    <n v="2042.9"/>
    <s v="SugarcaneArunachal Pradesh"/>
    <n v="225548.89"/>
    <n v="225548.89"/>
    <n v="421.47"/>
    <n v="421.47"/>
    <n v="19.873000000000001"/>
    <n v="19.873000000000001"/>
    <n v="21.021999999999998"/>
    <n v="21.021999999999998"/>
    <n v="31.395"/>
    <n v="31.395"/>
    <n v="12.592000000000001"/>
    <n v="12.592000000000001"/>
  </r>
  <r>
    <s v="Wheat"/>
    <n v="2013"/>
    <x v="1"/>
    <s v="Rabi"/>
    <s v="Rabi"/>
    <x v="26"/>
    <n v="2960"/>
    <n v="2960"/>
    <n v="4470"/>
    <n v="4470"/>
    <n v="2042.9"/>
    <n v="2042.9"/>
    <s v="WheatArunachal Pradesh"/>
    <n v="427690.4"/>
    <n v="427690.4"/>
    <n v="799.2"/>
    <n v="799.2"/>
    <n v="1.73"/>
    <n v="1.73"/>
    <n v="21.021999999999998"/>
    <n v="21.021999999999998"/>
    <n v="31.395"/>
    <n v="31.395"/>
    <n v="12.592000000000001"/>
    <n v="12.592000000000001"/>
  </r>
  <r>
    <s v="Rice"/>
    <n v="2014"/>
    <x v="0"/>
    <s v="Kharif"/>
    <s v="Kharif"/>
    <x v="26"/>
    <n v="127200"/>
    <n v="127200"/>
    <n v="189992"/>
    <n v="189992"/>
    <n v="2403.1999999999998"/>
    <n v="2403.1999999999998"/>
    <s v="RiceArunachal Pradesh"/>
    <n v="19202112"/>
    <n v="19202112"/>
    <n v="41976"/>
    <n v="41976"/>
    <n v="1.4470000000000001"/>
    <n v="1.4470000000000001"/>
    <n v="20.922000000000001"/>
    <n v="20.922000000000001"/>
    <n v="30.341999999999999"/>
    <n v="30.341999999999999"/>
    <n v="13.2"/>
    <n v="13.2"/>
  </r>
  <r>
    <s v="Sugarcane"/>
    <n v="2014"/>
    <x v="5"/>
    <s v="Whole Year"/>
    <s v="Whole Year"/>
    <x v="26"/>
    <n v="1790"/>
    <n v="1790"/>
    <n v="34900"/>
    <n v="34900"/>
    <n v="2403.1999999999998"/>
    <n v="2403.1999999999998"/>
    <s v="SugarcaneArunachal Pradesh"/>
    <m/>
    <n v="293180.2644444445"/>
    <n v="590.70000000000005"/>
    <n v="590.70000000000005"/>
    <n v="20.190999999999999"/>
    <n v="20.190999999999999"/>
    <n v="20.922000000000001"/>
    <n v="20.922000000000001"/>
    <n v="30.341999999999999"/>
    <n v="30.341999999999999"/>
    <n v="13.2"/>
    <n v="13.2"/>
  </r>
  <r>
    <s v="Wheat"/>
    <n v="2014"/>
    <x v="1"/>
    <s v="Rabi"/>
    <s v="Rabi"/>
    <x v="26"/>
    <n v="3800"/>
    <n v="3800"/>
    <n v="7500"/>
    <n v="7500"/>
    <n v="2403.1999999999998"/>
    <n v="2403.1999999999998"/>
    <s v="WheatArunachal Pradesh"/>
    <n v="573648"/>
    <n v="573648"/>
    <n v="1254"/>
    <n v="1254"/>
    <n v="2.4540000000000002"/>
    <n v="2.4540000000000002"/>
    <n v="20.922000000000001"/>
    <n v="20.922000000000001"/>
    <n v="30.341999999999999"/>
    <n v="30.341999999999999"/>
    <n v="13.2"/>
    <n v="13.2"/>
  </r>
  <r>
    <s v="Rice"/>
    <n v="2015"/>
    <x v="0"/>
    <s v="Kharif"/>
    <s v="Kharif"/>
    <x v="26"/>
    <n v="128800"/>
    <n v="128800"/>
    <n v="204001"/>
    <n v="204001"/>
    <n v="2593.1999999999998"/>
    <n v="2593.1999999999998"/>
    <s v="RiceArunachal Pradesh"/>
    <n v="20338808"/>
    <n v="20338808"/>
    <n v="42504"/>
    <n v="42504"/>
    <n v="2.0880000000000001"/>
    <n v="2.0880000000000001"/>
    <n v="20.655000000000001"/>
    <n v="20.655000000000001"/>
    <n v="30.149000000000001"/>
    <n v="30.149000000000001"/>
    <n v="13.194000000000001"/>
    <n v="13.194000000000001"/>
  </r>
  <r>
    <s v="Sugarcane"/>
    <n v="2015"/>
    <x v="5"/>
    <s v="Whole Year"/>
    <s v="Whole Year"/>
    <x v="26"/>
    <n v="1950"/>
    <n v="1950"/>
    <n v="40755"/>
    <n v="40755"/>
    <n v="2593.1999999999998"/>
    <n v="2593.1999999999998"/>
    <s v="SugarcaneArunachal Pradesh"/>
    <n v="307924.5"/>
    <n v="307924.5"/>
    <n v="643.5"/>
    <n v="643.5"/>
    <n v="21.75"/>
    <n v="21.75"/>
    <n v="20.655000000000001"/>
    <n v="20.655000000000001"/>
    <n v="30.149000000000001"/>
    <n v="30.149000000000001"/>
    <n v="13.194000000000001"/>
    <n v="13.194000000000001"/>
  </r>
  <r>
    <s v="Wheat"/>
    <n v="2015"/>
    <x v="1"/>
    <s v="Rabi"/>
    <s v="Rabi"/>
    <x v="26"/>
    <n v="3910"/>
    <n v="3910"/>
    <n v="7700"/>
    <n v="7700"/>
    <n v="2593.1999999999998"/>
    <n v="2593.1999999999998"/>
    <s v="WheatArunachal Pradesh"/>
    <n v="617428.1"/>
    <n v="617428.1"/>
    <n v="1290.3"/>
    <n v="1290.3"/>
    <m/>
    <n v="1.9693094629156009"/>
    <n v="20.655000000000001"/>
    <n v="20.655000000000001"/>
    <n v="30.149000000000001"/>
    <n v="30.149000000000001"/>
    <n v="13.194000000000001"/>
    <n v="13.194000000000001"/>
  </r>
  <r>
    <s v="Ragi"/>
    <n v="2010"/>
    <x v="3"/>
    <s v="Autumn"/>
    <s v="Autumn"/>
    <x v="27"/>
    <n v="27570"/>
    <n v="27570"/>
    <n v="19424"/>
    <n v="19424"/>
    <n v="1291.9000000000001"/>
    <n v="1291.9000000000001"/>
    <s v="RagiOdisha"/>
    <n v="4579652.7"/>
    <n v="4579652.7"/>
    <n v="6616.8"/>
    <n v="6616.8"/>
    <n v="0.61199999999999999"/>
    <n v="0.61199999999999999"/>
    <n v="26.712"/>
    <n v="26.712"/>
    <n v="36.570999999999998"/>
    <n v="36.570999999999998"/>
    <n v="17.434999999999999"/>
    <n v="17.434999999999999"/>
  </r>
  <r>
    <s v="Ragi"/>
    <n v="2010"/>
    <x v="2"/>
    <s v="Summer"/>
    <s v="Summer"/>
    <x v="27"/>
    <n v="328"/>
    <n v="328"/>
    <n v="276"/>
    <n v="276"/>
    <n v="1291.9000000000001"/>
    <n v="1291.9000000000001"/>
    <s v="RagiOdisha"/>
    <n v="54484.08"/>
    <n v="54484.08"/>
    <n v="78.72"/>
    <n v="78.72"/>
    <n v="0.85399999999999998"/>
    <n v="0.85399999999999998"/>
    <n v="26.712"/>
    <n v="26.712"/>
    <n v="36.570999999999998"/>
    <n v="36.570999999999998"/>
    <n v="17.434999999999999"/>
    <n v="17.434999999999999"/>
  </r>
  <r>
    <s v="Ragi"/>
    <n v="2010"/>
    <x v="4"/>
    <s v="Winter"/>
    <s v="Winter"/>
    <x v="27"/>
    <n v="38276"/>
    <n v="38276"/>
    <n v="27206"/>
    <n v="27206"/>
    <n v="1291.9000000000001"/>
    <n v="1291.9000000000001"/>
    <s v="RagiOdisha"/>
    <n v="6358026.3600000003"/>
    <n v="6358026.3600000003"/>
    <n v="9186.24"/>
    <n v="9186.24"/>
    <n v="0.61799999999999999"/>
    <n v="0.61799999999999999"/>
    <n v="26.712"/>
    <n v="26.712"/>
    <n v="36.570999999999998"/>
    <n v="36.570999999999998"/>
    <n v="17.434999999999999"/>
    <n v="17.434999999999999"/>
  </r>
  <r>
    <s v="Rice"/>
    <n v="2010"/>
    <x v="3"/>
    <s v="Autumn"/>
    <s v="Autumn"/>
    <x v="27"/>
    <n v="678000"/>
    <n v="678000"/>
    <n v="563000"/>
    <n v="563000"/>
    <n v="1291.9000000000001"/>
    <n v="1291.9000000000001"/>
    <s v="RiceOdisha"/>
    <n v="112622580"/>
    <n v="112622580"/>
    <n v="162720"/>
    <n v="162720"/>
    <n v="0.94"/>
    <n v="0.94"/>
    <n v="26.712"/>
    <n v="26.712"/>
    <n v="36.570999999999998"/>
    <n v="36.570999999999998"/>
    <n v="17.434999999999999"/>
    <n v="17.434999999999999"/>
  </r>
  <r>
    <s v="Rice"/>
    <n v="2010"/>
    <x v="2"/>
    <s v="Summer"/>
    <s v="Summer"/>
    <x v="27"/>
    <n v="293000"/>
    <n v="293000"/>
    <n v="863000"/>
    <n v="863000"/>
    <n v="1291.9000000000001"/>
    <n v="1291.9000000000001"/>
    <s v="RiceOdisha"/>
    <n v="48670230"/>
    <n v="48670230"/>
    <n v="70320"/>
    <n v="70320"/>
    <n v="2.1019999999999999"/>
    <n v="2.1019999999999999"/>
    <n v="26.712"/>
    <n v="26.712"/>
    <s v="36.57"/>
    <s v="36.57"/>
    <n v="17.434999999999999"/>
    <n v="17.434999999999999"/>
  </r>
  <r>
    <s v="Rice"/>
    <n v="2010"/>
    <x v="4"/>
    <s v="Winter"/>
    <s v="Winter"/>
    <x v="27"/>
    <n v="3255000"/>
    <n v="3255000"/>
    <n v="5398000"/>
    <n v="5398000"/>
    <n v="1291.9000000000001"/>
    <n v="1291.9000000000001"/>
    <s v="RiceOdisha"/>
    <n v="540688050"/>
    <n v="540688050"/>
    <n v="781200"/>
    <n v="781200"/>
    <n v="1.633"/>
    <n v="1.633"/>
    <m/>
    <n v="27.003"/>
    <n v="36.570999999999998"/>
    <n v="36.570999999999998"/>
    <n v="17.434999999999999"/>
    <n v="17.434999999999999"/>
  </r>
  <r>
    <s v="Sugarcane"/>
    <n v="2010"/>
    <x v="4"/>
    <s v="Winter"/>
    <s v="Winter"/>
    <x v="27"/>
    <m/>
    <n v="14500.738932082502"/>
    <n v="902700"/>
    <n v="902700"/>
    <n v="1291.9000000000001"/>
    <n v="1291.9000000000001"/>
    <s v="SugarcaneOdisha"/>
    <n v="2183017.62"/>
    <n v="2183017.62"/>
    <n v="3154.08"/>
    <n v="3154.08"/>
    <n v="62.252000000000002"/>
    <n v="62.252000000000002"/>
    <n v="26.712"/>
    <n v="26.712"/>
    <n v="36.570999999999998"/>
    <n v="36.570999999999998"/>
    <n v="17.434999999999999"/>
    <n v="17.434999999999999"/>
  </r>
  <r>
    <s v="Urad"/>
    <n v="2010"/>
    <x v="3"/>
    <s v="Autumn"/>
    <s v="Autumn"/>
    <x v="27"/>
    <n v="35912"/>
    <n v="35912"/>
    <m/>
    <n v="8295.6720000000005"/>
    <n v="1291.9000000000001"/>
    <n v="1291.9000000000001"/>
    <s v="UradOdisha"/>
    <n v="5965342.3200000003"/>
    <n v="5965342.3200000003"/>
    <n v="8618.8799999999992"/>
    <n v="8618.8799999999992"/>
    <n v="0.23100000000000001"/>
    <n v="0.23100000000000001"/>
    <n v="26.712"/>
    <n v="26.712"/>
    <n v="36.570999999999998"/>
    <n v="36.570999999999998"/>
    <n v="17.434999999999999"/>
    <n v="17.434999999999999"/>
  </r>
  <r>
    <s v="Urad"/>
    <n v="2010"/>
    <x v="2"/>
    <s v="Summer"/>
    <s v="Summer"/>
    <x v="27"/>
    <n v="8014"/>
    <n v="8014"/>
    <n v="2980"/>
    <n v="2980"/>
    <n v="1291.9000000000001"/>
    <n v="1291.9000000000001"/>
    <s v="UradOdisha"/>
    <n v="1331205.54"/>
    <n v="1331205.54"/>
    <n v="1923.36"/>
    <n v="1923.36"/>
    <n v="0.36"/>
    <n v="0.36"/>
    <n v="26.712"/>
    <n v="26.712"/>
    <n v="36.570999999999998"/>
    <n v="36.570999999999998"/>
    <n v="17.434999999999999"/>
    <n v="17.434999999999999"/>
  </r>
  <r>
    <s v="Urad"/>
    <n v="2010"/>
    <x v="4"/>
    <s v="Winter"/>
    <s v="Winter"/>
    <x v="27"/>
    <n v="89773"/>
    <n v="89773"/>
    <n v="28134"/>
    <n v="28134"/>
    <n v="1291.9000000000001"/>
    <n v="1291.9000000000001"/>
    <s v="UradOdisha"/>
    <n v="14912193.029999999"/>
    <n v="14912193.029999999"/>
    <n v="21545.52"/>
    <n v="21545.52"/>
    <n v="0.28000000000000003"/>
    <n v="0.28000000000000003"/>
    <n v="26.712"/>
    <n v="26.712"/>
    <n v="36.570999999999998"/>
    <n v="36.570999999999998"/>
    <n v="17.434999999999999"/>
    <n v="17.434999999999999"/>
  </r>
  <r>
    <s v="Wheat"/>
    <n v="2010"/>
    <x v="2"/>
    <s v="Summer"/>
    <s v="Summer"/>
    <x v="27"/>
    <m/>
    <n v="3116.4179104477612"/>
    <n v="4176"/>
    <n v="4176"/>
    <n v="1291.9000000000001"/>
    <n v="1291.9000000000001"/>
    <s v="WheatOdisha"/>
    <n v="474576.27"/>
    <n v="474576.27"/>
    <n v="685.68"/>
    <n v="685.68"/>
    <n v="1.34"/>
    <n v="1.34"/>
    <n v="26.712"/>
    <n v="26.712"/>
    <n v="36.570999999999998"/>
    <n v="36.570999999999998"/>
    <n v="17.434999999999999"/>
    <n v="17.434999999999999"/>
  </r>
  <r>
    <s v="Ragi"/>
    <n v="2010"/>
    <x v="0"/>
    <s v="Kharif"/>
    <s v="Kharif"/>
    <x v="7"/>
    <n v="150"/>
    <n v="150"/>
    <n v="133"/>
    <n v="133"/>
    <n v="4193.3"/>
    <n v="4193.3"/>
    <s v="RagiGoa"/>
    <n v="24916.5"/>
    <n v="24916.5"/>
    <n v="36"/>
    <n v="36"/>
    <n v="0.9"/>
    <n v="0.9"/>
    <n v="25.166"/>
    <n v="25.166"/>
    <n v="34.25"/>
    <n v="34.25"/>
    <n v="17.594000000000001"/>
    <n v="17.594000000000001"/>
  </r>
  <r>
    <s v="Rice"/>
    <n v="2010"/>
    <x v="0"/>
    <s v="Kharif"/>
    <s v="Kharif"/>
    <x v="7"/>
    <m/>
    <n v="30732.340425531915"/>
    <n v="72221"/>
    <n v="72221"/>
    <m/>
    <n v="3209.9868750000001"/>
    <s v="RiceGoa"/>
    <n v="5088281.5199999996"/>
    <n v="5088281.5199999996"/>
    <n v="7351.68"/>
    <n v="7351.68"/>
    <n v="2.35"/>
    <n v="2.35"/>
    <n v="25.166"/>
    <n v="25.166"/>
    <n v="34.25"/>
    <n v="34.25"/>
    <n v="17.594000000000001"/>
    <n v="17.594000000000001"/>
  </r>
  <r>
    <s v="Rice"/>
    <n v="2010"/>
    <x v="1"/>
    <s v="Rabi"/>
    <s v="Rabi"/>
    <x v="7"/>
    <n v="15980"/>
    <n v="15980"/>
    <n v="42773"/>
    <n v="42773"/>
    <n v="-4193.3"/>
    <n v="-4193.3"/>
    <s v="RiceGoa"/>
    <n v="2654437.7999999998"/>
    <n v="2654437.7999999998"/>
    <n v="3835.2"/>
    <n v="3835.2"/>
    <n v="2.68"/>
    <n v="2.68"/>
    <n v="25.166"/>
    <n v="25.166"/>
    <n v="34.25"/>
    <n v="34.25"/>
    <n v="17.594000000000001"/>
    <n v="17.594000000000001"/>
  </r>
  <r>
    <s v="Sugarcane"/>
    <n v="2010"/>
    <x v="5"/>
    <s v="Whole Year"/>
    <s v="Whole Year"/>
    <x v="7"/>
    <n v="921"/>
    <n v="921"/>
    <n v="49109"/>
    <n v="49109"/>
    <n v="4193.3"/>
    <n v="4193.3"/>
    <s v="SugarcaneGoa"/>
    <m/>
    <n v="143998.17249999999"/>
    <n v="221.04"/>
    <n v="221.04"/>
    <n v="48.715000000000003"/>
    <n v="48.715000000000003"/>
    <n v="25.166"/>
    <n v="25.166"/>
    <s v="34.25"/>
    <s v="34.25"/>
    <n v="17.594000000000001"/>
    <n v="17.594000000000001"/>
  </r>
  <r>
    <s v="Ragi"/>
    <n v="2011"/>
    <x v="3"/>
    <s v="Autumn"/>
    <s v="Autumn"/>
    <x v="27"/>
    <n v="20228"/>
    <n v="20228"/>
    <n v="12871"/>
    <n v="12871"/>
    <n v="1346.2"/>
    <n v="1346.2"/>
    <s v="RagiOdisha"/>
    <n v="3388594.56"/>
    <n v="3388594.56"/>
    <n v="6675.24"/>
    <n v="6675.24"/>
    <n v="0.54800000000000004"/>
    <n v="0.54800000000000004"/>
    <n v="25.805"/>
    <n v="25.805"/>
    <n v="35.503999999999998"/>
    <n v="35.503999999999998"/>
    <n v="16.757999999999999"/>
    <n v="16.757999999999999"/>
  </r>
  <r>
    <s v="Ragi"/>
    <n v="2011"/>
    <x v="2"/>
    <s v="Summer"/>
    <s v="Summer"/>
    <x v="27"/>
    <n v="114"/>
    <n v="114"/>
    <s v=" 81 "/>
    <s v=" 81 "/>
    <n v="1346.2"/>
    <n v="1346.2"/>
    <s v="RagiOdisha"/>
    <n v="19097.28"/>
    <n v="19097.28"/>
    <n v="37.619999999999997"/>
    <n v="37.619999999999997"/>
    <n v="0.67300000000000004"/>
    <n v="0.67300000000000004"/>
    <n v="25.805"/>
    <n v="25.805"/>
    <n v="35.503999999999998"/>
    <n v="35.503999999999998"/>
    <m/>
    <n v="16.776442477876099"/>
  </r>
  <r>
    <s v="Ragi"/>
    <n v="2011"/>
    <x v="4"/>
    <s v="Winter"/>
    <s v="Winter"/>
    <x v="27"/>
    <n v="34666"/>
    <n v="34666"/>
    <n v="17961"/>
    <n v="17961"/>
    <n v="1346.2"/>
    <n v="1346.2"/>
    <s v="RagiOdisha"/>
    <n v="5807248.3200000003"/>
    <n v="5807248.3200000003"/>
    <n v="11439.78"/>
    <n v="11439.78"/>
    <n v="0.42"/>
    <n v="0.42"/>
    <n v="25.805"/>
    <n v="25.805"/>
    <n v="35.503999999999998"/>
    <n v="35.503999999999998"/>
    <n v="16.757999999999999"/>
    <n v="16.757999999999999"/>
  </r>
  <r>
    <s v="Rice"/>
    <n v="2011"/>
    <x v="3"/>
    <s v="Autumn"/>
    <s v="Autumn"/>
    <x v="27"/>
    <n v="536000"/>
    <n v="536000"/>
    <m/>
    <n v="428800"/>
    <n v="1346.2"/>
    <n v="1346.2"/>
    <s v="RiceOdisha"/>
    <n v="89790720"/>
    <n v="89790720"/>
    <n v="176880"/>
    <n v="176880"/>
    <n v="0.8"/>
    <n v="0.8"/>
    <n v="25.805"/>
    <n v="25.805"/>
    <n v="35.503999999999998"/>
    <n v="35.503999999999998"/>
    <n v="16.757999999999999"/>
    <n v="16.757999999999999"/>
  </r>
  <r>
    <s v="Rice"/>
    <n v="2011"/>
    <x v="2"/>
    <s v="Summer"/>
    <s v="Summer"/>
    <x v="27"/>
    <n v="236000"/>
    <n v="236000"/>
    <n v="755000"/>
    <n v="755000"/>
    <n v="1346.2"/>
    <n v="1346.2"/>
    <s v="RiceOdisha"/>
    <n v="39534720"/>
    <n v="39534720"/>
    <n v="77880"/>
    <n v="77880"/>
    <n v="2.3639999999999999"/>
    <n v="2.3639999999999999"/>
    <n v="25.805"/>
    <n v="25.805"/>
    <n v="35.503999999999998"/>
    <n v="35.503999999999998"/>
    <n v="16.757999999999999"/>
    <n v="16.757999999999999"/>
  </r>
  <r>
    <s v="Rice"/>
    <n v="2011"/>
    <x v="4"/>
    <s v="Winter"/>
    <s v="Winter"/>
    <x v="27"/>
    <n v="3233000"/>
    <n v="3233000"/>
    <n v="4633000"/>
    <n v="4633000"/>
    <n v="1346.2"/>
    <n v="1346.2"/>
    <s v="RiceOdisha"/>
    <n v="541592160"/>
    <n v="541592160"/>
    <n v="1066890"/>
    <n v="1066890"/>
    <n v="1.405"/>
    <n v="1.405"/>
    <n v="25.805"/>
    <n v="25.805"/>
    <n v="35.503999999999998"/>
    <n v="35.503999999999998"/>
    <n v="16.757999999999999"/>
    <n v="16.757999999999999"/>
  </r>
  <r>
    <s v="Sugarcane"/>
    <n v="2011"/>
    <x v="4"/>
    <s v="Winter"/>
    <s v="Winter"/>
    <x v="27"/>
    <n v="14499"/>
    <n v="14499"/>
    <n v="884716"/>
    <n v="884716"/>
    <n v="1346.2"/>
    <n v="1346.2"/>
    <s v="SugarcaneOdisha"/>
    <n v="2428872.48"/>
    <n v="2428872.48"/>
    <n v="4784.67"/>
    <n v="4784.67"/>
    <n v="59.612000000000002"/>
    <n v="59.612000000000002"/>
    <n v="25.805"/>
    <n v="25.805"/>
    <n v="35.503999999999998"/>
    <n v="35.503999999999998"/>
    <n v="16.757999999999999"/>
    <n v="16.757999999999999"/>
  </r>
  <r>
    <s v="Urad"/>
    <n v="2011"/>
    <x v="3"/>
    <s v="Autumn"/>
    <s v="Autumn"/>
    <x v="27"/>
    <n v="29714"/>
    <n v="29714"/>
    <n v="6032"/>
    <n v="6032"/>
    <n v="1346.2"/>
    <n v="1346.2"/>
    <s v="UradOdisha"/>
    <n v="4977689.28"/>
    <n v="4977689.28"/>
    <n v="9805.6200000000008"/>
    <n v="9805.6200000000008"/>
    <n v="0.21"/>
    <n v="0.21"/>
    <n v="25.805"/>
    <n v="25.805"/>
    <n v="35.503999999999998"/>
    <n v="35.503999999999998"/>
    <n v="16.757999999999999"/>
    <n v="16.757999999999999"/>
  </r>
  <r>
    <s v="Urad"/>
    <n v="2011"/>
    <x v="2"/>
    <s v="Summer"/>
    <s v="Summer"/>
    <x v="27"/>
    <n v="5980"/>
    <n v="5980"/>
    <n v="2073"/>
    <n v="2073"/>
    <n v="1346.2"/>
    <n v="1346.2"/>
    <s v="UradOdisha"/>
    <n v="1001769.6"/>
    <n v="1001769.6"/>
    <n v="1973.4"/>
    <n v="1973.4"/>
    <n v="0.27"/>
    <n v="0.27"/>
    <n v="25.805"/>
    <n v="25.805"/>
    <n v="35.503999999999998"/>
    <n v="35.503999999999998"/>
    <n v="16.757999999999999"/>
    <n v="16.757999999999999"/>
  </r>
  <r>
    <s v="Urad"/>
    <n v="2011"/>
    <x v="4"/>
    <s v="Winter"/>
    <s v="Winter"/>
    <x v="27"/>
    <n v="76386"/>
    <n v="76386"/>
    <n v="21975"/>
    <n v="21975"/>
    <m/>
    <n v="1449.4609090909071"/>
    <s v="UradOdisha"/>
    <n v="12796182.720000001"/>
    <n v="12796182.720000001"/>
    <n v="25207.38"/>
    <n v="25207.38"/>
    <n v="0.253"/>
    <n v="0.253"/>
    <n v="25.805"/>
    <n v="25.805"/>
    <n v="35.503999999999998"/>
    <n v="35.503999999999998"/>
    <n v="16.757999999999999"/>
    <n v="16.757999999999999"/>
  </r>
  <r>
    <s v="Wheat"/>
    <n v="2011"/>
    <x v="2"/>
    <s v="Summer"/>
    <s v="Summer"/>
    <x v="27"/>
    <n v="1461"/>
    <n v="1461"/>
    <n v="2396"/>
    <n v="2396"/>
    <n v="1346.2"/>
    <n v="1346.2"/>
    <s v="WheatOdisha"/>
    <n v="244746.72"/>
    <n v="244746.72"/>
    <n v="482.13"/>
    <n v="482.13"/>
    <n v="1.39"/>
    <n v="1.39"/>
    <n v="25.805"/>
    <n v="25.805"/>
    <n v="35.503999999999998"/>
    <n v="35.503999999999998"/>
    <n v="16.757999999999999"/>
    <n v="16.757999999999999"/>
  </r>
  <r>
    <s v="Ragi"/>
    <n v="2011"/>
    <x v="0"/>
    <s v="Kharif"/>
    <s v="Kharif"/>
    <x v="7"/>
    <n v="150"/>
    <n v="150"/>
    <n v="137"/>
    <n v="137"/>
    <n v="3340.395"/>
    <n v="3340.395"/>
    <s v="RagiGoa"/>
    <n v="25128"/>
    <n v="25128"/>
    <n v="49.5"/>
    <n v="49.5"/>
    <n v="0.93"/>
    <n v="0.93"/>
    <n v="24.785"/>
    <n v="24.785"/>
    <n v="33.94"/>
    <n v="33.94"/>
    <n v="16.986999999999998"/>
    <n v="16.986999999999998"/>
  </r>
  <r>
    <s v="Rice"/>
    <n v="2011"/>
    <x v="0"/>
    <s v="Kharif"/>
    <s v="Kharif"/>
    <x v="7"/>
    <n v="31247"/>
    <n v="31247"/>
    <n v="78770"/>
    <n v="78770"/>
    <n v="3340.395"/>
    <n v="3340.395"/>
    <s v="RiceGoa"/>
    <n v="5234497.4400000004"/>
    <n v="5234497.4400000004"/>
    <n v="10311.51"/>
    <n v="10311.51"/>
    <n v="2.4950000000000001"/>
    <n v="2.4950000000000001"/>
    <n v="24.785"/>
    <n v="24.785"/>
    <n v="33.94"/>
    <n v="33.94"/>
    <n v="16.986999999999998"/>
    <n v="16.986999999999998"/>
  </r>
  <r>
    <s v="Rice"/>
    <n v="2011"/>
    <x v="1"/>
    <s v="Rabi"/>
    <s v="Rabi"/>
    <x v="7"/>
    <n v="15990"/>
    <n v="15990"/>
    <n v="43221"/>
    <n v="43221"/>
    <n v="3340.395"/>
    <n v="3340.395"/>
    <s v="RiceGoa"/>
    <n v="2678644.7999999998"/>
    <n v="2678644.7999999998"/>
    <n v="5276.7"/>
    <n v="5276.7"/>
    <n v="2.7"/>
    <n v="2.7"/>
    <n v="24.785"/>
    <n v="24.785"/>
    <n v="33.94"/>
    <n v="33.94"/>
    <n v="16.986999999999998"/>
    <n v="16.986999999999998"/>
  </r>
  <r>
    <s v="Sugarcane"/>
    <n v="2011"/>
    <x v="5"/>
    <s v="Whole Year"/>
    <s v="Whole Year"/>
    <x v="7"/>
    <n v="915"/>
    <n v="915"/>
    <n v="46584"/>
    <n v="46584"/>
    <n v="3340.395"/>
    <n v="3340.395"/>
    <s v="SugarcaneGoa"/>
    <n v="153280.79999999999"/>
    <n v="153280.79999999999"/>
    <n v="301.95"/>
    <n v="301.95"/>
    <n v="47.28"/>
    <n v="47.28"/>
    <n v="24.785"/>
    <n v="24.785"/>
    <n v="33.94"/>
    <n v="33.94"/>
    <n v="16.986999999999998"/>
    <n v="16.986999999999998"/>
  </r>
  <r>
    <s v="Ragi"/>
    <n v="2012"/>
    <x v="6"/>
    <s v=""/>
    <s v="Summer"/>
    <x v="27"/>
    <n v="17502"/>
    <n v="17502"/>
    <n v="12599"/>
    <n v="12599"/>
    <n v="1430.2"/>
    <n v="1430.2"/>
    <s v="RagiOdisha"/>
    <n v="2639301.6"/>
    <n v="2639301.6"/>
    <n v="5425.62"/>
    <n v="5425.62"/>
    <n v="0.63200000000000001"/>
    <n v="0.63200000000000001"/>
    <n v="26.175000000000001"/>
    <n v="26.175000000000001"/>
    <n v="36.255000000000003"/>
    <n v="36.255000000000003"/>
    <n v="16.035"/>
    <n v="16.035"/>
  </r>
  <r>
    <s v="Ragi"/>
    <n v="2012"/>
    <x v="2"/>
    <s v="Summer"/>
    <s v="Summer"/>
    <x v="27"/>
    <n v="119"/>
    <n v="119"/>
    <n v="94"/>
    <n v="94"/>
    <n v="1430.2"/>
    <n v="1430.2"/>
    <s v="RagiOdisha"/>
    <n v="17945.2"/>
    <n v="17945.2"/>
    <n v="36.89"/>
    <n v="36.89"/>
    <n v="0.83299999999999996"/>
    <n v="0.83299999999999996"/>
    <n v="26.175000000000001"/>
    <n v="26.175000000000001"/>
    <n v="36.255000000000003"/>
    <n v="36.255000000000003"/>
    <n v="16.035"/>
    <n v="16.035"/>
  </r>
  <r>
    <s v="Ragi"/>
    <n v="2012"/>
    <x v="4"/>
    <s v="Winter"/>
    <s v="Winter"/>
    <x v="27"/>
    <n v="39551"/>
    <n v="39551"/>
    <n v="31335"/>
    <n v="31335"/>
    <n v="1430.2"/>
    <n v="1430.2"/>
    <s v="RagiOdisha"/>
    <n v="5964290.7999999998"/>
    <n v="5964290.7999999998"/>
    <m/>
    <n v="4850.2657142857151"/>
    <n v="0.68300000000000005"/>
    <n v="0.68300000000000005"/>
    <n v="26.175000000000001"/>
    <n v="26.175000000000001"/>
    <n v="36.255000000000003"/>
    <n v="36.255000000000003"/>
    <n v="16.035"/>
    <n v="16.035"/>
  </r>
  <r>
    <s v="Rice"/>
    <n v="2012"/>
    <x v="3"/>
    <s v="Autumn"/>
    <s v="Autumn"/>
    <x v="27"/>
    <n v="561000"/>
    <n v="561000"/>
    <n v="970000"/>
    <n v="970000"/>
    <n v="1430.2"/>
    <n v="1430.2"/>
    <s v="RiceOdisha"/>
    <n v="84598800"/>
    <n v="84598800"/>
    <n v="173910"/>
    <n v="173910"/>
    <n v="1.56"/>
    <n v="1.56"/>
    <n v="26.175000000000001"/>
    <n v="26.175000000000001"/>
    <n v="36.255000000000003"/>
    <n v="36.255000000000003"/>
    <n v="16.035"/>
    <n v="16.035"/>
  </r>
  <r>
    <s v="Rice"/>
    <n v="2012"/>
    <x v="2"/>
    <s v="Summer"/>
    <s v="Summer"/>
    <x v="27"/>
    <n v="8629000"/>
    <n v="8629000"/>
    <n v="868000"/>
    <n v="868000"/>
    <n v="1430.2"/>
    <n v="1430.2"/>
    <s v="RiceOdisha"/>
    <n v="1301253200"/>
    <n v="1301253200"/>
    <n v="2674990"/>
    <n v="2674990"/>
    <n v="7.6999999999999999E-2"/>
    <n v="7.6999999999999999E-2"/>
    <n v="26.175000000000001"/>
    <n v="26.175000000000001"/>
    <n v="36.255000000000003"/>
    <n v="36.255000000000003"/>
    <n v="16.035"/>
    <n v="16.035"/>
  </r>
  <r>
    <s v="Rice"/>
    <n v="2012"/>
    <x v="4"/>
    <s v="Winter"/>
    <s v="Winter"/>
    <x v="27"/>
    <n v="3188000"/>
    <n v="3188000"/>
    <n v="7658000"/>
    <n v="7658000"/>
    <n v="1430.2"/>
    <n v="1430.2"/>
    <s v="RiceOdisha"/>
    <n v="480750400"/>
    <n v="480750400"/>
    <n v="988280"/>
    <n v="988280"/>
    <n v="2.4910000000000001"/>
    <n v="2.4910000000000001"/>
    <n v="26.175000000000001"/>
    <n v="26.175000000000001"/>
    <n v="36.255000000000003"/>
    <n v="36.255000000000003"/>
    <n v="16.035"/>
    <n v="16.035"/>
  </r>
  <r>
    <s v="Sugarcane"/>
    <n v="2012"/>
    <x v="4"/>
    <s v="Winter"/>
    <s v="Winter"/>
    <x v="27"/>
    <n v="14530"/>
    <n v="14530"/>
    <n v="952370"/>
    <n v="952370"/>
    <n v="1430.2"/>
    <n v="1430.2"/>
    <s v="SugarcaneOdisha"/>
    <n v="2191124"/>
    <n v="2191124"/>
    <n v="4504.3"/>
    <n v="4504.3"/>
    <n v="67.762"/>
    <n v="67.762"/>
    <n v="26.175000000000001"/>
    <n v="26.175000000000001"/>
    <n v="36.255000000000003"/>
    <n v="36.255000000000003"/>
    <n v="16.035"/>
    <n v="16.035"/>
  </r>
  <r>
    <s v="Urad"/>
    <n v="2012"/>
    <x v="3"/>
    <s v="Autumn"/>
    <s v="Autumn"/>
    <x v="27"/>
    <n v="27091"/>
    <n v="27091"/>
    <n v="7941"/>
    <n v="7941"/>
    <n v="1430.2"/>
    <n v="1430.2"/>
    <s v="UradOdisha"/>
    <n v="4085322.8"/>
    <n v="4085322.8"/>
    <n v="8398.2099999999991"/>
    <n v="8398.2099999999991"/>
    <n v="0.27800000000000002"/>
    <n v="0.27800000000000002"/>
    <n v="26.175000000000001"/>
    <n v="26.175000000000001"/>
    <n v="36.255000000000003"/>
    <n v="36.255000000000003"/>
    <n v="16.035"/>
    <n v="16.035"/>
  </r>
  <r>
    <s v="Urad"/>
    <n v="2012"/>
    <x v="2"/>
    <s v="Summer"/>
    <s v="Summer"/>
    <x v="27"/>
    <n v="5021"/>
    <n v="5021"/>
    <n v="1901"/>
    <n v="1901"/>
    <n v="1430.2"/>
    <n v="1430.2"/>
    <s v="UradOdisha"/>
    <n v="757166.8"/>
    <n v="757166.8"/>
    <n v="1556.51"/>
    <n v="1556.51"/>
    <n v="0.40100000000000002"/>
    <n v="0.40100000000000002"/>
    <n v="26.175000000000001"/>
    <n v="26.175000000000001"/>
    <n v="36.255000000000003"/>
    <n v="36.255000000000003"/>
    <n v="16.035"/>
    <n v="16.035"/>
  </r>
  <r>
    <s v="Urad"/>
    <n v="2012"/>
    <x v="4"/>
    <s v="Winter"/>
    <s v="Winter"/>
    <x v="27"/>
    <n v="79881"/>
    <n v="79881"/>
    <n v="27544"/>
    <n v="27544"/>
    <n v="1430.2"/>
    <n v="1430.2"/>
    <s v="UradOdisha"/>
    <n v="12046054.800000001"/>
    <n v="12046054.800000001"/>
    <n v="24763.11"/>
    <n v="24763.11"/>
    <n v="0.33700000000000002"/>
    <n v="0.33700000000000002"/>
    <n v="26.175000000000001"/>
    <n v="26.175000000000001"/>
    <n v="36.255000000000003"/>
    <n v="36.255000000000003"/>
    <n v="16.035"/>
    <n v="16.035"/>
  </r>
  <r>
    <s v="Wheat"/>
    <n v="2012"/>
    <x v="2"/>
    <s v="Summer"/>
    <s v="Summer"/>
    <x v="27"/>
    <n v="1039"/>
    <n v="1039"/>
    <m/>
    <n v="1686.297"/>
    <n v="1430.2"/>
    <n v="1430.2"/>
    <s v="WheatOdisha"/>
    <n v="156681.20000000001"/>
    <n v="156681.20000000001"/>
    <n v="322.08999999999997"/>
    <n v="322.08999999999997"/>
    <n v="1.623"/>
    <n v="1.623"/>
    <n v="26.175000000000001"/>
    <n v="26.175000000000001"/>
    <n v="36.255000000000003"/>
    <n v="36.255000000000003"/>
    <n v="16.035"/>
    <n v="16.035"/>
  </r>
  <r>
    <s v="Ragi"/>
    <n v="2012"/>
    <x v="0"/>
    <s v="Kharif"/>
    <s v="Kharif"/>
    <x v="7"/>
    <m/>
    <n v="45.454545454545453"/>
    <n v="50"/>
    <n v="50"/>
    <n v="3048.9"/>
    <n v="3048.9"/>
    <s v="RagiGoa"/>
    <n v="7238.4"/>
    <n v="7238.4"/>
    <n v="14.88"/>
    <n v="14.88"/>
    <n v="1.1000000000000001"/>
    <n v="1.1000000000000001"/>
    <n v="25.143000000000001"/>
    <n v="25.143000000000001"/>
    <n v="34.911999999999999"/>
    <n v="34.911999999999999"/>
    <n v="17.088000000000001"/>
    <n v="17.088000000000001"/>
  </r>
  <r>
    <s v="Rice"/>
    <n v="2012"/>
    <x v="0"/>
    <s v="Kharif"/>
    <s v="Kharif"/>
    <x v="7"/>
    <n v="31255"/>
    <n v="31255"/>
    <n v="81229"/>
    <n v="81229"/>
    <n v="3048.9"/>
    <n v="3048.9"/>
    <s v="RiceGoa"/>
    <n v="4713254"/>
    <n v="4713254"/>
    <n v="9689.0499999999993"/>
    <n v="9689.0499999999993"/>
    <n v="2.59"/>
    <n v="2.59"/>
    <n v="25.143000000000001"/>
    <n v="25.143000000000001"/>
    <n v="34.911999999999999"/>
    <n v="34.911999999999999"/>
    <n v="17.088000000000001"/>
    <n v="17.088000000000001"/>
  </r>
  <r>
    <s v="Rice"/>
    <n v="2012"/>
    <x v="1"/>
    <s v="Rabi"/>
    <s v="Rabi"/>
    <x v="7"/>
    <n v="14575"/>
    <n v="14575"/>
    <n v="41592"/>
    <n v="41592"/>
    <n v="3048.9"/>
    <n v="3048.9"/>
    <s v="RiceGoa"/>
    <n v="2197910"/>
    <n v="2197910"/>
    <n v="4518.25"/>
    <n v="4518.25"/>
    <n v="2.85"/>
    <n v="2.85"/>
    <n v="25.143000000000001"/>
    <n v="25.143000000000001"/>
    <n v="34.911999999999999"/>
    <n v="34.911999999999999"/>
    <n v="17.088000000000001"/>
    <n v="17.088000000000001"/>
  </r>
  <r>
    <s v="Sugarcane"/>
    <n v="2012"/>
    <x v="6"/>
    <s v=""/>
    <s v="Kharif"/>
    <x v="7"/>
    <n v="854"/>
    <n v="854"/>
    <n v="46055"/>
    <n v="46055"/>
    <n v="3048.9"/>
    <n v="3048.9"/>
    <s v="SugarcaneGoa"/>
    <n v="128783.2"/>
    <n v="128783.2"/>
    <n v="264.74"/>
    <n v="264.74"/>
    <n v="47.765000000000001"/>
    <n v="47.765000000000001"/>
    <n v="25.143000000000001"/>
    <n v="25.143000000000001"/>
    <n v="34.911999999999999"/>
    <n v="34.911999999999999"/>
    <n v="17.088000000000001"/>
    <n v="17.088000000000001"/>
  </r>
  <r>
    <s v="Ragi"/>
    <n v="2013"/>
    <x v="3"/>
    <s v="Autumn"/>
    <s v="Autumn"/>
    <x v="27"/>
    <n v="15768"/>
    <n v="15768"/>
    <s v=" 11548 "/>
    <s v=" 11548 "/>
    <n v="1632.4"/>
    <n v="1632.4"/>
    <s v="RagiOdisha"/>
    <n v="2278318.3199999998"/>
    <n v="2278318.3199999998"/>
    <n v="4257.3599999999997"/>
    <n v="4257.3599999999997"/>
    <n v="0.59799999999999998"/>
    <n v="0.59799999999999998"/>
    <n v="25.940999999999999"/>
    <n v="25.940999999999999"/>
    <n v="35.655999999999999"/>
    <n v="35.655999999999999"/>
    <n v="16.667000000000002"/>
    <n v="16.667000000000002"/>
  </r>
  <r>
    <s v="Ragi"/>
    <n v="2013"/>
    <x v="2"/>
    <s v="Summer"/>
    <s v="Summer"/>
    <x v="27"/>
    <n v="229"/>
    <n v="229"/>
    <n v="191"/>
    <n v="191"/>
    <n v="1632.4"/>
    <n v="1632.4"/>
    <s v="RagiOdisha"/>
    <n v="33088.21"/>
    <n v="33088.21"/>
    <n v="61.83"/>
    <n v="61.83"/>
    <n v="0.75600000000000001"/>
    <n v="0.75600000000000001"/>
    <n v="25.940999999999999"/>
    <n v="25.940999999999999"/>
    <n v="35.655999999999999"/>
    <n v="35.655999999999999"/>
    <n v="16.667000000000002"/>
    <n v="16.667000000000002"/>
  </r>
  <r>
    <s v="Ragi"/>
    <n v="2013"/>
    <x v="4"/>
    <s v="Winter"/>
    <s v="Winter"/>
    <x v="27"/>
    <n v="40637"/>
    <n v="40637"/>
    <n v="34102"/>
    <n v="34102"/>
    <n v="1632.4"/>
    <n v="1632.4"/>
    <s v="RagiOdisha"/>
    <n v="5871640.1299999999"/>
    <n v="5871640.1299999999"/>
    <n v="10971.99"/>
    <n v="10971.99"/>
    <n v="0.85799999999999998"/>
    <n v="0.85799999999999998"/>
    <n v="25.940999999999999"/>
    <n v="25.940999999999999"/>
    <m/>
    <n v="36.058148148148199"/>
    <n v="16.667000000000002"/>
    <n v="16.667000000000002"/>
  </r>
  <r>
    <s v="Rice"/>
    <n v="2013"/>
    <x v="3"/>
    <s v="Autumn"/>
    <s v="Autumn"/>
    <x v="27"/>
    <n v="582000"/>
    <n v="582000"/>
    <n v="851000"/>
    <n v="851000"/>
    <n v="1632.4"/>
    <n v="1632.4"/>
    <s v="RiceOdisha"/>
    <n v="84093180"/>
    <n v="84093180"/>
    <n v="157140"/>
    <n v="157140"/>
    <n v="1.2969999999999999"/>
    <n v="1.2969999999999999"/>
    <n v="25.940999999999999"/>
    <n v="25.940999999999999"/>
    <n v="35.655999999999999"/>
    <n v="35.655999999999999"/>
    <n v="16.667000000000002"/>
    <n v="16.667000000000002"/>
  </r>
  <r>
    <s v="Rice"/>
    <n v="2013"/>
    <x v="2"/>
    <s v="Summer"/>
    <s v="Summer"/>
    <x v="27"/>
    <n v="300000"/>
    <n v="300000"/>
    <n v="1025000"/>
    <n v="1025000"/>
    <n v="1632.4"/>
    <n v="1632.4"/>
    <s v="RiceOdisha"/>
    <n v="43347000"/>
    <n v="43347000"/>
    <m/>
    <n v="538479.78275862068"/>
    <n v="2.8570000000000002"/>
    <n v="2.8570000000000002"/>
    <n v="25.940999999999999"/>
    <n v="25.940999999999999"/>
    <n v="35.655999999999999"/>
    <n v="35.655999999999999"/>
    <n v="16.667000000000002"/>
    <n v="16.667000000000002"/>
  </r>
  <r>
    <s v="Rice"/>
    <n v="2013"/>
    <x v="4"/>
    <s v="Winter"/>
    <s v="Winter"/>
    <x v="27"/>
    <s v="3,298,000"/>
    <s v="3,298,000"/>
    <n v="5734000"/>
    <n v="5734000"/>
    <n v="1632.4"/>
    <n v="1632.4"/>
    <s v="RiceOdisha"/>
    <n v="476528020"/>
    <n v="476528020"/>
    <n v="890460"/>
    <n v="890460"/>
    <n v="1.853"/>
    <n v="1.853"/>
    <n v="25.940999999999999"/>
    <n v="25.940999999999999"/>
    <n v="35.655999999999999"/>
    <n v="35.655999999999999"/>
    <n v="16.667000000000002"/>
    <n v="16.667000000000002"/>
  </r>
  <r>
    <s v="Sugarcane"/>
    <n v="2013"/>
    <x v="4"/>
    <s v="Winter"/>
    <s v="Winter"/>
    <x v="27"/>
    <n v="14213"/>
    <n v="14213"/>
    <n v="936514"/>
    <n v="936514"/>
    <n v="1632.4"/>
    <n v="1632.4"/>
    <s v="SugarcaneOdisha"/>
    <n v="2053636.37"/>
    <n v="2053636.37"/>
    <n v="3837.51"/>
    <n v="3837.51"/>
    <n v="62.185000000000002"/>
    <n v="62.185000000000002"/>
    <n v="25.940999999999999"/>
    <n v="25.940999999999999"/>
    <n v="35.655999999999999"/>
    <n v="35.655999999999999"/>
    <n v="16.667000000000002"/>
    <n v="16.667000000000002"/>
  </r>
  <r>
    <s v="Urad"/>
    <n v="2013"/>
    <x v="3"/>
    <s v="Autumn"/>
    <s v="Autumn"/>
    <x v="27"/>
    <n v="27587"/>
    <n v="27587"/>
    <n v="8298"/>
    <n v="8298"/>
    <n v="1632.4"/>
    <n v="1632.4"/>
    <s v="UradOdisha"/>
    <n v="3986045.63"/>
    <n v="3986045.63"/>
    <n v="7448.49"/>
    <n v="7448.49"/>
    <n v="0.254"/>
    <n v="0.254"/>
    <n v="25.940999999999999"/>
    <n v="25.940999999999999"/>
    <n v="35.655999999999999"/>
    <n v="35.655999999999999"/>
    <n v="16.667000000000002"/>
    <n v="16.667000000000002"/>
  </r>
  <r>
    <s v="Urad"/>
    <n v="2013"/>
    <x v="2"/>
    <s v="Summer"/>
    <s v="Summer"/>
    <x v="27"/>
    <n v="3008"/>
    <n v="3008"/>
    <n v="1344"/>
    <n v="1344"/>
    <n v="1632.4"/>
    <n v="1632.4"/>
    <s v="UradOdisha"/>
    <n v="434625.92"/>
    <n v="434625.92"/>
    <n v="812.16"/>
    <n v="812.16"/>
    <n v="0.38300000000000001"/>
    <n v="0.38300000000000001"/>
    <n v="25.940999999999999"/>
    <n v="25.940999999999999"/>
    <n v="35.655999999999999"/>
    <n v="35.655999999999999"/>
    <n v="16.667000000000002"/>
    <n v="16.667000000000002"/>
  </r>
  <r>
    <s v="Urad"/>
    <n v="2013"/>
    <x v="4"/>
    <s v="Winter"/>
    <s v="Winter"/>
    <x v="27"/>
    <n v="54210"/>
    <n v="54210"/>
    <n v="16697"/>
    <n v="16697"/>
    <n v="1632.4"/>
    <n v="1632.4"/>
    <s v="UradOdisha"/>
    <n v="7832802.9000000004"/>
    <n v="7832802.9000000004"/>
    <n v="14636.7"/>
    <n v="14636.7"/>
    <n v="0.32300000000000001"/>
    <n v="0.32300000000000001"/>
    <n v="25.940999999999999"/>
    <n v="25.940999999999999"/>
    <n v="35.655999999999999"/>
    <n v="35.655999999999999"/>
    <n v="16.667000000000002"/>
    <n v="16.667000000000002"/>
  </r>
  <r>
    <s v="Wheat"/>
    <n v="2013"/>
    <x v="2"/>
    <s v="Summer"/>
    <s v="Summer"/>
    <x v="27"/>
    <n v="678"/>
    <n v="678"/>
    <n v="1069"/>
    <n v="1069"/>
    <n v="1632.4"/>
    <n v="1632.4"/>
    <s v="WheatOdisha"/>
    <n v="97964.22"/>
    <n v="97964.22"/>
    <n v="183.06"/>
    <n v="183.06"/>
    <n v="1.6659999999999999"/>
    <n v="1.6659999999999999"/>
    <n v="25.940999999999999"/>
    <n v="25.940999999999999"/>
    <n v="35.655999999999999"/>
    <n v="35.655999999999999"/>
    <n v="16.667000000000002"/>
    <n v="16.667000000000002"/>
  </r>
  <r>
    <s v="Ragi"/>
    <n v="2014"/>
    <x v="3"/>
    <s v="Autumn"/>
    <s v="Autumn"/>
    <x v="27"/>
    <n v="15247"/>
    <n v="15247"/>
    <n v="10806"/>
    <n v="10806"/>
    <n v="1536.9"/>
    <n v="1536.9"/>
    <s v="RagiOdisha"/>
    <n v="2301687.12"/>
    <n v="2301687.12"/>
    <n v="5031.51"/>
    <n v="5031.51"/>
    <n v="0.63900000000000001"/>
    <n v="0.63900000000000001"/>
    <n v="25.786999999999999"/>
    <n v="25.786999999999999"/>
    <m/>
    <n v="36.058148148148199"/>
    <n v="16.276"/>
    <n v="16.276"/>
  </r>
  <r>
    <s v="Ragi"/>
    <n v="2014"/>
    <x v="2"/>
    <s v="Summer"/>
    <s v="Summer"/>
    <x v="27"/>
    <n v="286"/>
    <n v="286"/>
    <n v="260"/>
    <n v="260"/>
    <n v="1536.9"/>
    <n v="1536.9"/>
    <s v="RagiOdisha"/>
    <n v="43174.559999999998"/>
    <n v="43174.559999999998"/>
    <n v="94.38"/>
    <n v="94.38"/>
    <n v="0.72899999999999998"/>
    <n v="0.72899999999999998"/>
    <n v="25.786999999999999"/>
    <n v="25.786999999999999"/>
    <n v="35.561999999999998"/>
    <n v="35.561999999999998"/>
    <n v="16.276"/>
    <n v="16.276"/>
  </r>
  <r>
    <s v="Ragi"/>
    <n v="2014"/>
    <x v="4"/>
    <s v="Winter"/>
    <s v="Winter"/>
    <x v="27"/>
    <n v="35945"/>
    <n v="35945"/>
    <n v="26950"/>
    <n v="26950"/>
    <n v="1536.9"/>
    <n v="1536.9"/>
    <s v="RagiOdisha"/>
    <n v="5426257.2000000002"/>
    <n v="5426257.2000000002"/>
    <n v="11861.85"/>
    <n v="11861.85"/>
    <n v="0.68300000000000005"/>
    <n v="0.68300000000000005"/>
    <n v="25.786999999999999"/>
    <n v="25.786999999999999"/>
    <n v="35.561999999999998"/>
    <n v="35.561999999999998"/>
    <n v="16.276"/>
    <n v="16.276"/>
  </r>
  <r>
    <s v="Rice"/>
    <n v="2014"/>
    <x v="3"/>
    <s v="Autumn"/>
    <s v="Autumn"/>
    <x v="27"/>
    <n v="583000"/>
    <n v="583000"/>
    <n v="1036000"/>
    <n v="1036000"/>
    <n v="1536.9"/>
    <n v="1536.9"/>
    <s v="RiceOdisha"/>
    <n v="88009680"/>
    <n v="88009680"/>
    <n v="192390"/>
    <n v="192390"/>
    <n v="1.599"/>
    <n v="1.599"/>
    <n v="25.786999999999999"/>
    <n v="25.786999999999999"/>
    <n v="35.561999999999998"/>
    <n v="35.561999999999998"/>
    <n v="16.276"/>
    <n v="16.276"/>
  </r>
  <r>
    <s v="Rice"/>
    <n v="2014"/>
    <x v="2"/>
    <s v="Summer"/>
    <s v="Summer"/>
    <x v="27"/>
    <n v="301000"/>
    <n v="301000"/>
    <n v="1002000"/>
    <n v="1002000"/>
    <n v="1536.9"/>
    <n v="1536.9"/>
    <s v="RiceOdisha"/>
    <n v="45438960"/>
    <n v="45438960"/>
    <n v="99330"/>
    <n v="99330"/>
    <n v="2.62"/>
    <n v="2.62"/>
    <n v="25.786999999999999"/>
    <n v="25.786999999999999"/>
    <n v="35.561999999999998"/>
    <n v="35.561999999999998"/>
    <n v="16.276"/>
    <n v="16.276"/>
  </r>
  <r>
    <s v="Rice"/>
    <n v="2014"/>
    <x v="4"/>
    <s v="Winter"/>
    <s v="Winter"/>
    <x v="27"/>
    <n v="3282000"/>
    <n v="3282000"/>
    <n v="7802000"/>
    <n v="7802000"/>
    <n v="1536.9"/>
    <n v="1536.9"/>
    <s v="RiceOdisha"/>
    <n v="495450720"/>
    <n v="495450720"/>
    <n v="1083060"/>
    <n v="1083060"/>
    <n v="2.379"/>
    <n v="2.379"/>
    <n v="25.786999999999999"/>
    <n v="25.786999999999999"/>
    <n v="35.561999999999998"/>
    <n v="35.561999999999998"/>
    <n v="16.276"/>
    <n v="16.276"/>
  </r>
  <r>
    <s v="Sugarcane"/>
    <n v="2014"/>
    <x v="4"/>
    <s v="Winter"/>
    <s v="Winter"/>
    <x v="27"/>
    <n v="10047"/>
    <n v="10047"/>
    <n v="722892"/>
    <n v="722892"/>
    <n v="1536.9"/>
    <n v="1536.9"/>
    <s v="SugarcaneOdisha"/>
    <n v="1516695.12"/>
    <n v="1516695.12"/>
    <n v="3315.51"/>
    <n v="3315.51"/>
    <n v="60.301000000000002"/>
    <n v="60.301000000000002"/>
    <n v="25.786999999999999"/>
    <n v="25.786999999999999"/>
    <n v="35.561999999999998"/>
    <n v="35.561999999999998"/>
    <n v="16.276"/>
    <n v="16.276"/>
  </r>
  <r>
    <s v="Urad"/>
    <n v="2014"/>
    <x v="3"/>
    <s v="Autumn"/>
    <s v="Autumn"/>
    <x v="27"/>
    <n v="22843"/>
    <n v="22843"/>
    <n v="5978"/>
    <n v="5978"/>
    <n v="1536.9"/>
    <n v="1536.9"/>
    <s v="UradOdisha"/>
    <n v="3448379.28"/>
    <n v="3448379.28"/>
    <n v="7538.19"/>
    <n v="7538.19"/>
    <n v="0.28499999999999998"/>
    <n v="0.28499999999999998"/>
    <n v="25.786999999999999"/>
    <n v="25.786999999999999"/>
    <n v="35.561999999999998"/>
    <n v="35.561999999999998"/>
    <n v="16.276"/>
    <n v="16.276"/>
  </r>
  <r>
    <s v="Urad"/>
    <n v="2014"/>
    <x v="2"/>
    <s v="Summer"/>
    <s v="Summer"/>
    <x v="27"/>
    <n v="2800"/>
    <n v="2800"/>
    <n v="1120"/>
    <n v="1120"/>
    <n v="1536.9"/>
    <n v="1536.9"/>
    <s v="UradOdisha"/>
    <n v="422688"/>
    <n v="422688"/>
    <n v="924"/>
    <n v="924"/>
    <n v="0.40300000000000002"/>
    <n v="0.40300000000000002"/>
    <n v="25.786999999999999"/>
    <n v="25.786999999999999"/>
    <n v="35.561999999999998"/>
    <n v="35.561999999999998"/>
    <n v="16.276"/>
    <n v="16.276"/>
  </r>
  <r>
    <s v="Urad"/>
    <n v="2014"/>
    <x v="4"/>
    <s v="Winter"/>
    <s v="Winter"/>
    <x v="27"/>
    <n v="56121"/>
    <n v="56121"/>
    <n v="20452"/>
    <n v="20452"/>
    <n v="1536.9"/>
    <n v="1536.9"/>
    <s v="UradOdisha"/>
    <n v="8472026.1600000001"/>
    <n v="8472026.1600000001"/>
    <n v="18519.93"/>
    <n v="18519.93"/>
    <n v="0.35099999999999998"/>
    <n v="0.35099999999999998"/>
    <n v="25.786999999999999"/>
    <n v="25.786999999999999"/>
    <n v="35.561999999999998"/>
    <n v="35.561999999999998"/>
    <n v="16.276"/>
    <n v="16.276"/>
  </r>
  <r>
    <s v="Wheat"/>
    <n v="2014"/>
    <x v="2"/>
    <s v="Summer"/>
    <s v="Summer"/>
    <x v="27"/>
    <n v="4030"/>
    <n v="4030"/>
    <n v="658"/>
    <n v="658"/>
    <n v="1536.9"/>
    <n v="1536.9"/>
    <s v="WheatOdisha"/>
    <n v="60836.88"/>
    <n v="60836.88"/>
    <n v="132.99"/>
    <n v="132.99"/>
    <n v="1.4410000000000001"/>
    <n v="1.4410000000000001"/>
    <n v="25.786999999999999"/>
    <n v="25.786999999999999"/>
    <n v="35.561999999999998"/>
    <n v="35.561999999999998"/>
    <n v="16.276"/>
    <n v="16.276"/>
  </r>
  <r>
    <s v="Ragi"/>
    <n v="2015"/>
    <x v="3"/>
    <s v="Autumn"/>
    <s v="Autumn"/>
    <x v="27"/>
    <m/>
    <n v="14682.274247491639"/>
    <n v="8780"/>
    <n v="8780"/>
    <s v=" 1210.1 "/>
    <s v=" 1210.1 "/>
    <s v="RagiOdisha"/>
    <n v="2247059.2999999998"/>
    <n v="2247059.2999999998"/>
    <n v="4695.8999999999996"/>
    <n v="4695.8999999999996"/>
    <n v="0.59799999999999998"/>
    <n v="0.59799999999999998"/>
    <n v="26.14"/>
    <n v="26.14"/>
    <n v="36.148000000000003"/>
    <n v="36.148000000000003"/>
    <n v="16.846"/>
    <n v="16.846"/>
  </r>
  <r>
    <s v="Ragi"/>
    <n v="2015"/>
    <x v="2"/>
    <s v="Summer"/>
    <s v="Summer"/>
    <x v="27"/>
    <n v="297"/>
    <n v="297"/>
    <n v="265"/>
    <n v="265"/>
    <n v="1210.0999999999999"/>
    <n v="1210.0999999999999"/>
    <s v="RagiOdisha"/>
    <n v="46899.27"/>
    <n v="46899.27"/>
    <n v="98.01"/>
    <n v="98.01"/>
    <n v="0.78300000000000003"/>
    <n v="0.78300000000000003"/>
    <n v="26.14"/>
    <n v="26.14"/>
    <n v="36.148000000000003"/>
    <n v="36.148000000000003"/>
    <n v="16.846"/>
    <n v="16.846"/>
  </r>
  <r>
    <s v="Ragi"/>
    <n v="2015"/>
    <x v="4"/>
    <s v="Winter"/>
    <s v="Winter"/>
    <x v="27"/>
    <n v="31166"/>
    <n v="31166"/>
    <n v="19281"/>
    <n v="19281"/>
    <n v="1210.0999999999999"/>
    <n v="1210.0999999999999"/>
    <s v="RagiOdisha"/>
    <n v="4921423.0599999996"/>
    <n v="4921423.0599999996"/>
    <n v="10284.780000000001"/>
    <n v="10284.780000000001"/>
    <m/>
    <n v="0.61865494449079128"/>
    <n v="26.14"/>
    <n v="26.14"/>
    <n v="36.148000000000003"/>
    <n v="36.148000000000003"/>
    <n v="16.846"/>
    <n v="16.846"/>
  </r>
  <r>
    <s v="Rice"/>
    <n v="2015"/>
    <x v="3"/>
    <s v="Autumn"/>
    <s v="Autumn"/>
    <x v="27"/>
    <n v="541000"/>
    <n v="541000"/>
    <m/>
    <n v="467965"/>
    <n v="1210.0999999999999"/>
    <n v="1210.0999999999999"/>
    <s v="RiceOdisha"/>
    <n v="85429310"/>
    <n v="85429310"/>
    <n v="178530"/>
    <n v="178530"/>
    <n v="0.86499999999999999"/>
    <n v="0.86499999999999999"/>
    <n v="26.14"/>
    <n v="26.14"/>
    <n v="36.148000000000003"/>
    <n v="36.148000000000003"/>
    <n v="16.846"/>
    <n v="16.846"/>
  </r>
  <r>
    <s v="Rice"/>
    <n v="2015"/>
    <x v="2"/>
    <s v="Summer"/>
    <s v="Summer"/>
    <x v="27"/>
    <n v="234000"/>
    <n v="234000"/>
    <n v="782000"/>
    <n v="782000"/>
    <n v="1210.0999999999999"/>
    <n v="1210.0999999999999"/>
    <s v="RiceOdisha"/>
    <n v="36950940"/>
    <n v="36950940"/>
    <n v="77220"/>
    <n v="77220"/>
    <m/>
    <n v="3.341880341880342"/>
    <n v="26.14"/>
    <n v="26.14"/>
    <n v="36.148000000000003"/>
    <n v="36.148000000000003"/>
    <n v="16.846"/>
    <n v="16.846"/>
  </r>
  <r>
    <s v="Rice"/>
    <n v="2015"/>
    <x v="4"/>
    <s v="Winter"/>
    <s v="Winter"/>
    <x v="27"/>
    <n v="3167000"/>
    <n v="3167000"/>
    <n v="4702000"/>
    <n v="4702000"/>
    <n v="1210.0999999999999"/>
    <n v="1210.0999999999999"/>
    <s v="RiceOdisha"/>
    <n v="500100970"/>
    <n v="500100970"/>
    <n v="1045110"/>
    <n v="1045110"/>
    <m/>
    <n v="1.4846858225449953"/>
    <n v="26.14"/>
    <n v="26.14"/>
    <n v="36.148000000000003"/>
    <n v="36.148000000000003"/>
    <n v="16.846"/>
    <n v="16.846"/>
  </r>
  <r>
    <s v="Sugarcane"/>
    <n v="2015"/>
    <x v="4"/>
    <s v="Winter"/>
    <s v="Winter"/>
    <x v="27"/>
    <n v="8962"/>
    <n v="8962"/>
    <n v="577158"/>
    <n v="577158"/>
    <n v="1210.0999999999999"/>
    <n v="1210.0999999999999"/>
    <s v="SugarcaneOdisha"/>
    <n v="1415189.42"/>
    <n v="1415189.42"/>
    <n v="2957.46"/>
    <n v="2957.46"/>
    <n v="58.853999999999999"/>
    <n v="58.853999999999999"/>
    <n v="26.14"/>
    <n v="26.14"/>
    <n v="36.148000000000003"/>
    <n v="36.148000000000003"/>
    <n v="16.846"/>
    <n v="16.846"/>
  </r>
  <r>
    <s v="Urad"/>
    <n v="2015"/>
    <x v="3"/>
    <s v="Autumn"/>
    <s v="Autumn"/>
    <x v="27"/>
    <n v="20281"/>
    <n v="20281"/>
    <n v="5005"/>
    <n v="5005"/>
    <n v="1210.0999999999999"/>
    <n v="1210.0999999999999"/>
    <s v="UradOdisha"/>
    <n v="3202572.71"/>
    <n v="3202572.71"/>
    <m/>
    <n v="10356.108275862069"/>
    <n v="0.28199999999999997"/>
    <n v="0.28199999999999997"/>
    <n v="26.14"/>
    <n v="26.14"/>
    <n v="36.148000000000003"/>
    <n v="36.148000000000003"/>
    <n v="16.846"/>
    <n v="16.846"/>
  </r>
  <r>
    <s v="Urad"/>
    <n v="2015"/>
    <x v="2"/>
    <s v="Summer"/>
    <s v="Summer"/>
    <x v="27"/>
    <n v="7564"/>
    <n v="7564"/>
    <n v="3170"/>
    <n v="3170"/>
    <n v="1210.0999999999999"/>
    <n v="1210.0999999999999"/>
    <s v="UradOdisha"/>
    <n v="1194431.24"/>
    <n v="1194431.24"/>
    <n v="2496.12"/>
    <n v="2496.12"/>
    <n v="0.38800000000000001"/>
    <n v="0.38800000000000001"/>
    <n v="26.14"/>
    <n v="26.14"/>
    <n v="36.148000000000003"/>
    <n v="36.148000000000003"/>
    <n v="16.846"/>
    <n v="16.846"/>
  </r>
  <r>
    <s v="Urad"/>
    <n v="2015"/>
    <x v="4"/>
    <s v="Winter"/>
    <s v="Winter"/>
    <x v="27"/>
    <n v="46473"/>
    <n v="46473"/>
    <n v="16207"/>
    <n v="16207"/>
    <n v="1210.0999999999999"/>
    <n v="1210.0999999999999"/>
    <s v="UradOdisha"/>
    <n v="7338551.4299999997"/>
    <n v="7338551.4299999997"/>
    <n v="15336.09"/>
    <n v="15336.09"/>
    <m/>
    <n v="0.34874012867686616"/>
    <n v="26.14"/>
    <n v="26.14"/>
    <n v="36.148000000000003"/>
    <n v="36.148000000000003"/>
    <n v="16.846"/>
    <n v="16.846"/>
  </r>
  <r>
    <s v="Wheat"/>
    <n v="2015"/>
    <x v="2"/>
    <s v="Summer"/>
    <s v="Summer"/>
    <x v="27"/>
    <n v="367"/>
    <n v="367"/>
    <n v="494"/>
    <n v="494"/>
    <n v="1210.0999999999999"/>
    <n v="1210.0999999999999"/>
    <s v="WheatOdisha"/>
    <n v="57952.97"/>
    <n v="57952.97"/>
    <n v="121.11"/>
    <n v="121.11"/>
    <n v="1.268"/>
    <n v="1.268"/>
    <n v="26.14"/>
    <n v="26.14"/>
    <n v="36.148000000000003"/>
    <n v="36.148000000000003"/>
    <n v="16.846"/>
    <n v="16.846"/>
  </r>
  <r>
    <s v="Ragi"/>
    <n v="2016"/>
    <x v="3"/>
    <s v="Autumn"/>
    <s v="Autumn"/>
    <x v="27"/>
    <n v="14266"/>
    <n v="14266"/>
    <m/>
    <n v="8474.003999999999"/>
    <n v="1460.5"/>
    <n v="1460.5"/>
    <s v="RagiOdisha"/>
    <n v="2186264.5"/>
    <n v="2186264.5"/>
    <n v="4993.1000000000004"/>
    <n v="4993.1000000000004"/>
    <n v="0.59399999999999997"/>
    <n v="0.59399999999999997"/>
    <n v="26.532"/>
    <n v="26.532"/>
    <n v="36.531999999999996"/>
    <n v="36.531999999999996"/>
    <n v="17.579999999999998"/>
    <n v="17.579999999999998"/>
  </r>
  <r>
    <s v="Ragi"/>
    <n v="2016"/>
    <x v="2"/>
    <s v="Summer"/>
    <s v="Summer"/>
    <x v="27"/>
    <n v="78"/>
    <n v="78"/>
    <n v="54"/>
    <n v="54"/>
    <n v="1460.5"/>
    <n v="1460.5"/>
    <s v="RagiOdisha"/>
    <n v="11953.5"/>
    <n v="11953.5"/>
    <n v="27.3"/>
    <n v="27.3"/>
    <n v="0.65300000000000002"/>
    <n v="0.65300000000000002"/>
    <n v="26.532"/>
    <n v="26.532"/>
    <n v="36.531999999999996"/>
    <n v="36.531999999999996"/>
    <n v="17.579999999999998"/>
    <n v="17.579999999999998"/>
  </r>
  <r>
    <s v="Ragi"/>
    <n v="2016"/>
    <x v="4"/>
    <s v="Winter"/>
    <s v="Winter"/>
    <x v="27"/>
    <n v="32617"/>
    <n v="32617"/>
    <n v="23981"/>
    <n v="23981"/>
    <n v="1460.5"/>
    <n v="1460.5"/>
    <s v="RagiOdisha"/>
    <n v="4998555.25"/>
    <n v="4998555.25"/>
    <n v="11415.95"/>
    <n v="11415.95"/>
    <n v="0.70299999999999996"/>
    <n v="0.70299999999999996"/>
    <n v="26.532"/>
    <n v="26.532"/>
    <n v="36.531999999999996"/>
    <n v="36.531999999999996"/>
    <n v="17.579999999999998"/>
    <n v="17.579999999999998"/>
  </r>
  <r>
    <s v="Rice"/>
    <n v="2016"/>
    <x v="3"/>
    <s v="Autumn"/>
    <s v="Autumn"/>
    <x v="27"/>
    <n v="511550"/>
    <n v="511550"/>
    <n v="657520"/>
    <n v="657520"/>
    <n v="1460.5"/>
    <n v="1460.5"/>
    <s v="RiceOdisha"/>
    <n v="78395037.5"/>
    <n v="78395037.5"/>
    <n v="179042.5"/>
    <n v="179042.5"/>
    <n v="1.444"/>
    <n v="1.444"/>
    <n v="26.532"/>
    <n v="26.532"/>
    <n v="36.531999999999996"/>
    <n v="36.531999999999996"/>
    <n v="17.579999999999998"/>
    <n v="17.579999999999998"/>
  </r>
  <r>
    <s v="Rice"/>
    <n v="2016"/>
    <x v="2"/>
    <s v="Summer"/>
    <s v="Summer"/>
    <x v="27"/>
    <n v="224780"/>
    <n v="224780"/>
    <n v="793690"/>
    <n v="793690"/>
    <n v="1460.5"/>
    <n v="1460.5"/>
    <s v="RiceOdisha"/>
    <n v="34447535"/>
    <n v="34447535"/>
    <n v="78673"/>
    <n v="78673"/>
    <n v="2.7450000000000001"/>
    <n v="2.7450000000000001"/>
    <n v="26.532"/>
    <n v="26.532"/>
    <n v="36.531999999999996"/>
    <n v="36.531999999999996"/>
    <n v="17.579999999999998"/>
    <n v="17.579999999999998"/>
  </r>
  <r>
    <s v="Rice"/>
    <n v="2016"/>
    <x v="4"/>
    <s v="Winter"/>
    <s v="Winter"/>
    <x v="27"/>
    <n v="3226450"/>
    <n v="3226450"/>
    <n v="8343100"/>
    <n v="8343100"/>
    <n v="1460.5"/>
    <n v="1460.5"/>
    <s v="RiceOdisha"/>
    <n v="494453462.5"/>
    <n v="494453462.5"/>
    <n v="1129257.5"/>
    <n v="1129257.5"/>
    <n v="2.5430000000000001"/>
    <n v="2.5430000000000001"/>
    <n v="26.532"/>
    <n v="26.532"/>
    <n v="36.531999999999996"/>
    <n v="36.531999999999996"/>
    <n v="17.579999999999998"/>
    <n v="17.579999999999998"/>
  </r>
  <r>
    <s v="Sugarcane"/>
    <n v="2016"/>
    <x v="4"/>
    <s v="Winter"/>
    <s v="Winter"/>
    <x v="27"/>
    <n v="5493"/>
    <n v="5493"/>
    <n v="344294"/>
    <n v="344294"/>
    <n v="1460.5"/>
    <n v="1460.5"/>
    <s v="SugarcaneOdisha"/>
    <n v="841802.25"/>
    <n v="841802.25"/>
    <n v="1922.55"/>
    <n v="1922.55"/>
    <n v="56.16"/>
    <n v="56.16"/>
    <n v="26.532"/>
    <n v="26.532"/>
    <n v="36.531999999999996"/>
    <n v="36.531999999999996"/>
    <n v="17.579999999999998"/>
    <n v="17.579999999999998"/>
  </r>
  <r>
    <s v="Urad"/>
    <n v="2016"/>
    <x v="3"/>
    <s v="Autumn"/>
    <s v="Autumn"/>
    <x v="27"/>
    <n v="27899"/>
    <n v="27899"/>
    <n v="11114"/>
    <n v="11114"/>
    <n v="1460.5"/>
    <n v="1460.5"/>
    <s v="UradOdisha"/>
    <n v="4275521.75"/>
    <n v="4275521.75"/>
    <n v="9764.65"/>
    <n v="9764.65"/>
    <n v="0.46"/>
    <n v="0.46"/>
    <n v="26.532"/>
    <n v="26.532"/>
    <n v="36.531999999999996"/>
    <n v="36.531999999999996"/>
    <n v="17.579999999999998"/>
    <n v="17.579999999999998"/>
  </r>
  <r>
    <s v="Urad"/>
    <n v="2016"/>
    <x v="2"/>
    <s v="Summer"/>
    <s v="Summer"/>
    <x v="27"/>
    <n v="15269"/>
    <n v="15269"/>
    <n v="8309"/>
    <n v="8309"/>
    <n v="1460.5"/>
    <n v="1460.5"/>
    <s v="UradOdisha"/>
    <n v="2339974.25"/>
    <n v="2339974.25"/>
    <m/>
    <n v="10356.108275862069"/>
    <n v="0.47799999999999998"/>
    <n v="0.47799999999999998"/>
    <n v="26.532"/>
    <n v="26.532"/>
    <n v="36.531999999999996"/>
    <n v="36.531999999999996"/>
    <n v="17.579999999999998"/>
    <n v="17.579999999999998"/>
  </r>
  <r>
    <s v="Urad"/>
    <n v="2016"/>
    <x v="4"/>
    <s v="Winter"/>
    <s v="Winter"/>
    <x v="27"/>
    <n v="65569"/>
    <n v="65569"/>
    <n v="29995"/>
    <n v="29995"/>
    <n v="1460.5"/>
    <n v="1460.5"/>
    <s v="UradOdisha"/>
    <n v="10048449.25"/>
    <n v="10048449.25"/>
    <n v="22949.15"/>
    <n v="22949.15"/>
    <n v="0.41199999999999998"/>
    <n v="0.41199999999999998"/>
    <n v="26.532"/>
    <n v="26.532"/>
    <n v="36.531999999999996"/>
    <n v="36.531999999999996"/>
    <n v="17.579999999999998"/>
    <n v="17.579999999999998"/>
  </r>
  <r>
    <s v="Wheat"/>
    <n v="2016"/>
    <x v="2"/>
    <s v="Summer"/>
    <s v="Summer"/>
    <x v="27"/>
    <n v="57"/>
    <n v="57"/>
    <n v="80"/>
    <n v="80"/>
    <n v="1460.5"/>
    <n v="1460.5"/>
    <s v="WheatOdisha"/>
    <n v="8735.25"/>
    <n v="8735.25"/>
    <n v="19.95"/>
    <n v="19.95"/>
    <n v="0.95"/>
    <n v="0.95"/>
    <n v="26.532"/>
    <n v="26.532"/>
    <n v="36.531999999999996"/>
    <n v="36.531999999999996"/>
    <n v="17.579999999999998"/>
    <n v="17.579999999999998"/>
  </r>
  <r>
    <s v="Ragi"/>
    <n v="2017"/>
    <x v="3"/>
    <s v="Autumn"/>
    <s v="Autumn"/>
    <x v="27"/>
    <m/>
    <n v="13401.396160558465"/>
    <n v="7679"/>
    <n v="7679"/>
    <n v="1344.4"/>
    <n v="1344.4"/>
    <s v="RagiOdisha"/>
    <n v="1581012.48"/>
    <n v="1581012.48"/>
    <n v="3815.96"/>
    <n v="3815.96"/>
    <n v="0.57299999999999995"/>
    <n v="0.57299999999999995"/>
    <n v="26.462"/>
    <n v="26.462"/>
    <n v="36.567999999999998"/>
    <n v="36.567999999999998"/>
    <n v="17.257000000000001"/>
    <n v="17.257000000000001"/>
  </r>
  <r>
    <s v="Ragi"/>
    <n v="2017"/>
    <x v="2"/>
    <s v="Summer"/>
    <s v="Summer"/>
    <x v="27"/>
    <n v="110"/>
    <n v="110"/>
    <n v="75"/>
    <n v="75"/>
    <n v="1344.4"/>
    <n v="1344.4"/>
    <s v="RagiOdisha"/>
    <m/>
    <n v="2689477.1613793108"/>
    <n v="41.8"/>
    <n v="41.8"/>
    <m/>
    <n v="0.68181818181818177"/>
    <n v="26.462"/>
    <n v="26.462"/>
    <n v="36.567999999999998"/>
    <n v="36.567999999999998"/>
    <n v="17.257000000000001"/>
    <n v="17.257000000000001"/>
  </r>
  <r>
    <s v="Ragi"/>
    <n v="2017"/>
    <x v="4"/>
    <s v="Winter"/>
    <s v="Winter"/>
    <x v="27"/>
    <n v="32440"/>
    <n v="32440"/>
    <n v="24893"/>
    <n v="24893"/>
    <n v="1344.4"/>
    <n v="1344.4"/>
    <s v="RagiOdisha"/>
    <n v="5107353.5999999996"/>
    <n v="5107353.5999999996"/>
    <n v="12327.2"/>
    <n v="12327.2"/>
    <n v="0.63500000000000001"/>
    <n v="0.63500000000000001"/>
    <n v="26.462"/>
    <n v="26.462"/>
    <n v="36.567999999999998"/>
    <n v="36.567999999999998"/>
    <n v="17.257000000000001"/>
    <n v="17.257000000000001"/>
  </r>
  <r>
    <s v="Rice"/>
    <n v="2017"/>
    <x v="3"/>
    <s v="Autumn"/>
    <s v="Autumn"/>
    <x v="27"/>
    <n v="530320"/>
    <n v="530320"/>
    <n v="576840"/>
    <n v="576840"/>
    <n v="1344.4"/>
    <n v="1344.4"/>
    <s v="RiceOdisha"/>
    <n v="83493580.799999997"/>
    <n v="83493580.799999997"/>
    <n v="201521.6"/>
    <n v="201521.6"/>
    <n v="1.2190000000000001"/>
    <n v="1.2190000000000001"/>
    <n v="26.462"/>
    <n v="26.462"/>
    <n v="36.567999999999998"/>
    <n v="36.567999999999998"/>
    <n v="17.257000000000001"/>
    <n v="17.257000000000001"/>
  </r>
  <r>
    <s v="Rice"/>
    <n v="2017"/>
    <x v="2"/>
    <s v="Summer"/>
    <s v="Summer"/>
    <x v="27"/>
    <s v=" 221940 "/>
    <s v=" 221940 "/>
    <n v="695400"/>
    <n v="695400"/>
    <n v="1344.4"/>
    <n v="1344.4"/>
    <s v="RiceOdisha"/>
    <n v="34942233.600000001"/>
    <n v="34942233.600000001"/>
    <n v="84337.2"/>
    <n v="84337.2"/>
    <n v="2.6739999999999999"/>
    <n v="2.6739999999999999"/>
    <n v="26.462"/>
    <n v="26.462"/>
    <n v="36.567999999999998"/>
    <n v="36.567999999999998"/>
    <n v="17.257000000000001"/>
    <n v="17.257000000000001"/>
  </r>
  <r>
    <s v="Rice"/>
    <n v="2017"/>
    <x v="4"/>
    <s v="Winter"/>
    <s v="Winter"/>
    <x v="27"/>
    <n v="3014130"/>
    <n v="3014130"/>
    <n v="5279130"/>
    <n v="5279130"/>
    <n v="1344.4"/>
    <n v="1344.4"/>
    <s v="RiceOdisha"/>
    <n v="474544627.19999999"/>
    <n v="474544627.19999999"/>
    <n v="1145369.3999999999"/>
    <n v="1145369.3999999999"/>
    <n v="1.7470000000000001"/>
    <n v="1.7470000000000001"/>
    <n v="26.462"/>
    <n v="26.462"/>
    <n v="36.567999999999998"/>
    <n v="36.567999999999998"/>
    <n v="17.257000000000001"/>
    <n v="17.257000000000001"/>
  </r>
  <r>
    <s v="Sugarcane"/>
    <n v="2017"/>
    <x v="4"/>
    <s v="Winter"/>
    <s v="Winter"/>
    <x v="27"/>
    <n v="3713"/>
    <n v="3713"/>
    <n v="240245"/>
    <n v="240245"/>
    <n v="1344.4"/>
    <n v="1344.4"/>
    <s v="SugarcaneOdisha"/>
    <m/>
    <n v="1634439.1675"/>
    <n v="1410.94"/>
    <n v="1410.94"/>
    <n v="56.588000000000001"/>
    <n v="56.588000000000001"/>
    <n v="26.462"/>
    <n v="26.462"/>
    <n v="36.567999999999998"/>
    <n v="36.567999999999998"/>
    <n v="17.257000000000001"/>
    <n v="17.257000000000001"/>
  </r>
  <r>
    <s v="Urad"/>
    <n v="2017"/>
    <x v="3"/>
    <s v="Autumn"/>
    <s v="Autumn"/>
    <x v="27"/>
    <n v="20431"/>
    <n v="20431"/>
    <n v="6410"/>
    <n v="6410"/>
    <n v="1344.4"/>
    <n v="1344.4"/>
    <s v="UradOdisha"/>
    <n v="3216656.64"/>
    <n v="3216656.64"/>
    <n v="7763.78"/>
    <n v="7763.78"/>
    <n v="0.372"/>
    <n v="0.372"/>
    <m/>
    <n v="26.912500000000001"/>
    <n v="36.567999999999998"/>
    <n v="36.567999999999998"/>
    <n v="17.257000000000001"/>
    <n v="17.257000000000001"/>
  </r>
  <r>
    <s v="Urad"/>
    <n v="2017"/>
    <x v="2"/>
    <s v="Summer"/>
    <s v="Summer"/>
    <x v="27"/>
    <n v="13987"/>
    <n v="13987"/>
    <m/>
    <n v="0"/>
    <n v="1344.4"/>
    <n v="1344.4"/>
    <s v="UradOdisha"/>
    <n v="2202113.2799999998"/>
    <n v="2202113.2799999998"/>
    <n v="5315.06"/>
    <n v="5315.06"/>
    <m/>
    <n v="0"/>
    <n v="26.462"/>
    <n v="26.462"/>
    <n v="36.567999999999998"/>
    <n v="36.567999999999998"/>
    <n v="17.257000000000001"/>
    <n v="17.257000000000001"/>
  </r>
  <r>
    <s v="Urad"/>
    <n v="2017"/>
    <x v="4"/>
    <s v="Winter"/>
    <s v="Winter"/>
    <x v="27"/>
    <n v="42760"/>
    <n v="42760"/>
    <m/>
    <n v="16334.32"/>
    <n v="1344.4"/>
    <n v="1344.4"/>
    <s v="UradOdisha"/>
    <n v="6732134.4000000004"/>
    <n v="6732134.4000000004"/>
    <n v="16248.8"/>
    <n v="16248.8"/>
    <n v="0.38200000000000001"/>
    <n v="0.38200000000000001"/>
    <n v="26.462"/>
    <n v="26.462"/>
    <n v="36.567999999999998"/>
    <n v="36.567999999999998"/>
    <n v="17.257000000000001"/>
    <n v="17.257000000000001"/>
  </r>
  <r>
    <s v="Wheat"/>
    <n v="2017"/>
    <x v="2"/>
    <s v="Summer"/>
    <s v="Summer"/>
    <x v="27"/>
    <n v="73"/>
    <n v="73"/>
    <n v="158"/>
    <n v="158"/>
    <n v="1344.4"/>
    <n v="1344.4"/>
    <s v="WheatOdisha"/>
    <n v="11493.12"/>
    <n v="11493.12"/>
    <n v="27.74"/>
    <n v="27.74"/>
    <n v="2.387"/>
    <n v="2.387"/>
    <n v="26.462"/>
    <n v="26.462"/>
    <n v="36.567999999999998"/>
    <n v="36.567999999999998"/>
    <n v="17.257000000000001"/>
    <n v="17.257000000000001"/>
  </r>
  <r>
    <s v="Ragi"/>
    <n v="2018"/>
    <x v="3"/>
    <s v="Autumn"/>
    <s v="Autumn"/>
    <x v="27"/>
    <n v="8511"/>
    <n v="8511"/>
    <n v="5827"/>
    <n v="5827"/>
    <n v="1635.9"/>
    <n v="1635.9"/>
    <s v="RagiOdisha"/>
    <n v="1380484.2"/>
    <n v="1380484.2"/>
    <n v="2978.85"/>
    <n v="2978.85"/>
    <n v="0.64100000000000001"/>
    <n v="0.64100000000000001"/>
    <n v="25.785"/>
    <n v="25.785"/>
    <m/>
    <n v="36.058148148148199"/>
    <n v="16.321000000000002"/>
    <n v="16.321000000000002"/>
  </r>
  <r>
    <s v="Ragi"/>
    <n v="2018"/>
    <x v="2"/>
    <s v="Summer"/>
    <s v="Summer"/>
    <x v="27"/>
    <n v="212"/>
    <n v="212"/>
    <n v="132"/>
    <n v="132"/>
    <n v="1635.9"/>
    <n v="1635.9"/>
    <s v="RagiOdisha"/>
    <n v="34386.400000000001"/>
    <n v="34386.400000000001"/>
    <n v="74.2"/>
    <n v="74.2"/>
    <n v="0.76800000000000002"/>
    <n v="0.76800000000000002"/>
    <n v="25.785"/>
    <n v="25.785"/>
    <n v="35.661000000000001"/>
    <n v="35.661000000000001"/>
    <n v="16.321000000000002"/>
    <n v="16.321000000000002"/>
  </r>
  <r>
    <s v="Ragi"/>
    <n v="2018"/>
    <x v="4"/>
    <s v="Winter"/>
    <s v="Winter"/>
    <x v="27"/>
    <n v="27944"/>
    <n v="27944"/>
    <n v="19356"/>
    <n v="19356"/>
    <n v="1635.9"/>
    <n v="1635.9"/>
    <s v="RagiOdisha"/>
    <n v="4532516.8"/>
    <n v="4532516.8"/>
    <m/>
    <n v="4850.2657142857151"/>
    <n v="0.53900000000000003"/>
    <n v="0.53900000000000003"/>
    <n v="25.785"/>
    <n v="25.785"/>
    <n v="35.661000000000001"/>
    <n v="35.661000000000001"/>
    <n v="16.321000000000002"/>
    <n v="16.321000000000002"/>
  </r>
  <r>
    <s v="Rice"/>
    <n v="2018"/>
    <x v="3"/>
    <s v="Autumn"/>
    <s v="Autumn"/>
    <x v="27"/>
    <n v="454370"/>
    <n v="454370"/>
    <n v="527490"/>
    <n v="527490"/>
    <n v="1635.9"/>
    <n v="1635.9"/>
    <s v="RiceOdisha"/>
    <n v="73698814"/>
    <n v="73698814"/>
    <n v="159029.5"/>
    <n v="159029.5"/>
    <n v="1.323"/>
    <n v="1.323"/>
    <n v="25.785"/>
    <n v="25.785"/>
    <n v="35.661000000000001"/>
    <n v="35.661000000000001"/>
    <n v="16.321000000000002"/>
    <n v="16.321000000000002"/>
  </r>
  <r>
    <s v="Rice"/>
    <n v="2018"/>
    <x v="2"/>
    <s v="Summer"/>
    <s v="Summer"/>
    <x v="27"/>
    <n v="274230"/>
    <n v="274230"/>
    <n v="925810"/>
    <n v="925810"/>
    <n v="1635.9"/>
    <n v="1635.9"/>
    <s v="RiceOdisha"/>
    <n v="44480106"/>
    <n v="44480106"/>
    <n v="95980.5"/>
    <n v="95980.5"/>
    <n v="2.5859999999999999"/>
    <n v="2.5859999999999999"/>
    <n v="25.785"/>
    <n v="25.785"/>
    <n v="35.661000000000001"/>
    <n v="35.661000000000001"/>
    <n v="16.321000000000002"/>
    <n v="16.321000000000002"/>
  </r>
  <r>
    <s v="Rice"/>
    <n v="2018"/>
    <x v="4"/>
    <s v="Winter"/>
    <s v="Winter"/>
    <x v="27"/>
    <n v="3130820"/>
    <n v="3130820"/>
    <n v="6280410"/>
    <n v="6280410"/>
    <n v="1635.9"/>
    <n v="1635.9"/>
    <s v="RiceOdisha"/>
    <n v="507819004"/>
    <n v="507819004"/>
    <n v="1095787"/>
    <n v="1095787"/>
    <n v="1.982"/>
    <n v="1.982"/>
    <n v="25.785"/>
    <n v="25.785"/>
    <n v="35.661000000000001"/>
    <n v="35.661000000000001"/>
    <n v="16.321000000000002"/>
    <n v="16.321000000000002"/>
  </r>
  <r>
    <s v="Sugarcane"/>
    <n v="2018"/>
    <x v="4"/>
    <s v="Winter"/>
    <s v="Winter"/>
    <x v="27"/>
    <n v="6778"/>
    <n v="6778"/>
    <n v="417672"/>
    <n v="417672"/>
    <n v="1635.9"/>
    <n v="1635.9"/>
    <s v="SugarcaneOdisha"/>
    <n v="1099391.6000000001"/>
    <n v="1099391.6000000001"/>
    <n v="2372.3000000000002"/>
    <n v="2372.3000000000002"/>
    <n v="57.585000000000001"/>
    <n v="57.585000000000001"/>
    <n v="25.785"/>
    <n v="25.785"/>
    <n v="35.661000000000001"/>
    <n v="35.661000000000001"/>
    <n v="16.321000000000002"/>
    <n v="16.321000000000002"/>
  </r>
  <r>
    <s v="Urad"/>
    <n v="2018"/>
    <x v="3"/>
    <s v="Autumn"/>
    <s v="Autumn"/>
    <x v="27"/>
    <n v="13720"/>
    <n v="13720"/>
    <n v="3583"/>
    <n v="3583"/>
    <n v="1635.9"/>
    <n v="1635.9"/>
    <s v="UradOdisha"/>
    <n v="2225384"/>
    <n v="2225384"/>
    <n v="4802"/>
    <n v="4802"/>
    <n v="0.33700000000000002"/>
    <n v="0.33700000000000002"/>
    <n v="25.785"/>
    <n v="25.785"/>
    <n v="35.661000000000001"/>
    <n v="35.661000000000001"/>
    <n v="16.321000000000002"/>
    <n v="16.321000000000002"/>
  </r>
  <r>
    <s v="Urad"/>
    <n v="2018"/>
    <x v="2"/>
    <s v="Summer"/>
    <s v="Summer"/>
    <x v="27"/>
    <n v="4571"/>
    <n v="4571"/>
    <n v="2336"/>
    <n v="2336"/>
    <n v="1635.9"/>
    <n v="1635.9"/>
    <s v="UradOdisha"/>
    <n v="741416.2"/>
    <n v="741416.2"/>
    <n v="1599.85"/>
    <n v="1599.85"/>
    <n v="0.46899999999999997"/>
    <n v="0.46899999999999997"/>
    <n v="25.785"/>
    <n v="25.785"/>
    <n v="35.661000000000001"/>
    <n v="35.661000000000001"/>
    <n v="16.321000000000002"/>
    <n v="16.321000000000002"/>
  </r>
  <r>
    <s v="Urad"/>
    <n v="2018"/>
    <x v="4"/>
    <s v="Winter"/>
    <s v="Winter"/>
    <x v="27"/>
    <n v="39560"/>
    <n v="39560"/>
    <n v="13123"/>
    <n v="13123"/>
    <n v="1635.9"/>
    <n v="1635.9"/>
    <s v="UradOdisha"/>
    <n v="6416632"/>
    <n v="6416632"/>
    <n v="13846"/>
    <n v="13846"/>
    <n v="0.35299999999999998"/>
    <n v="0.35299999999999998"/>
    <n v="25.785"/>
    <n v="25.785"/>
    <n v="35.661000000000001"/>
    <n v="35.661000000000001"/>
    <n v="16.321000000000002"/>
    <n v="16.321000000000002"/>
  </r>
  <r>
    <s v="Wheat"/>
    <n v="2018"/>
    <x v="2"/>
    <s v="Summer"/>
    <s v="Summer"/>
    <x v="27"/>
    <n v="147"/>
    <n v="147"/>
    <n v="268"/>
    <n v="268"/>
    <n v="1635.9"/>
    <n v="1635.9"/>
    <s v="WheatOdisha"/>
    <n v="23843.4"/>
    <n v="23843.4"/>
    <n v="51.45"/>
    <n v="51.45"/>
    <n v="1.825"/>
    <n v="1.825"/>
    <n v="25.785"/>
    <n v="25.785"/>
    <n v="35.661000000000001"/>
    <n v="35.661000000000001"/>
    <n v="16.321000000000002"/>
    <n v="16.321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4E4C0-3056-4F25-A324-5E29888C5307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3:B214" firstHeaderRow="1" firstDataRow="1" firstDataCol="1"/>
  <pivotFields count="25">
    <pivotField showAll="0"/>
    <pivotField showAll="0"/>
    <pivotField showAll="0"/>
    <pivotField showAll="0"/>
    <pivotField showAll="0"/>
    <pivotField axis="axisRow" showAll="0">
      <items count="31">
        <item x="2"/>
        <item x="26"/>
        <item x="1"/>
        <item x="8"/>
        <item x="9"/>
        <item x="28"/>
        <item x="7"/>
        <item x="10"/>
        <item x="11"/>
        <item x="12"/>
        <item x="22"/>
        <item x="23"/>
        <item x="3"/>
        <item x="4"/>
        <item x="13"/>
        <item x="14"/>
        <item x="15"/>
        <item x="5"/>
        <item x="16"/>
        <item x="17"/>
        <item x="27"/>
        <item x="0"/>
        <item x="18"/>
        <item x="29"/>
        <item x="6"/>
        <item x="25"/>
        <item x="19"/>
        <item x="20"/>
        <item x="21"/>
        <item x="24"/>
        <item t="default"/>
      </items>
    </pivotField>
    <pivotField dataField="1" showAll="0" avgSubtotal="1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of Area(hectare)" fld="6" subtotal="average" baseField="4" baseItem="0"/>
  </dataFields>
  <formats count="1"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AC0CB7-3931-458D-9F53-5435AA123F3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6" firstHeaderRow="1" firstDataRow="1" firstDataCol="1"/>
  <pivotFields count="25">
    <pivotField showAll="0"/>
    <pivotField showAll="0"/>
    <pivotField axis="axisRow" dataField="1" showAll="0">
      <items count="28">
        <item m="1" x="25"/>
        <item m="1" x="22"/>
        <item m="1" x="21"/>
        <item m="1" x="24"/>
        <item m="1" x="18"/>
        <item m="1" x="20"/>
        <item x="3"/>
        <item m="1" x="26"/>
        <item m="1" x="11"/>
        <item m="1" x="19"/>
        <item m="1" x="8"/>
        <item x="0"/>
        <item x="1"/>
        <item m="1" x="14"/>
        <item m="1" x="9"/>
        <item x="2"/>
        <item m="1" x="17"/>
        <item m="1" x="10"/>
        <item x="5"/>
        <item m="1" x="13"/>
        <item m="1" x="16"/>
        <item x="7"/>
        <item x="4"/>
        <item m="1" x="23"/>
        <item m="1" x="12"/>
        <item m="1" x="15"/>
        <item x="6"/>
        <item t="default"/>
      </items>
    </pivotField>
    <pivotField showAll="0"/>
    <pivotField showAll="0"/>
    <pivotField axis="axisRow" showAll="0">
      <items count="31">
        <item x="2"/>
        <item x="26"/>
        <item x="1"/>
        <item x="8"/>
        <item x="9"/>
        <item x="28"/>
        <item x="7"/>
        <item x="10"/>
        <item x="11"/>
        <item x="12"/>
        <item x="22"/>
        <item x="23"/>
        <item x="3"/>
        <item x="4"/>
        <item x="13"/>
        <item x="14"/>
        <item x="15"/>
        <item x="5"/>
        <item x="16"/>
        <item x="17"/>
        <item x="27"/>
        <item x="0"/>
        <item x="18"/>
        <item x="29"/>
        <item x="6"/>
        <item x="25"/>
        <item x="19"/>
        <item x="20"/>
        <item x="21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5"/>
    <field x="2"/>
  </rowFields>
  <rowItems count="173">
    <i>
      <x/>
    </i>
    <i r="1">
      <x v="11"/>
    </i>
    <i r="1">
      <x v="12"/>
    </i>
    <i r="1">
      <x v="18"/>
    </i>
    <i r="1">
      <x v="26"/>
    </i>
    <i>
      <x v="1"/>
    </i>
    <i r="1">
      <x v="11"/>
    </i>
    <i r="1">
      <x v="12"/>
    </i>
    <i r="1">
      <x v="18"/>
    </i>
    <i r="1">
      <x v="26"/>
    </i>
    <i>
      <x v="2"/>
    </i>
    <i r="1">
      <x v="6"/>
    </i>
    <i r="1">
      <x v="12"/>
    </i>
    <i r="1">
      <x v="15"/>
    </i>
    <i r="1">
      <x v="18"/>
    </i>
    <i r="1">
      <x v="22"/>
    </i>
    <i>
      <x v="3"/>
    </i>
    <i r="1">
      <x v="6"/>
    </i>
    <i r="1">
      <x v="11"/>
    </i>
    <i r="1">
      <x v="12"/>
    </i>
    <i r="1">
      <x v="15"/>
    </i>
    <i r="1">
      <x v="18"/>
    </i>
    <i r="1">
      <x v="21"/>
    </i>
    <i r="1">
      <x v="22"/>
    </i>
    <i r="1">
      <x v="26"/>
    </i>
    <i>
      <x v="4"/>
    </i>
    <i r="1">
      <x v="11"/>
    </i>
    <i r="1">
      <x v="12"/>
    </i>
    <i r="1">
      <x v="15"/>
    </i>
    <i r="1">
      <x v="18"/>
    </i>
    <i r="1">
      <x v="26"/>
    </i>
    <i>
      <x v="5"/>
    </i>
    <i r="1">
      <x v="11"/>
    </i>
    <i r="1">
      <x v="12"/>
    </i>
    <i r="1">
      <x v="18"/>
    </i>
    <i r="1">
      <x v="26"/>
    </i>
    <i>
      <x v="6"/>
    </i>
    <i r="1">
      <x v="11"/>
    </i>
    <i r="1">
      <x v="12"/>
    </i>
    <i r="1">
      <x v="18"/>
    </i>
    <i r="1">
      <x v="26"/>
    </i>
    <i>
      <x v="7"/>
    </i>
    <i r="1">
      <x v="11"/>
    </i>
    <i r="1">
      <x v="12"/>
    </i>
    <i r="1">
      <x v="15"/>
    </i>
    <i r="1">
      <x v="18"/>
    </i>
    <i r="1">
      <x v="26"/>
    </i>
    <i>
      <x v="8"/>
    </i>
    <i r="1">
      <x v="11"/>
    </i>
    <i r="1">
      <x v="12"/>
    </i>
    <i r="1">
      <x v="18"/>
    </i>
    <i>
      <x v="9"/>
    </i>
    <i r="1">
      <x v="11"/>
    </i>
    <i r="1">
      <x v="12"/>
    </i>
    <i r="1">
      <x v="18"/>
    </i>
    <i>
      <x v="10"/>
    </i>
    <i r="1">
      <x v="11"/>
    </i>
    <i r="1">
      <x v="12"/>
    </i>
    <i r="1">
      <x v="18"/>
    </i>
    <i r="1">
      <x v="26"/>
    </i>
    <i>
      <x v="11"/>
    </i>
    <i r="1">
      <x v="6"/>
    </i>
    <i r="1">
      <x v="11"/>
    </i>
    <i r="1">
      <x v="12"/>
    </i>
    <i r="1">
      <x v="18"/>
    </i>
    <i r="1">
      <x v="22"/>
    </i>
    <i r="1">
      <x v="26"/>
    </i>
    <i>
      <x v="12"/>
    </i>
    <i r="1">
      <x v="11"/>
    </i>
    <i r="1">
      <x v="12"/>
    </i>
    <i r="1">
      <x v="15"/>
    </i>
    <i r="1">
      <x v="18"/>
    </i>
    <i r="1">
      <x v="26"/>
    </i>
    <i>
      <x v="13"/>
    </i>
    <i r="1">
      <x v="6"/>
    </i>
    <i r="1">
      <x v="15"/>
    </i>
    <i r="1">
      <x v="18"/>
    </i>
    <i r="1">
      <x v="22"/>
    </i>
    <i r="1">
      <x v="26"/>
    </i>
    <i>
      <x v="14"/>
    </i>
    <i r="1">
      <x v="11"/>
    </i>
    <i r="1">
      <x v="12"/>
    </i>
    <i r="1">
      <x v="15"/>
    </i>
    <i r="1">
      <x v="18"/>
    </i>
    <i r="1">
      <x v="21"/>
    </i>
    <i r="1">
      <x v="26"/>
    </i>
    <i>
      <x v="15"/>
    </i>
    <i r="1">
      <x v="11"/>
    </i>
    <i r="1">
      <x v="12"/>
    </i>
    <i r="1">
      <x v="15"/>
    </i>
    <i r="1">
      <x v="18"/>
    </i>
    <i r="1">
      <x v="26"/>
    </i>
    <i>
      <x v="16"/>
    </i>
    <i r="1">
      <x v="11"/>
    </i>
    <i r="1">
      <x v="12"/>
    </i>
    <i r="1">
      <x v="18"/>
    </i>
    <i r="1">
      <x v="26"/>
    </i>
    <i>
      <x v="17"/>
    </i>
    <i r="1">
      <x v="6"/>
    </i>
    <i r="1">
      <x v="12"/>
    </i>
    <i r="1">
      <x v="18"/>
    </i>
    <i r="1">
      <x v="22"/>
    </i>
    <i>
      <x v="18"/>
    </i>
    <i r="1">
      <x v="6"/>
    </i>
    <i r="1">
      <x v="11"/>
    </i>
    <i r="1">
      <x v="12"/>
    </i>
    <i r="1">
      <x v="18"/>
    </i>
    <i r="1">
      <x v="26"/>
    </i>
    <i>
      <x v="19"/>
    </i>
    <i r="1">
      <x v="11"/>
    </i>
    <i r="1">
      <x v="12"/>
    </i>
    <i r="1">
      <x v="26"/>
    </i>
    <i>
      <x v="20"/>
    </i>
    <i r="1">
      <x v="6"/>
    </i>
    <i r="1">
      <x v="11"/>
    </i>
    <i r="1">
      <x v="12"/>
    </i>
    <i r="1">
      <x v="15"/>
    </i>
    <i r="1">
      <x v="22"/>
    </i>
    <i r="1">
      <x v="26"/>
    </i>
    <i>
      <x v="21"/>
    </i>
    <i r="1">
      <x v="11"/>
    </i>
    <i r="1">
      <x v="12"/>
    </i>
    <i r="1">
      <x v="15"/>
    </i>
    <i r="1">
      <x v="26"/>
    </i>
    <i>
      <x v="22"/>
    </i>
    <i r="1">
      <x v="11"/>
    </i>
    <i r="1">
      <x v="12"/>
    </i>
    <i r="1">
      <x v="18"/>
    </i>
    <i r="1">
      <x v="26"/>
    </i>
    <i>
      <x v="23"/>
    </i>
    <i r="1">
      <x v="11"/>
    </i>
    <i r="1">
      <x v="12"/>
    </i>
    <i r="1">
      <x v="26"/>
    </i>
    <i>
      <x v="24"/>
    </i>
    <i r="1">
      <x v="6"/>
    </i>
    <i r="1">
      <x v="11"/>
    </i>
    <i r="1">
      <x v="12"/>
    </i>
    <i r="1">
      <x v="15"/>
    </i>
    <i r="1">
      <x v="18"/>
    </i>
    <i r="1">
      <x v="22"/>
    </i>
    <i r="1">
      <x v="26"/>
    </i>
    <i>
      <x v="25"/>
    </i>
    <i r="1">
      <x v="11"/>
    </i>
    <i r="1">
      <x v="12"/>
    </i>
    <i r="1">
      <x v="26"/>
    </i>
    <i>
      <x v="26"/>
    </i>
    <i r="1">
      <x v="6"/>
    </i>
    <i r="1">
      <x v="11"/>
    </i>
    <i r="1">
      <x v="12"/>
    </i>
    <i r="1">
      <x v="15"/>
    </i>
    <i r="1">
      <x v="18"/>
    </i>
    <i r="1">
      <x v="22"/>
    </i>
    <i r="1">
      <x v="26"/>
    </i>
    <i>
      <x v="27"/>
    </i>
    <i r="1">
      <x v="11"/>
    </i>
    <i r="1">
      <x v="12"/>
    </i>
    <i r="1">
      <x v="15"/>
    </i>
    <i r="1">
      <x v="26"/>
    </i>
    <i>
      <x v="28"/>
    </i>
    <i r="1">
      <x v="11"/>
    </i>
    <i r="1">
      <x v="12"/>
    </i>
    <i r="1">
      <x v="15"/>
    </i>
    <i r="1">
      <x v="18"/>
    </i>
    <i r="1">
      <x v="26"/>
    </i>
    <i>
      <x v="29"/>
    </i>
    <i r="1">
      <x v="6"/>
    </i>
    <i r="1">
      <x v="11"/>
    </i>
    <i r="1">
      <x v="12"/>
    </i>
    <i r="1">
      <x v="15"/>
    </i>
    <i r="1">
      <x v="18"/>
    </i>
    <i r="1">
      <x v="22"/>
    </i>
    <i r="1">
      <x v="26"/>
    </i>
    <i t="grand">
      <x/>
    </i>
  </rowItems>
  <colItems count="1">
    <i/>
  </colItems>
  <dataFields count="1">
    <dataField name="Count of Seas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467EBC-16CF-425F-BEE6-A164E58225DF}" name="Table22" displayName="Table22" ref="A1:N1968" totalsRowShown="0" headerRowDxfId="56" dataDxfId="55">
  <tableColumns count="14">
    <tableColumn id="1" xr3:uid="{40A54B81-6961-4659-B2AB-04A2D2714984}" name="Crop" dataDxfId="54"/>
    <tableColumn id="2" xr3:uid="{259EDC49-8107-481D-A965-8BA6B80004B0}" name="Crop_Year" dataDxfId="53"/>
    <tableColumn id="3" xr3:uid="{513F0AE2-BC7A-42A0-A123-2FB026168EB2}" name="Season" dataDxfId="52"/>
    <tableColumn id="4" xr3:uid="{797DCBB1-F494-464A-ACB1-4BABAF519C49}" name="State" dataDxfId="21"/>
    <tableColumn id="5" xr3:uid="{5294D94E-F54D-437E-8801-A332519EFA5E}" name="Area(hectare)" dataDxfId="20"/>
    <tableColumn id="6" xr3:uid="{1EEB8AAC-5389-4CFA-B6D9-ED41D594D2ED}" name="Production(Tones)" dataDxfId="19"/>
    <tableColumn id="14" xr3:uid="{2DF006C1-B4DB-411D-849B-613116249528}" name="Calculated Production" dataDxfId="18"/>
    <tableColumn id="7" xr3:uid="{C8DF9EA6-74AD-4462-950E-90EF2C995393}" name="Annual_Rainfall(mm)" dataDxfId="17"/>
    <tableColumn id="8" xr3:uid="{E99A90E0-7C90-48BE-B30E-61BCE526237E}" name="Fertilizer(kg)" dataDxfId="16"/>
    <tableColumn id="9" xr3:uid="{E9B332B5-EDA7-4536-B2BD-06F4EDB304ED}" name="Pesticide(kg)" dataDxfId="15"/>
    <tableColumn id="10" xr3:uid="{6AAD3BFA-97E4-40F6-8FD8-3A9583B2DBE4}" name="Yield" dataDxfId="13"/>
    <tableColumn id="11" xr3:uid="{824BCC46-1202-405C-BC11-052E02E00FEF}" name="Avg_Temperature(°C)" dataDxfId="14"/>
    <tableColumn id="12" xr3:uid="{0A803C00-DA92-487B-97DC-BD8B75FBCB04}" name="Max_Temperature(°C)" dataDxfId="51"/>
    <tableColumn id="13" xr3:uid="{DCEC7392-8948-443F-A52B-A5D89619862F}" name="Min_Temperature(°C)" dataDxfId="5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34CFCD-EA38-4746-86E7-080BC41B9128}" name="Table2" displayName="Table2" ref="A1:Y1968" totalsRowShown="0" headerRowDxfId="49" dataDxfId="48">
  <tableColumns count="25">
    <tableColumn id="1" xr3:uid="{8D4DE967-AF94-453B-A30F-FAB06BC72955}" name="Crop" dataDxfId="47"/>
    <tableColumn id="2" xr3:uid="{FAEE87FB-35E2-4687-8D65-583533357C5F}" name="Crop_Year" dataDxfId="46"/>
    <tableColumn id="3" xr3:uid="{8E2A9CF3-CDD7-4A7F-8587-84AF56C45E79}" name="Season" dataDxfId="45"/>
    <tableColumn id="15" xr3:uid="{2E230766-877A-444B-8989-E79F6E09695B}" name="proper &amp;trim " dataDxfId="44">
      <calculatedColumnFormula>PROPER(TRIM(Table2[[#This Row],[Season]]))</calculatedColumnFormula>
    </tableColumn>
    <tableColumn id="14" xr3:uid="{6E335666-CFD2-44ED-83B0-51AD3C5A851A}" name="blanks in season" dataDxfId="43">
      <calculatedColumnFormula>IF(Table2[[#This Row],[Season]]="",_xlfn.XLOOKUP(Table2[[#This Row],[State]],'pivot tables'!$F$3:$F$33,'pivot tables'!$G$3:$G$33),Table2[[#This Row],[Season]])</calculatedColumnFormula>
    </tableColumn>
    <tableColumn id="4" xr3:uid="{A242B198-7A33-46FA-9844-5BBE973C1FC7}" name="State" dataDxfId="42"/>
    <tableColumn id="5" xr3:uid="{98B8F41D-999A-4DBF-93A2-1AACFB3B8A25}" name="Area(hectare)" dataDxfId="41"/>
    <tableColumn id="19" xr3:uid="{F7CCED06-B72D-48B0-9E3D-948A6CF2D47A}" name="Area Blanks" dataDxfId="40">
      <calculatedColumnFormula>IF(Table2[[#This Row],[Area(hectare)]]="",IFERROR(Table2[[#This Row],[Production(Tones)]]/Table2[[#This Row],[Yield blanks]],""),Table2[[#This Row],[Area(hectare)]])</calculatedColumnFormula>
    </tableColumn>
    <tableColumn id="6" xr3:uid="{CD8F072F-619A-41B8-B25A-DC3B5C90FB2C}" name="Production(Tones)" dataDxfId="39"/>
    <tableColumn id="20" xr3:uid="{5FB4155D-6252-43C1-B4EF-8D84D8C9C83E}" name="Production blanks" dataDxfId="38">
      <calculatedColumnFormula>IF(Table2[[#This Row],[Production(Tones)]]="",Table2[[#This Row],[Area Blanks]]*Table2[[#This Row],[Yield]],Table2[[#This Row],[Production(Tones)]])</calculatedColumnFormula>
    </tableColumn>
    <tableColumn id="7" xr3:uid="{9615519C-6256-4815-86E8-E9D9669F90F2}" name="Annual_Rainfall(mm)" dataDxfId="37"/>
    <tableColumn id="22" xr3:uid="{D12D9F3C-8934-42DD-8B13-76A98543E0A0}" name="Rainfall blanks" dataDxfId="36">
      <calculatedColumnFormula>IF(Table2[[#This Row],[Annual_Rainfall(mm)]]="",_xlfn.XLOOKUP(Table2[[#This Row],[State]],'pivot tables'!$J$3:$J$32,'pivot tables'!$K$3:$K$32),Table2[[#This Row],[Annual_Rainfall(mm)]])</calculatedColumnFormula>
    </tableColumn>
    <tableColumn id="16" xr3:uid="{4E05DECC-D787-43B9-9A4A-38858032336C}" name="crop&amp;state" dataDxfId="35">
      <calculatedColumnFormula>Table2[[#This Row],[Crop]]&amp;Table2[[#This Row],[State]]</calculatedColumnFormula>
    </tableColumn>
    <tableColumn id="8" xr3:uid="{93482CFD-23D4-49DB-A434-3749B7D85866}" name="Fertilizer(kg)" dataDxfId="34"/>
    <tableColumn id="17" xr3:uid="{D3A1EF54-5E54-4D26-B3D9-E1E1DD3590EC}" name="Fertilizer Blanks" dataDxfId="33">
      <calculatedColumnFormula>IF(Table2[[#This Row],[Fertilizer(kg)]]="",_xlfn.XLOOKUP(Table2[[#This Row],[crop&amp;state]],'pivot tables'!$O$3:$O$151,'pivot tables'!$P$3:$P$151),Table2[[#This Row],[Fertilizer(kg)]])</calculatedColumnFormula>
    </tableColumn>
    <tableColumn id="9" xr3:uid="{7D4A7DAF-A9F6-4DD0-AF12-467057A8904F}" name="Pesticide(kg)" dataDxfId="32"/>
    <tableColumn id="18" xr3:uid="{DEBEBF94-1DA6-45C5-8593-BAE5B7BCA937}" name="Pesticide blanks" dataDxfId="31">
      <calculatedColumnFormula>IF(Table2[[#This Row],[Pesticide(kg)]]="",_xlfn.XLOOKUP(Table2[[#This Row],[crop&amp;state]],'pivot tables'!$O$3:$O$151,'pivot tables'!$Q$3:$Q$151),Table2[[#This Row],[Pesticide(kg)]])</calculatedColumnFormula>
    </tableColumn>
    <tableColumn id="10" xr3:uid="{BA142325-EC05-4DD3-89C1-03D82A550621}" name="Yield" dataDxfId="30"/>
    <tableColumn id="21" xr3:uid="{5CDACB04-1D3F-462D-BC28-560124A6334D}" name="Yield blanks" dataDxfId="29">
      <calculatedColumnFormula>IF(Table2[[#This Row],[Yield]]="",IFERROR(Table2[[#This Row],[Production(Tones)]]/Table2[[#This Row],[Area(hectare)]],""),Table2[[#This Row],[Yield]])</calculatedColumnFormula>
    </tableColumn>
    <tableColumn id="11" xr3:uid="{373DACA8-1437-44FE-9326-CA92C3127300}" name="Avg_Temperature(°C)" dataDxfId="28"/>
    <tableColumn id="23" xr3:uid="{EC5D440E-D2C5-466A-A7BB-F887F51DF27B}" name="avg temp blanks" dataDxfId="27">
      <calculatedColumnFormula>IF(Table2[[#This Row],[Avg_Temperature(°C)]]="",IFERROR((Table2[[#This Row],[Max_Temperature(°C)]]+Table2[[#This Row],[Min_Temperature(°C)]])/2,""),Table2[[#This Row],[Avg_Temperature(°C)]])</calculatedColumnFormula>
    </tableColumn>
    <tableColumn id="12" xr3:uid="{946148FF-6BA8-4797-9C4C-ED79A4ADFE70}" name="Max_Temperature(°C)" dataDxfId="26"/>
    <tableColumn id="25" xr3:uid="{6E8F8090-E842-4BDF-A4A9-A3BC9BD705D1}" name="max temp  blanks" dataDxfId="25">
      <calculatedColumnFormula>IF(Table2[[#This Row],[Max_Temperature(°C)]]="",_xlfn.XLOOKUP(Table2[[#This Row],[State]],'pivot tables'!$T$2:$T$33,'pivot tables'!$V$2:$V$33),Table2[[#This Row],[Max_Temperature(°C)]])</calculatedColumnFormula>
    </tableColumn>
    <tableColumn id="13" xr3:uid="{DE41A8AF-D232-4B0F-9A2E-5A813565B031}" name="Min_Temperature(°C)" dataDxfId="24"/>
    <tableColumn id="26" xr3:uid="{8E1FF10F-D8DE-451A-905F-83CF1B0E67A7}" name="min temp blanks" dataDxfId="23">
      <calculatedColumnFormula>IF(Table2[[#This Row],[Min_Temperature(°C)]]="",_xlfn.XLOOKUP(Table2[[#This Row],[State]],'pivot tables'!$T$2:$T$33,'pivot tables'!$W$2:$W$33),Table2[[#This Row],[Min_Temperature(°C)]])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12DB8E-E5E0-494C-ADB0-F9278BA39A1C}" name="Table3" displayName="Table3" ref="A2:B13" totalsRowShown="0" headerRowDxfId="9" dataDxfId="11">
  <autoFilter ref="A2:B13" xr:uid="{C012DB8E-E5E0-494C-ADB0-F9278BA39A1C}"/>
  <tableColumns count="2">
    <tableColumn id="1" xr3:uid="{BB319331-02EF-44C5-BD8A-42DDFBA2CB9A}" name="S.NO" dataDxfId="12"/>
    <tableColumn id="2" xr3:uid="{C2EE6838-4EED-47BB-AB9C-87B020BA1DC0}" name="STEPS" dataDxfId="1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4100"/>
  <sheetViews>
    <sheetView workbookViewId="0">
      <pane ySplit="1" topLeftCell="A620" activePane="bottomLeft" state="frozen"/>
      <selection pane="bottomLeft" activeCell="Q635" sqref="Q635"/>
    </sheetView>
  </sheetViews>
  <sheetFormatPr defaultColWidth="6.77734375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t="s">
        <v>13</v>
      </c>
      <c r="B2">
        <v>1997</v>
      </c>
      <c r="C2" t="s">
        <v>14</v>
      </c>
      <c r="D2" t="s">
        <v>15</v>
      </c>
      <c r="E2">
        <v>607358</v>
      </c>
      <c r="F2">
        <v>398311</v>
      </c>
      <c r="G2">
        <v>2051.4</v>
      </c>
      <c r="H2">
        <v>57802260.859999999</v>
      </c>
      <c r="I2">
        <v>188280.98</v>
      </c>
      <c r="J2">
        <v>0.78100000000000003</v>
      </c>
      <c r="K2">
        <v>23.692</v>
      </c>
      <c r="L2">
        <v>33.435000000000002</v>
      </c>
      <c r="M2">
        <v>14.779</v>
      </c>
    </row>
    <row r="3" spans="1:13" hidden="1" x14ac:dyDescent="0.3">
      <c r="A3" t="s">
        <v>13</v>
      </c>
      <c r="B3">
        <v>1997</v>
      </c>
      <c r="C3" t="s">
        <v>16</v>
      </c>
      <c r="D3" t="s">
        <v>15</v>
      </c>
      <c r="F3">
        <v>209623</v>
      </c>
      <c r="G3">
        <v>2051.4</v>
      </c>
      <c r="H3">
        <v>16652275.58</v>
      </c>
      <c r="J3">
        <v>1.06</v>
      </c>
      <c r="K3">
        <v>23.692</v>
      </c>
      <c r="L3">
        <v>33.435000000000002</v>
      </c>
      <c r="M3">
        <v>14.779</v>
      </c>
    </row>
    <row r="4" spans="1:13" hidden="1" x14ac:dyDescent="0.3">
      <c r="A4" t="s">
        <v>13</v>
      </c>
      <c r="B4">
        <v>1997</v>
      </c>
      <c r="C4" t="s">
        <v>17</v>
      </c>
      <c r="D4" t="s">
        <v>15</v>
      </c>
      <c r="E4">
        <v>1743321</v>
      </c>
      <c r="F4">
        <v>1647296</v>
      </c>
      <c r="G4">
        <v>2051.4</v>
      </c>
      <c r="H4">
        <v>165911859.59999999</v>
      </c>
      <c r="I4">
        <v>540429.51</v>
      </c>
      <c r="J4">
        <v>0.94099999999999995</v>
      </c>
      <c r="K4">
        <v>23.692</v>
      </c>
      <c r="L4">
        <v>33.435000000000002</v>
      </c>
      <c r="M4">
        <v>14.779</v>
      </c>
    </row>
    <row r="5" spans="1:13" hidden="1" x14ac:dyDescent="0.3">
      <c r="A5" t="s">
        <v>18</v>
      </c>
      <c r="B5">
        <v>1997</v>
      </c>
      <c r="C5" t="s">
        <v>19</v>
      </c>
      <c r="D5" t="s">
        <v>15</v>
      </c>
      <c r="E5">
        <v>31318</v>
      </c>
      <c r="F5">
        <v>1287451</v>
      </c>
      <c r="G5">
        <v>2051.4</v>
      </c>
      <c r="I5">
        <v>9708.58</v>
      </c>
      <c r="J5">
        <v>41.896999999999998</v>
      </c>
      <c r="K5">
        <v>23.692</v>
      </c>
      <c r="L5">
        <v>33.435000000000002</v>
      </c>
      <c r="M5">
        <v>14.779</v>
      </c>
    </row>
    <row r="6" spans="1:13" hidden="1" x14ac:dyDescent="0.3">
      <c r="A6" t="s">
        <v>20</v>
      </c>
      <c r="B6">
        <v>1997</v>
      </c>
      <c r="C6" t="s">
        <v>21</v>
      </c>
      <c r="D6" t="s">
        <v>15</v>
      </c>
      <c r="E6">
        <v>84698</v>
      </c>
      <c r="F6">
        <v>110054</v>
      </c>
      <c r="G6">
        <v>2051.4</v>
      </c>
      <c r="H6">
        <v>8060708.6600000001</v>
      </c>
      <c r="I6">
        <v>26256.38</v>
      </c>
      <c r="J6">
        <v>1.26</v>
      </c>
      <c r="K6">
        <v>23.692</v>
      </c>
      <c r="L6">
        <v>33.435000000000002</v>
      </c>
      <c r="M6">
        <v>14.779</v>
      </c>
    </row>
    <row r="7" spans="1:13" hidden="1" x14ac:dyDescent="0.3">
      <c r="A7" t="s">
        <v>22</v>
      </c>
      <c r="B7">
        <v>1997</v>
      </c>
      <c r="C7" t="s">
        <v>19</v>
      </c>
      <c r="D7" t="s">
        <v>23</v>
      </c>
      <c r="E7">
        <v>897921</v>
      </c>
      <c r="F7">
        <v>1214282</v>
      </c>
      <c r="G7">
        <v>1266.7</v>
      </c>
      <c r="H7">
        <v>85455141.569999993</v>
      </c>
      <c r="I7">
        <v>278355.51</v>
      </c>
      <c r="J7">
        <v>1.1910000000000001</v>
      </c>
      <c r="K7">
        <v>25.765999999999998</v>
      </c>
      <c r="L7">
        <v>35.921999999999997</v>
      </c>
      <c r="M7">
        <v>16.838000000000001</v>
      </c>
    </row>
    <row r="8" spans="1:13" hidden="1" x14ac:dyDescent="0.3">
      <c r="A8" t="s">
        <v>22</v>
      </c>
      <c r="B8">
        <v>1997</v>
      </c>
      <c r="D8" t="s">
        <v>23</v>
      </c>
      <c r="E8">
        <v>27104</v>
      </c>
      <c r="F8">
        <v>33696</v>
      </c>
      <c r="G8">
        <v>1266.7</v>
      </c>
      <c r="H8">
        <v>2579487.6800000002</v>
      </c>
      <c r="I8">
        <v>8402.24</v>
      </c>
      <c r="J8">
        <v>1.3120000000000001</v>
      </c>
      <c r="K8">
        <v>25.765999999999998</v>
      </c>
      <c r="L8">
        <v>35.921999999999997</v>
      </c>
      <c r="M8">
        <v>16.838000000000001</v>
      </c>
    </row>
    <row r="9" spans="1:13" hidden="1" x14ac:dyDescent="0.3">
      <c r="A9" t="s">
        <v>22</v>
      </c>
      <c r="B9">
        <v>1997</v>
      </c>
      <c r="C9" t="s">
        <v>16</v>
      </c>
      <c r="D9" t="s">
        <v>23</v>
      </c>
      <c r="E9">
        <v>13521</v>
      </c>
      <c r="F9">
        <v>25035</v>
      </c>
      <c r="G9">
        <v>1266.7</v>
      </c>
      <c r="H9">
        <v>1286793.57</v>
      </c>
      <c r="I9">
        <v>4191.51</v>
      </c>
      <c r="J9">
        <v>1.8480000000000001</v>
      </c>
      <c r="K9">
        <v>25.765999999999998</v>
      </c>
      <c r="L9">
        <v>35.921999999999997</v>
      </c>
      <c r="M9">
        <v>16.838000000000001</v>
      </c>
    </row>
    <row r="10" spans="1:13" hidden="1" x14ac:dyDescent="0.3">
      <c r="A10" t="s">
        <v>13</v>
      </c>
      <c r="B10">
        <v>1997</v>
      </c>
      <c r="C10" t="s">
        <v>19</v>
      </c>
      <c r="D10" t="s">
        <v>23</v>
      </c>
      <c r="E10">
        <v>1031530</v>
      </c>
      <c r="F10">
        <v>2340493</v>
      </c>
      <c r="G10">
        <v>1266.7</v>
      </c>
      <c r="H10">
        <v>98170710.099999994</v>
      </c>
      <c r="I10">
        <v>319774.3</v>
      </c>
      <c r="J10">
        <v>2.234</v>
      </c>
      <c r="K10">
        <v>25.765999999999998</v>
      </c>
      <c r="L10">
        <v>35.921999999999997</v>
      </c>
      <c r="M10">
        <v>16.838000000000001</v>
      </c>
    </row>
    <row r="11" spans="1:13" hidden="1" x14ac:dyDescent="0.3">
      <c r="A11" t="s">
        <v>13</v>
      </c>
      <c r="B11">
        <v>1997</v>
      </c>
      <c r="C11" t="s">
        <v>21</v>
      </c>
      <c r="D11" t="s">
        <v>23</v>
      </c>
      <c r="E11">
        <v>53889</v>
      </c>
      <c r="F11">
        <v>109350</v>
      </c>
      <c r="G11">
        <v>1266.7</v>
      </c>
      <c r="H11">
        <v>5128616.13</v>
      </c>
      <c r="I11">
        <v>16705.59</v>
      </c>
      <c r="K11">
        <v>25.765999999999998</v>
      </c>
      <c r="L11">
        <v>35.921999999999997</v>
      </c>
      <c r="M11">
        <v>16.838000000000001</v>
      </c>
    </row>
    <row r="12" spans="1:13" hidden="1" x14ac:dyDescent="0.3">
      <c r="A12" t="s">
        <v>13</v>
      </c>
      <c r="B12">
        <v>1997</v>
      </c>
      <c r="C12" t="s">
        <v>16</v>
      </c>
      <c r="D12" t="s">
        <v>23</v>
      </c>
      <c r="E12">
        <v>268044</v>
      </c>
      <c r="F12">
        <v>762759</v>
      </c>
      <c r="G12">
        <v>1266.7</v>
      </c>
      <c r="H12">
        <v>25509747.48</v>
      </c>
      <c r="I12">
        <v>83093.64</v>
      </c>
      <c r="J12">
        <v>2.8290000000000002</v>
      </c>
      <c r="K12">
        <v>25.765999999999998</v>
      </c>
      <c r="L12">
        <v>35.921999999999997</v>
      </c>
      <c r="M12">
        <v>16.838000000000001</v>
      </c>
    </row>
    <row r="13" spans="1:13" hidden="1" x14ac:dyDescent="0.3">
      <c r="A13" t="s">
        <v>18</v>
      </c>
      <c r="B13">
        <v>1997</v>
      </c>
      <c r="C13" t="s">
        <v>24</v>
      </c>
      <c r="D13" t="s">
        <v>23</v>
      </c>
      <c r="E13">
        <v>308857</v>
      </c>
      <c r="F13">
        <v>28999269</v>
      </c>
      <c r="G13">
        <v>1266.7</v>
      </c>
      <c r="I13">
        <v>95745.67</v>
      </c>
      <c r="J13">
        <v>91.747</v>
      </c>
      <c r="K13">
        <v>25.765999999999998</v>
      </c>
      <c r="L13">
        <v>35.921999999999997</v>
      </c>
      <c r="M13">
        <v>16.838000000000001</v>
      </c>
    </row>
    <row r="14" spans="1:13" hidden="1" x14ac:dyDescent="0.3">
      <c r="A14" t="s">
        <v>20</v>
      </c>
      <c r="B14">
        <v>1997</v>
      </c>
      <c r="C14" t="s">
        <v>21</v>
      </c>
      <c r="D14" t="s">
        <v>23</v>
      </c>
      <c r="E14">
        <v>250698</v>
      </c>
      <c r="F14">
        <v>118512</v>
      </c>
      <c r="G14" t="s">
        <v>25</v>
      </c>
      <c r="H14">
        <v>23858928.66</v>
      </c>
      <c r="I14">
        <v>77716.38</v>
      </c>
      <c r="J14">
        <v>0.54800000000000004</v>
      </c>
      <c r="K14">
        <v>25.765999999999998</v>
      </c>
      <c r="L14">
        <v>35.921999999999997</v>
      </c>
      <c r="M14">
        <v>16.838000000000001</v>
      </c>
    </row>
    <row r="15" spans="1:13" hidden="1" x14ac:dyDescent="0.3">
      <c r="A15" t="s">
        <v>13</v>
      </c>
      <c r="B15">
        <v>1997</v>
      </c>
      <c r="C15" t="s">
        <v>19</v>
      </c>
      <c r="D15" t="s">
        <v>26</v>
      </c>
      <c r="E15">
        <v>105170</v>
      </c>
      <c r="F15">
        <v>150101</v>
      </c>
      <c r="G15">
        <v>3818.2</v>
      </c>
      <c r="I15">
        <v>32602.7</v>
      </c>
      <c r="J15">
        <v>1.379</v>
      </c>
      <c r="K15">
        <v>18.57</v>
      </c>
      <c r="L15">
        <v>26.645</v>
      </c>
      <c r="M15">
        <v>10.664</v>
      </c>
    </row>
    <row r="16" spans="1:13" hidden="1" x14ac:dyDescent="0.3">
      <c r="A16" t="s">
        <v>18</v>
      </c>
      <c r="B16">
        <v>1997</v>
      </c>
      <c r="C16" t="s">
        <v>24</v>
      </c>
      <c r="D16" t="s">
        <v>26</v>
      </c>
      <c r="E16">
        <v>82</v>
      </c>
      <c r="F16">
        <v>225</v>
      </c>
      <c r="G16">
        <v>3818.2</v>
      </c>
      <c r="H16">
        <v>7803.94</v>
      </c>
      <c r="I16">
        <v>25.42</v>
      </c>
      <c r="J16">
        <v>2.3519999999999999</v>
      </c>
      <c r="K16">
        <v>18.57</v>
      </c>
      <c r="L16">
        <v>26.645</v>
      </c>
      <c r="M16">
        <v>10.664</v>
      </c>
    </row>
    <row r="17" spans="1:13" hidden="1" x14ac:dyDescent="0.3">
      <c r="A17" t="s">
        <v>20</v>
      </c>
      <c r="B17">
        <v>1997</v>
      </c>
      <c r="C17" t="s">
        <v>27</v>
      </c>
      <c r="D17" t="s">
        <v>26</v>
      </c>
      <c r="E17">
        <v>4287</v>
      </c>
      <c r="F17">
        <v>6894</v>
      </c>
      <c r="G17">
        <v>3818.2</v>
      </c>
      <c r="H17">
        <v>407993.79</v>
      </c>
      <c r="I17">
        <v>1328.97</v>
      </c>
      <c r="J17">
        <v>1.385</v>
      </c>
      <c r="K17">
        <v>18.57</v>
      </c>
      <c r="L17">
        <v>26.645</v>
      </c>
      <c r="M17">
        <v>10.664</v>
      </c>
    </row>
    <row r="18" spans="1:13" hidden="1" x14ac:dyDescent="0.3">
      <c r="A18" t="s">
        <v>22</v>
      </c>
      <c r="B18">
        <v>1997</v>
      </c>
      <c r="C18" t="s">
        <v>14</v>
      </c>
      <c r="D18" t="s">
        <v>28</v>
      </c>
      <c r="E18">
        <v>12607</v>
      </c>
      <c r="F18">
        <v>15330</v>
      </c>
      <c r="G18">
        <v>1852.9</v>
      </c>
      <c r="H18">
        <v>1199808.19</v>
      </c>
      <c r="I18">
        <v>3908.17</v>
      </c>
      <c r="J18">
        <v>0.98599999999999999</v>
      </c>
      <c r="K18">
        <v>25.795000000000002</v>
      </c>
      <c r="L18">
        <v>35.235999999999997</v>
      </c>
      <c r="M18">
        <v>17.038</v>
      </c>
    </row>
    <row r="19" spans="1:13" hidden="1" x14ac:dyDescent="0.3">
      <c r="A19" t="s">
        <v>13</v>
      </c>
      <c r="B19">
        <v>1997</v>
      </c>
      <c r="C19" t="s">
        <v>14</v>
      </c>
      <c r="D19" t="s">
        <v>28</v>
      </c>
      <c r="E19">
        <v>423121</v>
      </c>
      <c r="F19" t="s">
        <v>29</v>
      </c>
      <c r="G19">
        <v>1852.9</v>
      </c>
      <c r="H19">
        <v>40268425.57</v>
      </c>
      <c r="J19">
        <v>1.837</v>
      </c>
      <c r="K19">
        <v>25.795000000000002</v>
      </c>
      <c r="L19">
        <v>35.235999999999997</v>
      </c>
      <c r="M19">
        <v>17.038</v>
      </c>
    </row>
    <row r="20" spans="1:13" hidden="1" x14ac:dyDescent="0.3">
      <c r="A20" t="s">
        <v>13</v>
      </c>
      <c r="B20">
        <v>1997</v>
      </c>
      <c r="C20" t="s">
        <v>16</v>
      </c>
      <c r="D20" t="s">
        <v>28</v>
      </c>
      <c r="E20">
        <v>1206829</v>
      </c>
      <c r="F20">
        <v>3569520</v>
      </c>
      <c r="G20">
        <v>1852.9</v>
      </c>
      <c r="H20">
        <v>114853915.90000001</v>
      </c>
      <c r="I20" t="s">
        <v>30</v>
      </c>
      <c r="J20">
        <v>2.8439999999999999</v>
      </c>
      <c r="K20">
        <v>25.795000000000002</v>
      </c>
      <c r="L20">
        <v>35.235999999999997</v>
      </c>
      <c r="M20">
        <v>17.038</v>
      </c>
    </row>
    <row r="21" spans="1:13" hidden="1" x14ac:dyDescent="0.3">
      <c r="A21" t="s">
        <v>13</v>
      </c>
      <c r="B21">
        <v>1997</v>
      </c>
      <c r="C21" t="s">
        <v>17</v>
      </c>
      <c r="D21" t="s">
        <v>28</v>
      </c>
      <c r="E21">
        <v>4270328</v>
      </c>
      <c r="F21">
        <v>8915100</v>
      </c>
      <c r="G21">
        <v>18529</v>
      </c>
      <c r="H21">
        <v>406407115.80000001</v>
      </c>
      <c r="I21">
        <v>1323801.68</v>
      </c>
      <c r="J21">
        <v>1.986</v>
      </c>
      <c r="K21">
        <v>25.795000000000002</v>
      </c>
      <c r="L21">
        <v>35.235999999999997</v>
      </c>
      <c r="M21">
        <v>17.038</v>
      </c>
    </row>
    <row r="22" spans="1:13" hidden="1" x14ac:dyDescent="0.3">
      <c r="A22" t="s">
        <v>18</v>
      </c>
      <c r="B22">
        <v>1997</v>
      </c>
      <c r="C22" t="s">
        <v>24</v>
      </c>
      <c r="D22" t="s">
        <v>28</v>
      </c>
      <c r="E22">
        <v>25797</v>
      </c>
      <c r="F22">
        <v>1818700</v>
      </c>
      <c r="G22">
        <v>1852.9</v>
      </c>
      <c r="H22">
        <v>2455100.4900000002</v>
      </c>
      <c r="I22">
        <v>7997.07</v>
      </c>
      <c r="J22">
        <v>67.835999999999999</v>
      </c>
      <c r="K22">
        <v>25.795000000000002</v>
      </c>
      <c r="L22">
        <v>35.235999999999997</v>
      </c>
      <c r="M22">
        <v>17.038</v>
      </c>
    </row>
    <row r="23" spans="1:13" hidden="1" x14ac:dyDescent="0.3">
      <c r="A23" t="s">
        <v>31</v>
      </c>
      <c r="B23">
        <v>1997</v>
      </c>
      <c r="C23" t="s">
        <v>24</v>
      </c>
      <c r="D23" t="s">
        <v>28</v>
      </c>
      <c r="E23">
        <v>278</v>
      </c>
      <c r="F23">
        <v>1</v>
      </c>
      <c r="I23">
        <v>86.18</v>
      </c>
      <c r="K23">
        <v>25.795000000000002</v>
      </c>
      <c r="L23">
        <v>35.235999999999997</v>
      </c>
      <c r="M23">
        <v>17.038</v>
      </c>
    </row>
    <row r="24" spans="1:13" hidden="1" x14ac:dyDescent="0.3">
      <c r="A24" t="s">
        <v>32</v>
      </c>
      <c r="B24">
        <v>1997</v>
      </c>
      <c r="C24" t="s">
        <v>33</v>
      </c>
      <c r="D24" t="s">
        <v>28</v>
      </c>
      <c r="E24">
        <v>69271</v>
      </c>
      <c r="F24">
        <v>44480</v>
      </c>
      <c r="G24">
        <v>1852.9</v>
      </c>
      <c r="H24">
        <v>6592521.0700000003</v>
      </c>
      <c r="I24">
        <v>21474.01</v>
      </c>
      <c r="J24">
        <v>1.825</v>
      </c>
      <c r="K24">
        <v>25.795000000000002</v>
      </c>
      <c r="L24">
        <v>35.235999999999997</v>
      </c>
      <c r="M24">
        <v>17.038</v>
      </c>
    </row>
    <row r="25" spans="1:13" hidden="1" x14ac:dyDescent="0.3">
      <c r="A25" t="s">
        <v>32</v>
      </c>
      <c r="B25">
        <v>1997</v>
      </c>
      <c r="C25" t="s">
        <v>34</v>
      </c>
      <c r="D25" t="s">
        <v>28</v>
      </c>
      <c r="E25">
        <v>16694</v>
      </c>
      <c r="F25">
        <v>10553</v>
      </c>
      <c r="G25">
        <v>1852.9</v>
      </c>
      <c r="H25">
        <v>1588767.98</v>
      </c>
      <c r="I25">
        <v>5175.1400000000003</v>
      </c>
      <c r="J25">
        <v>0.628</v>
      </c>
      <c r="K25">
        <v>25.795000000000002</v>
      </c>
      <c r="L25">
        <v>35.235999999999997</v>
      </c>
      <c r="M25">
        <v>17.038</v>
      </c>
    </row>
    <row r="26" spans="1:13" hidden="1" x14ac:dyDescent="0.3">
      <c r="A26" t="s">
        <v>20</v>
      </c>
      <c r="B26">
        <v>1997</v>
      </c>
      <c r="C26" t="s">
        <v>21</v>
      </c>
      <c r="D26" t="s">
        <v>28</v>
      </c>
      <c r="E26">
        <v>367374</v>
      </c>
      <c r="G26">
        <v>1852.9</v>
      </c>
      <c r="H26">
        <v>34962983.579999998</v>
      </c>
      <c r="I26">
        <v>113885.94</v>
      </c>
      <c r="J26" t="s">
        <v>35</v>
      </c>
      <c r="K26">
        <v>25.795000000000002</v>
      </c>
      <c r="L26">
        <v>35.235999999999997</v>
      </c>
      <c r="M26">
        <v>17.038</v>
      </c>
    </row>
    <row r="27" spans="1:13" hidden="1" x14ac:dyDescent="0.3">
      <c r="A27" t="s">
        <v>22</v>
      </c>
      <c r="B27">
        <v>1998</v>
      </c>
      <c r="C27" t="s">
        <v>19</v>
      </c>
      <c r="D27" t="s">
        <v>36</v>
      </c>
      <c r="E27">
        <v>112</v>
      </c>
      <c r="F27">
        <v>366</v>
      </c>
      <c r="G27">
        <v>1434.588</v>
      </c>
      <c r="H27">
        <v>11065.6</v>
      </c>
      <c r="I27">
        <v>32.479999999999997</v>
      </c>
      <c r="J27">
        <v>3.27</v>
      </c>
      <c r="K27">
        <v>28.324000000000002</v>
      </c>
      <c r="L27">
        <v>32.859000000000002</v>
      </c>
      <c r="M27">
        <v>24.576000000000001</v>
      </c>
    </row>
    <row r="28" spans="1:13" hidden="1" x14ac:dyDescent="0.3">
      <c r="A28" t="s">
        <v>13</v>
      </c>
      <c r="B28">
        <v>1998</v>
      </c>
      <c r="C28" t="s">
        <v>19</v>
      </c>
      <c r="D28" t="s">
        <v>36</v>
      </c>
      <c r="E28">
        <v>4945</v>
      </c>
      <c r="F28">
        <v>11518</v>
      </c>
      <c r="G28">
        <v>1434.588</v>
      </c>
      <c r="H28">
        <v>488566</v>
      </c>
      <c r="I28">
        <v>1434.05</v>
      </c>
      <c r="J28">
        <v>2.46</v>
      </c>
      <c r="K28">
        <v>28.324000000000002</v>
      </c>
      <c r="L28">
        <v>32.859000000000002</v>
      </c>
      <c r="M28">
        <v>24.576000000000001</v>
      </c>
    </row>
    <row r="29" spans="1:13" hidden="1" x14ac:dyDescent="0.3">
      <c r="A29" t="s">
        <v>13</v>
      </c>
      <c r="B29">
        <v>1998</v>
      </c>
      <c r="D29" t="s">
        <v>36</v>
      </c>
      <c r="E29">
        <v>13961</v>
      </c>
      <c r="F29">
        <v>30220</v>
      </c>
      <c r="G29">
        <v>1434.588</v>
      </c>
      <c r="H29">
        <v>1379346.8</v>
      </c>
      <c r="I29">
        <v>4048.69</v>
      </c>
      <c r="J29">
        <v>2.5550000000000002</v>
      </c>
      <c r="K29">
        <v>28.324000000000002</v>
      </c>
      <c r="L29">
        <v>32.859000000000002</v>
      </c>
      <c r="M29">
        <v>24.576000000000001</v>
      </c>
    </row>
    <row r="30" spans="1:13" hidden="1" x14ac:dyDescent="0.3">
      <c r="A30" t="s">
        <v>13</v>
      </c>
      <c r="B30">
        <v>1998</v>
      </c>
      <c r="C30" t="s">
        <v>16</v>
      </c>
      <c r="D30" t="s">
        <v>36</v>
      </c>
      <c r="E30">
        <v>5716</v>
      </c>
      <c r="F30">
        <v>14863</v>
      </c>
      <c r="G30">
        <v>1434.588</v>
      </c>
      <c r="H30">
        <v>564740.80000000005</v>
      </c>
      <c r="I30">
        <v>1657.64</v>
      </c>
      <c r="J30">
        <v>2.5499999999999998</v>
      </c>
      <c r="K30">
        <v>28.324000000000002</v>
      </c>
      <c r="L30">
        <v>32.859000000000002</v>
      </c>
      <c r="M30">
        <v>24.576000000000001</v>
      </c>
    </row>
    <row r="31" spans="1:13" hidden="1" x14ac:dyDescent="0.3">
      <c r="A31" t="s">
        <v>18</v>
      </c>
      <c r="B31">
        <v>1998</v>
      </c>
      <c r="C31" t="s">
        <v>19</v>
      </c>
      <c r="D31" t="s">
        <v>36</v>
      </c>
      <c r="E31">
        <v>2710</v>
      </c>
      <c r="F31">
        <v>232369</v>
      </c>
      <c r="G31">
        <v>1434.588</v>
      </c>
      <c r="H31">
        <v>267748</v>
      </c>
      <c r="I31">
        <v>785.9</v>
      </c>
      <c r="J31">
        <v>82.594999999999999</v>
      </c>
      <c r="K31">
        <v>28.324000000000002</v>
      </c>
      <c r="L31">
        <v>32.859000000000002</v>
      </c>
      <c r="M31">
        <v>24.576000000000001</v>
      </c>
    </row>
    <row r="32" spans="1:13" hidden="1" x14ac:dyDescent="0.3">
      <c r="A32" t="s">
        <v>13</v>
      </c>
      <c r="B32">
        <v>1998</v>
      </c>
      <c r="C32" t="s">
        <v>14</v>
      </c>
      <c r="D32" t="s">
        <v>15</v>
      </c>
      <c r="E32">
        <v>594979</v>
      </c>
      <c r="F32">
        <v>520605</v>
      </c>
      <c r="G32">
        <v>2354.4</v>
      </c>
      <c r="H32">
        <v>58783925.200000003</v>
      </c>
      <c r="I32">
        <v>172543.91</v>
      </c>
      <c r="J32">
        <v>1.056</v>
      </c>
      <c r="K32">
        <v>24.141999999999999</v>
      </c>
      <c r="L32">
        <v>33.323</v>
      </c>
      <c r="M32">
        <v>16.001999999999999</v>
      </c>
    </row>
    <row r="33" spans="1:13" hidden="1" x14ac:dyDescent="0.3">
      <c r="A33" t="s">
        <v>13</v>
      </c>
      <c r="B33">
        <v>1998</v>
      </c>
      <c r="C33" t="s">
        <v>16</v>
      </c>
      <c r="D33" t="s">
        <v>15</v>
      </c>
      <c r="E33">
        <v>223913</v>
      </c>
      <c r="F33">
        <v>446114</v>
      </c>
      <c r="G33">
        <v>2354.4</v>
      </c>
      <c r="H33">
        <v>22122604.399999999</v>
      </c>
      <c r="I33">
        <v>64934.77</v>
      </c>
      <c r="J33">
        <v>1.6850000000000001</v>
      </c>
      <c r="K33">
        <v>24.141999999999999</v>
      </c>
      <c r="L33">
        <v>33.323</v>
      </c>
      <c r="M33">
        <v>16.001999999999999</v>
      </c>
    </row>
    <row r="34" spans="1:13" hidden="1" x14ac:dyDescent="0.3">
      <c r="A34" t="s">
        <v>13</v>
      </c>
      <c r="B34">
        <v>1998</v>
      </c>
      <c r="C34" t="s">
        <v>17</v>
      </c>
      <c r="D34" t="s">
        <v>15</v>
      </c>
      <c r="E34">
        <v>1635230</v>
      </c>
      <c r="F34">
        <v>2288114</v>
      </c>
      <c r="G34">
        <v>2354.4</v>
      </c>
      <c r="H34">
        <v>161560724</v>
      </c>
      <c r="I34">
        <v>474216.7</v>
      </c>
      <c r="J34">
        <v>1.3959999999999999</v>
      </c>
      <c r="K34">
        <v>24.141999999999999</v>
      </c>
      <c r="L34">
        <v>33.323</v>
      </c>
      <c r="M34">
        <v>16.001999999999999</v>
      </c>
    </row>
    <row r="35" spans="1:13" hidden="1" x14ac:dyDescent="0.3">
      <c r="A35" t="s">
        <v>18</v>
      </c>
      <c r="B35">
        <v>1998</v>
      </c>
      <c r="C35" t="s">
        <v>24</v>
      </c>
      <c r="D35" t="s">
        <v>15</v>
      </c>
      <c r="E35">
        <v>30571</v>
      </c>
      <c r="F35">
        <v>1223578</v>
      </c>
      <c r="G35">
        <v>2354.4</v>
      </c>
      <c r="H35">
        <v>3020414.8</v>
      </c>
      <c r="I35">
        <v>8865.59</v>
      </c>
      <c r="J35">
        <v>39.893000000000001</v>
      </c>
      <c r="K35">
        <v>24.141999999999999</v>
      </c>
      <c r="L35">
        <v>33.323</v>
      </c>
      <c r="M35">
        <v>16.001999999999999</v>
      </c>
    </row>
    <row r="36" spans="1:13" hidden="1" x14ac:dyDescent="0.3">
      <c r="A36" t="s">
        <v>20</v>
      </c>
      <c r="B36">
        <v>1998</v>
      </c>
      <c r="C36" t="s">
        <v>21</v>
      </c>
      <c r="D36" t="s">
        <v>15</v>
      </c>
      <c r="E36">
        <v>89591</v>
      </c>
      <c r="F36">
        <v>90509</v>
      </c>
      <c r="G36">
        <v>2354.4</v>
      </c>
      <c r="H36">
        <v>8851590.8000000007</v>
      </c>
      <c r="I36">
        <v>25981.39</v>
      </c>
      <c r="J36">
        <v>1</v>
      </c>
      <c r="K36">
        <v>24.141999999999999</v>
      </c>
      <c r="L36">
        <v>33.323</v>
      </c>
      <c r="M36">
        <v>16.001999999999999</v>
      </c>
    </row>
    <row r="37" spans="1:13" hidden="1" x14ac:dyDescent="0.3">
      <c r="A37" t="s">
        <v>22</v>
      </c>
      <c r="B37">
        <v>1998</v>
      </c>
      <c r="C37" t="s">
        <v>19</v>
      </c>
      <c r="D37" t="s">
        <v>37</v>
      </c>
      <c r="F37">
        <v>2476</v>
      </c>
      <c r="G37">
        <v>2964.9</v>
      </c>
      <c r="H37">
        <v>247000</v>
      </c>
      <c r="I37">
        <v>725</v>
      </c>
      <c r="J37">
        <v>0.99</v>
      </c>
      <c r="K37">
        <v>25.082999999999998</v>
      </c>
      <c r="L37">
        <v>34.938000000000002</v>
      </c>
      <c r="M37">
        <v>17.257999999999999</v>
      </c>
    </row>
    <row r="38" spans="1:13" hidden="1" x14ac:dyDescent="0.3">
      <c r="A38" t="s">
        <v>13</v>
      </c>
      <c r="B38">
        <v>1998</v>
      </c>
      <c r="C38" t="s">
        <v>38</v>
      </c>
      <c r="D38" t="s">
        <v>37</v>
      </c>
      <c r="E38">
        <v>41000</v>
      </c>
      <c r="F38">
        <v>104249</v>
      </c>
      <c r="G38">
        <v>2964.9</v>
      </c>
      <c r="H38">
        <v>4050800</v>
      </c>
      <c r="I38">
        <v>11890</v>
      </c>
      <c r="J38">
        <v>2.54</v>
      </c>
      <c r="K38">
        <v>25.082999999999998</v>
      </c>
      <c r="L38">
        <v>34.938000000000002</v>
      </c>
      <c r="M38">
        <v>17.257999999999999</v>
      </c>
    </row>
    <row r="39" spans="1:13" hidden="1" x14ac:dyDescent="0.3">
      <c r="A39" t="s">
        <v>13</v>
      </c>
      <c r="B39">
        <v>1998</v>
      </c>
      <c r="C39" t="s">
        <v>39</v>
      </c>
      <c r="D39" t="s">
        <v>37</v>
      </c>
      <c r="E39">
        <v>15439</v>
      </c>
      <c r="F39">
        <v>46925</v>
      </c>
      <c r="G39">
        <v>2964.9</v>
      </c>
      <c r="H39">
        <v>1525373.2</v>
      </c>
      <c r="I39">
        <v>4477.3100000000004</v>
      </c>
      <c r="J39">
        <v>3.04</v>
      </c>
      <c r="K39">
        <v>25.082999999999998</v>
      </c>
      <c r="L39">
        <v>34.938000000000002</v>
      </c>
      <c r="M39">
        <v>17.257999999999999</v>
      </c>
    </row>
    <row r="40" spans="1:13" hidden="1" x14ac:dyDescent="0.3">
      <c r="A40" t="s">
        <v>18</v>
      </c>
      <c r="B40">
        <v>1998</v>
      </c>
      <c r="C40" t="s">
        <v>24</v>
      </c>
      <c r="D40" t="s">
        <v>37</v>
      </c>
      <c r="E40">
        <v>1320</v>
      </c>
      <c r="F40">
        <v>64000</v>
      </c>
      <c r="G40">
        <v>2964.9</v>
      </c>
      <c r="H40">
        <v>130416</v>
      </c>
      <c r="I40">
        <v>382.8</v>
      </c>
      <c r="J40">
        <v>48.48</v>
      </c>
      <c r="K40">
        <v>25.082999999999998</v>
      </c>
      <c r="L40">
        <v>34.938000000000002</v>
      </c>
      <c r="M40">
        <v>17.257999999999999</v>
      </c>
    </row>
    <row r="41" spans="1:13" hidden="1" x14ac:dyDescent="0.3">
      <c r="A41" t="s">
        <v>22</v>
      </c>
      <c r="B41">
        <v>1998</v>
      </c>
      <c r="C41" t="s">
        <v>19</v>
      </c>
      <c r="D41" t="s">
        <v>23</v>
      </c>
      <c r="E41">
        <v>986173</v>
      </c>
      <c r="F41">
        <v>1664767</v>
      </c>
      <c r="H41">
        <v>97433892.400000006</v>
      </c>
      <c r="I41">
        <v>285990.17</v>
      </c>
      <c r="J41">
        <v>1.4179999999999999</v>
      </c>
      <c r="K41">
        <v>25.85</v>
      </c>
      <c r="L41" t="s">
        <v>40</v>
      </c>
      <c r="M41">
        <v>16.946999999999999</v>
      </c>
    </row>
    <row r="42" spans="1:13" hidden="1" x14ac:dyDescent="0.3">
      <c r="A42" t="s">
        <v>22</v>
      </c>
      <c r="B42">
        <v>1998</v>
      </c>
      <c r="C42" t="s">
        <v>21</v>
      </c>
      <c r="D42" t="s">
        <v>23</v>
      </c>
      <c r="E42">
        <v>33833</v>
      </c>
      <c r="F42">
        <v>45301</v>
      </c>
      <c r="G42">
        <v>1260.8</v>
      </c>
      <c r="H42">
        <v>3342700.4</v>
      </c>
      <c r="I42">
        <v>9811.57</v>
      </c>
      <c r="J42">
        <v>1.361</v>
      </c>
      <c r="K42">
        <v>25.85</v>
      </c>
      <c r="L42">
        <v>36.033999999999999</v>
      </c>
      <c r="M42">
        <v>16.946999999999999</v>
      </c>
    </row>
    <row r="43" spans="1:13" hidden="1" x14ac:dyDescent="0.3">
      <c r="A43" t="s">
        <v>22</v>
      </c>
      <c r="B43">
        <v>1998</v>
      </c>
      <c r="D43" t="s">
        <v>23</v>
      </c>
      <c r="E43">
        <v>10673</v>
      </c>
      <c r="F43">
        <v>24008</v>
      </c>
      <c r="G43">
        <v>1260.8</v>
      </c>
      <c r="H43">
        <v>1054492.3999999999</v>
      </c>
      <c r="I43">
        <v>3095.17</v>
      </c>
      <c r="J43">
        <v>2.2389999999999999</v>
      </c>
      <c r="L43">
        <v>36.033999999999999</v>
      </c>
      <c r="M43">
        <v>16.946999999999999</v>
      </c>
    </row>
    <row r="44" spans="1:13" hidden="1" x14ac:dyDescent="0.3">
      <c r="A44" t="s">
        <v>13</v>
      </c>
      <c r="B44">
        <v>1998</v>
      </c>
      <c r="C44" t="s">
        <v>19</v>
      </c>
      <c r="D44" t="s">
        <v>23</v>
      </c>
      <c r="E44">
        <v>1079193</v>
      </c>
      <c r="F44">
        <v>2599170</v>
      </c>
      <c r="G44">
        <v>1260.8</v>
      </c>
      <c r="H44">
        <v>106624268.40000001</v>
      </c>
      <c r="I44">
        <v>312965.96999999997</v>
      </c>
      <c r="J44">
        <v>2.3109999999999999</v>
      </c>
      <c r="K44">
        <v>25.85</v>
      </c>
      <c r="L44">
        <v>36.033999999999999</v>
      </c>
      <c r="M44">
        <v>16.946999999999999</v>
      </c>
    </row>
    <row r="45" spans="1:13" hidden="1" x14ac:dyDescent="0.3">
      <c r="A45" t="s">
        <v>13</v>
      </c>
      <c r="B45">
        <v>1998</v>
      </c>
      <c r="C45" t="s">
        <v>21</v>
      </c>
      <c r="D45" t="s">
        <v>23</v>
      </c>
      <c r="E45">
        <v>51782</v>
      </c>
      <c r="F45">
        <v>106072</v>
      </c>
      <c r="G45">
        <v>1260.8</v>
      </c>
      <c r="H45">
        <v>5116061.5999999996</v>
      </c>
      <c r="I45">
        <v>15016.78</v>
      </c>
      <c r="J45">
        <v>2.0539999999999998</v>
      </c>
      <c r="K45">
        <v>25.85</v>
      </c>
      <c r="L45">
        <v>36.033999999999999</v>
      </c>
      <c r="M45">
        <v>16.946999999999999</v>
      </c>
    </row>
    <row r="46" spans="1:13" hidden="1" x14ac:dyDescent="0.3">
      <c r="A46" t="s">
        <v>13</v>
      </c>
      <c r="B46">
        <v>1998</v>
      </c>
      <c r="C46" t="s">
        <v>16</v>
      </c>
      <c r="D46" t="s">
        <v>23</v>
      </c>
      <c r="E46">
        <v>295830</v>
      </c>
      <c r="G46">
        <v>1260.8</v>
      </c>
      <c r="H46">
        <v>29228004</v>
      </c>
      <c r="I46">
        <v>85790.7</v>
      </c>
      <c r="J46">
        <v>2.9940000000000002</v>
      </c>
      <c r="K46">
        <v>25.85</v>
      </c>
      <c r="L46">
        <v>36.033999999999999</v>
      </c>
      <c r="M46">
        <v>16.946999999999999</v>
      </c>
    </row>
    <row r="47" spans="1:13" hidden="1" x14ac:dyDescent="0.3">
      <c r="A47" t="s">
        <v>31</v>
      </c>
      <c r="B47">
        <v>1998</v>
      </c>
      <c r="C47" t="s">
        <v>19</v>
      </c>
      <c r="D47" t="s">
        <v>23</v>
      </c>
      <c r="E47">
        <v>430676</v>
      </c>
      <c r="F47">
        <v>127090</v>
      </c>
      <c r="G47">
        <v>1260.8</v>
      </c>
      <c r="H47">
        <v>42550788.799999997</v>
      </c>
      <c r="I47">
        <v>124896.04</v>
      </c>
      <c r="J47">
        <v>0.38300000000000001</v>
      </c>
      <c r="K47">
        <v>25.85</v>
      </c>
      <c r="L47">
        <v>36.033999999999999</v>
      </c>
      <c r="M47">
        <v>16.946999999999999</v>
      </c>
    </row>
    <row r="48" spans="1:13" hidden="1" x14ac:dyDescent="0.3">
      <c r="A48" t="s">
        <v>31</v>
      </c>
      <c r="B48">
        <v>1998</v>
      </c>
      <c r="C48" t="s">
        <v>21</v>
      </c>
      <c r="D48" t="s">
        <v>23</v>
      </c>
      <c r="E48">
        <v>359514</v>
      </c>
      <c r="F48">
        <v>112736</v>
      </c>
      <c r="G48">
        <v>1260.8</v>
      </c>
      <c r="H48">
        <v>35519983.200000003</v>
      </c>
      <c r="I48">
        <v>104259.06</v>
      </c>
      <c r="J48">
        <v>0.39</v>
      </c>
      <c r="K48">
        <v>25.85</v>
      </c>
      <c r="L48">
        <v>36.033999999999999</v>
      </c>
      <c r="M48">
        <v>16.946999999999999</v>
      </c>
    </row>
    <row r="49" spans="1:13" hidden="1" x14ac:dyDescent="0.3">
      <c r="A49" t="s">
        <v>31</v>
      </c>
      <c r="B49">
        <v>1998</v>
      </c>
      <c r="C49" t="s">
        <v>16</v>
      </c>
      <c r="D49" t="s">
        <v>23</v>
      </c>
      <c r="E49">
        <v>43156</v>
      </c>
      <c r="F49">
        <v>24211</v>
      </c>
      <c r="G49">
        <v>1260.8</v>
      </c>
      <c r="H49">
        <v>4263812.8</v>
      </c>
      <c r="I49">
        <v>12515.24</v>
      </c>
      <c r="J49">
        <v>0.59499999999999997</v>
      </c>
      <c r="K49">
        <v>25.85</v>
      </c>
      <c r="L49">
        <v>36.033999999999999</v>
      </c>
      <c r="M49">
        <v>16.946999999999999</v>
      </c>
    </row>
    <row r="50" spans="1:13" hidden="1" x14ac:dyDescent="0.3">
      <c r="A50" t="s">
        <v>20</v>
      </c>
      <c r="B50">
        <v>1998</v>
      </c>
      <c r="C50" t="s">
        <v>21</v>
      </c>
      <c r="D50" t="s">
        <v>23</v>
      </c>
      <c r="E50">
        <v>268981</v>
      </c>
      <c r="F50">
        <v>219433</v>
      </c>
      <c r="G50">
        <v>1260.8</v>
      </c>
      <c r="H50">
        <v>26575322.800000001</v>
      </c>
      <c r="I50">
        <v>78004.490000000005</v>
      </c>
      <c r="J50">
        <v>0.84899999999999998</v>
      </c>
      <c r="K50">
        <v>25.85</v>
      </c>
      <c r="L50">
        <v>36.033999999999999</v>
      </c>
      <c r="M50">
        <v>16.946999999999999</v>
      </c>
    </row>
    <row r="51" spans="1:13" hidden="1" x14ac:dyDescent="0.3">
      <c r="A51" t="s">
        <v>22</v>
      </c>
      <c r="B51">
        <v>1998</v>
      </c>
      <c r="C51" t="s">
        <v>19</v>
      </c>
      <c r="D51" t="s">
        <v>41</v>
      </c>
      <c r="E51">
        <v>1157</v>
      </c>
      <c r="F51">
        <v>936</v>
      </c>
      <c r="G51">
        <v>3151.5</v>
      </c>
      <c r="H51">
        <v>114311.6</v>
      </c>
      <c r="I51">
        <v>335.53</v>
      </c>
      <c r="J51">
        <v>0.81</v>
      </c>
      <c r="K51">
        <v>25.353999999999999</v>
      </c>
      <c r="L51">
        <v>32.692</v>
      </c>
      <c r="M51">
        <v>19.954999999999998</v>
      </c>
    </row>
    <row r="52" spans="1:13" hidden="1" x14ac:dyDescent="0.3">
      <c r="A52" t="s">
        <v>13</v>
      </c>
      <c r="B52">
        <v>1998</v>
      </c>
      <c r="C52" t="s">
        <v>14</v>
      </c>
      <c r="D52" t="s">
        <v>41</v>
      </c>
      <c r="E52">
        <v>120217</v>
      </c>
      <c r="F52">
        <v>235849</v>
      </c>
      <c r="G52">
        <v>3151.5</v>
      </c>
      <c r="H52">
        <v>11877439.6</v>
      </c>
      <c r="I52">
        <v>34862.93</v>
      </c>
      <c r="J52">
        <v>1.857</v>
      </c>
      <c r="K52">
        <v>25.353999999999999</v>
      </c>
      <c r="L52">
        <v>32.692</v>
      </c>
      <c r="M52">
        <v>19.954999999999998</v>
      </c>
    </row>
    <row r="53" spans="1:13" hidden="1" x14ac:dyDescent="0.3">
      <c r="A53" t="s">
        <v>13</v>
      </c>
      <c r="B53">
        <v>1998</v>
      </c>
      <c r="D53" t="s">
        <v>41</v>
      </c>
      <c r="E53">
        <v>57700</v>
      </c>
      <c r="F53">
        <v>144872</v>
      </c>
      <c r="G53">
        <v>3151.5</v>
      </c>
      <c r="H53">
        <v>5700760</v>
      </c>
      <c r="I53">
        <v>16733</v>
      </c>
      <c r="J53">
        <v>2.1160000000000001</v>
      </c>
      <c r="K53">
        <v>25.353999999999999</v>
      </c>
      <c r="L53" t="s">
        <v>42</v>
      </c>
      <c r="M53">
        <v>19.954999999999998</v>
      </c>
    </row>
    <row r="54" spans="1:13" hidden="1" x14ac:dyDescent="0.3">
      <c r="A54" t="s">
        <v>13</v>
      </c>
      <c r="B54">
        <v>1998</v>
      </c>
      <c r="D54" t="s">
        <v>41</v>
      </c>
      <c r="E54">
        <v>174714</v>
      </c>
      <c r="F54">
        <v>346022</v>
      </c>
      <c r="G54">
        <v>3151.5</v>
      </c>
      <c r="H54">
        <v>17261743.199999999</v>
      </c>
      <c r="I54">
        <v>50667.06</v>
      </c>
      <c r="J54">
        <v>1.9370000000000001</v>
      </c>
      <c r="K54">
        <v>25.353999999999999</v>
      </c>
      <c r="L54">
        <v>32.692</v>
      </c>
      <c r="M54">
        <v>19.954999999999998</v>
      </c>
    </row>
    <row r="55" spans="1:13" hidden="1" x14ac:dyDescent="0.3">
      <c r="A55" t="s">
        <v>18</v>
      </c>
      <c r="B55">
        <v>1998</v>
      </c>
      <c r="C55" t="s">
        <v>24</v>
      </c>
      <c r="D55" t="s">
        <v>41</v>
      </c>
      <c r="E55">
        <v>6160</v>
      </c>
      <c r="G55">
        <v>3151.5</v>
      </c>
      <c r="H55">
        <v>608608</v>
      </c>
      <c r="I55">
        <v>1786.4</v>
      </c>
      <c r="J55">
        <v>64.83</v>
      </c>
      <c r="K55">
        <v>25.353999999999999</v>
      </c>
      <c r="L55">
        <v>32.692</v>
      </c>
      <c r="M55">
        <v>19.954999999999998</v>
      </c>
    </row>
    <row r="56" spans="1:13" hidden="1" x14ac:dyDescent="0.3">
      <c r="A56" t="s">
        <v>13</v>
      </c>
      <c r="B56">
        <v>1998</v>
      </c>
      <c r="C56" t="s">
        <v>19</v>
      </c>
      <c r="D56" t="s">
        <v>26</v>
      </c>
      <c r="E56">
        <v>105402</v>
      </c>
      <c r="F56">
        <v>149742</v>
      </c>
      <c r="G56">
        <v>6552.7</v>
      </c>
      <c r="H56">
        <v>10413717.6</v>
      </c>
      <c r="I56">
        <v>30566.58</v>
      </c>
      <c r="J56">
        <v>1.51</v>
      </c>
      <c r="K56">
        <v>19.131</v>
      </c>
      <c r="L56">
        <v>26.693999999999999</v>
      </c>
      <c r="M56">
        <v>11.292</v>
      </c>
    </row>
    <row r="57" spans="1:13" hidden="1" x14ac:dyDescent="0.3">
      <c r="A57" t="s">
        <v>18</v>
      </c>
      <c r="B57">
        <v>1998</v>
      </c>
      <c r="C57" t="s">
        <v>24</v>
      </c>
      <c r="D57" t="s">
        <v>26</v>
      </c>
      <c r="E57">
        <v>83</v>
      </c>
      <c r="F57">
        <v>225</v>
      </c>
      <c r="G57">
        <v>6552.7</v>
      </c>
      <c r="H57">
        <v>8200.4</v>
      </c>
      <c r="I57">
        <v>24.07</v>
      </c>
      <c r="J57">
        <v>2.3279999999999998</v>
      </c>
      <c r="K57">
        <v>19.131</v>
      </c>
      <c r="L57">
        <v>26.693999999999999</v>
      </c>
      <c r="M57">
        <v>11.292</v>
      </c>
    </row>
    <row r="58" spans="1:13" hidden="1" x14ac:dyDescent="0.3">
      <c r="A58" t="s">
        <v>20</v>
      </c>
      <c r="B58">
        <v>1998</v>
      </c>
      <c r="C58" t="s">
        <v>21</v>
      </c>
      <c r="D58" t="s">
        <v>26</v>
      </c>
      <c r="E58">
        <v>4287</v>
      </c>
      <c r="F58">
        <v>6998</v>
      </c>
      <c r="G58">
        <v>6552.7</v>
      </c>
      <c r="H58">
        <v>423555.6</v>
      </c>
      <c r="I58">
        <v>1243.23</v>
      </c>
      <c r="J58">
        <v>1.605</v>
      </c>
      <c r="K58">
        <v>19.131</v>
      </c>
      <c r="L58" t="s">
        <v>43</v>
      </c>
      <c r="M58">
        <v>11.292</v>
      </c>
    </row>
    <row r="59" spans="1:13" hidden="1" x14ac:dyDescent="0.3">
      <c r="A59" t="s">
        <v>22</v>
      </c>
      <c r="B59">
        <v>1998</v>
      </c>
      <c r="C59" t="s">
        <v>19</v>
      </c>
      <c r="D59" t="s">
        <v>28</v>
      </c>
      <c r="E59">
        <v>12895</v>
      </c>
      <c r="G59">
        <v>2152.5</v>
      </c>
      <c r="H59">
        <v>1274026</v>
      </c>
      <c r="I59">
        <v>3739.55</v>
      </c>
      <c r="J59">
        <v>0.91</v>
      </c>
      <c r="K59">
        <v>25.748000000000001</v>
      </c>
      <c r="L59">
        <v>35.759</v>
      </c>
      <c r="M59">
        <v>16.391999999999999</v>
      </c>
    </row>
    <row r="60" spans="1:13" hidden="1" x14ac:dyDescent="0.3">
      <c r="A60" t="s">
        <v>13</v>
      </c>
      <c r="B60">
        <v>1998</v>
      </c>
      <c r="C60" t="s">
        <v>14</v>
      </c>
      <c r="D60" t="s">
        <v>28</v>
      </c>
      <c r="E60">
        <v>425002</v>
      </c>
      <c r="F60">
        <v>740688</v>
      </c>
      <c r="G60">
        <v>2152.5</v>
      </c>
      <c r="H60">
        <v>41990197.600000001</v>
      </c>
      <c r="I60">
        <v>123250.58</v>
      </c>
      <c r="J60">
        <v>1.7509999999999999</v>
      </c>
      <c r="L60">
        <v>35.759</v>
      </c>
      <c r="M60">
        <v>16.391999999999999</v>
      </c>
    </row>
    <row r="61" spans="1:13" hidden="1" x14ac:dyDescent="0.3">
      <c r="A61" t="s">
        <v>13</v>
      </c>
      <c r="B61">
        <v>1998</v>
      </c>
      <c r="C61" t="s">
        <v>16</v>
      </c>
      <c r="D61" t="s">
        <v>28</v>
      </c>
      <c r="E61">
        <v>1450473</v>
      </c>
      <c r="F61">
        <v>4921984</v>
      </c>
      <c r="G61">
        <v>2152.5</v>
      </c>
      <c r="H61">
        <v>143306732.40000001</v>
      </c>
      <c r="I61">
        <v>420637.17</v>
      </c>
      <c r="K61">
        <v>25.748000000000001</v>
      </c>
      <c r="L61">
        <v>35.759</v>
      </c>
      <c r="M61">
        <v>16.391999999999999</v>
      </c>
    </row>
    <row r="62" spans="1:13" hidden="1" x14ac:dyDescent="0.3">
      <c r="A62" t="s">
        <v>13</v>
      </c>
      <c r="B62">
        <v>1998</v>
      </c>
      <c r="C62" t="s">
        <v>17</v>
      </c>
      <c r="D62" t="s">
        <v>28</v>
      </c>
      <c r="E62">
        <v>4028620</v>
      </c>
      <c r="F62">
        <v>7653780</v>
      </c>
      <c r="G62">
        <v>2152.5</v>
      </c>
      <c r="H62">
        <v>398027656</v>
      </c>
      <c r="I62">
        <v>1168299.8</v>
      </c>
      <c r="J62">
        <v>1.782</v>
      </c>
      <c r="K62">
        <v>25.748000000000001</v>
      </c>
      <c r="L62">
        <v>35.759</v>
      </c>
      <c r="M62">
        <v>16.391999999999999</v>
      </c>
    </row>
    <row r="63" spans="1:13" hidden="1" x14ac:dyDescent="0.3">
      <c r="A63" t="s">
        <v>18</v>
      </c>
      <c r="B63">
        <v>1998</v>
      </c>
      <c r="C63" t="s">
        <v>24</v>
      </c>
      <c r="D63" t="s">
        <v>28</v>
      </c>
      <c r="E63">
        <v>26949</v>
      </c>
      <c r="F63">
        <v>2001900</v>
      </c>
      <c r="G63">
        <v>2152.5</v>
      </c>
      <c r="H63">
        <v>2662561.2000000002</v>
      </c>
      <c r="I63">
        <v>7815.21</v>
      </c>
      <c r="J63">
        <v>75.313999999999993</v>
      </c>
      <c r="K63">
        <v>25.748000000000001</v>
      </c>
      <c r="L63">
        <v>35.759</v>
      </c>
      <c r="M63">
        <v>16.391999999999999</v>
      </c>
    </row>
    <row r="64" spans="1:13" hidden="1" x14ac:dyDescent="0.3">
      <c r="A64" t="s">
        <v>31</v>
      </c>
      <c r="B64">
        <v>1998</v>
      </c>
      <c r="C64" t="s">
        <v>19</v>
      </c>
      <c r="D64" t="s">
        <v>28</v>
      </c>
      <c r="E64">
        <v>149</v>
      </c>
      <c r="F64">
        <v>111</v>
      </c>
      <c r="G64">
        <v>2152.5</v>
      </c>
      <c r="H64" t="s">
        <v>44</v>
      </c>
      <c r="I64">
        <v>43.21</v>
      </c>
      <c r="J64">
        <v>0.71</v>
      </c>
      <c r="K64">
        <v>25.748000000000001</v>
      </c>
      <c r="L64">
        <v>35.759</v>
      </c>
      <c r="M64">
        <v>16.391999999999999</v>
      </c>
    </row>
    <row r="65" spans="1:13" hidden="1" x14ac:dyDescent="0.3">
      <c r="A65" t="s">
        <v>32</v>
      </c>
      <c r="B65">
        <v>1998</v>
      </c>
      <c r="C65" t="s">
        <v>19</v>
      </c>
      <c r="D65" t="s">
        <v>28</v>
      </c>
      <c r="E65">
        <v>58878</v>
      </c>
      <c r="F65">
        <v>25071</v>
      </c>
      <c r="G65">
        <v>2152.5</v>
      </c>
      <c r="H65">
        <v>5817146.4000000004</v>
      </c>
      <c r="I65">
        <v>17074.62</v>
      </c>
      <c r="J65">
        <v>0.40200000000000002</v>
      </c>
      <c r="K65">
        <v>25.748000000000001</v>
      </c>
      <c r="L65">
        <v>35.759</v>
      </c>
      <c r="M65">
        <v>16.391999999999999</v>
      </c>
    </row>
    <row r="66" spans="1:13" hidden="1" x14ac:dyDescent="0.3">
      <c r="A66" t="s">
        <v>32</v>
      </c>
      <c r="B66">
        <v>1998</v>
      </c>
      <c r="C66" t="s">
        <v>21</v>
      </c>
      <c r="D66" t="s">
        <v>28</v>
      </c>
      <c r="E66">
        <v>15112</v>
      </c>
      <c r="F66">
        <v>9700</v>
      </c>
      <c r="G66">
        <v>2152.5</v>
      </c>
      <c r="H66">
        <v>1493065.6</v>
      </c>
      <c r="I66">
        <v>4382.4799999999996</v>
      </c>
      <c r="J66">
        <v>0.64900000000000002</v>
      </c>
      <c r="K66">
        <v>25.748000000000001</v>
      </c>
      <c r="L66">
        <v>35.759</v>
      </c>
      <c r="M66">
        <v>16.391999999999999</v>
      </c>
    </row>
    <row r="67" spans="1:13" hidden="1" x14ac:dyDescent="0.3">
      <c r="A67" t="s">
        <v>20</v>
      </c>
      <c r="B67">
        <v>1998</v>
      </c>
      <c r="C67" t="s">
        <v>21</v>
      </c>
      <c r="D67" t="s">
        <v>28</v>
      </c>
      <c r="E67">
        <v>367472</v>
      </c>
      <c r="F67">
        <v>778090</v>
      </c>
      <c r="G67">
        <v>2152.5</v>
      </c>
      <c r="H67">
        <v>36306233.600000001</v>
      </c>
      <c r="I67">
        <v>106566.88</v>
      </c>
      <c r="J67">
        <v>1.871</v>
      </c>
      <c r="K67">
        <v>25.748000000000001</v>
      </c>
      <c r="L67">
        <v>35.759</v>
      </c>
      <c r="M67">
        <v>16.391999999999999</v>
      </c>
    </row>
    <row r="68" spans="1:13" hidden="1" x14ac:dyDescent="0.3">
      <c r="A68" t="s">
        <v>13</v>
      </c>
      <c r="B68">
        <v>1999</v>
      </c>
      <c r="D68" t="s">
        <v>15</v>
      </c>
      <c r="E68">
        <v>557220</v>
      </c>
      <c r="F68">
        <v>514156</v>
      </c>
      <c r="G68">
        <v>2201.8000000000002</v>
      </c>
      <c r="H68">
        <v>59137758.600000001</v>
      </c>
      <c r="I68">
        <v>150449.4</v>
      </c>
      <c r="J68">
        <v>1.095</v>
      </c>
      <c r="K68">
        <v>24.693999999999999</v>
      </c>
      <c r="L68">
        <v>34.814999999999998</v>
      </c>
    </row>
    <row r="69" spans="1:13" hidden="1" x14ac:dyDescent="0.3">
      <c r="A69" t="s">
        <v>13</v>
      </c>
      <c r="B69">
        <v>1999</v>
      </c>
      <c r="C69" t="s">
        <v>16</v>
      </c>
      <c r="D69" t="s">
        <v>15</v>
      </c>
      <c r="E69">
        <v>294654</v>
      </c>
      <c r="F69">
        <v>653783</v>
      </c>
      <c r="G69">
        <v>2201.8000000000002</v>
      </c>
      <c r="H69">
        <v>31271629.02</v>
      </c>
      <c r="I69">
        <v>79556.58</v>
      </c>
      <c r="J69">
        <v>1.99</v>
      </c>
      <c r="K69">
        <v>24.693999999999999</v>
      </c>
      <c r="L69">
        <v>34.814999999999998</v>
      </c>
      <c r="M69">
        <v>16.007000000000001</v>
      </c>
    </row>
    <row r="70" spans="1:13" hidden="1" x14ac:dyDescent="0.3">
      <c r="A70" t="s">
        <v>13</v>
      </c>
      <c r="B70">
        <v>1999</v>
      </c>
      <c r="C70" t="s">
        <v>17</v>
      </c>
      <c r="D70" t="s">
        <v>15</v>
      </c>
      <c r="E70">
        <v>1793994</v>
      </c>
      <c r="F70">
        <v>2692709</v>
      </c>
      <c r="G70">
        <v>2201.8000000000002</v>
      </c>
      <c r="H70">
        <v>190396583.19999999</v>
      </c>
      <c r="I70">
        <v>484378.38</v>
      </c>
      <c r="J70">
        <v>1.5009999999999999</v>
      </c>
      <c r="K70">
        <v>24.693999999999999</v>
      </c>
      <c r="L70">
        <v>34.814999999999998</v>
      </c>
      <c r="M70">
        <v>16.007000000000001</v>
      </c>
    </row>
    <row r="71" spans="1:13" hidden="1" x14ac:dyDescent="0.3">
      <c r="A71" t="s">
        <v>18</v>
      </c>
      <c r="B71">
        <v>1999</v>
      </c>
      <c r="C71" t="s">
        <v>24</v>
      </c>
      <c r="D71" t="s">
        <v>15</v>
      </c>
      <c r="E71">
        <v>29107</v>
      </c>
      <c r="F71">
        <v>1154615</v>
      </c>
      <c r="G71">
        <v>2201.8000000000002</v>
      </c>
      <c r="H71">
        <v>3089125.91</v>
      </c>
      <c r="I71">
        <v>7858.89</v>
      </c>
      <c r="J71">
        <v>40.435000000000002</v>
      </c>
      <c r="K71">
        <v>24.693999999999999</v>
      </c>
      <c r="L71">
        <v>34.814999999999998</v>
      </c>
      <c r="M71">
        <v>16.007000000000001</v>
      </c>
    </row>
    <row r="72" spans="1:13" hidden="1" x14ac:dyDescent="0.3">
      <c r="A72" t="s">
        <v>20</v>
      </c>
      <c r="B72">
        <v>1999</v>
      </c>
      <c r="C72" t="s">
        <v>21</v>
      </c>
      <c r="D72" t="s">
        <v>15</v>
      </c>
      <c r="F72">
        <v>97583</v>
      </c>
      <c r="G72">
        <v>2201.8000000000002</v>
      </c>
      <c r="H72">
        <v>8098780.2999999998</v>
      </c>
      <c r="I72">
        <v>20603.7</v>
      </c>
      <c r="J72">
        <v>1.2569999999999999</v>
      </c>
      <c r="K72">
        <v>24.693999999999999</v>
      </c>
      <c r="L72">
        <v>34.814999999999998</v>
      </c>
      <c r="M72">
        <v>16.007000000000001</v>
      </c>
    </row>
    <row r="73" spans="1:13" hidden="1" x14ac:dyDescent="0.3">
      <c r="A73" t="s">
        <v>22</v>
      </c>
      <c r="B73">
        <v>1999</v>
      </c>
      <c r="C73" t="s">
        <v>19</v>
      </c>
      <c r="D73" t="s">
        <v>37</v>
      </c>
      <c r="E73">
        <v>1000</v>
      </c>
      <c r="F73">
        <v>1070</v>
      </c>
      <c r="H73">
        <v>106130</v>
      </c>
      <c r="I73">
        <v>270</v>
      </c>
      <c r="J73">
        <v>1.07</v>
      </c>
      <c r="K73">
        <v>24.847999999999999</v>
      </c>
      <c r="L73">
        <v>34.758000000000003</v>
      </c>
      <c r="M73">
        <v>16.957999999999998</v>
      </c>
    </row>
    <row r="74" spans="1:13" hidden="1" x14ac:dyDescent="0.3">
      <c r="A74" t="s">
        <v>13</v>
      </c>
      <c r="B74">
        <v>1999</v>
      </c>
      <c r="C74" t="s">
        <v>19</v>
      </c>
      <c r="D74" t="s">
        <v>37</v>
      </c>
      <c r="E74">
        <v>40500</v>
      </c>
      <c r="F74" t="s">
        <v>45</v>
      </c>
      <c r="G74">
        <v>3879.3</v>
      </c>
      <c r="H74" t="s">
        <v>46</v>
      </c>
      <c r="I74">
        <v>10935</v>
      </c>
      <c r="J74">
        <v>2.38</v>
      </c>
      <c r="K74">
        <v>24.847999999999999</v>
      </c>
      <c r="L74">
        <v>34.758000000000003</v>
      </c>
      <c r="M74">
        <v>16.957999999999998</v>
      </c>
    </row>
    <row r="75" spans="1:13" hidden="1" x14ac:dyDescent="0.3">
      <c r="A75" t="s">
        <v>13</v>
      </c>
      <c r="B75">
        <v>1999</v>
      </c>
      <c r="C75" t="s">
        <v>21</v>
      </c>
      <c r="D75" t="s">
        <v>37</v>
      </c>
      <c r="E75">
        <v>16213</v>
      </c>
      <c r="F75">
        <v>43642</v>
      </c>
      <c r="G75">
        <v>3879.3</v>
      </c>
      <c r="H75">
        <v>1720685.69</v>
      </c>
      <c r="I75">
        <v>4377.51</v>
      </c>
      <c r="J75">
        <v>2.69</v>
      </c>
      <c r="K75">
        <v>24.847999999999999</v>
      </c>
      <c r="L75">
        <v>34.758000000000003</v>
      </c>
      <c r="M75">
        <v>16.957999999999998</v>
      </c>
    </row>
    <row r="76" spans="1:13" hidden="1" x14ac:dyDescent="0.3">
      <c r="A76" t="s">
        <v>18</v>
      </c>
      <c r="B76">
        <v>1999</v>
      </c>
      <c r="C76" t="s">
        <v>24</v>
      </c>
      <c r="D76" t="s">
        <v>37</v>
      </c>
      <c r="E76">
        <v>1335</v>
      </c>
      <c r="F76">
        <v>68440</v>
      </c>
      <c r="G76">
        <v>3879.3</v>
      </c>
      <c r="H76">
        <v>141683.54999999999</v>
      </c>
      <c r="I76">
        <v>360.45</v>
      </c>
      <c r="J76">
        <v>51.27</v>
      </c>
      <c r="K76">
        <v>24.847999999999999</v>
      </c>
      <c r="L76">
        <v>34.758000000000003</v>
      </c>
      <c r="M76">
        <v>16.957999999999998</v>
      </c>
    </row>
    <row r="77" spans="1:13" hidden="1" x14ac:dyDescent="0.3">
      <c r="A77" t="s">
        <v>22</v>
      </c>
      <c r="B77">
        <v>1999</v>
      </c>
      <c r="C77" t="s">
        <v>19</v>
      </c>
      <c r="D77" t="s">
        <v>41</v>
      </c>
      <c r="E77">
        <v>870</v>
      </c>
      <c r="F77">
        <v>0</v>
      </c>
      <c r="G77">
        <v>2914.6</v>
      </c>
      <c r="H77">
        <v>92333.1</v>
      </c>
      <c r="I77">
        <v>234.9</v>
      </c>
      <c r="J77">
        <v>0.81499999999999995</v>
      </c>
      <c r="K77">
        <v>24.741</v>
      </c>
      <c r="L77">
        <v>32.075000000000003</v>
      </c>
      <c r="M77">
        <v>19.344999999999999</v>
      </c>
    </row>
    <row r="78" spans="1:13" hidden="1" x14ac:dyDescent="0.3">
      <c r="A78" t="s">
        <v>13</v>
      </c>
      <c r="B78">
        <v>1999</v>
      </c>
      <c r="C78" t="s">
        <v>14</v>
      </c>
      <c r="D78" t="s">
        <v>41</v>
      </c>
      <c r="E78">
        <v>121525</v>
      </c>
      <c r="F78">
        <v>252876</v>
      </c>
      <c r="G78">
        <v>2914.6</v>
      </c>
      <c r="H78">
        <v>12897448.25</v>
      </c>
      <c r="I78">
        <v>32811.75</v>
      </c>
      <c r="J78">
        <v>2.0819999999999999</v>
      </c>
      <c r="K78">
        <v>24.741</v>
      </c>
      <c r="L78">
        <v>32.075000000000003</v>
      </c>
      <c r="M78">
        <v>19.344999999999999</v>
      </c>
    </row>
    <row r="79" spans="1:13" hidden="1" x14ac:dyDescent="0.3">
      <c r="A79" t="s">
        <v>13</v>
      </c>
      <c r="B79">
        <v>1999</v>
      </c>
      <c r="C79" t="s">
        <v>16</v>
      </c>
      <c r="D79" t="s">
        <v>41</v>
      </c>
      <c r="E79">
        <v>58021</v>
      </c>
      <c r="F79">
        <v>144551</v>
      </c>
      <c r="G79">
        <v>2914.6</v>
      </c>
      <c r="H79">
        <v>6157768.7300000004</v>
      </c>
      <c r="I79">
        <v>15665.67</v>
      </c>
      <c r="J79">
        <v>2.2930000000000001</v>
      </c>
      <c r="K79">
        <v>24.741</v>
      </c>
      <c r="L79">
        <v>32.075000000000003</v>
      </c>
      <c r="M79">
        <v>19.344999999999999</v>
      </c>
    </row>
    <row r="80" spans="1:13" hidden="1" x14ac:dyDescent="0.3">
      <c r="A80" t="s">
        <v>13</v>
      </c>
      <c r="B80">
        <v>1999</v>
      </c>
      <c r="C80" t="s">
        <v>17</v>
      </c>
      <c r="D80" t="s">
        <v>41</v>
      </c>
      <c r="E80">
        <v>170228</v>
      </c>
      <c r="F80">
        <v>373259</v>
      </c>
      <c r="G80">
        <v>2914.6</v>
      </c>
      <c r="H80">
        <v>18066297.640000001</v>
      </c>
      <c r="I80">
        <v>45961.56</v>
      </c>
      <c r="J80">
        <v>2.097</v>
      </c>
      <c r="K80">
        <v>24.741</v>
      </c>
      <c r="L80">
        <v>32.075000000000003</v>
      </c>
      <c r="M80">
        <v>19.344999999999999</v>
      </c>
    </row>
    <row r="81" spans="1:13" hidden="1" x14ac:dyDescent="0.3">
      <c r="A81" t="s">
        <v>18</v>
      </c>
      <c r="B81">
        <v>1999</v>
      </c>
      <c r="C81" t="s">
        <v>24</v>
      </c>
      <c r="D81" t="s">
        <v>41</v>
      </c>
      <c r="E81" t="s">
        <v>47</v>
      </c>
      <c r="F81">
        <v>578820</v>
      </c>
      <c r="G81">
        <v>2914.6</v>
      </c>
      <c r="H81">
        <v>613431.4</v>
      </c>
      <c r="I81">
        <v>1560.6</v>
      </c>
      <c r="J81">
        <v>88.221999999999994</v>
      </c>
      <c r="K81">
        <v>24.741</v>
      </c>
      <c r="L81">
        <v>32.075000000000003</v>
      </c>
      <c r="M81">
        <v>19.344999999999999</v>
      </c>
    </row>
    <row r="82" spans="1:13" hidden="1" x14ac:dyDescent="0.3">
      <c r="A82" t="s">
        <v>13</v>
      </c>
      <c r="B82">
        <v>1999</v>
      </c>
      <c r="C82" t="s">
        <v>19</v>
      </c>
      <c r="D82" t="s">
        <v>26</v>
      </c>
      <c r="E82">
        <v>102482</v>
      </c>
      <c r="F82">
        <v>156887</v>
      </c>
      <c r="G82">
        <v>6200.3</v>
      </c>
      <c r="H82">
        <v>10876414.66</v>
      </c>
      <c r="I82">
        <v>27670.14</v>
      </c>
      <c r="J82">
        <v>1.6060000000000001</v>
      </c>
      <c r="K82">
        <v>19.588000000000001</v>
      </c>
      <c r="L82">
        <v>27.849</v>
      </c>
      <c r="M82">
        <v>11.731999999999999</v>
      </c>
    </row>
    <row r="83" spans="1:13" hidden="1" x14ac:dyDescent="0.3">
      <c r="A83" t="s">
        <v>13</v>
      </c>
      <c r="B83">
        <v>1999</v>
      </c>
      <c r="C83" t="s">
        <v>48</v>
      </c>
      <c r="D83" t="s">
        <v>26</v>
      </c>
      <c r="E83">
        <v>3929</v>
      </c>
      <c r="G83">
        <v>6200.3</v>
      </c>
      <c r="H83">
        <v>416984.77</v>
      </c>
      <c r="I83">
        <v>1060.83</v>
      </c>
      <c r="J83">
        <v>1.756</v>
      </c>
      <c r="K83">
        <v>19.588000000000001</v>
      </c>
      <c r="L83">
        <v>27.849</v>
      </c>
      <c r="M83">
        <v>11.731999999999999</v>
      </c>
    </row>
    <row r="84" spans="1:13" hidden="1" x14ac:dyDescent="0.3">
      <c r="A84" t="s">
        <v>18</v>
      </c>
      <c r="B84">
        <v>1999</v>
      </c>
      <c r="C84" t="s">
        <v>24</v>
      </c>
      <c r="D84" t="s">
        <v>26</v>
      </c>
      <c r="E84">
        <v>80</v>
      </c>
      <c r="F84">
        <v>223</v>
      </c>
      <c r="G84">
        <v>6200.3</v>
      </c>
      <c r="H84">
        <v>8490.4</v>
      </c>
      <c r="I84">
        <v>21.6</v>
      </c>
      <c r="J84">
        <v>2.3719999999999999</v>
      </c>
      <c r="K84">
        <v>19.588000000000001</v>
      </c>
      <c r="L84">
        <v>27.849</v>
      </c>
      <c r="M84">
        <v>11.731999999999999</v>
      </c>
    </row>
    <row r="85" spans="1:13" hidden="1" x14ac:dyDescent="0.3">
      <c r="A85" t="s">
        <v>22</v>
      </c>
      <c r="B85">
        <v>1999</v>
      </c>
      <c r="C85" t="s">
        <v>19</v>
      </c>
      <c r="D85" t="s">
        <v>36</v>
      </c>
      <c r="E85">
        <v>124</v>
      </c>
      <c r="F85">
        <v>452</v>
      </c>
      <c r="G85">
        <v>1434.588</v>
      </c>
      <c r="H85">
        <v>13160.12</v>
      </c>
      <c r="I85">
        <v>33.479999999999997</v>
      </c>
      <c r="J85">
        <v>3.3250000000000002</v>
      </c>
      <c r="K85">
        <v>27.736000000000001</v>
      </c>
      <c r="L85">
        <v>32.793999999999997</v>
      </c>
      <c r="M85">
        <v>23.785</v>
      </c>
    </row>
    <row r="86" spans="1:13" hidden="1" x14ac:dyDescent="0.3">
      <c r="A86" t="s">
        <v>13</v>
      </c>
      <c r="B86">
        <v>1999</v>
      </c>
      <c r="C86" t="s">
        <v>49</v>
      </c>
      <c r="D86" t="s">
        <v>36</v>
      </c>
      <c r="F86">
        <v>59433</v>
      </c>
      <c r="G86">
        <v>1434.588</v>
      </c>
      <c r="H86">
        <v>2700371.72</v>
      </c>
      <c r="I86">
        <v>6869.88</v>
      </c>
      <c r="J86">
        <v>2.61</v>
      </c>
      <c r="K86">
        <v>27.736000000000001</v>
      </c>
      <c r="L86">
        <v>32.793999999999997</v>
      </c>
      <c r="M86">
        <v>23.785</v>
      </c>
    </row>
    <row r="87" spans="1:13" hidden="1" x14ac:dyDescent="0.3">
      <c r="A87" t="s">
        <v>18</v>
      </c>
      <c r="B87">
        <v>1999</v>
      </c>
      <c r="C87" t="s">
        <v>24</v>
      </c>
      <c r="D87" t="s">
        <v>36</v>
      </c>
      <c r="E87">
        <v>2798</v>
      </c>
      <c r="F87">
        <v>237610</v>
      </c>
      <c r="G87">
        <v>1434.588</v>
      </c>
      <c r="H87">
        <v>296951.74</v>
      </c>
      <c r="I87">
        <v>755.46</v>
      </c>
      <c r="J87">
        <v>83</v>
      </c>
      <c r="K87">
        <v>27.736000000000001</v>
      </c>
      <c r="L87">
        <v>32.793999999999997</v>
      </c>
      <c r="M87">
        <v>23.785</v>
      </c>
    </row>
    <row r="88" spans="1:13" hidden="1" x14ac:dyDescent="0.3">
      <c r="A88" t="s">
        <v>32</v>
      </c>
      <c r="B88">
        <v>1999</v>
      </c>
      <c r="D88" t="s">
        <v>36</v>
      </c>
      <c r="E88">
        <v>3159</v>
      </c>
      <c r="F88">
        <v>2467</v>
      </c>
      <c r="G88">
        <v>1434.588</v>
      </c>
      <c r="H88">
        <v>335264.67</v>
      </c>
      <c r="I88">
        <v>852.93</v>
      </c>
      <c r="J88">
        <v>0.76300000000000001</v>
      </c>
      <c r="K88">
        <v>27.736000000000001</v>
      </c>
      <c r="L88">
        <v>32.793999999999997</v>
      </c>
      <c r="M88">
        <v>23.785</v>
      </c>
    </row>
    <row r="89" spans="1:13" hidden="1" x14ac:dyDescent="0.3">
      <c r="A89" t="s">
        <v>22</v>
      </c>
      <c r="B89">
        <v>1999</v>
      </c>
      <c r="C89" t="s">
        <v>19</v>
      </c>
      <c r="D89" t="s">
        <v>28</v>
      </c>
      <c r="E89">
        <v>12489</v>
      </c>
      <c r="F89">
        <v>15051</v>
      </c>
      <c r="G89">
        <v>2318.1</v>
      </c>
      <c r="H89">
        <v>1325457.57</v>
      </c>
      <c r="I89">
        <v>3372.03</v>
      </c>
      <c r="J89">
        <v>0.89800000000000002</v>
      </c>
      <c r="K89">
        <v>25.806000000000001</v>
      </c>
      <c r="L89">
        <v>36.204000000000001</v>
      </c>
      <c r="M89">
        <v>16.809000000000001</v>
      </c>
    </row>
    <row r="90" spans="1:13" hidden="1" x14ac:dyDescent="0.3">
      <c r="A90" t="s">
        <v>13</v>
      </c>
      <c r="B90">
        <v>1999</v>
      </c>
      <c r="C90" t="s">
        <v>14</v>
      </c>
      <c r="D90" t="s">
        <v>28</v>
      </c>
      <c r="E90">
        <v>427155</v>
      </c>
      <c r="F90">
        <v>827970</v>
      </c>
      <c r="G90">
        <v>2318.1</v>
      </c>
      <c r="H90">
        <v>45333960.149999999</v>
      </c>
      <c r="I90">
        <v>115331.85</v>
      </c>
      <c r="J90">
        <v>1.869</v>
      </c>
      <c r="K90">
        <v>25.806000000000001</v>
      </c>
      <c r="L90">
        <v>36.204000000000001</v>
      </c>
      <c r="M90" t="s">
        <v>50</v>
      </c>
    </row>
    <row r="91" spans="1:13" hidden="1" x14ac:dyDescent="0.3">
      <c r="A91" t="s">
        <v>13</v>
      </c>
      <c r="B91">
        <v>1999</v>
      </c>
      <c r="C91" t="s">
        <v>16</v>
      </c>
      <c r="D91" t="s">
        <v>28</v>
      </c>
      <c r="E91">
        <v>1474338</v>
      </c>
      <c r="F91">
        <v>4468400</v>
      </c>
      <c r="G91">
        <v>2318.1</v>
      </c>
      <c r="H91">
        <v>156471491.90000001</v>
      </c>
      <c r="I91">
        <v>398071.26</v>
      </c>
      <c r="J91">
        <v>2.8969999999999998</v>
      </c>
      <c r="K91">
        <v>25.806000000000001</v>
      </c>
      <c r="L91">
        <v>36.204000000000001</v>
      </c>
      <c r="M91">
        <v>16.809000000000001</v>
      </c>
    </row>
    <row r="92" spans="1:13" hidden="1" x14ac:dyDescent="0.3">
      <c r="A92" t="s">
        <v>13</v>
      </c>
      <c r="B92">
        <v>1999</v>
      </c>
      <c r="C92" t="s">
        <v>17</v>
      </c>
      <c r="D92" t="s">
        <v>28</v>
      </c>
      <c r="E92">
        <v>4248946</v>
      </c>
      <c r="F92">
        <v>8463310</v>
      </c>
      <c r="G92">
        <v>2318.1</v>
      </c>
      <c r="H92">
        <v>450940639</v>
      </c>
      <c r="I92">
        <v>1147215.42</v>
      </c>
      <c r="J92">
        <v>1.907</v>
      </c>
      <c r="K92">
        <v>25.806000000000001</v>
      </c>
      <c r="L92">
        <v>36.204000000000001</v>
      </c>
      <c r="M92">
        <v>16.809000000000001</v>
      </c>
    </row>
    <row r="93" spans="1:13" hidden="1" x14ac:dyDescent="0.3">
      <c r="A93" t="s">
        <v>18</v>
      </c>
      <c r="B93">
        <v>1999</v>
      </c>
      <c r="C93" t="s">
        <v>24</v>
      </c>
      <c r="D93" t="s">
        <v>28</v>
      </c>
      <c r="E93">
        <v>22883</v>
      </c>
      <c r="F93">
        <v>1762806</v>
      </c>
      <c r="G93">
        <v>2318.1</v>
      </c>
      <c r="H93">
        <v>2428572.79</v>
      </c>
      <c r="I93">
        <v>6178.41</v>
      </c>
      <c r="J93">
        <v>78.572000000000003</v>
      </c>
      <c r="K93">
        <v>25.806000000000001</v>
      </c>
      <c r="L93">
        <v>36.204000000000001</v>
      </c>
      <c r="M93">
        <v>16.809000000000001</v>
      </c>
    </row>
    <row r="94" spans="1:13" hidden="1" x14ac:dyDescent="0.3">
      <c r="A94" t="s">
        <v>31</v>
      </c>
      <c r="B94">
        <v>1999</v>
      </c>
      <c r="C94" t="s">
        <v>19</v>
      </c>
      <c r="D94" t="s">
        <v>28</v>
      </c>
      <c r="E94">
        <v>150</v>
      </c>
      <c r="F94">
        <v>90</v>
      </c>
      <c r="G94">
        <v>2318.1</v>
      </c>
      <c r="H94">
        <v>15919.5</v>
      </c>
      <c r="J94">
        <v>0.68300000000000005</v>
      </c>
      <c r="K94">
        <v>25.806000000000001</v>
      </c>
      <c r="L94">
        <v>36.204000000000001</v>
      </c>
    </row>
    <row r="95" spans="1:13" hidden="1" x14ac:dyDescent="0.3">
      <c r="A95" t="s">
        <v>32</v>
      </c>
      <c r="B95">
        <v>1999</v>
      </c>
      <c r="C95" t="s">
        <v>38</v>
      </c>
      <c r="D95" t="s">
        <v>28</v>
      </c>
      <c r="E95">
        <v>60254</v>
      </c>
      <c r="F95">
        <v>35523</v>
      </c>
      <c r="G95">
        <v>2318.1</v>
      </c>
      <c r="H95">
        <v>6394757.0199999996</v>
      </c>
      <c r="I95">
        <v>16268.58</v>
      </c>
      <c r="J95">
        <v>0.56699999999999995</v>
      </c>
      <c r="K95">
        <v>25.806000000000001</v>
      </c>
      <c r="L95">
        <v>36.204000000000001</v>
      </c>
      <c r="M95">
        <v>16.809000000000001</v>
      </c>
    </row>
    <row r="96" spans="1:13" hidden="1" x14ac:dyDescent="0.3">
      <c r="A96" t="s">
        <v>32</v>
      </c>
      <c r="B96">
        <v>1999</v>
      </c>
      <c r="C96" t="s">
        <v>21</v>
      </c>
      <c r="D96" t="s">
        <v>28</v>
      </c>
      <c r="E96">
        <v>18527</v>
      </c>
      <c r="F96">
        <v>10987</v>
      </c>
      <c r="G96">
        <v>2318.1</v>
      </c>
      <c r="H96">
        <v>1966270.51</v>
      </c>
      <c r="I96">
        <v>5002.29</v>
      </c>
      <c r="J96">
        <v>0.63700000000000001</v>
      </c>
      <c r="K96">
        <v>25.806000000000001</v>
      </c>
      <c r="L96">
        <v>36.204000000000001</v>
      </c>
      <c r="M96">
        <v>16.809000000000001</v>
      </c>
    </row>
    <row r="97" spans="1:13" hidden="1" x14ac:dyDescent="0.3">
      <c r="A97" t="s">
        <v>20</v>
      </c>
      <c r="B97">
        <v>1999</v>
      </c>
      <c r="C97" t="s">
        <v>21</v>
      </c>
      <c r="D97" t="s">
        <v>28</v>
      </c>
      <c r="E97">
        <v>364155</v>
      </c>
      <c r="F97">
        <v>850778</v>
      </c>
      <c r="G97">
        <v>2318.1</v>
      </c>
      <c r="H97">
        <v>38647770.149999999</v>
      </c>
      <c r="I97">
        <v>98321.85</v>
      </c>
      <c r="J97">
        <v>2.097</v>
      </c>
      <c r="K97">
        <v>25.806000000000001</v>
      </c>
      <c r="L97">
        <v>36.204000000000001</v>
      </c>
      <c r="M97" t="s">
        <v>51</v>
      </c>
    </row>
    <row r="98" spans="1:13" hidden="1" x14ac:dyDescent="0.3">
      <c r="A98" t="s">
        <v>22</v>
      </c>
      <c r="B98">
        <v>2000</v>
      </c>
      <c r="C98" t="s">
        <v>19</v>
      </c>
      <c r="D98" t="s">
        <v>52</v>
      </c>
      <c r="E98">
        <v>83492</v>
      </c>
      <c r="F98">
        <v>92780</v>
      </c>
      <c r="G98">
        <v>935.6</v>
      </c>
      <c r="H98">
        <v>8196409.6399999997</v>
      </c>
      <c r="I98">
        <v>21707.919999999998</v>
      </c>
      <c r="J98">
        <v>1.1719999999999999</v>
      </c>
      <c r="K98">
        <v>27.812999999999999</v>
      </c>
      <c r="L98">
        <v>37.113999999999997</v>
      </c>
      <c r="M98">
        <v>20.097999999999999</v>
      </c>
    </row>
    <row r="99" spans="1:13" hidden="1" x14ac:dyDescent="0.3">
      <c r="A99" t="s">
        <v>22</v>
      </c>
      <c r="B99">
        <v>2000</v>
      </c>
      <c r="C99" t="s">
        <v>21</v>
      </c>
      <c r="D99" t="s">
        <v>52</v>
      </c>
      <c r="F99">
        <v>27299</v>
      </c>
      <c r="G99">
        <v>935.6</v>
      </c>
      <c r="H99">
        <v>1547159.2</v>
      </c>
      <c r="J99">
        <v>1.639</v>
      </c>
      <c r="K99">
        <v>27.812999999999999</v>
      </c>
      <c r="L99">
        <v>37.113999999999997</v>
      </c>
      <c r="M99">
        <v>20.097999999999999</v>
      </c>
    </row>
    <row r="100" spans="1:13" hidden="1" x14ac:dyDescent="0.3">
      <c r="A100" t="s">
        <v>13</v>
      </c>
      <c r="B100">
        <v>2000</v>
      </c>
      <c r="C100" t="s">
        <v>19</v>
      </c>
      <c r="D100" t="s">
        <v>52</v>
      </c>
      <c r="E100">
        <v>3003673</v>
      </c>
      <c r="F100">
        <v>8233806</v>
      </c>
      <c r="G100">
        <v>935.6</v>
      </c>
      <c r="H100">
        <v>294870578.39999998</v>
      </c>
      <c r="I100">
        <v>780954.98</v>
      </c>
      <c r="J100">
        <v>2.7</v>
      </c>
      <c r="K100">
        <v>27.812999999999999</v>
      </c>
      <c r="L100">
        <v>37.113999999999997</v>
      </c>
      <c r="M100">
        <v>20.097999999999999</v>
      </c>
    </row>
    <row r="101" spans="1:13" hidden="1" x14ac:dyDescent="0.3">
      <c r="A101" t="s">
        <v>13</v>
      </c>
      <c r="B101">
        <v>2000</v>
      </c>
      <c r="C101" t="s">
        <v>48</v>
      </c>
      <c r="D101" t="s">
        <v>52</v>
      </c>
      <c r="E101">
        <v>1239053</v>
      </c>
      <c r="F101">
        <v>4224208</v>
      </c>
      <c r="G101">
        <v>935.6</v>
      </c>
      <c r="H101">
        <v>121637833</v>
      </c>
      <c r="I101">
        <v>322153.78000000003</v>
      </c>
      <c r="J101">
        <v>2.9390000000000001</v>
      </c>
      <c r="K101">
        <v>27.812999999999999</v>
      </c>
      <c r="L101">
        <v>37.113999999999997</v>
      </c>
      <c r="M101">
        <v>20.097999999999999</v>
      </c>
    </row>
    <row r="102" spans="1:13" hidden="1" x14ac:dyDescent="0.3">
      <c r="A102" t="s">
        <v>18</v>
      </c>
      <c r="B102">
        <v>2000</v>
      </c>
      <c r="C102" t="s">
        <v>24</v>
      </c>
      <c r="D102" t="s">
        <v>52</v>
      </c>
      <c r="E102">
        <v>237150</v>
      </c>
      <c r="F102">
        <v>17690131</v>
      </c>
      <c r="G102">
        <v>935.6</v>
      </c>
      <c r="H102">
        <v>23281015.5</v>
      </c>
      <c r="I102">
        <v>61659</v>
      </c>
      <c r="J102">
        <v>73.896000000000001</v>
      </c>
      <c r="K102">
        <v>27.812999999999999</v>
      </c>
      <c r="L102">
        <v>37.113999999999997</v>
      </c>
      <c r="M102">
        <v>20.097999999999999</v>
      </c>
    </row>
    <row r="103" spans="1:13" hidden="1" x14ac:dyDescent="0.3">
      <c r="A103" t="s">
        <v>31</v>
      </c>
      <c r="B103">
        <v>2000</v>
      </c>
      <c r="C103" t="s">
        <v>19</v>
      </c>
      <c r="D103" t="s">
        <v>52</v>
      </c>
      <c r="E103">
        <v>197261</v>
      </c>
      <c r="F103">
        <v>167828</v>
      </c>
      <c r="G103">
        <v>935.6</v>
      </c>
      <c r="H103">
        <v>19365112.370000001</v>
      </c>
      <c r="I103">
        <v>51287.86</v>
      </c>
      <c r="J103">
        <v>1.038</v>
      </c>
      <c r="K103">
        <v>27.812999999999999</v>
      </c>
      <c r="L103">
        <v>37.113999999999997</v>
      </c>
      <c r="M103">
        <v>20.097999999999999</v>
      </c>
    </row>
    <row r="104" spans="1:13" hidden="1" x14ac:dyDescent="0.3">
      <c r="A104" t="s">
        <v>32</v>
      </c>
      <c r="B104">
        <v>2000</v>
      </c>
      <c r="C104" t="s">
        <v>19</v>
      </c>
      <c r="D104" t="s">
        <v>52</v>
      </c>
      <c r="E104">
        <v>99423</v>
      </c>
      <c r="F104">
        <v>28296</v>
      </c>
      <c r="G104">
        <v>935.6</v>
      </c>
      <c r="H104">
        <v>9760355.9100000001</v>
      </c>
      <c r="I104">
        <v>25849.98</v>
      </c>
      <c r="J104">
        <v>0.16200000000000001</v>
      </c>
      <c r="K104">
        <v>27.812999999999999</v>
      </c>
      <c r="L104">
        <v>37.113999999999997</v>
      </c>
      <c r="M104">
        <v>20.097999999999999</v>
      </c>
    </row>
    <row r="105" spans="1:13" hidden="1" x14ac:dyDescent="0.3">
      <c r="A105" t="s">
        <v>32</v>
      </c>
      <c r="B105">
        <v>2000</v>
      </c>
      <c r="C105" t="s">
        <v>27</v>
      </c>
      <c r="D105" t="s">
        <v>52</v>
      </c>
      <c r="E105">
        <v>455864</v>
      </c>
      <c r="F105">
        <v>362283</v>
      </c>
      <c r="G105">
        <v>935.6</v>
      </c>
      <c r="H105">
        <v>44752168.880000003</v>
      </c>
      <c r="I105">
        <v>118524.64</v>
      </c>
      <c r="J105">
        <v>0.65500000000000003</v>
      </c>
      <c r="K105">
        <v>27.812999999999999</v>
      </c>
      <c r="L105">
        <v>37.113999999999997</v>
      </c>
      <c r="M105">
        <v>20.097999999999999</v>
      </c>
    </row>
    <row r="106" spans="1:13" hidden="1" x14ac:dyDescent="0.3">
      <c r="A106" t="s">
        <v>20</v>
      </c>
      <c r="B106">
        <v>2000</v>
      </c>
      <c r="C106" t="s">
        <v>21</v>
      </c>
      <c r="D106" t="s">
        <v>52</v>
      </c>
      <c r="E106">
        <v>14261</v>
      </c>
      <c r="F106">
        <v>8121</v>
      </c>
      <c r="G106">
        <v>935.6</v>
      </c>
      <c r="H106">
        <v>1400002.37</v>
      </c>
      <c r="I106">
        <v>3707.86</v>
      </c>
      <c r="J106">
        <v>0.58199999999999996</v>
      </c>
      <c r="K106">
        <v>27.812999999999999</v>
      </c>
      <c r="L106">
        <v>37.113999999999997</v>
      </c>
      <c r="M106">
        <v>20.097999999999999</v>
      </c>
    </row>
    <row r="107" spans="1:13" hidden="1" x14ac:dyDescent="0.3">
      <c r="A107" t="s">
        <v>13</v>
      </c>
      <c r="B107">
        <v>2000</v>
      </c>
      <c r="C107" t="s">
        <v>14</v>
      </c>
      <c r="D107" t="s">
        <v>15</v>
      </c>
      <c r="E107">
        <v>539665</v>
      </c>
      <c r="G107">
        <v>1965.5</v>
      </c>
      <c r="H107">
        <v>52978913.049999997</v>
      </c>
      <c r="I107">
        <v>140312.9</v>
      </c>
      <c r="J107">
        <v>1.198</v>
      </c>
      <c r="K107">
        <v>23.738</v>
      </c>
      <c r="L107">
        <v>33.506999999999998</v>
      </c>
    </row>
    <row r="108" spans="1:13" hidden="1" x14ac:dyDescent="0.3">
      <c r="A108" t="s">
        <v>13</v>
      </c>
      <c r="B108">
        <v>2000</v>
      </c>
      <c r="C108" t="s">
        <v>16</v>
      </c>
      <c r="D108" t="s">
        <v>15</v>
      </c>
      <c r="E108">
        <v>329255</v>
      </c>
      <c r="F108">
        <v>681027</v>
      </c>
      <c r="H108">
        <v>32322963.350000001</v>
      </c>
      <c r="I108">
        <v>85606.3</v>
      </c>
      <c r="J108">
        <v>1.825</v>
      </c>
      <c r="K108">
        <v>23.738</v>
      </c>
      <c r="L108">
        <v>33.506999999999998</v>
      </c>
      <c r="M108">
        <v>15.766999999999999</v>
      </c>
    </row>
    <row r="109" spans="1:13" hidden="1" x14ac:dyDescent="0.3">
      <c r="A109" t="s">
        <v>13</v>
      </c>
      <c r="B109">
        <v>2000</v>
      </c>
      <c r="C109" t="s">
        <v>17</v>
      </c>
      <c r="D109" t="s">
        <v>15</v>
      </c>
      <c r="E109">
        <v>1777257</v>
      </c>
      <c r="F109">
        <v>2759652</v>
      </c>
      <c r="G109">
        <v>1965.5</v>
      </c>
      <c r="H109">
        <v>174473319.69999999</v>
      </c>
      <c r="I109">
        <v>462086.82</v>
      </c>
      <c r="J109">
        <v>1.581</v>
      </c>
      <c r="K109">
        <v>23.738</v>
      </c>
      <c r="L109">
        <v>33.506999999999998</v>
      </c>
      <c r="M109">
        <v>15.766999999999999</v>
      </c>
    </row>
    <row r="110" spans="1:13" hidden="1" x14ac:dyDescent="0.3">
      <c r="A110" t="s">
        <v>18</v>
      </c>
      <c r="B110">
        <v>2000</v>
      </c>
      <c r="C110" t="s">
        <v>24</v>
      </c>
      <c r="D110" t="s">
        <v>15</v>
      </c>
      <c r="E110">
        <v>26768</v>
      </c>
      <c r="F110">
        <v>987696</v>
      </c>
      <c r="G110">
        <v>1965.5</v>
      </c>
      <c r="H110">
        <v>2627814.56</v>
      </c>
      <c r="I110">
        <v>6959.68</v>
      </c>
      <c r="J110">
        <v>36.572000000000003</v>
      </c>
      <c r="K110">
        <v>23.738</v>
      </c>
      <c r="L110">
        <v>33.506999999999998</v>
      </c>
      <c r="M110">
        <v>15.766999999999999</v>
      </c>
    </row>
    <row r="111" spans="1:13" hidden="1" x14ac:dyDescent="0.3">
      <c r="A111" t="s">
        <v>20</v>
      </c>
      <c r="B111">
        <v>2000</v>
      </c>
      <c r="C111" t="s">
        <v>21</v>
      </c>
      <c r="D111" t="s">
        <v>15</v>
      </c>
      <c r="E111">
        <v>70301</v>
      </c>
      <c r="F111">
        <v>85695</v>
      </c>
      <c r="G111">
        <v>1965.5</v>
      </c>
      <c r="I111">
        <v>18278.259999999998</v>
      </c>
      <c r="J111">
        <v>1.1759999999999999</v>
      </c>
      <c r="K111">
        <v>23.738</v>
      </c>
      <c r="L111">
        <v>33.506999999999998</v>
      </c>
      <c r="M111">
        <v>15.766999999999999</v>
      </c>
    </row>
    <row r="112" spans="1:13" hidden="1" x14ac:dyDescent="0.3">
      <c r="A112" t="s">
        <v>22</v>
      </c>
      <c r="B112">
        <v>2000</v>
      </c>
      <c r="C112" t="s">
        <v>19</v>
      </c>
      <c r="D112" t="s">
        <v>37</v>
      </c>
      <c r="E112">
        <v>500</v>
      </c>
      <c r="F112">
        <v>499</v>
      </c>
      <c r="G112">
        <v>3886.9</v>
      </c>
      <c r="H112">
        <v>49085</v>
      </c>
      <c r="I112">
        <v>130</v>
      </c>
      <c r="J112">
        <v>1</v>
      </c>
      <c r="L112">
        <v>34.863999999999997</v>
      </c>
      <c r="M112">
        <v>17.199000000000002</v>
      </c>
    </row>
    <row r="113" spans="1:13" hidden="1" x14ac:dyDescent="0.3">
      <c r="A113" t="s">
        <v>13</v>
      </c>
      <c r="B113">
        <v>2000</v>
      </c>
      <c r="C113" t="s">
        <v>19</v>
      </c>
      <c r="D113" t="s">
        <v>37</v>
      </c>
      <c r="E113">
        <v>41000</v>
      </c>
      <c r="F113">
        <v>96568</v>
      </c>
      <c r="G113">
        <v>3886.9</v>
      </c>
      <c r="H113">
        <v>4024970</v>
      </c>
      <c r="I113">
        <v>10660</v>
      </c>
      <c r="J113">
        <v>2.36</v>
      </c>
      <c r="K113">
        <v>24.798999999999999</v>
      </c>
      <c r="L113">
        <v>34.863999999999997</v>
      </c>
      <c r="M113">
        <v>17.199000000000002</v>
      </c>
    </row>
    <row r="114" spans="1:13" hidden="1" x14ac:dyDescent="0.3">
      <c r="A114" t="s">
        <v>13</v>
      </c>
      <c r="B114">
        <v>2000</v>
      </c>
      <c r="C114" t="s">
        <v>21</v>
      </c>
      <c r="D114" t="s">
        <v>37</v>
      </c>
      <c r="E114">
        <v>16207</v>
      </c>
      <c r="F114">
        <v>45555</v>
      </c>
      <c r="G114">
        <v>3886.9</v>
      </c>
      <c r="H114">
        <v>1591041.19</v>
      </c>
      <c r="I114">
        <v>4213.82</v>
      </c>
      <c r="J114">
        <v>2.81</v>
      </c>
      <c r="K114">
        <v>24.798999999999999</v>
      </c>
      <c r="L114">
        <v>34.863999999999997</v>
      </c>
      <c r="M114" t="s">
        <v>53</v>
      </c>
    </row>
    <row r="115" spans="1:13" hidden="1" x14ac:dyDescent="0.3">
      <c r="A115" t="s">
        <v>18</v>
      </c>
      <c r="B115">
        <v>2000</v>
      </c>
      <c r="C115" t="s">
        <v>24</v>
      </c>
      <c r="D115" t="s">
        <v>37</v>
      </c>
      <c r="E115">
        <v>1250</v>
      </c>
      <c r="F115">
        <v>72750</v>
      </c>
      <c r="G115">
        <v>3886.9</v>
      </c>
      <c r="H115">
        <v>122712.5</v>
      </c>
      <c r="I115">
        <v>325</v>
      </c>
      <c r="J115">
        <v>58.2</v>
      </c>
      <c r="K115">
        <v>24.798999999999999</v>
      </c>
      <c r="L115">
        <v>34.863999999999997</v>
      </c>
      <c r="M115">
        <v>17.199000000000002</v>
      </c>
    </row>
    <row r="116" spans="1:13" hidden="1" x14ac:dyDescent="0.3">
      <c r="A116" t="s">
        <v>22</v>
      </c>
      <c r="B116">
        <v>2000</v>
      </c>
      <c r="C116" t="s">
        <v>19</v>
      </c>
      <c r="D116" t="s">
        <v>23</v>
      </c>
      <c r="E116">
        <v>983456</v>
      </c>
      <c r="F116">
        <v>1788947</v>
      </c>
      <c r="G116">
        <v>1213.3</v>
      </c>
      <c r="H116">
        <v>96545875.519999996</v>
      </c>
      <c r="I116">
        <v>255698.56</v>
      </c>
      <c r="J116">
        <v>1.6439999999999999</v>
      </c>
      <c r="K116">
        <v>25.335000000000001</v>
      </c>
      <c r="L116">
        <v>35.854999999999997</v>
      </c>
      <c r="M116">
        <v>16.472999999999999</v>
      </c>
    </row>
    <row r="117" spans="1:13" hidden="1" x14ac:dyDescent="0.3">
      <c r="A117" t="s">
        <v>22</v>
      </c>
      <c r="B117">
        <v>2000</v>
      </c>
      <c r="C117" t="s">
        <v>21</v>
      </c>
      <c r="D117" t="s">
        <v>23</v>
      </c>
      <c r="F117">
        <v>25009</v>
      </c>
      <c r="G117">
        <v>1213.3</v>
      </c>
      <c r="H117">
        <v>2794310.88</v>
      </c>
      <c r="I117">
        <v>7400.64</v>
      </c>
      <c r="J117">
        <v>1.385</v>
      </c>
      <c r="K117">
        <v>25.335000000000001</v>
      </c>
      <c r="L117">
        <v>35.854999999999997</v>
      </c>
      <c r="M117">
        <v>16.472999999999999</v>
      </c>
    </row>
    <row r="118" spans="1:13" hidden="1" x14ac:dyDescent="0.3">
      <c r="A118" t="s">
        <v>22</v>
      </c>
      <c r="B118">
        <v>2000</v>
      </c>
      <c r="C118" t="s">
        <v>16</v>
      </c>
      <c r="D118" t="s">
        <v>23</v>
      </c>
      <c r="E118">
        <v>10781</v>
      </c>
      <c r="F118">
        <v>21376</v>
      </c>
      <c r="G118">
        <v>1213.3</v>
      </c>
      <c r="H118">
        <v>1058370.77</v>
      </c>
      <c r="I118">
        <v>2803.06</v>
      </c>
      <c r="J118">
        <v>1.9830000000000001</v>
      </c>
      <c r="K118">
        <v>25.335000000000001</v>
      </c>
      <c r="L118">
        <v>35.854999999999997</v>
      </c>
      <c r="M118">
        <v>16.472999999999999</v>
      </c>
    </row>
    <row r="119" spans="1:13" hidden="1" x14ac:dyDescent="0.3">
      <c r="A119" t="s">
        <v>13</v>
      </c>
      <c r="B119">
        <v>2000</v>
      </c>
      <c r="C119" t="s">
        <v>19</v>
      </c>
      <c r="D119" t="s">
        <v>23</v>
      </c>
      <c r="E119">
        <v>1120549</v>
      </c>
      <c r="F119">
        <v>2792657</v>
      </c>
      <c r="G119">
        <v>1213.3</v>
      </c>
      <c r="H119">
        <v>110004295.3</v>
      </c>
      <c r="I119">
        <v>291342.74</v>
      </c>
      <c r="J119">
        <v>2.3570000000000002</v>
      </c>
      <c r="K119">
        <v>25.335000000000001</v>
      </c>
      <c r="L119">
        <v>35.854999999999997</v>
      </c>
      <c r="M119">
        <v>16.472999999999999</v>
      </c>
    </row>
    <row r="120" spans="1:13" hidden="1" x14ac:dyDescent="0.3">
      <c r="A120" t="s">
        <v>13</v>
      </c>
      <c r="B120">
        <v>2000</v>
      </c>
      <c r="C120" t="s">
        <v>21</v>
      </c>
      <c r="D120" t="s">
        <v>23</v>
      </c>
      <c r="E120">
        <v>52005</v>
      </c>
      <c r="F120">
        <v>106335</v>
      </c>
      <c r="G120">
        <v>1213.3</v>
      </c>
      <c r="H120">
        <v>5105330.8499999996</v>
      </c>
      <c r="I120">
        <v>13521.3</v>
      </c>
      <c r="J120">
        <v>2.0649999999999999</v>
      </c>
      <c r="K120">
        <v>25.335000000000001</v>
      </c>
      <c r="L120">
        <v>35.854999999999997</v>
      </c>
      <c r="M120">
        <v>16.472999999999999</v>
      </c>
    </row>
    <row r="121" spans="1:13" hidden="1" x14ac:dyDescent="0.3">
      <c r="A121" t="s">
        <v>13</v>
      </c>
      <c r="B121">
        <v>2000</v>
      </c>
      <c r="C121" t="s">
        <v>16</v>
      </c>
      <c r="D121" t="s">
        <v>23</v>
      </c>
      <c r="F121">
        <v>947744</v>
      </c>
      <c r="G121">
        <v>1213.3</v>
      </c>
      <c r="H121">
        <v>30520267.640000001</v>
      </c>
      <c r="I121">
        <v>80831.92</v>
      </c>
      <c r="J121">
        <v>2.7509999999999999</v>
      </c>
      <c r="K121">
        <v>25.335000000000001</v>
      </c>
      <c r="L121" t="s">
        <v>54</v>
      </c>
      <c r="M121">
        <v>16.472999999999999</v>
      </c>
    </row>
    <row r="122" spans="1:13" hidden="1" x14ac:dyDescent="0.3">
      <c r="A122" t="s">
        <v>18</v>
      </c>
      <c r="B122">
        <v>2000</v>
      </c>
      <c r="C122" t="s">
        <v>24</v>
      </c>
      <c r="D122" t="s">
        <v>23</v>
      </c>
      <c r="E122">
        <v>417141</v>
      </c>
      <c r="F122">
        <v>42923496</v>
      </c>
      <c r="G122">
        <v>1213.3</v>
      </c>
      <c r="H122">
        <v>40950731.969999999</v>
      </c>
      <c r="I122" t="s">
        <v>55</v>
      </c>
      <c r="K122">
        <v>25.335000000000001</v>
      </c>
      <c r="L122">
        <v>35.854999999999997</v>
      </c>
      <c r="M122">
        <v>16.472999999999999</v>
      </c>
    </row>
    <row r="123" spans="1:13" hidden="1" x14ac:dyDescent="0.3">
      <c r="A123" t="s">
        <v>31</v>
      </c>
      <c r="B123">
        <v>2000</v>
      </c>
      <c r="C123" t="s">
        <v>19</v>
      </c>
      <c r="D123" t="s">
        <v>23</v>
      </c>
      <c r="E123" t="s">
        <v>56</v>
      </c>
      <c r="F123">
        <v>100627</v>
      </c>
      <c r="G123">
        <v>1213.3</v>
      </c>
      <c r="H123">
        <v>18469703.800000001</v>
      </c>
      <c r="I123">
        <v>48916.4</v>
      </c>
      <c r="J123">
        <v>0.53800000000000003</v>
      </c>
      <c r="K123">
        <v>25.335000000000001</v>
      </c>
      <c r="L123">
        <v>35.854999999999997</v>
      </c>
      <c r="M123">
        <v>16.472999999999999</v>
      </c>
    </row>
    <row r="124" spans="1:13" hidden="1" x14ac:dyDescent="0.3">
      <c r="A124" t="s">
        <v>31</v>
      </c>
      <c r="B124">
        <v>2000</v>
      </c>
      <c r="C124" t="s">
        <v>21</v>
      </c>
      <c r="D124" t="s">
        <v>23</v>
      </c>
      <c r="E124">
        <v>261152</v>
      </c>
      <c r="F124">
        <v>110005</v>
      </c>
      <c r="H124">
        <v>25637291.84</v>
      </c>
      <c r="I124">
        <v>67899.520000000004</v>
      </c>
      <c r="J124">
        <v>0.51</v>
      </c>
      <c r="K124">
        <v>25.335000000000001</v>
      </c>
      <c r="L124">
        <v>35.854999999999997</v>
      </c>
      <c r="M124">
        <v>16.472999999999999</v>
      </c>
    </row>
    <row r="125" spans="1:13" hidden="1" x14ac:dyDescent="0.3">
      <c r="A125" t="s">
        <v>31</v>
      </c>
      <c r="B125">
        <v>2000</v>
      </c>
      <c r="C125" t="s">
        <v>16</v>
      </c>
      <c r="D125" t="s">
        <v>23</v>
      </c>
      <c r="E125">
        <v>28499</v>
      </c>
      <c r="F125">
        <v>20405</v>
      </c>
      <c r="G125">
        <v>1213.3</v>
      </c>
      <c r="H125">
        <v>2797746.83</v>
      </c>
      <c r="I125">
        <v>7409.74</v>
      </c>
      <c r="J125">
        <v>0.72399999999999998</v>
      </c>
      <c r="K125">
        <v>25.335000000000001</v>
      </c>
      <c r="L125">
        <v>35.854999999999997</v>
      </c>
      <c r="M125">
        <v>16.472999999999999</v>
      </c>
    </row>
    <row r="126" spans="1:13" hidden="1" x14ac:dyDescent="0.3">
      <c r="A126" t="s">
        <v>32</v>
      </c>
      <c r="B126">
        <v>2000</v>
      </c>
      <c r="C126" t="s">
        <v>19</v>
      </c>
      <c r="D126" t="s">
        <v>23</v>
      </c>
      <c r="E126">
        <v>133729</v>
      </c>
      <c r="F126">
        <v>51657</v>
      </c>
      <c r="G126">
        <v>1213.3</v>
      </c>
      <c r="H126" t="s">
        <v>57</v>
      </c>
      <c r="I126">
        <v>34769.54</v>
      </c>
      <c r="J126">
        <v>0.39600000000000002</v>
      </c>
      <c r="K126">
        <v>25.335000000000001</v>
      </c>
      <c r="L126">
        <v>35.854999999999997</v>
      </c>
      <c r="M126">
        <v>16.472999999999999</v>
      </c>
    </row>
    <row r="127" spans="1:13" hidden="1" x14ac:dyDescent="0.3">
      <c r="A127" t="s">
        <v>32</v>
      </c>
      <c r="B127">
        <v>2000</v>
      </c>
      <c r="C127" t="s">
        <v>21</v>
      </c>
      <c r="D127" t="s">
        <v>23</v>
      </c>
      <c r="E127">
        <v>11924</v>
      </c>
      <c r="F127">
        <v>4171</v>
      </c>
      <c r="G127">
        <v>1213.3</v>
      </c>
      <c r="H127">
        <v>1170579.08</v>
      </c>
      <c r="I127">
        <v>3100.24</v>
      </c>
      <c r="J127">
        <v>0.36299999999999999</v>
      </c>
      <c r="K127">
        <v>25.335000000000001</v>
      </c>
      <c r="L127">
        <v>35.854999999999997</v>
      </c>
      <c r="M127">
        <v>16.472999999999999</v>
      </c>
    </row>
    <row r="128" spans="1:13" hidden="1" x14ac:dyDescent="0.3">
      <c r="A128" t="s">
        <v>20</v>
      </c>
      <c r="B128">
        <v>2000</v>
      </c>
      <c r="C128" t="s">
        <v>21</v>
      </c>
      <c r="D128" t="s">
        <v>23</v>
      </c>
      <c r="E128">
        <v>266310</v>
      </c>
      <c r="F128">
        <v>249880</v>
      </c>
      <c r="G128">
        <v>1213.3</v>
      </c>
      <c r="H128">
        <v>26143652.699999999</v>
      </c>
      <c r="I128">
        <v>69240.600000000006</v>
      </c>
      <c r="J128">
        <v>0.93400000000000005</v>
      </c>
      <c r="K128">
        <v>25.335000000000001</v>
      </c>
      <c r="L128">
        <v>35.854999999999997</v>
      </c>
      <c r="M128">
        <v>16.472999999999999</v>
      </c>
    </row>
    <row r="129" spans="1:13" hidden="1" x14ac:dyDescent="0.3">
      <c r="A129" t="s">
        <v>22</v>
      </c>
      <c r="B129">
        <v>2000</v>
      </c>
      <c r="C129" t="s">
        <v>19</v>
      </c>
      <c r="D129" t="s">
        <v>41</v>
      </c>
      <c r="E129">
        <v>1955</v>
      </c>
      <c r="F129">
        <v>1582</v>
      </c>
      <c r="G129">
        <v>2412.6</v>
      </c>
      <c r="J129">
        <v>0.81299999999999994</v>
      </c>
      <c r="K129">
        <v>24.928000000000001</v>
      </c>
      <c r="L129">
        <v>32.432000000000002</v>
      </c>
      <c r="M129">
        <v>18.922000000000001</v>
      </c>
    </row>
    <row r="130" spans="1:13" hidden="1" x14ac:dyDescent="0.3">
      <c r="A130" t="s">
        <v>13</v>
      </c>
      <c r="B130">
        <v>2000</v>
      </c>
      <c r="C130" t="s">
        <v>14</v>
      </c>
      <c r="D130" t="s">
        <v>41</v>
      </c>
      <c r="E130">
        <v>129752</v>
      </c>
      <c r="F130">
        <v>260306</v>
      </c>
      <c r="G130">
        <v>2412.6</v>
      </c>
      <c r="H130">
        <v>12737753.84</v>
      </c>
      <c r="I130">
        <v>33735.519999999997</v>
      </c>
      <c r="J130">
        <v>1.9379999999999999</v>
      </c>
      <c r="K130">
        <v>24.928000000000001</v>
      </c>
      <c r="L130">
        <v>32.432000000000002</v>
      </c>
      <c r="M130">
        <v>18.922000000000001</v>
      </c>
    </row>
    <row r="131" spans="1:13" hidden="1" x14ac:dyDescent="0.3">
      <c r="A131" t="s">
        <v>13</v>
      </c>
      <c r="B131">
        <v>2000</v>
      </c>
      <c r="C131" t="s">
        <v>16</v>
      </c>
      <c r="D131" t="s">
        <v>41</v>
      </c>
      <c r="E131" t="s">
        <v>58</v>
      </c>
      <c r="F131">
        <v>154606</v>
      </c>
      <c r="G131">
        <v>2412.6</v>
      </c>
      <c r="H131">
        <v>5424677.8600000003</v>
      </c>
      <c r="I131">
        <v>14367.08</v>
      </c>
      <c r="J131">
        <v>2.23</v>
      </c>
      <c r="K131">
        <v>24.928000000000001</v>
      </c>
      <c r="L131">
        <v>32.432000000000002</v>
      </c>
      <c r="M131">
        <v>18.922000000000001</v>
      </c>
    </row>
    <row r="132" spans="1:13" hidden="1" x14ac:dyDescent="0.3">
      <c r="A132" t="s">
        <v>13</v>
      </c>
      <c r="B132">
        <v>2000</v>
      </c>
      <c r="D132" t="s">
        <v>41</v>
      </c>
      <c r="E132">
        <v>162445</v>
      </c>
      <c r="F132">
        <v>336416</v>
      </c>
      <c r="G132">
        <v>2412.6</v>
      </c>
      <c r="H132">
        <v>15947225.65</v>
      </c>
      <c r="I132">
        <v>42235.7</v>
      </c>
      <c r="J132">
        <v>2.0430000000000001</v>
      </c>
      <c r="K132">
        <v>24.928000000000001</v>
      </c>
      <c r="L132">
        <v>32.432000000000002</v>
      </c>
      <c r="M132">
        <v>18.922000000000001</v>
      </c>
    </row>
    <row r="133" spans="1:13" hidden="1" x14ac:dyDescent="0.3">
      <c r="A133" t="s">
        <v>18</v>
      </c>
      <c r="B133">
        <v>2000</v>
      </c>
      <c r="C133" t="s">
        <v>24</v>
      </c>
      <c r="D133" t="s">
        <v>41</v>
      </c>
      <c r="E133">
        <v>3367</v>
      </c>
      <c r="G133">
        <v>2412.6</v>
      </c>
      <c r="H133">
        <v>330538.39</v>
      </c>
      <c r="I133">
        <v>875.42</v>
      </c>
      <c r="J133">
        <v>90.19</v>
      </c>
      <c r="K133">
        <v>24.928000000000001</v>
      </c>
      <c r="L133">
        <v>32.432000000000002</v>
      </c>
      <c r="M133">
        <v>18.922000000000001</v>
      </c>
    </row>
    <row r="134" spans="1:13" hidden="1" x14ac:dyDescent="0.3">
      <c r="A134" t="s">
        <v>13</v>
      </c>
      <c r="B134">
        <v>2000</v>
      </c>
      <c r="C134" t="s">
        <v>19</v>
      </c>
      <c r="D134" t="s">
        <v>26</v>
      </c>
      <c r="E134">
        <v>102657</v>
      </c>
      <c r="F134">
        <v>165907</v>
      </c>
      <c r="H134">
        <v>10077837.689999999</v>
      </c>
      <c r="I134">
        <v>26690.82</v>
      </c>
      <c r="J134">
        <v>1.681</v>
      </c>
      <c r="K134">
        <v>18.7</v>
      </c>
      <c r="L134">
        <v>26.849</v>
      </c>
      <c r="M134">
        <v>11.355</v>
      </c>
    </row>
    <row r="135" spans="1:13" hidden="1" x14ac:dyDescent="0.3">
      <c r="A135" t="s">
        <v>13</v>
      </c>
      <c r="B135">
        <v>2000</v>
      </c>
      <c r="C135" t="s">
        <v>21</v>
      </c>
      <c r="D135" t="s">
        <v>26</v>
      </c>
      <c r="E135">
        <v>4003</v>
      </c>
      <c r="F135">
        <v>13135</v>
      </c>
      <c r="G135">
        <v>6258.8</v>
      </c>
      <c r="H135">
        <v>392974.51</v>
      </c>
      <c r="I135">
        <v>1040.78</v>
      </c>
      <c r="K135">
        <v>18.7</v>
      </c>
      <c r="L135">
        <v>26.849</v>
      </c>
      <c r="M135">
        <v>11.355</v>
      </c>
    </row>
    <row r="136" spans="1:13" hidden="1" x14ac:dyDescent="0.3">
      <c r="A136" t="s">
        <v>18</v>
      </c>
      <c r="B136">
        <v>2000</v>
      </c>
      <c r="C136" t="s">
        <v>24</v>
      </c>
      <c r="D136" t="s">
        <v>26</v>
      </c>
      <c r="E136">
        <v>86</v>
      </c>
      <c r="F136">
        <v>237</v>
      </c>
      <c r="G136">
        <v>6258.8</v>
      </c>
      <c r="H136">
        <v>8442.6200000000008</v>
      </c>
      <c r="I136">
        <v>22.36</v>
      </c>
      <c r="J136">
        <v>2.2879999999999998</v>
      </c>
      <c r="K136">
        <v>18.7</v>
      </c>
      <c r="L136">
        <v>26.849</v>
      </c>
      <c r="M136">
        <v>11.355</v>
      </c>
    </row>
    <row r="137" spans="1:13" hidden="1" x14ac:dyDescent="0.3">
      <c r="A137" t="s">
        <v>20</v>
      </c>
      <c r="B137">
        <v>2000</v>
      </c>
      <c r="C137" t="s">
        <v>21</v>
      </c>
      <c r="D137" t="s">
        <v>26</v>
      </c>
      <c r="F137">
        <v>6892</v>
      </c>
      <c r="G137">
        <v>6258.8</v>
      </c>
      <c r="H137">
        <v>413786.55</v>
      </c>
      <c r="I137">
        <v>1095.9000000000001</v>
      </c>
      <c r="J137">
        <v>1.395</v>
      </c>
      <c r="L137">
        <v>26.849</v>
      </c>
      <c r="M137">
        <v>11.355</v>
      </c>
    </row>
    <row r="138" spans="1:13" hidden="1" x14ac:dyDescent="0.3">
      <c r="A138" t="s">
        <v>22</v>
      </c>
      <c r="B138">
        <v>2000</v>
      </c>
      <c r="C138" t="s">
        <v>19</v>
      </c>
      <c r="D138" t="s">
        <v>36</v>
      </c>
      <c r="E138">
        <v>125</v>
      </c>
      <c r="F138">
        <v>276</v>
      </c>
      <c r="G138">
        <v>1434.588</v>
      </c>
      <c r="I138">
        <v>32.5</v>
      </c>
      <c r="J138">
        <v>2.21</v>
      </c>
      <c r="K138">
        <v>27.946999999999999</v>
      </c>
      <c r="L138">
        <v>32.957999999999998</v>
      </c>
      <c r="M138">
        <v>23.898</v>
      </c>
    </row>
    <row r="139" spans="1:13" hidden="1" x14ac:dyDescent="0.3">
      <c r="A139" t="s">
        <v>13</v>
      </c>
      <c r="B139">
        <v>2000</v>
      </c>
      <c r="C139" t="s">
        <v>19</v>
      </c>
      <c r="D139" t="s">
        <v>36</v>
      </c>
      <c r="E139">
        <v>42779</v>
      </c>
      <c r="F139">
        <v>103606</v>
      </c>
      <c r="G139">
        <v>14345.88</v>
      </c>
      <c r="H139">
        <v>4199614.43</v>
      </c>
      <c r="I139">
        <v>11122.54</v>
      </c>
      <c r="J139">
        <v>2.605</v>
      </c>
      <c r="K139">
        <v>27.946999999999999</v>
      </c>
      <c r="L139">
        <v>32.957999999999998</v>
      </c>
      <c r="M139">
        <v>23.898</v>
      </c>
    </row>
    <row r="140" spans="1:13" hidden="1" x14ac:dyDescent="0.3">
      <c r="A140" t="s">
        <v>18</v>
      </c>
      <c r="B140">
        <v>2000</v>
      </c>
      <c r="C140" t="s">
        <v>24</v>
      </c>
      <c r="D140" t="s">
        <v>36</v>
      </c>
      <c r="E140">
        <v>2464</v>
      </c>
      <c r="F140">
        <v>200413</v>
      </c>
      <c r="G140">
        <v>1434.588</v>
      </c>
      <c r="H140">
        <v>241890.88</v>
      </c>
      <c r="I140">
        <v>640.64</v>
      </c>
      <c r="J140">
        <v>81.17</v>
      </c>
      <c r="K140">
        <v>27.946999999999999</v>
      </c>
      <c r="L140">
        <v>32.957999999999998</v>
      </c>
      <c r="M140">
        <v>23.898</v>
      </c>
    </row>
    <row r="141" spans="1:13" hidden="1" x14ac:dyDescent="0.3">
      <c r="A141" t="s">
        <v>32</v>
      </c>
      <c r="B141">
        <v>2000</v>
      </c>
      <c r="C141" t="s">
        <v>19</v>
      </c>
      <c r="D141" t="s">
        <v>36</v>
      </c>
      <c r="E141">
        <v>3392</v>
      </c>
      <c r="F141">
        <v>2123</v>
      </c>
      <c r="G141">
        <v>1434.588</v>
      </c>
      <c r="H141">
        <v>332992.64000000001</v>
      </c>
      <c r="I141">
        <v>881.92</v>
      </c>
      <c r="J141">
        <v>0.70699999999999996</v>
      </c>
      <c r="K141">
        <v>27.946999999999999</v>
      </c>
      <c r="L141">
        <v>32.957999999999998</v>
      </c>
      <c r="M141">
        <v>23.898</v>
      </c>
    </row>
    <row r="142" spans="1:13" hidden="1" x14ac:dyDescent="0.3">
      <c r="A142" t="s">
        <v>32</v>
      </c>
      <c r="B142">
        <v>2000</v>
      </c>
      <c r="C142" t="s">
        <v>21</v>
      </c>
      <c r="D142" t="s">
        <v>36</v>
      </c>
      <c r="E142">
        <v>3392</v>
      </c>
      <c r="F142">
        <v>2123</v>
      </c>
      <c r="G142">
        <v>1434.588</v>
      </c>
      <c r="H142">
        <v>332992.64000000001</v>
      </c>
      <c r="I142">
        <v>881.92</v>
      </c>
      <c r="J142">
        <v>0.70699999999999996</v>
      </c>
      <c r="K142">
        <v>27.946999999999999</v>
      </c>
      <c r="L142">
        <v>32.957999999999998</v>
      </c>
      <c r="M142">
        <v>23.898</v>
      </c>
    </row>
    <row r="143" spans="1:13" hidden="1" x14ac:dyDescent="0.3">
      <c r="A143" t="s">
        <v>22</v>
      </c>
      <c r="B143">
        <v>2000</v>
      </c>
      <c r="C143" t="s">
        <v>19</v>
      </c>
      <c r="D143" t="s">
        <v>28</v>
      </c>
      <c r="E143">
        <v>12651</v>
      </c>
      <c r="F143">
        <v>15242</v>
      </c>
      <c r="G143">
        <v>1907.7</v>
      </c>
      <c r="H143">
        <v>1241948.67</v>
      </c>
      <c r="I143">
        <v>3289.26</v>
      </c>
      <c r="J143">
        <v>0.92600000000000005</v>
      </c>
      <c r="L143">
        <v>34.094000000000001</v>
      </c>
      <c r="M143">
        <v>16.45</v>
      </c>
    </row>
    <row r="144" spans="1:13" hidden="1" x14ac:dyDescent="0.3">
      <c r="A144" t="s">
        <v>13</v>
      </c>
      <c r="B144">
        <v>2000</v>
      </c>
      <c r="C144" t="s">
        <v>59</v>
      </c>
      <c r="D144" t="s">
        <v>28</v>
      </c>
      <c r="E144">
        <v>393944</v>
      </c>
      <c r="F144">
        <v>683950</v>
      </c>
      <c r="G144">
        <v>1907.7</v>
      </c>
      <c r="H144">
        <v>38673482.479999997</v>
      </c>
      <c r="I144">
        <v>102425.44</v>
      </c>
      <c r="J144">
        <v>1.6479999999999999</v>
      </c>
      <c r="K144">
        <v>25.311</v>
      </c>
      <c r="L144">
        <v>34.094000000000001</v>
      </c>
      <c r="M144" t="s">
        <v>60</v>
      </c>
    </row>
    <row r="145" spans="1:13" hidden="1" x14ac:dyDescent="0.3">
      <c r="A145" t="s">
        <v>13</v>
      </c>
      <c r="B145">
        <v>2000</v>
      </c>
      <c r="C145" t="s">
        <v>16</v>
      </c>
      <c r="D145" t="s">
        <v>28</v>
      </c>
      <c r="E145">
        <v>1401841</v>
      </c>
      <c r="F145">
        <v>4541328</v>
      </c>
      <c r="G145">
        <v>1907.7</v>
      </c>
      <c r="H145">
        <v>137618731</v>
      </c>
      <c r="I145">
        <v>364478.66</v>
      </c>
      <c r="J145">
        <v>3.0209999999999999</v>
      </c>
      <c r="K145">
        <v>25.311</v>
      </c>
      <c r="L145">
        <v>34.094000000000001</v>
      </c>
      <c r="M145">
        <v>16.45</v>
      </c>
    </row>
    <row r="146" spans="1:13" hidden="1" x14ac:dyDescent="0.3">
      <c r="A146" t="s">
        <v>13</v>
      </c>
      <c r="B146">
        <v>2000</v>
      </c>
      <c r="C146" t="s">
        <v>17</v>
      </c>
      <c r="D146" t="s">
        <v>28</v>
      </c>
      <c r="E146">
        <v>3639538</v>
      </c>
      <c r="F146">
        <v>7202760</v>
      </c>
      <c r="G146">
        <v>1907.7</v>
      </c>
      <c r="H146">
        <v>357293445.5</v>
      </c>
      <c r="I146">
        <v>946279.88</v>
      </c>
      <c r="J146">
        <v>1.8759999999999999</v>
      </c>
      <c r="K146">
        <v>25.311</v>
      </c>
      <c r="L146">
        <v>34.094000000000001</v>
      </c>
      <c r="M146">
        <v>16.45</v>
      </c>
    </row>
    <row r="147" spans="1:13" hidden="1" x14ac:dyDescent="0.3">
      <c r="A147" t="s">
        <v>18</v>
      </c>
      <c r="B147">
        <v>2000</v>
      </c>
      <c r="C147" t="s">
        <v>24</v>
      </c>
      <c r="D147" t="s">
        <v>28</v>
      </c>
      <c r="E147">
        <v>21609</v>
      </c>
      <c r="F147">
        <v>1465550</v>
      </c>
      <c r="G147">
        <v>1907.7</v>
      </c>
      <c r="H147">
        <v>2121355.5299999998</v>
      </c>
      <c r="J147">
        <v>67.084999999999994</v>
      </c>
      <c r="K147">
        <v>25.311</v>
      </c>
      <c r="L147">
        <v>34.094000000000001</v>
      </c>
      <c r="M147">
        <v>16.45</v>
      </c>
    </row>
    <row r="148" spans="1:13" hidden="1" x14ac:dyDescent="0.3">
      <c r="A148" t="s">
        <v>31</v>
      </c>
      <c r="B148">
        <v>2000</v>
      </c>
      <c r="C148" t="s">
        <v>19</v>
      </c>
      <c r="D148" t="s">
        <v>28</v>
      </c>
      <c r="E148">
        <v>246</v>
      </c>
      <c r="F148">
        <v>156</v>
      </c>
      <c r="G148">
        <v>1907.7</v>
      </c>
      <c r="H148">
        <v>24149.82</v>
      </c>
      <c r="I148">
        <v>63.96</v>
      </c>
      <c r="J148">
        <v>1.2769999999999999</v>
      </c>
      <c r="K148">
        <v>25.311</v>
      </c>
      <c r="L148">
        <v>34.094000000000001</v>
      </c>
      <c r="M148">
        <v>16.45</v>
      </c>
    </row>
    <row r="149" spans="1:13" hidden="1" x14ac:dyDescent="0.3">
      <c r="A149" t="s">
        <v>32</v>
      </c>
      <c r="B149">
        <v>2000</v>
      </c>
      <c r="C149" t="s">
        <v>19</v>
      </c>
      <c r="D149" t="s">
        <v>28</v>
      </c>
      <c r="E149">
        <v>56233</v>
      </c>
      <c r="F149">
        <v>27815</v>
      </c>
      <c r="G149">
        <v>1907.7</v>
      </c>
      <c r="H149">
        <v>5520393.6100000003</v>
      </c>
      <c r="I149">
        <v>14620.58</v>
      </c>
      <c r="J149">
        <v>0.46200000000000002</v>
      </c>
      <c r="K149">
        <v>25.311</v>
      </c>
      <c r="L149">
        <v>34.094000000000001</v>
      </c>
      <c r="M149">
        <v>16.45</v>
      </c>
    </row>
    <row r="150" spans="1:13" hidden="1" x14ac:dyDescent="0.3">
      <c r="A150" t="s">
        <v>32</v>
      </c>
      <c r="B150">
        <v>2000</v>
      </c>
      <c r="C150" t="s">
        <v>21</v>
      </c>
      <c r="D150" t="s">
        <v>28</v>
      </c>
      <c r="E150">
        <v>13860</v>
      </c>
      <c r="F150" t="s">
        <v>61</v>
      </c>
      <c r="G150">
        <v>1907.7</v>
      </c>
      <c r="H150">
        <v>1360636.2</v>
      </c>
      <c r="I150">
        <v>3603.6</v>
      </c>
      <c r="J150">
        <v>0.61199999999999999</v>
      </c>
      <c r="K150">
        <v>25.311</v>
      </c>
      <c r="L150">
        <v>34.094000000000001</v>
      </c>
      <c r="M150">
        <v>16.45</v>
      </c>
    </row>
    <row r="151" spans="1:13" hidden="1" x14ac:dyDescent="0.3">
      <c r="A151" t="s">
        <v>20</v>
      </c>
      <c r="B151">
        <v>2000</v>
      </c>
      <c r="C151" t="s">
        <v>21</v>
      </c>
      <c r="D151" t="s">
        <v>28</v>
      </c>
      <c r="E151">
        <v>426000</v>
      </c>
      <c r="F151">
        <v>1057610</v>
      </c>
      <c r="G151">
        <v>1907.7</v>
      </c>
      <c r="H151">
        <v>41820420</v>
      </c>
      <c r="I151">
        <v>110760</v>
      </c>
      <c r="J151">
        <v>2.331</v>
      </c>
      <c r="K151">
        <v>25.311</v>
      </c>
      <c r="L151">
        <v>34.094000000000001</v>
      </c>
      <c r="M151">
        <v>16.45</v>
      </c>
    </row>
    <row r="152" spans="1:13" hidden="1" x14ac:dyDescent="0.3">
      <c r="A152" t="s">
        <v>22</v>
      </c>
      <c r="B152">
        <v>2001</v>
      </c>
      <c r="D152" t="s">
        <v>52</v>
      </c>
      <c r="E152">
        <v>68733</v>
      </c>
      <c r="F152">
        <v>80097</v>
      </c>
      <c r="G152">
        <v>928.4</v>
      </c>
      <c r="H152">
        <v>7019701.29</v>
      </c>
      <c r="I152">
        <v>17870.580000000002</v>
      </c>
      <c r="J152">
        <v>1.2529999999999999</v>
      </c>
      <c r="K152">
        <v>28.260999999999999</v>
      </c>
      <c r="L152">
        <v>38.402999999999999</v>
      </c>
      <c r="M152">
        <v>20.393999999999998</v>
      </c>
    </row>
    <row r="153" spans="1:13" hidden="1" x14ac:dyDescent="0.3">
      <c r="A153" t="s">
        <v>22</v>
      </c>
      <c r="B153">
        <v>2001</v>
      </c>
      <c r="C153" t="s">
        <v>21</v>
      </c>
      <c r="D153" t="s">
        <v>52</v>
      </c>
      <c r="E153">
        <v>12994</v>
      </c>
      <c r="F153">
        <v>22707</v>
      </c>
      <c r="G153">
        <v>928.4</v>
      </c>
      <c r="H153">
        <v>1327077.22</v>
      </c>
      <c r="I153">
        <v>3378.44</v>
      </c>
      <c r="J153">
        <v>1.738</v>
      </c>
      <c r="K153">
        <v>28.260999999999999</v>
      </c>
      <c r="L153">
        <v>38.402999999999999</v>
      </c>
      <c r="M153">
        <v>20.393999999999998</v>
      </c>
    </row>
    <row r="154" spans="1:13" hidden="1" x14ac:dyDescent="0.3">
      <c r="A154" t="s">
        <v>13</v>
      </c>
      <c r="B154">
        <v>2001</v>
      </c>
      <c r="C154" t="s">
        <v>19</v>
      </c>
      <c r="D154" t="s">
        <v>52</v>
      </c>
      <c r="E154">
        <v>2426073</v>
      </c>
      <c r="F154">
        <v>6500545</v>
      </c>
      <c r="G154">
        <v>928.4</v>
      </c>
      <c r="H154">
        <v>247774835.5</v>
      </c>
      <c r="I154">
        <v>630778.98</v>
      </c>
      <c r="J154">
        <v>2.6269999999999998</v>
      </c>
      <c r="K154">
        <v>28.260999999999999</v>
      </c>
      <c r="L154">
        <v>38.402999999999999</v>
      </c>
      <c r="M154">
        <v>20.393999999999998</v>
      </c>
    </row>
    <row r="155" spans="1:13" hidden="1" x14ac:dyDescent="0.3">
      <c r="A155" t="s">
        <v>13</v>
      </c>
      <c r="B155">
        <v>2001</v>
      </c>
      <c r="C155" t="s">
        <v>21</v>
      </c>
      <c r="D155" t="s">
        <v>52</v>
      </c>
      <c r="E155">
        <v>1398674</v>
      </c>
      <c r="G155">
        <v>0</v>
      </c>
      <c r="H155">
        <v>142846575.59999999</v>
      </c>
      <c r="I155">
        <v>363655.24</v>
      </c>
      <c r="J155">
        <v>3.0259999999999998</v>
      </c>
      <c r="K155">
        <v>28.260999999999999</v>
      </c>
      <c r="L155">
        <v>38.402999999999999</v>
      </c>
      <c r="M155">
        <v>20.393999999999998</v>
      </c>
    </row>
    <row r="156" spans="1:13" hidden="1" x14ac:dyDescent="0.3">
      <c r="A156" t="s">
        <v>18</v>
      </c>
      <c r="B156">
        <v>2001</v>
      </c>
      <c r="C156" t="s">
        <v>24</v>
      </c>
      <c r="D156" t="s">
        <v>52</v>
      </c>
      <c r="E156">
        <v>218298</v>
      </c>
      <c r="F156">
        <v>18081889</v>
      </c>
      <c r="G156" t="s">
        <v>62</v>
      </c>
      <c r="H156">
        <v>22294774.739999998</v>
      </c>
      <c r="I156">
        <v>56757.48</v>
      </c>
      <c r="J156">
        <v>84.989000000000004</v>
      </c>
      <c r="K156">
        <v>28.260999999999999</v>
      </c>
      <c r="L156">
        <v>38.402999999999999</v>
      </c>
      <c r="M156">
        <v>20.393999999999998</v>
      </c>
    </row>
    <row r="157" spans="1:13" hidden="1" x14ac:dyDescent="0.3">
      <c r="A157" t="s">
        <v>31</v>
      </c>
      <c r="B157">
        <v>2001</v>
      </c>
      <c r="C157" t="s">
        <v>19</v>
      </c>
      <c r="D157" t="s">
        <v>52</v>
      </c>
      <c r="E157">
        <v>267613</v>
      </c>
      <c r="F157">
        <v>219397</v>
      </c>
      <c r="G157">
        <v>928.4</v>
      </c>
      <c r="H157">
        <v>27331315.690000001</v>
      </c>
      <c r="I157">
        <v>69579.38</v>
      </c>
      <c r="K157">
        <v>28.260999999999999</v>
      </c>
      <c r="L157">
        <v>38.402999999999999</v>
      </c>
      <c r="M157">
        <v>20.393999999999998</v>
      </c>
    </row>
    <row r="158" spans="1:13" hidden="1" x14ac:dyDescent="0.3">
      <c r="A158" t="s">
        <v>32</v>
      </c>
      <c r="B158">
        <v>2001</v>
      </c>
      <c r="D158" t="s">
        <v>52</v>
      </c>
      <c r="E158">
        <v>107061</v>
      </c>
      <c r="F158">
        <v>44570</v>
      </c>
      <c r="G158">
        <v>928.4</v>
      </c>
      <c r="H158">
        <v>10934139.93</v>
      </c>
      <c r="I158">
        <v>27835.86</v>
      </c>
      <c r="J158">
        <v>0.38800000000000001</v>
      </c>
      <c r="K158">
        <v>28.260999999999999</v>
      </c>
      <c r="L158">
        <v>38.402999999999999</v>
      </c>
      <c r="M158">
        <v>20.393999999999998</v>
      </c>
    </row>
    <row r="159" spans="1:13" hidden="1" x14ac:dyDescent="0.3">
      <c r="A159" t="s">
        <v>32</v>
      </c>
      <c r="B159">
        <v>2001</v>
      </c>
      <c r="C159" t="s">
        <v>21</v>
      </c>
      <c r="D159" t="s">
        <v>52</v>
      </c>
      <c r="E159">
        <v>519831</v>
      </c>
      <c r="F159">
        <v>338499</v>
      </c>
      <c r="G159">
        <v>928.4</v>
      </c>
      <c r="H159">
        <v>53090340.030000001</v>
      </c>
      <c r="I159">
        <v>135156.06</v>
      </c>
      <c r="J159">
        <v>0.44</v>
      </c>
      <c r="K159">
        <v>28.260999999999999</v>
      </c>
      <c r="L159">
        <v>38.402999999999999</v>
      </c>
      <c r="M159">
        <v>20.393999999999998</v>
      </c>
    </row>
    <row r="160" spans="1:13" hidden="1" x14ac:dyDescent="0.3">
      <c r="A160" t="s">
        <v>20</v>
      </c>
      <c r="B160">
        <v>2001</v>
      </c>
      <c r="C160" t="s">
        <v>21</v>
      </c>
      <c r="D160" t="s">
        <v>52</v>
      </c>
      <c r="E160">
        <v>13793</v>
      </c>
      <c r="F160">
        <v>9486</v>
      </c>
      <c r="G160">
        <v>928.4</v>
      </c>
      <c r="H160">
        <v>1408679.09</v>
      </c>
      <c r="I160">
        <v>3586.18</v>
      </c>
      <c r="J160">
        <v>0.628</v>
      </c>
      <c r="K160">
        <v>28.260999999999999</v>
      </c>
      <c r="L160">
        <v>38.402999999999999</v>
      </c>
      <c r="M160">
        <v>20.393999999999998</v>
      </c>
    </row>
    <row r="161" spans="1:13" hidden="1" x14ac:dyDescent="0.3">
      <c r="A161" t="s">
        <v>13</v>
      </c>
      <c r="B161">
        <v>2001</v>
      </c>
      <c r="C161" t="s">
        <v>14</v>
      </c>
      <c r="D161" t="s">
        <v>15</v>
      </c>
      <c r="E161">
        <v>495698</v>
      </c>
      <c r="F161">
        <v>487719</v>
      </c>
      <c r="G161">
        <v>1824.7</v>
      </c>
      <c r="H161">
        <v>50625636.740000002</v>
      </c>
      <c r="I161">
        <v>128881.48</v>
      </c>
      <c r="J161">
        <v>1.1200000000000001</v>
      </c>
      <c r="K161">
        <v>24.367999999999999</v>
      </c>
      <c r="L161">
        <v>34.125</v>
      </c>
      <c r="M161">
        <v>16.055</v>
      </c>
    </row>
    <row r="162" spans="1:13" hidden="1" x14ac:dyDescent="0.3">
      <c r="A162" t="s">
        <v>13</v>
      </c>
      <c r="B162">
        <v>2001</v>
      </c>
      <c r="C162" t="s">
        <v>16</v>
      </c>
      <c r="D162" t="s">
        <v>15</v>
      </c>
      <c r="E162">
        <v>325987</v>
      </c>
      <c r="F162">
        <v>653036</v>
      </c>
      <c r="G162">
        <v>1824.7</v>
      </c>
      <c r="H162">
        <v>33293052.309999999</v>
      </c>
      <c r="I162">
        <v>84756.62</v>
      </c>
      <c r="J162">
        <v>1.8069999999999999</v>
      </c>
      <c r="K162">
        <v>24.367999999999999</v>
      </c>
      <c r="L162">
        <v>34.125</v>
      </c>
      <c r="M162">
        <v>16.055</v>
      </c>
    </row>
    <row r="163" spans="1:13" hidden="1" x14ac:dyDescent="0.3">
      <c r="A163" t="s">
        <v>13</v>
      </c>
      <c r="B163">
        <v>2001</v>
      </c>
      <c r="C163" t="s">
        <v>17</v>
      </c>
      <c r="D163" t="s">
        <v>15</v>
      </c>
      <c r="E163" t="s">
        <v>63</v>
      </c>
      <c r="F163">
        <v>2713493</v>
      </c>
      <c r="G163">
        <v>1824.7</v>
      </c>
      <c r="H163">
        <v>175125987.69999999</v>
      </c>
      <c r="I163">
        <v>445831.36</v>
      </c>
      <c r="J163">
        <v>1.6</v>
      </c>
      <c r="K163">
        <v>24.367999999999999</v>
      </c>
      <c r="L163">
        <v>34.125</v>
      </c>
    </row>
    <row r="164" spans="1:13" hidden="1" x14ac:dyDescent="0.3">
      <c r="A164" t="s">
        <v>18</v>
      </c>
      <c r="B164">
        <v>2001</v>
      </c>
      <c r="C164" t="s">
        <v>24</v>
      </c>
      <c r="D164" t="s">
        <v>15</v>
      </c>
      <c r="E164">
        <v>27166</v>
      </c>
      <c r="F164">
        <v>1011398</v>
      </c>
      <c r="G164">
        <v>1824.7</v>
      </c>
      <c r="H164">
        <v>2774463.58</v>
      </c>
      <c r="I164">
        <v>7063.16</v>
      </c>
      <c r="K164">
        <v>24.367999999999999</v>
      </c>
      <c r="L164">
        <v>34.125</v>
      </c>
      <c r="M164">
        <v>16.055</v>
      </c>
    </row>
    <row r="165" spans="1:13" hidden="1" x14ac:dyDescent="0.3">
      <c r="A165" t="s">
        <v>32</v>
      </c>
      <c r="B165">
        <v>2001</v>
      </c>
      <c r="C165" t="s">
        <v>21</v>
      </c>
      <c r="D165" t="s">
        <v>15</v>
      </c>
      <c r="E165">
        <v>41785</v>
      </c>
      <c r="F165">
        <v>23243</v>
      </c>
      <c r="G165">
        <v>1824.7</v>
      </c>
      <c r="H165">
        <v>4267502.05</v>
      </c>
      <c r="I165">
        <v>10864.1</v>
      </c>
      <c r="J165">
        <v>0.55200000000000005</v>
      </c>
      <c r="K165">
        <v>24.367999999999999</v>
      </c>
      <c r="L165">
        <v>34.125</v>
      </c>
      <c r="M165">
        <v>16.055</v>
      </c>
    </row>
    <row r="166" spans="1:13" hidden="1" x14ac:dyDescent="0.3">
      <c r="A166" t="s">
        <v>20</v>
      </c>
      <c r="B166">
        <v>2001</v>
      </c>
      <c r="C166" t="s">
        <v>48</v>
      </c>
      <c r="D166" t="s">
        <v>15</v>
      </c>
      <c r="E166">
        <v>72245</v>
      </c>
      <c r="F166">
        <v>85300</v>
      </c>
      <c r="G166">
        <v>1824.7</v>
      </c>
      <c r="H166">
        <v>7378381.8499999996</v>
      </c>
      <c r="I166">
        <v>18783.7</v>
      </c>
      <c r="J166">
        <v>1.1850000000000001</v>
      </c>
      <c r="K166">
        <v>24.367999999999999</v>
      </c>
      <c r="L166">
        <v>34.125</v>
      </c>
      <c r="M166">
        <v>16.055</v>
      </c>
    </row>
    <row r="167" spans="1:13" hidden="1" x14ac:dyDescent="0.3">
      <c r="A167" t="s">
        <v>22</v>
      </c>
      <c r="B167">
        <v>2001</v>
      </c>
      <c r="C167" t="s">
        <v>19</v>
      </c>
      <c r="D167" t="s">
        <v>37</v>
      </c>
      <c r="E167">
        <v>315</v>
      </c>
      <c r="F167">
        <v>315</v>
      </c>
      <c r="G167">
        <v>2530.6</v>
      </c>
      <c r="H167">
        <v>32170.95</v>
      </c>
      <c r="I167">
        <v>81.900000000000006</v>
      </c>
      <c r="L167">
        <v>34.819000000000003</v>
      </c>
      <c r="M167">
        <v>17.617999999999999</v>
      </c>
    </row>
    <row r="168" spans="1:13" hidden="1" x14ac:dyDescent="0.3">
      <c r="A168" t="s">
        <v>13</v>
      </c>
      <c r="B168">
        <v>2001</v>
      </c>
      <c r="C168" t="s">
        <v>38</v>
      </c>
      <c r="D168" t="s">
        <v>37</v>
      </c>
      <c r="E168">
        <v>32746</v>
      </c>
      <c r="F168">
        <v>79071</v>
      </c>
      <c r="G168">
        <v>2530.6</v>
      </c>
      <c r="H168">
        <v>3344348.98</v>
      </c>
      <c r="I168">
        <v>8513.9599999999991</v>
      </c>
      <c r="J168">
        <v>2.41</v>
      </c>
      <c r="K168">
        <v>25.148</v>
      </c>
      <c r="L168">
        <v>34.819000000000003</v>
      </c>
      <c r="M168">
        <v>17.617999999999999</v>
      </c>
    </row>
    <row r="169" spans="1:13" hidden="1" x14ac:dyDescent="0.3">
      <c r="A169" t="s">
        <v>13</v>
      </c>
      <c r="B169">
        <v>2001</v>
      </c>
      <c r="C169" t="s">
        <v>21</v>
      </c>
      <c r="D169" t="s">
        <v>37</v>
      </c>
      <c r="E169">
        <v>16637</v>
      </c>
      <c r="F169">
        <v>47452</v>
      </c>
      <c r="G169">
        <v>2530.6</v>
      </c>
      <c r="H169" t="s">
        <v>64</v>
      </c>
      <c r="I169">
        <v>4325.62</v>
      </c>
      <c r="J169">
        <v>2.85</v>
      </c>
      <c r="K169">
        <v>25.148</v>
      </c>
      <c r="L169">
        <v>34.819000000000003</v>
      </c>
      <c r="M169">
        <v>17.617999999999999</v>
      </c>
    </row>
    <row r="170" spans="1:13" hidden="1" x14ac:dyDescent="0.3">
      <c r="A170" t="s">
        <v>18</v>
      </c>
      <c r="B170">
        <v>2001</v>
      </c>
      <c r="C170" t="s">
        <v>24</v>
      </c>
      <c r="D170" t="s">
        <v>37</v>
      </c>
      <c r="E170">
        <v>1205</v>
      </c>
      <c r="F170">
        <v>70565</v>
      </c>
      <c r="H170">
        <v>123066.65</v>
      </c>
      <c r="I170">
        <v>313.3</v>
      </c>
      <c r="J170">
        <v>58.56</v>
      </c>
      <c r="K170">
        <v>25.148</v>
      </c>
      <c r="L170">
        <v>34.819000000000003</v>
      </c>
      <c r="M170">
        <v>17.617999999999999</v>
      </c>
    </row>
    <row r="171" spans="1:13" hidden="1" x14ac:dyDescent="0.3">
      <c r="A171" t="s">
        <v>22</v>
      </c>
      <c r="B171">
        <v>2001</v>
      </c>
      <c r="C171" t="s">
        <v>19</v>
      </c>
      <c r="D171" t="s">
        <v>23</v>
      </c>
      <c r="E171">
        <v>903752</v>
      </c>
      <c r="F171">
        <v>1478594</v>
      </c>
      <c r="G171">
        <v>1002.9</v>
      </c>
      <c r="H171">
        <v>92300191.760000005</v>
      </c>
      <c r="I171">
        <v>234975.52</v>
      </c>
      <c r="J171">
        <v>1.4570000000000001</v>
      </c>
      <c r="K171">
        <v>25.637</v>
      </c>
      <c r="L171">
        <v>36.012</v>
      </c>
    </row>
    <row r="172" spans="1:13" hidden="1" x14ac:dyDescent="0.3">
      <c r="A172" t="s">
        <v>22</v>
      </c>
      <c r="B172">
        <v>2001</v>
      </c>
      <c r="C172" t="s">
        <v>21</v>
      </c>
      <c r="D172" t="s">
        <v>23</v>
      </c>
      <c r="E172">
        <v>40407</v>
      </c>
      <c r="F172">
        <v>46560</v>
      </c>
      <c r="G172">
        <v>1002.9</v>
      </c>
      <c r="H172">
        <v>4126766.91</v>
      </c>
      <c r="I172">
        <v>10505.82</v>
      </c>
      <c r="J172">
        <v>1.212</v>
      </c>
      <c r="K172">
        <v>25.637</v>
      </c>
      <c r="L172">
        <v>36.012</v>
      </c>
      <c r="M172">
        <v>16.564</v>
      </c>
    </row>
    <row r="173" spans="1:13" hidden="1" x14ac:dyDescent="0.3">
      <c r="A173" t="s">
        <v>22</v>
      </c>
      <c r="B173">
        <v>2001</v>
      </c>
      <c r="C173" t="s">
        <v>65</v>
      </c>
      <c r="D173" t="s">
        <v>23</v>
      </c>
      <c r="E173">
        <v>9271</v>
      </c>
      <c r="F173">
        <v>14154</v>
      </c>
      <c r="H173">
        <v>946847.23</v>
      </c>
      <c r="I173">
        <v>2410.46</v>
      </c>
      <c r="J173">
        <v>1.546</v>
      </c>
      <c r="K173" t="s">
        <v>66</v>
      </c>
      <c r="L173">
        <v>36.012</v>
      </c>
      <c r="M173">
        <v>16.564</v>
      </c>
    </row>
    <row r="174" spans="1:13" hidden="1" x14ac:dyDescent="0.3">
      <c r="A174" t="s">
        <v>13</v>
      </c>
      <c r="B174">
        <v>2001</v>
      </c>
      <c r="C174" t="s">
        <v>19</v>
      </c>
      <c r="D174" t="s">
        <v>23</v>
      </c>
      <c r="E174">
        <v>1087967</v>
      </c>
      <c r="F174">
        <v>2393946</v>
      </c>
      <c r="G174">
        <v>1002.9</v>
      </c>
      <c r="H174">
        <v>111114069.7</v>
      </c>
      <c r="I174">
        <v>282871.42</v>
      </c>
      <c r="J174">
        <v>2.1549999999999998</v>
      </c>
      <c r="K174">
        <v>25.637</v>
      </c>
      <c r="L174">
        <v>36.012</v>
      </c>
      <c r="M174">
        <v>16.564</v>
      </c>
    </row>
    <row r="175" spans="1:13" hidden="1" x14ac:dyDescent="0.3">
      <c r="A175" t="s">
        <v>13</v>
      </c>
      <c r="B175">
        <v>2001</v>
      </c>
      <c r="C175" t="s">
        <v>21</v>
      </c>
      <c r="D175" t="s">
        <v>23</v>
      </c>
      <c r="E175">
        <v>53480</v>
      </c>
      <c r="F175">
        <v>99699</v>
      </c>
      <c r="G175">
        <v>1002.9</v>
      </c>
      <c r="H175">
        <v>5461912.4000000004</v>
      </c>
      <c r="I175">
        <v>13904.8</v>
      </c>
      <c r="J175">
        <v>1.841</v>
      </c>
      <c r="K175">
        <v>25.637</v>
      </c>
      <c r="L175">
        <v>36.012</v>
      </c>
      <c r="M175">
        <v>16.564</v>
      </c>
    </row>
    <row r="176" spans="1:13" hidden="1" x14ac:dyDescent="0.3">
      <c r="A176" t="s">
        <v>13</v>
      </c>
      <c r="B176">
        <v>2001</v>
      </c>
      <c r="C176" t="s">
        <v>16</v>
      </c>
      <c r="D176" t="s">
        <v>23</v>
      </c>
      <c r="E176">
        <v>276277</v>
      </c>
      <c r="F176">
        <v>740400</v>
      </c>
      <c r="H176">
        <v>28216170.010000002</v>
      </c>
      <c r="I176">
        <v>71832.02</v>
      </c>
      <c r="J176">
        <v>2.4369999999999998</v>
      </c>
      <c r="K176">
        <v>25.637</v>
      </c>
      <c r="L176">
        <v>36.012</v>
      </c>
      <c r="M176">
        <v>16.564</v>
      </c>
    </row>
    <row r="177" spans="1:13" hidden="1" x14ac:dyDescent="0.3">
      <c r="A177" t="s">
        <v>18</v>
      </c>
      <c r="B177">
        <v>2001</v>
      </c>
      <c r="C177" t="s">
        <v>24</v>
      </c>
      <c r="D177" t="s">
        <v>23</v>
      </c>
      <c r="E177">
        <v>406950</v>
      </c>
      <c r="G177">
        <v>1002.9</v>
      </c>
      <c r="H177">
        <v>41561803.5</v>
      </c>
      <c r="J177">
        <v>84.003</v>
      </c>
      <c r="K177">
        <v>25.637</v>
      </c>
      <c r="L177">
        <v>36.012</v>
      </c>
      <c r="M177">
        <v>16.564</v>
      </c>
    </row>
    <row r="178" spans="1:13" hidden="1" x14ac:dyDescent="0.3">
      <c r="A178" t="s">
        <v>31</v>
      </c>
      <c r="B178">
        <v>2001</v>
      </c>
      <c r="C178" t="s">
        <v>19</v>
      </c>
      <c r="D178" t="s">
        <v>23</v>
      </c>
      <c r="F178">
        <v>59516</v>
      </c>
      <c r="G178">
        <v>1002.9</v>
      </c>
      <c r="H178">
        <v>12682911.92</v>
      </c>
      <c r="I178">
        <v>32287.84</v>
      </c>
      <c r="J178">
        <v>0.52100000000000002</v>
      </c>
      <c r="K178">
        <v>25.637</v>
      </c>
      <c r="L178">
        <v>36.012</v>
      </c>
      <c r="M178">
        <v>16.564</v>
      </c>
    </row>
    <row r="179" spans="1:13" hidden="1" x14ac:dyDescent="0.3">
      <c r="A179" t="s">
        <v>31</v>
      </c>
      <c r="B179">
        <v>2001</v>
      </c>
      <c r="C179" t="s">
        <v>21</v>
      </c>
      <c r="D179" t="s">
        <v>23</v>
      </c>
      <c r="E179" t="s">
        <v>67</v>
      </c>
      <c r="G179">
        <v>1002.9</v>
      </c>
      <c r="H179">
        <v>42710561.740000002</v>
      </c>
      <c r="I179">
        <v>108731.48</v>
      </c>
      <c r="J179">
        <v>0.55600000000000005</v>
      </c>
      <c r="K179">
        <v>25.637</v>
      </c>
      <c r="L179">
        <v>36.012</v>
      </c>
      <c r="M179">
        <v>16.564</v>
      </c>
    </row>
    <row r="180" spans="1:13" hidden="1" x14ac:dyDescent="0.3">
      <c r="A180" t="s">
        <v>31</v>
      </c>
      <c r="B180">
        <v>2001</v>
      </c>
      <c r="C180" t="s">
        <v>16</v>
      </c>
      <c r="D180" t="s">
        <v>23</v>
      </c>
      <c r="E180">
        <v>41936</v>
      </c>
      <c r="F180">
        <v>34270</v>
      </c>
      <c r="G180">
        <v>1002.9</v>
      </c>
      <c r="H180">
        <v>4282923.68</v>
      </c>
      <c r="J180">
        <v>0.82099999999999995</v>
      </c>
      <c r="K180">
        <v>25.637</v>
      </c>
      <c r="L180">
        <v>36.012</v>
      </c>
      <c r="M180">
        <v>16.564</v>
      </c>
    </row>
    <row r="181" spans="1:13" hidden="1" x14ac:dyDescent="0.3">
      <c r="A181" t="s">
        <v>32</v>
      </c>
      <c r="B181">
        <v>2001</v>
      </c>
      <c r="D181" t="s">
        <v>23</v>
      </c>
      <c r="E181">
        <v>150588</v>
      </c>
      <c r="F181">
        <v>55626</v>
      </c>
      <c r="G181">
        <v>1002.9</v>
      </c>
      <c r="H181" t="s">
        <v>68</v>
      </c>
      <c r="I181">
        <v>39152.879999999997</v>
      </c>
      <c r="J181">
        <v>0.34799999999999998</v>
      </c>
      <c r="K181">
        <v>25.637</v>
      </c>
      <c r="L181">
        <v>36.012</v>
      </c>
      <c r="M181">
        <v>16.564</v>
      </c>
    </row>
    <row r="182" spans="1:13" hidden="1" x14ac:dyDescent="0.3">
      <c r="A182" t="s">
        <v>32</v>
      </c>
      <c r="B182">
        <v>2001</v>
      </c>
      <c r="D182" t="s">
        <v>23</v>
      </c>
      <c r="E182">
        <v>11853</v>
      </c>
      <c r="F182">
        <v>4448</v>
      </c>
      <c r="G182">
        <v>1002.9</v>
      </c>
      <c r="H182">
        <v>1210546.8899999999</v>
      </c>
      <c r="I182">
        <v>3081.78</v>
      </c>
      <c r="J182">
        <v>0.34699999999999998</v>
      </c>
      <c r="K182">
        <v>25.637</v>
      </c>
      <c r="L182">
        <v>36.012</v>
      </c>
      <c r="M182">
        <v>16.564</v>
      </c>
    </row>
    <row r="183" spans="1:13" hidden="1" x14ac:dyDescent="0.3">
      <c r="A183" t="s">
        <v>20</v>
      </c>
      <c r="B183">
        <v>2001</v>
      </c>
      <c r="C183" t="s">
        <v>21</v>
      </c>
      <c r="D183" t="s">
        <v>23</v>
      </c>
      <c r="E183">
        <v>260486</v>
      </c>
      <c r="F183">
        <v>198822</v>
      </c>
      <c r="G183">
        <v>1002.9</v>
      </c>
      <c r="H183">
        <v>26603435.18</v>
      </c>
      <c r="I183">
        <v>67726.36</v>
      </c>
      <c r="J183">
        <v>0.77700000000000002</v>
      </c>
      <c r="K183">
        <v>25.637</v>
      </c>
      <c r="L183">
        <v>36.012</v>
      </c>
      <c r="M183">
        <v>16.564</v>
      </c>
    </row>
    <row r="184" spans="1:13" hidden="1" x14ac:dyDescent="0.3">
      <c r="A184" t="s">
        <v>22</v>
      </c>
      <c r="B184">
        <v>2001</v>
      </c>
      <c r="C184" t="s">
        <v>19</v>
      </c>
      <c r="D184" t="s">
        <v>41</v>
      </c>
      <c r="E184">
        <v>1947</v>
      </c>
      <c r="F184">
        <v>1575</v>
      </c>
      <c r="G184">
        <v>2946.7</v>
      </c>
      <c r="H184">
        <v>198847.11</v>
      </c>
      <c r="I184">
        <v>506.22</v>
      </c>
      <c r="J184">
        <v>0.76700000000000002</v>
      </c>
      <c r="K184">
        <v>25.004999999999999</v>
      </c>
      <c r="L184">
        <v>32.133000000000003</v>
      </c>
      <c r="M184">
        <v>19.425000000000001</v>
      </c>
    </row>
    <row r="185" spans="1:13" hidden="1" x14ac:dyDescent="0.3">
      <c r="A185" t="s">
        <v>13</v>
      </c>
      <c r="B185">
        <v>2001</v>
      </c>
      <c r="C185" t="s">
        <v>14</v>
      </c>
      <c r="D185" t="s">
        <v>41</v>
      </c>
      <c r="E185" t="s">
        <v>69</v>
      </c>
      <c r="F185">
        <v>235838</v>
      </c>
      <c r="G185">
        <v>2946.7</v>
      </c>
      <c r="H185">
        <v>11902230.199999999</v>
      </c>
      <c r="I185">
        <v>30300.400000000001</v>
      </c>
      <c r="J185">
        <v>1.887</v>
      </c>
      <c r="K185">
        <v>25.004999999999999</v>
      </c>
      <c r="L185">
        <v>32.133000000000003</v>
      </c>
      <c r="M185">
        <v>19.425000000000001</v>
      </c>
    </row>
    <row r="186" spans="1:13" hidden="1" x14ac:dyDescent="0.3">
      <c r="A186" t="s">
        <v>13</v>
      </c>
      <c r="B186">
        <v>2001</v>
      </c>
      <c r="C186" t="s">
        <v>16</v>
      </c>
      <c r="D186" t="s">
        <v>41</v>
      </c>
      <c r="E186">
        <v>43850</v>
      </c>
      <c r="F186">
        <v>105032</v>
      </c>
      <c r="G186">
        <v>2946.7</v>
      </c>
      <c r="H186">
        <v>4478400.5</v>
      </c>
      <c r="J186">
        <v>2.1509999999999998</v>
      </c>
      <c r="K186">
        <v>25.004999999999999</v>
      </c>
      <c r="L186">
        <v>32.133000000000003</v>
      </c>
      <c r="M186">
        <v>19.425000000000001</v>
      </c>
    </row>
    <row r="187" spans="1:13" hidden="1" x14ac:dyDescent="0.3">
      <c r="A187" t="s">
        <v>13</v>
      </c>
      <c r="B187">
        <v>2001</v>
      </c>
      <c r="C187" t="s">
        <v>17</v>
      </c>
      <c r="D187" t="s">
        <v>41</v>
      </c>
      <c r="E187">
        <v>161978</v>
      </c>
      <c r="F187">
        <v>362634</v>
      </c>
      <c r="G187">
        <v>2946.7</v>
      </c>
      <c r="H187">
        <v>16542813.140000001</v>
      </c>
      <c r="I187">
        <v>42114.28</v>
      </c>
      <c r="J187">
        <v>2.1539999999999999</v>
      </c>
      <c r="K187" t="s">
        <v>70</v>
      </c>
      <c r="L187">
        <v>32.133000000000003</v>
      </c>
      <c r="M187">
        <v>19.425000000000001</v>
      </c>
    </row>
    <row r="188" spans="1:13" hidden="1" x14ac:dyDescent="0.3">
      <c r="A188" t="s">
        <v>18</v>
      </c>
      <c r="B188">
        <v>2001</v>
      </c>
      <c r="C188" t="s">
        <v>24</v>
      </c>
      <c r="D188" t="s">
        <v>41</v>
      </c>
      <c r="E188">
        <v>3267</v>
      </c>
      <c r="F188">
        <v>269780</v>
      </c>
      <c r="G188">
        <v>2946.7</v>
      </c>
      <c r="H188">
        <v>333658.71000000002</v>
      </c>
      <c r="I188">
        <v>849.42</v>
      </c>
      <c r="J188">
        <v>88.775999999999996</v>
      </c>
      <c r="K188">
        <v>25.004999999999999</v>
      </c>
      <c r="L188">
        <v>32.133000000000003</v>
      </c>
      <c r="M188">
        <v>19.425000000000001</v>
      </c>
    </row>
    <row r="189" spans="1:13" hidden="1" x14ac:dyDescent="0.3">
      <c r="A189" t="s">
        <v>13</v>
      </c>
      <c r="B189">
        <v>2001</v>
      </c>
      <c r="C189" t="s">
        <v>19</v>
      </c>
      <c r="D189" t="s">
        <v>26</v>
      </c>
      <c r="E189">
        <v>107761</v>
      </c>
      <c r="F189">
        <v>188971</v>
      </c>
      <c r="G189">
        <v>4241</v>
      </c>
      <c r="H189">
        <v>11005630.93</v>
      </c>
      <c r="I189">
        <v>28017.86</v>
      </c>
      <c r="J189">
        <v>1.7509999999999999</v>
      </c>
      <c r="K189">
        <v>19.103000000000002</v>
      </c>
      <c r="L189">
        <v>26.931000000000001</v>
      </c>
      <c r="M189" t="s">
        <v>71</v>
      </c>
    </row>
    <row r="190" spans="1:13" hidden="1" x14ac:dyDescent="0.3">
      <c r="A190" t="s">
        <v>18</v>
      </c>
      <c r="B190">
        <v>2001</v>
      </c>
      <c r="C190" t="s">
        <v>24</v>
      </c>
      <c r="D190" t="s">
        <v>26</v>
      </c>
      <c r="E190">
        <v>83</v>
      </c>
      <c r="F190">
        <v>226</v>
      </c>
      <c r="G190">
        <v>4241</v>
      </c>
      <c r="H190">
        <v>8476.7900000000009</v>
      </c>
      <c r="I190">
        <v>21.58</v>
      </c>
      <c r="J190">
        <v>2.278</v>
      </c>
      <c r="K190">
        <v>19.103000000000002</v>
      </c>
      <c r="L190">
        <v>26.931000000000001</v>
      </c>
      <c r="M190">
        <v>11.888999999999999</v>
      </c>
    </row>
    <row r="191" spans="1:13" hidden="1" x14ac:dyDescent="0.3">
      <c r="A191" t="s">
        <v>20</v>
      </c>
      <c r="B191">
        <v>2001</v>
      </c>
      <c r="C191" t="s">
        <v>21</v>
      </c>
      <c r="D191" t="s">
        <v>26</v>
      </c>
      <c r="E191">
        <v>2753</v>
      </c>
      <c r="F191" t="s">
        <v>72</v>
      </c>
      <c r="G191">
        <v>4241</v>
      </c>
      <c r="H191">
        <v>281163.89</v>
      </c>
      <c r="I191">
        <v>715.78</v>
      </c>
      <c r="J191">
        <v>1.4550000000000001</v>
      </c>
      <c r="K191">
        <v>19.103000000000002</v>
      </c>
      <c r="L191">
        <v>26.931000000000001</v>
      </c>
      <c r="M191">
        <v>11.888999999999999</v>
      </c>
    </row>
    <row r="192" spans="1:13" hidden="1" x14ac:dyDescent="0.3">
      <c r="A192" t="s">
        <v>22</v>
      </c>
      <c r="B192">
        <v>2001</v>
      </c>
      <c r="C192" t="s">
        <v>19</v>
      </c>
      <c r="D192" t="s">
        <v>36</v>
      </c>
      <c r="E192">
        <v>138</v>
      </c>
      <c r="G192" t="s">
        <v>73</v>
      </c>
      <c r="H192">
        <v>14093.94</v>
      </c>
      <c r="I192">
        <v>35.880000000000003</v>
      </c>
      <c r="J192">
        <v>2.36</v>
      </c>
      <c r="K192">
        <v>28.227</v>
      </c>
      <c r="L192">
        <v>33.113</v>
      </c>
      <c r="M192">
        <v>24.332000000000001</v>
      </c>
    </row>
    <row r="193" spans="1:13" hidden="1" x14ac:dyDescent="0.3">
      <c r="A193" t="s">
        <v>13</v>
      </c>
      <c r="B193">
        <v>2001</v>
      </c>
      <c r="C193" t="s">
        <v>19</v>
      </c>
      <c r="D193" t="s">
        <v>36</v>
      </c>
      <c r="E193">
        <v>26263</v>
      </c>
      <c r="F193">
        <v>66868</v>
      </c>
      <c r="G193">
        <v>1434.588</v>
      </c>
      <c r="H193">
        <v>2682240.19</v>
      </c>
      <c r="I193">
        <v>6828.38</v>
      </c>
      <c r="J193">
        <v>2.415</v>
      </c>
      <c r="K193">
        <v>28.227</v>
      </c>
      <c r="L193">
        <v>33.113</v>
      </c>
      <c r="M193">
        <v>24.332000000000001</v>
      </c>
    </row>
    <row r="194" spans="1:13" hidden="1" x14ac:dyDescent="0.3">
      <c r="A194" t="s">
        <v>18</v>
      </c>
      <c r="B194">
        <v>2001</v>
      </c>
      <c r="C194" t="s">
        <v>24</v>
      </c>
      <c r="D194" t="s">
        <v>36</v>
      </c>
      <c r="E194">
        <v>2117</v>
      </c>
      <c r="F194">
        <v>197412</v>
      </c>
      <c r="G194">
        <v>1434.588</v>
      </c>
      <c r="H194">
        <v>216209.21</v>
      </c>
      <c r="I194">
        <v>550.41999999999996</v>
      </c>
      <c r="J194">
        <v>91.64</v>
      </c>
      <c r="L194">
        <v>33.113</v>
      </c>
      <c r="M194">
        <v>24.332000000000001</v>
      </c>
    </row>
    <row r="195" spans="1:13" hidden="1" x14ac:dyDescent="0.3">
      <c r="A195" t="s">
        <v>32</v>
      </c>
      <c r="B195">
        <v>2001</v>
      </c>
      <c r="C195" t="s">
        <v>21</v>
      </c>
      <c r="D195" t="s">
        <v>36</v>
      </c>
      <c r="E195">
        <v>811</v>
      </c>
      <c r="F195">
        <v>267</v>
      </c>
      <c r="H195">
        <v>82827.429999999993</v>
      </c>
      <c r="K195">
        <v>28.227</v>
      </c>
      <c r="L195">
        <v>33.113</v>
      </c>
      <c r="M195">
        <v>24.332000000000001</v>
      </c>
    </row>
    <row r="196" spans="1:13" hidden="1" x14ac:dyDescent="0.3">
      <c r="A196" t="s">
        <v>22</v>
      </c>
      <c r="B196">
        <v>2001</v>
      </c>
      <c r="C196" t="s">
        <v>19</v>
      </c>
      <c r="D196" t="s">
        <v>28</v>
      </c>
      <c r="E196">
        <v>12730</v>
      </c>
      <c r="F196">
        <v>14558</v>
      </c>
      <c r="G196">
        <v>1556.6</v>
      </c>
      <c r="H196">
        <v>1300114.8999999999</v>
      </c>
      <c r="I196">
        <v>3309.8</v>
      </c>
      <c r="J196">
        <v>0.86199999999999999</v>
      </c>
      <c r="K196">
        <v>25.588000000000001</v>
      </c>
      <c r="L196">
        <v>35.033999999999999</v>
      </c>
      <c r="M196">
        <v>16.928000000000001</v>
      </c>
    </row>
    <row r="197" spans="1:13" hidden="1" x14ac:dyDescent="0.3">
      <c r="A197" t="s">
        <v>13</v>
      </c>
      <c r="B197">
        <v>2001</v>
      </c>
      <c r="C197" t="s">
        <v>14</v>
      </c>
      <c r="D197" t="s">
        <v>28</v>
      </c>
      <c r="E197">
        <v>353048</v>
      </c>
      <c r="F197" t="s">
        <v>74</v>
      </c>
      <c r="G197">
        <v>1556.6</v>
      </c>
      <c r="H197">
        <v>36056792.240000002</v>
      </c>
      <c r="I197">
        <v>91792.48</v>
      </c>
      <c r="J197">
        <v>2.0950000000000002</v>
      </c>
      <c r="K197">
        <v>25.588000000000001</v>
      </c>
      <c r="L197">
        <v>35.033999999999999</v>
      </c>
      <c r="M197">
        <v>16.928000000000001</v>
      </c>
    </row>
    <row r="198" spans="1:13" hidden="1" x14ac:dyDescent="0.3">
      <c r="A198" t="s">
        <v>13</v>
      </c>
      <c r="B198">
        <v>2001</v>
      </c>
      <c r="C198" t="s">
        <v>16</v>
      </c>
      <c r="D198" t="s">
        <v>28</v>
      </c>
      <c r="E198">
        <v>1366273</v>
      </c>
      <c r="F198">
        <v>4166145</v>
      </c>
      <c r="G198">
        <v>1556.6</v>
      </c>
      <c r="H198">
        <v>139537461.5</v>
      </c>
      <c r="I198">
        <v>355230.98</v>
      </c>
      <c r="J198">
        <v>2.7890000000000001</v>
      </c>
      <c r="K198">
        <v>25.588000000000001</v>
      </c>
      <c r="L198">
        <v>35.033999999999999</v>
      </c>
      <c r="M198">
        <v>16.928000000000001</v>
      </c>
    </row>
    <row r="199" spans="1:13" hidden="1" x14ac:dyDescent="0.3">
      <c r="A199" t="s">
        <v>13</v>
      </c>
      <c r="B199">
        <v>2001</v>
      </c>
      <c r="C199" t="s">
        <v>17</v>
      </c>
      <c r="D199" t="s">
        <v>28</v>
      </c>
      <c r="E199">
        <v>3783766</v>
      </c>
      <c r="F199">
        <v>8917625</v>
      </c>
      <c r="G199">
        <v>1556.6</v>
      </c>
      <c r="H199">
        <v>386436021.60000002</v>
      </c>
      <c r="I199">
        <v>983779.16</v>
      </c>
      <c r="J199">
        <v>2.2349999999999999</v>
      </c>
      <c r="K199">
        <v>25.588000000000001</v>
      </c>
      <c r="L199">
        <v>35.033999999999999</v>
      </c>
      <c r="M199">
        <v>16.928000000000001</v>
      </c>
    </row>
    <row r="200" spans="1:13" hidden="1" x14ac:dyDescent="0.3">
      <c r="A200" t="s">
        <v>18</v>
      </c>
      <c r="B200">
        <v>2001</v>
      </c>
      <c r="C200" t="s">
        <v>24</v>
      </c>
      <c r="D200" t="s">
        <v>28</v>
      </c>
      <c r="E200">
        <v>19598</v>
      </c>
      <c r="F200">
        <v>1513656</v>
      </c>
      <c r="G200">
        <v>1556.6</v>
      </c>
      <c r="H200">
        <v>2001543.74</v>
      </c>
      <c r="I200">
        <v>5095.4799999999996</v>
      </c>
      <c r="J200">
        <v>79.679000000000002</v>
      </c>
      <c r="K200">
        <v>25.588000000000001</v>
      </c>
      <c r="L200">
        <v>35.033999999999999</v>
      </c>
      <c r="M200">
        <v>16.928000000000001</v>
      </c>
    </row>
    <row r="201" spans="1:13" hidden="1" x14ac:dyDescent="0.3">
      <c r="A201" t="s">
        <v>31</v>
      </c>
      <c r="B201">
        <v>2001</v>
      </c>
      <c r="C201" t="s">
        <v>19</v>
      </c>
      <c r="D201" t="s">
        <v>28</v>
      </c>
      <c r="E201">
        <v>1279</v>
      </c>
      <c r="G201">
        <v>1556.6</v>
      </c>
      <c r="H201">
        <v>130624.27</v>
      </c>
      <c r="I201">
        <v>332.54</v>
      </c>
      <c r="J201">
        <v>1.048</v>
      </c>
      <c r="K201">
        <v>25.588000000000001</v>
      </c>
      <c r="L201">
        <v>35.033999999999999</v>
      </c>
      <c r="M201">
        <v>16.928000000000001</v>
      </c>
    </row>
    <row r="202" spans="1:13" hidden="1" x14ac:dyDescent="0.3">
      <c r="A202" t="s">
        <v>32</v>
      </c>
      <c r="B202">
        <v>2001</v>
      </c>
      <c r="C202" t="s">
        <v>19</v>
      </c>
      <c r="D202" t="s">
        <v>28</v>
      </c>
      <c r="E202">
        <v>49291</v>
      </c>
      <c r="F202">
        <v>32299</v>
      </c>
      <c r="G202">
        <v>1556.6</v>
      </c>
      <c r="H202">
        <v>5034089.83</v>
      </c>
      <c r="I202">
        <v>12815.66</v>
      </c>
      <c r="J202">
        <v>0.60099999999999998</v>
      </c>
      <c r="K202">
        <v>25.588000000000001</v>
      </c>
      <c r="L202">
        <v>35.033999999999999</v>
      </c>
      <c r="M202">
        <v>16.928000000000001</v>
      </c>
    </row>
    <row r="203" spans="1:13" hidden="1" x14ac:dyDescent="0.3">
      <c r="A203" t="s">
        <v>32</v>
      </c>
      <c r="B203">
        <v>2001</v>
      </c>
      <c r="C203" t="s">
        <v>21</v>
      </c>
      <c r="D203" t="s">
        <v>28</v>
      </c>
      <c r="E203">
        <v>13499</v>
      </c>
      <c r="F203">
        <v>14187</v>
      </c>
      <c r="G203">
        <v>1556.6</v>
      </c>
      <c r="H203">
        <v>1378652.87</v>
      </c>
      <c r="I203">
        <v>3509.74</v>
      </c>
      <c r="J203">
        <v>0.89300000000000002</v>
      </c>
      <c r="K203">
        <v>25.588000000000001</v>
      </c>
      <c r="L203">
        <v>35.033999999999999</v>
      </c>
    </row>
    <row r="204" spans="1:13" hidden="1" x14ac:dyDescent="0.3">
      <c r="A204" t="s">
        <v>20</v>
      </c>
      <c r="B204">
        <v>2001</v>
      </c>
      <c r="C204" t="s">
        <v>39</v>
      </c>
      <c r="D204" t="s">
        <v>28</v>
      </c>
      <c r="E204">
        <v>434004</v>
      </c>
      <c r="F204">
        <v>961533</v>
      </c>
      <c r="G204">
        <v>1556.6</v>
      </c>
      <c r="H204">
        <v>44324828.520000003</v>
      </c>
      <c r="I204">
        <v>112841.04</v>
      </c>
      <c r="J204">
        <v>2.109</v>
      </c>
      <c r="K204">
        <v>25.588000000000001</v>
      </c>
      <c r="L204">
        <v>35.033999999999999</v>
      </c>
      <c r="M204">
        <v>16.928000000000001</v>
      </c>
    </row>
    <row r="205" spans="1:13" hidden="1" x14ac:dyDescent="0.3">
      <c r="A205" t="s">
        <v>22</v>
      </c>
      <c r="B205">
        <v>2002</v>
      </c>
      <c r="C205" t="s">
        <v>19</v>
      </c>
      <c r="D205" t="s">
        <v>52</v>
      </c>
      <c r="E205">
        <v>61644</v>
      </c>
      <c r="F205">
        <v>64480</v>
      </c>
      <c r="G205">
        <v>648.1</v>
      </c>
      <c r="H205">
        <v>5835837.4800000004</v>
      </c>
      <c r="I205">
        <v>15411</v>
      </c>
      <c r="J205">
        <v>1.1739999999999999</v>
      </c>
      <c r="K205">
        <v>28.361999999999998</v>
      </c>
      <c r="L205">
        <v>38.728000000000002</v>
      </c>
      <c r="M205">
        <v>20.378</v>
      </c>
    </row>
    <row r="206" spans="1:13" hidden="1" x14ac:dyDescent="0.3">
      <c r="A206" t="s">
        <v>22</v>
      </c>
      <c r="B206">
        <v>2002</v>
      </c>
      <c r="C206" t="s">
        <v>21</v>
      </c>
      <c r="D206" t="s">
        <v>52</v>
      </c>
      <c r="E206">
        <v>9610</v>
      </c>
      <c r="F206">
        <v>12393</v>
      </c>
      <c r="G206">
        <v>648.1</v>
      </c>
      <c r="H206">
        <v>909778.7</v>
      </c>
      <c r="I206">
        <v>2402.5</v>
      </c>
      <c r="J206">
        <v>1.2509999999999999</v>
      </c>
      <c r="K206">
        <v>28.361999999999998</v>
      </c>
      <c r="L206">
        <v>38.728000000000002</v>
      </c>
      <c r="M206">
        <v>20.378</v>
      </c>
    </row>
    <row r="207" spans="1:13" hidden="1" x14ac:dyDescent="0.3">
      <c r="A207" t="s">
        <v>13</v>
      </c>
      <c r="B207">
        <v>2002</v>
      </c>
      <c r="C207" t="s">
        <v>19</v>
      </c>
      <c r="D207" t="s">
        <v>52</v>
      </c>
      <c r="E207">
        <v>2109301</v>
      </c>
      <c r="F207">
        <v>5054013</v>
      </c>
      <c r="G207">
        <v>648.1</v>
      </c>
      <c r="H207">
        <v>199687525.69999999</v>
      </c>
      <c r="I207">
        <v>527325.25</v>
      </c>
      <c r="J207">
        <v>2.2029999999999998</v>
      </c>
      <c r="K207">
        <v>28.361999999999998</v>
      </c>
      <c r="L207">
        <v>38.728000000000002</v>
      </c>
      <c r="M207">
        <v>20.378</v>
      </c>
    </row>
    <row r="208" spans="1:13" hidden="1" x14ac:dyDescent="0.3">
      <c r="A208" t="s">
        <v>13</v>
      </c>
      <c r="B208">
        <v>2002</v>
      </c>
      <c r="C208" t="s">
        <v>21</v>
      </c>
      <c r="D208" t="s">
        <v>52</v>
      </c>
      <c r="E208">
        <v>712766</v>
      </c>
      <c r="F208">
        <v>2272773</v>
      </c>
      <c r="G208">
        <v>648.1</v>
      </c>
      <c r="H208">
        <v>67477557.219999999</v>
      </c>
      <c r="I208">
        <v>178191.5</v>
      </c>
      <c r="J208">
        <v>2.5339999999999998</v>
      </c>
      <c r="K208">
        <v>28.361999999999998</v>
      </c>
      <c r="L208">
        <v>38.728000000000002</v>
      </c>
      <c r="M208">
        <v>20.378</v>
      </c>
    </row>
    <row r="209" spans="1:13" hidden="1" x14ac:dyDescent="0.3">
      <c r="A209" t="s">
        <v>18</v>
      </c>
      <c r="B209">
        <v>2002</v>
      </c>
      <c r="C209" t="s">
        <v>24</v>
      </c>
      <c r="D209" t="s">
        <v>52</v>
      </c>
      <c r="E209">
        <v>232471</v>
      </c>
      <c r="F209">
        <v>15387218</v>
      </c>
      <c r="G209">
        <v>648.1</v>
      </c>
      <c r="H209">
        <v>22008029.57</v>
      </c>
      <c r="J209">
        <v>69.356999999999999</v>
      </c>
      <c r="K209">
        <v>28.361999999999998</v>
      </c>
      <c r="L209">
        <v>38.728000000000002</v>
      </c>
    </row>
    <row r="210" spans="1:13" hidden="1" x14ac:dyDescent="0.3">
      <c r="A210" t="s">
        <v>31</v>
      </c>
      <c r="B210">
        <v>2002</v>
      </c>
      <c r="C210" t="s">
        <v>19</v>
      </c>
      <c r="D210" t="s">
        <v>52</v>
      </c>
      <c r="E210">
        <v>416579</v>
      </c>
      <c r="F210">
        <v>276207</v>
      </c>
      <c r="G210">
        <v>648.1</v>
      </c>
      <c r="H210">
        <v>39437533.93</v>
      </c>
      <c r="I210">
        <v>104144.75</v>
      </c>
      <c r="J210">
        <v>0.90200000000000002</v>
      </c>
      <c r="K210">
        <v>28.361999999999998</v>
      </c>
      <c r="L210">
        <v>38.728000000000002</v>
      </c>
      <c r="M210">
        <v>20.378</v>
      </c>
    </row>
    <row r="211" spans="1:13" hidden="1" x14ac:dyDescent="0.3">
      <c r="A211" t="s">
        <v>32</v>
      </c>
      <c r="B211">
        <v>2002</v>
      </c>
      <c r="C211" t="s">
        <v>19</v>
      </c>
      <c r="D211" t="s">
        <v>52</v>
      </c>
      <c r="E211">
        <v>110160</v>
      </c>
      <c r="F211">
        <v>45241</v>
      </c>
      <c r="G211">
        <v>648.1</v>
      </c>
      <c r="H211">
        <v>10428847.199999999</v>
      </c>
      <c r="I211">
        <v>27540</v>
      </c>
      <c r="J211">
        <v>0.24</v>
      </c>
      <c r="K211">
        <v>28.361999999999998</v>
      </c>
      <c r="L211">
        <v>38.728000000000002</v>
      </c>
      <c r="M211">
        <v>20.378</v>
      </c>
    </row>
    <row r="212" spans="1:13" hidden="1" x14ac:dyDescent="0.3">
      <c r="A212" t="s">
        <v>32</v>
      </c>
      <c r="B212">
        <v>2002</v>
      </c>
      <c r="C212" t="s">
        <v>21</v>
      </c>
      <c r="D212" t="s">
        <v>52</v>
      </c>
      <c r="E212">
        <v>584271</v>
      </c>
      <c r="F212">
        <v>330894</v>
      </c>
      <c r="G212">
        <v>648.1</v>
      </c>
      <c r="H212">
        <v>55312935.57</v>
      </c>
      <c r="I212">
        <v>146067.75</v>
      </c>
      <c r="J212">
        <v>0.38700000000000001</v>
      </c>
      <c r="K212">
        <v>28.361999999999998</v>
      </c>
      <c r="L212">
        <v>38.728000000000002</v>
      </c>
      <c r="M212">
        <v>20.378</v>
      </c>
    </row>
    <row r="213" spans="1:13" hidden="1" x14ac:dyDescent="0.3">
      <c r="A213" t="s">
        <v>20</v>
      </c>
      <c r="B213">
        <v>2002</v>
      </c>
      <c r="C213" t="s">
        <v>21</v>
      </c>
      <c r="D213" t="s">
        <v>52</v>
      </c>
      <c r="E213">
        <v>11044</v>
      </c>
      <c r="G213">
        <v>648.1</v>
      </c>
      <c r="H213">
        <v>1045535.48</v>
      </c>
      <c r="I213">
        <v>2761</v>
      </c>
      <c r="J213">
        <v>1.0900000000000001</v>
      </c>
      <c r="L213">
        <v>38.728000000000002</v>
      </c>
      <c r="M213">
        <v>20.378</v>
      </c>
    </row>
    <row r="214" spans="1:13" hidden="1" x14ac:dyDescent="0.3">
      <c r="A214" t="s">
        <v>13</v>
      </c>
      <c r="B214">
        <v>2002</v>
      </c>
      <c r="D214" t="s">
        <v>15</v>
      </c>
      <c r="E214">
        <v>464497</v>
      </c>
      <c r="F214">
        <v>444884</v>
      </c>
      <c r="G214">
        <v>1973.6</v>
      </c>
      <c r="H214">
        <v>43973930.990000002</v>
      </c>
      <c r="I214">
        <v>116124.25</v>
      </c>
      <c r="J214">
        <v>1.077</v>
      </c>
      <c r="K214">
        <v>24.324999999999999</v>
      </c>
      <c r="L214">
        <v>34.012</v>
      </c>
      <c r="M214">
        <v>15.571999999999999</v>
      </c>
    </row>
    <row r="215" spans="1:13" hidden="1" x14ac:dyDescent="0.3">
      <c r="A215" t="s">
        <v>13</v>
      </c>
      <c r="B215">
        <v>2002</v>
      </c>
      <c r="C215" t="s">
        <v>16</v>
      </c>
      <c r="D215" t="s">
        <v>15</v>
      </c>
      <c r="E215">
        <v>327468</v>
      </c>
      <c r="F215">
        <v>622358</v>
      </c>
      <c r="G215">
        <v>1973.6</v>
      </c>
      <c r="H215">
        <v>31001395.559999999</v>
      </c>
      <c r="I215">
        <v>81867</v>
      </c>
      <c r="J215">
        <v>1.794</v>
      </c>
      <c r="K215">
        <v>24.324999999999999</v>
      </c>
      <c r="L215">
        <v>34.012</v>
      </c>
      <c r="M215">
        <v>15.571999999999999</v>
      </c>
    </row>
    <row r="216" spans="1:13" hidden="1" x14ac:dyDescent="0.3">
      <c r="A216" t="s">
        <v>13</v>
      </c>
      <c r="B216">
        <v>2002</v>
      </c>
      <c r="D216" t="s">
        <v>15</v>
      </c>
      <c r="E216" t="s">
        <v>75</v>
      </c>
      <c r="G216">
        <v>1973.6</v>
      </c>
      <c r="H216">
        <v>165550849.09999999</v>
      </c>
      <c r="I216">
        <v>437178.75</v>
      </c>
      <c r="K216">
        <v>24.324999999999999</v>
      </c>
      <c r="L216">
        <v>34.012</v>
      </c>
      <c r="M216">
        <v>15.571999999999999</v>
      </c>
    </row>
    <row r="217" spans="1:13" hidden="1" x14ac:dyDescent="0.3">
      <c r="A217" t="s">
        <v>18</v>
      </c>
      <c r="B217">
        <v>2002</v>
      </c>
      <c r="C217" t="s">
        <v>24</v>
      </c>
      <c r="D217" t="s">
        <v>15</v>
      </c>
      <c r="E217">
        <v>25152</v>
      </c>
      <c r="F217">
        <v>916076</v>
      </c>
      <c r="G217">
        <v>1973.6</v>
      </c>
      <c r="H217" t="s">
        <v>76</v>
      </c>
      <c r="I217">
        <v>6288</v>
      </c>
      <c r="J217">
        <v>37.021000000000001</v>
      </c>
      <c r="K217">
        <v>24.324999999999999</v>
      </c>
      <c r="L217">
        <v>34.012</v>
      </c>
      <c r="M217">
        <v>15.571999999999999</v>
      </c>
    </row>
    <row r="218" spans="1:13" hidden="1" x14ac:dyDescent="0.3">
      <c r="A218" t="s">
        <v>32</v>
      </c>
      <c r="B218">
        <v>2002</v>
      </c>
      <c r="C218" t="s">
        <v>21</v>
      </c>
      <c r="D218" t="s">
        <v>15</v>
      </c>
      <c r="E218">
        <v>40381</v>
      </c>
      <c r="F218">
        <v>20100</v>
      </c>
      <c r="G218">
        <v>1973.6</v>
      </c>
      <c r="H218">
        <v>3822869.27</v>
      </c>
      <c r="I218">
        <v>10095.25</v>
      </c>
      <c r="K218">
        <v>24.324999999999999</v>
      </c>
      <c r="L218">
        <v>34.012</v>
      </c>
      <c r="M218">
        <v>15.571999999999999</v>
      </c>
    </row>
    <row r="219" spans="1:13" hidden="1" x14ac:dyDescent="0.3">
      <c r="A219" t="s">
        <v>20</v>
      </c>
      <c r="B219">
        <v>2002</v>
      </c>
      <c r="C219" t="s">
        <v>21</v>
      </c>
      <c r="D219" t="s">
        <v>15</v>
      </c>
      <c r="E219">
        <v>69061</v>
      </c>
      <c r="F219">
        <v>77952</v>
      </c>
      <c r="G219">
        <v>1973.6</v>
      </c>
      <c r="H219">
        <v>6538004.8700000001</v>
      </c>
      <c r="I219">
        <v>17265.25</v>
      </c>
      <c r="J219">
        <v>1.1519999999999999</v>
      </c>
      <c r="K219">
        <v>24.324999999999999</v>
      </c>
      <c r="L219">
        <v>34.012</v>
      </c>
      <c r="M219">
        <v>15.571999999999999</v>
      </c>
    </row>
    <row r="220" spans="1:13" hidden="1" x14ac:dyDescent="0.3">
      <c r="A220" t="s">
        <v>22</v>
      </c>
      <c r="B220">
        <v>2002</v>
      </c>
      <c r="C220" t="s">
        <v>19</v>
      </c>
      <c r="D220" t="s">
        <v>37</v>
      </c>
      <c r="E220">
        <v>353</v>
      </c>
      <c r="F220">
        <v>301</v>
      </c>
      <c r="G220">
        <v>2516.3000000000002</v>
      </c>
      <c r="H220">
        <v>33418.51</v>
      </c>
      <c r="I220">
        <v>88.25</v>
      </c>
      <c r="J220">
        <v>0</v>
      </c>
      <c r="K220">
        <v>25.587</v>
      </c>
      <c r="L220">
        <v>35.656999999999996</v>
      </c>
      <c r="M220">
        <v>18.106999999999999</v>
      </c>
    </row>
    <row r="221" spans="1:13" hidden="1" x14ac:dyDescent="0.3">
      <c r="A221" t="s">
        <v>13</v>
      </c>
      <c r="B221">
        <v>2002</v>
      </c>
      <c r="C221" t="s">
        <v>19</v>
      </c>
      <c r="D221" t="s">
        <v>37</v>
      </c>
      <c r="E221">
        <v>33728</v>
      </c>
      <c r="F221">
        <v>90072</v>
      </c>
      <c r="G221">
        <v>2516.3000000000002</v>
      </c>
      <c r="H221">
        <v>3193029.76</v>
      </c>
      <c r="J221">
        <v>2.67</v>
      </c>
      <c r="K221">
        <v>25.587</v>
      </c>
      <c r="L221">
        <v>35.656999999999996</v>
      </c>
      <c r="M221">
        <v>18.106999999999999</v>
      </c>
    </row>
    <row r="222" spans="1:13" hidden="1" x14ac:dyDescent="0.3">
      <c r="A222" t="s">
        <v>13</v>
      </c>
      <c r="B222">
        <v>2002</v>
      </c>
      <c r="C222" t="s">
        <v>39</v>
      </c>
      <c r="D222" t="s">
        <v>37</v>
      </c>
      <c r="E222">
        <v>16441</v>
      </c>
      <c r="F222">
        <v>44695</v>
      </c>
      <c r="G222">
        <v>2516.3000000000002</v>
      </c>
      <c r="H222">
        <v>1556469.47</v>
      </c>
      <c r="I222">
        <v>4110.25</v>
      </c>
      <c r="J222">
        <v>2.72</v>
      </c>
      <c r="K222">
        <v>25.587</v>
      </c>
      <c r="L222">
        <v>35.656999999999996</v>
      </c>
      <c r="M222">
        <v>18.106999999999999</v>
      </c>
    </row>
    <row r="223" spans="1:13" hidden="1" x14ac:dyDescent="0.3">
      <c r="A223" t="s">
        <v>18</v>
      </c>
      <c r="B223">
        <v>2002</v>
      </c>
      <c r="C223" t="s">
        <v>77</v>
      </c>
      <c r="D223" t="s">
        <v>37</v>
      </c>
      <c r="E223">
        <v>1188</v>
      </c>
      <c r="F223">
        <v>65470</v>
      </c>
      <c r="G223">
        <v>2516.3000000000002</v>
      </c>
      <c r="H223">
        <v>112467.96</v>
      </c>
      <c r="I223">
        <v>297</v>
      </c>
      <c r="J223">
        <v>55.11</v>
      </c>
      <c r="K223">
        <v>25.587</v>
      </c>
      <c r="L223">
        <v>35.656999999999996</v>
      </c>
      <c r="M223">
        <v>18.106999999999999</v>
      </c>
    </row>
    <row r="224" spans="1:13" hidden="1" x14ac:dyDescent="0.3">
      <c r="A224" t="s">
        <v>22</v>
      </c>
      <c r="B224">
        <v>2002</v>
      </c>
      <c r="C224" t="s">
        <v>19</v>
      </c>
      <c r="D224" t="s">
        <v>41</v>
      </c>
      <c r="E224">
        <v>1320</v>
      </c>
      <c r="F224">
        <v>1068</v>
      </c>
      <c r="G224">
        <v>2511.1999999999998</v>
      </c>
      <c r="H224">
        <v>124964.4</v>
      </c>
      <c r="I224">
        <v>330</v>
      </c>
      <c r="J224">
        <v>0.87</v>
      </c>
      <c r="K224">
        <v>25.327999999999999</v>
      </c>
      <c r="L224">
        <v>33.21</v>
      </c>
      <c r="M224">
        <v>19.545000000000002</v>
      </c>
    </row>
    <row r="225" spans="1:13" hidden="1" x14ac:dyDescent="0.3">
      <c r="A225" t="s">
        <v>13</v>
      </c>
      <c r="B225">
        <v>2002</v>
      </c>
      <c r="C225" t="s">
        <v>14</v>
      </c>
      <c r="D225" t="s">
        <v>41</v>
      </c>
      <c r="E225">
        <v>112438</v>
      </c>
      <c r="F225" t="s">
        <v>78</v>
      </c>
      <c r="G225">
        <v>2511.1999999999998</v>
      </c>
      <c r="H225">
        <v>10644505.460000001</v>
      </c>
      <c r="I225">
        <v>28109.5</v>
      </c>
      <c r="J225">
        <v>2.1309999999999998</v>
      </c>
      <c r="K225">
        <v>25.327999999999999</v>
      </c>
      <c r="L225">
        <v>33.21</v>
      </c>
      <c r="M225">
        <v>19.545000000000002</v>
      </c>
    </row>
    <row r="226" spans="1:13" hidden="1" x14ac:dyDescent="0.3">
      <c r="A226" t="s">
        <v>13</v>
      </c>
      <c r="B226">
        <v>2002</v>
      </c>
      <c r="C226" t="s">
        <v>16</v>
      </c>
      <c r="D226" t="s">
        <v>41</v>
      </c>
      <c r="E226">
        <v>41079</v>
      </c>
      <c r="G226">
        <v>2511.1999999999998</v>
      </c>
      <c r="H226">
        <v>3888948.93</v>
      </c>
      <c r="I226">
        <v>10269.75</v>
      </c>
      <c r="J226">
        <v>2.2120000000000002</v>
      </c>
      <c r="K226">
        <v>25.327999999999999</v>
      </c>
      <c r="L226">
        <v>33.21</v>
      </c>
      <c r="M226">
        <v>19.545000000000002</v>
      </c>
    </row>
    <row r="227" spans="1:13" hidden="1" x14ac:dyDescent="0.3">
      <c r="A227" t="s">
        <v>13</v>
      </c>
      <c r="B227">
        <v>2002</v>
      </c>
      <c r="C227" t="s">
        <v>17</v>
      </c>
      <c r="D227" t="s">
        <v>41</v>
      </c>
      <c r="E227">
        <v>157004</v>
      </c>
      <c r="F227">
        <v>343792</v>
      </c>
      <c r="G227">
        <v>2511.1999999999998</v>
      </c>
      <c r="H227">
        <v>14863568.68</v>
      </c>
      <c r="I227">
        <v>39251</v>
      </c>
      <c r="J227">
        <v>2.1240000000000001</v>
      </c>
      <c r="K227">
        <v>25.327999999999999</v>
      </c>
      <c r="L227">
        <v>33.21</v>
      </c>
      <c r="M227">
        <v>19.545000000000002</v>
      </c>
    </row>
    <row r="228" spans="1:13" hidden="1" x14ac:dyDescent="0.3">
      <c r="A228" t="s">
        <v>18</v>
      </c>
      <c r="B228">
        <v>2002</v>
      </c>
      <c r="C228" t="s">
        <v>79</v>
      </c>
      <c r="D228" t="s">
        <v>41</v>
      </c>
      <c r="E228">
        <v>3758</v>
      </c>
      <c r="F228">
        <v>312830</v>
      </c>
      <c r="G228">
        <v>2511.1999999999998</v>
      </c>
      <c r="H228">
        <v>355769.86</v>
      </c>
      <c r="I228">
        <v>939.5</v>
      </c>
      <c r="J228">
        <v>88.460999999999999</v>
      </c>
      <c r="K228">
        <v>25.327999999999999</v>
      </c>
      <c r="L228">
        <v>33.21</v>
      </c>
      <c r="M228">
        <v>19.545000000000002</v>
      </c>
    </row>
    <row r="229" spans="1:13" hidden="1" x14ac:dyDescent="0.3">
      <c r="A229" t="s">
        <v>22</v>
      </c>
      <c r="B229">
        <v>2002</v>
      </c>
      <c r="C229" t="s">
        <v>19</v>
      </c>
      <c r="D229" t="s">
        <v>80</v>
      </c>
      <c r="E229">
        <v>104286</v>
      </c>
      <c r="F229">
        <v>140169</v>
      </c>
      <c r="G229">
        <v>315.89999999999998</v>
      </c>
      <c r="H229">
        <v>9872755.6199999992</v>
      </c>
      <c r="I229">
        <v>26071.5</v>
      </c>
      <c r="J229">
        <v>1.639</v>
      </c>
      <c r="K229">
        <v>28.062000000000001</v>
      </c>
      <c r="L229">
        <v>38.411999999999999</v>
      </c>
      <c r="M229">
        <v>20</v>
      </c>
    </row>
    <row r="230" spans="1:13" hidden="1" x14ac:dyDescent="0.3">
      <c r="A230" t="s">
        <v>13</v>
      </c>
      <c r="B230">
        <v>2002</v>
      </c>
      <c r="C230" t="s">
        <v>19</v>
      </c>
      <c r="D230" t="s">
        <v>80</v>
      </c>
      <c r="E230">
        <v>1516537</v>
      </c>
      <c r="F230">
        <v>3577108</v>
      </c>
      <c r="G230">
        <v>315.89999999999998</v>
      </c>
      <c r="H230">
        <v>143570557.80000001</v>
      </c>
      <c r="I230">
        <v>379134.25</v>
      </c>
      <c r="J230">
        <v>2.8849999999999998</v>
      </c>
      <c r="K230">
        <v>28.062000000000001</v>
      </c>
      <c r="L230">
        <v>38.411999999999999</v>
      </c>
      <c r="M230">
        <v>20</v>
      </c>
    </row>
    <row r="231" spans="1:13" hidden="1" x14ac:dyDescent="0.3">
      <c r="A231" t="s">
        <v>18</v>
      </c>
      <c r="B231">
        <v>2002</v>
      </c>
      <c r="C231" t="s">
        <v>24</v>
      </c>
      <c r="D231" t="s">
        <v>80</v>
      </c>
      <c r="E231">
        <v>261416</v>
      </c>
      <c r="F231">
        <v>24165390</v>
      </c>
      <c r="G231">
        <v>315.89999999999998</v>
      </c>
      <c r="H231">
        <v>24748252.719999999</v>
      </c>
      <c r="I231">
        <v>65354</v>
      </c>
      <c r="J231">
        <v>89.042000000000002</v>
      </c>
      <c r="K231">
        <v>28.062000000000001</v>
      </c>
      <c r="L231">
        <v>38.411999999999999</v>
      </c>
      <c r="M231">
        <v>20</v>
      </c>
    </row>
    <row r="232" spans="1:13" hidden="1" x14ac:dyDescent="0.3">
      <c r="A232" t="s">
        <v>31</v>
      </c>
      <c r="B232">
        <v>2002</v>
      </c>
      <c r="C232" t="s">
        <v>33</v>
      </c>
      <c r="D232" t="s">
        <v>80</v>
      </c>
      <c r="E232">
        <v>7709</v>
      </c>
      <c r="F232">
        <v>8908</v>
      </c>
      <c r="H232">
        <v>729811.03</v>
      </c>
      <c r="I232">
        <v>1927.25</v>
      </c>
      <c r="J232">
        <v>1.075</v>
      </c>
      <c r="K232">
        <v>28.062000000000001</v>
      </c>
      <c r="L232">
        <v>38.411999999999999</v>
      </c>
      <c r="M232">
        <v>20</v>
      </c>
    </row>
    <row r="233" spans="1:13" hidden="1" x14ac:dyDescent="0.3">
      <c r="A233" t="s">
        <v>32</v>
      </c>
      <c r="B233">
        <v>2002</v>
      </c>
      <c r="C233" t="s">
        <v>19</v>
      </c>
      <c r="D233" t="s">
        <v>80</v>
      </c>
      <c r="E233">
        <v>196888</v>
      </c>
      <c r="F233">
        <v>78555</v>
      </c>
      <c r="G233">
        <v>315.89999999999998</v>
      </c>
      <c r="H233">
        <v>18639386.960000001</v>
      </c>
      <c r="I233">
        <v>49222</v>
      </c>
      <c r="J233">
        <v>0.42299999999999999</v>
      </c>
      <c r="K233">
        <v>28.062000000000001</v>
      </c>
      <c r="L233">
        <v>38.411999999999999</v>
      </c>
      <c r="M233">
        <v>20</v>
      </c>
    </row>
    <row r="234" spans="1:13" hidden="1" x14ac:dyDescent="0.3">
      <c r="A234" t="s">
        <v>22</v>
      </c>
      <c r="B234">
        <v>2002</v>
      </c>
      <c r="C234" t="s">
        <v>19</v>
      </c>
      <c r="D234" t="s">
        <v>28</v>
      </c>
      <c r="E234">
        <v>13517</v>
      </c>
      <c r="F234">
        <v>15639</v>
      </c>
      <c r="G234">
        <v>1629.1</v>
      </c>
      <c r="I234">
        <v>3379.25</v>
      </c>
      <c r="J234">
        <v>0.82799999999999996</v>
      </c>
      <c r="K234">
        <v>25.763000000000002</v>
      </c>
      <c r="L234">
        <v>35.823999999999998</v>
      </c>
      <c r="M234">
        <v>16.821999999999999</v>
      </c>
    </row>
    <row r="235" spans="1:13" hidden="1" x14ac:dyDescent="0.3">
      <c r="A235" t="s">
        <v>13</v>
      </c>
      <c r="B235">
        <v>2002</v>
      </c>
      <c r="C235" t="s">
        <v>14</v>
      </c>
      <c r="D235" t="s">
        <v>28</v>
      </c>
      <c r="E235">
        <v>384965</v>
      </c>
      <c r="F235">
        <v>796652</v>
      </c>
      <c r="G235">
        <v>1629.1</v>
      </c>
      <c r="H235">
        <v>36444636.549999997</v>
      </c>
      <c r="I235">
        <v>96241.25</v>
      </c>
      <c r="J235">
        <v>2.093</v>
      </c>
      <c r="K235">
        <v>25.763000000000002</v>
      </c>
      <c r="L235">
        <v>35.823999999999998</v>
      </c>
      <c r="M235">
        <v>16.821999999999999</v>
      </c>
    </row>
    <row r="236" spans="1:13" hidden="1" x14ac:dyDescent="0.3">
      <c r="A236" t="s">
        <v>13</v>
      </c>
      <c r="B236">
        <v>2002</v>
      </c>
      <c r="C236" t="s">
        <v>16</v>
      </c>
      <c r="D236" t="s">
        <v>28</v>
      </c>
      <c r="F236">
        <v>4198595</v>
      </c>
      <c r="G236">
        <v>1629.1</v>
      </c>
      <c r="H236">
        <v>133113404.3</v>
      </c>
      <c r="I236">
        <v>351519.5</v>
      </c>
      <c r="J236">
        <v>2.7480000000000002</v>
      </c>
      <c r="K236">
        <v>25.763000000000002</v>
      </c>
      <c r="M236">
        <v>16.821999999999999</v>
      </c>
    </row>
    <row r="237" spans="1:13" hidden="1" x14ac:dyDescent="0.3">
      <c r="A237" t="s">
        <v>13</v>
      </c>
      <c r="B237">
        <v>2002</v>
      </c>
      <c r="C237" t="s">
        <v>17</v>
      </c>
      <c r="D237" t="s">
        <v>28</v>
      </c>
      <c r="E237">
        <v>4051084</v>
      </c>
      <c r="F237">
        <v>9393991</v>
      </c>
      <c r="G237">
        <v>1629.1</v>
      </c>
      <c r="H237">
        <v>383516122.30000001</v>
      </c>
      <c r="I237">
        <v>1012771</v>
      </c>
      <c r="J237">
        <v>2.222</v>
      </c>
      <c r="K237">
        <v>25.763000000000002</v>
      </c>
      <c r="L237">
        <v>35.823999999999998</v>
      </c>
      <c r="M237">
        <v>16.821999999999999</v>
      </c>
    </row>
    <row r="238" spans="1:13" hidden="1" x14ac:dyDescent="0.3">
      <c r="A238" t="s">
        <v>18</v>
      </c>
      <c r="B238">
        <v>2002</v>
      </c>
      <c r="C238" t="s">
        <v>24</v>
      </c>
      <c r="D238" t="s">
        <v>28</v>
      </c>
      <c r="E238">
        <v>0</v>
      </c>
      <c r="F238">
        <v>1281276</v>
      </c>
      <c r="G238">
        <v>1629.1</v>
      </c>
      <c r="H238">
        <v>1842278.2</v>
      </c>
      <c r="I238">
        <v>4865</v>
      </c>
      <c r="J238">
        <v>64.528999999999996</v>
      </c>
      <c r="K238" t="s">
        <v>81</v>
      </c>
      <c r="L238">
        <v>35.823999999999998</v>
      </c>
      <c r="M238">
        <v>16.821999999999999</v>
      </c>
    </row>
    <row r="239" spans="1:13" hidden="1" x14ac:dyDescent="0.3">
      <c r="A239" t="s">
        <v>31</v>
      </c>
      <c r="B239">
        <v>2002</v>
      </c>
      <c r="C239" t="s">
        <v>19</v>
      </c>
      <c r="D239" t="s">
        <v>28</v>
      </c>
      <c r="E239">
        <v>2369</v>
      </c>
      <c r="F239">
        <v>3207</v>
      </c>
      <c r="G239">
        <v>1629.1</v>
      </c>
      <c r="I239">
        <v>592.25</v>
      </c>
      <c r="J239">
        <v>1.0620000000000001</v>
      </c>
      <c r="K239">
        <v>25.763000000000002</v>
      </c>
      <c r="L239">
        <v>35.823999999999998</v>
      </c>
      <c r="M239">
        <v>16.821999999999999</v>
      </c>
    </row>
    <row r="240" spans="1:13" hidden="1" x14ac:dyDescent="0.3">
      <c r="A240" t="s">
        <v>32</v>
      </c>
      <c r="B240">
        <v>2002</v>
      </c>
      <c r="C240" t="s">
        <v>19</v>
      </c>
      <c r="D240" t="s">
        <v>28</v>
      </c>
      <c r="E240">
        <v>48645</v>
      </c>
      <c r="F240">
        <v>31833</v>
      </c>
      <c r="G240">
        <v>1629.1</v>
      </c>
      <c r="H240">
        <v>4605222.1500000004</v>
      </c>
      <c r="I240">
        <v>12161.25</v>
      </c>
      <c r="J240">
        <v>0.52300000000000002</v>
      </c>
      <c r="K240">
        <v>25.763000000000002</v>
      </c>
      <c r="L240">
        <v>35.823999999999998</v>
      </c>
      <c r="M240">
        <v>16.821999999999999</v>
      </c>
    </row>
    <row r="241" spans="1:13" hidden="1" x14ac:dyDescent="0.3">
      <c r="A241" t="s">
        <v>32</v>
      </c>
      <c r="B241">
        <v>2002</v>
      </c>
      <c r="C241" t="s">
        <v>21</v>
      </c>
      <c r="D241" t="s">
        <v>28</v>
      </c>
      <c r="E241">
        <v>13493</v>
      </c>
      <c r="F241">
        <v>8636</v>
      </c>
      <c r="G241">
        <v>1629.1</v>
      </c>
      <c r="H241">
        <v>1277382.31</v>
      </c>
      <c r="I241">
        <v>3373.25</v>
      </c>
      <c r="J241">
        <v>0.60499999999999998</v>
      </c>
      <c r="K241">
        <v>25.763000000000002</v>
      </c>
      <c r="L241">
        <v>35.823999999999998</v>
      </c>
      <c r="M241">
        <v>16.821999999999999</v>
      </c>
    </row>
    <row r="242" spans="1:13" hidden="1" x14ac:dyDescent="0.3">
      <c r="A242" t="s">
        <v>20</v>
      </c>
      <c r="B242">
        <v>2002</v>
      </c>
      <c r="C242" t="s">
        <v>21</v>
      </c>
      <c r="D242" t="s">
        <v>28</v>
      </c>
      <c r="E242">
        <v>405350</v>
      </c>
      <c r="F242">
        <v>887437</v>
      </c>
      <c r="G242">
        <v>1629.1</v>
      </c>
      <c r="H242">
        <v>38374484.5</v>
      </c>
      <c r="I242">
        <v>101337.5</v>
      </c>
      <c r="J242">
        <v>1.9930000000000001</v>
      </c>
      <c r="K242">
        <v>25.763000000000002</v>
      </c>
      <c r="L242">
        <v>35.823999999999998</v>
      </c>
      <c r="M242">
        <v>16.821999999999999</v>
      </c>
    </row>
    <row r="243" spans="1:13" hidden="1" x14ac:dyDescent="0.3">
      <c r="A243" t="s">
        <v>22</v>
      </c>
      <c r="B243">
        <v>2003</v>
      </c>
      <c r="C243" t="s">
        <v>19</v>
      </c>
      <c r="D243" t="s">
        <v>52</v>
      </c>
      <c r="E243">
        <v>67597</v>
      </c>
      <c r="F243">
        <v>82164</v>
      </c>
      <c r="G243">
        <v>826</v>
      </c>
      <c r="H243">
        <v>6690751.0599999996</v>
      </c>
      <c r="I243">
        <v>16223.28</v>
      </c>
      <c r="J243">
        <v>1.141</v>
      </c>
      <c r="K243">
        <v>28.428000000000001</v>
      </c>
      <c r="L243">
        <v>38.203000000000003</v>
      </c>
      <c r="M243">
        <v>20.780999999999999</v>
      </c>
    </row>
    <row r="244" spans="1:13" hidden="1" x14ac:dyDescent="0.3">
      <c r="A244" t="s">
        <v>22</v>
      </c>
      <c r="B244">
        <v>2003</v>
      </c>
      <c r="C244" t="s">
        <v>21</v>
      </c>
      <c r="D244" t="s">
        <v>52</v>
      </c>
      <c r="E244">
        <v>108450</v>
      </c>
      <c r="F244">
        <v>19018</v>
      </c>
      <c r="G244">
        <v>826</v>
      </c>
      <c r="H244">
        <v>1073438.1000000001</v>
      </c>
      <c r="I244">
        <v>2602.8000000000002</v>
      </c>
      <c r="J244">
        <v>1.7829999999999999</v>
      </c>
      <c r="K244">
        <v>28.428000000000001</v>
      </c>
      <c r="L244">
        <v>38.203000000000003</v>
      </c>
      <c r="M244">
        <v>20.780999999999999</v>
      </c>
    </row>
    <row r="245" spans="1:13" hidden="1" x14ac:dyDescent="0.3">
      <c r="A245" t="s">
        <v>13</v>
      </c>
      <c r="B245">
        <v>2003</v>
      </c>
      <c r="C245" t="s">
        <v>19</v>
      </c>
      <c r="D245" t="s">
        <v>52</v>
      </c>
      <c r="E245">
        <v>2108904</v>
      </c>
      <c r="F245">
        <v>5841539</v>
      </c>
      <c r="G245">
        <v>826</v>
      </c>
      <c r="H245">
        <v>208739317.90000001</v>
      </c>
      <c r="I245">
        <v>506136.96</v>
      </c>
      <c r="J245">
        <v>2.6709999999999998</v>
      </c>
      <c r="K245">
        <v>28.428000000000001</v>
      </c>
      <c r="L245">
        <v>38.203000000000003</v>
      </c>
      <c r="M245">
        <v>20.780999999999999</v>
      </c>
    </row>
    <row r="246" spans="1:13" hidden="1" x14ac:dyDescent="0.3">
      <c r="A246" t="s">
        <v>13</v>
      </c>
      <c r="B246">
        <v>2003</v>
      </c>
      <c r="D246" t="s">
        <v>52</v>
      </c>
      <c r="E246">
        <v>865734</v>
      </c>
      <c r="F246">
        <v>3111263</v>
      </c>
      <c r="H246">
        <v>85690351.319999993</v>
      </c>
      <c r="I246">
        <v>207776.16</v>
      </c>
      <c r="J246">
        <v>2.7290000000000001</v>
      </c>
      <c r="K246">
        <v>28.428000000000001</v>
      </c>
      <c r="L246">
        <v>38.203000000000003</v>
      </c>
      <c r="M246">
        <v>20.780999999999999</v>
      </c>
    </row>
    <row r="247" spans="1:13" hidden="1" x14ac:dyDescent="0.3">
      <c r="A247" t="s">
        <v>18</v>
      </c>
      <c r="B247">
        <v>2003</v>
      </c>
      <c r="C247" t="s">
        <v>24</v>
      </c>
      <c r="D247" t="s">
        <v>52</v>
      </c>
      <c r="E247" t="s">
        <v>82</v>
      </c>
      <c r="F247" t="s">
        <v>83</v>
      </c>
      <c r="G247">
        <v>826</v>
      </c>
      <c r="H247">
        <v>20683751.620000001</v>
      </c>
      <c r="I247">
        <v>50152.56</v>
      </c>
      <c r="J247">
        <v>74.483999999999995</v>
      </c>
      <c r="K247">
        <v>28.428000000000001</v>
      </c>
      <c r="L247">
        <v>38.203000000000003</v>
      </c>
      <c r="M247">
        <v>20.780999999999999</v>
      </c>
    </row>
    <row r="248" spans="1:13" hidden="1" x14ac:dyDescent="0.3">
      <c r="A248" t="s">
        <v>31</v>
      </c>
      <c r="B248">
        <v>2003</v>
      </c>
      <c r="C248" t="s">
        <v>19</v>
      </c>
      <c r="D248" t="s">
        <v>52</v>
      </c>
      <c r="E248">
        <v>490757</v>
      </c>
      <c r="G248">
        <v>826</v>
      </c>
      <c r="H248">
        <v>48575127.859999999</v>
      </c>
      <c r="I248">
        <v>117781.68</v>
      </c>
      <c r="J248">
        <v>1.0569999999999999</v>
      </c>
      <c r="K248">
        <v>28.428000000000001</v>
      </c>
      <c r="L248">
        <v>38.203000000000003</v>
      </c>
      <c r="M248">
        <v>20.780999999999999</v>
      </c>
    </row>
    <row r="249" spans="1:13" hidden="1" x14ac:dyDescent="0.3">
      <c r="A249" t="s">
        <v>32</v>
      </c>
      <c r="B249">
        <v>2003</v>
      </c>
      <c r="C249" t="s">
        <v>19</v>
      </c>
      <c r="D249" t="s">
        <v>52</v>
      </c>
      <c r="E249">
        <v>95454</v>
      </c>
      <c r="F249">
        <v>66827</v>
      </c>
      <c r="G249">
        <v>826</v>
      </c>
      <c r="H249">
        <v>9448036.9199999999</v>
      </c>
      <c r="I249">
        <v>22908.959999999999</v>
      </c>
      <c r="J249">
        <v>0.65600000000000003</v>
      </c>
      <c r="K249">
        <v>28.428000000000001</v>
      </c>
      <c r="L249">
        <v>38.203000000000003</v>
      </c>
      <c r="M249">
        <v>20.780999999999999</v>
      </c>
    </row>
    <row r="250" spans="1:13" hidden="1" x14ac:dyDescent="0.3">
      <c r="A250" t="s">
        <v>32</v>
      </c>
      <c r="B250">
        <v>2003</v>
      </c>
      <c r="C250" t="s">
        <v>21</v>
      </c>
      <c r="D250" t="s">
        <v>52</v>
      </c>
      <c r="E250">
        <v>343078</v>
      </c>
      <c r="F250">
        <v>133336</v>
      </c>
      <c r="G250">
        <v>826</v>
      </c>
      <c r="H250">
        <v>33957860.439999998</v>
      </c>
      <c r="I250">
        <v>82338.720000000001</v>
      </c>
      <c r="J250">
        <v>0.40799999999999997</v>
      </c>
      <c r="K250">
        <v>28.428000000000001</v>
      </c>
      <c r="L250">
        <v>38.203000000000003</v>
      </c>
      <c r="M250">
        <v>20.780999999999999</v>
      </c>
    </row>
    <row r="251" spans="1:13" hidden="1" x14ac:dyDescent="0.3">
      <c r="A251" t="s">
        <v>20</v>
      </c>
      <c r="B251">
        <v>2003</v>
      </c>
      <c r="C251" t="s">
        <v>21</v>
      </c>
      <c r="D251" t="s">
        <v>52</v>
      </c>
      <c r="E251">
        <v>11928</v>
      </c>
      <c r="F251">
        <v>6741</v>
      </c>
      <c r="G251">
        <v>826</v>
      </c>
      <c r="I251">
        <v>2862.72</v>
      </c>
      <c r="J251">
        <v>0.48199999999999998</v>
      </c>
      <c r="K251">
        <v>28.428000000000001</v>
      </c>
      <c r="L251" t="s">
        <v>84</v>
      </c>
      <c r="M251">
        <v>20.780999999999999</v>
      </c>
    </row>
    <row r="252" spans="1:13" hidden="1" x14ac:dyDescent="0.3">
      <c r="A252" t="s">
        <v>13</v>
      </c>
      <c r="B252">
        <v>2003</v>
      </c>
      <c r="C252" t="s">
        <v>14</v>
      </c>
      <c r="D252" t="s">
        <v>15</v>
      </c>
      <c r="E252">
        <v>441143</v>
      </c>
      <c r="F252">
        <v>430374</v>
      </c>
      <c r="G252">
        <v>2213.6999999999998</v>
      </c>
      <c r="H252">
        <v>43664334.140000001</v>
      </c>
      <c r="I252">
        <v>105874.32</v>
      </c>
      <c r="J252">
        <v>1.119</v>
      </c>
      <c r="K252">
        <v>24.015999999999998</v>
      </c>
      <c r="L252">
        <v>33.491</v>
      </c>
      <c r="M252">
        <v>15.945</v>
      </c>
    </row>
    <row r="253" spans="1:13" hidden="1" x14ac:dyDescent="0.3">
      <c r="A253" t="s">
        <v>13</v>
      </c>
      <c r="B253">
        <v>2003</v>
      </c>
      <c r="C253" t="s">
        <v>16</v>
      </c>
      <c r="D253" t="s">
        <v>15</v>
      </c>
      <c r="E253">
        <v>319480</v>
      </c>
      <c r="F253">
        <v>573189</v>
      </c>
      <c r="G253">
        <v>2213.6999999999998</v>
      </c>
      <c r="H253">
        <v>31622130.399999999</v>
      </c>
      <c r="I253">
        <v>76675.199999999997</v>
      </c>
      <c r="J253">
        <v>1.494</v>
      </c>
      <c r="K253">
        <v>24.015999999999998</v>
      </c>
      <c r="L253">
        <v>33.491</v>
      </c>
      <c r="M253">
        <v>15.945</v>
      </c>
    </row>
    <row r="254" spans="1:13" hidden="1" x14ac:dyDescent="0.3">
      <c r="A254" t="s">
        <v>13</v>
      </c>
      <c r="B254">
        <v>2003</v>
      </c>
      <c r="C254" t="s">
        <v>17</v>
      </c>
      <c r="D254" t="s">
        <v>15</v>
      </c>
      <c r="E254">
        <v>1769203</v>
      </c>
      <c r="F254">
        <v>2877371</v>
      </c>
      <c r="G254">
        <v>2213.6999999999998</v>
      </c>
      <c r="H254">
        <v>175115712.90000001</v>
      </c>
      <c r="I254">
        <v>424608.72</v>
      </c>
      <c r="J254">
        <v>1.619</v>
      </c>
      <c r="K254">
        <v>24.015999999999998</v>
      </c>
      <c r="L254">
        <v>33.491</v>
      </c>
      <c r="M254">
        <v>15.945</v>
      </c>
    </row>
    <row r="255" spans="1:13" hidden="1" x14ac:dyDescent="0.3">
      <c r="A255" t="s">
        <v>18</v>
      </c>
      <c r="B255">
        <v>2003</v>
      </c>
      <c r="C255" t="s">
        <v>24</v>
      </c>
      <c r="D255" t="s">
        <v>15</v>
      </c>
      <c r="E255">
        <v>25431</v>
      </c>
      <c r="F255">
        <v>981360</v>
      </c>
      <c r="G255" t="s">
        <v>85</v>
      </c>
      <c r="H255">
        <v>2517160.38</v>
      </c>
      <c r="I255">
        <v>6103.44</v>
      </c>
      <c r="J255">
        <v>37.432000000000002</v>
      </c>
      <c r="K255">
        <v>24.015999999999998</v>
      </c>
      <c r="L255">
        <v>33.491</v>
      </c>
      <c r="M255">
        <v>15.945</v>
      </c>
    </row>
    <row r="256" spans="1:13" hidden="1" x14ac:dyDescent="0.3">
      <c r="A256" t="s">
        <v>32</v>
      </c>
      <c r="B256">
        <v>2003</v>
      </c>
      <c r="C256" t="s">
        <v>21</v>
      </c>
      <c r="D256" t="s">
        <v>15</v>
      </c>
      <c r="F256">
        <v>20696</v>
      </c>
      <c r="G256">
        <v>2213.6999999999998</v>
      </c>
      <c r="H256">
        <v>3918420.24</v>
      </c>
      <c r="I256">
        <v>9501.1200000000008</v>
      </c>
      <c r="J256">
        <v>0.51900000000000002</v>
      </c>
      <c r="K256">
        <v>24.015999999999998</v>
      </c>
      <c r="L256">
        <v>33.491</v>
      </c>
      <c r="M256">
        <v>15.945</v>
      </c>
    </row>
    <row r="257" spans="1:13" hidden="1" x14ac:dyDescent="0.3">
      <c r="A257" t="s">
        <v>20</v>
      </c>
      <c r="B257">
        <v>2003</v>
      </c>
      <c r="C257" t="s">
        <v>21</v>
      </c>
      <c r="D257" t="s">
        <v>15</v>
      </c>
      <c r="E257">
        <v>69954</v>
      </c>
      <c r="G257">
        <v>2213.6999999999998</v>
      </c>
      <c r="H257">
        <v>6924046.9199999999</v>
      </c>
      <c r="I257">
        <v>16788.96</v>
      </c>
      <c r="J257">
        <v>1.0409999999999999</v>
      </c>
      <c r="K257">
        <v>24.015999999999998</v>
      </c>
      <c r="L257">
        <v>33.491</v>
      </c>
      <c r="M257">
        <v>15.945</v>
      </c>
    </row>
    <row r="258" spans="1:13" hidden="1" x14ac:dyDescent="0.3">
      <c r="A258" t="s">
        <v>22</v>
      </c>
      <c r="B258">
        <v>2003</v>
      </c>
      <c r="C258" t="s">
        <v>19</v>
      </c>
      <c r="D258" t="s">
        <v>37</v>
      </c>
      <c r="G258">
        <v>3011.6</v>
      </c>
      <c r="H258">
        <v>43452.22</v>
      </c>
      <c r="J258">
        <v>0.9</v>
      </c>
      <c r="K258">
        <v>25.861999999999998</v>
      </c>
      <c r="L258">
        <v>35.656999999999996</v>
      </c>
      <c r="M258">
        <v>18.132000000000001</v>
      </c>
    </row>
    <row r="259" spans="1:13" hidden="1" x14ac:dyDescent="0.3">
      <c r="A259" t="s">
        <v>13</v>
      </c>
      <c r="B259">
        <v>2003</v>
      </c>
      <c r="C259" t="s">
        <v>19</v>
      </c>
      <c r="D259" t="s">
        <v>37</v>
      </c>
      <c r="E259">
        <v>35471</v>
      </c>
      <c r="F259">
        <v>115996</v>
      </c>
      <c r="G259">
        <v>3011.6</v>
      </c>
      <c r="H259">
        <v>3510919.58</v>
      </c>
      <c r="I259">
        <v>8513.0400000000009</v>
      </c>
      <c r="J259">
        <v>3.27</v>
      </c>
      <c r="K259">
        <v>25.861999999999998</v>
      </c>
      <c r="L259">
        <v>35.656999999999996</v>
      </c>
      <c r="M259">
        <v>18.132000000000001</v>
      </c>
    </row>
    <row r="260" spans="1:13" hidden="1" x14ac:dyDescent="0.3">
      <c r="A260" t="s">
        <v>13</v>
      </c>
      <c r="B260">
        <v>2003</v>
      </c>
      <c r="C260" t="s">
        <v>21</v>
      </c>
      <c r="D260" t="s">
        <v>37</v>
      </c>
      <c r="E260">
        <v>17330</v>
      </c>
      <c r="F260">
        <v>54665</v>
      </c>
      <c r="G260">
        <v>3011.6</v>
      </c>
      <c r="H260">
        <v>1715323.4</v>
      </c>
      <c r="I260">
        <v>4159.2</v>
      </c>
      <c r="J260">
        <v>3.15</v>
      </c>
      <c r="M260">
        <v>18.132000000000001</v>
      </c>
    </row>
    <row r="261" spans="1:13" hidden="1" x14ac:dyDescent="0.3">
      <c r="A261" t="s">
        <v>18</v>
      </c>
      <c r="B261">
        <v>2003</v>
      </c>
      <c r="C261" t="s">
        <v>24</v>
      </c>
      <c r="D261" t="s">
        <v>37</v>
      </c>
      <c r="E261">
        <v>1210</v>
      </c>
      <c r="F261">
        <v>57607</v>
      </c>
      <c r="G261">
        <v>3011.6</v>
      </c>
      <c r="H261">
        <v>119765.8</v>
      </c>
      <c r="I261">
        <v>290.39999999999998</v>
      </c>
      <c r="J261">
        <v>47.61</v>
      </c>
      <c r="K261">
        <v>25.861999999999998</v>
      </c>
      <c r="L261">
        <v>35.656999999999996</v>
      </c>
      <c r="M261">
        <v>18.132000000000001</v>
      </c>
    </row>
    <row r="262" spans="1:13" hidden="1" x14ac:dyDescent="0.3">
      <c r="A262" t="s">
        <v>22</v>
      </c>
      <c r="B262">
        <v>2003</v>
      </c>
      <c r="C262" t="s">
        <v>19</v>
      </c>
      <c r="D262" t="s">
        <v>23</v>
      </c>
      <c r="E262">
        <v>926430</v>
      </c>
      <c r="F262">
        <v>1103578</v>
      </c>
      <c r="G262">
        <v>867.6</v>
      </c>
      <c r="H262">
        <v>91698041.400000006</v>
      </c>
      <c r="I262">
        <v>222343.2</v>
      </c>
      <c r="J262">
        <v>1.0640000000000001</v>
      </c>
      <c r="K262">
        <v>26.436</v>
      </c>
      <c r="L262">
        <v>36.898000000000003</v>
      </c>
      <c r="M262">
        <v>17.445</v>
      </c>
    </row>
    <row r="263" spans="1:13" hidden="1" x14ac:dyDescent="0.3">
      <c r="A263" t="s">
        <v>22</v>
      </c>
      <c r="B263">
        <v>2003</v>
      </c>
      <c r="C263" t="s">
        <v>48</v>
      </c>
      <c r="D263" t="s">
        <v>23</v>
      </c>
      <c r="E263">
        <v>65271</v>
      </c>
      <c r="F263">
        <v>13707</v>
      </c>
      <c r="G263">
        <v>867.6</v>
      </c>
      <c r="H263">
        <v>6460523.5800000001</v>
      </c>
      <c r="I263">
        <v>15665.04</v>
      </c>
      <c r="J263">
        <v>0.60799999999999998</v>
      </c>
      <c r="K263">
        <v>26.436</v>
      </c>
      <c r="L263">
        <v>36.898000000000003</v>
      </c>
      <c r="M263">
        <v>17.445</v>
      </c>
    </row>
    <row r="264" spans="1:13" hidden="1" x14ac:dyDescent="0.3">
      <c r="A264" t="s">
        <v>22</v>
      </c>
      <c r="B264">
        <v>2003</v>
      </c>
      <c r="C264" t="s">
        <v>16</v>
      </c>
      <c r="D264" t="s">
        <v>23</v>
      </c>
      <c r="E264" t="s">
        <v>86</v>
      </c>
      <c r="F264">
        <v>7808</v>
      </c>
      <c r="G264">
        <v>867.6</v>
      </c>
      <c r="H264">
        <v>649803.69999999995</v>
      </c>
      <c r="I264">
        <v>1575.6</v>
      </c>
      <c r="J264">
        <v>1.1910000000000001</v>
      </c>
      <c r="L264">
        <v>36.898000000000003</v>
      </c>
      <c r="M264">
        <v>17.445</v>
      </c>
    </row>
    <row r="265" spans="1:13" hidden="1" x14ac:dyDescent="0.3">
      <c r="A265" t="s">
        <v>13</v>
      </c>
      <c r="B265">
        <v>2003</v>
      </c>
      <c r="C265" t="s">
        <v>19</v>
      </c>
      <c r="D265" t="s">
        <v>23</v>
      </c>
      <c r="F265">
        <v>2100123</v>
      </c>
      <c r="G265">
        <v>867.6</v>
      </c>
      <c r="H265">
        <v>93464042.560000002</v>
      </c>
      <c r="I265" t="s">
        <v>87</v>
      </c>
      <c r="J265">
        <v>2.133</v>
      </c>
      <c r="K265">
        <v>26.436</v>
      </c>
      <c r="L265">
        <v>36.898000000000003</v>
      </c>
      <c r="M265">
        <v>17.445</v>
      </c>
    </row>
    <row r="266" spans="1:13" hidden="1" x14ac:dyDescent="0.3">
      <c r="A266" t="s">
        <v>13</v>
      </c>
      <c r="B266">
        <v>2003</v>
      </c>
      <c r="C266" t="s">
        <v>39</v>
      </c>
      <c r="D266" t="s">
        <v>23</v>
      </c>
      <c r="E266">
        <v>54629</v>
      </c>
      <c r="F266">
        <v>158046</v>
      </c>
      <c r="G266">
        <v>867.6</v>
      </c>
      <c r="I266">
        <v>13110.96</v>
      </c>
      <c r="J266">
        <v>2.8919999999999999</v>
      </c>
      <c r="K266">
        <v>26.436</v>
      </c>
      <c r="L266">
        <v>36.898000000000003</v>
      </c>
      <c r="M266">
        <v>17.445</v>
      </c>
    </row>
    <row r="267" spans="1:13" hidden="1" x14ac:dyDescent="0.3">
      <c r="A267" t="s">
        <v>13</v>
      </c>
      <c r="B267">
        <v>2003</v>
      </c>
      <c r="C267" t="s">
        <v>65</v>
      </c>
      <c r="D267" t="s">
        <v>23</v>
      </c>
      <c r="E267">
        <v>74998</v>
      </c>
      <c r="F267" t="s">
        <v>88</v>
      </c>
      <c r="G267">
        <v>867.6</v>
      </c>
      <c r="H267">
        <v>7423302.04</v>
      </c>
      <c r="J267">
        <v>3.8769999999999998</v>
      </c>
      <c r="K267">
        <v>26.436</v>
      </c>
      <c r="L267">
        <v>36.898000000000003</v>
      </c>
      <c r="M267">
        <v>17.445</v>
      </c>
    </row>
    <row r="268" spans="1:13" hidden="1" x14ac:dyDescent="0.3">
      <c r="A268" t="s">
        <v>18</v>
      </c>
      <c r="B268">
        <v>2003</v>
      </c>
      <c r="C268" t="s">
        <v>24</v>
      </c>
      <c r="D268" t="s">
        <v>23</v>
      </c>
      <c r="E268">
        <v>243341</v>
      </c>
      <c r="F268">
        <v>16015440</v>
      </c>
      <c r="G268">
        <v>867.6</v>
      </c>
      <c r="H268">
        <v>24085892.18</v>
      </c>
      <c r="I268">
        <v>58401.84</v>
      </c>
      <c r="J268">
        <v>72.128</v>
      </c>
      <c r="K268">
        <v>26.436</v>
      </c>
      <c r="L268">
        <v>36.898000000000003</v>
      </c>
      <c r="M268">
        <v>17.445</v>
      </c>
    </row>
    <row r="269" spans="1:13" hidden="1" x14ac:dyDescent="0.3">
      <c r="A269" t="s">
        <v>31</v>
      </c>
      <c r="B269">
        <v>2003</v>
      </c>
      <c r="C269" t="s">
        <v>19</v>
      </c>
      <c r="D269" t="s">
        <v>23</v>
      </c>
      <c r="E269">
        <v>360264</v>
      </c>
      <c r="F269">
        <v>165177</v>
      </c>
      <c r="G269">
        <v>867.6</v>
      </c>
      <c r="H269">
        <v>35658930.719999999</v>
      </c>
      <c r="I269">
        <v>86463.360000000001</v>
      </c>
      <c r="J269">
        <v>0.46899999999999997</v>
      </c>
      <c r="L269">
        <v>36.898000000000003</v>
      </c>
      <c r="M269">
        <v>17.445</v>
      </c>
    </row>
    <row r="270" spans="1:13" hidden="1" x14ac:dyDescent="0.3">
      <c r="A270" t="s">
        <v>31</v>
      </c>
      <c r="B270">
        <v>2003</v>
      </c>
      <c r="C270" t="s">
        <v>21</v>
      </c>
      <c r="D270" t="s">
        <v>23</v>
      </c>
      <c r="E270">
        <v>737406</v>
      </c>
      <c r="F270">
        <v>179533</v>
      </c>
      <c r="G270">
        <v>867.6</v>
      </c>
      <c r="H270">
        <v>72988445.879999995</v>
      </c>
      <c r="J270">
        <v>0.46200000000000002</v>
      </c>
      <c r="K270">
        <v>26.436</v>
      </c>
      <c r="L270">
        <v>36.898000000000003</v>
      </c>
      <c r="M270">
        <v>17.445</v>
      </c>
    </row>
    <row r="271" spans="1:13" hidden="1" x14ac:dyDescent="0.3">
      <c r="A271" t="s">
        <v>31</v>
      </c>
      <c r="B271">
        <v>2003</v>
      </c>
      <c r="C271" t="s">
        <v>16</v>
      </c>
      <c r="D271" t="s">
        <v>23</v>
      </c>
      <c r="E271">
        <v>37795</v>
      </c>
      <c r="F271">
        <v>19977</v>
      </c>
      <c r="G271">
        <v>867.6</v>
      </c>
      <c r="H271">
        <v>3740949.1</v>
      </c>
      <c r="I271">
        <v>9070.7999999999993</v>
      </c>
      <c r="J271">
        <v>0.56799999999999995</v>
      </c>
      <c r="K271">
        <v>26.436</v>
      </c>
      <c r="L271">
        <v>36.898000000000003</v>
      </c>
      <c r="M271">
        <v>17.445</v>
      </c>
    </row>
    <row r="272" spans="1:13" hidden="1" x14ac:dyDescent="0.3">
      <c r="A272" t="s">
        <v>32</v>
      </c>
      <c r="B272">
        <v>2003</v>
      </c>
      <c r="C272" t="s">
        <v>38</v>
      </c>
      <c r="D272" t="s">
        <v>23</v>
      </c>
      <c r="E272">
        <v>129237</v>
      </c>
      <c r="F272">
        <v>32541</v>
      </c>
      <c r="G272">
        <v>867.6</v>
      </c>
      <c r="H272">
        <v>12791878.26</v>
      </c>
      <c r="I272">
        <v>31016.880000000001</v>
      </c>
      <c r="J272">
        <v>0.224</v>
      </c>
      <c r="K272">
        <v>26.436</v>
      </c>
      <c r="L272">
        <v>36.898000000000003</v>
      </c>
      <c r="M272">
        <v>17.445</v>
      </c>
    </row>
    <row r="273" spans="1:13" hidden="1" x14ac:dyDescent="0.3">
      <c r="A273" t="s">
        <v>32</v>
      </c>
      <c r="B273">
        <v>2003</v>
      </c>
      <c r="C273" t="s">
        <v>21</v>
      </c>
      <c r="D273" t="s">
        <v>23</v>
      </c>
      <c r="E273">
        <v>11397</v>
      </c>
      <c r="F273">
        <v>6002</v>
      </c>
      <c r="G273">
        <v>867.6</v>
      </c>
      <c r="H273">
        <v>1128075.06</v>
      </c>
      <c r="I273">
        <v>2735.28</v>
      </c>
      <c r="J273">
        <v>0.49</v>
      </c>
      <c r="K273">
        <v>26.436</v>
      </c>
      <c r="L273">
        <v>36.898000000000003</v>
      </c>
      <c r="M273">
        <v>17.445</v>
      </c>
    </row>
    <row r="274" spans="1:13" hidden="1" x14ac:dyDescent="0.3">
      <c r="A274" t="s">
        <v>20</v>
      </c>
      <c r="B274">
        <v>2003</v>
      </c>
      <c r="C274" t="s">
        <v>21</v>
      </c>
      <c r="D274" t="s">
        <v>23</v>
      </c>
      <c r="E274">
        <v>231994</v>
      </c>
      <c r="F274">
        <v>96150</v>
      </c>
      <c r="G274">
        <v>867.6</v>
      </c>
      <c r="H274">
        <v>22962766.120000001</v>
      </c>
      <c r="I274">
        <v>55678.559999999998</v>
      </c>
      <c r="J274">
        <v>0.51600000000000001</v>
      </c>
      <c r="K274">
        <v>26.436</v>
      </c>
      <c r="L274">
        <v>36.898000000000003</v>
      </c>
      <c r="M274">
        <v>17.445</v>
      </c>
    </row>
    <row r="275" spans="1:13" hidden="1" x14ac:dyDescent="0.3">
      <c r="A275" t="s">
        <v>22</v>
      </c>
      <c r="B275">
        <v>2003</v>
      </c>
      <c r="C275" t="s">
        <v>19</v>
      </c>
      <c r="D275" t="s">
        <v>41</v>
      </c>
      <c r="E275">
        <v>1504</v>
      </c>
      <c r="F275">
        <v>1217</v>
      </c>
      <c r="G275">
        <v>2386</v>
      </c>
      <c r="H275">
        <v>148865.92000000001</v>
      </c>
      <c r="I275">
        <v>360.96</v>
      </c>
      <c r="K275">
        <v>25.465</v>
      </c>
      <c r="L275">
        <v>32.61</v>
      </c>
      <c r="M275">
        <v>20.015000000000001</v>
      </c>
    </row>
    <row r="276" spans="1:13" hidden="1" x14ac:dyDescent="0.3">
      <c r="A276" t="s">
        <v>13</v>
      </c>
      <c r="B276">
        <v>2003</v>
      </c>
      <c r="C276" t="s">
        <v>14</v>
      </c>
      <c r="D276" t="s">
        <v>41</v>
      </c>
      <c r="E276">
        <v>-102770</v>
      </c>
      <c r="F276" t="s">
        <v>89</v>
      </c>
      <c r="G276">
        <v>2386</v>
      </c>
      <c r="H276">
        <v>10172174.6</v>
      </c>
      <c r="I276">
        <v>24664.799999999999</v>
      </c>
      <c r="J276">
        <v>2.141</v>
      </c>
      <c r="K276">
        <v>25.465</v>
      </c>
      <c r="L276">
        <v>32.61</v>
      </c>
      <c r="M276">
        <v>20.015000000000001</v>
      </c>
    </row>
    <row r="277" spans="1:13" hidden="1" x14ac:dyDescent="0.3">
      <c r="A277" t="s">
        <v>13</v>
      </c>
      <c r="B277">
        <v>2003</v>
      </c>
      <c r="C277" t="s">
        <v>16</v>
      </c>
      <c r="D277" t="s">
        <v>41</v>
      </c>
      <c r="E277">
        <v>37186</v>
      </c>
      <c r="F277">
        <v>83239</v>
      </c>
      <c r="G277">
        <v>2386</v>
      </c>
      <c r="H277">
        <v>3680670.28</v>
      </c>
      <c r="I277">
        <v>8924.64</v>
      </c>
      <c r="J277">
        <v>1.845</v>
      </c>
      <c r="K277">
        <v>25.465</v>
      </c>
      <c r="L277">
        <v>32.61</v>
      </c>
      <c r="M277">
        <v>20.015000000000001</v>
      </c>
    </row>
    <row r="278" spans="1:13" hidden="1" x14ac:dyDescent="0.3">
      <c r="A278" t="s">
        <v>13</v>
      </c>
      <c r="B278">
        <v>2003</v>
      </c>
      <c r="C278" t="s">
        <v>17</v>
      </c>
      <c r="D278" t="s">
        <v>41</v>
      </c>
      <c r="E278">
        <v>147384</v>
      </c>
      <c r="F278">
        <v>266674</v>
      </c>
      <c r="G278">
        <v>2386</v>
      </c>
      <c r="H278" t="s">
        <v>90</v>
      </c>
      <c r="I278">
        <v>35372.160000000003</v>
      </c>
      <c r="J278">
        <v>1.9610000000000001</v>
      </c>
      <c r="K278">
        <v>25.465</v>
      </c>
      <c r="L278">
        <v>32.61</v>
      </c>
      <c r="M278">
        <v>20.015000000000001</v>
      </c>
    </row>
    <row r="279" spans="1:13" hidden="1" x14ac:dyDescent="0.3">
      <c r="A279" t="s">
        <v>18</v>
      </c>
      <c r="B279">
        <v>2003</v>
      </c>
      <c r="C279" t="s">
        <v>24</v>
      </c>
      <c r="D279" t="s">
        <v>41</v>
      </c>
      <c r="E279">
        <v>3535</v>
      </c>
      <c r="G279">
        <v>2386</v>
      </c>
      <c r="H279">
        <v>349894.3</v>
      </c>
      <c r="I279">
        <v>848.4</v>
      </c>
      <c r="J279">
        <v>82.35</v>
      </c>
      <c r="K279">
        <v>25.465</v>
      </c>
      <c r="L279" t="s">
        <v>91</v>
      </c>
      <c r="M279">
        <v>20.015000000000001</v>
      </c>
    </row>
    <row r="280" spans="1:13" hidden="1" x14ac:dyDescent="0.3">
      <c r="A280" t="s">
        <v>13</v>
      </c>
      <c r="B280">
        <v>2003</v>
      </c>
      <c r="C280" t="s">
        <v>19</v>
      </c>
      <c r="D280" t="s">
        <v>26</v>
      </c>
      <c r="E280">
        <v>109721</v>
      </c>
      <c r="F280">
        <v>200703</v>
      </c>
      <c r="G280">
        <v>3321.3</v>
      </c>
      <c r="H280">
        <v>10860184.58</v>
      </c>
      <c r="I280">
        <v>26333.040000000001</v>
      </c>
      <c r="J280">
        <v>1.7989999999999999</v>
      </c>
      <c r="K280">
        <v>18.844999999999999</v>
      </c>
      <c r="L280">
        <v>26.518000000000001</v>
      </c>
      <c r="M280">
        <v>10.912000000000001</v>
      </c>
    </row>
    <row r="281" spans="1:13" hidden="1" x14ac:dyDescent="0.3">
      <c r="A281" t="s">
        <v>18</v>
      </c>
      <c r="B281">
        <v>2003</v>
      </c>
      <c r="C281" t="s">
        <v>24</v>
      </c>
      <c r="D281" t="s">
        <v>26</v>
      </c>
      <c r="E281">
        <v>0</v>
      </c>
      <c r="F281">
        <v>228</v>
      </c>
      <c r="G281">
        <v>3321.3</v>
      </c>
      <c r="H281">
        <v>8215.34</v>
      </c>
      <c r="I281">
        <v>19.920000000000002</v>
      </c>
      <c r="J281">
        <v>2.3460000000000001</v>
      </c>
      <c r="K281">
        <v>18.844999999999999</v>
      </c>
      <c r="L281">
        <v>26.518000000000001</v>
      </c>
      <c r="M281">
        <v>10.912000000000001</v>
      </c>
    </row>
    <row r="282" spans="1:13" hidden="1" x14ac:dyDescent="0.3">
      <c r="A282" t="s">
        <v>20</v>
      </c>
      <c r="B282">
        <v>2003</v>
      </c>
      <c r="C282" t="s">
        <v>21</v>
      </c>
      <c r="D282" t="s">
        <v>26</v>
      </c>
      <c r="E282">
        <v>862</v>
      </c>
      <c r="F282">
        <v>1540</v>
      </c>
      <c r="G282">
        <v>3321.3</v>
      </c>
      <c r="H282">
        <v>85320.76</v>
      </c>
      <c r="I282">
        <v>206.88</v>
      </c>
      <c r="J282">
        <v>1.49</v>
      </c>
      <c r="K282">
        <v>18.844999999999999</v>
      </c>
      <c r="L282">
        <v>26.518000000000001</v>
      </c>
      <c r="M282">
        <v>10.912000000000001</v>
      </c>
    </row>
    <row r="283" spans="1:13" hidden="1" x14ac:dyDescent="0.3">
      <c r="A283" t="s">
        <v>22</v>
      </c>
      <c r="B283">
        <v>2003</v>
      </c>
      <c r="C283" t="s">
        <v>19</v>
      </c>
      <c r="D283" t="s">
        <v>36</v>
      </c>
      <c r="E283">
        <v>121</v>
      </c>
      <c r="F283">
        <v>266</v>
      </c>
      <c r="G283">
        <v>1434.588</v>
      </c>
      <c r="H283">
        <v>11976.58</v>
      </c>
      <c r="I283">
        <v>29.04</v>
      </c>
      <c r="J283">
        <v>1.605</v>
      </c>
      <c r="K283">
        <v>28.242000000000001</v>
      </c>
      <c r="L283">
        <v>32.869999999999997</v>
      </c>
      <c r="M283">
        <v>24.655999999999999</v>
      </c>
    </row>
    <row r="284" spans="1:13" hidden="1" x14ac:dyDescent="0.3">
      <c r="A284" t="s">
        <v>13</v>
      </c>
      <c r="B284">
        <v>2003</v>
      </c>
      <c r="C284" t="s">
        <v>19</v>
      </c>
      <c r="D284" t="s">
        <v>36</v>
      </c>
      <c r="E284">
        <v>25065</v>
      </c>
      <c r="F284">
        <v>67003</v>
      </c>
      <c r="G284">
        <v>1434.588</v>
      </c>
      <c r="H284">
        <v>2480933.7000000002</v>
      </c>
      <c r="I284">
        <v>6015.6</v>
      </c>
      <c r="J284">
        <v>2.9929999999999999</v>
      </c>
      <c r="K284">
        <v>28.242000000000001</v>
      </c>
      <c r="L284">
        <v>32.869999999999997</v>
      </c>
      <c r="M284">
        <v>24.655999999999999</v>
      </c>
    </row>
    <row r="285" spans="1:13" hidden="1" x14ac:dyDescent="0.3">
      <c r="A285" t="s">
        <v>18</v>
      </c>
      <c r="B285">
        <v>2003</v>
      </c>
      <c r="C285" t="s">
        <v>24</v>
      </c>
      <c r="D285" t="s">
        <v>36</v>
      </c>
      <c r="E285">
        <v>1733</v>
      </c>
      <c r="G285">
        <v>1434.588</v>
      </c>
      <c r="H285">
        <v>171532.34</v>
      </c>
      <c r="I285">
        <v>415.92</v>
      </c>
      <c r="J285">
        <v>54.984999999999999</v>
      </c>
      <c r="K285">
        <v>28.242000000000001</v>
      </c>
      <c r="L285">
        <v>32.869999999999997</v>
      </c>
      <c r="M285">
        <v>24.655999999999999</v>
      </c>
    </row>
    <row r="286" spans="1:13" hidden="1" x14ac:dyDescent="0.3">
      <c r="A286" t="s">
        <v>32</v>
      </c>
      <c r="B286">
        <v>2003</v>
      </c>
      <c r="C286" t="s">
        <v>21</v>
      </c>
      <c r="D286" t="s">
        <v>36</v>
      </c>
      <c r="E286">
        <v>1174</v>
      </c>
      <c r="F286">
        <v>437</v>
      </c>
      <c r="G286">
        <v>1434.588</v>
      </c>
      <c r="H286">
        <v>116202.52</v>
      </c>
      <c r="I286">
        <v>281.76</v>
      </c>
      <c r="J286">
        <v>0.71</v>
      </c>
      <c r="K286">
        <v>28.242000000000001</v>
      </c>
      <c r="L286">
        <v>32.869999999999997</v>
      </c>
      <c r="M286">
        <v>24.655999999999999</v>
      </c>
    </row>
    <row r="287" spans="1:13" hidden="1" x14ac:dyDescent="0.3">
      <c r="A287" t="s">
        <v>22</v>
      </c>
      <c r="B287">
        <v>2003</v>
      </c>
      <c r="C287" t="s">
        <v>19</v>
      </c>
      <c r="D287" t="s">
        <v>80</v>
      </c>
      <c r="E287">
        <v>118439</v>
      </c>
      <c r="F287">
        <v>176381</v>
      </c>
      <c r="G287">
        <v>345.6</v>
      </c>
      <c r="H287">
        <v>11723092.220000001</v>
      </c>
      <c r="I287">
        <v>28425.360000000001</v>
      </c>
      <c r="J287">
        <v>1.7929999999999999</v>
      </c>
      <c r="K287">
        <v>27.841999999999999</v>
      </c>
      <c r="L287">
        <v>37.518000000000001</v>
      </c>
      <c r="M287">
        <v>20.148</v>
      </c>
    </row>
    <row r="288" spans="1:13" hidden="1" x14ac:dyDescent="0.3">
      <c r="A288" t="s">
        <v>13</v>
      </c>
      <c r="B288">
        <v>2003</v>
      </c>
      <c r="D288" t="s">
        <v>80</v>
      </c>
      <c r="E288">
        <v>1396651</v>
      </c>
      <c r="F288">
        <v>3222776</v>
      </c>
      <c r="G288">
        <v>345.6</v>
      </c>
      <c r="H288">
        <v>138240516</v>
      </c>
      <c r="I288">
        <v>335196.24</v>
      </c>
      <c r="J288">
        <v>2.7280000000000002</v>
      </c>
      <c r="K288">
        <v>27.841999999999999</v>
      </c>
      <c r="L288">
        <v>37.518000000000001</v>
      </c>
      <c r="M288">
        <v>20.148</v>
      </c>
    </row>
    <row r="289" spans="1:13" hidden="1" x14ac:dyDescent="0.3">
      <c r="A289" t="s">
        <v>18</v>
      </c>
      <c r="B289">
        <v>2003</v>
      </c>
      <c r="C289" t="s">
        <v>24</v>
      </c>
      <c r="D289" t="s">
        <v>80</v>
      </c>
      <c r="E289">
        <v>192069</v>
      </c>
      <c r="F289">
        <v>19529277</v>
      </c>
      <c r="G289">
        <v>345.6</v>
      </c>
      <c r="H289">
        <v>19010989.620000001</v>
      </c>
      <c r="I289">
        <v>46096.56</v>
      </c>
      <c r="J289">
        <v>96.114000000000004</v>
      </c>
      <c r="K289">
        <v>27.841999999999999</v>
      </c>
      <c r="L289">
        <v>37.518000000000001</v>
      </c>
      <c r="M289">
        <v>20.148</v>
      </c>
    </row>
    <row r="290" spans="1:13" hidden="1" x14ac:dyDescent="0.3">
      <c r="A290" t="s">
        <v>31</v>
      </c>
      <c r="B290">
        <v>2003</v>
      </c>
      <c r="C290" t="s">
        <v>19</v>
      </c>
      <c r="D290" t="s">
        <v>80</v>
      </c>
      <c r="E290">
        <v>10367</v>
      </c>
      <c r="F290">
        <v>13408</v>
      </c>
      <c r="G290">
        <v>345.6</v>
      </c>
      <c r="H290">
        <v>1026125.66</v>
      </c>
      <c r="I290">
        <v>2488.08</v>
      </c>
      <c r="J290" t="s">
        <v>92</v>
      </c>
      <c r="K290">
        <v>27.841999999999999</v>
      </c>
      <c r="L290">
        <v>37.518000000000001</v>
      </c>
      <c r="M290">
        <v>20.148</v>
      </c>
    </row>
    <row r="291" spans="1:13" hidden="1" x14ac:dyDescent="0.3">
      <c r="A291" t="s">
        <v>32</v>
      </c>
      <c r="B291">
        <v>2003</v>
      </c>
      <c r="C291" t="s">
        <v>19</v>
      </c>
      <c r="D291" t="s">
        <v>80</v>
      </c>
      <c r="E291">
        <v>185732</v>
      </c>
      <c r="F291">
        <v>75920</v>
      </c>
      <c r="G291">
        <v>345.6</v>
      </c>
      <c r="I291">
        <v>44575.68</v>
      </c>
      <c r="J291" t="s">
        <v>93</v>
      </c>
      <c r="K291">
        <v>27.841999999999999</v>
      </c>
      <c r="L291">
        <v>37.518000000000001</v>
      </c>
      <c r="M291">
        <v>20.148</v>
      </c>
    </row>
    <row r="292" spans="1:13" hidden="1" x14ac:dyDescent="0.3">
      <c r="A292" t="s">
        <v>22</v>
      </c>
      <c r="B292">
        <v>2003</v>
      </c>
      <c r="C292" t="s">
        <v>38</v>
      </c>
      <c r="D292" t="s">
        <v>28</v>
      </c>
      <c r="E292">
        <v>13417</v>
      </c>
      <c r="F292">
        <v>15505</v>
      </c>
      <c r="G292" t="s">
        <v>94</v>
      </c>
      <c r="H292">
        <v>1328014.6599999999</v>
      </c>
      <c r="I292">
        <v>3220.08</v>
      </c>
      <c r="J292">
        <v>0.76</v>
      </c>
      <c r="K292">
        <v>25.849</v>
      </c>
      <c r="L292">
        <v>35.491999999999997</v>
      </c>
      <c r="M292">
        <v>16.512</v>
      </c>
    </row>
    <row r="293" spans="1:13" hidden="1" x14ac:dyDescent="0.3">
      <c r="A293" t="s">
        <v>13</v>
      </c>
      <c r="B293">
        <v>2003</v>
      </c>
      <c r="C293" t="s">
        <v>14</v>
      </c>
      <c r="D293" t="s">
        <v>28</v>
      </c>
      <c r="E293">
        <v>339753</v>
      </c>
      <c r="F293">
        <v>719205</v>
      </c>
      <c r="G293">
        <v>1526.7</v>
      </c>
      <c r="H293">
        <v>33628751.939999998</v>
      </c>
      <c r="I293">
        <v>81540.72</v>
      </c>
      <c r="J293">
        <v>2.1320000000000001</v>
      </c>
      <c r="K293">
        <v>25.849</v>
      </c>
      <c r="L293">
        <v>35.491999999999997</v>
      </c>
      <c r="M293">
        <v>16.512</v>
      </c>
    </row>
    <row r="294" spans="1:13" hidden="1" x14ac:dyDescent="0.3">
      <c r="A294" t="s">
        <v>13</v>
      </c>
      <c r="B294">
        <v>2003</v>
      </c>
      <c r="C294" t="s">
        <v>16</v>
      </c>
      <c r="D294" t="s">
        <v>28</v>
      </c>
      <c r="E294">
        <v>1390148</v>
      </c>
      <c r="F294">
        <v>4289454</v>
      </c>
      <c r="G294">
        <v>1526.7</v>
      </c>
      <c r="H294">
        <v>137596849</v>
      </c>
      <c r="I294">
        <v>333635.52</v>
      </c>
      <c r="J294">
        <v>2.879</v>
      </c>
      <c r="L294">
        <v>35.491999999999997</v>
      </c>
      <c r="M294">
        <v>16.512</v>
      </c>
    </row>
    <row r="295" spans="1:13" hidden="1" x14ac:dyDescent="0.3">
      <c r="A295" t="s">
        <v>13</v>
      </c>
      <c r="B295">
        <v>2003</v>
      </c>
      <c r="C295" t="s">
        <v>17</v>
      </c>
      <c r="D295" t="s">
        <v>28</v>
      </c>
      <c r="E295">
        <v>4126706</v>
      </c>
      <c r="F295">
        <v>9653580</v>
      </c>
      <c r="G295">
        <v>1526.7</v>
      </c>
      <c r="H295">
        <v>408461359.89999998</v>
      </c>
      <c r="I295">
        <v>990409.44</v>
      </c>
      <c r="J295">
        <v>2.2829999999999999</v>
      </c>
      <c r="K295">
        <v>25.849</v>
      </c>
      <c r="L295">
        <v>35.491999999999997</v>
      </c>
      <c r="M295">
        <v>16.512</v>
      </c>
    </row>
    <row r="296" spans="1:13" hidden="1" x14ac:dyDescent="0.3">
      <c r="A296" t="s">
        <v>18</v>
      </c>
      <c r="B296">
        <v>2003</v>
      </c>
      <c r="C296" t="s">
        <v>24</v>
      </c>
      <c r="D296" t="s">
        <v>28</v>
      </c>
      <c r="E296">
        <v>16903</v>
      </c>
      <c r="F296">
        <v>1252628</v>
      </c>
      <c r="G296">
        <v>1526.7</v>
      </c>
      <c r="H296">
        <v>1673058.94</v>
      </c>
      <c r="I296">
        <v>4056.72</v>
      </c>
      <c r="J296">
        <v>74.465000000000003</v>
      </c>
      <c r="K296">
        <v>25.849</v>
      </c>
      <c r="L296">
        <v>35.491999999999997</v>
      </c>
      <c r="M296">
        <v>16.512</v>
      </c>
    </row>
    <row r="297" spans="1:13" hidden="1" x14ac:dyDescent="0.3">
      <c r="A297" t="s">
        <v>31</v>
      </c>
      <c r="B297">
        <v>2003</v>
      </c>
      <c r="C297" t="s">
        <v>38</v>
      </c>
      <c r="D297" t="s">
        <v>28</v>
      </c>
      <c r="E297" t="s">
        <v>95</v>
      </c>
      <c r="F297">
        <v>5594</v>
      </c>
      <c r="G297">
        <v>1526.7</v>
      </c>
      <c r="H297">
        <v>837865.7</v>
      </c>
      <c r="I297">
        <v>2031.6</v>
      </c>
      <c r="J297">
        <v>0.58499999999999996</v>
      </c>
      <c r="K297">
        <v>25.849</v>
      </c>
      <c r="L297">
        <v>35.491999999999997</v>
      </c>
      <c r="M297">
        <v>16.512</v>
      </c>
    </row>
    <row r="298" spans="1:13" hidden="1" x14ac:dyDescent="0.3">
      <c r="A298" t="s">
        <v>32</v>
      </c>
      <c r="B298">
        <v>2003</v>
      </c>
      <c r="C298" t="s">
        <v>33</v>
      </c>
      <c r="D298" t="s">
        <v>28</v>
      </c>
      <c r="E298">
        <v>51227</v>
      </c>
      <c r="F298">
        <v>31163</v>
      </c>
      <c r="G298">
        <v>1526.7</v>
      </c>
      <c r="H298">
        <v>5070448.46</v>
      </c>
      <c r="I298">
        <v>12294.48</v>
      </c>
      <c r="J298">
        <v>0.52400000000000002</v>
      </c>
      <c r="K298">
        <v>25.849</v>
      </c>
      <c r="L298">
        <v>35.491999999999997</v>
      </c>
      <c r="M298">
        <v>16.512</v>
      </c>
    </row>
    <row r="299" spans="1:13" hidden="1" x14ac:dyDescent="0.3">
      <c r="A299" t="s">
        <v>32</v>
      </c>
      <c r="B299">
        <v>2003</v>
      </c>
      <c r="C299" t="s">
        <v>21</v>
      </c>
      <c r="D299" t="s">
        <v>28</v>
      </c>
      <c r="E299">
        <v>15147</v>
      </c>
      <c r="F299">
        <v>11106</v>
      </c>
      <c r="G299">
        <v>1526.7</v>
      </c>
      <c r="H299">
        <v>1499250.06</v>
      </c>
      <c r="I299">
        <v>3635.28</v>
      </c>
      <c r="J299" t="s">
        <v>96</v>
      </c>
      <c r="K299">
        <v>25.849</v>
      </c>
      <c r="L299">
        <v>35.491999999999997</v>
      </c>
      <c r="M299">
        <v>16.512</v>
      </c>
    </row>
    <row r="300" spans="1:13" hidden="1" x14ac:dyDescent="0.3">
      <c r="A300" t="s">
        <v>20</v>
      </c>
      <c r="B300">
        <v>2003</v>
      </c>
      <c r="C300" t="s">
        <v>21</v>
      </c>
      <c r="D300" t="s">
        <v>28</v>
      </c>
      <c r="E300">
        <v>425721</v>
      </c>
      <c r="F300">
        <v>985686</v>
      </c>
      <c r="G300">
        <v>1526.7</v>
      </c>
      <c r="H300">
        <v>42137864.579999998</v>
      </c>
      <c r="I300">
        <v>102173.04</v>
      </c>
      <c r="K300">
        <v>25.849</v>
      </c>
      <c r="L300">
        <v>35.491999999999997</v>
      </c>
      <c r="M300">
        <v>16.512</v>
      </c>
    </row>
    <row r="301" spans="1:13" hidden="1" x14ac:dyDescent="0.3">
      <c r="A301" t="s">
        <v>22</v>
      </c>
      <c r="B301">
        <v>2004</v>
      </c>
      <c r="C301" t="s">
        <v>19</v>
      </c>
      <c r="D301" t="s">
        <v>23</v>
      </c>
      <c r="E301">
        <v>840781</v>
      </c>
      <c r="F301">
        <v>1571399</v>
      </c>
      <c r="G301">
        <v>1117.7</v>
      </c>
      <c r="H301">
        <v>91090213.540000007</v>
      </c>
      <c r="I301">
        <v>176564.01</v>
      </c>
      <c r="J301">
        <v>1.603</v>
      </c>
      <c r="K301">
        <v>25.437999999999999</v>
      </c>
      <c r="L301">
        <v>35.634999999999998</v>
      </c>
      <c r="M301">
        <v>16.577999999999999</v>
      </c>
    </row>
    <row r="302" spans="1:13" hidden="1" x14ac:dyDescent="0.3">
      <c r="A302" t="s">
        <v>22</v>
      </c>
      <c r="B302">
        <v>2004</v>
      </c>
      <c r="D302" t="s">
        <v>23</v>
      </c>
      <c r="G302">
        <v>1117.7</v>
      </c>
      <c r="H302">
        <v>4833372.42</v>
      </c>
      <c r="I302">
        <v>9368.73</v>
      </c>
      <c r="J302">
        <v>1.294</v>
      </c>
      <c r="L302">
        <v>35.634999999999998</v>
      </c>
      <c r="M302">
        <v>16.577999999999999</v>
      </c>
    </row>
    <row r="303" spans="1:13" hidden="1" x14ac:dyDescent="0.3">
      <c r="A303" t="s">
        <v>22</v>
      </c>
      <c r="B303">
        <v>2004</v>
      </c>
      <c r="C303" t="s">
        <v>16</v>
      </c>
      <c r="D303" t="s">
        <v>23</v>
      </c>
      <c r="E303">
        <v>7447</v>
      </c>
      <c r="F303">
        <v>11853</v>
      </c>
      <c r="G303">
        <v>1117.7</v>
      </c>
      <c r="I303">
        <v>1563.87</v>
      </c>
      <c r="J303" t="s">
        <v>97</v>
      </c>
      <c r="K303">
        <v>25.437999999999999</v>
      </c>
      <c r="L303">
        <v>35.634999999999998</v>
      </c>
      <c r="M303">
        <v>16.577999999999999</v>
      </c>
    </row>
    <row r="304" spans="1:13" hidden="1" x14ac:dyDescent="0.3">
      <c r="A304" t="s">
        <v>13</v>
      </c>
      <c r="B304">
        <v>2004</v>
      </c>
      <c r="C304" t="s">
        <v>19</v>
      </c>
      <c r="D304" t="s">
        <v>23</v>
      </c>
      <c r="E304">
        <v>1055061</v>
      </c>
      <c r="F304">
        <v>2627561</v>
      </c>
      <c r="G304">
        <v>1117.7</v>
      </c>
      <c r="H304">
        <v>114305308.7</v>
      </c>
      <c r="I304">
        <v>221562.81</v>
      </c>
      <c r="J304">
        <v>2.37</v>
      </c>
      <c r="K304">
        <v>25.437999999999999</v>
      </c>
      <c r="L304">
        <v>35.634999999999998</v>
      </c>
      <c r="M304">
        <v>16.577999999999999</v>
      </c>
    </row>
    <row r="305" spans="1:13" hidden="1" x14ac:dyDescent="0.3">
      <c r="A305" t="s">
        <v>13</v>
      </c>
      <c r="B305">
        <v>2004</v>
      </c>
      <c r="C305" t="s">
        <v>21</v>
      </c>
      <c r="D305" t="s">
        <v>23</v>
      </c>
      <c r="E305">
        <v>43861</v>
      </c>
      <c r="F305">
        <v>144235</v>
      </c>
      <c r="G305">
        <v>1117.7</v>
      </c>
      <c r="H305">
        <v>4751900.74</v>
      </c>
      <c r="I305">
        <v>9210.81</v>
      </c>
      <c r="J305">
        <v>3.3889999999999998</v>
      </c>
      <c r="K305">
        <v>25.437999999999999</v>
      </c>
      <c r="L305">
        <v>35.634999999999998</v>
      </c>
      <c r="M305">
        <v>16.577999999999999</v>
      </c>
    </row>
    <row r="306" spans="1:13" hidden="1" x14ac:dyDescent="0.3">
      <c r="A306" t="s">
        <v>13</v>
      </c>
      <c r="B306">
        <v>2004</v>
      </c>
      <c r="C306" t="s">
        <v>16</v>
      </c>
      <c r="D306" t="s">
        <v>23</v>
      </c>
      <c r="E306">
        <v>209257</v>
      </c>
      <c r="F306">
        <v>935326</v>
      </c>
      <c r="G306">
        <v>1117.7</v>
      </c>
      <c r="H306">
        <v>22670903.379999999</v>
      </c>
      <c r="I306">
        <v>43943.97</v>
      </c>
      <c r="J306" t="s">
        <v>98</v>
      </c>
      <c r="K306">
        <v>25.437999999999999</v>
      </c>
      <c r="L306">
        <v>35.634999999999998</v>
      </c>
      <c r="M306">
        <v>16.577999999999999</v>
      </c>
    </row>
    <row r="307" spans="1:13" hidden="1" x14ac:dyDescent="0.3">
      <c r="A307" t="s">
        <v>31</v>
      </c>
      <c r="B307">
        <v>2004</v>
      </c>
      <c r="C307" t="s">
        <v>19</v>
      </c>
      <c r="D307" t="s">
        <v>23</v>
      </c>
      <c r="E307">
        <v>601981</v>
      </c>
      <c r="F307">
        <v>262686</v>
      </c>
      <c r="G307">
        <v>1117.7</v>
      </c>
      <c r="H307">
        <v>65218621.539999999</v>
      </c>
      <c r="J307">
        <v>0.56399999999999995</v>
      </c>
      <c r="K307">
        <v>25.437999999999999</v>
      </c>
      <c r="L307">
        <v>35.634999999999998</v>
      </c>
      <c r="M307">
        <v>16.577999999999999</v>
      </c>
    </row>
    <row r="308" spans="1:13" hidden="1" x14ac:dyDescent="0.3">
      <c r="A308" t="s">
        <v>31</v>
      </c>
      <c r="B308">
        <v>2004</v>
      </c>
      <c r="C308" t="s">
        <v>21</v>
      </c>
      <c r="D308" t="s">
        <v>23</v>
      </c>
      <c r="E308">
        <v>623217</v>
      </c>
      <c r="F308">
        <v>235635</v>
      </c>
      <c r="G308">
        <v>1117.7</v>
      </c>
      <c r="H308">
        <v>67519329.780000001</v>
      </c>
      <c r="I308">
        <v>130875.57</v>
      </c>
      <c r="J308">
        <v>0.63600000000000001</v>
      </c>
      <c r="K308">
        <v>25.437999999999999</v>
      </c>
      <c r="L308">
        <v>35.634999999999998</v>
      </c>
      <c r="M308">
        <v>16.577999999999999</v>
      </c>
    </row>
    <row r="309" spans="1:13" hidden="1" x14ac:dyDescent="0.3">
      <c r="A309" t="s">
        <v>31</v>
      </c>
      <c r="B309">
        <v>2004</v>
      </c>
      <c r="C309" t="s">
        <v>65</v>
      </c>
      <c r="D309" t="s">
        <v>23</v>
      </c>
      <c r="E309">
        <v>45930</v>
      </c>
      <c r="F309">
        <v>29797</v>
      </c>
      <c r="G309">
        <v>1117.7</v>
      </c>
      <c r="H309">
        <v>4976056.2</v>
      </c>
      <c r="I309">
        <v>9645.2999999999993</v>
      </c>
      <c r="J309">
        <v>0.68400000000000005</v>
      </c>
      <c r="K309">
        <v>25.437999999999999</v>
      </c>
      <c r="L309">
        <v>35.634999999999998</v>
      </c>
      <c r="M309">
        <v>16.577999999999999</v>
      </c>
    </row>
    <row r="310" spans="1:13" hidden="1" x14ac:dyDescent="0.3">
      <c r="A310" t="s">
        <v>32</v>
      </c>
      <c r="B310">
        <v>2004</v>
      </c>
      <c r="C310" t="s">
        <v>19</v>
      </c>
      <c r="D310" t="s">
        <v>23</v>
      </c>
      <c r="E310">
        <v>128006</v>
      </c>
      <c r="F310">
        <v>14678</v>
      </c>
      <c r="G310">
        <v>1117.7</v>
      </c>
      <c r="H310">
        <v>13868170.039999999</v>
      </c>
      <c r="I310">
        <v>26881.26</v>
      </c>
      <c r="J310">
        <v>0.13400000000000001</v>
      </c>
      <c r="K310">
        <v>25.437999999999999</v>
      </c>
      <c r="L310">
        <v>35.634999999999998</v>
      </c>
      <c r="M310">
        <v>16.577999999999999</v>
      </c>
    </row>
    <row r="311" spans="1:13" hidden="1" x14ac:dyDescent="0.3">
      <c r="A311" t="s">
        <v>32</v>
      </c>
      <c r="B311">
        <v>2004</v>
      </c>
      <c r="C311" t="s">
        <v>21</v>
      </c>
      <c r="D311" t="s">
        <v>23</v>
      </c>
      <c r="E311">
        <v>4505</v>
      </c>
      <c r="F311">
        <v>1550</v>
      </c>
      <c r="G311">
        <v>1117.7</v>
      </c>
      <c r="H311">
        <v>488071.7</v>
      </c>
      <c r="I311">
        <v>946.05</v>
      </c>
      <c r="J311">
        <v>0.34799999999999998</v>
      </c>
      <c r="K311">
        <v>25.437999999999999</v>
      </c>
      <c r="L311" t="s">
        <v>99</v>
      </c>
      <c r="M311">
        <v>16.577999999999999</v>
      </c>
    </row>
    <row r="312" spans="1:13" hidden="1" x14ac:dyDescent="0.3">
      <c r="A312" t="s">
        <v>20</v>
      </c>
      <c r="B312">
        <v>2004</v>
      </c>
      <c r="C312" t="s">
        <v>21</v>
      </c>
      <c r="D312" t="s">
        <v>23</v>
      </c>
      <c r="E312">
        <v>241991</v>
      </c>
      <c r="F312">
        <v>206296</v>
      </c>
      <c r="G312">
        <v>1117.7</v>
      </c>
      <c r="H312">
        <v>26217304.940000001</v>
      </c>
      <c r="I312">
        <v>50818.11</v>
      </c>
      <c r="J312">
        <v>0.84499999999999997</v>
      </c>
      <c r="K312">
        <v>25.437999999999999</v>
      </c>
      <c r="L312">
        <v>35.634999999999998</v>
      </c>
      <c r="M312">
        <v>16.577999999999999</v>
      </c>
    </row>
    <row r="313" spans="1:13" hidden="1" x14ac:dyDescent="0.3">
      <c r="A313" t="s">
        <v>22</v>
      </c>
      <c r="B313">
        <v>2004</v>
      </c>
      <c r="C313" t="s">
        <v>19</v>
      </c>
      <c r="D313" t="s">
        <v>41</v>
      </c>
      <c r="E313">
        <v>1383</v>
      </c>
      <c r="F313">
        <v>1119</v>
      </c>
      <c r="G313" t="s">
        <v>100</v>
      </c>
      <c r="H313">
        <v>149834.22</v>
      </c>
      <c r="I313">
        <v>290.43</v>
      </c>
      <c r="J313">
        <v>0.78200000000000003</v>
      </c>
      <c r="K313">
        <v>25.004999999999999</v>
      </c>
      <c r="L313">
        <v>32.497999999999998</v>
      </c>
      <c r="M313" t="s">
        <v>101</v>
      </c>
    </row>
    <row r="314" spans="1:13" hidden="1" x14ac:dyDescent="0.3">
      <c r="A314" t="s">
        <v>13</v>
      </c>
      <c r="B314">
        <v>2004</v>
      </c>
      <c r="C314" t="s">
        <v>14</v>
      </c>
      <c r="D314" t="s">
        <v>41</v>
      </c>
      <c r="E314">
        <v>105349</v>
      </c>
      <c r="F314">
        <v>241824</v>
      </c>
      <c r="G314">
        <v>2880.2</v>
      </c>
      <c r="H314">
        <v>11413510.66</v>
      </c>
      <c r="I314">
        <v>22123.29</v>
      </c>
      <c r="J314">
        <v>2.2719999999999998</v>
      </c>
      <c r="K314">
        <v>25.004999999999999</v>
      </c>
      <c r="L314">
        <v>32.497999999999998</v>
      </c>
      <c r="M314">
        <v>19.350999999999999</v>
      </c>
    </row>
    <row r="315" spans="1:13" hidden="1" x14ac:dyDescent="0.3">
      <c r="A315" t="s">
        <v>13</v>
      </c>
      <c r="B315">
        <v>2004</v>
      </c>
      <c r="C315" t="s">
        <v>16</v>
      </c>
      <c r="D315" t="s">
        <v>41</v>
      </c>
      <c r="E315">
        <v>35732</v>
      </c>
      <c r="F315">
        <v>89752</v>
      </c>
      <c r="G315">
        <v>2880.2</v>
      </c>
      <c r="H315">
        <v>3871204.88</v>
      </c>
      <c r="I315">
        <v>7503.72</v>
      </c>
      <c r="J315">
        <v>2.2570000000000001</v>
      </c>
      <c r="K315">
        <v>25.004999999999999</v>
      </c>
      <c r="L315">
        <v>32.497999999999998</v>
      </c>
      <c r="M315">
        <v>19.350999999999999</v>
      </c>
    </row>
    <row r="316" spans="1:13" hidden="1" x14ac:dyDescent="0.3">
      <c r="A316" t="s">
        <v>13</v>
      </c>
      <c r="B316">
        <v>2004</v>
      </c>
      <c r="C316" t="s">
        <v>17</v>
      </c>
      <c r="D316" t="s">
        <v>41</v>
      </c>
      <c r="E316">
        <v>148893</v>
      </c>
      <c r="F316">
        <v>-335529</v>
      </c>
      <c r="G316">
        <v>2880.2</v>
      </c>
      <c r="H316">
        <v>16131067.619999999</v>
      </c>
      <c r="I316">
        <v>31267.53</v>
      </c>
      <c r="J316">
        <v>2.1760000000000002</v>
      </c>
      <c r="K316">
        <v>25.004999999999999</v>
      </c>
      <c r="L316">
        <v>32.497999999999998</v>
      </c>
      <c r="M316">
        <v>19.350999999999999</v>
      </c>
    </row>
    <row r="317" spans="1:13" hidden="1" x14ac:dyDescent="0.3">
      <c r="A317" t="s">
        <v>18</v>
      </c>
      <c r="B317">
        <v>2004</v>
      </c>
      <c r="C317" t="s">
        <v>77</v>
      </c>
      <c r="D317" t="s">
        <v>41</v>
      </c>
      <c r="E317">
        <v>1921</v>
      </c>
      <c r="F317">
        <v>154300</v>
      </c>
      <c r="H317">
        <v>208121.14</v>
      </c>
      <c r="I317">
        <v>403.41</v>
      </c>
      <c r="J317">
        <v>82.352000000000004</v>
      </c>
      <c r="K317">
        <v>25.004999999999999</v>
      </c>
      <c r="L317">
        <v>32.497999999999998</v>
      </c>
      <c r="M317">
        <v>19.350999999999999</v>
      </c>
    </row>
    <row r="318" spans="1:13" hidden="1" x14ac:dyDescent="0.3">
      <c r="A318" t="s">
        <v>13</v>
      </c>
      <c r="B318">
        <v>2004</v>
      </c>
      <c r="C318" t="s">
        <v>14</v>
      </c>
      <c r="D318" t="s">
        <v>26</v>
      </c>
      <c r="E318">
        <v>32667</v>
      </c>
      <c r="F318" t="s">
        <v>102</v>
      </c>
      <c r="G318">
        <v>4767.8999999999996</v>
      </c>
      <c r="H318">
        <v>3539142.78</v>
      </c>
      <c r="I318">
        <v>6860.07</v>
      </c>
      <c r="J318">
        <v>1.4930000000000001</v>
      </c>
      <c r="K318">
        <v>18.725000000000001</v>
      </c>
      <c r="L318">
        <v>26.321999999999999</v>
      </c>
      <c r="M318">
        <v>10.847</v>
      </c>
    </row>
    <row r="319" spans="1:13" hidden="1" x14ac:dyDescent="0.3">
      <c r="A319" t="s">
        <v>13</v>
      </c>
      <c r="B319">
        <v>2004</v>
      </c>
      <c r="C319" t="s">
        <v>16</v>
      </c>
      <c r="D319" t="s">
        <v>26</v>
      </c>
      <c r="E319">
        <v>9224</v>
      </c>
      <c r="F319">
        <v>37439</v>
      </c>
      <c r="G319">
        <v>4767.8999999999996</v>
      </c>
      <c r="H319">
        <v>999328.16</v>
      </c>
      <c r="I319">
        <v>1937.04</v>
      </c>
      <c r="J319">
        <v>2.0779999999999998</v>
      </c>
      <c r="K319">
        <v>18.725000000000001</v>
      </c>
      <c r="L319">
        <v>26.321999999999999</v>
      </c>
      <c r="M319">
        <v>10.847</v>
      </c>
    </row>
    <row r="320" spans="1:13" hidden="1" x14ac:dyDescent="0.3">
      <c r="A320" t="s">
        <v>13</v>
      </c>
      <c r="B320">
        <v>2004</v>
      </c>
      <c r="C320" t="s">
        <v>17</v>
      </c>
      <c r="D320" t="s">
        <v>26</v>
      </c>
      <c r="E320">
        <v>69659</v>
      </c>
      <c r="F320">
        <v>118514</v>
      </c>
      <c r="G320">
        <v>4767.8999999999996</v>
      </c>
      <c r="H320">
        <v>7546856.0599999996</v>
      </c>
      <c r="I320">
        <v>14628.39</v>
      </c>
      <c r="J320">
        <v>1.7929999999999999</v>
      </c>
      <c r="K320">
        <v>18.725000000000001</v>
      </c>
      <c r="L320">
        <v>26.321999999999999</v>
      </c>
      <c r="M320">
        <v>10.847</v>
      </c>
    </row>
    <row r="321" spans="1:13" hidden="1" x14ac:dyDescent="0.3">
      <c r="A321" t="s">
        <v>18</v>
      </c>
      <c r="B321">
        <v>2004</v>
      </c>
      <c r="C321" t="s">
        <v>79</v>
      </c>
      <c r="D321" t="s">
        <v>26</v>
      </c>
      <c r="E321">
        <v>84</v>
      </c>
      <c r="F321">
        <v>225</v>
      </c>
      <c r="G321">
        <v>4767.8999999999996</v>
      </c>
      <c r="H321">
        <v>9100.56</v>
      </c>
      <c r="I321">
        <v>17.64</v>
      </c>
      <c r="J321">
        <v>2.2639999999999998</v>
      </c>
      <c r="K321">
        <v>18.725000000000001</v>
      </c>
      <c r="L321">
        <v>26.321999999999999</v>
      </c>
      <c r="M321">
        <v>10.847</v>
      </c>
    </row>
    <row r="322" spans="1:13" hidden="1" x14ac:dyDescent="0.3">
      <c r="A322" t="s">
        <v>20</v>
      </c>
      <c r="B322">
        <v>2004</v>
      </c>
      <c r="C322" t="s">
        <v>21</v>
      </c>
      <c r="D322" t="s">
        <v>26</v>
      </c>
      <c r="E322">
        <v>863</v>
      </c>
      <c r="F322">
        <v>1564</v>
      </c>
      <c r="G322">
        <v>4767.8999999999996</v>
      </c>
      <c r="H322">
        <v>93497.42</v>
      </c>
      <c r="I322">
        <v>181.23</v>
      </c>
      <c r="J322">
        <v>1.157</v>
      </c>
      <c r="K322">
        <v>18.725000000000001</v>
      </c>
      <c r="L322">
        <v>26.321999999999999</v>
      </c>
      <c r="M322">
        <v>10.847</v>
      </c>
    </row>
    <row r="323" spans="1:13" hidden="1" x14ac:dyDescent="0.3">
      <c r="A323" t="s">
        <v>22</v>
      </c>
      <c r="B323">
        <v>2004</v>
      </c>
      <c r="C323" t="s">
        <v>19</v>
      </c>
      <c r="D323" t="s">
        <v>80</v>
      </c>
      <c r="F323">
        <v>154085</v>
      </c>
      <c r="G323">
        <v>1034</v>
      </c>
      <c r="H323">
        <v>11792267.300000001</v>
      </c>
      <c r="I323">
        <v>22857.45</v>
      </c>
      <c r="J323">
        <v>1.742</v>
      </c>
      <c r="K323">
        <v>27.001999999999999</v>
      </c>
      <c r="L323">
        <v>36.959000000000003</v>
      </c>
      <c r="M323">
        <v>19.451000000000001</v>
      </c>
    </row>
    <row r="324" spans="1:13" hidden="1" x14ac:dyDescent="0.3">
      <c r="A324" t="s">
        <v>13</v>
      </c>
      <c r="B324">
        <v>2004</v>
      </c>
      <c r="C324" t="s">
        <v>19</v>
      </c>
      <c r="D324" t="s">
        <v>80</v>
      </c>
      <c r="E324">
        <v>1872822</v>
      </c>
      <c r="F324">
        <v>5061622</v>
      </c>
      <c r="G324">
        <v>1034</v>
      </c>
      <c r="H324">
        <v>202901535.5</v>
      </c>
      <c r="I324">
        <v>393292.62</v>
      </c>
      <c r="J324">
        <v>3.0150000000000001</v>
      </c>
      <c r="K324">
        <v>27.001999999999999</v>
      </c>
      <c r="L324">
        <v>36.959000000000003</v>
      </c>
      <c r="M324">
        <v>19.451000000000001</v>
      </c>
    </row>
    <row r="325" spans="1:13" hidden="1" x14ac:dyDescent="0.3">
      <c r="A325" t="s">
        <v>18</v>
      </c>
      <c r="B325">
        <v>2004</v>
      </c>
      <c r="C325" t="s">
        <v>24</v>
      </c>
      <c r="D325" t="s">
        <v>80</v>
      </c>
      <c r="E325">
        <v>222188</v>
      </c>
      <c r="F325">
        <v>24457244</v>
      </c>
      <c r="G325">
        <v>1034</v>
      </c>
      <c r="H325">
        <v>24071847.920000002</v>
      </c>
      <c r="I325">
        <v>46659.48</v>
      </c>
      <c r="J325" t="s">
        <v>103</v>
      </c>
      <c r="K325">
        <v>27.001999999999999</v>
      </c>
      <c r="L325">
        <v>36.959000000000003</v>
      </c>
      <c r="M325">
        <v>19.451000000000001</v>
      </c>
    </row>
    <row r="326" spans="1:13" hidden="1" x14ac:dyDescent="0.3">
      <c r="A326" t="s">
        <v>31</v>
      </c>
      <c r="B326">
        <v>2004</v>
      </c>
      <c r="C326" t="s">
        <v>19</v>
      </c>
      <c r="D326" t="s">
        <v>80</v>
      </c>
      <c r="E326">
        <v>18152</v>
      </c>
      <c r="F326">
        <v>19303</v>
      </c>
      <c r="G326">
        <v>1034</v>
      </c>
      <c r="H326">
        <v>1966587.68</v>
      </c>
      <c r="I326">
        <v>3811.92</v>
      </c>
      <c r="J326">
        <v>1.0029999999999999</v>
      </c>
      <c r="K326">
        <v>27.001999999999999</v>
      </c>
      <c r="M326">
        <v>19.451000000000001</v>
      </c>
    </row>
    <row r="327" spans="1:13" hidden="1" x14ac:dyDescent="0.3">
      <c r="A327" t="s">
        <v>32</v>
      </c>
      <c r="B327">
        <v>2004</v>
      </c>
      <c r="C327" t="s">
        <v>19</v>
      </c>
      <c r="D327" t="s">
        <v>80</v>
      </c>
      <c r="E327">
        <v>226364</v>
      </c>
      <c r="F327">
        <v>82998</v>
      </c>
      <c r="G327">
        <v>1034</v>
      </c>
      <c r="H327">
        <v>24524275.760000002</v>
      </c>
      <c r="I327">
        <v>47536.44</v>
      </c>
      <c r="J327">
        <v>0.40799999999999997</v>
      </c>
      <c r="K327">
        <v>27.001999999999999</v>
      </c>
      <c r="L327">
        <v>36.959000000000003</v>
      </c>
      <c r="M327">
        <v>19.451000000000001</v>
      </c>
    </row>
    <row r="328" spans="1:13" hidden="1" x14ac:dyDescent="0.3">
      <c r="A328" t="s">
        <v>22</v>
      </c>
      <c r="B328">
        <v>2005</v>
      </c>
      <c r="C328" t="s">
        <v>19</v>
      </c>
      <c r="D328" t="s">
        <v>52</v>
      </c>
      <c r="E328">
        <v>56576</v>
      </c>
      <c r="F328">
        <v>62947</v>
      </c>
      <c r="G328">
        <v>1075.5</v>
      </c>
      <c r="H328">
        <v>6784593.9199999999</v>
      </c>
      <c r="I328">
        <v>11880.96</v>
      </c>
      <c r="J328">
        <v>1.3160000000000001</v>
      </c>
      <c r="K328">
        <v>27.891999999999999</v>
      </c>
      <c r="L328">
        <v>37.314999999999998</v>
      </c>
      <c r="M328">
        <v>20.64</v>
      </c>
    </row>
    <row r="329" spans="1:13" hidden="1" x14ac:dyDescent="0.3">
      <c r="A329" t="s">
        <v>22</v>
      </c>
      <c r="B329">
        <v>2005</v>
      </c>
      <c r="C329" t="s">
        <v>21</v>
      </c>
      <c r="D329" t="s">
        <v>52</v>
      </c>
      <c r="E329">
        <v>9031</v>
      </c>
      <c r="F329">
        <v>16398</v>
      </c>
      <c r="G329">
        <v>1075.5</v>
      </c>
      <c r="I329">
        <v>1896.51</v>
      </c>
      <c r="J329">
        <v>1.7849999999999999</v>
      </c>
      <c r="K329">
        <v>27.891999999999999</v>
      </c>
      <c r="L329">
        <v>37.314999999999998</v>
      </c>
      <c r="M329">
        <v>20.64</v>
      </c>
    </row>
    <row r="330" spans="1:13" hidden="1" x14ac:dyDescent="0.3">
      <c r="A330" t="s">
        <v>13</v>
      </c>
      <c r="B330">
        <v>2005</v>
      </c>
      <c r="C330" t="s">
        <v>19</v>
      </c>
      <c r="D330" t="s">
        <v>52</v>
      </c>
      <c r="E330">
        <v>2526108</v>
      </c>
      <c r="F330">
        <v>6376990</v>
      </c>
      <c r="G330">
        <v>1075.5</v>
      </c>
      <c r="H330">
        <v>302930871.39999998</v>
      </c>
      <c r="I330">
        <v>530482.68000000005</v>
      </c>
      <c r="J330">
        <v>2.5489999999999999</v>
      </c>
      <c r="K330">
        <v>27.891999999999999</v>
      </c>
      <c r="L330">
        <v>37.314999999999998</v>
      </c>
      <c r="M330">
        <v>20.64</v>
      </c>
    </row>
    <row r="331" spans="1:13" hidden="1" x14ac:dyDescent="0.3">
      <c r="A331" t="s">
        <v>13</v>
      </c>
      <c r="B331">
        <v>2005</v>
      </c>
      <c r="C331" t="s">
        <v>21</v>
      </c>
      <c r="D331" t="s">
        <v>52</v>
      </c>
      <c r="F331">
        <v>5326634</v>
      </c>
      <c r="G331">
        <v>1075.5</v>
      </c>
      <c r="H331">
        <v>174560708.59999999</v>
      </c>
      <c r="I331">
        <v>305685.03000000003</v>
      </c>
      <c r="J331">
        <v>3.1320000000000001</v>
      </c>
      <c r="K331">
        <v>27.891999999999999</v>
      </c>
      <c r="L331">
        <v>37.314999999999998</v>
      </c>
      <c r="M331">
        <v>20.64</v>
      </c>
    </row>
    <row r="332" spans="1:13" hidden="1" x14ac:dyDescent="0.3">
      <c r="A332" t="s">
        <v>18</v>
      </c>
      <c r="B332">
        <v>2005</v>
      </c>
      <c r="C332" t="s">
        <v>24</v>
      </c>
      <c r="D332" t="s">
        <v>52</v>
      </c>
      <c r="E332">
        <v>229960</v>
      </c>
      <c r="F332">
        <v>17656395</v>
      </c>
      <c r="G332" t="s">
        <v>104</v>
      </c>
      <c r="H332">
        <v>27576803.199999999</v>
      </c>
      <c r="I332">
        <v>48291.6</v>
      </c>
      <c r="J332">
        <v>83.59</v>
      </c>
      <c r="K332">
        <v>27.891999999999999</v>
      </c>
      <c r="L332">
        <v>37.314999999999998</v>
      </c>
      <c r="M332">
        <v>20.64</v>
      </c>
    </row>
    <row r="333" spans="1:13" hidden="1" x14ac:dyDescent="0.3">
      <c r="A333" t="s">
        <v>31</v>
      </c>
      <c r="B333">
        <v>2005</v>
      </c>
      <c r="C333" t="s">
        <v>24</v>
      </c>
      <c r="D333" t="s">
        <v>52</v>
      </c>
      <c r="E333">
        <v>444264</v>
      </c>
      <c r="F333">
        <v>297556</v>
      </c>
      <c r="G333">
        <v>1075.5</v>
      </c>
      <c r="H333">
        <v>53276138.880000003</v>
      </c>
      <c r="I333">
        <v>93295.44</v>
      </c>
      <c r="J333">
        <v>0.93100000000000005</v>
      </c>
      <c r="K333">
        <v>27.891999999999999</v>
      </c>
      <c r="L333">
        <v>37.314999999999998</v>
      </c>
      <c r="M333">
        <v>20.64</v>
      </c>
    </row>
    <row r="334" spans="1:13" hidden="1" x14ac:dyDescent="0.3">
      <c r="A334" t="s">
        <v>32</v>
      </c>
      <c r="B334">
        <v>2005</v>
      </c>
      <c r="C334" t="s">
        <v>19</v>
      </c>
      <c r="D334" t="s">
        <v>52</v>
      </c>
      <c r="E334">
        <v>79206</v>
      </c>
      <c r="F334">
        <v>338440</v>
      </c>
      <c r="G334">
        <v>1075.5</v>
      </c>
      <c r="H334">
        <v>9498383.5199999996</v>
      </c>
      <c r="I334">
        <v>16633.259999999998</v>
      </c>
      <c r="J334">
        <v>0.38500000000000001</v>
      </c>
      <c r="K334">
        <v>27.891999999999999</v>
      </c>
      <c r="L334">
        <v>37.314999999999998</v>
      </c>
      <c r="M334">
        <v>20.64</v>
      </c>
    </row>
    <row r="335" spans="1:13" hidden="1" x14ac:dyDescent="0.3">
      <c r="A335" t="s">
        <v>32</v>
      </c>
      <c r="B335">
        <v>2005</v>
      </c>
      <c r="C335" t="s">
        <v>21</v>
      </c>
      <c r="D335" t="s">
        <v>52</v>
      </c>
      <c r="E335">
        <v>341832</v>
      </c>
      <c r="F335">
        <v>216227</v>
      </c>
      <c r="G335">
        <v>1075.5</v>
      </c>
      <c r="H335">
        <v>40992493.439999998</v>
      </c>
      <c r="I335">
        <v>71784.72</v>
      </c>
      <c r="J335">
        <v>0.621</v>
      </c>
      <c r="K335">
        <v>27.891999999999999</v>
      </c>
      <c r="L335">
        <v>37.314999999999998</v>
      </c>
      <c r="M335">
        <v>20.64</v>
      </c>
    </row>
    <row r="336" spans="1:13" hidden="1" x14ac:dyDescent="0.3">
      <c r="A336" t="s">
        <v>20</v>
      </c>
      <c r="B336">
        <v>2005</v>
      </c>
      <c r="C336" t="s">
        <v>21</v>
      </c>
      <c r="D336" t="s">
        <v>52</v>
      </c>
      <c r="E336">
        <v>11109</v>
      </c>
      <c r="F336">
        <v>8891</v>
      </c>
      <c r="G336">
        <v>1075.5</v>
      </c>
      <c r="H336">
        <v>1332191.28</v>
      </c>
      <c r="I336" t="s">
        <v>105</v>
      </c>
      <c r="J336">
        <v>0.77400000000000002</v>
      </c>
      <c r="K336">
        <v>27.891999999999999</v>
      </c>
      <c r="L336">
        <v>37.314999999999998</v>
      </c>
      <c r="M336">
        <v>20.64</v>
      </c>
    </row>
    <row r="337" spans="1:13" hidden="1" x14ac:dyDescent="0.3">
      <c r="A337" t="s">
        <v>13</v>
      </c>
      <c r="B337">
        <v>2005</v>
      </c>
      <c r="C337" t="s">
        <v>14</v>
      </c>
      <c r="D337" t="s">
        <v>15</v>
      </c>
      <c r="E337">
        <v>398316</v>
      </c>
      <c r="F337">
        <v>398077</v>
      </c>
      <c r="G337">
        <v>2184.6</v>
      </c>
      <c r="H337">
        <v>47766054.719999999</v>
      </c>
      <c r="I337">
        <v>83646.36</v>
      </c>
      <c r="J337">
        <v>1.1319999999999999</v>
      </c>
      <c r="K337">
        <v>24.103000000000002</v>
      </c>
      <c r="L337">
        <v>33.185000000000002</v>
      </c>
      <c r="M337">
        <v>16.114999999999998</v>
      </c>
    </row>
    <row r="338" spans="1:13" hidden="1" x14ac:dyDescent="0.3">
      <c r="A338" t="s">
        <v>13</v>
      </c>
      <c r="B338">
        <v>2005</v>
      </c>
      <c r="C338" t="s">
        <v>16</v>
      </c>
      <c r="D338" t="s">
        <v>15</v>
      </c>
      <c r="E338">
        <v>314671</v>
      </c>
      <c r="F338">
        <v>559969</v>
      </c>
      <c r="G338">
        <v>2184.6</v>
      </c>
      <c r="H338">
        <v>37735346.32</v>
      </c>
      <c r="I338">
        <v>66080.91</v>
      </c>
      <c r="J338">
        <v>1.6379999999999999</v>
      </c>
      <c r="K338">
        <v>24.103000000000002</v>
      </c>
      <c r="L338">
        <v>33.185000000000002</v>
      </c>
      <c r="M338">
        <v>16.114999999999998</v>
      </c>
    </row>
    <row r="339" spans="1:13" hidden="1" x14ac:dyDescent="0.3">
      <c r="A339" t="s">
        <v>13</v>
      </c>
      <c r="B339">
        <v>2005</v>
      </c>
      <c r="C339" t="s">
        <v>17</v>
      </c>
      <c r="D339" t="s">
        <v>15</v>
      </c>
      <c r="E339">
        <v>1707340</v>
      </c>
      <c r="F339">
        <v>2594392</v>
      </c>
      <c r="G339">
        <v>2184.6</v>
      </c>
      <c r="H339">
        <v>204744212.80000001</v>
      </c>
      <c r="I339">
        <v>358541.4</v>
      </c>
      <c r="J339">
        <v>1.5029999999999999</v>
      </c>
      <c r="L339">
        <v>33.185000000000002</v>
      </c>
      <c r="M339">
        <v>16.114999999999998</v>
      </c>
    </row>
    <row r="340" spans="1:13" hidden="1" x14ac:dyDescent="0.3">
      <c r="A340" t="s">
        <v>18</v>
      </c>
      <c r="B340">
        <v>2005</v>
      </c>
      <c r="D340" t="s">
        <v>15</v>
      </c>
      <c r="E340">
        <v>23426</v>
      </c>
      <c r="F340">
        <v>871219</v>
      </c>
      <c r="G340">
        <v>2184.6</v>
      </c>
      <c r="H340">
        <v>2809245.92</v>
      </c>
      <c r="I340">
        <v>4919.46</v>
      </c>
      <c r="J340">
        <v>37.994</v>
      </c>
      <c r="K340">
        <v>24.103000000000002</v>
      </c>
      <c r="L340">
        <v>33.185000000000002</v>
      </c>
      <c r="M340">
        <v>16.114999999999998</v>
      </c>
    </row>
    <row r="341" spans="1:13" hidden="1" x14ac:dyDescent="0.3">
      <c r="A341" t="s">
        <v>32</v>
      </c>
      <c r="B341">
        <v>2005</v>
      </c>
      <c r="C341" t="s">
        <v>21</v>
      </c>
      <c r="D341" t="s">
        <v>15</v>
      </c>
      <c r="F341">
        <v>17331</v>
      </c>
      <c r="H341">
        <v>4242289.92</v>
      </c>
      <c r="I341">
        <v>7428.96</v>
      </c>
      <c r="J341">
        <v>0.48899999999999999</v>
      </c>
      <c r="K341">
        <v>24.103000000000002</v>
      </c>
      <c r="M341">
        <v>16.114999999999998</v>
      </c>
    </row>
    <row r="342" spans="1:13" hidden="1" x14ac:dyDescent="0.3">
      <c r="A342" t="s">
        <v>20</v>
      </c>
      <c r="B342">
        <v>2005</v>
      </c>
      <c r="C342" t="s">
        <v>21</v>
      </c>
      <c r="D342" t="s">
        <v>15</v>
      </c>
      <c r="E342">
        <v>49961</v>
      </c>
      <c r="F342">
        <v>53735</v>
      </c>
      <c r="G342">
        <v>2184.6</v>
      </c>
      <c r="H342">
        <v>5991323.1200000001</v>
      </c>
      <c r="I342">
        <v>10491.81</v>
      </c>
      <c r="J342">
        <v>1.0840000000000001</v>
      </c>
      <c r="K342">
        <v>24.103000000000002</v>
      </c>
      <c r="L342">
        <v>33.185000000000002</v>
      </c>
      <c r="M342">
        <v>16.114999999999998</v>
      </c>
    </row>
    <row r="343" spans="1:13" hidden="1" x14ac:dyDescent="0.3">
      <c r="A343" t="s">
        <v>22</v>
      </c>
      <c r="B343">
        <v>2005</v>
      </c>
      <c r="C343" t="s">
        <v>19</v>
      </c>
      <c r="D343" t="s">
        <v>23</v>
      </c>
      <c r="E343">
        <v>883984</v>
      </c>
      <c r="F343">
        <v>1551359</v>
      </c>
      <c r="G343">
        <v>1316.2</v>
      </c>
      <c r="H343">
        <v>106007361.3</v>
      </c>
      <c r="I343">
        <v>185636.64</v>
      </c>
      <c r="J343">
        <v>1.492</v>
      </c>
      <c r="K343">
        <v>25.105</v>
      </c>
      <c r="L343">
        <v>34.817999999999998</v>
      </c>
      <c r="M343">
        <v>16.420000000000002</v>
      </c>
    </row>
    <row r="344" spans="1:13" hidden="1" x14ac:dyDescent="0.3">
      <c r="A344" t="s">
        <v>22</v>
      </c>
      <c r="B344">
        <v>2005</v>
      </c>
      <c r="C344" t="s">
        <v>21</v>
      </c>
      <c r="D344" t="s">
        <v>23</v>
      </c>
      <c r="E344">
        <v>46323</v>
      </c>
      <c r="F344">
        <v>86771</v>
      </c>
      <c r="G344">
        <v>1316.2</v>
      </c>
      <c r="H344">
        <v>5555054.1600000001</v>
      </c>
      <c r="I344">
        <v>9727.83</v>
      </c>
      <c r="J344">
        <v>2.4929999999999999</v>
      </c>
      <c r="K344">
        <v>25.105</v>
      </c>
      <c r="L344">
        <v>34.817999999999998</v>
      </c>
    </row>
    <row r="345" spans="1:13" hidden="1" x14ac:dyDescent="0.3">
      <c r="A345" t="s">
        <v>22</v>
      </c>
      <c r="B345">
        <v>2005</v>
      </c>
      <c r="C345" t="s">
        <v>16</v>
      </c>
      <c r="D345" t="s">
        <v>23</v>
      </c>
      <c r="F345">
        <v>18176</v>
      </c>
      <c r="G345">
        <v>1316.2</v>
      </c>
      <c r="H345">
        <v>998094.16</v>
      </c>
      <c r="J345">
        <v>2.1440000000000001</v>
      </c>
      <c r="K345">
        <v>25.105</v>
      </c>
      <c r="L345">
        <v>34.817999999999998</v>
      </c>
      <c r="M345">
        <v>16.420000000000002</v>
      </c>
    </row>
    <row r="346" spans="1:13" hidden="1" x14ac:dyDescent="0.3">
      <c r="A346" t="s">
        <v>13</v>
      </c>
      <c r="B346">
        <v>2005</v>
      </c>
      <c r="C346" t="s">
        <v>19</v>
      </c>
      <c r="D346" t="s">
        <v>23</v>
      </c>
      <c r="E346">
        <v>1075993</v>
      </c>
      <c r="F346">
        <v>2770413</v>
      </c>
      <c r="G346">
        <v>1316.2</v>
      </c>
      <c r="H346">
        <v>129033080.59999999</v>
      </c>
      <c r="I346">
        <v>225958.53</v>
      </c>
      <c r="J346">
        <v>2.5099999999999998</v>
      </c>
      <c r="K346">
        <v>25.105</v>
      </c>
      <c r="L346">
        <v>34.817999999999998</v>
      </c>
      <c r="M346">
        <v>16.420000000000002</v>
      </c>
    </row>
    <row r="347" spans="1:13" hidden="1" x14ac:dyDescent="0.3">
      <c r="A347" t="s">
        <v>13</v>
      </c>
      <c r="B347">
        <v>2005</v>
      </c>
      <c r="C347" t="s">
        <v>21</v>
      </c>
      <c r="D347" t="s">
        <v>23</v>
      </c>
      <c r="E347">
        <v>44944</v>
      </c>
      <c r="F347">
        <v>97483</v>
      </c>
      <c r="G347">
        <v>1316.2</v>
      </c>
      <c r="H347">
        <v>5389684.4800000004</v>
      </c>
      <c r="I347">
        <v>9438.24</v>
      </c>
      <c r="J347">
        <v>2.2679999999999998</v>
      </c>
      <c r="K347">
        <v>25.105</v>
      </c>
      <c r="L347">
        <v>34.817999999999998</v>
      </c>
      <c r="M347">
        <v>16.420000000000002</v>
      </c>
    </row>
    <row r="348" spans="1:13" hidden="1" x14ac:dyDescent="0.3">
      <c r="A348" t="s">
        <v>13</v>
      </c>
      <c r="B348">
        <v>2005</v>
      </c>
      <c r="C348" t="s">
        <v>16</v>
      </c>
      <c r="D348" t="s">
        <v>23</v>
      </c>
      <c r="E348">
        <v>364244</v>
      </c>
      <c r="F348">
        <v>1131350</v>
      </c>
      <c r="G348">
        <v>1316.2</v>
      </c>
      <c r="H348">
        <v>43680140.479999997</v>
      </c>
      <c r="I348">
        <v>76491.240000000005</v>
      </c>
      <c r="J348">
        <v>3.0139999999999998</v>
      </c>
      <c r="K348">
        <v>25.105</v>
      </c>
      <c r="L348">
        <v>34.817999999999998</v>
      </c>
      <c r="M348">
        <v>16.420000000000002</v>
      </c>
    </row>
    <row r="349" spans="1:13" hidden="1" x14ac:dyDescent="0.3">
      <c r="A349" t="s">
        <v>18</v>
      </c>
      <c r="B349">
        <v>2005</v>
      </c>
      <c r="C349" t="s">
        <v>24</v>
      </c>
      <c r="D349" t="s">
        <v>23</v>
      </c>
      <c r="E349">
        <v>221462</v>
      </c>
      <c r="F349">
        <v>19647650</v>
      </c>
      <c r="G349">
        <v>1316.2</v>
      </c>
      <c r="H349">
        <v>26557723.039999999</v>
      </c>
      <c r="I349">
        <v>46507.02</v>
      </c>
      <c r="J349">
        <v>90.638000000000005</v>
      </c>
      <c r="K349">
        <v>25.105</v>
      </c>
      <c r="L349">
        <v>34.817999999999998</v>
      </c>
      <c r="M349">
        <v>16.420000000000002</v>
      </c>
    </row>
    <row r="350" spans="1:13" hidden="1" x14ac:dyDescent="0.3">
      <c r="A350" t="s">
        <v>31</v>
      </c>
      <c r="B350">
        <v>2005</v>
      </c>
      <c r="C350" t="s">
        <v>19</v>
      </c>
      <c r="D350" t="s">
        <v>23</v>
      </c>
      <c r="F350">
        <v>273972</v>
      </c>
      <c r="G350">
        <v>1316.2</v>
      </c>
      <c r="H350">
        <v>79288465.760000005</v>
      </c>
      <c r="I350">
        <v>138847.38</v>
      </c>
      <c r="J350">
        <v>0.51200000000000001</v>
      </c>
      <c r="K350">
        <v>25.105</v>
      </c>
      <c r="L350">
        <v>34.817999999999998</v>
      </c>
      <c r="M350">
        <v>16.420000000000002</v>
      </c>
    </row>
    <row r="351" spans="1:13" hidden="1" x14ac:dyDescent="0.3">
      <c r="A351" t="s">
        <v>31</v>
      </c>
      <c r="B351">
        <v>2005</v>
      </c>
      <c r="C351" t="s">
        <v>21</v>
      </c>
      <c r="D351" t="s">
        <v>23</v>
      </c>
      <c r="E351" t="s">
        <v>106</v>
      </c>
      <c r="F351">
        <v>359821</v>
      </c>
      <c r="G351">
        <v>1316.2</v>
      </c>
      <c r="H351">
        <v>86676257.280000001</v>
      </c>
      <c r="I351">
        <v>151784.64000000001</v>
      </c>
      <c r="J351">
        <v>0.872</v>
      </c>
      <c r="K351">
        <v>25.105</v>
      </c>
      <c r="L351">
        <v>34.817999999999998</v>
      </c>
      <c r="M351">
        <v>16.420000000000002</v>
      </c>
    </row>
    <row r="352" spans="1:13" hidden="1" x14ac:dyDescent="0.3">
      <c r="A352" t="s">
        <v>31</v>
      </c>
      <c r="B352">
        <v>2005</v>
      </c>
      <c r="C352" t="s">
        <v>16</v>
      </c>
      <c r="D352" t="s">
        <v>23</v>
      </c>
      <c r="E352">
        <v>43473</v>
      </c>
      <c r="F352">
        <v>33718</v>
      </c>
      <c r="G352">
        <v>1316.2</v>
      </c>
      <c r="H352">
        <v>5213282.16</v>
      </c>
      <c r="I352">
        <v>9129.33</v>
      </c>
      <c r="J352">
        <v>0.82899999999999996</v>
      </c>
      <c r="K352">
        <v>25.105</v>
      </c>
      <c r="L352">
        <v>34.817999999999998</v>
      </c>
      <c r="M352">
        <v>16.420000000000002</v>
      </c>
    </row>
    <row r="353" spans="1:13" hidden="1" x14ac:dyDescent="0.3">
      <c r="A353" t="s">
        <v>32</v>
      </c>
      <c r="B353">
        <v>2005</v>
      </c>
      <c r="C353" t="s">
        <v>19</v>
      </c>
      <c r="D353" t="s">
        <v>23</v>
      </c>
      <c r="E353">
        <v>100773</v>
      </c>
      <c r="F353">
        <v>19710</v>
      </c>
      <c r="G353">
        <v>1316.2</v>
      </c>
      <c r="H353">
        <v>12084698.16</v>
      </c>
      <c r="I353">
        <v>21162.33</v>
      </c>
      <c r="J353">
        <v>0.19</v>
      </c>
      <c r="K353">
        <v>25.105</v>
      </c>
      <c r="L353">
        <v>34.817999999999998</v>
      </c>
      <c r="M353">
        <v>16.420000000000002</v>
      </c>
    </row>
    <row r="354" spans="1:13" hidden="1" x14ac:dyDescent="0.3">
      <c r="A354" t="s">
        <v>32</v>
      </c>
      <c r="B354">
        <v>2005</v>
      </c>
      <c r="C354" t="s">
        <v>21</v>
      </c>
      <c r="D354" t="s">
        <v>23</v>
      </c>
      <c r="E354">
        <v>10445</v>
      </c>
      <c r="F354">
        <v>5001</v>
      </c>
      <c r="G354">
        <v>1316.2</v>
      </c>
      <c r="H354">
        <v>1252564.3999999999</v>
      </c>
      <c r="I354">
        <v>2193.4499999999998</v>
      </c>
      <c r="J354">
        <v>0.47299999999999998</v>
      </c>
      <c r="K354">
        <v>25.105</v>
      </c>
      <c r="L354">
        <v>34.817999999999998</v>
      </c>
      <c r="M354">
        <v>16.420000000000002</v>
      </c>
    </row>
    <row r="355" spans="1:13" hidden="1" x14ac:dyDescent="0.3">
      <c r="A355" t="s">
        <v>20</v>
      </c>
      <c r="B355">
        <v>2005</v>
      </c>
      <c r="C355" t="s">
        <v>21</v>
      </c>
      <c r="D355" t="s">
        <v>23</v>
      </c>
      <c r="E355">
        <v>252588</v>
      </c>
      <c r="F355">
        <v>226369</v>
      </c>
      <c r="H355">
        <v>30290352.960000001</v>
      </c>
      <c r="I355">
        <v>53043.48</v>
      </c>
      <c r="J355">
        <v>0.88100000000000001</v>
      </c>
      <c r="K355">
        <v>25.105</v>
      </c>
      <c r="L355">
        <v>34.817999999999998</v>
      </c>
      <c r="M355">
        <v>16.420000000000002</v>
      </c>
    </row>
    <row r="356" spans="1:13" hidden="1" x14ac:dyDescent="0.3">
      <c r="A356" t="s">
        <v>22</v>
      </c>
      <c r="B356">
        <v>2005</v>
      </c>
      <c r="C356" t="s">
        <v>19</v>
      </c>
      <c r="D356" t="s">
        <v>41</v>
      </c>
      <c r="E356">
        <v>414</v>
      </c>
      <c r="F356">
        <v>335</v>
      </c>
      <c r="G356">
        <v>3030.9</v>
      </c>
      <c r="H356">
        <v>49646.879999999997</v>
      </c>
      <c r="I356">
        <v>86.94</v>
      </c>
      <c r="J356">
        <v>0.81</v>
      </c>
      <c r="K356">
        <v>25.215</v>
      </c>
      <c r="L356">
        <v>32.387999999999998</v>
      </c>
      <c r="M356">
        <v>19.431999999999999</v>
      </c>
    </row>
    <row r="357" spans="1:13" hidden="1" x14ac:dyDescent="0.3">
      <c r="A357" t="s">
        <v>13</v>
      </c>
      <c r="B357">
        <v>2005</v>
      </c>
      <c r="C357" t="s">
        <v>14</v>
      </c>
      <c r="D357" t="s">
        <v>41</v>
      </c>
      <c r="E357">
        <v>98256</v>
      </c>
      <c r="F357">
        <v>212520</v>
      </c>
      <c r="G357">
        <v>3030.9</v>
      </c>
      <c r="H357">
        <v>11782859.52</v>
      </c>
      <c r="I357">
        <v>20633.759999999998</v>
      </c>
      <c r="J357">
        <v>2.097</v>
      </c>
      <c r="K357">
        <v>25.215</v>
      </c>
      <c r="L357">
        <v>32.387999999999998</v>
      </c>
      <c r="M357">
        <v>19.431999999999999</v>
      </c>
    </row>
    <row r="358" spans="1:13" hidden="1" x14ac:dyDescent="0.3">
      <c r="A358" t="s">
        <v>13</v>
      </c>
      <c r="B358">
        <v>2005</v>
      </c>
      <c r="C358" t="s">
        <v>16</v>
      </c>
      <c r="D358" t="s">
        <v>41</v>
      </c>
      <c r="E358">
        <v>21857</v>
      </c>
      <c r="F358">
        <v>59733</v>
      </c>
      <c r="G358">
        <v>3030.9</v>
      </c>
      <c r="H358">
        <v>2621091.44</v>
      </c>
      <c r="I358">
        <v>4589.97</v>
      </c>
      <c r="J358">
        <v>2.3460000000000001</v>
      </c>
      <c r="K358">
        <v>25.215</v>
      </c>
      <c r="L358">
        <v>32.387999999999998</v>
      </c>
      <c r="M358">
        <v>19.431999999999999</v>
      </c>
    </row>
    <row r="359" spans="1:13" hidden="1" x14ac:dyDescent="0.3">
      <c r="A359" t="s">
        <v>13</v>
      </c>
      <c r="B359">
        <v>2005</v>
      </c>
      <c r="D359" t="s">
        <v>41</v>
      </c>
      <c r="E359">
        <v>155629</v>
      </c>
      <c r="F359">
        <v>357734</v>
      </c>
      <c r="G359">
        <v>3030.9</v>
      </c>
      <c r="H359">
        <v>18663029.68</v>
      </c>
      <c r="J359">
        <v>2.1890000000000001</v>
      </c>
      <c r="K359">
        <v>25.215</v>
      </c>
      <c r="L359">
        <v>32.387999999999998</v>
      </c>
      <c r="M359">
        <v>19.431999999999999</v>
      </c>
    </row>
    <row r="360" spans="1:13" hidden="1" x14ac:dyDescent="0.3">
      <c r="A360" t="s">
        <v>18</v>
      </c>
      <c r="B360">
        <v>2005</v>
      </c>
      <c r="D360" t="s">
        <v>41</v>
      </c>
      <c r="E360">
        <v>1222</v>
      </c>
      <c r="F360">
        <v>91650</v>
      </c>
      <c r="G360">
        <v>3030.9</v>
      </c>
      <c r="H360">
        <v>146542.24</v>
      </c>
      <c r="I360">
        <v>256.62</v>
      </c>
      <c r="J360">
        <v>66.144999999999996</v>
      </c>
      <c r="K360">
        <v>25.215</v>
      </c>
      <c r="L360">
        <v>32.387999999999998</v>
      </c>
      <c r="M360">
        <v>19.431999999999999</v>
      </c>
    </row>
    <row r="361" spans="1:13" hidden="1" x14ac:dyDescent="0.3">
      <c r="A361" t="s">
        <v>13</v>
      </c>
      <c r="B361">
        <v>2005</v>
      </c>
      <c r="C361" t="s">
        <v>14</v>
      </c>
      <c r="D361" t="s">
        <v>26</v>
      </c>
      <c r="E361">
        <v>32678</v>
      </c>
      <c r="F361">
        <v>43762</v>
      </c>
      <c r="G361">
        <v>3374.4</v>
      </c>
      <c r="H361">
        <v>3918745.76</v>
      </c>
      <c r="I361">
        <v>6862.38</v>
      </c>
      <c r="J361">
        <v>1.597</v>
      </c>
      <c r="K361">
        <v>19.024999999999999</v>
      </c>
      <c r="L361">
        <v>26.701000000000001</v>
      </c>
      <c r="M361">
        <v>11.582000000000001</v>
      </c>
    </row>
    <row r="362" spans="1:13" hidden="1" x14ac:dyDescent="0.3">
      <c r="A362" t="s">
        <v>13</v>
      </c>
      <c r="B362">
        <v>2005</v>
      </c>
      <c r="C362" t="s">
        <v>16</v>
      </c>
      <c r="D362" t="s">
        <v>26</v>
      </c>
      <c r="E362">
        <v>9791</v>
      </c>
      <c r="F362">
        <v>39910</v>
      </c>
      <c r="G362">
        <v>3374.4</v>
      </c>
      <c r="H362">
        <v>1174136.72</v>
      </c>
      <c r="I362">
        <v>2056.11</v>
      </c>
      <c r="J362">
        <v>2.2450000000000001</v>
      </c>
      <c r="K362">
        <v>19.024999999999999</v>
      </c>
      <c r="L362">
        <v>26.701000000000001</v>
      </c>
      <c r="M362">
        <v>11.582000000000001</v>
      </c>
    </row>
    <row r="363" spans="1:13" hidden="1" x14ac:dyDescent="0.3">
      <c r="A363" t="s">
        <v>13</v>
      </c>
      <c r="B363">
        <v>2005</v>
      </c>
      <c r="D363" t="s">
        <v>26</v>
      </c>
      <c r="E363">
        <v>63602</v>
      </c>
      <c r="F363">
        <v>124605</v>
      </c>
      <c r="G363">
        <v>3374.4</v>
      </c>
      <c r="H363">
        <v>7627151.8399999999</v>
      </c>
      <c r="I363">
        <v>13356.42</v>
      </c>
      <c r="K363">
        <v>19.024999999999999</v>
      </c>
      <c r="L363">
        <v>26.701000000000001</v>
      </c>
      <c r="M363">
        <v>11.582000000000001</v>
      </c>
    </row>
    <row r="364" spans="1:13" hidden="1" x14ac:dyDescent="0.3">
      <c r="A364" t="s">
        <v>18</v>
      </c>
      <c r="B364">
        <v>2005</v>
      </c>
      <c r="C364" t="s">
        <v>24</v>
      </c>
      <c r="D364" t="s">
        <v>26</v>
      </c>
      <c r="E364">
        <v>80</v>
      </c>
      <c r="F364" t="s">
        <v>107</v>
      </c>
      <c r="G364">
        <v>3374.4</v>
      </c>
      <c r="H364">
        <v>9593.6</v>
      </c>
      <c r="I364">
        <v>16.8</v>
      </c>
      <c r="J364">
        <v>2.3420000000000001</v>
      </c>
      <c r="K364">
        <v>19.024999999999999</v>
      </c>
      <c r="L364">
        <v>26.701000000000001</v>
      </c>
      <c r="M364">
        <v>11.582000000000001</v>
      </c>
    </row>
    <row r="365" spans="1:13" hidden="1" x14ac:dyDescent="0.3">
      <c r="A365" t="s">
        <v>20</v>
      </c>
      <c r="B365">
        <v>2005</v>
      </c>
      <c r="C365" t="s">
        <v>21</v>
      </c>
      <c r="D365" t="s">
        <v>26</v>
      </c>
      <c r="F365">
        <v>1198</v>
      </c>
      <c r="G365">
        <v>3374.4</v>
      </c>
      <c r="H365">
        <v>80346.399999999994</v>
      </c>
      <c r="I365">
        <v>140.69999999999999</v>
      </c>
      <c r="J365">
        <v>1.3069999999999999</v>
      </c>
      <c r="K365">
        <v>19.024999999999999</v>
      </c>
      <c r="L365">
        <v>26.701000000000001</v>
      </c>
      <c r="M365">
        <v>11.582000000000001</v>
      </c>
    </row>
    <row r="366" spans="1:13" hidden="1" x14ac:dyDescent="0.3">
      <c r="A366" t="s">
        <v>22</v>
      </c>
      <c r="B366">
        <v>2005</v>
      </c>
      <c r="C366" t="s">
        <v>19</v>
      </c>
      <c r="D366" t="s">
        <v>80</v>
      </c>
      <c r="E366">
        <v>99549</v>
      </c>
      <c r="F366">
        <v>132172</v>
      </c>
      <c r="G366">
        <v>1364.1</v>
      </c>
      <c r="H366">
        <v>11937916.08</v>
      </c>
      <c r="I366">
        <v>20905.29</v>
      </c>
      <c r="J366">
        <v>1.6220000000000001</v>
      </c>
      <c r="K366">
        <v>27.488</v>
      </c>
      <c r="L366">
        <v>37.045000000000002</v>
      </c>
      <c r="M366">
        <v>20.007999999999999</v>
      </c>
    </row>
    <row r="367" spans="1:13" hidden="1" x14ac:dyDescent="0.3">
      <c r="A367" t="s">
        <v>13</v>
      </c>
      <c r="B367">
        <v>2005</v>
      </c>
      <c r="C367" t="s">
        <v>19</v>
      </c>
      <c r="D367" t="s">
        <v>80</v>
      </c>
      <c r="E367">
        <v>2050455</v>
      </c>
      <c r="F367">
        <v>5209433</v>
      </c>
      <c r="G367">
        <v>1364.1</v>
      </c>
      <c r="H367">
        <v>245890563.59999999</v>
      </c>
      <c r="I367">
        <v>430595.55</v>
      </c>
      <c r="J367">
        <v>2.8959999999999999</v>
      </c>
      <c r="K367">
        <v>27.488</v>
      </c>
      <c r="L367">
        <v>37.045000000000002</v>
      </c>
      <c r="M367">
        <v>20.007999999999999</v>
      </c>
    </row>
    <row r="368" spans="1:13" hidden="1" x14ac:dyDescent="0.3">
      <c r="A368" t="s">
        <v>18</v>
      </c>
      <c r="B368">
        <v>2005</v>
      </c>
      <c r="C368" t="s">
        <v>24</v>
      </c>
      <c r="D368" t="s">
        <v>80</v>
      </c>
      <c r="E368">
        <v>335397</v>
      </c>
      <c r="F368">
        <v>35113269</v>
      </c>
      <c r="H368">
        <v>40220808.240000002</v>
      </c>
      <c r="I368">
        <v>70433.37</v>
      </c>
      <c r="J368">
        <v>102.48399999999999</v>
      </c>
      <c r="K368">
        <v>27.488</v>
      </c>
      <c r="L368">
        <v>37.045000000000002</v>
      </c>
      <c r="M368">
        <v>20.007999999999999</v>
      </c>
    </row>
    <row r="369" spans="1:13" hidden="1" x14ac:dyDescent="0.3">
      <c r="A369" t="s">
        <v>31</v>
      </c>
      <c r="B369">
        <v>2005</v>
      </c>
      <c r="C369" t="s">
        <v>19</v>
      </c>
      <c r="D369" t="s">
        <v>80</v>
      </c>
      <c r="E369">
        <v>17056</v>
      </c>
      <c r="F369">
        <v>21148</v>
      </c>
      <c r="G369">
        <v>1364.1</v>
      </c>
      <c r="H369">
        <v>2045355.52</v>
      </c>
      <c r="J369">
        <v>1.18</v>
      </c>
      <c r="L369">
        <v>37.045000000000002</v>
      </c>
      <c r="M369">
        <v>20.007999999999999</v>
      </c>
    </row>
    <row r="370" spans="1:13" hidden="1" x14ac:dyDescent="0.3">
      <c r="A370" t="s">
        <v>32</v>
      </c>
      <c r="B370">
        <v>2005</v>
      </c>
      <c r="C370" t="s">
        <v>19</v>
      </c>
      <c r="D370" t="s">
        <v>80</v>
      </c>
      <c r="E370">
        <v>215448</v>
      </c>
      <c r="F370">
        <v>70758</v>
      </c>
      <c r="G370">
        <v>1364.1</v>
      </c>
      <c r="H370">
        <v>25836524.16</v>
      </c>
      <c r="I370">
        <v>45244.08</v>
      </c>
      <c r="J370">
        <v>0.40400000000000003</v>
      </c>
      <c r="K370">
        <v>27.488</v>
      </c>
      <c r="L370">
        <v>37.045000000000002</v>
      </c>
      <c r="M370">
        <v>20.007999999999999</v>
      </c>
    </row>
    <row r="371" spans="1:13" hidden="1" x14ac:dyDescent="0.3">
      <c r="A371" t="s">
        <v>22</v>
      </c>
      <c r="B371">
        <v>2005</v>
      </c>
      <c r="C371" t="s">
        <v>19</v>
      </c>
      <c r="D371" t="s">
        <v>28</v>
      </c>
      <c r="E371">
        <v>12621</v>
      </c>
      <c r="F371">
        <v>15315</v>
      </c>
      <c r="H371">
        <v>1513510.32</v>
      </c>
      <c r="I371">
        <v>2650.41</v>
      </c>
      <c r="J371">
        <v>0.86799999999999999</v>
      </c>
      <c r="K371">
        <v>25.963000000000001</v>
      </c>
      <c r="L371">
        <v>35.621000000000002</v>
      </c>
      <c r="M371">
        <v>16.853999999999999</v>
      </c>
    </row>
    <row r="372" spans="1:13" hidden="1" x14ac:dyDescent="0.3">
      <c r="A372" t="s">
        <v>13</v>
      </c>
      <c r="B372">
        <v>2005</v>
      </c>
      <c r="C372" t="s">
        <v>59</v>
      </c>
      <c r="D372" t="s">
        <v>28</v>
      </c>
      <c r="E372">
        <v>288129</v>
      </c>
      <c r="F372">
        <v>605612</v>
      </c>
      <c r="G372">
        <v>1650.1</v>
      </c>
      <c r="H372">
        <v>34552429.68</v>
      </c>
      <c r="I372">
        <v>60507.09</v>
      </c>
      <c r="J372">
        <v>2.1160000000000001</v>
      </c>
      <c r="K372">
        <v>25.963000000000001</v>
      </c>
      <c r="L372">
        <v>35.621000000000002</v>
      </c>
      <c r="M372">
        <v>16.853999999999999</v>
      </c>
    </row>
    <row r="373" spans="1:13" hidden="1" x14ac:dyDescent="0.3">
      <c r="A373" t="s">
        <v>13</v>
      </c>
      <c r="B373">
        <v>2005</v>
      </c>
      <c r="C373" t="s">
        <v>16</v>
      </c>
      <c r="D373" t="s">
        <v>28</v>
      </c>
      <c r="E373">
        <v>1381957</v>
      </c>
      <c r="F373">
        <v>4047038</v>
      </c>
      <c r="G373">
        <v>1650.1</v>
      </c>
      <c r="H373">
        <v>165724283.40000001</v>
      </c>
      <c r="I373">
        <v>290210.96999999997</v>
      </c>
      <c r="J373">
        <v>2.7669999999999999</v>
      </c>
      <c r="K373">
        <v>25.963000000000001</v>
      </c>
      <c r="L373">
        <v>35.621000000000002</v>
      </c>
      <c r="M373">
        <v>16.853999999999999</v>
      </c>
    </row>
    <row r="374" spans="1:13" hidden="1" x14ac:dyDescent="0.3">
      <c r="A374" t="s">
        <v>13</v>
      </c>
      <c r="B374">
        <v>2005</v>
      </c>
      <c r="C374" t="s">
        <v>17</v>
      </c>
      <c r="D374" t="s">
        <v>28</v>
      </c>
      <c r="E374">
        <v>4112863</v>
      </c>
      <c r="F374">
        <v>9858092</v>
      </c>
      <c r="G374">
        <v>1650.1</v>
      </c>
      <c r="H374">
        <v>493214531</v>
      </c>
      <c r="I374">
        <v>863701.23</v>
      </c>
      <c r="J374">
        <v>2.3170000000000002</v>
      </c>
      <c r="K374">
        <v>25.963000000000001</v>
      </c>
      <c r="L374">
        <v>35.621000000000002</v>
      </c>
      <c r="M374">
        <v>16.853999999999999</v>
      </c>
    </row>
    <row r="375" spans="1:13" hidden="1" x14ac:dyDescent="0.3">
      <c r="A375" t="s">
        <v>18</v>
      </c>
      <c r="B375">
        <v>2005</v>
      </c>
      <c r="C375" t="s">
        <v>24</v>
      </c>
      <c r="D375" t="s">
        <v>28</v>
      </c>
      <c r="E375">
        <v>15031</v>
      </c>
      <c r="F375">
        <v>1247713</v>
      </c>
      <c r="G375">
        <v>1650.1</v>
      </c>
      <c r="H375">
        <v>1802517.52</v>
      </c>
      <c r="I375">
        <v>3156.51</v>
      </c>
      <c r="J375">
        <v>80.031000000000006</v>
      </c>
      <c r="K375">
        <v>25.963000000000001</v>
      </c>
      <c r="L375">
        <v>35.621000000000002</v>
      </c>
      <c r="M375">
        <v>16.853999999999999</v>
      </c>
    </row>
    <row r="376" spans="1:13" hidden="1" x14ac:dyDescent="0.3">
      <c r="A376" t="s">
        <v>31</v>
      </c>
      <c r="B376">
        <v>2005</v>
      </c>
      <c r="C376" t="s">
        <v>19</v>
      </c>
      <c r="D376" t="s">
        <v>28</v>
      </c>
      <c r="E376">
        <v>12473</v>
      </c>
      <c r="F376">
        <v>15689</v>
      </c>
      <c r="G376">
        <v>1650.1</v>
      </c>
      <c r="H376">
        <v>1495762.16</v>
      </c>
      <c r="I376">
        <v>2619.33</v>
      </c>
      <c r="J376">
        <v>1.175</v>
      </c>
      <c r="K376">
        <v>25.963000000000001</v>
      </c>
      <c r="L376">
        <v>35.621000000000002</v>
      </c>
      <c r="M376">
        <v>16.853999999999999</v>
      </c>
    </row>
    <row r="377" spans="1:13" hidden="1" x14ac:dyDescent="0.3">
      <c r="A377" t="s">
        <v>32</v>
      </c>
      <c r="B377">
        <v>2005</v>
      </c>
      <c r="C377" t="s">
        <v>19</v>
      </c>
      <c r="D377" t="s">
        <v>28</v>
      </c>
      <c r="E377">
        <v>48605</v>
      </c>
      <c r="F377">
        <v>30714</v>
      </c>
      <c r="G377">
        <v>1650.1</v>
      </c>
      <c r="H377">
        <v>5828711.5999999996</v>
      </c>
      <c r="J377">
        <v>0.49199999999999999</v>
      </c>
      <c r="K377">
        <v>25.963000000000001</v>
      </c>
      <c r="L377">
        <v>35.621000000000002</v>
      </c>
      <c r="M377">
        <v>16.853999999999999</v>
      </c>
    </row>
    <row r="378" spans="1:13" hidden="1" x14ac:dyDescent="0.3">
      <c r="A378" t="s">
        <v>32</v>
      </c>
      <c r="B378">
        <v>2005</v>
      </c>
      <c r="C378" t="s">
        <v>21</v>
      </c>
      <c r="D378" t="s">
        <v>28</v>
      </c>
      <c r="E378">
        <v>8514</v>
      </c>
      <c r="F378">
        <v>10212</v>
      </c>
      <c r="G378">
        <v>1650.1</v>
      </c>
      <c r="H378">
        <v>1020998.88</v>
      </c>
      <c r="I378">
        <v>1787.94</v>
      </c>
      <c r="J378">
        <v>0.80800000000000005</v>
      </c>
      <c r="K378">
        <v>25.963000000000001</v>
      </c>
      <c r="L378">
        <v>35.621000000000002</v>
      </c>
      <c r="M378">
        <v>16.853999999999999</v>
      </c>
    </row>
    <row r="379" spans="1:13" hidden="1" x14ac:dyDescent="0.3">
      <c r="A379" t="s">
        <v>20</v>
      </c>
      <c r="B379">
        <v>2005</v>
      </c>
      <c r="C379" t="s">
        <v>108</v>
      </c>
      <c r="D379" t="s">
        <v>28</v>
      </c>
      <c r="E379">
        <v>366729</v>
      </c>
      <c r="G379">
        <v>1650.1</v>
      </c>
      <c r="H379">
        <v>43978141.68</v>
      </c>
      <c r="I379">
        <v>77013.09</v>
      </c>
      <c r="J379">
        <v>1.9530000000000001</v>
      </c>
      <c r="K379">
        <v>25.963000000000001</v>
      </c>
      <c r="L379">
        <v>35.621000000000002</v>
      </c>
      <c r="M379">
        <v>16.853999999999999</v>
      </c>
    </row>
    <row r="380" spans="1:13" hidden="1" x14ac:dyDescent="0.3">
      <c r="A380" t="s">
        <v>13</v>
      </c>
      <c r="B380">
        <v>2006</v>
      </c>
      <c r="C380" t="s">
        <v>19</v>
      </c>
      <c r="D380" t="s">
        <v>36</v>
      </c>
      <c r="E380">
        <v>5010</v>
      </c>
      <c r="F380">
        <v>13285</v>
      </c>
      <c r="G380">
        <v>1434.588</v>
      </c>
      <c r="H380">
        <v>639827.1</v>
      </c>
      <c r="I380">
        <v>1102.2</v>
      </c>
      <c r="J380">
        <v>2.64</v>
      </c>
      <c r="K380">
        <v>27.873000000000001</v>
      </c>
      <c r="L380">
        <v>32.658000000000001</v>
      </c>
      <c r="M380">
        <v>24.05</v>
      </c>
    </row>
    <row r="381" spans="1:13" hidden="1" x14ac:dyDescent="0.3">
      <c r="A381" t="s">
        <v>13</v>
      </c>
      <c r="B381">
        <v>2006</v>
      </c>
      <c r="D381" t="s">
        <v>36</v>
      </c>
      <c r="E381">
        <v>12061</v>
      </c>
      <c r="F381">
        <v>33581</v>
      </c>
      <c r="G381">
        <v>1434.588</v>
      </c>
      <c r="I381">
        <v>2653.42</v>
      </c>
      <c r="J381">
        <v>4.05</v>
      </c>
      <c r="K381">
        <v>27.873000000000001</v>
      </c>
      <c r="L381">
        <v>32.658000000000001</v>
      </c>
      <c r="M381">
        <v>24.05</v>
      </c>
    </row>
    <row r="382" spans="1:13" hidden="1" x14ac:dyDescent="0.3">
      <c r="A382" t="s">
        <v>13</v>
      </c>
      <c r="B382">
        <v>2006</v>
      </c>
      <c r="C382" t="s">
        <v>16</v>
      </c>
      <c r="D382" t="s">
        <v>36</v>
      </c>
      <c r="F382">
        <v>13942</v>
      </c>
      <c r="G382">
        <v>1434.588</v>
      </c>
      <c r="H382">
        <v>584145.54</v>
      </c>
      <c r="I382">
        <v>1006.28</v>
      </c>
      <c r="J382">
        <v>3.05</v>
      </c>
      <c r="K382">
        <v>27.873000000000001</v>
      </c>
      <c r="L382">
        <v>32.658000000000001</v>
      </c>
      <c r="M382">
        <v>24.05</v>
      </c>
    </row>
    <row r="383" spans="1:13" hidden="1" x14ac:dyDescent="0.3">
      <c r="A383" t="s">
        <v>18</v>
      </c>
      <c r="B383">
        <v>2006</v>
      </c>
      <c r="C383" t="s">
        <v>19</v>
      </c>
      <c r="D383" t="s">
        <v>36</v>
      </c>
      <c r="E383">
        <v>2500</v>
      </c>
      <c r="F383">
        <v>383706</v>
      </c>
      <c r="G383">
        <v>1434.588</v>
      </c>
      <c r="H383">
        <v>319275</v>
      </c>
      <c r="I383">
        <v>550</v>
      </c>
      <c r="J383">
        <v>112.3</v>
      </c>
      <c r="K383">
        <v>27.873000000000001</v>
      </c>
      <c r="L383">
        <v>32.658000000000001</v>
      </c>
      <c r="M383">
        <v>24.05</v>
      </c>
    </row>
    <row r="384" spans="1:13" hidden="1" x14ac:dyDescent="0.3">
      <c r="A384" t="s">
        <v>13</v>
      </c>
      <c r="B384">
        <v>2006</v>
      </c>
      <c r="C384" t="s">
        <v>14</v>
      </c>
      <c r="D384" t="s">
        <v>26</v>
      </c>
      <c r="E384">
        <v>32679</v>
      </c>
      <c r="F384">
        <v>44736</v>
      </c>
      <c r="G384" t="s">
        <v>109</v>
      </c>
      <c r="H384">
        <v>4173435.09</v>
      </c>
      <c r="I384">
        <v>7189.38</v>
      </c>
      <c r="J384">
        <v>1.641</v>
      </c>
      <c r="K384">
        <v>19.283999999999999</v>
      </c>
      <c r="L384">
        <v>27.344000000000001</v>
      </c>
      <c r="M384">
        <v>11.882999999999999</v>
      </c>
    </row>
    <row r="385" spans="1:13" hidden="1" x14ac:dyDescent="0.3">
      <c r="A385" t="s">
        <v>13</v>
      </c>
      <c r="B385">
        <v>2006</v>
      </c>
      <c r="C385" t="s">
        <v>21</v>
      </c>
      <c r="D385" t="s">
        <v>26</v>
      </c>
      <c r="E385">
        <v>9854</v>
      </c>
      <c r="F385">
        <v>39940</v>
      </c>
      <c r="G385">
        <v>2454.6999999999998</v>
      </c>
      <c r="I385">
        <v>2167.88</v>
      </c>
      <c r="J385">
        <v>2.077</v>
      </c>
      <c r="K385">
        <v>19.283999999999999</v>
      </c>
      <c r="L385">
        <v>27.344000000000001</v>
      </c>
      <c r="M385">
        <v>11.882999999999999</v>
      </c>
    </row>
    <row r="386" spans="1:13" hidden="1" x14ac:dyDescent="0.3">
      <c r="A386" t="s">
        <v>13</v>
      </c>
      <c r="B386">
        <v>2006</v>
      </c>
      <c r="C386" t="s">
        <v>17</v>
      </c>
      <c r="D386" t="s">
        <v>26</v>
      </c>
      <c r="E386">
        <v>61752</v>
      </c>
      <c r="F386">
        <v>115533</v>
      </c>
      <c r="G386">
        <v>2454.6999999999998</v>
      </c>
      <c r="H386">
        <v>7886347.9199999999</v>
      </c>
      <c r="I386">
        <v>13585.44</v>
      </c>
      <c r="J386">
        <v>1.853</v>
      </c>
      <c r="L386">
        <v>27.344000000000001</v>
      </c>
      <c r="M386">
        <v>11.882999999999999</v>
      </c>
    </row>
    <row r="387" spans="1:13" hidden="1" x14ac:dyDescent="0.3">
      <c r="A387" t="s">
        <v>18</v>
      </c>
      <c r="B387">
        <v>2006</v>
      </c>
      <c r="C387" t="s">
        <v>24</v>
      </c>
      <c r="D387" t="s">
        <v>26</v>
      </c>
      <c r="E387">
        <v>87</v>
      </c>
      <c r="F387">
        <v>239</v>
      </c>
      <c r="G387">
        <v>2454.6999999999998</v>
      </c>
      <c r="H387">
        <v>11110.77</v>
      </c>
      <c r="I387">
        <v>19.14</v>
      </c>
      <c r="J387">
        <v>2.3479999999999999</v>
      </c>
      <c r="K387">
        <v>19.283999999999999</v>
      </c>
      <c r="L387">
        <v>27.344000000000001</v>
      </c>
      <c r="M387">
        <v>11.882999999999999</v>
      </c>
    </row>
    <row r="388" spans="1:13" hidden="1" x14ac:dyDescent="0.3">
      <c r="A388" t="s">
        <v>20</v>
      </c>
      <c r="B388">
        <v>2006</v>
      </c>
      <c r="C388" t="s">
        <v>21</v>
      </c>
      <c r="D388" t="s">
        <v>26</v>
      </c>
      <c r="E388">
        <v>656</v>
      </c>
      <c r="F388">
        <v>1183</v>
      </c>
      <c r="G388">
        <v>2454.6999999999998</v>
      </c>
      <c r="H388">
        <v>83777.759999999995</v>
      </c>
      <c r="I388">
        <v>144.32</v>
      </c>
      <c r="J388">
        <v>1.32</v>
      </c>
      <c r="K388">
        <v>19.283999999999999</v>
      </c>
      <c r="L388">
        <v>27.344000000000001</v>
      </c>
    </row>
    <row r="389" spans="1:13" hidden="1" x14ac:dyDescent="0.3">
      <c r="A389" t="s">
        <v>22</v>
      </c>
      <c r="B389">
        <v>2006</v>
      </c>
      <c r="C389" t="s">
        <v>19</v>
      </c>
      <c r="D389" t="s">
        <v>52</v>
      </c>
      <c r="E389">
        <v>50702</v>
      </c>
      <c r="F389">
        <v>508830</v>
      </c>
      <c r="G389">
        <v>845.2</v>
      </c>
      <c r="H389">
        <v>6475152.4199999999</v>
      </c>
      <c r="I389">
        <v>11154.44</v>
      </c>
      <c r="J389">
        <v>1.2050000000000001</v>
      </c>
      <c r="K389">
        <v>27.757999999999999</v>
      </c>
      <c r="L389">
        <v>37.453000000000003</v>
      </c>
    </row>
    <row r="390" spans="1:13" hidden="1" x14ac:dyDescent="0.3">
      <c r="A390" t="s">
        <v>22</v>
      </c>
      <c r="B390">
        <v>2006</v>
      </c>
      <c r="C390" t="s">
        <v>21</v>
      </c>
      <c r="D390" t="s">
        <v>52</v>
      </c>
      <c r="E390">
        <v>8220</v>
      </c>
      <c r="F390">
        <v>13611</v>
      </c>
      <c r="H390" t="s">
        <v>110</v>
      </c>
      <c r="I390">
        <v>1808.4</v>
      </c>
      <c r="J390">
        <v>1.6220000000000001</v>
      </c>
      <c r="K390">
        <v>27.757999999999999</v>
      </c>
      <c r="L390">
        <v>37.453000000000003</v>
      </c>
      <c r="M390" t="s">
        <v>111</v>
      </c>
    </row>
    <row r="391" spans="1:13" hidden="1" x14ac:dyDescent="0.3">
      <c r="A391" t="s">
        <v>13</v>
      </c>
      <c r="B391">
        <v>2006</v>
      </c>
      <c r="C391" t="s">
        <v>19</v>
      </c>
      <c r="D391" t="s">
        <v>52</v>
      </c>
      <c r="E391">
        <v>2640870</v>
      </c>
      <c r="F391">
        <v>6949186</v>
      </c>
      <c r="G391">
        <v>845.2</v>
      </c>
      <c r="H391">
        <v>337265507.69999999</v>
      </c>
      <c r="I391">
        <v>580991.4</v>
      </c>
      <c r="J391">
        <v>2.6890000000000001</v>
      </c>
      <c r="K391">
        <v>27.757999999999999</v>
      </c>
      <c r="L391">
        <v>37.453000000000003</v>
      </c>
      <c r="M391">
        <v>20.265000000000001</v>
      </c>
    </row>
    <row r="392" spans="1:13" hidden="1" x14ac:dyDescent="0.3">
      <c r="A392" t="s">
        <v>13</v>
      </c>
      <c r="B392">
        <v>2006</v>
      </c>
      <c r="C392" t="s">
        <v>21</v>
      </c>
      <c r="D392" t="s">
        <v>52</v>
      </c>
      <c r="E392">
        <v>1337020</v>
      </c>
      <c r="F392">
        <v>4922944</v>
      </c>
      <c r="G392">
        <v>845.2</v>
      </c>
      <c r="H392">
        <v>170750824.19999999</v>
      </c>
      <c r="I392">
        <v>294144.40000000002</v>
      </c>
      <c r="J392">
        <v>3.0369999999999999</v>
      </c>
      <c r="K392">
        <v>27.757999999999999</v>
      </c>
      <c r="L392">
        <v>37.453000000000003</v>
      </c>
      <c r="M392">
        <v>20.265000000000001</v>
      </c>
    </row>
    <row r="393" spans="1:13" hidden="1" x14ac:dyDescent="0.3">
      <c r="A393" t="s">
        <v>18</v>
      </c>
      <c r="B393">
        <v>2006</v>
      </c>
      <c r="C393" t="s">
        <v>24</v>
      </c>
      <c r="D393" t="s">
        <v>52</v>
      </c>
      <c r="E393">
        <v>264333</v>
      </c>
      <c r="F393">
        <v>0</v>
      </c>
      <c r="G393">
        <v>845.2</v>
      </c>
      <c r="H393">
        <v>33757967.43</v>
      </c>
      <c r="I393">
        <v>58153.26</v>
      </c>
      <c r="J393">
        <v>86.373999999999995</v>
      </c>
      <c r="K393">
        <v>27.757999999999999</v>
      </c>
      <c r="L393">
        <v>37.453000000000003</v>
      </c>
      <c r="M393">
        <v>20.265000000000001</v>
      </c>
    </row>
    <row r="394" spans="1:13" hidden="1" x14ac:dyDescent="0.3">
      <c r="A394" t="s">
        <v>31</v>
      </c>
      <c r="B394">
        <v>2006</v>
      </c>
      <c r="C394" t="s">
        <v>77</v>
      </c>
      <c r="D394" t="s">
        <v>52</v>
      </c>
      <c r="E394">
        <v>445693</v>
      </c>
      <c r="F394">
        <v>329437</v>
      </c>
      <c r="G394">
        <v>845.2</v>
      </c>
      <c r="H394">
        <v>56919453.030000001</v>
      </c>
      <c r="I394">
        <v>98052.46</v>
      </c>
      <c r="J394">
        <v>0.89600000000000002</v>
      </c>
      <c r="K394">
        <v>27.757999999999999</v>
      </c>
      <c r="L394">
        <v>37.453000000000003</v>
      </c>
      <c r="M394">
        <v>20.265000000000001</v>
      </c>
    </row>
    <row r="395" spans="1:13" hidden="1" x14ac:dyDescent="0.3">
      <c r="A395" t="s">
        <v>32</v>
      </c>
      <c r="B395">
        <v>2006</v>
      </c>
      <c r="C395" t="s">
        <v>19</v>
      </c>
      <c r="D395" t="s">
        <v>52</v>
      </c>
      <c r="E395">
        <v>82015</v>
      </c>
      <c r="F395">
        <v>22555</v>
      </c>
      <c r="G395">
        <v>845.2</v>
      </c>
      <c r="H395">
        <v>10474135.65</v>
      </c>
      <c r="I395">
        <v>18043.3</v>
      </c>
      <c r="J395">
        <v>0.33900000000000002</v>
      </c>
      <c r="K395">
        <v>27.757999999999999</v>
      </c>
      <c r="L395">
        <v>37.453000000000003</v>
      </c>
      <c r="M395">
        <v>20.265000000000001</v>
      </c>
    </row>
    <row r="396" spans="1:13" hidden="1" x14ac:dyDescent="0.3">
      <c r="A396" t="s">
        <v>32</v>
      </c>
      <c r="B396">
        <v>2006</v>
      </c>
      <c r="C396" t="s">
        <v>21</v>
      </c>
      <c r="D396" t="s">
        <v>52</v>
      </c>
      <c r="E396">
        <v>415708</v>
      </c>
      <c r="F396">
        <v>327533</v>
      </c>
      <c r="G396">
        <v>845.2</v>
      </c>
      <c r="H396">
        <v>53090068.68</v>
      </c>
      <c r="I396">
        <v>91455.76</v>
      </c>
      <c r="J396">
        <v>0.79400000000000004</v>
      </c>
      <c r="K396">
        <v>27.757999999999999</v>
      </c>
      <c r="L396">
        <v>37.453000000000003</v>
      </c>
      <c r="M396">
        <v>20.265000000000001</v>
      </c>
    </row>
    <row r="397" spans="1:13" hidden="1" x14ac:dyDescent="0.3">
      <c r="A397" t="s">
        <v>20</v>
      </c>
      <c r="B397">
        <v>2006</v>
      </c>
      <c r="C397" t="s">
        <v>21</v>
      </c>
      <c r="D397" t="s">
        <v>52</v>
      </c>
      <c r="E397">
        <v>10016</v>
      </c>
      <c r="F397">
        <v>8796</v>
      </c>
      <c r="G397">
        <v>845.2</v>
      </c>
      <c r="H397">
        <v>1279143.3600000001</v>
      </c>
      <c r="I397">
        <v>2203.52</v>
      </c>
      <c r="J397">
        <v>0.68</v>
      </c>
      <c r="K397">
        <v>27.757999999999999</v>
      </c>
      <c r="L397">
        <v>37.453000000000003</v>
      </c>
      <c r="M397">
        <v>20.265000000000001</v>
      </c>
    </row>
    <row r="398" spans="1:13" hidden="1" x14ac:dyDescent="0.3">
      <c r="A398" t="s">
        <v>13</v>
      </c>
      <c r="B398">
        <v>2006</v>
      </c>
      <c r="C398" t="s">
        <v>14</v>
      </c>
      <c r="D398" t="s">
        <v>15</v>
      </c>
      <c r="E398">
        <v>379441</v>
      </c>
      <c r="F398">
        <v>335708</v>
      </c>
      <c r="G398">
        <v>1774.9</v>
      </c>
      <c r="H398">
        <v>48458410.109999999</v>
      </c>
      <c r="I398">
        <v>83477.02</v>
      </c>
      <c r="K398">
        <v>24.738</v>
      </c>
      <c r="L398">
        <v>35.487000000000002</v>
      </c>
      <c r="M398">
        <v>16.448</v>
      </c>
    </row>
    <row r="399" spans="1:13" hidden="1" x14ac:dyDescent="0.3">
      <c r="A399" t="s">
        <v>13</v>
      </c>
      <c r="B399">
        <v>2006</v>
      </c>
      <c r="C399" t="s">
        <v>16</v>
      </c>
      <c r="D399" t="s">
        <v>15</v>
      </c>
      <c r="E399">
        <v>312471</v>
      </c>
      <c r="F399">
        <v>630162</v>
      </c>
      <c r="G399">
        <v>1774.9</v>
      </c>
      <c r="H399">
        <v>39905671.409999996</v>
      </c>
      <c r="I399">
        <v>68743.62</v>
      </c>
      <c r="J399">
        <v>1.837</v>
      </c>
      <c r="K399">
        <v>24.738</v>
      </c>
      <c r="L399">
        <v>35.487000000000002</v>
      </c>
      <c r="M399">
        <v>16.448</v>
      </c>
    </row>
    <row r="400" spans="1:13" hidden="1" x14ac:dyDescent="0.3">
      <c r="A400" t="s">
        <v>13</v>
      </c>
      <c r="B400">
        <v>2006</v>
      </c>
      <c r="C400" t="s">
        <v>17</v>
      </c>
      <c r="D400" t="s">
        <v>15</v>
      </c>
      <c r="E400">
        <v>1504647</v>
      </c>
      <c r="F400">
        <v>1950144</v>
      </c>
      <c r="G400">
        <v>1774.9</v>
      </c>
      <c r="H400">
        <v>192158468.40000001</v>
      </c>
      <c r="I400">
        <v>331022.34000000003</v>
      </c>
      <c r="J400">
        <v>1.2689999999999999</v>
      </c>
      <c r="K400">
        <v>24.738</v>
      </c>
      <c r="L400">
        <v>35.487000000000002</v>
      </c>
      <c r="M400">
        <v>16.448</v>
      </c>
    </row>
    <row r="401" spans="1:13" hidden="1" x14ac:dyDescent="0.3">
      <c r="A401" t="s">
        <v>18</v>
      </c>
      <c r="B401">
        <v>2006</v>
      </c>
      <c r="C401" t="s">
        <v>24</v>
      </c>
      <c r="D401" t="s">
        <v>15</v>
      </c>
      <c r="E401">
        <v>26627</v>
      </c>
      <c r="F401">
        <v>1055337</v>
      </c>
      <c r="G401">
        <v>1774.9</v>
      </c>
      <c r="H401">
        <v>3400534.17</v>
      </c>
      <c r="I401" t="s">
        <v>112</v>
      </c>
      <c r="J401" t="s">
        <v>113</v>
      </c>
      <c r="K401">
        <v>24.738</v>
      </c>
      <c r="L401">
        <v>35.487000000000002</v>
      </c>
      <c r="M401">
        <v>16.448</v>
      </c>
    </row>
    <row r="402" spans="1:13" hidden="1" x14ac:dyDescent="0.3">
      <c r="A402" t="s">
        <v>32</v>
      </c>
      <c r="B402">
        <v>2006</v>
      </c>
      <c r="C402" t="s">
        <v>21</v>
      </c>
      <c r="D402" t="s">
        <v>15</v>
      </c>
      <c r="E402">
        <v>37079</v>
      </c>
      <c r="F402">
        <v>19056</v>
      </c>
      <c r="G402">
        <v>1774.9</v>
      </c>
      <c r="H402">
        <v>4735359.09</v>
      </c>
      <c r="I402">
        <v>8157.38</v>
      </c>
      <c r="J402">
        <v>0.50800000000000001</v>
      </c>
      <c r="K402">
        <v>24.738</v>
      </c>
      <c r="L402">
        <v>35.487000000000002</v>
      </c>
      <c r="M402">
        <v>16.448</v>
      </c>
    </row>
    <row r="403" spans="1:13" hidden="1" x14ac:dyDescent="0.3">
      <c r="A403" t="s">
        <v>20</v>
      </c>
      <c r="B403">
        <v>2006</v>
      </c>
      <c r="C403" t="s">
        <v>21</v>
      </c>
      <c r="D403" t="s">
        <v>15</v>
      </c>
      <c r="E403">
        <v>59573</v>
      </c>
      <c r="F403">
        <v>67413</v>
      </c>
      <c r="G403">
        <v>1774.9</v>
      </c>
      <c r="H403">
        <v>7608067.8300000001</v>
      </c>
      <c r="I403">
        <v>13106.06</v>
      </c>
      <c r="J403">
        <v>1.1339999999999999</v>
      </c>
      <c r="K403">
        <v>24.738</v>
      </c>
      <c r="L403">
        <v>35.487000000000002</v>
      </c>
      <c r="M403">
        <v>16.448</v>
      </c>
    </row>
    <row r="404" spans="1:13" hidden="1" x14ac:dyDescent="0.3">
      <c r="A404" t="s">
        <v>22</v>
      </c>
      <c r="B404">
        <v>2006</v>
      </c>
      <c r="C404" t="s">
        <v>19</v>
      </c>
      <c r="D404" t="s">
        <v>23</v>
      </c>
      <c r="E404">
        <v>554193</v>
      </c>
      <c r="F404">
        <v>584337</v>
      </c>
      <c r="H404">
        <v>70775988.030000001</v>
      </c>
      <c r="I404">
        <v>121922.46</v>
      </c>
      <c r="J404">
        <v>1.0029999999999999</v>
      </c>
      <c r="K404">
        <v>25.26</v>
      </c>
      <c r="L404">
        <v>35.307000000000002</v>
      </c>
      <c r="M404">
        <v>16.672999999999998</v>
      </c>
    </row>
    <row r="405" spans="1:13" hidden="1" x14ac:dyDescent="0.3">
      <c r="A405" t="s">
        <v>22</v>
      </c>
      <c r="B405">
        <v>2006</v>
      </c>
      <c r="C405" t="s">
        <v>21</v>
      </c>
      <c r="D405" t="s">
        <v>23</v>
      </c>
      <c r="E405">
        <v>57571</v>
      </c>
      <c r="F405">
        <v>65934</v>
      </c>
      <c r="G405">
        <v>1146.3</v>
      </c>
      <c r="H405">
        <v>7352392.4100000001</v>
      </c>
      <c r="J405">
        <v>1.6160000000000001</v>
      </c>
      <c r="K405">
        <v>25.26</v>
      </c>
      <c r="M405">
        <v>16.672999999999998</v>
      </c>
    </row>
    <row r="406" spans="1:13" hidden="1" x14ac:dyDescent="0.3">
      <c r="A406" t="s">
        <v>22</v>
      </c>
      <c r="B406">
        <v>2006</v>
      </c>
      <c r="C406" t="s">
        <v>16</v>
      </c>
      <c r="D406" t="s">
        <v>23</v>
      </c>
      <c r="E406">
        <v>7007</v>
      </c>
      <c r="F406">
        <v>14714</v>
      </c>
      <c r="G406">
        <v>1146.3</v>
      </c>
      <c r="H406">
        <v>894863.97</v>
      </c>
      <c r="I406">
        <v>1541.54</v>
      </c>
      <c r="J406">
        <v>1.996</v>
      </c>
      <c r="K406">
        <v>25.26</v>
      </c>
      <c r="L406">
        <v>35.307000000000002</v>
      </c>
      <c r="M406">
        <v>16.672999999999998</v>
      </c>
    </row>
    <row r="407" spans="1:13" hidden="1" x14ac:dyDescent="0.3">
      <c r="A407" t="s">
        <v>13</v>
      </c>
      <c r="B407">
        <v>2006</v>
      </c>
      <c r="C407" t="s">
        <v>19</v>
      </c>
      <c r="D407" t="s">
        <v>23</v>
      </c>
      <c r="E407">
        <v>1066981</v>
      </c>
      <c r="F407">
        <v>2723038</v>
      </c>
      <c r="G407">
        <v>1146.3</v>
      </c>
      <c r="H407">
        <v>136264143.5</v>
      </c>
      <c r="I407">
        <v>234735.82</v>
      </c>
      <c r="J407">
        <v>2.4279999999999999</v>
      </c>
      <c r="K407">
        <v>25.26</v>
      </c>
      <c r="L407">
        <v>35.307000000000002</v>
      </c>
      <c r="M407">
        <v>16.672999999999998</v>
      </c>
    </row>
    <row r="408" spans="1:13" hidden="1" x14ac:dyDescent="0.3">
      <c r="A408" t="s">
        <v>13</v>
      </c>
      <c r="B408">
        <v>2006</v>
      </c>
      <c r="C408" t="s">
        <v>21</v>
      </c>
      <c r="D408" t="s">
        <v>23</v>
      </c>
      <c r="E408">
        <v>44063</v>
      </c>
      <c r="F408">
        <v>99796</v>
      </c>
      <c r="G408">
        <v>1146.3</v>
      </c>
      <c r="H408">
        <v>5627285.7300000004</v>
      </c>
      <c r="I408">
        <v>9693.86</v>
      </c>
      <c r="J408">
        <v>2.335</v>
      </c>
      <c r="K408">
        <v>25.26</v>
      </c>
      <c r="L408">
        <v>35.307000000000002</v>
      </c>
      <c r="M408">
        <v>16.672999999999998</v>
      </c>
    </row>
    <row r="409" spans="1:13" hidden="1" x14ac:dyDescent="0.3">
      <c r="A409" t="s">
        <v>13</v>
      </c>
      <c r="B409">
        <v>2006</v>
      </c>
      <c r="C409" t="s">
        <v>16</v>
      </c>
      <c r="D409" t="s">
        <v>23</v>
      </c>
      <c r="E409">
        <v>284632</v>
      </c>
      <c r="F409">
        <v>822692</v>
      </c>
      <c r="G409">
        <v>1146.3</v>
      </c>
      <c r="H409">
        <v>36350352.719999999</v>
      </c>
      <c r="I409">
        <v>62619.040000000001</v>
      </c>
      <c r="K409">
        <v>25.26</v>
      </c>
      <c r="L409">
        <v>35.307000000000002</v>
      </c>
      <c r="M409">
        <v>16.672999999999998</v>
      </c>
    </row>
    <row r="410" spans="1:13" hidden="1" x14ac:dyDescent="0.3">
      <c r="A410" t="s">
        <v>18</v>
      </c>
      <c r="B410">
        <v>2006</v>
      </c>
      <c r="C410" t="s">
        <v>24</v>
      </c>
      <c r="D410" t="s">
        <v>23</v>
      </c>
      <c r="E410">
        <v>269440</v>
      </c>
      <c r="F410">
        <v>23641948</v>
      </c>
      <c r="G410">
        <v>1146.3</v>
      </c>
      <c r="H410">
        <v>34410182.399999999</v>
      </c>
      <c r="I410">
        <v>59276.800000000003</v>
      </c>
      <c r="J410">
        <v>90.287999999999997</v>
      </c>
      <c r="K410">
        <v>25.26</v>
      </c>
      <c r="L410">
        <v>35.307000000000002</v>
      </c>
      <c r="M410">
        <v>16.672999999999998</v>
      </c>
    </row>
    <row r="411" spans="1:13" hidden="1" x14ac:dyDescent="0.3">
      <c r="A411" t="s">
        <v>31</v>
      </c>
      <c r="B411">
        <v>2006</v>
      </c>
      <c r="C411" t="s">
        <v>19</v>
      </c>
      <c r="D411" t="s">
        <v>23</v>
      </c>
      <c r="E411">
        <v>595080</v>
      </c>
      <c r="F411">
        <v>168016</v>
      </c>
      <c r="G411">
        <v>1146.3</v>
      </c>
      <c r="H411">
        <v>75997666.799999997</v>
      </c>
      <c r="I411">
        <v>130917.6</v>
      </c>
      <c r="J411">
        <v>0.40799999999999997</v>
      </c>
      <c r="K411">
        <v>25.26</v>
      </c>
      <c r="L411">
        <v>35.307000000000002</v>
      </c>
      <c r="M411">
        <v>16.672999999999998</v>
      </c>
    </row>
    <row r="412" spans="1:13" hidden="1" x14ac:dyDescent="0.3">
      <c r="A412" t="s">
        <v>31</v>
      </c>
      <c r="B412">
        <v>2006</v>
      </c>
      <c r="C412" t="s">
        <v>21</v>
      </c>
      <c r="D412" t="s">
        <v>23</v>
      </c>
      <c r="E412">
        <v>583983</v>
      </c>
      <c r="F412">
        <v>175417</v>
      </c>
      <c r="G412">
        <v>1146.3</v>
      </c>
      <c r="H412">
        <v>74580468.930000007</v>
      </c>
      <c r="I412">
        <v>128476.26</v>
      </c>
      <c r="J412">
        <v>0.61299999999999999</v>
      </c>
      <c r="K412">
        <v>25.26</v>
      </c>
      <c r="L412">
        <v>35.307000000000002</v>
      </c>
      <c r="M412">
        <v>16.672999999999998</v>
      </c>
    </row>
    <row r="413" spans="1:13" hidden="1" x14ac:dyDescent="0.3">
      <c r="A413" t="s">
        <v>31</v>
      </c>
      <c r="B413">
        <v>2006</v>
      </c>
      <c r="C413" t="s">
        <v>16</v>
      </c>
      <c r="D413" t="s">
        <v>23</v>
      </c>
      <c r="E413">
        <v>51506</v>
      </c>
      <c r="F413">
        <v>40829</v>
      </c>
      <c r="G413">
        <v>1146.3</v>
      </c>
      <c r="H413">
        <v>6577831.2599999998</v>
      </c>
      <c r="I413">
        <v>11331.32</v>
      </c>
      <c r="J413">
        <v>0.878</v>
      </c>
      <c r="K413">
        <v>25.26</v>
      </c>
      <c r="L413">
        <v>35.307000000000002</v>
      </c>
    </row>
    <row r="414" spans="1:13" hidden="1" x14ac:dyDescent="0.3">
      <c r="A414" t="s">
        <v>32</v>
      </c>
      <c r="B414">
        <v>2006</v>
      </c>
      <c r="C414" t="s">
        <v>19</v>
      </c>
      <c r="D414" t="s">
        <v>23</v>
      </c>
      <c r="E414">
        <v>134069</v>
      </c>
      <c r="F414">
        <v>18350</v>
      </c>
      <c r="G414">
        <v>1146.3</v>
      </c>
      <c r="I414">
        <v>29495.18</v>
      </c>
      <c r="J414">
        <v>0.16400000000000001</v>
      </c>
      <c r="K414">
        <v>25.26</v>
      </c>
      <c r="L414">
        <v>35.307000000000002</v>
      </c>
      <c r="M414">
        <v>16.672999999999998</v>
      </c>
    </row>
    <row r="415" spans="1:13" hidden="1" x14ac:dyDescent="0.3">
      <c r="A415" t="s">
        <v>32</v>
      </c>
      <c r="B415">
        <v>2006</v>
      </c>
      <c r="C415" t="s">
        <v>21</v>
      </c>
      <c r="D415" t="s">
        <v>23</v>
      </c>
      <c r="E415">
        <v>10986</v>
      </c>
      <c r="F415">
        <v>5776</v>
      </c>
      <c r="G415">
        <v>1146.3</v>
      </c>
      <c r="I415">
        <v>2416.92</v>
      </c>
      <c r="J415">
        <v>0.52100000000000002</v>
      </c>
      <c r="K415">
        <v>25.26</v>
      </c>
      <c r="L415">
        <v>35.307000000000002</v>
      </c>
      <c r="M415">
        <v>16.672999999999998</v>
      </c>
    </row>
    <row r="416" spans="1:13" hidden="1" x14ac:dyDescent="0.3">
      <c r="A416" t="s">
        <v>20</v>
      </c>
      <c r="B416">
        <v>2006</v>
      </c>
      <c r="C416" t="s">
        <v>21</v>
      </c>
      <c r="D416" t="s">
        <v>23</v>
      </c>
      <c r="E416">
        <v>269494</v>
      </c>
      <c r="F416">
        <v>223806</v>
      </c>
      <c r="G416">
        <v>1146.3</v>
      </c>
      <c r="H416">
        <v>34417078.740000002</v>
      </c>
      <c r="I416">
        <v>59288.68</v>
      </c>
      <c r="K416">
        <v>25.26</v>
      </c>
      <c r="L416">
        <v>35.307000000000002</v>
      </c>
      <c r="M416">
        <v>16.672999999999998</v>
      </c>
    </row>
    <row r="417" spans="1:13" hidden="1" x14ac:dyDescent="0.3">
      <c r="A417" t="s">
        <v>22</v>
      </c>
      <c r="B417">
        <v>2006</v>
      </c>
      <c r="C417" t="s">
        <v>19</v>
      </c>
      <c r="D417" t="s">
        <v>41</v>
      </c>
      <c r="E417">
        <v>516</v>
      </c>
      <c r="F417">
        <v>417</v>
      </c>
      <c r="G417">
        <v>3429.7</v>
      </c>
      <c r="I417">
        <v>113.52</v>
      </c>
      <c r="J417">
        <v>0.72199999999999998</v>
      </c>
      <c r="K417">
        <v>24.89</v>
      </c>
      <c r="L417">
        <v>32.064999999999998</v>
      </c>
      <c r="M417">
        <v>19.507999999999999</v>
      </c>
    </row>
    <row r="418" spans="1:13" hidden="1" x14ac:dyDescent="0.3">
      <c r="A418" t="s">
        <v>13</v>
      </c>
      <c r="B418">
        <v>2006</v>
      </c>
      <c r="C418" t="s">
        <v>14</v>
      </c>
      <c r="D418" t="s">
        <v>41</v>
      </c>
      <c r="E418">
        <v>83859</v>
      </c>
      <c r="F418">
        <v>191241</v>
      </c>
      <c r="G418">
        <v>3429.7</v>
      </c>
      <c r="H418">
        <v>10709632.890000001</v>
      </c>
      <c r="I418">
        <v>18448.98</v>
      </c>
      <c r="J418">
        <v>2.2709999999999999</v>
      </c>
      <c r="K418">
        <v>24.89</v>
      </c>
      <c r="L418">
        <v>32.064999999999998</v>
      </c>
      <c r="M418">
        <v>19.507999999999999</v>
      </c>
    </row>
    <row r="419" spans="1:13" hidden="1" x14ac:dyDescent="0.3">
      <c r="A419" t="s">
        <v>13</v>
      </c>
      <c r="B419">
        <v>2006</v>
      </c>
      <c r="D419" t="s">
        <v>41</v>
      </c>
      <c r="E419">
        <v>35946</v>
      </c>
      <c r="F419">
        <v>103571</v>
      </c>
      <c r="G419">
        <v>3429.7</v>
      </c>
      <c r="H419">
        <v>4590663.66</v>
      </c>
      <c r="I419">
        <v>7908.12</v>
      </c>
      <c r="J419">
        <v>2.4980000000000002</v>
      </c>
      <c r="K419">
        <v>24.89</v>
      </c>
      <c r="L419">
        <v>32.064999999999998</v>
      </c>
    </row>
    <row r="420" spans="1:13" hidden="1" x14ac:dyDescent="0.3">
      <c r="A420" t="s">
        <v>13</v>
      </c>
      <c r="B420">
        <v>2006</v>
      </c>
      <c r="C420" t="s">
        <v>17</v>
      </c>
      <c r="D420" t="s">
        <v>41</v>
      </c>
      <c r="E420">
        <v>143724</v>
      </c>
      <c r="F420">
        <v>346763</v>
      </c>
      <c r="G420">
        <v>3429.7</v>
      </c>
      <c r="H420">
        <v>18354992.039999999</v>
      </c>
      <c r="I420">
        <v>31619.279999999999</v>
      </c>
      <c r="K420">
        <v>24.89</v>
      </c>
      <c r="L420">
        <v>32.064999999999998</v>
      </c>
      <c r="M420">
        <v>19.507999999999999</v>
      </c>
    </row>
    <row r="421" spans="1:13" hidden="1" x14ac:dyDescent="0.3">
      <c r="A421" t="s">
        <v>18</v>
      </c>
      <c r="B421">
        <v>2006</v>
      </c>
      <c r="C421" t="s">
        <v>24</v>
      </c>
      <c r="D421" t="s">
        <v>41</v>
      </c>
      <c r="E421">
        <v>1161</v>
      </c>
      <c r="F421">
        <v>65790</v>
      </c>
      <c r="G421">
        <v>3429.7</v>
      </c>
      <c r="H421">
        <v>148271.31</v>
      </c>
      <c r="I421">
        <v>255.42</v>
      </c>
      <c r="J421">
        <v>33.667999999999999</v>
      </c>
      <c r="L421">
        <v>32.064999999999998</v>
      </c>
      <c r="M421">
        <v>19.507999999999999</v>
      </c>
    </row>
    <row r="422" spans="1:13" hidden="1" x14ac:dyDescent="0.3">
      <c r="A422" t="s">
        <v>22</v>
      </c>
      <c r="B422">
        <v>2006</v>
      </c>
      <c r="C422" t="s">
        <v>24</v>
      </c>
      <c r="D422" t="s">
        <v>80</v>
      </c>
      <c r="E422">
        <v>95478</v>
      </c>
      <c r="F422">
        <v>148148</v>
      </c>
      <c r="G422">
        <v>927.9</v>
      </c>
      <c r="H422">
        <v>12193495.380000001</v>
      </c>
      <c r="I422">
        <v>21005.16</v>
      </c>
      <c r="J422">
        <v>2.0459999999999998</v>
      </c>
      <c r="K422">
        <v>27.152000000000001</v>
      </c>
      <c r="L422">
        <v>37.015000000000001</v>
      </c>
      <c r="M422">
        <v>19.599</v>
      </c>
    </row>
    <row r="423" spans="1:13" hidden="1" x14ac:dyDescent="0.3">
      <c r="A423" t="s">
        <v>13</v>
      </c>
      <c r="B423">
        <v>2006</v>
      </c>
      <c r="C423" t="s">
        <v>38</v>
      </c>
      <c r="D423" t="s">
        <v>80</v>
      </c>
      <c r="E423">
        <v>1931397</v>
      </c>
      <c r="F423">
        <v>6610607</v>
      </c>
      <c r="G423">
        <v>927.9</v>
      </c>
      <c r="H423">
        <v>246658710.90000001</v>
      </c>
      <c r="I423">
        <v>424907.34</v>
      </c>
      <c r="J423">
        <v>3.585</v>
      </c>
      <c r="K423">
        <v>27.152000000000001</v>
      </c>
      <c r="L423">
        <v>37.015000000000001</v>
      </c>
      <c r="M423">
        <v>19.599</v>
      </c>
    </row>
    <row r="424" spans="1:13" hidden="1" x14ac:dyDescent="0.3">
      <c r="A424" t="s">
        <v>18</v>
      </c>
      <c r="B424">
        <v>2006</v>
      </c>
      <c r="C424" t="s">
        <v>24</v>
      </c>
      <c r="D424" t="s">
        <v>80</v>
      </c>
      <c r="E424">
        <v>391201</v>
      </c>
      <c r="G424">
        <v>927.9</v>
      </c>
      <c r="H424">
        <v>49960279.710000001</v>
      </c>
      <c r="I424" t="s">
        <v>114</v>
      </c>
      <c r="J424">
        <v>118.175</v>
      </c>
      <c r="K424">
        <v>27.152000000000001</v>
      </c>
      <c r="L424">
        <v>37.015000000000001</v>
      </c>
      <c r="M424">
        <v>19.599</v>
      </c>
    </row>
    <row r="425" spans="1:13" hidden="1" x14ac:dyDescent="0.3">
      <c r="A425" t="s">
        <v>31</v>
      </c>
      <c r="B425">
        <v>2006</v>
      </c>
      <c r="C425" t="s">
        <v>79</v>
      </c>
      <c r="D425" t="s">
        <v>80</v>
      </c>
      <c r="E425">
        <v>26194</v>
      </c>
      <c r="F425">
        <v>47884</v>
      </c>
      <c r="G425">
        <v>927.9</v>
      </c>
      <c r="H425">
        <v>3345235.74</v>
      </c>
      <c r="I425">
        <v>5762.68</v>
      </c>
      <c r="J425">
        <v>1.7270000000000001</v>
      </c>
      <c r="K425">
        <v>27.152000000000001</v>
      </c>
      <c r="L425">
        <v>37.015000000000001</v>
      </c>
      <c r="M425">
        <v>19.599</v>
      </c>
    </row>
    <row r="426" spans="1:13" hidden="1" x14ac:dyDescent="0.3">
      <c r="A426" t="s">
        <v>32</v>
      </c>
      <c r="B426">
        <v>2006</v>
      </c>
      <c r="C426" t="s">
        <v>24</v>
      </c>
      <c r="D426" t="s">
        <v>80</v>
      </c>
      <c r="E426">
        <v>251014</v>
      </c>
      <c r="F426">
        <v>143053</v>
      </c>
      <c r="G426">
        <v>927.9</v>
      </c>
      <c r="H426">
        <v>32056997.940000001</v>
      </c>
      <c r="I426">
        <v>55223.08</v>
      </c>
      <c r="J426">
        <v>0.64200000000000002</v>
      </c>
      <c r="K426">
        <v>27.152000000000001</v>
      </c>
      <c r="L426" t="s">
        <v>115</v>
      </c>
      <c r="M426">
        <v>19.599</v>
      </c>
    </row>
    <row r="427" spans="1:13" hidden="1" x14ac:dyDescent="0.3">
      <c r="A427" t="s">
        <v>22</v>
      </c>
      <c r="B427">
        <v>2006</v>
      </c>
      <c r="C427" t="s">
        <v>19</v>
      </c>
      <c r="D427" t="s">
        <v>28</v>
      </c>
      <c r="E427">
        <v>13135</v>
      </c>
      <c r="F427">
        <v>14974</v>
      </c>
      <c r="G427">
        <v>1631.4</v>
      </c>
      <c r="H427">
        <v>1677470.85</v>
      </c>
      <c r="J427">
        <v>0.70599999999999996</v>
      </c>
      <c r="K427">
        <v>25.841999999999999</v>
      </c>
      <c r="L427">
        <v>35.281999999999996</v>
      </c>
      <c r="M427">
        <v>17.177</v>
      </c>
    </row>
    <row r="428" spans="1:13" hidden="1" x14ac:dyDescent="0.3">
      <c r="A428" t="s">
        <v>13</v>
      </c>
      <c r="B428">
        <v>2006</v>
      </c>
      <c r="C428" t="s">
        <v>14</v>
      </c>
      <c r="D428" t="s">
        <v>28</v>
      </c>
      <c r="E428">
        <v>283859</v>
      </c>
      <c r="F428">
        <v>575294</v>
      </c>
      <c r="G428" t="s">
        <v>116</v>
      </c>
      <c r="H428">
        <v>36251632.890000001</v>
      </c>
      <c r="I428">
        <v>62448.98</v>
      </c>
      <c r="J428">
        <v>2.0009999999999999</v>
      </c>
      <c r="K428">
        <v>25.841999999999999</v>
      </c>
      <c r="L428">
        <v>35.281999999999996</v>
      </c>
      <c r="M428">
        <v>17.177</v>
      </c>
    </row>
    <row r="429" spans="1:13" hidden="1" x14ac:dyDescent="0.3">
      <c r="A429" t="s">
        <v>13</v>
      </c>
      <c r="B429">
        <v>2006</v>
      </c>
      <c r="C429" t="s">
        <v>16</v>
      </c>
      <c r="D429" t="s">
        <v>28</v>
      </c>
      <c r="E429">
        <v>1401233</v>
      </c>
      <c r="F429">
        <v>4520656</v>
      </c>
      <c r="G429">
        <v>1631.4</v>
      </c>
      <c r="H429">
        <v>178951466.40000001</v>
      </c>
      <c r="I429">
        <v>308271.26</v>
      </c>
      <c r="J429">
        <v>3.0289999999999999</v>
      </c>
      <c r="K429">
        <v>25.841999999999999</v>
      </c>
      <c r="L429">
        <v>35.281999999999996</v>
      </c>
      <c r="M429">
        <v>17.177</v>
      </c>
    </row>
    <row r="430" spans="1:13" hidden="1" x14ac:dyDescent="0.3">
      <c r="A430" t="s">
        <v>13</v>
      </c>
      <c r="B430">
        <v>2006</v>
      </c>
      <c r="C430" t="s">
        <v>17</v>
      </c>
      <c r="D430" t="s">
        <v>28</v>
      </c>
      <c r="E430">
        <v>4001936</v>
      </c>
      <c r="F430">
        <v>9649942</v>
      </c>
      <c r="G430">
        <v>1631.4</v>
      </c>
      <c r="I430">
        <v>880425.92</v>
      </c>
      <c r="K430">
        <v>25.841999999999999</v>
      </c>
      <c r="L430">
        <v>35.281999999999996</v>
      </c>
      <c r="M430">
        <v>17.177</v>
      </c>
    </row>
    <row r="431" spans="1:13" hidden="1" x14ac:dyDescent="0.3">
      <c r="A431" t="s">
        <v>18</v>
      </c>
      <c r="B431">
        <v>2006</v>
      </c>
      <c r="C431" t="s">
        <v>24</v>
      </c>
      <c r="D431" t="s">
        <v>28</v>
      </c>
      <c r="F431">
        <v>1266705</v>
      </c>
      <c r="G431">
        <v>1631.4</v>
      </c>
      <c r="H431">
        <v>2117814.9300000002</v>
      </c>
      <c r="I431">
        <v>3648.26</v>
      </c>
      <c r="J431">
        <v>79.200999999999993</v>
      </c>
      <c r="K431">
        <v>25.841999999999999</v>
      </c>
      <c r="L431">
        <v>35.281999999999996</v>
      </c>
      <c r="M431">
        <v>17.177</v>
      </c>
    </row>
    <row r="432" spans="1:13" hidden="1" x14ac:dyDescent="0.3">
      <c r="A432" t="s">
        <v>31</v>
      </c>
      <c r="B432">
        <v>2006</v>
      </c>
      <c r="C432" t="s">
        <v>19</v>
      </c>
      <c r="D432" t="s">
        <v>28</v>
      </c>
      <c r="E432">
        <v>13674</v>
      </c>
      <c r="F432">
        <v>17686</v>
      </c>
      <c r="G432">
        <v>1631.4</v>
      </c>
      <c r="H432">
        <v>1746306.54</v>
      </c>
      <c r="I432">
        <v>3008.28</v>
      </c>
      <c r="J432">
        <v>1.202</v>
      </c>
      <c r="K432">
        <v>25.841999999999999</v>
      </c>
      <c r="L432">
        <v>35.281999999999996</v>
      </c>
      <c r="M432">
        <v>17.177</v>
      </c>
    </row>
    <row r="433" spans="1:13" hidden="1" x14ac:dyDescent="0.3">
      <c r="A433" t="s">
        <v>32</v>
      </c>
      <c r="B433">
        <v>2006</v>
      </c>
      <c r="C433" t="s">
        <v>19</v>
      </c>
      <c r="D433" t="s">
        <v>28</v>
      </c>
      <c r="E433">
        <v>53388</v>
      </c>
      <c r="F433">
        <v>34664</v>
      </c>
      <c r="G433">
        <v>1631.4</v>
      </c>
      <c r="H433">
        <v>6818181.4800000004</v>
      </c>
      <c r="I433">
        <v>11745.36</v>
      </c>
      <c r="J433">
        <v>0.56000000000000005</v>
      </c>
      <c r="K433">
        <v>25.841999999999999</v>
      </c>
      <c r="L433">
        <v>35.281999999999996</v>
      </c>
      <c r="M433">
        <v>17.177</v>
      </c>
    </row>
    <row r="434" spans="1:13" hidden="1" x14ac:dyDescent="0.3">
      <c r="A434" t="s">
        <v>32</v>
      </c>
      <c r="B434">
        <v>2006</v>
      </c>
      <c r="C434" t="s">
        <v>21</v>
      </c>
      <c r="D434" t="s">
        <v>28</v>
      </c>
      <c r="E434">
        <v>7434</v>
      </c>
      <c r="F434">
        <v>5615</v>
      </c>
      <c r="G434">
        <v>1631.4</v>
      </c>
      <c r="H434">
        <v>949396.14</v>
      </c>
      <c r="I434">
        <v>1635.48</v>
      </c>
      <c r="J434">
        <v>0.69699999999999995</v>
      </c>
      <c r="K434">
        <v>25.841999999999999</v>
      </c>
      <c r="L434">
        <v>35.281999999999996</v>
      </c>
      <c r="M434">
        <v>17.177</v>
      </c>
    </row>
    <row r="435" spans="1:13" hidden="1" x14ac:dyDescent="0.3">
      <c r="A435" t="s">
        <v>20</v>
      </c>
      <c r="B435">
        <v>2006</v>
      </c>
      <c r="C435" t="s">
        <v>21</v>
      </c>
      <c r="D435" t="s">
        <v>28</v>
      </c>
      <c r="E435">
        <v>350621</v>
      </c>
      <c r="F435">
        <v>799876</v>
      </c>
      <c r="H435">
        <v>44777807.909999996</v>
      </c>
      <c r="I435">
        <v>77136.62</v>
      </c>
      <c r="J435">
        <v>2.169</v>
      </c>
      <c r="K435">
        <v>25.841999999999999</v>
      </c>
      <c r="L435">
        <v>35.281999999999996</v>
      </c>
      <c r="M435">
        <v>17.177</v>
      </c>
    </row>
    <row r="436" spans="1:13" hidden="1" x14ac:dyDescent="0.3">
      <c r="A436" t="s">
        <v>22</v>
      </c>
      <c r="B436">
        <v>2007</v>
      </c>
      <c r="C436" t="s">
        <v>19</v>
      </c>
      <c r="D436" t="s">
        <v>36</v>
      </c>
      <c r="E436">
        <v>23</v>
      </c>
      <c r="F436">
        <v>48</v>
      </c>
      <c r="G436">
        <v>1434.588</v>
      </c>
      <c r="H436">
        <v>3068.2</v>
      </c>
      <c r="I436">
        <v>3.68</v>
      </c>
      <c r="J436">
        <v>1.57</v>
      </c>
      <c r="K436">
        <v>27.791</v>
      </c>
      <c r="L436">
        <v>32.482999999999997</v>
      </c>
      <c r="M436">
        <v>23.905000000000001</v>
      </c>
    </row>
    <row r="437" spans="1:13" hidden="1" x14ac:dyDescent="0.3">
      <c r="A437" t="s">
        <v>22</v>
      </c>
      <c r="B437">
        <v>2007</v>
      </c>
      <c r="C437" t="s">
        <v>48</v>
      </c>
      <c r="D437" t="s">
        <v>36</v>
      </c>
      <c r="E437">
        <v>3</v>
      </c>
      <c r="F437">
        <v>6</v>
      </c>
      <c r="G437">
        <v>1434.588</v>
      </c>
      <c r="H437">
        <v>400.2</v>
      </c>
      <c r="I437">
        <v>0.48</v>
      </c>
      <c r="J437">
        <v>2</v>
      </c>
      <c r="K437">
        <v>27.791</v>
      </c>
      <c r="L437">
        <v>32.482999999999997</v>
      </c>
      <c r="M437">
        <v>23.905000000000001</v>
      </c>
    </row>
    <row r="438" spans="1:13" hidden="1" x14ac:dyDescent="0.3">
      <c r="A438" t="s">
        <v>22</v>
      </c>
      <c r="B438">
        <v>2007</v>
      </c>
      <c r="C438" t="s">
        <v>16</v>
      </c>
      <c r="D438" t="s">
        <v>36</v>
      </c>
      <c r="E438">
        <v>45</v>
      </c>
      <c r="F438">
        <v>113</v>
      </c>
      <c r="G438">
        <v>1434.588</v>
      </c>
      <c r="H438">
        <v>6003</v>
      </c>
      <c r="I438">
        <v>7.2</v>
      </c>
      <c r="J438">
        <v>2.5099999999999998</v>
      </c>
      <c r="K438">
        <v>27.791</v>
      </c>
      <c r="L438">
        <v>32.482999999999997</v>
      </c>
      <c r="M438">
        <v>23.905000000000001</v>
      </c>
    </row>
    <row r="439" spans="1:13" hidden="1" x14ac:dyDescent="0.3">
      <c r="A439" t="s">
        <v>13</v>
      </c>
      <c r="B439">
        <v>2007</v>
      </c>
      <c r="C439" t="s">
        <v>19</v>
      </c>
      <c r="D439" t="s">
        <v>36</v>
      </c>
      <c r="E439">
        <v>4379</v>
      </c>
      <c r="F439">
        <v>12878</v>
      </c>
      <c r="H439">
        <v>584158.6</v>
      </c>
      <c r="I439">
        <v>700.64</v>
      </c>
      <c r="J439">
        <v>2.9870000000000001</v>
      </c>
      <c r="K439">
        <v>27.791</v>
      </c>
      <c r="L439">
        <v>32.482999999999997</v>
      </c>
      <c r="M439">
        <v>23.905000000000001</v>
      </c>
    </row>
    <row r="440" spans="1:13" hidden="1" x14ac:dyDescent="0.3">
      <c r="A440" t="s">
        <v>13</v>
      </c>
      <c r="B440">
        <v>2007</v>
      </c>
      <c r="C440" t="s">
        <v>21</v>
      </c>
      <c r="D440" t="s">
        <v>36</v>
      </c>
      <c r="E440">
        <v>11411</v>
      </c>
      <c r="F440">
        <v>28051</v>
      </c>
      <c r="G440">
        <v>1434.588</v>
      </c>
      <c r="H440">
        <v>1522227.4</v>
      </c>
      <c r="I440">
        <v>1825.76</v>
      </c>
      <c r="J440">
        <v>3.02</v>
      </c>
      <c r="K440">
        <v>27.791</v>
      </c>
      <c r="L440">
        <v>32.482999999999997</v>
      </c>
      <c r="M440">
        <v>23.905000000000001</v>
      </c>
    </row>
    <row r="441" spans="1:13" hidden="1" x14ac:dyDescent="0.3">
      <c r="A441" t="s">
        <v>13</v>
      </c>
      <c r="B441">
        <v>2007</v>
      </c>
      <c r="C441" t="s">
        <v>16</v>
      </c>
      <c r="D441" t="s">
        <v>36</v>
      </c>
      <c r="E441">
        <v>4647</v>
      </c>
      <c r="F441">
        <v>12395</v>
      </c>
      <c r="G441">
        <v>1434.588</v>
      </c>
      <c r="H441">
        <v>619909.80000000005</v>
      </c>
      <c r="I441">
        <v>743.52</v>
      </c>
      <c r="J441">
        <v>2.21</v>
      </c>
      <c r="K441">
        <v>27.791</v>
      </c>
      <c r="L441">
        <v>32.482999999999997</v>
      </c>
      <c r="M441">
        <v>23.905000000000001</v>
      </c>
    </row>
    <row r="442" spans="1:13" hidden="1" x14ac:dyDescent="0.3">
      <c r="A442" t="s">
        <v>18</v>
      </c>
      <c r="B442">
        <v>2007</v>
      </c>
      <c r="C442" t="s">
        <v>19</v>
      </c>
      <c r="D442" t="s">
        <v>36</v>
      </c>
      <c r="E442">
        <v>2323</v>
      </c>
      <c r="G442">
        <v>1434.588</v>
      </c>
      <c r="H442">
        <v>309888.2</v>
      </c>
      <c r="I442">
        <v>371.68</v>
      </c>
      <c r="J442">
        <v>86.75</v>
      </c>
      <c r="K442">
        <v>27.791</v>
      </c>
      <c r="L442">
        <v>32.482999999999997</v>
      </c>
      <c r="M442">
        <v>23.905000000000001</v>
      </c>
    </row>
    <row r="443" spans="1:13" hidden="1" x14ac:dyDescent="0.3">
      <c r="A443" t="s">
        <v>31</v>
      </c>
      <c r="B443">
        <v>2007</v>
      </c>
      <c r="D443" t="s">
        <v>36</v>
      </c>
      <c r="E443">
        <v>5</v>
      </c>
      <c r="F443">
        <v>3</v>
      </c>
      <c r="G443">
        <v>1434.588</v>
      </c>
      <c r="H443">
        <v>667</v>
      </c>
      <c r="I443">
        <v>0.8</v>
      </c>
      <c r="J443">
        <v>0.75</v>
      </c>
      <c r="K443">
        <v>27.791</v>
      </c>
      <c r="L443">
        <v>32.482999999999997</v>
      </c>
      <c r="M443">
        <v>23.905000000000001</v>
      </c>
    </row>
    <row r="444" spans="1:13" hidden="1" x14ac:dyDescent="0.3">
      <c r="A444" t="s">
        <v>32</v>
      </c>
      <c r="B444">
        <v>2007</v>
      </c>
      <c r="C444" t="s">
        <v>19</v>
      </c>
      <c r="D444" t="s">
        <v>36</v>
      </c>
      <c r="E444">
        <v>57</v>
      </c>
      <c r="F444">
        <v>39</v>
      </c>
      <c r="G444">
        <v>1434.588</v>
      </c>
      <c r="H444">
        <v>7603.8</v>
      </c>
      <c r="I444">
        <v>9.1199999999999992</v>
      </c>
      <c r="J444">
        <v>0.68</v>
      </c>
      <c r="K444">
        <v>27.791</v>
      </c>
      <c r="L444">
        <v>32.482999999999997</v>
      </c>
      <c r="M444">
        <v>23.905000000000001</v>
      </c>
    </row>
    <row r="445" spans="1:13" hidden="1" x14ac:dyDescent="0.3">
      <c r="A445" t="s">
        <v>32</v>
      </c>
      <c r="B445">
        <v>2007</v>
      </c>
      <c r="C445" t="s">
        <v>21</v>
      </c>
      <c r="D445" t="s">
        <v>36</v>
      </c>
      <c r="E445">
        <v>196</v>
      </c>
      <c r="F445">
        <v>127</v>
      </c>
      <c r="G445">
        <v>1434.588</v>
      </c>
      <c r="H445">
        <v>26146.400000000001</v>
      </c>
      <c r="I445">
        <v>31.36</v>
      </c>
      <c r="J445">
        <v>0.61</v>
      </c>
      <c r="K445">
        <v>27.791</v>
      </c>
      <c r="L445">
        <v>32.482999999999997</v>
      </c>
      <c r="M445">
        <v>23.905000000000001</v>
      </c>
    </row>
    <row r="446" spans="1:13" hidden="1" x14ac:dyDescent="0.3">
      <c r="A446" t="s">
        <v>32</v>
      </c>
      <c r="B446">
        <v>2007</v>
      </c>
      <c r="C446" t="s">
        <v>16</v>
      </c>
      <c r="D446" t="s">
        <v>36</v>
      </c>
      <c r="F446">
        <v>135</v>
      </c>
      <c r="G446">
        <v>1434.588</v>
      </c>
      <c r="H446">
        <v>267600.40000000002</v>
      </c>
      <c r="I446">
        <v>320.95999999999998</v>
      </c>
      <c r="J446">
        <v>0.39300000000000002</v>
      </c>
      <c r="K446">
        <v>27.791</v>
      </c>
      <c r="L446">
        <v>32.482999999999997</v>
      </c>
      <c r="M446">
        <v>23.905000000000001</v>
      </c>
    </row>
    <row r="447" spans="1:13" hidden="1" x14ac:dyDescent="0.3">
      <c r="A447" t="s">
        <v>13</v>
      </c>
      <c r="B447">
        <v>2007</v>
      </c>
      <c r="C447" t="s">
        <v>14</v>
      </c>
      <c r="D447" t="s">
        <v>15</v>
      </c>
      <c r="E447">
        <v>354115</v>
      </c>
      <c r="F447">
        <v>347992</v>
      </c>
      <c r="G447">
        <v>2154.1</v>
      </c>
      <c r="H447">
        <v>47238941</v>
      </c>
      <c r="I447">
        <v>56658.400000000001</v>
      </c>
      <c r="J447">
        <v>1.083</v>
      </c>
      <c r="K447">
        <v>23.655000000000001</v>
      </c>
      <c r="L447">
        <v>33.790999999999997</v>
      </c>
      <c r="M447">
        <v>15.503</v>
      </c>
    </row>
    <row r="448" spans="1:13" hidden="1" x14ac:dyDescent="0.3">
      <c r="A448" t="s">
        <v>13</v>
      </c>
      <c r="B448">
        <v>2007</v>
      </c>
      <c r="C448" t="s">
        <v>16</v>
      </c>
      <c r="D448" t="s">
        <v>15</v>
      </c>
      <c r="E448">
        <v>322889</v>
      </c>
      <c r="F448">
        <v>731851</v>
      </c>
      <c r="G448">
        <v>2154.1</v>
      </c>
      <c r="H448">
        <v>43073392.600000001</v>
      </c>
      <c r="I448">
        <v>51662.239999999998</v>
      </c>
      <c r="J448">
        <v>2.0859999999999999</v>
      </c>
      <c r="K448">
        <v>23.655000000000001</v>
      </c>
      <c r="L448">
        <v>33.790999999999997</v>
      </c>
      <c r="M448">
        <v>15.503</v>
      </c>
    </row>
    <row r="449" spans="1:13" hidden="1" x14ac:dyDescent="0.3">
      <c r="A449" t="s">
        <v>13</v>
      </c>
      <c r="B449">
        <v>2007</v>
      </c>
      <c r="C449" t="s">
        <v>17</v>
      </c>
      <c r="D449" t="s">
        <v>15</v>
      </c>
      <c r="E449">
        <v>1646992</v>
      </c>
      <c r="F449">
        <v>2238765</v>
      </c>
      <c r="G449">
        <v>2154.1</v>
      </c>
      <c r="H449">
        <v>219708732.80000001</v>
      </c>
      <c r="I449">
        <v>263518.71999999997</v>
      </c>
      <c r="J449">
        <v>1.37</v>
      </c>
      <c r="K449">
        <v>23.655000000000001</v>
      </c>
      <c r="L449">
        <v>33.790999999999997</v>
      </c>
      <c r="M449">
        <v>15.503</v>
      </c>
    </row>
    <row r="450" spans="1:13" hidden="1" x14ac:dyDescent="0.3">
      <c r="A450" t="s">
        <v>18</v>
      </c>
      <c r="B450">
        <v>2007</v>
      </c>
      <c r="C450" t="s">
        <v>24</v>
      </c>
      <c r="D450" t="s">
        <v>15</v>
      </c>
      <c r="E450">
        <v>25734</v>
      </c>
      <c r="F450">
        <v>979860</v>
      </c>
      <c r="G450">
        <v>2154.1</v>
      </c>
      <c r="H450">
        <v>3432915.6</v>
      </c>
      <c r="I450">
        <v>4117.4399999999996</v>
      </c>
      <c r="J450">
        <v>36.673000000000002</v>
      </c>
      <c r="K450">
        <v>23.655000000000001</v>
      </c>
      <c r="L450">
        <v>33.790999999999997</v>
      </c>
      <c r="M450">
        <v>15.503</v>
      </c>
    </row>
    <row r="451" spans="1:13" hidden="1" x14ac:dyDescent="0.3">
      <c r="A451" t="s">
        <v>32</v>
      </c>
      <c r="B451">
        <v>2007</v>
      </c>
      <c r="C451" t="s">
        <v>21</v>
      </c>
      <c r="D451" t="s">
        <v>15</v>
      </c>
      <c r="E451">
        <v>38290</v>
      </c>
      <c r="F451">
        <v>20342</v>
      </c>
      <c r="G451">
        <v>2154.1</v>
      </c>
      <c r="H451">
        <v>5107886</v>
      </c>
      <c r="I451">
        <v>6126.4</v>
      </c>
      <c r="J451">
        <v>0.53100000000000003</v>
      </c>
      <c r="K451">
        <v>23.655000000000001</v>
      </c>
      <c r="L451">
        <v>33.790999999999997</v>
      </c>
      <c r="M451">
        <v>15.503</v>
      </c>
    </row>
    <row r="452" spans="1:13" hidden="1" x14ac:dyDescent="0.3">
      <c r="A452" t="s">
        <v>20</v>
      </c>
      <c r="B452">
        <v>2007</v>
      </c>
      <c r="C452" t="s">
        <v>21</v>
      </c>
      <c r="D452" t="s">
        <v>15</v>
      </c>
      <c r="E452">
        <v>56069</v>
      </c>
      <c r="F452">
        <v>70797</v>
      </c>
      <c r="G452">
        <v>2154.1</v>
      </c>
      <c r="H452">
        <v>7479604.5999999996</v>
      </c>
      <c r="I452">
        <v>8971.0400000000009</v>
      </c>
      <c r="J452" t="s">
        <v>117</v>
      </c>
      <c r="K452">
        <v>23.655000000000001</v>
      </c>
      <c r="L452">
        <v>33.790999999999997</v>
      </c>
      <c r="M452">
        <v>15.503</v>
      </c>
    </row>
    <row r="453" spans="1:13" hidden="1" x14ac:dyDescent="0.3">
      <c r="A453" t="s">
        <v>22</v>
      </c>
      <c r="B453">
        <v>2007</v>
      </c>
      <c r="C453" t="s">
        <v>19</v>
      </c>
      <c r="D453" t="s">
        <v>23</v>
      </c>
      <c r="E453">
        <v>786831</v>
      </c>
      <c r="F453">
        <v>1290262</v>
      </c>
      <c r="G453">
        <v>1323.3</v>
      </c>
      <c r="I453">
        <v>125892.96</v>
      </c>
      <c r="J453">
        <v>1.458</v>
      </c>
      <c r="K453">
        <v>25.175000000000001</v>
      </c>
      <c r="L453">
        <v>34.915999999999997</v>
      </c>
      <c r="M453">
        <v>16.245000000000001</v>
      </c>
    </row>
    <row r="454" spans="1:13" hidden="1" x14ac:dyDescent="0.3">
      <c r="A454" t="s">
        <v>22</v>
      </c>
      <c r="B454">
        <v>2007</v>
      </c>
      <c r="C454" t="s">
        <v>21</v>
      </c>
      <c r="D454" t="s">
        <v>23</v>
      </c>
      <c r="E454">
        <v>37759</v>
      </c>
      <c r="F454">
        <v>60891</v>
      </c>
      <c r="G454">
        <v>1323.3</v>
      </c>
      <c r="H454">
        <v>5037050.5999999996</v>
      </c>
      <c r="I454">
        <v>6041.44</v>
      </c>
      <c r="J454">
        <v>1.8660000000000001</v>
      </c>
      <c r="K454">
        <v>25.175000000000001</v>
      </c>
      <c r="L454">
        <v>34.915999999999997</v>
      </c>
      <c r="M454">
        <v>16.245000000000001</v>
      </c>
    </row>
    <row r="455" spans="1:13" hidden="1" x14ac:dyDescent="0.3">
      <c r="A455" t="s">
        <v>22</v>
      </c>
      <c r="B455">
        <v>2007</v>
      </c>
      <c r="C455" t="s">
        <v>16</v>
      </c>
      <c r="D455" t="s">
        <v>23</v>
      </c>
      <c r="E455">
        <v>8132</v>
      </c>
      <c r="F455" t="s">
        <v>118</v>
      </c>
      <c r="G455">
        <v>1323.3</v>
      </c>
      <c r="H455">
        <v>1084808.8</v>
      </c>
      <c r="I455">
        <v>1301.1199999999999</v>
      </c>
      <c r="J455">
        <v>2.0339999999999998</v>
      </c>
      <c r="K455">
        <v>25.175000000000001</v>
      </c>
      <c r="L455">
        <v>34.915999999999997</v>
      </c>
      <c r="M455">
        <v>16.245000000000001</v>
      </c>
    </row>
    <row r="456" spans="1:13" hidden="1" x14ac:dyDescent="0.3">
      <c r="A456" t="s">
        <v>13</v>
      </c>
      <c r="B456">
        <v>2007</v>
      </c>
      <c r="C456" t="s">
        <v>19</v>
      </c>
      <c r="D456" t="s">
        <v>23</v>
      </c>
      <c r="E456">
        <v>1051466</v>
      </c>
      <c r="G456">
        <v>1323.3</v>
      </c>
      <c r="H456">
        <v>140265564.40000001</v>
      </c>
      <c r="I456">
        <v>168234.56</v>
      </c>
      <c r="J456">
        <v>2.5680000000000001</v>
      </c>
      <c r="K456">
        <v>25.175000000000001</v>
      </c>
      <c r="L456">
        <v>34.915999999999997</v>
      </c>
      <c r="M456">
        <v>16.245000000000001</v>
      </c>
    </row>
    <row r="457" spans="1:13" hidden="1" x14ac:dyDescent="0.3">
      <c r="A457" t="s">
        <v>13</v>
      </c>
      <c r="B457">
        <v>2007</v>
      </c>
      <c r="C457" t="s">
        <v>21</v>
      </c>
      <c r="D457" t="s">
        <v>23</v>
      </c>
      <c r="E457">
        <v>40325</v>
      </c>
      <c r="F457">
        <v>86756</v>
      </c>
      <c r="G457">
        <v>1323.3</v>
      </c>
      <c r="H457">
        <v>5379355</v>
      </c>
      <c r="I457">
        <v>6452</v>
      </c>
      <c r="J457">
        <v>2.2549999999999999</v>
      </c>
      <c r="K457">
        <v>25.175000000000001</v>
      </c>
      <c r="L457">
        <v>34.915999999999997</v>
      </c>
      <c r="M457">
        <v>16.245000000000001</v>
      </c>
    </row>
    <row r="458" spans="1:13" hidden="1" x14ac:dyDescent="0.3">
      <c r="A458" t="s">
        <v>13</v>
      </c>
      <c r="B458">
        <v>2007</v>
      </c>
      <c r="C458" t="s">
        <v>16</v>
      </c>
      <c r="D458" t="s">
        <v>23</v>
      </c>
      <c r="E458">
        <v>324525</v>
      </c>
      <c r="F458">
        <v>990578</v>
      </c>
      <c r="G458">
        <v>1323.3</v>
      </c>
      <c r="H458" t="s">
        <v>119</v>
      </c>
      <c r="I458">
        <v>51924</v>
      </c>
      <c r="J458">
        <v>2.847</v>
      </c>
      <c r="K458">
        <v>25.175000000000001</v>
      </c>
      <c r="L458">
        <v>34.915999999999997</v>
      </c>
      <c r="M458">
        <v>16.245000000000001</v>
      </c>
    </row>
    <row r="459" spans="1:13" hidden="1" x14ac:dyDescent="0.3">
      <c r="A459" t="s">
        <v>18</v>
      </c>
      <c r="B459">
        <v>2007</v>
      </c>
      <c r="C459" t="s">
        <v>24</v>
      </c>
      <c r="D459" t="s">
        <v>23</v>
      </c>
      <c r="E459">
        <v>307084</v>
      </c>
      <c r="F459">
        <v>26028309</v>
      </c>
      <c r="G459">
        <v>1323.3</v>
      </c>
      <c r="H459">
        <v>40965005.600000001</v>
      </c>
      <c r="I459">
        <v>49133.440000000002</v>
      </c>
      <c r="K459">
        <v>25.175000000000001</v>
      </c>
      <c r="L459">
        <v>34.915999999999997</v>
      </c>
      <c r="M459">
        <v>16.245000000000001</v>
      </c>
    </row>
    <row r="460" spans="1:13" hidden="1" x14ac:dyDescent="0.3">
      <c r="A460" t="s">
        <v>31</v>
      </c>
      <c r="B460">
        <v>2007</v>
      </c>
      <c r="C460" t="s">
        <v>19</v>
      </c>
      <c r="D460" t="s">
        <v>23</v>
      </c>
      <c r="E460">
        <v>507505</v>
      </c>
      <c r="F460">
        <v>239674</v>
      </c>
      <c r="G460">
        <v>1323.3</v>
      </c>
      <c r="H460">
        <v>67701167</v>
      </c>
      <c r="I460">
        <v>81200.800000000003</v>
      </c>
      <c r="J460">
        <v>0.51600000000000001</v>
      </c>
      <c r="K460">
        <v>25.175000000000001</v>
      </c>
      <c r="L460">
        <v>34.915999999999997</v>
      </c>
      <c r="M460">
        <v>16.245000000000001</v>
      </c>
    </row>
    <row r="461" spans="1:13" hidden="1" x14ac:dyDescent="0.3">
      <c r="A461" t="s">
        <v>31</v>
      </c>
      <c r="B461">
        <v>2007</v>
      </c>
      <c r="C461" t="s">
        <v>21</v>
      </c>
      <c r="D461" t="s">
        <v>23</v>
      </c>
      <c r="E461">
        <v>469020</v>
      </c>
      <c r="F461">
        <v>203696</v>
      </c>
      <c r="G461">
        <v>1323.3</v>
      </c>
      <c r="H461">
        <v>62567268</v>
      </c>
      <c r="I461">
        <v>75043.199999999997</v>
      </c>
      <c r="J461">
        <v>0.66</v>
      </c>
      <c r="K461">
        <v>25.175000000000001</v>
      </c>
      <c r="L461">
        <v>34.915999999999997</v>
      </c>
      <c r="M461">
        <v>16.245000000000001</v>
      </c>
    </row>
    <row r="462" spans="1:13" hidden="1" x14ac:dyDescent="0.3">
      <c r="A462" t="s">
        <v>31</v>
      </c>
      <c r="B462">
        <v>2007</v>
      </c>
      <c r="C462" t="s">
        <v>16</v>
      </c>
      <c r="D462" t="s">
        <v>23</v>
      </c>
      <c r="E462">
        <v>48650</v>
      </c>
      <c r="F462">
        <v>49675</v>
      </c>
      <c r="G462">
        <v>1323.3</v>
      </c>
      <c r="H462">
        <v>6489910</v>
      </c>
      <c r="I462">
        <v>7784</v>
      </c>
      <c r="J462">
        <v>1.0569999999999999</v>
      </c>
      <c r="K462">
        <v>25.175000000000001</v>
      </c>
      <c r="L462">
        <v>34.915999999999997</v>
      </c>
      <c r="M462">
        <v>16.245000000000001</v>
      </c>
    </row>
    <row r="463" spans="1:13" hidden="1" x14ac:dyDescent="0.3">
      <c r="A463" t="s">
        <v>32</v>
      </c>
      <c r="B463">
        <v>2007</v>
      </c>
      <c r="C463" t="s">
        <v>19</v>
      </c>
      <c r="D463" t="s">
        <v>23</v>
      </c>
      <c r="E463">
        <v>152106</v>
      </c>
      <c r="F463">
        <v>65564</v>
      </c>
      <c r="H463">
        <v>20290940.399999999</v>
      </c>
      <c r="I463">
        <v>24336.959999999999</v>
      </c>
      <c r="J463">
        <v>0.42399999999999999</v>
      </c>
      <c r="K463">
        <v>25.175000000000001</v>
      </c>
      <c r="L463">
        <v>34.915999999999997</v>
      </c>
      <c r="M463">
        <v>16.245000000000001</v>
      </c>
    </row>
    <row r="464" spans="1:13" hidden="1" x14ac:dyDescent="0.3">
      <c r="A464" t="s">
        <v>32</v>
      </c>
      <c r="B464">
        <v>2007</v>
      </c>
      <c r="C464" t="s">
        <v>21</v>
      </c>
      <c r="D464" t="s">
        <v>23</v>
      </c>
      <c r="E464">
        <v>10637</v>
      </c>
      <c r="F464">
        <v>4124</v>
      </c>
      <c r="G464">
        <v>1323.3</v>
      </c>
      <c r="H464">
        <v>1418975.8</v>
      </c>
      <c r="I464">
        <v>1701.92</v>
      </c>
      <c r="J464">
        <v>0.36799999999999999</v>
      </c>
      <c r="K464">
        <v>25.175000000000001</v>
      </c>
      <c r="L464">
        <v>34.915999999999997</v>
      </c>
      <c r="M464">
        <v>16.245000000000001</v>
      </c>
    </row>
    <row r="465" spans="1:13" hidden="1" x14ac:dyDescent="0.3">
      <c r="A465" t="s">
        <v>20</v>
      </c>
      <c r="B465">
        <v>2007</v>
      </c>
      <c r="C465" t="s">
        <v>21</v>
      </c>
      <c r="D465" t="s">
        <v>23</v>
      </c>
      <c r="E465">
        <v>275583</v>
      </c>
      <c r="F465">
        <v>280384</v>
      </c>
      <c r="G465">
        <v>1323.3</v>
      </c>
      <c r="I465">
        <v>44093.279999999999</v>
      </c>
      <c r="J465">
        <v>1.018</v>
      </c>
      <c r="K465">
        <v>25.175000000000001</v>
      </c>
      <c r="L465">
        <v>34.915999999999997</v>
      </c>
      <c r="M465">
        <v>16.245000000000001</v>
      </c>
    </row>
    <row r="466" spans="1:13" hidden="1" x14ac:dyDescent="0.3">
      <c r="A466" t="s">
        <v>22</v>
      </c>
      <c r="B466">
        <v>2007</v>
      </c>
      <c r="C466" t="s">
        <v>19</v>
      </c>
      <c r="D466" t="s">
        <v>41</v>
      </c>
      <c r="E466">
        <v>266</v>
      </c>
      <c r="F466">
        <v>216</v>
      </c>
      <c r="G466">
        <v>3489.6</v>
      </c>
      <c r="H466">
        <v>35484.400000000001</v>
      </c>
      <c r="I466">
        <v>42.56</v>
      </c>
      <c r="J466">
        <v>0.96799999999999997</v>
      </c>
      <c r="K466">
        <v>24.963999999999999</v>
      </c>
      <c r="L466">
        <v>32.223999999999997</v>
      </c>
      <c r="M466">
        <v>19.193999999999999</v>
      </c>
    </row>
    <row r="467" spans="1:13" hidden="1" x14ac:dyDescent="0.3">
      <c r="A467" t="s">
        <v>13</v>
      </c>
      <c r="B467">
        <v>2007</v>
      </c>
      <c r="C467" t="s">
        <v>14</v>
      </c>
      <c r="D467" t="s">
        <v>41</v>
      </c>
      <c r="E467">
        <v>77533</v>
      </c>
      <c r="F467">
        <v>168108</v>
      </c>
      <c r="G467">
        <v>3489.6</v>
      </c>
      <c r="H467">
        <v>10342902.199999999</v>
      </c>
      <c r="I467">
        <v>12405.28</v>
      </c>
      <c r="J467">
        <v>2.0699999999999998</v>
      </c>
      <c r="K467">
        <v>24.963999999999999</v>
      </c>
      <c r="L467">
        <v>32.223999999999997</v>
      </c>
      <c r="M467">
        <v>19.193999999999999</v>
      </c>
    </row>
    <row r="468" spans="1:13" hidden="1" x14ac:dyDescent="0.3">
      <c r="A468" t="s">
        <v>13</v>
      </c>
      <c r="B468">
        <v>2007</v>
      </c>
      <c r="C468" t="s">
        <v>16</v>
      </c>
      <c r="D468" t="s">
        <v>41</v>
      </c>
      <c r="E468">
        <v>45447</v>
      </c>
      <c r="F468">
        <v>109277</v>
      </c>
      <c r="G468">
        <v>3489.6</v>
      </c>
      <c r="H468">
        <v>6062629.7999999998</v>
      </c>
      <c r="I468">
        <v>7271.52</v>
      </c>
      <c r="J468">
        <v>2.3359999999999999</v>
      </c>
      <c r="K468">
        <v>24.963999999999999</v>
      </c>
      <c r="L468">
        <v>32.223999999999997</v>
      </c>
      <c r="M468">
        <v>19.193999999999999</v>
      </c>
    </row>
    <row r="469" spans="1:13" hidden="1" x14ac:dyDescent="0.3">
      <c r="A469" t="s">
        <v>13</v>
      </c>
      <c r="B469">
        <v>2007</v>
      </c>
      <c r="C469" t="s">
        <v>17</v>
      </c>
      <c r="D469" t="s">
        <v>41</v>
      </c>
      <c r="E469">
        <v>105958</v>
      </c>
      <c r="F469">
        <v>251103</v>
      </c>
      <c r="G469">
        <v>3489.6</v>
      </c>
      <c r="H469">
        <v>14134797.199999999</v>
      </c>
      <c r="I469">
        <v>16953.28</v>
      </c>
      <c r="J469">
        <v>2.2530000000000001</v>
      </c>
      <c r="K469">
        <v>24.963999999999999</v>
      </c>
      <c r="L469">
        <v>32.223999999999997</v>
      </c>
      <c r="M469">
        <v>19.193999999999999</v>
      </c>
    </row>
    <row r="470" spans="1:13" hidden="1" x14ac:dyDescent="0.3">
      <c r="A470" t="s">
        <v>18</v>
      </c>
      <c r="B470">
        <v>2007</v>
      </c>
      <c r="C470" t="s">
        <v>24</v>
      </c>
      <c r="D470" t="s">
        <v>41</v>
      </c>
      <c r="E470">
        <v>2991</v>
      </c>
      <c r="F470">
        <v>159150</v>
      </c>
      <c r="H470">
        <v>398999.4</v>
      </c>
      <c r="I470">
        <v>478.56</v>
      </c>
      <c r="J470">
        <v>37.173000000000002</v>
      </c>
      <c r="K470">
        <v>24.963999999999999</v>
      </c>
      <c r="L470">
        <v>32.223999999999997</v>
      </c>
      <c r="M470">
        <v>19.193999999999999</v>
      </c>
    </row>
    <row r="471" spans="1:13" hidden="1" x14ac:dyDescent="0.3">
      <c r="A471" t="s">
        <v>22</v>
      </c>
      <c r="B471">
        <v>2007</v>
      </c>
      <c r="C471" t="s">
        <v>24</v>
      </c>
      <c r="D471" t="s">
        <v>80</v>
      </c>
      <c r="E471">
        <v>93701</v>
      </c>
      <c r="F471">
        <v>175944</v>
      </c>
      <c r="G471">
        <v>1067.2</v>
      </c>
      <c r="H471">
        <v>12499713.4</v>
      </c>
      <c r="I471">
        <v>14992.16</v>
      </c>
      <c r="J471">
        <v>1.9970000000000001</v>
      </c>
      <c r="K471">
        <v>27.481000000000002</v>
      </c>
      <c r="L471">
        <v>37.258000000000003</v>
      </c>
      <c r="M471">
        <v>19.640999999999998</v>
      </c>
    </row>
    <row r="472" spans="1:13" hidden="1" x14ac:dyDescent="0.3">
      <c r="A472" t="s">
        <v>13</v>
      </c>
      <c r="B472">
        <v>2007</v>
      </c>
      <c r="C472" t="s">
        <v>19</v>
      </c>
      <c r="D472" t="s">
        <v>80</v>
      </c>
      <c r="E472">
        <v>1789170</v>
      </c>
      <c r="F472">
        <v>5039954</v>
      </c>
      <c r="G472">
        <v>1067.2</v>
      </c>
      <c r="H472">
        <v>238675278</v>
      </c>
      <c r="I472">
        <v>286267.2</v>
      </c>
      <c r="J472">
        <v>3.214</v>
      </c>
      <c r="K472">
        <v>27.481000000000002</v>
      </c>
      <c r="L472">
        <v>37.258000000000003</v>
      </c>
      <c r="M472">
        <v>19.640999999999998</v>
      </c>
    </row>
    <row r="473" spans="1:13" hidden="1" x14ac:dyDescent="0.3">
      <c r="A473" t="s">
        <v>18</v>
      </c>
      <c r="B473">
        <v>2007</v>
      </c>
      <c r="C473" t="s">
        <v>24</v>
      </c>
      <c r="D473" t="s">
        <v>80</v>
      </c>
      <c r="E473">
        <v>354022</v>
      </c>
      <c r="F473">
        <v>38070965</v>
      </c>
      <c r="G473">
        <v>1067.2</v>
      </c>
      <c r="H473">
        <v>47226534.799999997</v>
      </c>
      <c r="I473">
        <v>56643.519999999997</v>
      </c>
      <c r="J473">
        <v>104.98</v>
      </c>
      <c r="K473">
        <v>27.481000000000002</v>
      </c>
      <c r="L473">
        <v>37.258000000000003</v>
      </c>
      <c r="M473">
        <v>19.640999999999998</v>
      </c>
    </row>
    <row r="474" spans="1:13" hidden="1" x14ac:dyDescent="0.3">
      <c r="A474" t="s">
        <v>31</v>
      </c>
      <c r="B474">
        <v>2007</v>
      </c>
      <c r="C474" t="s">
        <v>24</v>
      </c>
      <c r="D474" t="s">
        <v>80</v>
      </c>
      <c r="E474">
        <v>44177</v>
      </c>
      <c r="F474">
        <v>70203</v>
      </c>
      <c r="G474">
        <v>1067.2</v>
      </c>
      <c r="H474">
        <v>5893211.7999999998</v>
      </c>
      <c r="I474">
        <v>7068.32</v>
      </c>
      <c r="J474">
        <v>1.5129999999999999</v>
      </c>
      <c r="K474">
        <v>27.481000000000002</v>
      </c>
      <c r="L474">
        <v>37.258000000000003</v>
      </c>
      <c r="M474">
        <v>19.640999999999998</v>
      </c>
    </row>
    <row r="475" spans="1:13" hidden="1" x14ac:dyDescent="0.3">
      <c r="A475" t="s">
        <v>32</v>
      </c>
      <c r="B475">
        <v>2007</v>
      </c>
      <c r="C475" t="s">
        <v>24</v>
      </c>
      <c r="D475" t="s">
        <v>80</v>
      </c>
      <c r="E475">
        <v>307515</v>
      </c>
      <c r="F475">
        <v>79980</v>
      </c>
      <c r="G475">
        <v>1067.2</v>
      </c>
      <c r="H475">
        <v>41022501</v>
      </c>
      <c r="I475">
        <v>49202.400000000001</v>
      </c>
      <c r="J475">
        <v>0.39800000000000002</v>
      </c>
      <c r="K475">
        <v>27.481000000000002</v>
      </c>
      <c r="L475">
        <v>37.258000000000003</v>
      </c>
      <c r="M475">
        <v>19.640999999999998</v>
      </c>
    </row>
    <row r="476" spans="1:13" hidden="1" x14ac:dyDescent="0.3">
      <c r="A476" t="s">
        <v>22</v>
      </c>
      <c r="B476">
        <v>2007</v>
      </c>
      <c r="C476" t="s">
        <v>19</v>
      </c>
      <c r="D476" t="s">
        <v>28</v>
      </c>
      <c r="E476">
        <v>13062</v>
      </c>
      <c r="F476">
        <v>14955</v>
      </c>
      <c r="G476">
        <v>2007.5</v>
      </c>
      <c r="H476">
        <v>1742470.8</v>
      </c>
      <c r="I476">
        <v>2089.92</v>
      </c>
      <c r="J476">
        <v>0.72199999999999998</v>
      </c>
      <c r="K476">
        <v>25.364999999999998</v>
      </c>
      <c r="L476">
        <v>35.173000000000002</v>
      </c>
      <c r="M476">
        <v>16.66</v>
      </c>
    </row>
    <row r="477" spans="1:13" hidden="1" x14ac:dyDescent="0.3">
      <c r="A477" t="s">
        <v>13</v>
      </c>
      <c r="B477">
        <v>2007</v>
      </c>
      <c r="C477" t="s">
        <v>14</v>
      </c>
      <c r="D477" t="s">
        <v>28</v>
      </c>
      <c r="E477">
        <v>281618</v>
      </c>
      <c r="F477">
        <v>565825</v>
      </c>
      <c r="G477">
        <v>2007.5</v>
      </c>
      <c r="H477">
        <v>37567841.200000003</v>
      </c>
      <c r="I477">
        <v>45058.879999999997</v>
      </c>
      <c r="J477">
        <v>1.956</v>
      </c>
      <c r="K477">
        <v>25.364999999999998</v>
      </c>
      <c r="L477">
        <v>35.173000000000002</v>
      </c>
      <c r="M477">
        <v>16.66</v>
      </c>
    </row>
    <row r="478" spans="1:13" hidden="1" x14ac:dyDescent="0.3">
      <c r="A478" t="s">
        <v>13</v>
      </c>
      <c r="B478">
        <v>2007</v>
      </c>
      <c r="C478" t="s">
        <v>120</v>
      </c>
      <c r="D478" t="s">
        <v>28</v>
      </c>
      <c r="E478">
        <v>1511593</v>
      </c>
      <c r="F478">
        <v>4926105</v>
      </c>
      <c r="G478">
        <v>2007.5</v>
      </c>
      <c r="H478">
        <v>201646506.19999999</v>
      </c>
      <c r="I478">
        <v>241854.88</v>
      </c>
      <c r="J478">
        <v>3.0489999999999999</v>
      </c>
      <c r="K478">
        <v>25.364999999999998</v>
      </c>
      <c r="L478">
        <v>35.173000000000002</v>
      </c>
      <c r="M478">
        <v>16.66</v>
      </c>
    </row>
    <row r="479" spans="1:13" hidden="1" x14ac:dyDescent="0.3">
      <c r="A479" t="s">
        <v>13</v>
      </c>
      <c r="B479">
        <v>2007</v>
      </c>
      <c r="C479" t="s">
        <v>17</v>
      </c>
      <c r="D479" t="s">
        <v>28</v>
      </c>
      <c r="E479">
        <v>3926544</v>
      </c>
      <c r="F479">
        <v>9227590</v>
      </c>
      <c r="G479">
        <v>2007.5</v>
      </c>
      <c r="H479">
        <v>523800969.60000002</v>
      </c>
      <c r="I479">
        <v>628247.04000000004</v>
      </c>
      <c r="J479">
        <v>2.262</v>
      </c>
      <c r="K479">
        <v>25.364999999999998</v>
      </c>
      <c r="L479">
        <v>35.173000000000002</v>
      </c>
      <c r="M479">
        <v>16.66</v>
      </c>
    </row>
    <row r="480" spans="1:13" hidden="1" x14ac:dyDescent="0.3">
      <c r="A480" t="s">
        <v>18</v>
      </c>
      <c r="B480">
        <v>2007</v>
      </c>
      <c r="C480" t="s">
        <v>24</v>
      </c>
      <c r="D480" t="s">
        <v>28</v>
      </c>
      <c r="E480">
        <v>16868</v>
      </c>
      <c r="F480">
        <v>1772001</v>
      </c>
      <c r="G480">
        <v>2007.5</v>
      </c>
      <c r="H480">
        <v>2250191.2000000002</v>
      </c>
      <c r="I480">
        <v>2698.88</v>
      </c>
      <c r="J480">
        <v>103.325</v>
      </c>
      <c r="K480">
        <v>25.364999999999998</v>
      </c>
      <c r="L480">
        <v>35.173000000000002</v>
      </c>
      <c r="M480">
        <v>16.66</v>
      </c>
    </row>
    <row r="481" spans="1:13" hidden="1" x14ac:dyDescent="0.3">
      <c r="A481" t="s">
        <v>31</v>
      </c>
      <c r="B481">
        <v>2007</v>
      </c>
      <c r="C481" t="s">
        <v>19</v>
      </c>
      <c r="D481" t="s">
        <v>28</v>
      </c>
      <c r="E481">
        <v>15984</v>
      </c>
      <c r="F481">
        <v>19719</v>
      </c>
      <c r="G481">
        <v>2007.5</v>
      </c>
      <c r="H481">
        <v>2132265.6</v>
      </c>
      <c r="I481">
        <v>2557.44</v>
      </c>
      <c r="J481">
        <v>1.204</v>
      </c>
      <c r="L481">
        <v>35.173000000000002</v>
      </c>
      <c r="M481">
        <v>16.66</v>
      </c>
    </row>
    <row r="482" spans="1:13" hidden="1" x14ac:dyDescent="0.3">
      <c r="A482" t="s">
        <v>32</v>
      </c>
      <c r="B482">
        <v>2007</v>
      </c>
      <c r="C482" t="s">
        <v>19</v>
      </c>
      <c r="D482" t="s">
        <v>28</v>
      </c>
      <c r="E482">
        <v>45635</v>
      </c>
      <c r="F482">
        <v>34823</v>
      </c>
      <c r="G482">
        <v>2007.5</v>
      </c>
      <c r="H482">
        <v>6087709</v>
      </c>
      <c r="I482">
        <v>7301.6</v>
      </c>
      <c r="J482">
        <v>0.61699999999999999</v>
      </c>
      <c r="K482">
        <v>25.364999999999998</v>
      </c>
      <c r="L482">
        <v>35.173000000000002</v>
      </c>
      <c r="M482">
        <v>16.66</v>
      </c>
    </row>
    <row r="483" spans="1:13" hidden="1" x14ac:dyDescent="0.3">
      <c r="A483" t="s">
        <v>32</v>
      </c>
      <c r="B483">
        <v>2007</v>
      </c>
      <c r="C483" t="s">
        <v>21</v>
      </c>
      <c r="D483" t="s">
        <v>28</v>
      </c>
      <c r="E483">
        <v>6901</v>
      </c>
      <c r="F483">
        <v>5326</v>
      </c>
      <c r="G483">
        <v>2007.5</v>
      </c>
      <c r="H483">
        <v>920593.4</v>
      </c>
      <c r="I483">
        <v>1104.1600000000001</v>
      </c>
      <c r="J483">
        <v>0.73799999999999999</v>
      </c>
      <c r="K483">
        <v>25.364999999999998</v>
      </c>
      <c r="L483">
        <v>35.173000000000002</v>
      </c>
      <c r="M483">
        <v>16.66</v>
      </c>
    </row>
    <row r="484" spans="1:13" hidden="1" x14ac:dyDescent="0.3">
      <c r="A484" t="s">
        <v>20</v>
      </c>
      <c r="B484">
        <v>2007</v>
      </c>
      <c r="C484" t="s">
        <v>21</v>
      </c>
      <c r="D484" t="s">
        <v>28</v>
      </c>
      <c r="E484">
        <v>352579</v>
      </c>
      <c r="F484">
        <v>917284</v>
      </c>
      <c r="G484">
        <v>2007.5</v>
      </c>
      <c r="H484">
        <v>47034038.600000001</v>
      </c>
      <c r="I484">
        <v>56412.639999999999</v>
      </c>
      <c r="J484">
        <v>2.452</v>
      </c>
      <c r="K484">
        <v>25.364999999999998</v>
      </c>
      <c r="L484">
        <v>35.173000000000002</v>
      </c>
      <c r="M484">
        <v>16.66</v>
      </c>
    </row>
    <row r="485" spans="1:13" hidden="1" x14ac:dyDescent="0.3">
      <c r="A485" t="s">
        <v>22</v>
      </c>
      <c r="B485">
        <v>2008</v>
      </c>
      <c r="C485" t="s">
        <v>19</v>
      </c>
      <c r="D485" t="s">
        <v>36</v>
      </c>
      <c r="E485">
        <v>21</v>
      </c>
      <c r="F485">
        <v>52</v>
      </c>
      <c r="G485">
        <v>1434.588</v>
      </c>
      <c r="H485">
        <v>3003.84</v>
      </c>
      <c r="I485">
        <v>1.89</v>
      </c>
      <c r="J485">
        <v>1.7749999999999999</v>
      </c>
      <c r="L485">
        <v>32.512</v>
      </c>
      <c r="M485">
        <v>23.908000000000001</v>
      </c>
    </row>
    <row r="486" spans="1:13" hidden="1" x14ac:dyDescent="0.3">
      <c r="A486" t="s">
        <v>22</v>
      </c>
      <c r="B486">
        <v>2008</v>
      </c>
      <c r="C486" t="s">
        <v>21</v>
      </c>
      <c r="D486" t="s">
        <v>36</v>
      </c>
      <c r="E486">
        <v>4</v>
      </c>
      <c r="F486">
        <v>9</v>
      </c>
      <c r="G486">
        <v>1434.588</v>
      </c>
      <c r="H486">
        <v>572.16</v>
      </c>
      <c r="I486">
        <v>0.36</v>
      </c>
      <c r="J486">
        <v>2.25</v>
      </c>
      <c r="K486">
        <v>27.744</v>
      </c>
      <c r="L486">
        <v>32.512</v>
      </c>
      <c r="M486">
        <v>23.908000000000001</v>
      </c>
    </row>
    <row r="487" spans="1:13" hidden="1" x14ac:dyDescent="0.3">
      <c r="A487" t="s">
        <v>22</v>
      </c>
      <c r="B487">
        <v>2008</v>
      </c>
      <c r="C487" t="s">
        <v>16</v>
      </c>
      <c r="D487" t="s">
        <v>36</v>
      </c>
      <c r="E487">
        <v>14</v>
      </c>
      <c r="F487">
        <v>42</v>
      </c>
      <c r="G487">
        <v>1434.588</v>
      </c>
      <c r="H487">
        <v>2002.56</v>
      </c>
      <c r="I487">
        <v>1.26</v>
      </c>
      <c r="J487">
        <v>3</v>
      </c>
      <c r="K487">
        <v>27.744</v>
      </c>
      <c r="L487">
        <v>32.512</v>
      </c>
      <c r="M487">
        <v>23.908000000000001</v>
      </c>
    </row>
    <row r="488" spans="1:13" hidden="1" x14ac:dyDescent="0.3">
      <c r="A488" t="s">
        <v>13</v>
      </c>
      <c r="B488">
        <v>2008</v>
      </c>
      <c r="C488" t="s">
        <v>19</v>
      </c>
      <c r="D488" t="s">
        <v>36</v>
      </c>
      <c r="E488">
        <v>4493</v>
      </c>
      <c r="F488" t="s">
        <v>121</v>
      </c>
      <c r="G488">
        <v>1434.588</v>
      </c>
      <c r="H488">
        <v>642678.72</v>
      </c>
      <c r="I488">
        <v>404.37</v>
      </c>
      <c r="J488">
        <v>3</v>
      </c>
      <c r="K488">
        <v>27.744</v>
      </c>
      <c r="L488">
        <v>32.512</v>
      </c>
    </row>
    <row r="489" spans="1:13" hidden="1" x14ac:dyDescent="0.3">
      <c r="A489" t="s">
        <v>13</v>
      </c>
      <c r="B489">
        <v>2008</v>
      </c>
      <c r="C489" t="s">
        <v>21</v>
      </c>
      <c r="D489" t="s">
        <v>36</v>
      </c>
      <c r="E489">
        <v>11306</v>
      </c>
      <c r="F489">
        <v>24163</v>
      </c>
      <c r="G489">
        <v>1434.588</v>
      </c>
      <c r="H489">
        <v>1617210.24</v>
      </c>
      <c r="I489">
        <v>1017.54</v>
      </c>
      <c r="J489">
        <v>2.82</v>
      </c>
      <c r="K489">
        <v>27.744</v>
      </c>
      <c r="L489">
        <v>32.512</v>
      </c>
      <c r="M489">
        <v>23.908000000000001</v>
      </c>
    </row>
    <row r="490" spans="1:13" hidden="1" x14ac:dyDescent="0.3">
      <c r="A490" t="s">
        <v>13</v>
      </c>
      <c r="B490">
        <v>2008</v>
      </c>
      <c r="C490" t="s">
        <v>16</v>
      </c>
      <c r="D490" t="s">
        <v>36</v>
      </c>
      <c r="E490">
        <v>4981</v>
      </c>
      <c r="F490">
        <v>14263</v>
      </c>
      <c r="G490">
        <v>1434.588</v>
      </c>
      <c r="I490">
        <v>448.29</v>
      </c>
      <c r="J490">
        <v>2.125</v>
      </c>
      <c r="K490">
        <v>27.744</v>
      </c>
      <c r="L490">
        <v>32.512</v>
      </c>
      <c r="M490">
        <v>23.908000000000001</v>
      </c>
    </row>
    <row r="491" spans="1:13" hidden="1" x14ac:dyDescent="0.3">
      <c r="A491" t="s">
        <v>18</v>
      </c>
      <c r="B491">
        <v>2008</v>
      </c>
      <c r="C491" t="s">
        <v>19</v>
      </c>
      <c r="D491" t="s">
        <v>36</v>
      </c>
      <c r="F491">
        <v>162323</v>
      </c>
      <c r="G491">
        <v>1434.588</v>
      </c>
      <c r="H491">
        <v>278212.8</v>
      </c>
      <c r="I491">
        <v>175.05</v>
      </c>
      <c r="J491">
        <v>79.25</v>
      </c>
      <c r="K491">
        <v>27.744</v>
      </c>
      <c r="L491">
        <v>32.512</v>
      </c>
      <c r="M491">
        <v>23.908000000000001</v>
      </c>
    </row>
    <row r="492" spans="1:13" hidden="1" x14ac:dyDescent="0.3">
      <c r="A492" t="s">
        <v>31</v>
      </c>
      <c r="B492">
        <v>2008</v>
      </c>
      <c r="C492" t="s">
        <v>19</v>
      </c>
      <c r="D492" t="s">
        <v>36</v>
      </c>
      <c r="E492">
        <v>3</v>
      </c>
      <c r="F492">
        <v>2</v>
      </c>
      <c r="G492">
        <v>1434.588</v>
      </c>
      <c r="H492">
        <v>429.12</v>
      </c>
      <c r="I492">
        <v>0.27</v>
      </c>
      <c r="J492">
        <v>0.67</v>
      </c>
      <c r="K492">
        <v>27.744</v>
      </c>
      <c r="L492">
        <v>32.512</v>
      </c>
      <c r="M492">
        <v>23.908000000000001</v>
      </c>
    </row>
    <row r="493" spans="1:13" hidden="1" x14ac:dyDescent="0.3">
      <c r="A493" t="s">
        <v>32</v>
      </c>
      <c r="B493">
        <v>2008</v>
      </c>
      <c r="C493" t="s">
        <v>19</v>
      </c>
      <c r="D493" t="s">
        <v>36</v>
      </c>
      <c r="E493">
        <v>21</v>
      </c>
      <c r="F493">
        <v>16</v>
      </c>
      <c r="G493">
        <v>1434.588</v>
      </c>
      <c r="H493">
        <v>3003.84</v>
      </c>
      <c r="I493">
        <v>1.89</v>
      </c>
      <c r="J493">
        <v>0.76</v>
      </c>
      <c r="K493">
        <v>27.744</v>
      </c>
      <c r="L493">
        <v>32.512</v>
      </c>
      <c r="M493">
        <v>23.908000000000001</v>
      </c>
    </row>
    <row r="494" spans="1:13" hidden="1" x14ac:dyDescent="0.3">
      <c r="A494" t="s">
        <v>32</v>
      </c>
      <c r="B494">
        <v>2008</v>
      </c>
      <c r="C494" t="s">
        <v>21</v>
      </c>
      <c r="D494" t="s">
        <v>36</v>
      </c>
      <c r="E494">
        <v>124</v>
      </c>
      <c r="F494">
        <v>79</v>
      </c>
      <c r="G494">
        <v>1434.588</v>
      </c>
      <c r="H494">
        <v>17736.96</v>
      </c>
      <c r="I494">
        <v>11.16</v>
      </c>
      <c r="J494">
        <v>0.52500000000000002</v>
      </c>
      <c r="K494">
        <v>27.744</v>
      </c>
      <c r="L494">
        <v>32.512</v>
      </c>
      <c r="M494">
        <v>23.908000000000001</v>
      </c>
    </row>
    <row r="495" spans="1:13" hidden="1" x14ac:dyDescent="0.3">
      <c r="A495" t="s">
        <v>32</v>
      </c>
      <c r="B495">
        <v>2008</v>
      </c>
      <c r="C495" t="s">
        <v>16</v>
      </c>
      <c r="D495" t="s">
        <v>36</v>
      </c>
      <c r="E495">
        <v>1214</v>
      </c>
      <c r="F495">
        <v>266</v>
      </c>
      <c r="G495">
        <v>1434.588</v>
      </c>
      <c r="H495">
        <v>173650.56</v>
      </c>
      <c r="I495">
        <v>109.26</v>
      </c>
      <c r="J495">
        <v>0.53</v>
      </c>
      <c r="K495">
        <v>27.744</v>
      </c>
      <c r="L495">
        <v>32.512</v>
      </c>
      <c r="M495">
        <v>23.908000000000001</v>
      </c>
    </row>
    <row r="496" spans="1:13" hidden="1" x14ac:dyDescent="0.3">
      <c r="A496" t="s">
        <v>22</v>
      </c>
      <c r="B496">
        <v>2008</v>
      </c>
      <c r="C496" t="s">
        <v>19</v>
      </c>
      <c r="D496" t="s">
        <v>52</v>
      </c>
      <c r="E496">
        <v>44783</v>
      </c>
      <c r="F496">
        <v>42929</v>
      </c>
      <c r="G496">
        <v>944.6</v>
      </c>
      <c r="H496">
        <v>6405760.3200000003</v>
      </c>
      <c r="I496">
        <v>4030.47</v>
      </c>
      <c r="J496">
        <v>1.1459999999999999</v>
      </c>
      <c r="K496">
        <v>27.937999999999999</v>
      </c>
      <c r="L496">
        <v>37.215000000000003</v>
      </c>
      <c r="M496">
        <v>20.012</v>
      </c>
    </row>
    <row r="497" spans="1:13" hidden="1" x14ac:dyDescent="0.3">
      <c r="A497" t="s">
        <v>22</v>
      </c>
      <c r="B497">
        <v>2008</v>
      </c>
      <c r="C497" t="s">
        <v>21</v>
      </c>
      <c r="D497" t="s">
        <v>52</v>
      </c>
      <c r="E497">
        <v>5238</v>
      </c>
      <c r="F497">
        <v>8949</v>
      </c>
      <c r="G497">
        <v>944.6</v>
      </c>
      <c r="I497">
        <v>471.42</v>
      </c>
      <c r="J497">
        <v>1.704</v>
      </c>
      <c r="L497">
        <v>37.215000000000003</v>
      </c>
      <c r="M497">
        <v>20.012</v>
      </c>
    </row>
    <row r="498" spans="1:13" hidden="1" x14ac:dyDescent="0.3">
      <c r="A498" t="s">
        <v>13</v>
      </c>
      <c r="B498">
        <v>2008</v>
      </c>
      <c r="C498" t="s">
        <v>19</v>
      </c>
      <c r="D498" t="s">
        <v>52</v>
      </c>
      <c r="E498">
        <v>2803076</v>
      </c>
      <c r="F498">
        <v>8379635</v>
      </c>
      <c r="G498">
        <v>944.6</v>
      </c>
      <c r="I498">
        <v>252276.84</v>
      </c>
      <c r="J498">
        <v>2.9140000000000001</v>
      </c>
      <c r="K498">
        <v>27.937999999999999</v>
      </c>
      <c r="L498">
        <v>37.215000000000003</v>
      </c>
      <c r="M498">
        <v>20.012</v>
      </c>
    </row>
    <row r="499" spans="1:13" hidden="1" x14ac:dyDescent="0.3">
      <c r="A499" t="s">
        <v>13</v>
      </c>
      <c r="B499">
        <v>2008</v>
      </c>
      <c r="C499" t="s">
        <v>21</v>
      </c>
      <c r="D499" t="s">
        <v>52</v>
      </c>
      <c r="E499">
        <v>1584140</v>
      </c>
      <c r="F499">
        <v>5861498</v>
      </c>
      <c r="G499">
        <v>944.6</v>
      </c>
      <c r="H499">
        <v>226595385.59999999</v>
      </c>
      <c r="I499">
        <v>142572.6</v>
      </c>
      <c r="J499">
        <v>3.2370000000000001</v>
      </c>
      <c r="K499">
        <v>27.937999999999999</v>
      </c>
      <c r="L499">
        <v>37.215000000000003</v>
      </c>
      <c r="M499">
        <v>20.012</v>
      </c>
    </row>
    <row r="500" spans="1:13" hidden="1" x14ac:dyDescent="0.3">
      <c r="A500" t="s">
        <v>18</v>
      </c>
      <c r="B500">
        <v>2008</v>
      </c>
      <c r="C500" t="s">
        <v>24</v>
      </c>
      <c r="D500" t="s">
        <v>52</v>
      </c>
      <c r="E500">
        <v>196126</v>
      </c>
      <c r="F500">
        <v>15382999</v>
      </c>
      <c r="G500">
        <v>944.6</v>
      </c>
      <c r="H500">
        <v>28053863.039999999</v>
      </c>
      <c r="I500">
        <v>17651.34</v>
      </c>
      <c r="J500">
        <v>81.644999999999996</v>
      </c>
      <c r="K500">
        <v>27.937999999999999</v>
      </c>
      <c r="L500">
        <v>37.215000000000003</v>
      </c>
      <c r="M500">
        <v>20.012</v>
      </c>
    </row>
    <row r="501" spans="1:13" hidden="1" x14ac:dyDescent="0.3">
      <c r="A501" t="s">
        <v>31</v>
      </c>
      <c r="B501">
        <v>2008</v>
      </c>
      <c r="C501" t="s">
        <v>24</v>
      </c>
      <c r="D501" t="s">
        <v>52</v>
      </c>
      <c r="E501">
        <v>418539</v>
      </c>
      <c r="F501">
        <v>326182</v>
      </c>
      <c r="H501">
        <v>59867818.560000002</v>
      </c>
      <c r="J501">
        <v>1.0329999999999999</v>
      </c>
      <c r="K501">
        <v>27.937999999999999</v>
      </c>
      <c r="L501">
        <v>37.215000000000003</v>
      </c>
      <c r="M501">
        <v>20.012</v>
      </c>
    </row>
    <row r="502" spans="1:13" hidden="1" x14ac:dyDescent="0.3">
      <c r="A502" t="s">
        <v>32</v>
      </c>
      <c r="B502">
        <v>2008</v>
      </c>
      <c r="C502" t="s">
        <v>19</v>
      </c>
      <c r="D502" t="s">
        <v>52</v>
      </c>
      <c r="E502">
        <v>69015</v>
      </c>
      <c r="F502">
        <v>40474</v>
      </c>
      <c r="G502">
        <v>944.6</v>
      </c>
      <c r="H502">
        <v>9871905.5999999996</v>
      </c>
      <c r="I502">
        <v>6211.35</v>
      </c>
      <c r="J502">
        <v>0.46100000000000002</v>
      </c>
      <c r="K502">
        <v>27.937999999999999</v>
      </c>
      <c r="L502">
        <v>37.215000000000003</v>
      </c>
      <c r="M502">
        <v>20.012</v>
      </c>
    </row>
    <row r="503" spans="1:13" hidden="1" x14ac:dyDescent="0.3">
      <c r="A503" t="s">
        <v>32</v>
      </c>
      <c r="B503">
        <v>2008</v>
      </c>
      <c r="C503" t="s">
        <v>21</v>
      </c>
      <c r="D503" t="s">
        <v>52</v>
      </c>
      <c r="E503">
        <v>269360</v>
      </c>
      <c r="G503">
        <v>944.6</v>
      </c>
      <c r="H503">
        <v>38529254.399999999</v>
      </c>
      <c r="I503">
        <v>24242.400000000001</v>
      </c>
      <c r="J503">
        <v>0.62</v>
      </c>
      <c r="K503">
        <v>27.937999999999999</v>
      </c>
      <c r="L503">
        <v>37.215000000000003</v>
      </c>
      <c r="M503">
        <v>20.012</v>
      </c>
    </row>
    <row r="504" spans="1:13" hidden="1" x14ac:dyDescent="0.3">
      <c r="A504" t="s">
        <v>20</v>
      </c>
      <c r="B504">
        <v>2008</v>
      </c>
      <c r="C504" t="s">
        <v>21</v>
      </c>
      <c r="D504" t="s">
        <v>52</v>
      </c>
      <c r="E504">
        <v>13687</v>
      </c>
      <c r="F504">
        <v>15421</v>
      </c>
      <c r="G504">
        <v>944.6</v>
      </c>
      <c r="H504">
        <v>1957788.48</v>
      </c>
      <c r="I504">
        <v>1231.83</v>
      </c>
      <c r="J504">
        <v>1.0269999999999999</v>
      </c>
      <c r="K504">
        <v>27.937999999999999</v>
      </c>
      <c r="L504">
        <v>37.215000000000003</v>
      </c>
      <c r="M504">
        <v>20.012</v>
      </c>
    </row>
    <row r="505" spans="1:13" hidden="1" x14ac:dyDescent="0.3">
      <c r="A505" t="s">
        <v>13</v>
      </c>
      <c r="B505">
        <v>2008</v>
      </c>
      <c r="C505" t="s">
        <v>14</v>
      </c>
      <c r="D505" t="s">
        <v>15</v>
      </c>
      <c r="E505">
        <v>350649</v>
      </c>
      <c r="F505">
        <v>374010</v>
      </c>
      <c r="G505">
        <v>2109.9</v>
      </c>
      <c r="H505">
        <v>50156832.960000001</v>
      </c>
      <c r="I505">
        <v>31558.41</v>
      </c>
      <c r="J505">
        <v>1.1180000000000001</v>
      </c>
      <c r="K505">
        <v>23.707000000000001</v>
      </c>
      <c r="L505">
        <v>32.811999999999998</v>
      </c>
      <c r="M505">
        <v>15.637</v>
      </c>
    </row>
    <row r="506" spans="1:13" hidden="1" x14ac:dyDescent="0.3">
      <c r="A506" t="s">
        <v>13</v>
      </c>
      <c r="B506">
        <v>2008</v>
      </c>
      <c r="C506" t="s">
        <v>16</v>
      </c>
      <c r="D506" t="s">
        <v>15</v>
      </c>
      <c r="E506">
        <v>360266</v>
      </c>
      <c r="F506">
        <v>768582</v>
      </c>
      <c r="G506">
        <v>2109.9</v>
      </c>
      <c r="H506">
        <v>51532448.640000001</v>
      </c>
      <c r="I506">
        <v>32423.94</v>
      </c>
      <c r="J506">
        <v>1.9510000000000001</v>
      </c>
      <c r="K506">
        <v>23.707000000000001</v>
      </c>
      <c r="L506">
        <v>32.811999999999998</v>
      </c>
      <c r="M506">
        <v>15.637</v>
      </c>
    </row>
    <row r="507" spans="1:13" hidden="1" x14ac:dyDescent="0.3">
      <c r="A507" t="s">
        <v>13</v>
      </c>
      <c r="B507">
        <v>2008</v>
      </c>
      <c r="C507" t="s">
        <v>17</v>
      </c>
      <c r="D507" t="s">
        <v>15</v>
      </c>
      <c r="E507">
        <v>1773211</v>
      </c>
      <c r="G507">
        <v>2109.9</v>
      </c>
      <c r="H507">
        <v>253640101.40000001</v>
      </c>
      <c r="I507">
        <v>159588.99</v>
      </c>
      <c r="J507">
        <v>1.607</v>
      </c>
      <c r="K507">
        <v>23.707000000000001</v>
      </c>
      <c r="L507">
        <v>32.811999999999998</v>
      </c>
      <c r="M507">
        <v>15.637</v>
      </c>
    </row>
    <row r="508" spans="1:13" hidden="1" x14ac:dyDescent="0.3">
      <c r="A508" t="s">
        <v>18</v>
      </c>
      <c r="B508">
        <v>2008</v>
      </c>
      <c r="C508" t="s">
        <v>24</v>
      </c>
      <c r="D508" t="s">
        <v>15</v>
      </c>
      <c r="E508">
        <v>28649</v>
      </c>
      <c r="F508" t="s">
        <v>122</v>
      </c>
      <c r="G508">
        <v>2109.9</v>
      </c>
      <c r="H508">
        <v>4097952.96</v>
      </c>
      <c r="I508">
        <v>2578.41</v>
      </c>
      <c r="J508">
        <v>37.270000000000003</v>
      </c>
      <c r="K508">
        <v>23.707000000000001</v>
      </c>
      <c r="L508">
        <v>32.811999999999998</v>
      </c>
      <c r="M508">
        <v>15.637</v>
      </c>
    </row>
    <row r="509" spans="1:13" hidden="1" x14ac:dyDescent="0.3">
      <c r="A509" t="s">
        <v>32</v>
      </c>
      <c r="B509">
        <v>2008</v>
      </c>
      <c r="C509" t="s">
        <v>21</v>
      </c>
      <c r="D509" t="s">
        <v>15</v>
      </c>
      <c r="E509">
        <v>397230</v>
      </c>
      <c r="F509">
        <v>23058</v>
      </c>
      <c r="G509">
        <v>2109.9</v>
      </c>
      <c r="H509">
        <v>5681977.9199999999</v>
      </c>
      <c r="I509">
        <v>3575.07</v>
      </c>
      <c r="J509">
        <v>0.60099999999999998</v>
      </c>
      <c r="K509">
        <v>23.707000000000001</v>
      </c>
      <c r="L509">
        <v>32.811999999999998</v>
      </c>
      <c r="M509">
        <v>15.637</v>
      </c>
    </row>
    <row r="510" spans="1:13" hidden="1" x14ac:dyDescent="0.3">
      <c r="A510" t="s">
        <v>20</v>
      </c>
      <c r="B510">
        <v>2008</v>
      </c>
      <c r="C510" t="s">
        <v>21</v>
      </c>
      <c r="D510" t="s">
        <v>15</v>
      </c>
      <c r="E510">
        <v>50053</v>
      </c>
      <c r="F510">
        <v>54551</v>
      </c>
      <c r="G510">
        <v>2109.9</v>
      </c>
      <c r="H510">
        <v>7159581.1200000001</v>
      </c>
      <c r="I510">
        <v>4504.7700000000004</v>
      </c>
      <c r="J510">
        <v>1.046</v>
      </c>
      <c r="K510">
        <v>23.707000000000001</v>
      </c>
      <c r="L510">
        <v>32.811999999999998</v>
      </c>
      <c r="M510">
        <v>15.637</v>
      </c>
    </row>
    <row r="511" spans="1:13" hidden="1" x14ac:dyDescent="0.3">
      <c r="A511" t="s">
        <v>22</v>
      </c>
      <c r="B511">
        <v>2008</v>
      </c>
      <c r="C511" t="s">
        <v>123</v>
      </c>
      <c r="D511" t="s">
        <v>23</v>
      </c>
      <c r="E511">
        <v>797944</v>
      </c>
      <c r="F511">
        <v>1167342</v>
      </c>
      <c r="G511">
        <v>1164.0999999999999</v>
      </c>
      <c r="H511">
        <v>114137909.8</v>
      </c>
      <c r="I511">
        <v>71814.960000000006</v>
      </c>
      <c r="J511">
        <v>1.284</v>
      </c>
      <c r="K511">
        <v>24.937999999999999</v>
      </c>
      <c r="L511">
        <v>34.933</v>
      </c>
      <c r="M511">
        <v>15.852</v>
      </c>
    </row>
    <row r="512" spans="1:13" hidden="1" x14ac:dyDescent="0.3">
      <c r="A512" t="s">
        <v>22</v>
      </c>
      <c r="B512">
        <v>2008</v>
      </c>
      <c r="C512" t="s">
        <v>21</v>
      </c>
      <c r="D512" t="s">
        <v>23</v>
      </c>
      <c r="E512">
        <v>34210</v>
      </c>
      <c r="F512">
        <v>47819</v>
      </c>
      <c r="G512">
        <v>1164.0999999999999</v>
      </c>
      <c r="H512">
        <v>4893398.4000000004</v>
      </c>
      <c r="I512">
        <v>3078.9</v>
      </c>
      <c r="J512">
        <v>1.6919999999999999</v>
      </c>
      <c r="K512">
        <v>24.937999999999999</v>
      </c>
      <c r="L512">
        <v>34.933</v>
      </c>
      <c r="M512">
        <v>15.852</v>
      </c>
    </row>
    <row r="513" spans="1:13" hidden="1" x14ac:dyDescent="0.3">
      <c r="A513" t="s">
        <v>22</v>
      </c>
      <c r="B513">
        <v>2008</v>
      </c>
      <c r="C513" t="s">
        <v>16</v>
      </c>
      <c r="D513" t="s">
        <v>23</v>
      </c>
      <c r="E513">
        <v>8970</v>
      </c>
      <c r="F513">
        <v>17809</v>
      </c>
      <c r="G513">
        <v>1164.0999999999999</v>
      </c>
      <c r="H513">
        <v>1283068.8</v>
      </c>
      <c r="I513">
        <v>807.3</v>
      </c>
      <c r="J513">
        <v>1.9259999999999999</v>
      </c>
      <c r="K513">
        <v>24.937999999999999</v>
      </c>
      <c r="L513">
        <v>34.933</v>
      </c>
      <c r="M513">
        <v>15.852</v>
      </c>
    </row>
    <row r="514" spans="1:13" hidden="1" x14ac:dyDescent="0.3">
      <c r="A514" t="s">
        <v>13</v>
      </c>
      <c r="B514">
        <v>2008</v>
      </c>
      <c r="C514" t="s">
        <v>19</v>
      </c>
      <c r="D514" t="s">
        <v>23</v>
      </c>
      <c r="E514">
        <v>1129883</v>
      </c>
      <c r="F514">
        <v>2906761</v>
      </c>
      <c r="G514">
        <v>1164.0999999999999</v>
      </c>
      <c r="I514">
        <v>101689.47</v>
      </c>
      <c r="J514">
        <v>2.5129999999999999</v>
      </c>
      <c r="L514">
        <v>34.933</v>
      </c>
      <c r="M514">
        <v>15.852</v>
      </c>
    </row>
    <row r="515" spans="1:13" hidden="1" x14ac:dyDescent="0.3">
      <c r="A515" t="s">
        <v>13</v>
      </c>
      <c r="B515">
        <v>2008</v>
      </c>
      <c r="C515" t="s">
        <v>27</v>
      </c>
      <c r="D515" t="s">
        <v>23</v>
      </c>
      <c r="E515">
        <v>40982</v>
      </c>
      <c r="F515">
        <v>89072</v>
      </c>
      <c r="G515">
        <v>1164.0999999999999</v>
      </c>
      <c r="H515">
        <v>5862065.2800000003</v>
      </c>
      <c r="I515">
        <v>3688.38</v>
      </c>
      <c r="J515">
        <v>2.5139999999999998</v>
      </c>
      <c r="K515">
        <v>24.937999999999999</v>
      </c>
      <c r="L515">
        <v>34.933</v>
      </c>
      <c r="M515">
        <v>15.852</v>
      </c>
    </row>
    <row r="516" spans="1:13" hidden="1" x14ac:dyDescent="0.3">
      <c r="A516" t="s">
        <v>13</v>
      </c>
      <c r="B516">
        <v>2008</v>
      </c>
      <c r="C516" t="s">
        <v>16</v>
      </c>
      <c r="D516" t="s">
        <v>23</v>
      </c>
      <c r="E516">
        <v>343122</v>
      </c>
      <c r="F516">
        <v>1035706</v>
      </c>
      <c r="G516">
        <v>1164.0999999999999</v>
      </c>
      <c r="H516">
        <v>49080170.880000003</v>
      </c>
      <c r="I516">
        <v>30880.98</v>
      </c>
      <c r="J516" t="s">
        <v>124</v>
      </c>
      <c r="K516">
        <v>24.937999999999999</v>
      </c>
      <c r="L516">
        <v>34.933</v>
      </c>
      <c r="M516">
        <v>15.852</v>
      </c>
    </row>
    <row r="517" spans="1:13" hidden="1" x14ac:dyDescent="0.3">
      <c r="A517" t="s">
        <v>18</v>
      </c>
      <c r="B517">
        <v>2008</v>
      </c>
      <c r="C517" t="s">
        <v>24</v>
      </c>
      <c r="D517" t="s">
        <v>23</v>
      </c>
      <c r="E517">
        <v>281100</v>
      </c>
      <c r="F517">
        <v>24266201</v>
      </c>
      <c r="G517">
        <v>1164.0999999999999</v>
      </c>
      <c r="H517">
        <v>40208544</v>
      </c>
      <c r="I517">
        <v>25299</v>
      </c>
      <c r="J517">
        <v>85.54</v>
      </c>
      <c r="K517">
        <v>24.937999999999999</v>
      </c>
      <c r="L517">
        <v>34.933</v>
      </c>
      <c r="M517">
        <v>15.852</v>
      </c>
    </row>
    <row r="518" spans="1:13" hidden="1" x14ac:dyDescent="0.3">
      <c r="A518" t="s">
        <v>31</v>
      </c>
      <c r="B518">
        <v>2008</v>
      </c>
      <c r="C518" t="s">
        <v>19</v>
      </c>
      <c r="D518" t="s">
        <v>23</v>
      </c>
      <c r="E518">
        <v>441753</v>
      </c>
      <c r="H518">
        <v>63188349.119999997</v>
      </c>
      <c r="I518">
        <v>39757.769999999997</v>
      </c>
      <c r="J518">
        <v>0.499</v>
      </c>
      <c r="K518">
        <v>24.937999999999999</v>
      </c>
      <c r="L518">
        <v>34.933</v>
      </c>
      <c r="M518">
        <v>15.852</v>
      </c>
    </row>
    <row r="519" spans="1:13" hidden="1" x14ac:dyDescent="0.3">
      <c r="A519" t="s">
        <v>31</v>
      </c>
      <c r="B519">
        <v>2008</v>
      </c>
      <c r="D519" t="s">
        <v>23</v>
      </c>
      <c r="E519">
        <v>517061</v>
      </c>
      <c r="F519">
        <v>184013</v>
      </c>
      <c r="G519">
        <v>1164.0999999999999</v>
      </c>
      <c r="H519">
        <v>73960405.439999998</v>
      </c>
      <c r="I519">
        <v>46535.49</v>
      </c>
      <c r="J519">
        <v>0.56799999999999995</v>
      </c>
      <c r="K519">
        <v>24.937999999999999</v>
      </c>
      <c r="L519">
        <v>34.933</v>
      </c>
      <c r="M519">
        <v>15.852</v>
      </c>
    </row>
    <row r="520" spans="1:13" hidden="1" x14ac:dyDescent="0.3">
      <c r="A520" t="s">
        <v>31</v>
      </c>
      <c r="B520">
        <v>2008</v>
      </c>
      <c r="C520" t="s">
        <v>16</v>
      </c>
      <c r="D520" t="s">
        <v>23</v>
      </c>
      <c r="F520">
        <v>33674</v>
      </c>
      <c r="G520">
        <v>1164.0999999999999</v>
      </c>
      <c r="H520">
        <v>6036431.04</v>
      </c>
      <c r="I520">
        <v>3798.09</v>
      </c>
      <c r="K520">
        <v>24.937999999999999</v>
      </c>
      <c r="L520">
        <v>34.933</v>
      </c>
      <c r="M520">
        <v>15.852</v>
      </c>
    </row>
    <row r="521" spans="1:13" hidden="1" x14ac:dyDescent="0.3">
      <c r="A521" t="s">
        <v>32</v>
      </c>
      <c r="B521">
        <v>2008</v>
      </c>
      <c r="C521" t="s">
        <v>19</v>
      </c>
      <c r="D521" t="s">
        <v>23</v>
      </c>
      <c r="E521">
        <v>101121</v>
      </c>
      <c r="F521">
        <v>27017</v>
      </c>
      <c r="G521">
        <v>1164.0999999999999</v>
      </c>
      <c r="H521">
        <v>14464347.84</v>
      </c>
      <c r="I521">
        <v>9100.89</v>
      </c>
      <c r="J521">
        <v>0.27500000000000002</v>
      </c>
      <c r="K521">
        <v>24.937999999999999</v>
      </c>
      <c r="L521">
        <v>34.933</v>
      </c>
      <c r="M521">
        <v>15.852</v>
      </c>
    </row>
    <row r="522" spans="1:13" hidden="1" x14ac:dyDescent="0.3">
      <c r="A522" t="s">
        <v>32</v>
      </c>
      <c r="B522">
        <v>2008</v>
      </c>
      <c r="C522" t="s">
        <v>48</v>
      </c>
      <c r="D522" t="s">
        <v>23</v>
      </c>
      <c r="E522">
        <v>10540</v>
      </c>
      <c r="F522">
        <v>4588</v>
      </c>
      <c r="G522">
        <v>1164.0999999999999</v>
      </c>
      <c r="H522">
        <v>1507641.6</v>
      </c>
      <c r="I522">
        <v>948.6</v>
      </c>
      <c r="J522">
        <v>0.43</v>
      </c>
      <c r="K522">
        <v>24.937999999999999</v>
      </c>
      <c r="L522">
        <v>34.933</v>
      </c>
      <c r="M522">
        <v>15.852</v>
      </c>
    </row>
    <row r="523" spans="1:13" hidden="1" x14ac:dyDescent="0.3">
      <c r="A523" t="s">
        <v>20</v>
      </c>
      <c r="B523">
        <v>2008</v>
      </c>
      <c r="C523" t="s">
        <v>108</v>
      </c>
      <c r="D523" t="s">
        <v>23</v>
      </c>
      <c r="E523" t="s">
        <v>125</v>
      </c>
      <c r="F523">
        <v>257181</v>
      </c>
      <c r="G523">
        <v>1164.0999999999999</v>
      </c>
      <c r="H523">
        <v>38420544</v>
      </c>
      <c r="I523">
        <v>24174</v>
      </c>
      <c r="J523">
        <v>1.0129999999999999</v>
      </c>
      <c r="K523">
        <v>24.937999999999999</v>
      </c>
      <c r="L523">
        <v>34.933</v>
      </c>
      <c r="M523">
        <v>15.852</v>
      </c>
    </row>
    <row r="524" spans="1:13" hidden="1" x14ac:dyDescent="0.3">
      <c r="A524" t="s">
        <v>22</v>
      </c>
      <c r="B524">
        <v>2008</v>
      </c>
      <c r="C524" t="s">
        <v>19</v>
      </c>
      <c r="D524" t="s">
        <v>41</v>
      </c>
      <c r="E524">
        <v>608</v>
      </c>
      <c r="F524">
        <v>492</v>
      </c>
      <c r="G524">
        <v>2524.8000000000002</v>
      </c>
      <c r="H524">
        <v>86968.320000000007</v>
      </c>
      <c r="I524">
        <v>54.72</v>
      </c>
      <c r="J524">
        <v>0.85599999999999998</v>
      </c>
      <c r="K524">
        <v>24.678000000000001</v>
      </c>
      <c r="L524">
        <v>31.632999999999999</v>
      </c>
      <c r="M524">
        <v>18.795000000000002</v>
      </c>
    </row>
    <row r="525" spans="1:13" hidden="1" x14ac:dyDescent="0.3">
      <c r="A525" t="s">
        <v>13</v>
      </c>
      <c r="B525">
        <v>2008</v>
      </c>
      <c r="C525" t="s">
        <v>14</v>
      </c>
      <c r="D525" t="s">
        <v>41</v>
      </c>
      <c r="E525">
        <v>79381</v>
      </c>
      <c r="F525">
        <v>192770</v>
      </c>
      <c r="G525">
        <v>2524.8000000000002</v>
      </c>
      <c r="H525">
        <v>11354658.24</v>
      </c>
      <c r="I525">
        <v>7144.29</v>
      </c>
      <c r="J525">
        <v>2.2949999999999999</v>
      </c>
      <c r="K525">
        <v>24.678000000000001</v>
      </c>
      <c r="L525">
        <v>31.632999999999999</v>
      </c>
    </row>
    <row r="526" spans="1:13" hidden="1" x14ac:dyDescent="0.3">
      <c r="A526" t="s">
        <v>13</v>
      </c>
      <c r="B526">
        <v>2008</v>
      </c>
      <c r="C526" t="s">
        <v>16</v>
      </c>
      <c r="D526" t="s">
        <v>41</v>
      </c>
      <c r="E526">
        <v>49762</v>
      </c>
      <c r="F526">
        <v>148370</v>
      </c>
      <c r="G526">
        <v>2524.8000000000002</v>
      </c>
      <c r="H526">
        <v>7117956.4800000004</v>
      </c>
      <c r="I526">
        <v>4478.58</v>
      </c>
      <c r="J526">
        <v>2.4460000000000002</v>
      </c>
      <c r="K526">
        <v>24.678000000000001</v>
      </c>
      <c r="L526">
        <v>31.632999999999999</v>
      </c>
      <c r="M526">
        <v>18.795000000000002</v>
      </c>
    </row>
    <row r="527" spans="1:13" hidden="1" x14ac:dyDescent="0.3">
      <c r="A527" t="s">
        <v>13</v>
      </c>
      <c r="B527">
        <v>2008</v>
      </c>
      <c r="C527" t="s">
        <v>17</v>
      </c>
      <c r="D527" t="s">
        <v>41</v>
      </c>
      <c r="E527">
        <v>105122</v>
      </c>
      <c r="F527">
        <v>249101</v>
      </c>
      <c r="G527">
        <v>2524.8000000000002</v>
      </c>
      <c r="H527">
        <v>15036650.880000001</v>
      </c>
      <c r="I527">
        <v>9460.98</v>
      </c>
      <c r="J527">
        <v>2.2610000000000001</v>
      </c>
      <c r="K527">
        <v>24.678000000000001</v>
      </c>
      <c r="M527">
        <v>18.795000000000002</v>
      </c>
    </row>
    <row r="528" spans="1:13" hidden="1" x14ac:dyDescent="0.3">
      <c r="A528" t="s">
        <v>18</v>
      </c>
      <c r="B528">
        <v>2008</v>
      </c>
      <c r="C528" t="s">
        <v>24</v>
      </c>
      <c r="D528" t="s">
        <v>41</v>
      </c>
      <c r="E528">
        <v>3392</v>
      </c>
      <c r="F528">
        <v>275480</v>
      </c>
      <c r="G528">
        <v>2524.8000000000002</v>
      </c>
      <c r="H528">
        <v>485191.67999999999</v>
      </c>
      <c r="I528">
        <v>305.27999999999997</v>
      </c>
      <c r="J528">
        <v>73.525000000000006</v>
      </c>
      <c r="L528">
        <v>31.632999999999999</v>
      </c>
      <c r="M528">
        <v>18.795000000000002</v>
      </c>
    </row>
    <row r="529" spans="1:13" hidden="1" x14ac:dyDescent="0.3">
      <c r="A529" t="s">
        <v>13</v>
      </c>
      <c r="B529">
        <v>2008</v>
      </c>
      <c r="C529" t="s">
        <v>14</v>
      </c>
      <c r="D529" t="s">
        <v>26</v>
      </c>
      <c r="E529">
        <v>32570</v>
      </c>
      <c r="F529">
        <v>41908</v>
      </c>
      <c r="G529">
        <v>3114.3</v>
      </c>
      <c r="H529">
        <v>4658812.8</v>
      </c>
      <c r="I529">
        <v>2931.3</v>
      </c>
      <c r="J529">
        <v>1.53</v>
      </c>
      <c r="K529">
        <v>18.942</v>
      </c>
      <c r="L529">
        <v>26.765000000000001</v>
      </c>
      <c r="M529">
        <v>11.199</v>
      </c>
    </row>
    <row r="530" spans="1:13" hidden="1" x14ac:dyDescent="0.3">
      <c r="A530" t="s">
        <v>13</v>
      </c>
      <c r="B530">
        <v>2008</v>
      </c>
      <c r="C530" t="s">
        <v>16</v>
      </c>
      <c r="D530" t="s">
        <v>26</v>
      </c>
      <c r="E530">
        <v>12752</v>
      </c>
      <c r="F530">
        <v>46600</v>
      </c>
      <c r="G530">
        <v>3114.3</v>
      </c>
      <c r="H530">
        <v>1824046.0800000001</v>
      </c>
      <c r="I530">
        <v>1147.68</v>
      </c>
      <c r="J530">
        <v>2.1539999999999999</v>
      </c>
      <c r="K530">
        <v>18.942</v>
      </c>
      <c r="L530">
        <v>26.765000000000001</v>
      </c>
      <c r="M530">
        <v>11.199</v>
      </c>
    </row>
    <row r="531" spans="1:13" hidden="1" x14ac:dyDescent="0.3">
      <c r="A531" t="s">
        <v>13</v>
      </c>
      <c r="B531">
        <v>2008</v>
      </c>
      <c r="C531" t="s">
        <v>17</v>
      </c>
      <c r="D531" t="s">
        <v>26</v>
      </c>
      <c r="E531">
        <v>62723</v>
      </c>
      <c r="F531">
        <v>115354</v>
      </c>
      <c r="G531">
        <v>3114.3</v>
      </c>
      <c r="H531">
        <v>8971897.9199999999</v>
      </c>
      <c r="I531">
        <v>5645.07</v>
      </c>
      <c r="J531">
        <v>1.8029999999999999</v>
      </c>
      <c r="K531">
        <v>18.942</v>
      </c>
      <c r="M531">
        <v>11.199</v>
      </c>
    </row>
    <row r="532" spans="1:13" hidden="1" x14ac:dyDescent="0.3">
      <c r="A532" t="s">
        <v>18</v>
      </c>
      <c r="B532">
        <v>2008</v>
      </c>
      <c r="C532" t="s">
        <v>24</v>
      </c>
      <c r="D532" t="s">
        <v>26</v>
      </c>
      <c r="E532">
        <v>92</v>
      </c>
      <c r="F532">
        <v>250</v>
      </c>
      <c r="G532">
        <v>3114.3</v>
      </c>
      <c r="H532">
        <v>13159.68</v>
      </c>
      <c r="I532">
        <v>8.2799999999999994</v>
      </c>
      <c r="J532">
        <v>2.3159999999999998</v>
      </c>
      <c r="K532">
        <v>18.942</v>
      </c>
      <c r="L532">
        <v>26.765000000000001</v>
      </c>
      <c r="M532">
        <v>11.199</v>
      </c>
    </row>
    <row r="533" spans="1:13" hidden="1" x14ac:dyDescent="0.3">
      <c r="A533" t="s">
        <v>20</v>
      </c>
      <c r="B533">
        <v>2008</v>
      </c>
      <c r="C533" t="s">
        <v>21</v>
      </c>
      <c r="D533" t="s">
        <v>26</v>
      </c>
      <c r="E533">
        <v>416</v>
      </c>
      <c r="F533">
        <v>739</v>
      </c>
      <c r="G533">
        <v>3114.3</v>
      </c>
      <c r="H533">
        <v>59504.639999999999</v>
      </c>
      <c r="J533">
        <v>1.2450000000000001</v>
      </c>
      <c r="K533">
        <v>18.942</v>
      </c>
      <c r="L533">
        <v>26.765000000000001</v>
      </c>
      <c r="M533">
        <v>11.199</v>
      </c>
    </row>
    <row r="534" spans="1:13" hidden="1" x14ac:dyDescent="0.3">
      <c r="A534" t="s">
        <v>22</v>
      </c>
      <c r="B534">
        <v>2008</v>
      </c>
      <c r="C534" t="s">
        <v>24</v>
      </c>
      <c r="D534" t="s">
        <v>80</v>
      </c>
      <c r="E534">
        <v>90079</v>
      </c>
      <c r="F534">
        <v>169944</v>
      </c>
      <c r="G534">
        <v>1201.9000000000001</v>
      </c>
      <c r="I534">
        <v>8107.11</v>
      </c>
      <c r="J534">
        <v>2.2290000000000001</v>
      </c>
      <c r="K534">
        <v>26.835000000000001</v>
      </c>
      <c r="L534">
        <v>36.612000000000002</v>
      </c>
      <c r="M534" t="s">
        <v>126</v>
      </c>
    </row>
    <row r="535" spans="1:13" hidden="1" x14ac:dyDescent="0.3">
      <c r="A535" t="s">
        <v>13</v>
      </c>
      <c r="B535">
        <v>2008</v>
      </c>
      <c r="C535" t="s">
        <v>19</v>
      </c>
      <c r="D535" t="s">
        <v>80</v>
      </c>
      <c r="E535">
        <v>1931603</v>
      </c>
      <c r="F535">
        <v>5183385</v>
      </c>
      <c r="G535">
        <v>1201.9000000000001</v>
      </c>
      <c r="I535">
        <v>173844.27</v>
      </c>
      <c r="J535">
        <v>3.5630000000000002</v>
      </c>
      <c r="K535">
        <v>26.835000000000001</v>
      </c>
      <c r="L535">
        <v>36.612000000000002</v>
      </c>
      <c r="M535" t="s">
        <v>127</v>
      </c>
    </row>
    <row r="536" spans="1:13" hidden="1" x14ac:dyDescent="0.3">
      <c r="A536" t="s">
        <v>18</v>
      </c>
      <c r="B536">
        <v>2008</v>
      </c>
      <c r="C536" t="s">
        <v>24</v>
      </c>
      <c r="D536" t="s">
        <v>80</v>
      </c>
      <c r="E536">
        <v>308800</v>
      </c>
      <c r="F536">
        <v>32798888</v>
      </c>
      <c r="G536">
        <v>1201.9000000000001</v>
      </c>
      <c r="H536">
        <v>44170752</v>
      </c>
      <c r="I536">
        <v>27792</v>
      </c>
      <c r="J536">
        <v>111.455</v>
      </c>
      <c r="K536">
        <v>26.835000000000001</v>
      </c>
      <c r="L536">
        <v>36.612000000000002</v>
      </c>
      <c r="M536">
        <v>18.611000000000001</v>
      </c>
    </row>
    <row r="537" spans="1:13" hidden="1" x14ac:dyDescent="0.3">
      <c r="A537" t="s">
        <v>31</v>
      </c>
      <c r="B537">
        <v>2008</v>
      </c>
      <c r="C537" t="s">
        <v>24</v>
      </c>
      <c r="D537" t="s">
        <v>80</v>
      </c>
      <c r="E537">
        <v>25755</v>
      </c>
      <c r="F537">
        <v>34356</v>
      </c>
      <c r="G537">
        <v>1201.9000000000001</v>
      </c>
      <c r="H537">
        <v>3683995.2</v>
      </c>
      <c r="I537">
        <v>2317.9499999999998</v>
      </c>
      <c r="J537">
        <v>1.7689999999999999</v>
      </c>
      <c r="K537">
        <v>26.835000000000001</v>
      </c>
      <c r="L537">
        <v>36.612000000000002</v>
      </c>
      <c r="M537">
        <v>18.611000000000001</v>
      </c>
    </row>
    <row r="538" spans="1:13" hidden="1" x14ac:dyDescent="0.3">
      <c r="A538" t="s">
        <v>32</v>
      </c>
      <c r="B538">
        <v>2008</v>
      </c>
      <c r="C538" t="s">
        <v>24</v>
      </c>
      <c r="D538" t="s">
        <v>80</v>
      </c>
      <c r="E538">
        <v>263671</v>
      </c>
      <c r="F538">
        <v>82983</v>
      </c>
      <c r="G538">
        <v>1201.9000000000001</v>
      </c>
      <c r="H538">
        <v>37715499.840000004</v>
      </c>
      <c r="I538">
        <v>23730.39</v>
      </c>
      <c r="J538">
        <v>0.66700000000000004</v>
      </c>
      <c r="K538">
        <v>26.835000000000001</v>
      </c>
      <c r="L538">
        <v>36.612000000000002</v>
      </c>
      <c r="M538">
        <v>18.611000000000001</v>
      </c>
    </row>
    <row r="539" spans="1:13" hidden="1" x14ac:dyDescent="0.3">
      <c r="A539" t="s">
        <v>22</v>
      </c>
      <c r="B539">
        <v>2008</v>
      </c>
      <c r="C539" t="s">
        <v>128</v>
      </c>
      <c r="D539" t="s">
        <v>28</v>
      </c>
      <c r="E539">
        <v>11732</v>
      </c>
      <c r="F539">
        <v>13874</v>
      </c>
      <c r="G539">
        <v>1560.1</v>
      </c>
      <c r="H539">
        <v>1678145.28</v>
      </c>
      <c r="I539">
        <v>1055.8800000000001</v>
      </c>
      <c r="J539">
        <v>0.82799999999999996</v>
      </c>
      <c r="K539">
        <v>25.193000000000001</v>
      </c>
      <c r="L539">
        <v>34.151000000000003</v>
      </c>
      <c r="M539">
        <v>16.335000000000001</v>
      </c>
    </row>
    <row r="540" spans="1:13" hidden="1" x14ac:dyDescent="0.3">
      <c r="A540" t="s">
        <v>22</v>
      </c>
      <c r="B540">
        <v>2008</v>
      </c>
      <c r="C540" t="s">
        <v>21</v>
      </c>
      <c r="D540" t="s">
        <v>28</v>
      </c>
      <c r="E540">
        <v>972</v>
      </c>
      <c r="F540">
        <v>802</v>
      </c>
      <c r="G540">
        <v>1560.1</v>
      </c>
      <c r="H540">
        <v>139034.88</v>
      </c>
      <c r="I540">
        <v>87.48</v>
      </c>
      <c r="J540">
        <v>0.83</v>
      </c>
      <c r="K540">
        <v>25.193000000000001</v>
      </c>
      <c r="L540" t="s">
        <v>129</v>
      </c>
      <c r="M540">
        <v>16.335000000000001</v>
      </c>
    </row>
    <row r="541" spans="1:13" hidden="1" x14ac:dyDescent="0.3">
      <c r="A541" t="s">
        <v>13</v>
      </c>
      <c r="B541">
        <v>2008</v>
      </c>
      <c r="C541" t="s">
        <v>14</v>
      </c>
      <c r="D541" t="s">
        <v>28</v>
      </c>
      <c r="E541">
        <v>292444</v>
      </c>
      <c r="F541">
        <v>604968</v>
      </c>
      <c r="G541">
        <v>1560.1</v>
      </c>
      <c r="H541">
        <v>41831189.759999998</v>
      </c>
      <c r="I541">
        <v>26319.96</v>
      </c>
      <c r="J541">
        <v>2.04</v>
      </c>
      <c r="K541">
        <v>25.193000000000001</v>
      </c>
      <c r="L541">
        <v>34.151000000000003</v>
      </c>
      <c r="M541">
        <v>16.335000000000001</v>
      </c>
    </row>
    <row r="542" spans="1:13" hidden="1" x14ac:dyDescent="0.3">
      <c r="A542" t="s">
        <v>13</v>
      </c>
      <c r="B542">
        <v>2008</v>
      </c>
      <c r="C542" t="s">
        <v>16</v>
      </c>
      <c r="D542" t="s">
        <v>28</v>
      </c>
      <c r="E542">
        <v>1556662</v>
      </c>
      <c r="G542">
        <v>1560.1</v>
      </c>
      <c r="H542">
        <v>222664932.5</v>
      </c>
      <c r="I542">
        <v>140099.57999999999</v>
      </c>
      <c r="J542">
        <v>2.6469999999999998</v>
      </c>
      <c r="K542">
        <v>25.193000000000001</v>
      </c>
      <c r="L542">
        <v>34.151000000000003</v>
      </c>
      <c r="M542">
        <v>16.335000000000001</v>
      </c>
    </row>
    <row r="543" spans="1:13" hidden="1" x14ac:dyDescent="0.3">
      <c r="A543" t="s">
        <v>13</v>
      </c>
      <c r="B543">
        <v>2008</v>
      </c>
      <c r="C543" t="s">
        <v>17</v>
      </c>
      <c r="D543" t="s">
        <v>28</v>
      </c>
      <c r="E543">
        <v>4086590</v>
      </c>
      <c r="F543">
        <v>10074261</v>
      </c>
      <c r="G543">
        <v>1560.1</v>
      </c>
      <c r="H543">
        <v>584545833.60000002</v>
      </c>
      <c r="J543">
        <v>2.3940000000000001</v>
      </c>
      <c r="K543">
        <v>25.193000000000001</v>
      </c>
      <c r="L543">
        <v>34.151000000000003</v>
      </c>
      <c r="M543">
        <v>16.335000000000001</v>
      </c>
    </row>
    <row r="544" spans="1:13" hidden="1" x14ac:dyDescent="0.3">
      <c r="A544" t="s">
        <v>18</v>
      </c>
      <c r="B544">
        <v>2008</v>
      </c>
      <c r="C544" t="s">
        <v>24</v>
      </c>
      <c r="D544" t="s">
        <v>28</v>
      </c>
      <c r="E544">
        <v>17557</v>
      </c>
      <c r="F544">
        <v>1638267</v>
      </c>
      <c r="G544">
        <v>1560.1</v>
      </c>
      <c r="H544">
        <v>2511353.2799999998</v>
      </c>
      <c r="I544">
        <v>1580.13</v>
      </c>
      <c r="J544">
        <v>98.52</v>
      </c>
      <c r="K544">
        <v>25.193000000000001</v>
      </c>
      <c r="L544">
        <v>34.151000000000003</v>
      </c>
      <c r="M544">
        <v>16.335000000000001</v>
      </c>
    </row>
    <row r="545" spans="1:13" hidden="1" x14ac:dyDescent="0.3">
      <c r="A545" t="s">
        <v>31</v>
      </c>
      <c r="B545">
        <v>2008</v>
      </c>
      <c r="C545" t="s">
        <v>19</v>
      </c>
      <c r="D545" t="s">
        <v>28</v>
      </c>
      <c r="E545">
        <v>10127</v>
      </c>
      <c r="F545">
        <v>11007</v>
      </c>
      <c r="G545">
        <v>1560.1</v>
      </c>
      <c r="H545">
        <v>1448566.08</v>
      </c>
      <c r="I545">
        <v>911.43</v>
      </c>
      <c r="J545">
        <v>1.159</v>
      </c>
      <c r="K545">
        <v>25.193000000000001</v>
      </c>
      <c r="L545">
        <v>34.151000000000003</v>
      </c>
      <c r="M545">
        <v>16.335000000000001</v>
      </c>
    </row>
    <row r="546" spans="1:13" hidden="1" x14ac:dyDescent="0.3">
      <c r="A546" t="s">
        <v>32</v>
      </c>
      <c r="B546">
        <v>2008</v>
      </c>
      <c r="C546" t="s">
        <v>33</v>
      </c>
      <c r="D546" t="s">
        <v>28</v>
      </c>
      <c r="E546">
        <v>50246</v>
      </c>
      <c r="F546">
        <v>34769</v>
      </c>
      <c r="G546">
        <v>1560.1</v>
      </c>
      <c r="H546">
        <v>7187187.8399999999</v>
      </c>
      <c r="I546">
        <v>4522.1400000000003</v>
      </c>
      <c r="J546">
        <v>0.629</v>
      </c>
      <c r="K546">
        <v>25.193000000000001</v>
      </c>
      <c r="L546">
        <v>34.151000000000003</v>
      </c>
      <c r="M546">
        <v>16.335000000000001</v>
      </c>
    </row>
    <row r="547" spans="1:13" hidden="1" x14ac:dyDescent="0.3">
      <c r="A547" t="s">
        <v>32</v>
      </c>
      <c r="B547">
        <v>2008</v>
      </c>
      <c r="C547" t="s">
        <v>39</v>
      </c>
      <c r="D547" t="s">
        <v>28</v>
      </c>
      <c r="E547">
        <v>6765</v>
      </c>
      <c r="F547">
        <v>5143</v>
      </c>
      <c r="G547">
        <v>1560.1</v>
      </c>
      <c r="H547">
        <v>967665.6</v>
      </c>
      <c r="I547">
        <v>608.85</v>
      </c>
      <c r="J547">
        <v>0.71199999999999997</v>
      </c>
      <c r="K547">
        <v>25.193000000000001</v>
      </c>
      <c r="L547">
        <v>34.151000000000003</v>
      </c>
      <c r="M547">
        <v>16.335000000000001</v>
      </c>
    </row>
    <row r="548" spans="1:13" hidden="1" x14ac:dyDescent="0.3">
      <c r="A548" t="s">
        <v>20</v>
      </c>
      <c r="B548">
        <v>2008</v>
      </c>
      <c r="C548" t="s">
        <v>21</v>
      </c>
      <c r="D548" t="s">
        <v>28</v>
      </c>
      <c r="F548">
        <v>764528</v>
      </c>
      <c r="G548">
        <v>1560.1</v>
      </c>
      <c r="H548">
        <v>43911134.399999999</v>
      </c>
      <c r="I548">
        <v>27628.65</v>
      </c>
      <c r="J548">
        <v>2.173</v>
      </c>
      <c r="K548">
        <v>25.193000000000001</v>
      </c>
      <c r="L548">
        <v>34.151000000000003</v>
      </c>
      <c r="M548">
        <v>16.335000000000001</v>
      </c>
    </row>
    <row r="549" spans="1:13" hidden="1" x14ac:dyDescent="0.3">
      <c r="A549" t="s">
        <v>22</v>
      </c>
      <c r="B549">
        <v>2009</v>
      </c>
      <c r="C549" t="s">
        <v>19</v>
      </c>
      <c r="D549" t="s">
        <v>36</v>
      </c>
      <c r="E549">
        <v>12</v>
      </c>
      <c r="F549">
        <v>29</v>
      </c>
      <c r="G549">
        <v>1434.588</v>
      </c>
      <c r="H549">
        <v>1869.84</v>
      </c>
      <c r="I549">
        <v>2.04</v>
      </c>
      <c r="J549">
        <v>1.7749999999999999</v>
      </c>
      <c r="K549">
        <v>28.222999999999999</v>
      </c>
      <c r="L549">
        <v>32.96</v>
      </c>
      <c r="M549">
        <v>24.725999999999999</v>
      </c>
    </row>
    <row r="550" spans="1:13" hidden="1" x14ac:dyDescent="0.3">
      <c r="A550" t="s">
        <v>22</v>
      </c>
      <c r="B550">
        <v>2009</v>
      </c>
      <c r="C550" t="s">
        <v>21</v>
      </c>
      <c r="D550" t="s">
        <v>36</v>
      </c>
      <c r="E550">
        <v>5</v>
      </c>
      <c r="F550">
        <v>11</v>
      </c>
      <c r="G550">
        <v>1434.588</v>
      </c>
      <c r="H550">
        <v>779.1</v>
      </c>
      <c r="I550">
        <v>0.85</v>
      </c>
      <c r="J550">
        <v>2.2000000000000002</v>
      </c>
      <c r="K550">
        <v>28.222999999999999</v>
      </c>
      <c r="L550">
        <v>32.96</v>
      </c>
      <c r="M550">
        <v>24.725999999999999</v>
      </c>
    </row>
    <row r="551" spans="1:13" hidden="1" x14ac:dyDescent="0.3">
      <c r="A551" t="s">
        <v>22</v>
      </c>
      <c r="B551">
        <v>2009</v>
      </c>
      <c r="C551" t="s">
        <v>16</v>
      </c>
      <c r="D551" t="s">
        <v>36</v>
      </c>
      <c r="E551">
        <v>17</v>
      </c>
      <c r="F551">
        <v>51</v>
      </c>
      <c r="G551">
        <v>1434.588</v>
      </c>
      <c r="H551">
        <v>2648.94</v>
      </c>
      <c r="I551">
        <v>2.89</v>
      </c>
      <c r="J551">
        <v>3</v>
      </c>
      <c r="K551">
        <v>28.222999999999999</v>
      </c>
      <c r="L551">
        <v>32.96</v>
      </c>
      <c r="M551">
        <v>24.725999999999999</v>
      </c>
    </row>
    <row r="552" spans="1:13" hidden="1" x14ac:dyDescent="0.3">
      <c r="A552" t="s">
        <v>13</v>
      </c>
      <c r="B552">
        <v>2009</v>
      </c>
      <c r="C552" t="s">
        <v>19</v>
      </c>
      <c r="D552" t="s">
        <v>36</v>
      </c>
      <c r="E552" t="s">
        <v>130</v>
      </c>
      <c r="F552">
        <v>13501</v>
      </c>
      <c r="H552">
        <v>724563</v>
      </c>
      <c r="I552">
        <v>790.5</v>
      </c>
      <c r="J552">
        <v>2.8929999999999998</v>
      </c>
      <c r="K552">
        <v>28.222999999999999</v>
      </c>
      <c r="L552">
        <v>32.96</v>
      </c>
      <c r="M552">
        <v>24.725999999999999</v>
      </c>
    </row>
    <row r="553" spans="1:13" hidden="1" x14ac:dyDescent="0.3">
      <c r="A553" t="s">
        <v>13</v>
      </c>
      <c r="B553">
        <v>2009</v>
      </c>
      <c r="D553" t="s">
        <v>36</v>
      </c>
      <c r="E553">
        <v>11178</v>
      </c>
      <c r="G553" t="s">
        <v>131</v>
      </c>
      <c r="H553">
        <v>1741755.96</v>
      </c>
      <c r="I553">
        <v>1900.26</v>
      </c>
      <c r="J553">
        <v>2.903</v>
      </c>
      <c r="K553">
        <v>28.222999999999999</v>
      </c>
      <c r="L553">
        <v>32.96</v>
      </c>
      <c r="M553" t="s">
        <v>132</v>
      </c>
    </row>
    <row r="554" spans="1:13" hidden="1" x14ac:dyDescent="0.3">
      <c r="A554" t="s">
        <v>13</v>
      </c>
      <c r="B554">
        <v>2009</v>
      </c>
      <c r="C554" t="s">
        <v>16</v>
      </c>
      <c r="D554" t="s">
        <v>36</v>
      </c>
      <c r="E554">
        <v>5098</v>
      </c>
      <c r="F554">
        <v>13451</v>
      </c>
      <c r="G554">
        <v>1434.588</v>
      </c>
      <c r="H554">
        <v>794370.36</v>
      </c>
      <c r="I554">
        <v>866.66</v>
      </c>
      <c r="J554">
        <v>1.9650000000000001</v>
      </c>
      <c r="K554">
        <v>28.222999999999999</v>
      </c>
      <c r="M554">
        <v>24.725999999999999</v>
      </c>
    </row>
    <row r="555" spans="1:13" hidden="1" x14ac:dyDescent="0.3">
      <c r="A555" t="s">
        <v>18</v>
      </c>
      <c r="B555">
        <v>2009</v>
      </c>
      <c r="D555" t="s">
        <v>36</v>
      </c>
      <c r="E555">
        <v>1785</v>
      </c>
      <c r="F555">
        <v>247254</v>
      </c>
      <c r="G555">
        <v>1434.588</v>
      </c>
      <c r="H555">
        <v>278138.7</v>
      </c>
      <c r="I555">
        <v>303.45</v>
      </c>
      <c r="J555">
        <v>97.28</v>
      </c>
      <c r="K555">
        <v>28.222999999999999</v>
      </c>
      <c r="L555">
        <v>32.96</v>
      </c>
      <c r="M555">
        <v>24.725999999999999</v>
      </c>
    </row>
    <row r="556" spans="1:13" hidden="1" x14ac:dyDescent="0.3">
      <c r="A556" t="s">
        <v>31</v>
      </c>
      <c r="B556">
        <v>2009</v>
      </c>
      <c r="C556" t="s">
        <v>19</v>
      </c>
      <c r="D556" t="s">
        <v>36</v>
      </c>
      <c r="F556">
        <v>1</v>
      </c>
      <c r="G556">
        <v>1434.588</v>
      </c>
      <c r="H556">
        <v>155.82</v>
      </c>
      <c r="I556">
        <v>0.17</v>
      </c>
      <c r="J556">
        <v>1</v>
      </c>
      <c r="K556">
        <v>28.222999999999999</v>
      </c>
      <c r="L556">
        <v>32.96</v>
      </c>
      <c r="M556">
        <v>24.725999999999999</v>
      </c>
    </row>
    <row r="557" spans="1:13" hidden="1" x14ac:dyDescent="0.3">
      <c r="A557" t="s">
        <v>32</v>
      </c>
      <c r="B557">
        <v>2009</v>
      </c>
      <c r="C557" t="s">
        <v>19</v>
      </c>
      <c r="D557" t="s">
        <v>36</v>
      </c>
      <c r="E557">
        <v>31</v>
      </c>
      <c r="F557">
        <v>10</v>
      </c>
      <c r="G557">
        <v>1434.588</v>
      </c>
      <c r="H557">
        <v>4830.42</v>
      </c>
      <c r="I557">
        <v>5.27</v>
      </c>
      <c r="J557">
        <v>0.32</v>
      </c>
      <c r="K557">
        <v>28.222999999999999</v>
      </c>
      <c r="L557">
        <v>32.96</v>
      </c>
      <c r="M557">
        <v>24.725999999999999</v>
      </c>
    </row>
    <row r="558" spans="1:13" hidden="1" x14ac:dyDescent="0.3">
      <c r="A558" t="s">
        <v>32</v>
      </c>
      <c r="B558">
        <v>2009</v>
      </c>
      <c r="C558" t="s">
        <v>21</v>
      </c>
      <c r="D558" t="s">
        <v>36</v>
      </c>
      <c r="E558">
        <v>93</v>
      </c>
      <c r="F558">
        <v>58</v>
      </c>
      <c r="G558">
        <v>1434.588</v>
      </c>
      <c r="H558">
        <v>14491.26</v>
      </c>
      <c r="K558">
        <v>28.222999999999999</v>
      </c>
      <c r="L558">
        <v>32.96</v>
      </c>
      <c r="M558">
        <v>24.725999999999999</v>
      </c>
    </row>
    <row r="559" spans="1:13" hidden="1" x14ac:dyDescent="0.3">
      <c r="A559" t="s">
        <v>32</v>
      </c>
      <c r="B559">
        <v>2009</v>
      </c>
      <c r="C559" t="s">
        <v>16</v>
      </c>
      <c r="D559" t="s">
        <v>36</v>
      </c>
      <c r="F559">
        <v>101</v>
      </c>
      <c r="G559" t="s">
        <v>73</v>
      </c>
      <c r="H559">
        <v>136186.68</v>
      </c>
      <c r="I559">
        <v>148.58000000000001</v>
      </c>
      <c r="J559">
        <v>0.627</v>
      </c>
      <c r="K559">
        <v>28.222999999999999</v>
      </c>
      <c r="L559">
        <v>32.96</v>
      </c>
      <c r="M559">
        <v>24.725999999999999</v>
      </c>
    </row>
    <row r="560" spans="1:13" hidden="1" x14ac:dyDescent="0.3">
      <c r="A560" t="s">
        <v>22</v>
      </c>
      <c r="B560">
        <v>2009</v>
      </c>
      <c r="C560" t="s">
        <v>19</v>
      </c>
      <c r="D560" t="s">
        <v>52</v>
      </c>
      <c r="E560">
        <v>38906</v>
      </c>
      <c r="F560">
        <v>41951</v>
      </c>
      <c r="G560">
        <v>711</v>
      </c>
      <c r="I560">
        <v>6614.02</v>
      </c>
      <c r="J560">
        <v>1.08</v>
      </c>
      <c r="K560">
        <v>28.408999999999999</v>
      </c>
      <c r="L560">
        <v>38.677999999999997</v>
      </c>
      <c r="M560">
        <v>20.673999999999999</v>
      </c>
    </row>
    <row r="561" spans="1:13" hidden="1" x14ac:dyDescent="0.3">
      <c r="A561" t="s">
        <v>22</v>
      </c>
      <c r="B561">
        <v>2009</v>
      </c>
      <c r="C561" t="s">
        <v>21</v>
      </c>
      <c r="D561" t="s">
        <v>52</v>
      </c>
      <c r="E561">
        <v>6322</v>
      </c>
      <c r="F561">
        <v>11751</v>
      </c>
      <c r="G561">
        <v>711</v>
      </c>
      <c r="H561">
        <v>985094.04</v>
      </c>
      <c r="I561">
        <v>1074.74</v>
      </c>
      <c r="J561">
        <v>1.825</v>
      </c>
      <c r="K561">
        <v>28.408999999999999</v>
      </c>
      <c r="L561">
        <v>38.677999999999997</v>
      </c>
      <c r="M561">
        <v>20.673999999999999</v>
      </c>
    </row>
    <row r="562" spans="1:13" hidden="1" x14ac:dyDescent="0.3">
      <c r="A562" t="s">
        <v>13</v>
      </c>
      <c r="B562">
        <v>2009</v>
      </c>
      <c r="C562" t="s">
        <v>123</v>
      </c>
      <c r="D562" t="s">
        <v>52</v>
      </c>
      <c r="E562">
        <v>2062870</v>
      </c>
      <c r="F562">
        <v>5956396</v>
      </c>
      <c r="G562">
        <v>711</v>
      </c>
      <c r="H562">
        <v>321436403.39999998</v>
      </c>
      <c r="I562">
        <v>350687.9</v>
      </c>
      <c r="J562">
        <v>2.7909999999999999</v>
      </c>
      <c r="K562">
        <v>28.408999999999999</v>
      </c>
      <c r="L562">
        <v>38.677999999999997</v>
      </c>
      <c r="M562">
        <v>20.673999999999999</v>
      </c>
    </row>
    <row r="563" spans="1:13" hidden="1" x14ac:dyDescent="0.3">
      <c r="A563" t="s">
        <v>13</v>
      </c>
      <c r="B563">
        <v>2009</v>
      </c>
      <c r="C563" t="s">
        <v>27</v>
      </c>
      <c r="D563" t="s">
        <v>52</v>
      </c>
      <c r="E563">
        <v>1377866</v>
      </c>
      <c r="F563">
        <v>4881871</v>
      </c>
      <c r="G563">
        <v>711</v>
      </c>
      <c r="H563">
        <v>214699080.09999999</v>
      </c>
      <c r="I563">
        <v>234237.22</v>
      </c>
      <c r="J563">
        <v>3.0990000000000002</v>
      </c>
      <c r="K563">
        <v>28.408999999999999</v>
      </c>
      <c r="L563">
        <v>38.677999999999997</v>
      </c>
      <c r="M563">
        <v>20.673999999999999</v>
      </c>
    </row>
    <row r="564" spans="1:13" hidden="1" x14ac:dyDescent="0.3">
      <c r="A564" t="s">
        <v>18</v>
      </c>
      <c r="B564">
        <v>2009</v>
      </c>
      <c r="C564" t="s">
        <v>24</v>
      </c>
      <c r="D564" t="s">
        <v>52</v>
      </c>
      <c r="F564">
        <v>11695863</v>
      </c>
      <c r="G564">
        <v>711</v>
      </c>
      <c r="H564">
        <v>24593693.879999999</v>
      </c>
      <c r="I564">
        <v>26831.78</v>
      </c>
      <c r="J564">
        <v>83.372</v>
      </c>
      <c r="K564">
        <v>28.408999999999999</v>
      </c>
      <c r="L564">
        <v>38.677999999999997</v>
      </c>
      <c r="M564">
        <v>20.673999999999999</v>
      </c>
    </row>
    <row r="565" spans="1:13" hidden="1" x14ac:dyDescent="0.3">
      <c r="A565" t="s">
        <v>31</v>
      </c>
      <c r="B565">
        <v>2009</v>
      </c>
      <c r="C565" t="s">
        <v>24</v>
      </c>
      <c r="D565" t="s">
        <v>52</v>
      </c>
      <c r="E565">
        <v>350523</v>
      </c>
      <c r="F565">
        <v>2700890</v>
      </c>
      <c r="G565">
        <v>711</v>
      </c>
      <c r="H565">
        <v>54618493.859999999</v>
      </c>
      <c r="I565">
        <v>59588.91</v>
      </c>
      <c r="J565">
        <v>0.92900000000000005</v>
      </c>
      <c r="K565">
        <v>28.408999999999999</v>
      </c>
      <c r="L565">
        <v>38.677999999999997</v>
      </c>
      <c r="M565">
        <v>20.673999999999999</v>
      </c>
    </row>
    <row r="566" spans="1:13" hidden="1" x14ac:dyDescent="0.3">
      <c r="A566" t="s">
        <v>32</v>
      </c>
      <c r="B566">
        <v>2009</v>
      </c>
      <c r="C566" t="s">
        <v>19</v>
      </c>
      <c r="D566" t="s">
        <v>52</v>
      </c>
      <c r="E566">
        <v>82940</v>
      </c>
      <c r="F566">
        <v>12732</v>
      </c>
      <c r="G566">
        <v>711</v>
      </c>
      <c r="H566">
        <v>12923710.800000001</v>
      </c>
      <c r="I566">
        <v>14099.8</v>
      </c>
      <c r="J566">
        <v>0.26</v>
      </c>
      <c r="K566">
        <v>28.408999999999999</v>
      </c>
      <c r="L566">
        <v>38.677999999999997</v>
      </c>
      <c r="M566">
        <v>20.673999999999999</v>
      </c>
    </row>
    <row r="567" spans="1:13" hidden="1" x14ac:dyDescent="0.3">
      <c r="A567" t="s">
        <v>32</v>
      </c>
      <c r="B567">
        <v>2009</v>
      </c>
      <c r="C567" t="s">
        <v>21</v>
      </c>
      <c r="D567" t="s">
        <v>52</v>
      </c>
      <c r="E567">
        <v>346178</v>
      </c>
      <c r="F567">
        <v>255694</v>
      </c>
      <c r="G567">
        <v>711</v>
      </c>
      <c r="H567">
        <v>53941455.960000001</v>
      </c>
      <c r="I567">
        <v>58850.26</v>
      </c>
      <c r="J567">
        <v>0.64100000000000001</v>
      </c>
      <c r="K567">
        <v>28.408999999999999</v>
      </c>
      <c r="L567">
        <v>38.677999999999997</v>
      </c>
      <c r="M567">
        <v>20.673999999999999</v>
      </c>
    </row>
    <row r="568" spans="1:13" hidden="1" x14ac:dyDescent="0.3">
      <c r="A568" t="s">
        <v>20</v>
      </c>
      <c r="B568">
        <v>2009</v>
      </c>
      <c r="C568" t="s">
        <v>21</v>
      </c>
      <c r="D568" t="s">
        <v>52</v>
      </c>
      <c r="E568">
        <v>9872</v>
      </c>
      <c r="F568">
        <v>10319</v>
      </c>
      <c r="G568">
        <v>711</v>
      </c>
      <c r="H568">
        <v>1538255.04</v>
      </c>
      <c r="I568">
        <v>1678.24</v>
      </c>
      <c r="J568">
        <v>0.95</v>
      </c>
      <c r="K568">
        <v>28.408999999999999</v>
      </c>
      <c r="L568">
        <v>38.677999999999997</v>
      </c>
      <c r="M568">
        <v>20.673999999999999</v>
      </c>
    </row>
    <row r="569" spans="1:13" hidden="1" x14ac:dyDescent="0.3">
      <c r="A569" t="s">
        <v>13</v>
      </c>
      <c r="B569">
        <v>2009</v>
      </c>
      <c r="C569" t="s">
        <v>14</v>
      </c>
      <c r="D569" t="s">
        <v>15</v>
      </c>
      <c r="E569">
        <v>340830</v>
      </c>
      <c r="F569">
        <v>334655</v>
      </c>
      <c r="G569">
        <v>1727.1</v>
      </c>
      <c r="H569">
        <v>53108130.600000001</v>
      </c>
      <c r="I569">
        <v>57941.1</v>
      </c>
      <c r="J569">
        <v>1.071</v>
      </c>
      <c r="K569" t="s">
        <v>133</v>
      </c>
      <c r="L569">
        <v>33.962000000000003</v>
      </c>
      <c r="M569">
        <v>16.212</v>
      </c>
    </row>
    <row r="570" spans="1:13" hidden="1" x14ac:dyDescent="0.3">
      <c r="A570" t="s">
        <v>13</v>
      </c>
      <c r="B570">
        <v>2009</v>
      </c>
      <c r="C570" t="s">
        <v>16</v>
      </c>
      <c r="D570" t="s">
        <v>15</v>
      </c>
      <c r="E570">
        <v>394442</v>
      </c>
      <c r="F570">
        <v>859790</v>
      </c>
      <c r="G570">
        <v>1727.1</v>
      </c>
      <c r="H570">
        <v>61461952.439999998</v>
      </c>
      <c r="I570">
        <v>67055.14</v>
      </c>
      <c r="J570">
        <v>1.9039999999999999</v>
      </c>
      <c r="K570">
        <v>24.318000000000001</v>
      </c>
      <c r="L570">
        <v>33.962000000000003</v>
      </c>
      <c r="M570">
        <v>16.212</v>
      </c>
    </row>
    <row r="571" spans="1:13" hidden="1" x14ac:dyDescent="0.3">
      <c r="A571" t="s">
        <v>13</v>
      </c>
      <c r="B571">
        <v>2009</v>
      </c>
      <c r="C571" t="s">
        <v>17</v>
      </c>
      <c r="D571" t="s">
        <v>15</v>
      </c>
      <c r="E571">
        <v>1762324</v>
      </c>
      <c r="F571">
        <v>3213979</v>
      </c>
      <c r="G571">
        <v>1727.1</v>
      </c>
      <c r="H571">
        <v>274605325.69999999</v>
      </c>
      <c r="I571">
        <v>299595.08</v>
      </c>
      <c r="J571">
        <v>1.7809999999999999</v>
      </c>
      <c r="K571">
        <v>24.318000000000001</v>
      </c>
      <c r="L571">
        <v>33.962000000000003</v>
      </c>
      <c r="M571">
        <v>16.212</v>
      </c>
    </row>
    <row r="572" spans="1:13" hidden="1" x14ac:dyDescent="0.3">
      <c r="A572" t="s">
        <v>18</v>
      </c>
      <c r="B572">
        <v>2009</v>
      </c>
      <c r="C572" t="s">
        <v>24</v>
      </c>
      <c r="D572" t="s">
        <v>15</v>
      </c>
      <c r="E572">
        <v>27165</v>
      </c>
      <c r="F572">
        <v>1062418</v>
      </c>
      <c r="H572">
        <v>4232850.3</v>
      </c>
      <c r="I572">
        <v>4618.05</v>
      </c>
      <c r="J572">
        <v>38.25</v>
      </c>
      <c r="K572">
        <v>24.318000000000001</v>
      </c>
      <c r="L572">
        <v>33.962000000000003</v>
      </c>
      <c r="M572">
        <v>16.212</v>
      </c>
    </row>
    <row r="573" spans="1:13" hidden="1" x14ac:dyDescent="0.3">
      <c r="A573" t="s">
        <v>32</v>
      </c>
      <c r="B573">
        <v>2009</v>
      </c>
      <c r="C573" t="s">
        <v>21</v>
      </c>
      <c r="D573" t="s">
        <v>15</v>
      </c>
      <c r="E573">
        <v>43353</v>
      </c>
      <c r="F573" t="s">
        <v>134</v>
      </c>
      <c r="G573">
        <v>1727.1</v>
      </c>
      <c r="H573">
        <v>6755264.46</v>
      </c>
      <c r="I573">
        <v>7370.01</v>
      </c>
      <c r="J573">
        <v>0.56599999999999995</v>
      </c>
      <c r="K573">
        <v>24.318000000000001</v>
      </c>
      <c r="L573">
        <v>33.962000000000003</v>
      </c>
      <c r="M573">
        <v>16.212</v>
      </c>
    </row>
    <row r="574" spans="1:13" hidden="1" x14ac:dyDescent="0.3">
      <c r="A574" t="s">
        <v>20</v>
      </c>
      <c r="B574">
        <v>2009</v>
      </c>
      <c r="C574" t="s">
        <v>21</v>
      </c>
      <c r="D574" t="s">
        <v>15</v>
      </c>
      <c r="E574">
        <v>60067</v>
      </c>
      <c r="F574">
        <v>65301</v>
      </c>
      <c r="G574">
        <v>1727.1</v>
      </c>
      <c r="H574">
        <v>9359639.9399999995</v>
      </c>
      <c r="I574">
        <v>10211.39</v>
      </c>
      <c r="J574">
        <v>1.097</v>
      </c>
      <c r="K574">
        <v>24.318000000000001</v>
      </c>
      <c r="M574">
        <v>16.212</v>
      </c>
    </row>
    <row r="575" spans="1:13" hidden="1" x14ac:dyDescent="0.3">
      <c r="A575" t="s">
        <v>22</v>
      </c>
      <c r="B575">
        <v>2009</v>
      </c>
      <c r="C575" t="s">
        <v>19</v>
      </c>
      <c r="D575" t="s">
        <v>23</v>
      </c>
      <c r="E575">
        <v>728828</v>
      </c>
      <c r="F575">
        <v>1136495</v>
      </c>
      <c r="G575">
        <v>1321</v>
      </c>
      <c r="H575">
        <v>113565979</v>
      </c>
      <c r="I575">
        <v>123900.76</v>
      </c>
      <c r="J575">
        <v>1.337</v>
      </c>
      <c r="K575">
        <v>25.599</v>
      </c>
      <c r="L575">
        <v>35.271000000000001</v>
      </c>
      <c r="M575">
        <v>17.215</v>
      </c>
    </row>
    <row r="576" spans="1:13" hidden="1" x14ac:dyDescent="0.3">
      <c r="A576" t="s">
        <v>22</v>
      </c>
      <c r="B576">
        <v>2009</v>
      </c>
      <c r="C576" t="s">
        <v>21</v>
      </c>
      <c r="D576" t="s">
        <v>23</v>
      </c>
      <c r="E576">
        <v>27562</v>
      </c>
      <c r="F576">
        <v>44924</v>
      </c>
      <c r="G576">
        <v>1321</v>
      </c>
      <c r="H576">
        <v>4294710.84</v>
      </c>
      <c r="I576">
        <v>4685.54</v>
      </c>
      <c r="K576">
        <v>25.599</v>
      </c>
      <c r="L576">
        <v>35.271000000000001</v>
      </c>
      <c r="M576">
        <v>17.215</v>
      </c>
    </row>
    <row r="577" spans="1:13" hidden="1" x14ac:dyDescent="0.3">
      <c r="A577" t="s">
        <v>22</v>
      </c>
      <c r="B577">
        <v>2009</v>
      </c>
      <c r="C577" t="s">
        <v>16</v>
      </c>
      <c r="D577" t="s">
        <v>23</v>
      </c>
      <c r="E577">
        <v>7984</v>
      </c>
      <c r="F577">
        <v>14970</v>
      </c>
      <c r="H577">
        <v>1244066.8799999999</v>
      </c>
      <c r="I577">
        <v>1357.28</v>
      </c>
      <c r="J577">
        <v>1.778</v>
      </c>
      <c r="K577">
        <v>25.599</v>
      </c>
      <c r="L577">
        <v>35.271000000000001</v>
      </c>
      <c r="M577">
        <v>17.215</v>
      </c>
    </row>
    <row r="578" spans="1:13" hidden="1" x14ac:dyDescent="0.3">
      <c r="A578" t="s">
        <v>13</v>
      </c>
      <c r="B578">
        <v>2009</v>
      </c>
      <c r="C578" t="s">
        <v>19</v>
      </c>
      <c r="D578" t="s">
        <v>23</v>
      </c>
      <c r="E578">
        <v>1102221</v>
      </c>
      <c r="F578">
        <v>2734838</v>
      </c>
      <c r="G578">
        <v>1321</v>
      </c>
      <c r="H578">
        <v>171748076.19999999</v>
      </c>
      <c r="I578">
        <v>187377.57</v>
      </c>
      <c r="J578">
        <v>2.3980000000000001</v>
      </c>
      <c r="K578">
        <v>25.599</v>
      </c>
      <c r="L578">
        <v>35.271000000000001</v>
      </c>
      <c r="M578">
        <v>17.215</v>
      </c>
    </row>
    <row r="579" spans="1:13" hidden="1" x14ac:dyDescent="0.3">
      <c r="A579" t="s">
        <v>13</v>
      </c>
      <c r="B579">
        <v>2009</v>
      </c>
      <c r="C579" t="s">
        <v>21</v>
      </c>
      <c r="D579" t="s">
        <v>23</v>
      </c>
      <c r="E579">
        <v>37747</v>
      </c>
      <c r="F579">
        <v>84636</v>
      </c>
      <c r="G579">
        <v>1321</v>
      </c>
      <c r="H579">
        <v>5881737.54</v>
      </c>
      <c r="I579">
        <v>6416.99</v>
      </c>
      <c r="J579">
        <v>2.4169999999999998</v>
      </c>
      <c r="K579">
        <v>25.599</v>
      </c>
      <c r="L579">
        <v>35.271000000000001</v>
      </c>
      <c r="M579">
        <v>17.215</v>
      </c>
    </row>
    <row r="580" spans="1:13" hidden="1" x14ac:dyDescent="0.3">
      <c r="A580" t="s">
        <v>13</v>
      </c>
      <c r="B580">
        <v>2009</v>
      </c>
      <c r="C580" t="s">
        <v>16</v>
      </c>
      <c r="D580" t="s">
        <v>23</v>
      </c>
      <c r="E580">
        <v>346510</v>
      </c>
      <c r="F580">
        <v>1057933</v>
      </c>
      <c r="G580">
        <v>1321</v>
      </c>
      <c r="H580">
        <v>53993188.200000003</v>
      </c>
      <c r="I580">
        <v>58906.7</v>
      </c>
      <c r="J580">
        <v>2.8069999999999999</v>
      </c>
      <c r="K580">
        <v>25.599</v>
      </c>
      <c r="L580">
        <v>35.271000000000001</v>
      </c>
      <c r="M580">
        <v>17.215</v>
      </c>
    </row>
    <row r="581" spans="1:13" hidden="1" x14ac:dyDescent="0.3">
      <c r="A581" t="s">
        <v>18</v>
      </c>
      <c r="B581">
        <v>2009</v>
      </c>
      <c r="C581" t="s">
        <v>79</v>
      </c>
      <c r="D581" t="s">
        <v>23</v>
      </c>
      <c r="E581">
        <v>336521</v>
      </c>
      <c r="G581">
        <v>1321</v>
      </c>
      <c r="H581">
        <v>52436702.219999999</v>
      </c>
      <c r="I581">
        <v>57208.57</v>
      </c>
      <c r="J581">
        <v>94.287999999999997</v>
      </c>
      <c r="K581">
        <v>25.599</v>
      </c>
      <c r="L581">
        <v>35.271000000000001</v>
      </c>
      <c r="M581">
        <v>17.215</v>
      </c>
    </row>
    <row r="582" spans="1:13" hidden="1" x14ac:dyDescent="0.3">
      <c r="A582" t="s">
        <v>31</v>
      </c>
      <c r="B582">
        <v>2009</v>
      </c>
      <c r="C582" t="s">
        <v>19</v>
      </c>
      <c r="D582" t="s">
        <v>23</v>
      </c>
      <c r="E582">
        <v>389147</v>
      </c>
      <c r="F582">
        <v>111835</v>
      </c>
      <c r="G582">
        <v>1321</v>
      </c>
      <c r="H582">
        <v>60636885.539999999</v>
      </c>
      <c r="I582">
        <v>66154.990000000005</v>
      </c>
      <c r="J582">
        <v>0.36</v>
      </c>
      <c r="K582">
        <v>25.599</v>
      </c>
      <c r="L582">
        <v>35.271000000000001</v>
      </c>
      <c r="M582">
        <v>17.215</v>
      </c>
    </row>
    <row r="583" spans="1:13" hidden="1" x14ac:dyDescent="0.3">
      <c r="A583" t="s">
        <v>31</v>
      </c>
      <c r="B583">
        <v>2009</v>
      </c>
      <c r="C583" t="s">
        <v>21</v>
      </c>
      <c r="D583" t="s">
        <v>23</v>
      </c>
      <c r="E583">
        <v>376475</v>
      </c>
      <c r="F583">
        <v>114919</v>
      </c>
      <c r="G583">
        <v>1321</v>
      </c>
      <c r="H583">
        <v>58662334.5</v>
      </c>
      <c r="I583">
        <v>64000.75</v>
      </c>
      <c r="J583">
        <v>0.54800000000000004</v>
      </c>
      <c r="K583">
        <v>25.599</v>
      </c>
      <c r="L583">
        <v>35.271000000000001</v>
      </c>
      <c r="M583">
        <v>17.215</v>
      </c>
    </row>
    <row r="584" spans="1:13" hidden="1" x14ac:dyDescent="0.3">
      <c r="A584" t="s">
        <v>31</v>
      </c>
      <c r="B584">
        <v>2009</v>
      </c>
      <c r="D584" t="s">
        <v>23</v>
      </c>
      <c r="E584">
        <v>28543</v>
      </c>
      <c r="F584">
        <v>24563</v>
      </c>
      <c r="G584">
        <v>1321</v>
      </c>
      <c r="H584">
        <v>4447570.26</v>
      </c>
      <c r="I584">
        <v>4852.3100000000004</v>
      </c>
      <c r="J584">
        <v>0.96</v>
      </c>
      <c r="K584">
        <v>25.599</v>
      </c>
      <c r="L584">
        <v>35.271000000000001</v>
      </c>
      <c r="M584">
        <v>17.215</v>
      </c>
    </row>
    <row r="585" spans="1:13" hidden="1" x14ac:dyDescent="0.3">
      <c r="A585" t="s">
        <v>32</v>
      </c>
      <c r="B585">
        <v>2009</v>
      </c>
      <c r="C585" t="s">
        <v>19</v>
      </c>
      <c r="D585" t="s">
        <v>23</v>
      </c>
      <c r="E585">
        <v>109099</v>
      </c>
      <c r="F585">
        <v>9259</v>
      </c>
      <c r="G585">
        <v>1321</v>
      </c>
      <c r="H585">
        <v>16999806.18</v>
      </c>
      <c r="I585">
        <v>18546.830000000002</v>
      </c>
      <c r="J585">
        <v>0.153</v>
      </c>
      <c r="K585">
        <v>25.599</v>
      </c>
      <c r="L585">
        <v>35.271000000000001</v>
      </c>
      <c r="M585">
        <v>17.215</v>
      </c>
    </row>
    <row r="586" spans="1:13" hidden="1" x14ac:dyDescent="0.3">
      <c r="A586" t="s">
        <v>32</v>
      </c>
      <c r="B586">
        <v>2009</v>
      </c>
      <c r="C586" t="s">
        <v>21</v>
      </c>
      <c r="D586" t="s">
        <v>23</v>
      </c>
      <c r="E586">
        <v>9092</v>
      </c>
      <c r="F586">
        <v>3548</v>
      </c>
      <c r="G586">
        <v>1321</v>
      </c>
      <c r="H586">
        <v>1416715.44</v>
      </c>
      <c r="I586">
        <v>1545.64</v>
      </c>
      <c r="J586">
        <v>0.372</v>
      </c>
      <c r="K586">
        <v>25.599</v>
      </c>
      <c r="L586">
        <v>35.271000000000001</v>
      </c>
      <c r="M586">
        <v>17.215</v>
      </c>
    </row>
    <row r="587" spans="1:13" hidden="1" x14ac:dyDescent="0.3">
      <c r="A587" t="s">
        <v>20</v>
      </c>
      <c r="B587">
        <v>2009</v>
      </c>
      <c r="C587" t="s">
        <v>21</v>
      </c>
      <c r="D587" t="s">
        <v>23</v>
      </c>
      <c r="E587">
        <v>283427</v>
      </c>
      <c r="F587">
        <v>263877</v>
      </c>
      <c r="H587">
        <v>44163595.140000001</v>
      </c>
      <c r="I587">
        <v>48182.59</v>
      </c>
      <c r="J587">
        <v>0.91900000000000004</v>
      </c>
      <c r="K587">
        <v>25.599</v>
      </c>
      <c r="L587" t="s">
        <v>135</v>
      </c>
      <c r="M587">
        <v>17.215</v>
      </c>
    </row>
    <row r="588" spans="1:13" hidden="1" x14ac:dyDescent="0.3">
      <c r="A588" t="s">
        <v>22</v>
      </c>
      <c r="B588">
        <v>2009</v>
      </c>
      <c r="C588" t="s">
        <v>19</v>
      </c>
      <c r="D588" t="s">
        <v>41</v>
      </c>
      <c r="E588">
        <v>293</v>
      </c>
      <c r="F588">
        <v>236</v>
      </c>
      <c r="G588">
        <v>2821.5</v>
      </c>
      <c r="H588">
        <v>45655.26</v>
      </c>
      <c r="I588">
        <v>49.81</v>
      </c>
      <c r="J588">
        <v>0.40500000000000003</v>
      </c>
      <c r="K588">
        <v>25.21</v>
      </c>
      <c r="L588">
        <v>32.564</v>
      </c>
      <c r="M588">
        <v>19.495000000000001</v>
      </c>
    </row>
    <row r="589" spans="1:13" hidden="1" x14ac:dyDescent="0.3">
      <c r="A589" t="s">
        <v>13</v>
      </c>
      <c r="B589">
        <v>2009</v>
      </c>
      <c r="C589" t="s">
        <v>14</v>
      </c>
      <c r="D589" t="s">
        <v>41</v>
      </c>
      <c r="E589">
        <v>772490</v>
      </c>
      <c r="F589">
        <v>192050</v>
      </c>
      <c r="G589">
        <v>2821.5</v>
      </c>
      <c r="H589">
        <v>12036939.18</v>
      </c>
      <c r="I589">
        <v>13132.33</v>
      </c>
      <c r="J589">
        <v>2.3029999999999999</v>
      </c>
      <c r="K589">
        <v>25.21</v>
      </c>
      <c r="L589">
        <v>32.564</v>
      </c>
      <c r="M589">
        <v>19.495000000000001</v>
      </c>
    </row>
    <row r="590" spans="1:13" hidden="1" x14ac:dyDescent="0.3">
      <c r="A590" t="s">
        <v>13</v>
      </c>
      <c r="B590">
        <v>2009</v>
      </c>
      <c r="C590" t="s">
        <v>136</v>
      </c>
      <c r="D590" t="s">
        <v>41</v>
      </c>
      <c r="E590">
        <v>49279</v>
      </c>
      <c r="F590">
        <v>134005</v>
      </c>
      <c r="G590">
        <v>2821.5</v>
      </c>
      <c r="H590">
        <v>7678653.7800000003</v>
      </c>
      <c r="I590">
        <v>8377.43</v>
      </c>
      <c r="K590">
        <v>25.21</v>
      </c>
      <c r="L590">
        <v>32.564</v>
      </c>
    </row>
    <row r="591" spans="1:13" hidden="1" x14ac:dyDescent="0.3">
      <c r="A591" t="s">
        <v>13</v>
      </c>
      <c r="B591">
        <v>2009</v>
      </c>
      <c r="C591" t="s">
        <v>17</v>
      </c>
      <c r="D591" t="s">
        <v>41</v>
      </c>
      <c r="F591">
        <v>272284</v>
      </c>
      <c r="G591">
        <v>2821.5</v>
      </c>
      <c r="H591">
        <v>16748312.699999999</v>
      </c>
      <c r="I591">
        <v>18272.45</v>
      </c>
      <c r="K591">
        <v>25.21</v>
      </c>
      <c r="L591">
        <v>32.564</v>
      </c>
      <c r="M591">
        <v>19.495000000000001</v>
      </c>
    </row>
    <row r="592" spans="1:13" hidden="1" x14ac:dyDescent="0.3">
      <c r="A592" t="s">
        <v>18</v>
      </c>
      <c r="B592">
        <v>2009</v>
      </c>
      <c r="C592" t="s">
        <v>137</v>
      </c>
      <c r="D592" t="s">
        <v>41</v>
      </c>
      <c r="E592">
        <v>2972</v>
      </c>
      <c r="F592">
        <v>284970</v>
      </c>
      <c r="G592">
        <v>2821.5</v>
      </c>
      <c r="H592">
        <v>463097.04</v>
      </c>
      <c r="I592">
        <v>505.24</v>
      </c>
      <c r="J592">
        <v>50.887999999999998</v>
      </c>
      <c r="K592">
        <v>25.21</v>
      </c>
      <c r="L592">
        <v>32.564</v>
      </c>
      <c r="M592">
        <v>19.495000000000001</v>
      </c>
    </row>
    <row r="593" spans="1:13" hidden="1" x14ac:dyDescent="0.3">
      <c r="A593" t="s">
        <v>13</v>
      </c>
      <c r="B593">
        <v>2009</v>
      </c>
      <c r="C593" t="s">
        <v>14</v>
      </c>
      <c r="D593" t="s">
        <v>26</v>
      </c>
      <c r="E593">
        <v>32560</v>
      </c>
      <c r="F593">
        <v>41798</v>
      </c>
      <c r="G593">
        <v>2995.9</v>
      </c>
      <c r="H593">
        <v>5073499.2</v>
      </c>
      <c r="I593">
        <v>5535.2</v>
      </c>
      <c r="J593">
        <v>1.5429999999999999</v>
      </c>
      <c r="K593">
        <v>19.225000000000001</v>
      </c>
      <c r="L593">
        <v>26.984999999999999</v>
      </c>
      <c r="M593">
        <v>12.007999999999999</v>
      </c>
    </row>
    <row r="594" spans="1:13" hidden="1" x14ac:dyDescent="0.3">
      <c r="A594" t="s">
        <v>13</v>
      </c>
      <c r="B594">
        <v>2009</v>
      </c>
      <c r="C594" t="s">
        <v>16</v>
      </c>
      <c r="D594" t="s">
        <v>26</v>
      </c>
      <c r="E594">
        <v>12777</v>
      </c>
      <c r="F594">
        <v>46943</v>
      </c>
      <c r="G594">
        <v>2995.9</v>
      </c>
      <c r="H594">
        <v>1990912.14</v>
      </c>
      <c r="I594">
        <v>2172.09</v>
      </c>
      <c r="J594">
        <v>2.1709999999999998</v>
      </c>
      <c r="K594">
        <v>19.225000000000001</v>
      </c>
      <c r="L594">
        <v>26.984999999999999</v>
      </c>
      <c r="M594">
        <v>12.007999999999999</v>
      </c>
    </row>
    <row r="595" spans="1:13" hidden="1" x14ac:dyDescent="0.3">
      <c r="A595" t="s">
        <v>13</v>
      </c>
      <c r="B595">
        <v>2009</v>
      </c>
      <c r="C595" t="s">
        <v>17</v>
      </c>
      <c r="D595" t="s">
        <v>26</v>
      </c>
      <c r="E595">
        <v>62825</v>
      </c>
      <c r="F595">
        <v>115388</v>
      </c>
      <c r="G595">
        <v>2995.9</v>
      </c>
      <c r="H595">
        <v>9789391.5</v>
      </c>
      <c r="I595">
        <v>10680.25</v>
      </c>
      <c r="J595">
        <v>1.8029999999999999</v>
      </c>
      <c r="K595">
        <v>19.225000000000001</v>
      </c>
      <c r="L595">
        <v>26.984999999999999</v>
      </c>
      <c r="M595">
        <v>12.007999999999999</v>
      </c>
    </row>
    <row r="596" spans="1:13" hidden="1" x14ac:dyDescent="0.3">
      <c r="A596" t="s">
        <v>18</v>
      </c>
      <c r="B596">
        <v>2009</v>
      </c>
      <c r="C596" t="s">
        <v>24</v>
      </c>
      <c r="D596" t="s">
        <v>26</v>
      </c>
      <c r="E596">
        <v>76</v>
      </c>
      <c r="F596">
        <v>206</v>
      </c>
      <c r="G596">
        <v>2995.9</v>
      </c>
      <c r="H596">
        <v>11842.32</v>
      </c>
      <c r="I596">
        <v>12.92</v>
      </c>
      <c r="J596">
        <v>2.46</v>
      </c>
      <c r="K596">
        <v>19.225000000000001</v>
      </c>
      <c r="L596">
        <v>26.984999999999999</v>
      </c>
      <c r="M596">
        <v>12.007999999999999</v>
      </c>
    </row>
    <row r="597" spans="1:13" hidden="1" x14ac:dyDescent="0.3">
      <c r="A597" t="s">
        <v>20</v>
      </c>
      <c r="B597">
        <v>2009</v>
      </c>
      <c r="C597" t="s">
        <v>21</v>
      </c>
      <c r="D597" t="s">
        <v>26</v>
      </c>
      <c r="E597">
        <v>405</v>
      </c>
      <c r="F597">
        <v>718</v>
      </c>
      <c r="G597">
        <v>2995.9</v>
      </c>
      <c r="H597">
        <v>63107.1</v>
      </c>
      <c r="J597">
        <v>1.25</v>
      </c>
      <c r="K597">
        <v>19.225000000000001</v>
      </c>
      <c r="L597">
        <v>26.984999999999999</v>
      </c>
      <c r="M597">
        <v>12.007999999999999</v>
      </c>
    </row>
    <row r="598" spans="1:13" hidden="1" x14ac:dyDescent="0.3">
      <c r="A598" t="s">
        <v>22</v>
      </c>
      <c r="B598">
        <v>2009</v>
      </c>
      <c r="C598" t="s">
        <v>24</v>
      </c>
      <c r="D598" t="s">
        <v>80</v>
      </c>
      <c r="E598">
        <v>82335</v>
      </c>
      <c r="F598">
        <v>160939</v>
      </c>
      <c r="G598">
        <v>928.5</v>
      </c>
      <c r="H598">
        <v>12829439.699999999</v>
      </c>
      <c r="I598">
        <v>13996.95</v>
      </c>
      <c r="J598">
        <v>2.3450000000000002</v>
      </c>
      <c r="K598">
        <v>27.855</v>
      </c>
      <c r="L598">
        <v>38.243000000000002</v>
      </c>
      <c r="M598">
        <v>20.190000000000001</v>
      </c>
    </row>
    <row r="599" spans="1:13" hidden="1" x14ac:dyDescent="0.3">
      <c r="A599" t="s">
        <v>13</v>
      </c>
      <c r="B599">
        <v>2009</v>
      </c>
      <c r="C599" t="s">
        <v>19</v>
      </c>
      <c r="D599" t="s">
        <v>80</v>
      </c>
      <c r="E599">
        <v>1845553</v>
      </c>
      <c r="F599">
        <v>5665258</v>
      </c>
      <c r="G599">
        <v>928.5</v>
      </c>
      <c r="H599">
        <v>287574068.5</v>
      </c>
      <c r="I599">
        <v>313744.01</v>
      </c>
      <c r="J599">
        <v>3.54</v>
      </c>
      <c r="K599">
        <v>27.855</v>
      </c>
      <c r="L599">
        <v>38.243000000000002</v>
      </c>
      <c r="M599">
        <v>20.190000000000001</v>
      </c>
    </row>
    <row r="600" spans="1:13" hidden="1" x14ac:dyDescent="0.3">
      <c r="A600" t="s">
        <v>18</v>
      </c>
      <c r="B600">
        <v>2009</v>
      </c>
      <c r="C600" t="s">
        <v>24</v>
      </c>
      <c r="D600" t="s">
        <v>80</v>
      </c>
      <c r="F600">
        <v>29758209</v>
      </c>
      <c r="G600">
        <v>928.5</v>
      </c>
      <c r="H600">
        <v>45706524.780000001</v>
      </c>
      <c r="I600">
        <v>49865.93</v>
      </c>
      <c r="J600">
        <v>100.208</v>
      </c>
      <c r="K600">
        <v>27.855</v>
      </c>
      <c r="L600">
        <v>38.243000000000002</v>
      </c>
      <c r="M600">
        <v>20.190000000000001</v>
      </c>
    </row>
    <row r="601" spans="1:13" hidden="1" x14ac:dyDescent="0.3">
      <c r="A601" t="s">
        <v>31</v>
      </c>
      <c r="B601">
        <v>2009</v>
      </c>
      <c r="C601" t="s">
        <v>24</v>
      </c>
      <c r="D601" t="s">
        <v>80</v>
      </c>
      <c r="E601">
        <v>14268</v>
      </c>
      <c r="F601">
        <v>18975</v>
      </c>
      <c r="H601">
        <v>2223239.7599999998</v>
      </c>
      <c r="I601">
        <v>2425.56</v>
      </c>
      <c r="J601">
        <v>1.4490000000000001</v>
      </c>
      <c r="K601">
        <v>27.855</v>
      </c>
      <c r="L601">
        <v>38.243000000000002</v>
      </c>
    </row>
    <row r="602" spans="1:13" hidden="1" x14ac:dyDescent="0.3">
      <c r="A602" t="s">
        <v>32</v>
      </c>
      <c r="B602">
        <v>2009</v>
      </c>
      <c r="C602" t="s">
        <v>24</v>
      </c>
      <c r="D602" t="s">
        <v>80</v>
      </c>
      <c r="E602">
        <v>259722</v>
      </c>
      <c r="F602">
        <v>98712</v>
      </c>
      <c r="G602">
        <v>928.5</v>
      </c>
      <c r="H602">
        <v>40469882.039999999</v>
      </c>
      <c r="I602">
        <v>44152.74</v>
      </c>
      <c r="J602">
        <v>0.39200000000000002</v>
      </c>
      <c r="K602">
        <v>27.855</v>
      </c>
      <c r="L602">
        <v>38.243000000000002</v>
      </c>
      <c r="M602">
        <v>20.190000000000001</v>
      </c>
    </row>
    <row r="603" spans="1:13" x14ac:dyDescent="0.3">
      <c r="A603" t="s">
        <v>22</v>
      </c>
      <c r="B603">
        <v>2010</v>
      </c>
      <c r="C603" t="s">
        <v>19</v>
      </c>
      <c r="D603" t="s">
        <v>36</v>
      </c>
      <c r="E603">
        <v>14</v>
      </c>
      <c r="F603">
        <v>29</v>
      </c>
      <c r="G603">
        <v>1434.588</v>
      </c>
      <c r="H603">
        <v>2325.54</v>
      </c>
      <c r="I603">
        <v>3.36</v>
      </c>
      <c r="J603">
        <v>1.575</v>
      </c>
      <c r="K603">
        <v>28.059000000000001</v>
      </c>
      <c r="L603">
        <v>32.518999999999998</v>
      </c>
      <c r="M603">
        <v>24.308</v>
      </c>
    </row>
    <row r="604" spans="1:13" x14ac:dyDescent="0.3">
      <c r="A604" t="s">
        <v>22</v>
      </c>
      <c r="B604">
        <v>2010</v>
      </c>
      <c r="C604" t="s">
        <v>21</v>
      </c>
      <c r="D604" t="s">
        <v>36</v>
      </c>
      <c r="E604">
        <v>1</v>
      </c>
      <c r="F604">
        <v>2</v>
      </c>
      <c r="G604">
        <v>1434.588</v>
      </c>
      <c r="H604">
        <v>166.11</v>
      </c>
      <c r="I604">
        <v>0.24</v>
      </c>
      <c r="K604">
        <v>28.059000000000001</v>
      </c>
      <c r="L604">
        <v>32.518999999999998</v>
      </c>
      <c r="M604">
        <v>24.308</v>
      </c>
    </row>
    <row r="605" spans="1:13" x14ac:dyDescent="0.3">
      <c r="A605" t="s">
        <v>22</v>
      </c>
      <c r="B605">
        <v>2010</v>
      </c>
      <c r="C605" t="s">
        <v>16</v>
      </c>
      <c r="D605" t="s">
        <v>36</v>
      </c>
      <c r="E605">
        <v>8</v>
      </c>
      <c r="F605">
        <v>20</v>
      </c>
      <c r="G605">
        <v>1434.588</v>
      </c>
      <c r="H605">
        <v>1328.88</v>
      </c>
      <c r="I605">
        <v>1.92</v>
      </c>
      <c r="J605">
        <v>2.5</v>
      </c>
      <c r="K605">
        <v>28.059000000000001</v>
      </c>
      <c r="L605">
        <v>32.518999999999998</v>
      </c>
      <c r="M605">
        <v>24.308</v>
      </c>
    </row>
    <row r="606" spans="1:13" x14ac:dyDescent="0.3">
      <c r="A606" t="s">
        <v>13</v>
      </c>
      <c r="B606">
        <v>2010</v>
      </c>
      <c r="C606" t="s">
        <v>19</v>
      </c>
      <c r="D606" t="s">
        <v>36</v>
      </c>
      <c r="E606">
        <v>4384</v>
      </c>
      <c r="F606">
        <v>12602</v>
      </c>
      <c r="G606">
        <v>1434.588</v>
      </c>
      <c r="H606">
        <v>728226.24</v>
      </c>
      <c r="I606">
        <v>1052.1600000000001</v>
      </c>
      <c r="J606">
        <v>2.673</v>
      </c>
      <c r="K606">
        <v>28.059000000000001</v>
      </c>
      <c r="L606">
        <v>32.518999999999998</v>
      </c>
      <c r="M606">
        <v>24.308</v>
      </c>
    </row>
    <row r="607" spans="1:13" x14ac:dyDescent="0.3">
      <c r="A607" t="s">
        <v>13</v>
      </c>
      <c r="B607">
        <v>2010</v>
      </c>
      <c r="C607" t="s">
        <v>21</v>
      </c>
      <c r="D607" t="s">
        <v>36</v>
      </c>
      <c r="E607">
        <v>10920</v>
      </c>
      <c r="F607">
        <v>26585</v>
      </c>
      <c r="G607">
        <v>1434.588</v>
      </c>
      <c r="H607">
        <v>1813921.2</v>
      </c>
      <c r="I607">
        <v>2620.8000000000002</v>
      </c>
      <c r="J607">
        <v>3.4470000000000001</v>
      </c>
      <c r="K607">
        <v>28.059000000000001</v>
      </c>
      <c r="L607">
        <v>32.518999999999998</v>
      </c>
      <c r="M607">
        <v>24.308</v>
      </c>
    </row>
    <row r="608" spans="1:13" x14ac:dyDescent="0.3">
      <c r="A608" t="s">
        <v>13</v>
      </c>
      <c r="B608">
        <v>2010</v>
      </c>
      <c r="C608" t="s">
        <v>16</v>
      </c>
      <c r="D608" t="s">
        <v>36</v>
      </c>
      <c r="E608">
        <v>4710</v>
      </c>
      <c r="F608">
        <v>12773</v>
      </c>
      <c r="G608">
        <v>1434.588</v>
      </c>
      <c r="H608">
        <v>782378.1</v>
      </c>
      <c r="I608">
        <v>1130.4000000000001</v>
      </c>
      <c r="J608">
        <v>2.7</v>
      </c>
      <c r="K608">
        <v>28.059000000000001</v>
      </c>
      <c r="L608">
        <v>32.518999999999998</v>
      </c>
      <c r="M608">
        <v>24.308</v>
      </c>
    </row>
    <row r="609" spans="1:13" x14ac:dyDescent="0.3">
      <c r="A609" t="s">
        <v>18</v>
      </c>
      <c r="B609">
        <v>2010</v>
      </c>
      <c r="C609" t="s">
        <v>38</v>
      </c>
      <c r="D609" t="s">
        <v>36</v>
      </c>
      <c r="E609">
        <v>1765</v>
      </c>
      <c r="F609">
        <v>277683</v>
      </c>
      <c r="G609">
        <v>1434.588</v>
      </c>
      <c r="H609">
        <v>293184.15000000002</v>
      </c>
      <c r="I609">
        <v>423.6</v>
      </c>
      <c r="J609">
        <v>115.19</v>
      </c>
      <c r="K609">
        <v>28.059000000000001</v>
      </c>
      <c r="L609">
        <v>32.518999999999998</v>
      </c>
      <c r="M609">
        <v>24.308</v>
      </c>
    </row>
    <row r="610" spans="1:13" x14ac:dyDescent="0.3">
      <c r="A610" t="s">
        <v>31</v>
      </c>
      <c r="B610">
        <v>2010</v>
      </c>
      <c r="C610" t="s">
        <v>19</v>
      </c>
      <c r="D610" t="s">
        <v>36</v>
      </c>
      <c r="E610">
        <v>1</v>
      </c>
      <c r="F610">
        <v>1</v>
      </c>
      <c r="G610">
        <v>1434.588</v>
      </c>
      <c r="H610">
        <v>166.11</v>
      </c>
      <c r="I610">
        <v>0.24</v>
      </c>
      <c r="J610">
        <v>1</v>
      </c>
      <c r="K610">
        <v>28.059000000000001</v>
      </c>
      <c r="L610">
        <v>32.518999999999998</v>
      </c>
      <c r="M610">
        <v>24.308</v>
      </c>
    </row>
    <row r="611" spans="1:13" x14ac:dyDescent="0.3">
      <c r="A611" t="s">
        <v>32</v>
      </c>
      <c r="B611">
        <v>2010</v>
      </c>
      <c r="C611" t="s">
        <v>19</v>
      </c>
      <c r="D611" t="s">
        <v>36</v>
      </c>
      <c r="E611">
        <v>22</v>
      </c>
      <c r="F611">
        <v>17</v>
      </c>
      <c r="G611">
        <v>1434.588</v>
      </c>
      <c r="H611">
        <v>3654.42</v>
      </c>
      <c r="I611">
        <v>5.28</v>
      </c>
      <c r="J611">
        <v>0.77</v>
      </c>
      <c r="K611">
        <v>28.059000000000001</v>
      </c>
      <c r="L611">
        <v>32.518999999999998</v>
      </c>
      <c r="M611">
        <v>24.308</v>
      </c>
    </row>
    <row r="612" spans="1:13" x14ac:dyDescent="0.3">
      <c r="A612" t="s">
        <v>32</v>
      </c>
      <c r="B612">
        <v>2010</v>
      </c>
      <c r="C612" t="s">
        <v>21</v>
      </c>
      <c r="D612" t="s">
        <v>36</v>
      </c>
      <c r="E612">
        <v>189</v>
      </c>
      <c r="F612">
        <v>206</v>
      </c>
      <c r="G612">
        <v>1434.588</v>
      </c>
      <c r="H612" t="s">
        <v>138</v>
      </c>
      <c r="I612">
        <v>45.36</v>
      </c>
      <c r="J612">
        <v>1.0900000000000001</v>
      </c>
      <c r="K612">
        <v>28.059000000000001</v>
      </c>
      <c r="L612">
        <v>32.518999999999998</v>
      </c>
      <c r="M612">
        <v>24.308</v>
      </c>
    </row>
    <row r="613" spans="1:13" x14ac:dyDescent="0.3">
      <c r="A613" t="s">
        <v>32</v>
      </c>
      <c r="B613">
        <v>2010</v>
      </c>
      <c r="C613" t="s">
        <v>16</v>
      </c>
      <c r="D613" t="s">
        <v>36</v>
      </c>
      <c r="E613">
        <v>916</v>
      </c>
      <c r="F613">
        <v>374</v>
      </c>
      <c r="G613">
        <v>1434.588</v>
      </c>
      <c r="H613">
        <v>152156.76</v>
      </c>
      <c r="I613">
        <v>219.84</v>
      </c>
      <c r="J613">
        <v>0.627</v>
      </c>
      <c r="K613">
        <v>28.059000000000001</v>
      </c>
      <c r="L613">
        <v>32.518999999999998</v>
      </c>
      <c r="M613">
        <v>24.308</v>
      </c>
    </row>
    <row r="614" spans="1:13" x14ac:dyDescent="0.3">
      <c r="A614" t="s">
        <v>13</v>
      </c>
      <c r="B614">
        <v>2010</v>
      </c>
      <c r="C614" t="s">
        <v>14</v>
      </c>
      <c r="D614" t="s">
        <v>15</v>
      </c>
      <c r="E614">
        <v>307988</v>
      </c>
      <c r="F614">
        <v>355825</v>
      </c>
      <c r="G614">
        <v>2578.5</v>
      </c>
      <c r="H614">
        <v>51159886.68</v>
      </c>
      <c r="I614">
        <v>73917.119999999995</v>
      </c>
      <c r="J614">
        <v>1.2729999999999999</v>
      </c>
      <c r="K614">
        <v>23.876000000000001</v>
      </c>
      <c r="L614">
        <v>32.110999999999997</v>
      </c>
      <c r="M614">
        <v>16.375</v>
      </c>
    </row>
    <row r="615" spans="1:13" x14ac:dyDescent="0.3">
      <c r="A615" t="s">
        <v>13</v>
      </c>
      <c r="B615">
        <v>2010</v>
      </c>
      <c r="C615" t="s">
        <v>16</v>
      </c>
      <c r="D615" t="s">
        <v>15</v>
      </c>
      <c r="E615">
        <v>398785</v>
      </c>
      <c r="F615">
        <v>1027575</v>
      </c>
      <c r="G615">
        <v>2578.5</v>
      </c>
      <c r="H615">
        <v>66242176.350000001</v>
      </c>
      <c r="I615">
        <v>95708.4</v>
      </c>
      <c r="J615">
        <v>2.3420000000000001</v>
      </c>
      <c r="K615">
        <v>23.876000000000001</v>
      </c>
      <c r="L615">
        <v>32.110999999999997</v>
      </c>
      <c r="M615">
        <v>16.375</v>
      </c>
    </row>
    <row r="616" spans="1:13" x14ac:dyDescent="0.3">
      <c r="A616" t="s">
        <v>13</v>
      </c>
      <c r="B616">
        <v>2010</v>
      </c>
      <c r="C616" t="s">
        <v>17</v>
      </c>
      <c r="D616" t="s">
        <v>15</v>
      </c>
      <c r="E616">
        <v>1830682</v>
      </c>
      <c r="F616">
        <v>3649129</v>
      </c>
      <c r="G616">
        <v>2578.5</v>
      </c>
      <c r="H616">
        <v>304094587</v>
      </c>
      <c r="I616">
        <v>439363.68</v>
      </c>
      <c r="J616">
        <v>1.9590000000000001</v>
      </c>
      <c r="K616" t="s">
        <v>139</v>
      </c>
      <c r="L616">
        <v>32.110999999999997</v>
      </c>
      <c r="M616">
        <v>16.375</v>
      </c>
    </row>
    <row r="617" spans="1:13" x14ac:dyDescent="0.3">
      <c r="A617" t="s">
        <v>18</v>
      </c>
      <c r="B617">
        <v>2010</v>
      </c>
      <c r="C617" t="s">
        <v>24</v>
      </c>
      <c r="D617" t="s">
        <v>15</v>
      </c>
      <c r="E617">
        <v>29736</v>
      </c>
      <c r="F617">
        <v>1076332</v>
      </c>
      <c r="G617">
        <v>2578.5</v>
      </c>
      <c r="H617">
        <v>4939446.96</v>
      </c>
      <c r="I617">
        <v>7136.64</v>
      </c>
      <c r="J617">
        <v>36.276000000000003</v>
      </c>
      <c r="K617">
        <v>23.876000000000001</v>
      </c>
      <c r="L617">
        <v>32.110999999999997</v>
      </c>
      <c r="M617">
        <v>16.375</v>
      </c>
    </row>
    <row r="618" spans="1:13" x14ac:dyDescent="0.3">
      <c r="A618" t="s">
        <v>32</v>
      </c>
      <c r="B618">
        <v>2010</v>
      </c>
      <c r="C618" t="s">
        <v>48</v>
      </c>
      <c r="D618" t="s">
        <v>15</v>
      </c>
      <c r="E618">
        <v>48796</v>
      </c>
      <c r="F618">
        <v>27216</v>
      </c>
      <c r="G618">
        <v>2578.5</v>
      </c>
      <c r="H618">
        <v>8105503.5599999996</v>
      </c>
      <c r="I618">
        <v>11711.04</v>
      </c>
      <c r="J618">
        <v>0.57699999999999996</v>
      </c>
      <c r="K618">
        <v>23.876000000000001</v>
      </c>
      <c r="L618">
        <v>32.110999999999997</v>
      </c>
      <c r="M618">
        <v>16.375</v>
      </c>
    </row>
    <row r="619" spans="1:13" x14ac:dyDescent="0.3">
      <c r="A619" t="s">
        <v>20</v>
      </c>
      <c r="B619">
        <v>2010</v>
      </c>
      <c r="C619" t="s">
        <v>21</v>
      </c>
      <c r="D619" t="s">
        <v>15</v>
      </c>
      <c r="E619">
        <v>44772</v>
      </c>
      <c r="F619">
        <v>56216</v>
      </c>
      <c r="G619">
        <v>2578.5</v>
      </c>
      <c r="H619">
        <v>7437076.9199999999</v>
      </c>
      <c r="I619">
        <v>10745.28</v>
      </c>
      <c r="J619">
        <v>1.1970000000000001</v>
      </c>
      <c r="K619">
        <v>23.876000000000001</v>
      </c>
      <c r="L619">
        <v>32.110999999999997</v>
      </c>
      <c r="M619">
        <v>16.375</v>
      </c>
    </row>
    <row r="620" spans="1:13" x14ac:dyDescent="0.3">
      <c r="A620" t="s">
        <v>22</v>
      </c>
      <c r="B620">
        <v>2010</v>
      </c>
      <c r="C620" t="s">
        <v>19</v>
      </c>
      <c r="D620" t="s">
        <v>52</v>
      </c>
      <c r="E620">
        <v>37078</v>
      </c>
      <c r="F620">
        <v>42556</v>
      </c>
      <c r="G620">
        <v>1297</v>
      </c>
      <c r="H620">
        <v>6159026.5800000001</v>
      </c>
      <c r="I620">
        <v>8898.7199999999993</v>
      </c>
      <c r="J620">
        <v>1.1830000000000001</v>
      </c>
      <c r="K620">
        <v>27.928000000000001</v>
      </c>
      <c r="L620">
        <v>37.308</v>
      </c>
      <c r="M620">
        <v>20.51</v>
      </c>
    </row>
    <row r="621" spans="1:13" x14ac:dyDescent="0.3">
      <c r="A621" t="s">
        <v>22</v>
      </c>
      <c r="B621">
        <v>2010</v>
      </c>
      <c r="C621" t="s">
        <v>21</v>
      </c>
      <c r="D621" t="s">
        <v>52</v>
      </c>
      <c r="E621">
        <v>5244</v>
      </c>
      <c r="F621">
        <v>7725</v>
      </c>
      <c r="G621">
        <v>1297</v>
      </c>
      <c r="H621">
        <v>871080.84</v>
      </c>
      <c r="I621">
        <v>1258.56</v>
      </c>
      <c r="J621">
        <v>1.466</v>
      </c>
      <c r="K621">
        <v>27.928000000000001</v>
      </c>
      <c r="L621">
        <v>37.308</v>
      </c>
      <c r="M621">
        <v>20.51</v>
      </c>
    </row>
    <row r="622" spans="1:13" x14ac:dyDescent="0.3">
      <c r="A622" t="s">
        <v>13</v>
      </c>
      <c r="B622">
        <v>2010</v>
      </c>
      <c r="C622" t="s">
        <v>38</v>
      </c>
      <c r="D622" t="s">
        <v>52</v>
      </c>
      <c r="E622">
        <v>2921793</v>
      </c>
      <c r="F622">
        <v>-7509866</v>
      </c>
      <c r="G622">
        <v>1297</v>
      </c>
      <c r="H622">
        <v>485339035.19999999</v>
      </c>
      <c r="I622">
        <v>701230.32</v>
      </c>
      <c r="J622">
        <v>2.6669999999999998</v>
      </c>
      <c r="K622">
        <v>27.928000000000001</v>
      </c>
      <c r="L622">
        <v>37.308</v>
      </c>
      <c r="M622">
        <v>20.51</v>
      </c>
    </row>
    <row r="623" spans="1:13" x14ac:dyDescent="0.3">
      <c r="A623" t="s">
        <v>13</v>
      </c>
      <c r="B623">
        <v>2010</v>
      </c>
      <c r="C623" t="s">
        <v>21</v>
      </c>
      <c r="D623" t="s">
        <v>52</v>
      </c>
      <c r="E623">
        <v>1829516</v>
      </c>
      <c r="F623">
        <v>6909447</v>
      </c>
      <c r="H623">
        <v>303900902.80000001</v>
      </c>
      <c r="I623">
        <v>439083.84</v>
      </c>
      <c r="J623">
        <v>3.3260000000000001</v>
      </c>
      <c r="L623">
        <v>37.308</v>
      </c>
      <c r="M623">
        <v>20.51</v>
      </c>
    </row>
    <row r="624" spans="1:13" x14ac:dyDescent="0.3">
      <c r="A624" t="s">
        <v>18</v>
      </c>
      <c r="B624">
        <v>2010</v>
      </c>
      <c r="C624" t="s">
        <v>24</v>
      </c>
      <c r="D624" t="s">
        <v>52</v>
      </c>
      <c r="E624">
        <v>191729</v>
      </c>
      <c r="F624">
        <v>14942455</v>
      </c>
      <c r="G624">
        <v>1297</v>
      </c>
      <c r="H624">
        <v>31848104.190000001</v>
      </c>
      <c r="I624">
        <v>46014.96</v>
      </c>
      <c r="J624">
        <v>81.584000000000003</v>
      </c>
      <c r="K624">
        <v>27.928000000000001</v>
      </c>
      <c r="L624">
        <v>37.308</v>
      </c>
      <c r="M624">
        <v>20.51</v>
      </c>
    </row>
    <row r="625" spans="1:13" x14ac:dyDescent="0.3">
      <c r="A625" t="s">
        <v>31</v>
      </c>
      <c r="B625">
        <v>2010</v>
      </c>
      <c r="C625" t="s">
        <v>24</v>
      </c>
      <c r="D625" t="s">
        <v>52</v>
      </c>
      <c r="E625">
        <v>225361</v>
      </c>
      <c r="F625">
        <v>156170</v>
      </c>
      <c r="G625" t="s">
        <v>140</v>
      </c>
      <c r="H625">
        <v>37434715.710000001</v>
      </c>
      <c r="J625">
        <v>1.032</v>
      </c>
      <c r="K625">
        <v>27.928000000000001</v>
      </c>
      <c r="L625">
        <v>37.308</v>
      </c>
      <c r="M625">
        <v>20.51</v>
      </c>
    </row>
    <row r="626" spans="1:13" x14ac:dyDescent="0.3">
      <c r="A626" t="s">
        <v>32</v>
      </c>
      <c r="B626">
        <v>2010</v>
      </c>
      <c r="C626" t="s">
        <v>19</v>
      </c>
      <c r="D626" t="s">
        <v>52</v>
      </c>
      <c r="E626">
        <v>82317</v>
      </c>
      <c r="F626">
        <v>46191</v>
      </c>
      <c r="G626">
        <v>1297</v>
      </c>
      <c r="H626">
        <v>13673676.869999999</v>
      </c>
      <c r="I626">
        <v>19756.080000000002</v>
      </c>
      <c r="J626">
        <v>0.47299999999999998</v>
      </c>
      <c r="K626">
        <v>27.928000000000001</v>
      </c>
      <c r="L626">
        <v>37.308</v>
      </c>
      <c r="M626">
        <v>20.51</v>
      </c>
    </row>
    <row r="627" spans="1:13" x14ac:dyDescent="0.3">
      <c r="A627" t="s">
        <v>32</v>
      </c>
      <c r="B627">
        <v>2010</v>
      </c>
      <c r="C627" t="s">
        <v>48</v>
      </c>
      <c r="D627" t="s">
        <v>52</v>
      </c>
      <c r="E627">
        <v>381529</v>
      </c>
      <c r="F627">
        <v>207272</v>
      </c>
      <c r="G627">
        <v>1297</v>
      </c>
      <c r="H627">
        <v>63375782.189999998</v>
      </c>
      <c r="I627">
        <v>91566.96</v>
      </c>
      <c r="J627">
        <v>0.57399999999999995</v>
      </c>
      <c r="K627">
        <v>27.928000000000001</v>
      </c>
      <c r="L627">
        <v>37.308</v>
      </c>
      <c r="M627">
        <v>20.51</v>
      </c>
    </row>
    <row r="628" spans="1:13" x14ac:dyDescent="0.3">
      <c r="A628" t="s">
        <v>20</v>
      </c>
      <c r="B628">
        <v>2010</v>
      </c>
      <c r="C628" t="s">
        <v>21</v>
      </c>
      <c r="D628" t="s">
        <v>52</v>
      </c>
      <c r="E628">
        <v>10085</v>
      </c>
      <c r="F628">
        <v>13143</v>
      </c>
      <c r="H628">
        <v>1675219.35</v>
      </c>
      <c r="I628">
        <v>2420.4</v>
      </c>
      <c r="J628">
        <v>1.3120000000000001</v>
      </c>
      <c r="K628">
        <v>27.928000000000001</v>
      </c>
      <c r="L628">
        <v>37.308</v>
      </c>
      <c r="M628">
        <v>20.51</v>
      </c>
    </row>
    <row r="629" spans="1:13" x14ac:dyDescent="0.3">
      <c r="A629" t="s">
        <v>22</v>
      </c>
      <c r="B629">
        <v>2010</v>
      </c>
      <c r="C629" t="s">
        <v>19</v>
      </c>
      <c r="D629" t="s">
        <v>23</v>
      </c>
      <c r="E629">
        <v>733345</v>
      </c>
      <c r="F629">
        <v>1409869</v>
      </c>
      <c r="G629">
        <v>1317.7</v>
      </c>
      <c r="H629">
        <v>121815937.90000001</v>
      </c>
      <c r="I629">
        <v>176002.8</v>
      </c>
      <c r="J629">
        <v>1.627</v>
      </c>
      <c r="K629">
        <v>25.658000000000001</v>
      </c>
      <c r="L629">
        <v>35.067999999999998</v>
      </c>
      <c r="M629">
        <v>16.713999999999999</v>
      </c>
    </row>
    <row r="630" spans="1:13" x14ac:dyDescent="0.3">
      <c r="A630" t="s">
        <v>22</v>
      </c>
      <c r="B630">
        <v>2010</v>
      </c>
      <c r="C630" t="s">
        <v>21</v>
      </c>
      <c r="D630" t="s">
        <v>23</v>
      </c>
      <c r="E630">
        <v>45898</v>
      </c>
      <c r="F630">
        <v>71598</v>
      </c>
      <c r="G630">
        <v>1317.7</v>
      </c>
      <c r="H630">
        <v>7624116.7800000003</v>
      </c>
      <c r="I630">
        <v>11015.52</v>
      </c>
      <c r="J630">
        <v>1.7669999999999999</v>
      </c>
      <c r="K630">
        <v>25.658000000000001</v>
      </c>
      <c r="L630">
        <v>35.067999999999998</v>
      </c>
      <c r="M630">
        <v>16.713999999999999</v>
      </c>
    </row>
    <row r="631" spans="1:13" x14ac:dyDescent="0.3">
      <c r="A631" t="s">
        <v>22</v>
      </c>
      <c r="B631">
        <v>2010</v>
      </c>
      <c r="D631" t="s">
        <v>23</v>
      </c>
      <c r="E631">
        <v>8675</v>
      </c>
      <c r="F631">
        <v>16983</v>
      </c>
      <c r="G631">
        <v>1317.7</v>
      </c>
      <c r="H631">
        <v>1441004.25</v>
      </c>
      <c r="I631">
        <v>2082</v>
      </c>
      <c r="J631">
        <v>1.889</v>
      </c>
      <c r="K631">
        <v>25.658000000000001</v>
      </c>
      <c r="L631">
        <v>35.067999999999998</v>
      </c>
      <c r="M631">
        <v>16.713999999999999</v>
      </c>
    </row>
    <row r="632" spans="1:13" x14ac:dyDescent="0.3">
      <c r="A632" t="s">
        <v>13</v>
      </c>
      <c r="B632">
        <v>2010</v>
      </c>
      <c r="C632" t="s">
        <v>19</v>
      </c>
      <c r="D632" t="s">
        <v>23</v>
      </c>
      <c r="E632">
        <v>1129304</v>
      </c>
      <c r="G632">
        <v>1317.7</v>
      </c>
      <c r="H632">
        <v>187588687.40000001</v>
      </c>
      <c r="J632">
        <v>2.6539999999999999</v>
      </c>
      <c r="K632">
        <v>25.658000000000001</v>
      </c>
      <c r="L632">
        <v>35.067999999999998</v>
      </c>
      <c r="M632">
        <v>16.713999999999999</v>
      </c>
    </row>
    <row r="633" spans="1:13" x14ac:dyDescent="0.3">
      <c r="A633" t="s">
        <v>13</v>
      </c>
      <c r="B633">
        <v>2010</v>
      </c>
      <c r="C633" t="s">
        <v>21</v>
      </c>
      <c r="D633" t="s">
        <v>23</v>
      </c>
      <c r="E633">
        <v>49700</v>
      </c>
      <c r="F633">
        <v>117501</v>
      </c>
      <c r="G633">
        <v>1317.7</v>
      </c>
      <c r="H633">
        <v>8255667</v>
      </c>
      <c r="I633">
        <v>11928</v>
      </c>
      <c r="J633">
        <v>26.68</v>
      </c>
      <c r="K633">
        <v>25.658000000000001</v>
      </c>
      <c r="L633" t="s">
        <v>141</v>
      </c>
      <c r="M633">
        <v>16.713999999999999</v>
      </c>
    </row>
    <row r="634" spans="1:13" x14ac:dyDescent="0.3">
      <c r="A634" t="s">
        <v>13</v>
      </c>
      <c r="B634">
        <v>2010</v>
      </c>
      <c r="C634" t="s">
        <v>16</v>
      </c>
      <c r="D634" t="s">
        <v>23</v>
      </c>
      <c r="E634">
        <v>360062</v>
      </c>
      <c r="F634" t="s">
        <v>142</v>
      </c>
      <c r="G634">
        <v>1317.7</v>
      </c>
      <c r="H634">
        <v>59809898.82</v>
      </c>
      <c r="I634">
        <v>86414.88</v>
      </c>
      <c r="J634">
        <v>2.9359999999999999</v>
      </c>
      <c r="K634">
        <v>25.658000000000001</v>
      </c>
      <c r="M634">
        <v>16.713999999999999</v>
      </c>
    </row>
    <row r="635" spans="1:13" x14ac:dyDescent="0.3">
      <c r="A635" t="s">
        <v>18</v>
      </c>
      <c r="B635">
        <v>2010</v>
      </c>
      <c r="C635" t="s">
        <v>143</v>
      </c>
      <c r="D635" t="s">
        <v>23</v>
      </c>
      <c r="E635">
        <v>436798</v>
      </c>
      <c r="F635">
        <v>42276713</v>
      </c>
      <c r="G635">
        <v>1317.7</v>
      </c>
      <c r="H635">
        <v>72556515.780000001</v>
      </c>
      <c r="I635">
        <v>104831.52</v>
      </c>
      <c r="J635">
        <v>97.331000000000003</v>
      </c>
      <c r="K635">
        <v>25.658000000000001</v>
      </c>
      <c r="L635">
        <v>35.067999999999998</v>
      </c>
      <c r="M635">
        <v>16.713999999999999</v>
      </c>
    </row>
    <row r="636" spans="1:13" x14ac:dyDescent="0.3">
      <c r="A636" t="s">
        <v>31</v>
      </c>
      <c r="B636">
        <v>2010</v>
      </c>
      <c r="C636" t="s">
        <v>19</v>
      </c>
      <c r="D636" t="s">
        <v>23</v>
      </c>
      <c r="E636">
        <v>193955</v>
      </c>
      <c r="F636">
        <v>97869</v>
      </c>
      <c r="G636">
        <v>1317.7</v>
      </c>
      <c r="H636">
        <v>32217865.050000001</v>
      </c>
      <c r="I636">
        <v>46549.2</v>
      </c>
      <c r="J636">
        <v>0.56999999999999995</v>
      </c>
      <c r="K636">
        <v>25.658000000000001</v>
      </c>
      <c r="L636">
        <v>35.067999999999998</v>
      </c>
      <c r="M636">
        <v>16.713999999999999</v>
      </c>
    </row>
    <row r="637" spans="1:13" x14ac:dyDescent="0.3">
      <c r="A637" t="s">
        <v>31</v>
      </c>
      <c r="B637">
        <v>2010</v>
      </c>
      <c r="C637" t="s">
        <v>21</v>
      </c>
      <c r="D637" t="s">
        <v>23</v>
      </c>
      <c r="E637">
        <v>193178</v>
      </c>
      <c r="F637">
        <v>98783</v>
      </c>
      <c r="G637">
        <v>1317.7</v>
      </c>
      <c r="H637">
        <v>32088797.579999998</v>
      </c>
      <c r="I637">
        <v>46362.720000000001</v>
      </c>
      <c r="J637">
        <v>0.70699999999999996</v>
      </c>
      <c r="K637">
        <v>25.658000000000001</v>
      </c>
      <c r="L637">
        <v>35.067999999999998</v>
      </c>
      <c r="M637">
        <v>16.713999999999999</v>
      </c>
    </row>
    <row r="638" spans="1:13" x14ac:dyDescent="0.3">
      <c r="A638" t="s">
        <v>31</v>
      </c>
      <c r="B638">
        <v>2010</v>
      </c>
      <c r="C638" t="s">
        <v>16</v>
      </c>
      <c r="D638" t="s">
        <v>23</v>
      </c>
      <c r="E638">
        <v>22120</v>
      </c>
      <c r="F638">
        <v>22405</v>
      </c>
      <c r="G638">
        <v>1317.7</v>
      </c>
      <c r="H638">
        <v>3674353.2</v>
      </c>
      <c r="I638">
        <v>5308.8</v>
      </c>
      <c r="J638">
        <v>1.032</v>
      </c>
      <c r="K638">
        <v>25.658000000000001</v>
      </c>
      <c r="L638">
        <v>35.067999999999998</v>
      </c>
      <c r="M638">
        <v>16.713999999999999</v>
      </c>
    </row>
    <row r="639" spans="1:13" x14ac:dyDescent="0.3">
      <c r="A639" t="s">
        <v>32</v>
      </c>
      <c r="B639">
        <v>2010</v>
      </c>
      <c r="C639" t="s">
        <v>19</v>
      </c>
      <c r="D639" t="s">
        <v>23</v>
      </c>
      <c r="E639">
        <v>118318</v>
      </c>
      <c r="F639">
        <v>42990</v>
      </c>
      <c r="G639">
        <v>1317.7</v>
      </c>
      <c r="H639">
        <v>19653802.98</v>
      </c>
      <c r="I639">
        <v>28396.32</v>
      </c>
      <c r="J639">
        <v>0.36299999999999999</v>
      </c>
      <c r="L639">
        <v>35.067999999999998</v>
      </c>
      <c r="M639">
        <v>16.713999999999999</v>
      </c>
    </row>
    <row r="640" spans="1:13" x14ac:dyDescent="0.3">
      <c r="A640" t="s">
        <v>32</v>
      </c>
      <c r="B640">
        <v>2010</v>
      </c>
      <c r="C640" t="s">
        <v>21</v>
      </c>
      <c r="D640" t="s">
        <v>23</v>
      </c>
      <c r="E640">
        <v>8727</v>
      </c>
      <c r="F640">
        <v>4079</v>
      </c>
      <c r="G640">
        <v>1317.7</v>
      </c>
      <c r="H640">
        <v>1449641.97</v>
      </c>
      <c r="I640">
        <v>2094.48</v>
      </c>
      <c r="K640">
        <v>25.658000000000001</v>
      </c>
      <c r="L640">
        <v>35.067999999999998</v>
      </c>
    </row>
    <row r="641" spans="1:13" x14ac:dyDescent="0.3">
      <c r="A641" t="s">
        <v>20</v>
      </c>
      <c r="B641">
        <v>2010</v>
      </c>
      <c r="C641" t="s">
        <v>21</v>
      </c>
      <c r="D641" t="s">
        <v>23</v>
      </c>
      <c r="E641">
        <v>254755</v>
      </c>
      <c r="F641">
        <v>300237</v>
      </c>
      <c r="G641">
        <v>1317.7</v>
      </c>
      <c r="H641">
        <v>42317353.049999997</v>
      </c>
      <c r="J641">
        <v>1.1659999999999999</v>
      </c>
      <c r="K641">
        <v>25.658000000000001</v>
      </c>
      <c r="L641">
        <v>35.067999999999998</v>
      </c>
      <c r="M641">
        <v>16.713999999999999</v>
      </c>
    </row>
    <row r="642" spans="1:13" x14ac:dyDescent="0.3">
      <c r="A642" t="s">
        <v>13</v>
      </c>
      <c r="B642">
        <v>2010</v>
      </c>
      <c r="C642" t="s">
        <v>14</v>
      </c>
      <c r="D642" t="s">
        <v>41</v>
      </c>
      <c r="E642">
        <v>70498.28</v>
      </c>
      <c r="F642">
        <v>170262</v>
      </c>
      <c r="G642">
        <v>3131.8</v>
      </c>
      <c r="H642">
        <v>11710469.289999999</v>
      </c>
      <c r="I642">
        <v>16919.587</v>
      </c>
      <c r="J642">
        <v>2.2370000000000001</v>
      </c>
      <c r="K642">
        <v>25.239000000000001</v>
      </c>
      <c r="L642">
        <v>32.523000000000003</v>
      </c>
      <c r="M642">
        <v>20.003</v>
      </c>
    </row>
    <row r="643" spans="1:13" x14ac:dyDescent="0.3">
      <c r="A643" t="s">
        <v>13</v>
      </c>
      <c r="B643">
        <v>2010</v>
      </c>
      <c r="C643" t="s">
        <v>16</v>
      </c>
      <c r="D643" t="s">
        <v>41</v>
      </c>
      <c r="E643">
        <v>51132.63</v>
      </c>
      <c r="F643">
        <v>137465</v>
      </c>
      <c r="G643">
        <v>3131.8</v>
      </c>
      <c r="H643">
        <v>8493641.1689999998</v>
      </c>
      <c r="I643">
        <v>12271.831</v>
      </c>
      <c r="J643">
        <v>2.48</v>
      </c>
      <c r="K643">
        <v>25.239000000000001</v>
      </c>
      <c r="L643">
        <v>32.523000000000003</v>
      </c>
      <c r="M643">
        <v>20.003</v>
      </c>
    </row>
    <row r="644" spans="1:13" x14ac:dyDescent="0.3">
      <c r="A644" t="s">
        <v>13</v>
      </c>
      <c r="B644">
        <v>2010</v>
      </c>
      <c r="C644" t="s">
        <v>17</v>
      </c>
      <c r="D644" t="s">
        <v>41</v>
      </c>
      <c r="E644">
        <v>91555.59</v>
      </c>
      <c r="F644">
        <v>215011</v>
      </c>
      <c r="G644">
        <v>3131.8</v>
      </c>
      <c r="H644">
        <v>15208299.050000001</v>
      </c>
      <c r="I644">
        <v>21973.342000000001</v>
      </c>
      <c r="J644">
        <v>2.202</v>
      </c>
      <c r="K644">
        <v>25.239000000000001</v>
      </c>
      <c r="L644">
        <v>32.523000000000003</v>
      </c>
      <c r="M644">
        <v>20.003</v>
      </c>
    </row>
    <row r="645" spans="1:13" x14ac:dyDescent="0.3">
      <c r="A645" t="s">
        <v>18</v>
      </c>
      <c r="B645">
        <v>2010</v>
      </c>
      <c r="C645" t="s">
        <v>24</v>
      </c>
      <c r="D645" t="s">
        <v>41</v>
      </c>
      <c r="E645">
        <v>2844.91</v>
      </c>
      <c r="F645">
        <v>271845</v>
      </c>
      <c r="G645">
        <v>3131.8</v>
      </c>
      <c r="H645">
        <v>472568</v>
      </c>
      <c r="I645">
        <v>682.77800000000002</v>
      </c>
      <c r="J645">
        <v>41.517000000000003</v>
      </c>
      <c r="K645">
        <v>25.239000000000001</v>
      </c>
      <c r="L645">
        <v>32.523000000000003</v>
      </c>
      <c r="M645">
        <v>20.003</v>
      </c>
    </row>
    <row r="646" spans="1:13" x14ac:dyDescent="0.3">
      <c r="A646" t="s">
        <v>13</v>
      </c>
      <c r="B646">
        <v>2010</v>
      </c>
      <c r="C646" t="s">
        <v>14</v>
      </c>
      <c r="D646" t="s">
        <v>26</v>
      </c>
      <c r="E646">
        <v>32596</v>
      </c>
      <c r="F646">
        <v>42492</v>
      </c>
      <c r="G646">
        <v>3119.7</v>
      </c>
      <c r="H646">
        <v>5414521.5599999996</v>
      </c>
      <c r="I646">
        <v>7823.04</v>
      </c>
      <c r="J646">
        <v>1.53</v>
      </c>
      <c r="K646">
        <v>19.234999999999999</v>
      </c>
      <c r="L646">
        <v>26.452000000000002</v>
      </c>
      <c r="M646">
        <v>11.877000000000001</v>
      </c>
    </row>
    <row r="647" spans="1:13" x14ac:dyDescent="0.3">
      <c r="A647" t="s">
        <v>13</v>
      </c>
      <c r="B647">
        <v>2010</v>
      </c>
      <c r="C647" t="s">
        <v>21</v>
      </c>
      <c r="D647" t="s">
        <v>26</v>
      </c>
      <c r="E647">
        <v>12797</v>
      </c>
      <c r="F647" t="s">
        <v>144</v>
      </c>
      <c r="G647">
        <v>3119.7</v>
      </c>
      <c r="H647">
        <v>2125709.67</v>
      </c>
      <c r="I647">
        <v>3071.28</v>
      </c>
      <c r="J647">
        <v>2.077</v>
      </c>
      <c r="K647">
        <v>19.234999999999999</v>
      </c>
      <c r="L647">
        <v>26.452000000000002</v>
      </c>
      <c r="M647">
        <v>11.877000000000001</v>
      </c>
    </row>
    <row r="648" spans="1:13" x14ac:dyDescent="0.3">
      <c r="A648" t="s">
        <v>13</v>
      </c>
      <c r="B648">
        <v>2010</v>
      </c>
      <c r="C648" t="s">
        <v>17</v>
      </c>
      <c r="D648" t="s">
        <v>26</v>
      </c>
      <c r="E648">
        <v>62892</v>
      </c>
      <c r="F648">
        <v>117116</v>
      </c>
      <c r="G648">
        <v>3119.7</v>
      </c>
      <c r="H648">
        <v>10446990.119999999</v>
      </c>
      <c r="I648">
        <v>15094.08</v>
      </c>
      <c r="J648">
        <v>1.829</v>
      </c>
      <c r="K648">
        <v>19.234999999999999</v>
      </c>
      <c r="L648">
        <v>26.452000000000002</v>
      </c>
      <c r="M648">
        <v>11.877000000000001</v>
      </c>
    </row>
    <row r="649" spans="1:13" x14ac:dyDescent="0.3">
      <c r="A649" t="s">
        <v>18</v>
      </c>
      <c r="B649">
        <v>2010</v>
      </c>
      <c r="C649" t="s">
        <v>24</v>
      </c>
      <c r="D649" t="s">
        <v>26</v>
      </c>
      <c r="E649">
        <v>68</v>
      </c>
      <c r="F649">
        <v>180</v>
      </c>
      <c r="G649">
        <v>3119.7</v>
      </c>
      <c r="H649">
        <v>11295.48</v>
      </c>
      <c r="I649">
        <v>16.32</v>
      </c>
      <c r="J649">
        <v>2.35</v>
      </c>
      <c r="K649">
        <v>19.234999999999999</v>
      </c>
      <c r="L649">
        <v>26.452000000000002</v>
      </c>
      <c r="M649" t="s">
        <v>145</v>
      </c>
    </row>
    <row r="650" spans="1:13" x14ac:dyDescent="0.3">
      <c r="A650" t="s">
        <v>20</v>
      </c>
      <c r="B650">
        <v>2010</v>
      </c>
      <c r="C650" t="s">
        <v>27</v>
      </c>
      <c r="D650" t="s">
        <v>26</v>
      </c>
      <c r="E650">
        <v>393</v>
      </c>
      <c r="F650">
        <v>704</v>
      </c>
      <c r="G650">
        <v>3119.7</v>
      </c>
      <c r="H650">
        <v>65281.23</v>
      </c>
      <c r="I650">
        <v>94.32</v>
      </c>
      <c r="J650">
        <v>1.248</v>
      </c>
      <c r="K650">
        <v>19.234999999999999</v>
      </c>
      <c r="L650">
        <v>26.452000000000002</v>
      </c>
      <c r="M650">
        <v>11.877000000000001</v>
      </c>
    </row>
    <row r="651" spans="1:13" x14ac:dyDescent="0.3">
      <c r="A651" t="s">
        <v>22</v>
      </c>
      <c r="B651">
        <v>2011</v>
      </c>
      <c r="C651" t="s">
        <v>19</v>
      </c>
      <c r="D651" t="s">
        <v>36</v>
      </c>
      <c r="F651">
        <v>33</v>
      </c>
      <c r="G651">
        <v>1434.588</v>
      </c>
      <c r="H651">
        <v>2010.24</v>
      </c>
      <c r="I651" t="s">
        <v>146</v>
      </c>
      <c r="J651">
        <v>2.75</v>
      </c>
      <c r="K651">
        <v>27.937999999999999</v>
      </c>
      <c r="L651">
        <v>32.262</v>
      </c>
    </row>
    <row r="652" spans="1:13" x14ac:dyDescent="0.3">
      <c r="A652" t="s">
        <v>22</v>
      </c>
      <c r="B652">
        <v>2011</v>
      </c>
      <c r="C652" t="s">
        <v>16</v>
      </c>
      <c r="D652" t="s">
        <v>36</v>
      </c>
      <c r="E652">
        <v>10</v>
      </c>
      <c r="F652">
        <v>25</v>
      </c>
      <c r="G652">
        <v>1434.588</v>
      </c>
      <c r="H652">
        <v>1675.2</v>
      </c>
      <c r="I652" t="s">
        <v>147</v>
      </c>
      <c r="J652">
        <v>2.5</v>
      </c>
      <c r="K652">
        <v>27.937999999999999</v>
      </c>
      <c r="L652">
        <v>32.262</v>
      </c>
    </row>
    <row r="653" spans="1:13" x14ac:dyDescent="0.3">
      <c r="A653" t="s">
        <v>13</v>
      </c>
      <c r="B653">
        <v>2011</v>
      </c>
      <c r="C653" t="s">
        <v>19</v>
      </c>
      <c r="D653" t="s">
        <v>36</v>
      </c>
      <c r="E653">
        <v>4237</v>
      </c>
      <c r="F653">
        <v>12794</v>
      </c>
      <c r="G653">
        <v>1434.588</v>
      </c>
      <c r="H653">
        <v>709782.24</v>
      </c>
      <c r="I653">
        <v>1398.21</v>
      </c>
      <c r="J653">
        <v>3.0470000000000002</v>
      </c>
      <c r="K653">
        <v>27.937999999999999</v>
      </c>
      <c r="L653">
        <v>32.262</v>
      </c>
      <c r="M653">
        <v>23.946000000000002</v>
      </c>
    </row>
    <row r="654" spans="1:13" x14ac:dyDescent="0.3">
      <c r="A654" t="s">
        <v>13</v>
      </c>
      <c r="B654">
        <v>2011</v>
      </c>
      <c r="C654" t="s">
        <v>48</v>
      </c>
      <c r="D654" t="s">
        <v>36</v>
      </c>
      <c r="E654">
        <v>10324</v>
      </c>
      <c r="F654">
        <v>23489</v>
      </c>
      <c r="G654">
        <v>1434.588</v>
      </c>
      <c r="H654">
        <v>1729476.48</v>
      </c>
      <c r="I654">
        <v>3406.92</v>
      </c>
      <c r="J654">
        <v>2.8570000000000002</v>
      </c>
      <c r="K654">
        <v>27.937999999999999</v>
      </c>
      <c r="L654">
        <v>32.262</v>
      </c>
      <c r="M654">
        <v>23.946000000000002</v>
      </c>
    </row>
    <row r="655" spans="1:13" x14ac:dyDescent="0.3">
      <c r="A655" t="s">
        <v>13</v>
      </c>
      <c r="B655">
        <v>2011</v>
      </c>
      <c r="D655" t="s">
        <v>36</v>
      </c>
      <c r="E655">
        <v>2015</v>
      </c>
      <c r="F655">
        <v>5831</v>
      </c>
      <c r="G655">
        <v>1434.588</v>
      </c>
      <c r="H655">
        <v>337552.8</v>
      </c>
      <c r="I655">
        <v>664.95</v>
      </c>
      <c r="J655">
        <v>2.4900000000000002</v>
      </c>
      <c r="K655">
        <v>27.937999999999999</v>
      </c>
      <c r="L655">
        <v>32.262</v>
      </c>
      <c r="M655">
        <v>23.946000000000002</v>
      </c>
    </row>
    <row r="656" spans="1:13" x14ac:dyDescent="0.3">
      <c r="A656" t="s">
        <v>18</v>
      </c>
      <c r="B656">
        <v>2011</v>
      </c>
      <c r="C656" t="s">
        <v>19</v>
      </c>
      <c r="D656" t="s">
        <v>36</v>
      </c>
      <c r="E656">
        <v>1949</v>
      </c>
      <c r="F656">
        <v>287785</v>
      </c>
      <c r="G656">
        <v>1434.588</v>
      </c>
      <c r="H656">
        <v>326496.48</v>
      </c>
      <c r="I656">
        <v>643.16999999999996</v>
      </c>
      <c r="J656">
        <v>147.66</v>
      </c>
      <c r="K656">
        <v>27.937999999999999</v>
      </c>
      <c r="L656">
        <v>32.262</v>
      </c>
    </row>
    <row r="657" spans="1:13" x14ac:dyDescent="0.3">
      <c r="A657" t="s">
        <v>32</v>
      </c>
      <c r="B657">
        <v>2011</v>
      </c>
      <c r="C657" t="s">
        <v>49</v>
      </c>
      <c r="D657" t="s">
        <v>36</v>
      </c>
      <c r="E657">
        <v>15</v>
      </c>
      <c r="F657" t="s">
        <v>148</v>
      </c>
      <c r="G657">
        <v>1434.588</v>
      </c>
      <c r="H657">
        <v>2512.8000000000002</v>
      </c>
      <c r="I657">
        <v>4.95</v>
      </c>
      <c r="J657">
        <v>0.8</v>
      </c>
      <c r="K657">
        <v>27.937999999999999</v>
      </c>
      <c r="L657">
        <v>32.262</v>
      </c>
      <c r="M657">
        <v>23.946000000000002</v>
      </c>
    </row>
    <row r="658" spans="1:13" x14ac:dyDescent="0.3">
      <c r="A658" t="s">
        <v>32</v>
      </c>
      <c r="B658">
        <v>2011</v>
      </c>
      <c r="C658" t="s">
        <v>21</v>
      </c>
      <c r="D658" t="s">
        <v>36</v>
      </c>
      <c r="E658">
        <v>224</v>
      </c>
      <c r="F658">
        <v>242</v>
      </c>
      <c r="G658">
        <v>1434.588</v>
      </c>
      <c r="H658" t="s">
        <v>149</v>
      </c>
      <c r="I658">
        <v>73.92</v>
      </c>
      <c r="J658">
        <v>0.83</v>
      </c>
      <c r="K658">
        <v>27.937999999999999</v>
      </c>
      <c r="M658">
        <v>23.946000000000002</v>
      </c>
    </row>
    <row r="659" spans="1:13" x14ac:dyDescent="0.3">
      <c r="A659" t="s">
        <v>32</v>
      </c>
      <c r="B659">
        <v>2011</v>
      </c>
      <c r="C659" t="s">
        <v>16</v>
      </c>
      <c r="D659" t="s">
        <v>36</v>
      </c>
      <c r="E659">
        <v>832</v>
      </c>
      <c r="F659">
        <v>317</v>
      </c>
      <c r="G659">
        <v>1434.588</v>
      </c>
      <c r="H659">
        <v>139376.64000000001</v>
      </c>
      <c r="I659">
        <v>274.56</v>
      </c>
      <c r="J659">
        <v>0.56299999999999994</v>
      </c>
      <c r="K659">
        <v>27.937999999999999</v>
      </c>
      <c r="L659">
        <v>32.262</v>
      </c>
      <c r="M659">
        <v>23.946000000000002</v>
      </c>
    </row>
    <row r="660" spans="1:13" x14ac:dyDescent="0.3">
      <c r="A660" t="s">
        <v>13</v>
      </c>
      <c r="B660">
        <v>2011</v>
      </c>
      <c r="C660" t="s">
        <v>14</v>
      </c>
      <c r="D660" t="s">
        <v>15</v>
      </c>
      <c r="E660">
        <v>276486</v>
      </c>
      <c r="F660">
        <v>338015</v>
      </c>
      <c r="G660">
        <v>1743.4</v>
      </c>
      <c r="H660">
        <v>46316934.719999999</v>
      </c>
      <c r="I660">
        <v>91240.38</v>
      </c>
      <c r="J660">
        <v>1.2689999999999999</v>
      </c>
      <c r="K660">
        <v>23.536000000000001</v>
      </c>
      <c r="L660">
        <v>32.331000000000003</v>
      </c>
      <c r="M660">
        <v>15.608000000000001</v>
      </c>
    </row>
    <row r="661" spans="1:13" x14ac:dyDescent="0.3">
      <c r="A661" t="s">
        <v>13</v>
      </c>
      <c r="B661">
        <v>2011</v>
      </c>
      <c r="C661" t="s">
        <v>136</v>
      </c>
      <c r="D661" t="s">
        <v>15</v>
      </c>
      <c r="E661">
        <v>393619</v>
      </c>
      <c r="F661">
        <v>1080072</v>
      </c>
      <c r="G661">
        <v>1743.4</v>
      </c>
      <c r="H661">
        <v>65939054.880000003</v>
      </c>
      <c r="I661">
        <v>129894.27</v>
      </c>
      <c r="J661">
        <v>2.4900000000000002</v>
      </c>
      <c r="K661">
        <v>23.536000000000001</v>
      </c>
      <c r="M661">
        <v>15.608000000000001</v>
      </c>
    </row>
    <row r="662" spans="1:13" x14ac:dyDescent="0.3">
      <c r="A662" t="s">
        <v>13</v>
      </c>
      <c r="B662">
        <v>2011</v>
      </c>
      <c r="C662" t="s">
        <v>17</v>
      </c>
      <c r="D662" t="s">
        <v>15</v>
      </c>
      <c r="E662">
        <v>1875601</v>
      </c>
      <c r="F662">
        <v>3297591</v>
      </c>
      <c r="G662">
        <v>1743.4</v>
      </c>
      <c r="I662">
        <v>618948.32999999996</v>
      </c>
      <c r="J662">
        <v>1.7969999999999999</v>
      </c>
      <c r="K662">
        <v>23.536000000000001</v>
      </c>
      <c r="L662">
        <v>32.331000000000003</v>
      </c>
    </row>
    <row r="663" spans="1:13" x14ac:dyDescent="0.3">
      <c r="A663" t="s">
        <v>18</v>
      </c>
      <c r="B663">
        <v>2011</v>
      </c>
      <c r="C663" t="s">
        <v>24</v>
      </c>
      <c r="D663" t="s">
        <v>15</v>
      </c>
      <c r="E663">
        <v>28404</v>
      </c>
      <c r="F663">
        <v>1052514</v>
      </c>
      <c r="G663">
        <v>1743.4</v>
      </c>
      <c r="H663">
        <v>4758238.08</v>
      </c>
      <c r="I663">
        <v>9373.32</v>
      </c>
      <c r="J663">
        <v>37.691000000000003</v>
      </c>
      <c r="K663">
        <v>23.536000000000001</v>
      </c>
      <c r="L663">
        <v>32.331000000000003</v>
      </c>
      <c r="M663">
        <v>15.608000000000001</v>
      </c>
    </row>
    <row r="664" spans="1:13" x14ac:dyDescent="0.3">
      <c r="A664" t="s">
        <v>32</v>
      </c>
      <c r="B664">
        <v>2011</v>
      </c>
      <c r="C664" t="s">
        <v>21</v>
      </c>
      <c r="D664" t="s">
        <v>15</v>
      </c>
      <c r="E664">
        <v>53669</v>
      </c>
      <c r="F664">
        <v>29832</v>
      </c>
      <c r="G664">
        <v>1743.4</v>
      </c>
      <c r="H664">
        <v>8990630.8800000008</v>
      </c>
      <c r="I664">
        <v>17710.77</v>
      </c>
      <c r="J664">
        <v>0.56599999999999995</v>
      </c>
      <c r="K664">
        <v>23.536000000000001</v>
      </c>
      <c r="L664">
        <v>32.331000000000003</v>
      </c>
      <c r="M664">
        <v>15.608000000000001</v>
      </c>
    </row>
    <row r="665" spans="1:13" x14ac:dyDescent="0.3">
      <c r="A665" t="s">
        <v>20</v>
      </c>
      <c r="B665">
        <v>2011</v>
      </c>
      <c r="C665" t="s">
        <v>21</v>
      </c>
      <c r="D665" t="s">
        <v>15</v>
      </c>
      <c r="E665">
        <v>40194</v>
      </c>
      <c r="F665">
        <v>48592</v>
      </c>
      <c r="G665">
        <v>1743.4</v>
      </c>
      <c r="H665">
        <v>6733298.8799999999</v>
      </c>
      <c r="I665">
        <v>13264.02</v>
      </c>
      <c r="J665">
        <v>1.17</v>
      </c>
      <c r="K665" t="s">
        <v>150</v>
      </c>
      <c r="L665">
        <v>32.331000000000003</v>
      </c>
      <c r="M665" t="s">
        <v>151</v>
      </c>
    </row>
    <row r="666" spans="1:13" x14ac:dyDescent="0.3">
      <c r="A666" t="s">
        <v>22</v>
      </c>
      <c r="B666">
        <v>2011</v>
      </c>
      <c r="C666" t="s">
        <v>19</v>
      </c>
      <c r="D666" t="s">
        <v>52</v>
      </c>
      <c r="E666">
        <v>37057</v>
      </c>
      <c r="F666">
        <v>31267</v>
      </c>
      <c r="G666">
        <v>861.9</v>
      </c>
      <c r="H666">
        <v>6207788.6399999997</v>
      </c>
      <c r="I666">
        <v>12228.81</v>
      </c>
      <c r="J666">
        <v>0.99399999999999999</v>
      </c>
      <c r="K666">
        <v>28.331</v>
      </c>
      <c r="L666">
        <v>38.133000000000003</v>
      </c>
      <c r="M666">
        <v>19.902999999999999</v>
      </c>
    </row>
    <row r="667" spans="1:13" x14ac:dyDescent="0.3">
      <c r="A667" t="s">
        <v>22</v>
      </c>
      <c r="B667">
        <v>2011</v>
      </c>
      <c r="C667" t="s">
        <v>21</v>
      </c>
      <c r="D667" t="s">
        <v>52</v>
      </c>
      <c r="E667">
        <v>5379</v>
      </c>
      <c r="F667">
        <v>9505</v>
      </c>
      <c r="H667">
        <v>901090.08</v>
      </c>
      <c r="I667">
        <v>1775.07</v>
      </c>
      <c r="J667">
        <v>1.6910000000000001</v>
      </c>
      <c r="K667">
        <v>28.331</v>
      </c>
      <c r="L667">
        <v>38.133000000000003</v>
      </c>
      <c r="M667">
        <v>19.902999999999999</v>
      </c>
    </row>
    <row r="668" spans="1:13" x14ac:dyDescent="0.3">
      <c r="A668" t="s">
        <v>13</v>
      </c>
      <c r="B668">
        <v>2011</v>
      </c>
      <c r="C668" t="s">
        <v>19</v>
      </c>
      <c r="D668" t="s">
        <v>52</v>
      </c>
      <c r="E668">
        <v>2873949</v>
      </c>
      <c r="F668">
        <v>8563334</v>
      </c>
      <c r="G668">
        <v>861.9</v>
      </c>
      <c r="H668">
        <v>481443936.5</v>
      </c>
      <c r="I668">
        <v>948403.17</v>
      </c>
      <c r="J668">
        <v>2.9089999999999998</v>
      </c>
      <c r="K668">
        <v>28.331</v>
      </c>
      <c r="M668">
        <v>19.902999999999999</v>
      </c>
    </row>
    <row r="669" spans="1:13" x14ac:dyDescent="0.3">
      <c r="A669" t="s">
        <v>13</v>
      </c>
      <c r="B669">
        <v>2011</v>
      </c>
      <c r="C669" t="s">
        <v>21</v>
      </c>
      <c r="D669" t="s">
        <v>52</v>
      </c>
      <c r="E669">
        <v>1221899</v>
      </c>
      <c r="F669">
        <v>4328458</v>
      </c>
      <c r="G669">
        <v>861.9</v>
      </c>
      <c r="H669">
        <v>204692520.5</v>
      </c>
      <c r="I669">
        <v>403226.67</v>
      </c>
      <c r="J669">
        <v>3.032</v>
      </c>
      <c r="K669">
        <v>28.331</v>
      </c>
      <c r="L669">
        <v>38.133000000000003</v>
      </c>
      <c r="M669">
        <v>19.902999999999999</v>
      </c>
    </row>
    <row r="670" spans="1:13" x14ac:dyDescent="0.3">
      <c r="A670" t="s">
        <v>18</v>
      </c>
      <c r="B670">
        <v>2011</v>
      </c>
      <c r="C670" t="s">
        <v>24</v>
      </c>
      <c r="D670" t="s">
        <v>52</v>
      </c>
      <c r="E670">
        <v>204038</v>
      </c>
      <c r="F670">
        <v>16688857</v>
      </c>
      <c r="G670">
        <v>861.9</v>
      </c>
      <c r="H670">
        <v>34180445.759999998</v>
      </c>
      <c r="I670">
        <v>67332.539999999994</v>
      </c>
      <c r="J670">
        <v>86.016000000000005</v>
      </c>
      <c r="K670">
        <v>28.331</v>
      </c>
      <c r="L670">
        <v>38.133000000000003</v>
      </c>
      <c r="M670">
        <v>19.902999999999999</v>
      </c>
    </row>
    <row r="671" spans="1:13" x14ac:dyDescent="0.3">
      <c r="A671" t="s">
        <v>31</v>
      </c>
      <c r="B671">
        <v>2011</v>
      </c>
      <c r="C671" t="s">
        <v>24</v>
      </c>
      <c r="D671" t="s">
        <v>52</v>
      </c>
      <c r="E671">
        <v>157535</v>
      </c>
      <c r="F671">
        <v>123565</v>
      </c>
      <c r="G671">
        <v>861.9</v>
      </c>
      <c r="I671">
        <v>51986.55</v>
      </c>
      <c r="J671">
        <v>0.97799999999999998</v>
      </c>
      <c r="K671">
        <v>28.331</v>
      </c>
      <c r="L671">
        <v>38.133000000000003</v>
      </c>
      <c r="M671">
        <v>19.902999999999999</v>
      </c>
    </row>
    <row r="672" spans="1:13" x14ac:dyDescent="0.3">
      <c r="A672" t="s">
        <v>32</v>
      </c>
      <c r="B672">
        <v>2011</v>
      </c>
      <c r="D672" t="s">
        <v>52</v>
      </c>
      <c r="E672">
        <v>62571</v>
      </c>
      <c r="F672">
        <v>40360</v>
      </c>
      <c r="G672">
        <v>861.9</v>
      </c>
      <c r="H672">
        <v>10481893.92</v>
      </c>
      <c r="I672">
        <v>20648.43</v>
      </c>
      <c r="J672">
        <v>0.59799999999999998</v>
      </c>
      <c r="K672">
        <v>28.331</v>
      </c>
      <c r="L672">
        <v>38.133000000000003</v>
      </c>
      <c r="M672">
        <v>19.902999999999999</v>
      </c>
    </row>
    <row r="673" spans="1:13" x14ac:dyDescent="0.3">
      <c r="A673" t="s">
        <v>32</v>
      </c>
      <c r="B673">
        <v>2011</v>
      </c>
      <c r="C673" t="s">
        <v>21</v>
      </c>
      <c r="D673" t="s">
        <v>52</v>
      </c>
      <c r="F673">
        <v>327400</v>
      </c>
      <c r="G673">
        <v>861.9</v>
      </c>
      <c r="H673">
        <v>79930325.280000001</v>
      </c>
      <c r="I673">
        <v>157455.87</v>
      </c>
      <c r="J673">
        <v>0.55800000000000005</v>
      </c>
      <c r="K673">
        <v>28.331</v>
      </c>
      <c r="L673">
        <v>38.133000000000003</v>
      </c>
      <c r="M673">
        <v>19.902999999999999</v>
      </c>
    </row>
    <row r="674" spans="1:13" x14ac:dyDescent="0.3">
      <c r="A674" t="s">
        <v>20</v>
      </c>
      <c r="B674">
        <v>2011</v>
      </c>
      <c r="C674" t="s">
        <v>21</v>
      </c>
      <c r="D674" t="s">
        <v>52</v>
      </c>
      <c r="E674">
        <v>8255</v>
      </c>
      <c r="F674">
        <v>10914</v>
      </c>
      <c r="G674">
        <v>861.9</v>
      </c>
      <c r="H674">
        <v>1382877.6</v>
      </c>
      <c r="I674">
        <v>2724.15</v>
      </c>
      <c r="J674">
        <v>1.3069999999999999</v>
      </c>
      <c r="K674">
        <v>28.331</v>
      </c>
      <c r="L674">
        <v>38.133000000000003</v>
      </c>
      <c r="M674">
        <v>19.902999999999999</v>
      </c>
    </row>
    <row r="675" spans="1:13" x14ac:dyDescent="0.3">
      <c r="A675" t="s">
        <v>22</v>
      </c>
      <c r="B675">
        <v>2011</v>
      </c>
      <c r="C675" t="s">
        <v>19</v>
      </c>
      <c r="D675" t="s">
        <v>23</v>
      </c>
      <c r="E675">
        <v>638473</v>
      </c>
      <c r="F675">
        <v>1086824</v>
      </c>
      <c r="G675">
        <v>1178.9860000000001</v>
      </c>
      <c r="H675">
        <v>106956997</v>
      </c>
      <c r="I675">
        <v>210696.09</v>
      </c>
      <c r="J675">
        <v>1.47</v>
      </c>
      <c r="K675">
        <v>25.433</v>
      </c>
      <c r="L675">
        <v>35.125</v>
      </c>
      <c r="M675">
        <v>16.151</v>
      </c>
    </row>
    <row r="676" spans="1:13" x14ac:dyDescent="0.3">
      <c r="A676" t="s">
        <v>22</v>
      </c>
      <c r="B676">
        <v>2011</v>
      </c>
      <c r="C676" t="s">
        <v>21</v>
      </c>
      <c r="D676" t="s">
        <v>23</v>
      </c>
      <c r="E676">
        <v>33850</v>
      </c>
      <c r="G676">
        <v>1178.9860000000001</v>
      </c>
      <c r="H676">
        <v>5670552</v>
      </c>
      <c r="I676">
        <v>11170.5</v>
      </c>
      <c r="J676">
        <v>1.7509999999999999</v>
      </c>
      <c r="K676">
        <v>25.433</v>
      </c>
      <c r="L676">
        <v>35.125</v>
      </c>
      <c r="M676">
        <v>16.151</v>
      </c>
    </row>
    <row r="677" spans="1:13" x14ac:dyDescent="0.3">
      <c r="A677" t="s">
        <v>22</v>
      </c>
      <c r="B677">
        <v>2011</v>
      </c>
      <c r="C677" t="s">
        <v>16</v>
      </c>
      <c r="D677" t="s">
        <v>23</v>
      </c>
      <c r="E677">
        <v>7608</v>
      </c>
      <c r="F677">
        <v>14649</v>
      </c>
      <c r="G677">
        <v>1178.9860000000001</v>
      </c>
      <c r="H677">
        <v>1274492.1599999999</v>
      </c>
      <c r="I677">
        <v>2510.64</v>
      </c>
      <c r="J677">
        <v>1.9319999999999999</v>
      </c>
      <c r="K677">
        <v>25.433</v>
      </c>
      <c r="L677">
        <v>35.125</v>
      </c>
      <c r="M677">
        <v>16.151</v>
      </c>
    </row>
    <row r="678" spans="1:13" x14ac:dyDescent="0.3">
      <c r="A678" t="s">
        <v>13</v>
      </c>
      <c r="B678">
        <v>2011</v>
      </c>
      <c r="C678" t="s">
        <v>19</v>
      </c>
      <c r="D678" t="s">
        <v>23</v>
      </c>
      <c r="E678">
        <v>1117720</v>
      </c>
      <c r="F678">
        <v>3218289</v>
      </c>
      <c r="G678">
        <v>1178.9860000000001</v>
      </c>
      <c r="H678">
        <v>187240454.40000001</v>
      </c>
      <c r="I678">
        <v>368847.6</v>
      </c>
      <c r="J678">
        <v>2.7029999999999998</v>
      </c>
      <c r="K678">
        <v>25.433</v>
      </c>
      <c r="L678">
        <v>35.125</v>
      </c>
      <c r="M678">
        <v>16.151</v>
      </c>
    </row>
    <row r="679" spans="1:13" x14ac:dyDescent="0.3">
      <c r="A679" t="s">
        <v>13</v>
      </c>
      <c r="B679">
        <v>2011</v>
      </c>
      <c r="C679" t="s">
        <v>21</v>
      </c>
      <c r="D679" t="s">
        <v>23</v>
      </c>
      <c r="E679">
        <v>43192</v>
      </c>
      <c r="F679">
        <v>94196</v>
      </c>
      <c r="G679">
        <v>1178.9860000000001</v>
      </c>
      <c r="H679">
        <v>7235523.8399999999</v>
      </c>
      <c r="I679">
        <v>14253.36</v>
      </c>
      <c r="J679">
        <v>2.3780000000000001</v>
      </c>
      <c r="K679">
        <v>25.433</v>
      </c>
      <c r="L679">
        <v>35.125</v>
      </c>
      <c r="M679">
        <v>16.151</v>
      </c>
    </row>
    <row r="680" spans="1:13" x14ac:dyDescent="0.3">
      <c r="A680" t="s">
        <v>13</v>
      </c>
      <c r="B680">
        <v>2011</v>
      </c>
      <c r="C680" t="s">
        <v>16</v>
      </c>
      <c r="D680" t="s">
        <v>23</v>
      </c>
      <c r="E680">
        <v>255223</v>
      </c>
      <c r="F680">
        <v>869134</v>
      </c>
      <c r="G680">
        <v>1178.9860000000001</v>
      </c>
      <c r="H680">
        <v>42754956.960000001</v>
      </c>
      <c r="I680">
        <v>84223.59</v>
      </c>
      <c r="J680">
        <v>2.931</v>
      </c>
      <c r="K680">
        <v>25.433</v>
      </c>
      <c r="L680">
        <v>35.125</v>
      </c>
      <c r="M680">
        <v>16.151</v>
      </c>
    </row>
    <row r="681" spans="1:13" x14ac:dyDescent="0.3">
      <c r="A681" t="s">
        <v>18</v>
      </c>
      <c r="B681">
        <v>2011</v>
      </c>
      <c r="C681" t="s">
        <v>24</v>
      </c>
      <c r="D681" t="s">
        <v>23</v>
      </c>
      <c r="E681">
        <v>431405</v>
      </c>
      <c r="G681">
        <v>1178.9860000000001</v>
      </c>
      <c r="H681">
        <v>72268965.599999994</v>
      </c>
      <c r="I681">
        <v>142363.65</v>
      </c>
      <c r="J681">
        <v>89.373000000000005</v>
      </c>
      <c r="K681">
        <v>25.433</v>
      </c>
      <c r="L681">
        <v>35.125</v>
      </c>
      <c r="M681">
        <v>16.151</v>
      </c>
    </row>
    <row r="682" spans="1:13" x14ac:dyDescent="0.3">
      <c r="A682" t="s">
        <v>31</v>
      </c>
      <c r="B682">
        <v>2011</v>
      </c>
      <c r="C682" t="s">
        <v>19</v>
      </c>
      <c r="D682" t="s">
        <v>23</v>
      </c>
      <c r="E682">
        <v>190774</v>
      </c>
      <c r="F682">
        <v>82494</v>
      </c>
      <c r="G682">
        <v>1178.9860000000001</v>
      </c>
      <c r="H682">
        <v>31958460.48</v>
      </c>
      <c r="I682">
        <v>62955.42</v>
      </c>
      <c r="J682">
        <v>0.50600000000000001</v>
      </c>
      <c r="K682">
        <v>25.433</v>
      </c>
      <c r="L682">
        <v>35.125</v>
      </c>
      <c r="M682">
        <v>16.151</v>
      </c>
    </row>
    <row r="683" spans="1:13" x14ac:dyDescent="0.3">
      <c r="A683" t="s">
        <v>31</v>
      </c>
      <c r="B683">
        <v>2011</v>
      </c>
      <c r="C683" t="s">
        <v>21</v>
      </c>
      <c r="D683" t="s">
        <v>23</v>
      </c>
      <c r="E683">
        <v>172011</v>
      </c>
      <c r="F683">
        <v>65833</v>
      </c>
      <c r="G683">
        <v>1178.9860000000001</v>
      </c>
      <c r="H683">
        <v>28815282.719999999</v>
      </c>
      <c r="I683">
        <v>56763.63</v>
      </c>
      <c r="J683">
        <v>0.58199999999999996</v>
      </c>
      <c r="K683">
        <v>25.433</v>
      </c>
      <c r="L683">
        <v>35.125</v>
      </c>
      <c r="M683">
        <v>16.151</v>
      </c>
    </row>
    <row r="684" spans="1:13" x14ac:dyDescent="0.3">
      <c r="A684" t="s">
        <v>31</v>
      </c>
      <c r="B684">
        <v>2011</v>
      </c>
      <c r="C684" t="s">
        <v>16</v>
      </c>
      <c r="D684" t="s">
        <v>23</v>
      </c>
      <c r="E684">
        <v>18482</v>
      </c>
      <c r="F684">
        <v>18869</v>
      </c>
      <c r="G684">
        <v>1178.9860000000001</v>
      </c>
      <c r="H684">
        <v>3096104.64</v>
      </c>
      <c r="I684">
        <v>6099.06</v>
      </c>
      <c r="J684">
        <v>1.0349999999999999</v>
      </c>
      <c r="K684">
        <v>25.433</v>
      </c>
      <c r="L684">
        <v>35.125</v>
      </c>
      <c r="M684">
        <v>16.151</v>
      </c>
    </row>
    <row r="685" spans="1:13" x14ac:dyDescent="0.3">
      <c r="A685" t="s">
        <v>32</v>
      </c>
      <c r="B685">
        <v>2011</v>
      </c>
      <c r="C685" t="s">
        <v>19</v>
      </c>
      <c r="D685" t="s">
        <v>23</v>
      </c>
      <c r="F685">
        <v>30814</v>
      </c>
      <c r="G685">
        <v>1178.9860000000001</v>
      </c>
      <c r="H685">
        <v>14074025.279999999</v>
      </c>
      <c r="I685">
        <v>27724.62</v>
      </c>
      <c r="J685">
        <v>0.375</v>
      </c>
      <c r="K685">
        <v>25.433</v>
      </c>
      <c r="L685">
        <v>35.125</v>
      </c>
      <c r="M685">
        <v>16.151</v>
      </c>
    </row>
    <row r="686" spans="1:13" x14ac:dyDescent="0.3">
      <c r="A686" t="s">
        <v>32</v>
      </c>
      <c r="B686">
        <v>2011</v>
      </c>
      <c r="C686" t="s">
        <v>21</v>
      </c>
      <c r="D686" t="s">
        <v>23</v>
      </c>
      <c r="E686">
        <v>8260</v>
      </c>
      <c r="F686">
        <v>4199</v>
      </c>
      <c r="G686">
        <v>1178.9860000000001</v>
      </c>
      <c r="H686">
        <v>1383715.2</v>
      </c>
      <c r="I686">
        <v>2725.8</v>
      </c>
      <c r="J686">
        <v>0.51100000000000001</v>
      </c>
      <c r="K686">
        <v>25.433</v>
      </c>
      <c r="L686">
        <v>35.125</v>
      </c>
      <c r="M686">
        <v>16.151</v>
      </c>
    </row>
    <row r="687" spans="1:13" x14ac:dyDescent="0.3">
      <c r="A687" t="s">
        <v>20</v>
      </c>
      <c r="B687">
        <v>2011</v>
      </c>
      <c r="C687" t="s">
        <v>21</v>
      </c>
      <c r="D687" t="s">
        <v>23</v>
      </c>
      <c r="E687">
        <v>225472</v>
      </c>
      <c r="F687">
        <v>200932</v>
      </c>
      <c r="G687">
        <v>1178.9860000000001</v>
      </c>
      <c r="H687">
        <v>37771069.439999998</v>
      </c>
      <c r="I687">
        <v>74405.759999999995</v>
      </c>
      <c r="K687">
        <v>25.433</v>
      </c>
      <c r="L687">
        <v>35.125</v>
      </c>
      <c r="M687">
        <v>16.151</v>
      </c>
    </row>
    <row r="688" spans="1:13" x14ac:dyDescent="0.3">
      <c r="A688" t="s">
        <v>13</v>
      </c>
      <c r="B688">
        <v>2011</v>
      </c>
      <c r="C688" t="s">
        <v>14</v>
      </c>
      <c r="D688" t="s">
        <v>41</v>
      </c>
      <c r="E688">
        <v>68134.83</v>
      </c>
      <c r="F688">
        <v>171662</v>
      </c>
      <c r="G688">
        <v>3035.1</v>
      </c>
      <c r="H688">
        <v>11413946.720000001</v>
      </c>
      <c r="I688">
        <v>22484.493999999999</v>
      </c>
      <c r="J688">
        <v>2.302</v>
      </c>
      <c r="K688">
        <v>24.698</v>
      </c>
      <c r="L688">
        <v>31.777999999999999</v>
      </c>
      <c r="M688">
        <v>18.803000000000001</v>
      </c>
    </row>
    <row r="689" spans="1:13" x14ac:dyDescent="0.3">
      <c r="A689" t="s">
        <v>13</v>
      </c>
      <c r="B689">
        <v>2011</v>
      </c>
      <c r="C689" t="s">
        <v>152</v>
      </c>
      <c r="D689" t="s">
        <v>41</v>
      </c>
      <c r="E689">
        <v>47290.01</v>
      </c>
      <c r="F689">
        <v>149217</v>
      </c>
      <c r="G689">
        <v>3035.1</v>
      </c>
      <c r="H689">
        <v>7922022.4749999996</v>
      </c>
      <c r="I689">
        <v>15605.703</v>
      </c>
      <c r="J689">
        <v>2.7</v>
      </c>
      <c r="K689">
        <v>24.698</v>
      </c>
      <c r="L689">
        <v>31.777999999999999</v>
      </c>
      <c r="M689">
        <v>18.803000000000001</v>
      </c>
    </row>
    <row r="690" spans="1:13" x14ac:dyDescent="0.3">
      <c r="A690" t="s">
        <v>13</v>
      </c>
      <c r="B690">
        <v>2011</v>
      </c>
      <c r="C690" t="s">
        <v>17</v>
      </c>
      <c r="D690" t="s">
        <v>41</v>
      </c>
      <c r="E690">
        <v>92734.9</v>
      </c>
      <c r="G690">
        <v>3035.1</v>
      </c>
      <c r="H690">
        <v>15534950.449999999</v>
      </c>
      <c r="J690">
        <v>2.4260000000000002</v>
      </c>
      <c r="K690" t="s">
        <v>153</v>
      </c>
      <c r="L690">
        <v>31.777999999999999</v>
      </c>
      <c r="M690">
        <v>18.803000000000001</v>
      </c>
    </row>
    <row r="691" spans="1:13" x14ac:dyDescent="0.3">
      <c r="A691" t="s">
        <v>18</v>
      </c>
      <c r="B691">
        <v>2011</v>
      </c>
      <c r="C691" t="s">
        <v>24</v>
      </c>
      <c r="D691" t="s">
        <v>41</v>
      </c>
      <c r="E691">
        <v>2604.41</v>
      </c>
      <c r="F691">
        <v>263034</v>
      </c>
      <c r="G691">
        <v>3035.1</v>
      </c>
      <c r="H691">
        <v>436290.76299999998</v>
      </c>
      <c r="I691">
        <v>859.45500000000004</v>
      </c>
      <c r="J691">
        <v>38.003999999999998</v>
      </c>
      <c r="K691">
        <v>24.698</v>
      </c>
      <c r="M691">
        <v>18.803000000000001</v>
      </c>
    </row>
    <row r="692" spans="1:13" x14ac:dyDescent="0.3">
      <c r="A692" t="s">
        <v>13</v>
      </c>
      <c r="B692">
        <v>2011</v>
      </c>
      <c r="C692" t="s">
        <v>14</v>
      </c>
      <c r="D692" t="s">
        <v>26</v>
      </c>
      <c r="E692">
        <v>32605</v>
      </c>
      <c r="F692">
        <v>43401</v>
      </c>
      <c r="G692">
        <v>4083.105</v>
      </c>
      <c r="H692">
        <v>5461989.5999999996</v>
      </c>
      <c r="I692">
        <v>10759.65</v>
      </c>
      <c r="J692">
        <v>1.5109999999999999</v>
      </c>
      <c r="K692">
        <v>18.835000000000001</v>
      </c>
      <c r="L692">
        <v>26.724</v>
      </c>
    </row>
    <row r="693" spans="1:13" x14ac:dyDescent="0.3">
      <c r="A693" t="s">
        <v>13</v>
      </c>
      <c r="B693">
        <v>2011</v>
      </c>
      <c r="C693" t="s">
        <v>21</v>
      </c>
      <c r="D693" t="s">
        <v>26</v>
      </c>
      <c r="E693">
        <v>12836</v>
      </c>
      <c r="F693">
        <v>54206</v>
      </c>
      <c r="G693">
        <v>4083.105</v>
      </c>
      <c r="H693">
        <v>2150286.7200000002</v>
      </c>
      <c r="I693">
        <v>4235.88</v>
      </c>
      <c r="J693">
        <v>2.0699999999999998</v>
      </c>
      <c r="K693">
        <v>18.835000000000001</v>
      </c>
      <c r="L693">
        <v>26.724</v>
      </c>
      <c r="M693">
        <v>11.385</v>
      </c>
    </row>
    <row r="694" spans="1:13" x14ac:dyDescent="0.3">
      <c r="A694" t="s">
        <v>13</v>
      </c>
      <c r="B694">
        <v>2011</v>
      </c>
      <c r="C694" t="s">
        <v>17</v>
      </c>
      <c r="D694" t="s">
        <v>26</v>
      </c>
      <c r="E694" t="s">
        <v>154</v>
      </c>
      <c r="F694">
        <v>125124</v>
      </c>
      <c r="G694">
        <v>4083.105</v>
      </c>
      <c r="H694">
        <v>10626463.68</v>
      </c>
      <c r="I694">
        <v>20933.22</v>
      </c>
      <c r="K694">
        <v>18.835000000000001</v>
      </c>
      <c r="L694">
        <v>26.724</v>
      </c>
      <c r="M694">
        <v>11.385</v>
      </c>
    </row>
    <row r="695" spans="1:13" x14ac:dyDescent="0.3">
      <c r="A695" t="s">
        <v>18</v>
      </c>
      <c r="B695">
        <v>2011</v>
      </c>
      <c r="C695" t="s">
        <v>24</v>
      </c>
      <c r="D695" t="s">
        <v>26</v>
      </c>
      <c r="E695">
        <v>74</v>
      </c>
      <c r="F695">
        <v>199</v>
      </c>
      <c r="G695">
        <v>4083.105</v>
      </c>
      <c r="H695">
        <v>12396.48</v>
      </c>
      <c r="I695">
        <v>24.42</v>
      </c>
      <c r="J695">
        <v>2.444</v>
      </c>
      <c r="K695">
        <v>18.835000000000001</v>
      </c>
      <c r="L695">
        <v>26.724</v>
      </c>
      <c r="M695">
        <v>11.385</v>
      </c>
    </row>
    <row r="696" spans="1:13" x14ac:dyDescent="0.3">
      <c r="A696" t="s">
        <v>20</v>
      </c>
      <c r="B696">
        <v>2011</v>
      </c>
      <c r="C696" t="s">
        <v>21</v>
      </c>
      <c r="D696" t="s">
        <v>26</v>
      </c>
      <c r="E696">
        <v>395</v>
      </c>
      <c r="F696">
        <v>710</v>
      </c>
      <c r="G696">
        <v>4083.105</v>
      </c>
      <c r="H696">
        <v>66170.399999999994</v>
      </c>
      <c r="I696">
        <v>130.35</v>
      </c>
      <c r="J696">
        <v>1.34</v>
      </c>
      <c r="K696">
        <v>18.835000000000001</v>
      </c>
      <c r="L696">
        <v>26.724</v>
      </c>
      <c r="M696">
        <v>11.385</v>
      </c>
    </row>
    <row r="697" spans="1:13" x14ac:dyDescent="0.3">
      <c r="A697" t="s">
        <v>22</v>
      </c>
      <c r="B697">
        <v>2011</v>
      </c>
      <c r="C697" t="s">
        <v>19</v>
      </c>
      <c r="D697" t="s">
        <v>80</v>
      </c>
      <c r="E697">
        <v>68835</v>
      </c>
      <c r="F697">
        <v>181491</v>
      </c>
      <c r="G697">
        <v>926.5</v>
      </c>
      <c r="H697">
        <v>11531239.199999999</v>
      </c>
      <c r="I697">
        <v>22715.55</v>
      </c>
      <c r="J697">
        <v>2.6070000000000002</v>
      </c>
      <c r="K697">
        <v>27.114999999999998</v>
      </c>
      <c r="L697">
        <v>36.442</v>
      </c>
      <c r="M697">
        <v>19.239000000000001</v>
      </c>
    </row>
    <row r="698" spans="1:13" x14ac:dyDescent="0.3">
      <c r="A698" t="s">
        <v>22</v>
      </c>
      <c r="B698">
        <v>2011</v>
      </c>
      <c r="D698" t="s">
        <v>80</v>
      </c>
      <c r="E698">
        <v>13970</v>
      </c>
      <c r="F698">
        <v>43371</v>
      </c>
      <c r="G698">
        <v>926.5</v>
      </c>
      <c r="H698">
        <v>2340254.4</v>
      </c>
      <c r="J698">
        <v>2.879</v>
      </c>
      <c r="K698">
        <v>27.114999999999998</v>
      </c>
      <c r="L698">
        <v>36.442</v>
      </c>
      <c r="M698">
        <v>19.239000000000001</v>
      </c>
    </row>
    <row r="699" spans="1:13" x14ac:dyDescent="0.3">
      <c r="A699" t="s">
        <v>13</v>
      </c>
      <c r="B699">
        <v>2011</v>
      </c>
      <c r="C699" t="s">
        <v>19</v>
      </c>
      <c r="D699" t="s">
        <v>80</v>
      </c>
      <c r="E699">
        <v>1903772</v>
      </c>
      <c r="F699">
        <v>7458657</v>
      </c>
      <c r="G699">
        <v>926.5</v>
      </c>
      <c r="H699">
        <v>318919885.39999998</v>
      </c>
      <c r="I699">
        <v>628244.76</v>
      </c>
      <c r="J699">
        <v>4.226</v>
      </c>
      <c r="K699">
        <v>27.114999999999998</v>
      </c>
      <c r="L699">
        <v>36.442</v>
      </c>
      <c r="M699">
        <v>19.239000000000001</v>
      </c>
    </row>
    <row r="700" spans="1:13" x14ac:dyDescent="0.3">
      <c r="A700" t="s">
        <v>18</v>
      </c>
      <c r="B700">
        <v>2011</v>
      </c>
      <c r="C700" t="s">
        <v>24</v>
      </c>
      <c r="D700" t="s">
        <v>80</v>
      </c>
      <c r="E700">
        <v>346350</v>
      </c>
      <c r="F700">
        <v>38974842</v>
      </c>
      <c r="G700">
        <v>926.5</v>
      </c>
      <c r="H700">
        <v>58020552</v>
      </c>
      <c r="I700">
        <v>114295.5</v>
      </c>
      <c r="J700">
        <v>113.736</v>
      </c>
      <c r="K700">
        <v>27.114999999999998</v>
      </c>
      <c r="L700">
        <v>36.442</v>
      </c>
      <c r="M700">
        <v>19.239000000000001</v>
      </c>
    </row>
    <row r="701" spans="1:13" x14ac:dyDescent="0.3">
      <c r="A701" t="s">
        <v>31</v>
      </c>
      <c r="B701">
        <v>2011</v>
      </c>
      <c r="C701" t="s">
        <v>24</v>
      </c>
      <c r="D701" t="s">
        <v>80</v>
      </c>
      <c r="E701">
        <v>13610</v>
      </c>
      <c r="F701">
        <v>24622</v>
      </c>
      <c r="G701">
        <v>926.5</v>
      </c>
      <c r="H701" t="s">
        <v>155</v>
      </c>
      <c r="I701">
        <v>4491.3</v>
      </c>
      <c r="J701">
        <v>1.7789999999999999</v>
      </c>
      <c r="K701">
        <v>27.114999999999998</v>
      </c>
      <c r="L701">
        <v>36.442</v>
      </c>
    </row>
    <row r="702" spans="1:13" x14ac:dyDescent="0.3">
      <c r="A702" t="s">
        <v>32</v>
      </c>
      <c r="B702">
        <v>2011</v>
      </c>
      <c r="C702" t="s">
        <v>24</v>
      </c>
      <c r="D702" t="s">
        <v>80</v>
      </c>
      <c r="E702">
        <v>308263</v>
      </c>
      <c r="F702">
        <v>178816</v>
      </c>
      <c r="G702">
        <v>926.5</v>
      </c>
      <c r="H702">
        <v>51640217.759999998</v>
      </c>
      <c r="I702">
        <v>101726.79</v>
      </c>
      <c r="J702">
        <v>0.66300000000000003</v>
      </c>
      <c r="K702">
        <v>27.114999999999998</v>
      </c>
      <c r="L702">
        <v>36.442</v>
      </c>
      <c r="M702">
        <v>19.239000000000001</v>
      </c>
    </row>
    <row r="703" spans="1:13" x14ac:dyDescent="0.3">
      <c r="A703" t="s">
        <v>22</v>
      </c>
      <c r="B703">
        <v>2012</v>
      </c>
      <c r="C703" t="s">
        <v>38</v>
      </c>
      <c r="D703" t="s">
        <v>52</v>
      </c>
      <c r="E703">
        <v>36000</v>
      </c>
      <c r="F703">
        <v>38000</v>
      </c>
      <c r="G703">
        <v>968.7</v>
      </c>
      <c r="H703">
        <v>5428800</v>
      </c>
      <c r="I703">
        <v>11160</v>
      </c>
      <c r="J703">
        <v>1.2070000000000001</v>
      </c>
      <c r="K703">
        <v>28.273</v>
      </c>
      <c r="L703">
        <v>38.031999999999996</v>
      </c>
      <c r="M703">
        <v>19.922000000000001</v>
      </c>
    </row>
    <row r="704" spans="1:13" x14ac:dyDescent="0.3">
      <c r="A704" t="s">
        <v>22</v>
      </c>
      <c r="B704">
        <v>2012</v>
      </c>
      <c r="C704" t="s">
        <v>21</v>
      </c>
      <c r="D704" t="s">
        <v>52</v>
      </c>
      <c r="E704">
        <v>5000</v>
      </c>
      <c r="F704">
        <v>6000</v>
      </c>
      <c r="G704">
        <v>968.7</v>
      </c>
      <c r="H704" t="s">
        <v>156</v>
      </c>
      <c r="I704">
        <v>1550</v>
      </c>
      <c r="J704">
        <v>1.2</v>
      </c>
      <c r="K704">
        <v>28.273</v>
      </c>
      <c r="L704">
        <v>38.031999999999996</v>
      </c>
      <c r="M704">
        <v>19.922000000000001</v>
      </c>
    </row>
    <row r="705" spans="1:13" x14ac:dyDescent="0.3">
      <c r="A705" t="s">
        <v>13</v>
      </c>
      <c r="B705">
        <v>2012</v>
      </c>
      <c r="C705" t="s">
        <v>19</v>
      </c>
      <c r="D705" t="s">
        <v>52</v>
      </c>
      <c r="E705">
        <v>2487000</v>
      </c>
      <c r="F705">
        <v>7167000</v>
      </c>
      <c r="G705">
        <v>968.7</v>
      </c>
      <c r="H705">
        <v>375039600</v>
      </c>
      <c r="I705">
        <v>770970</v>
      </c>
      <c r="J705">
        <v>2.97</v>
      </c>
      <c r="K705">
        <v>28.273</v>
      </c>
      <c r="L705">
        <v>38.031999999999996</v>
      </c>
      <c r="M705">
        <v>19.922000000000001</v>
      </c>
    </row>
    <row r="706" spans="1:13" x14ac:dyDescent="0.3">
      <c r="A706" t="s">
        <v>13</v>
      </c>
      <c r="B706">
        <v>2012</v>
      </c>
      <c r="C706" t="s">
        <v>21</v>
      </c>
      <c r="D706" t="s">
        <v>52</v>
      </c>
      <c r="E706">
        <v>1141000</v>
      </c>
      <c r="F706">
        <v>4344000</v>
      </c>
      <c r="G706">
        <v>968.7</v>
      </c>
      <c r="H706">
        <v>172062800</v>
      </c>
      <c r="I706">
        <v>353710</v>
      </c>
      <c r="J706">
        <v>3.2440000000000002</v>
      </c>
      <c r="K706">
        <v>28.273</v>
      </c>
      <c r="L706">
        <v>38.031999999999996</v>
      </c>
    </row>
    <row r="707" spans="1:13" x14ac:dyDescent="0.3">
      <c r="A707" t="s">
        <v>18</v>
      </c>
      <c r="B707">
        <v>2012</v>
      </c>
      <c r="C707" t="s">
        <v>24</v>
      </c>
      <c r="D707" t="s">
        <v>52</v>
      </c>
      <c r="E707">
        <v>196000</v>
      </c>
      <c r="F707">
        <v>15448000</v>
      </c>
      <c r="G707">
        <v>968.7</v>
      </c>
      <c r="H707">
        <v>29556800</v>
      </c>
      <c r="I707">
        <v>60760</v>
      </c>
      <c r="J707">
        <v>81.799000000000007</v>
      </c>
      <c r="K707">
        <v>28.273</v>
      </c>
      <c r="L707">
        <v>38.031999999999996</v>
      </c>
      <c r="M707">
        <v>19.922000000000001</v>
      </c>
    </row>
    <row r="708" spans="1:13" x14ac:dyDescent="0.3">
      <c r="A708" t="s">
        <v>31</v>
      </c>
      <c r="B708">
        <v>2012</v>
      </c>
      <c r="C708" t="s">
        <v>19</v>
      </c>
      <c r="D708" t="s">
        <v>52</v>
      </c>
      <c r="E708">
        <v>19000</v>
      </c>
      <c r="F708">
        <v>14000</v>
      </c>
      <c r="G708">
        <v>968.7</v>
      </c>
      <c r="H708">
        <v>2865200</v>
      </c>
      <c r="I708">
        <v>5890</v>
      </c>
      <c r="J708">
        <v>0.76300000000000001</v>
      </c>
      <c r="K708">
        <v>28.273</v>
      </c>
      <c r="L708">
        <v>38.031999999999996</v>
      </c>
      <c r="M708">
        <v>19.922000000000001</v>
      </c>
    </row>
    <row r="709" spans="1:13" x14ac:dyDescent="0.3">
      <c r="A709" t="s">
        <v>31</v>
      </c>
      <c r="B709">
        <v>2012</v>
      </c>
      <c r="C709" t="s">
        <v>21</v>
      </c>
      <c r="D709" t="s">
        <v>52</v>
      </c>
      <c r="E709">
        <v>123000</v>
      </c>
      <c r="F709">
        <v>87000</v>
      </c>
      <c r="G709">
        <v>968.7</v>
      </c>
      <c r="H709">
        <v>18548400</v>
      </c>
      <c r="I709">
        <v>38130</v>
      </c>
      <c r="J709">
        <v>0.75800000000000001</v>
      </c>
      <c r="K709">
        <v>28.273</v>
      </c>
      <c r="L709">
        <v>38.031999999999996</v>
      </c>
      <c r="M709">
        <v>19.922000000000001</v>
      </c>
    </row>
    <row r="710" spans="1:13" x14ac:dyDescent="0.3">
      <c r="A710" t="s">
        <v>32</v>
      </c>
      <c r="B710">
        <v>2012</v>
      </c>
      <c r="C710" t="s">
        <v>49</v>
      </c>
      <c r="D710" t="s">
        <v>52</v>
      </c>
      <c r="E710">
        <v>57000</v>
      </c>
      <c r="F710">
        <v>51000</v>
      </c>
      <c r="G710">
        <v>968.7</v>
      </c>
      <c r="H710">
        <v>8595600</v>
      </c>
      <c r="I710">
        <v>17670</v>
      </c>
      <c r="J710">
        <v>0.83099999999999996</v>
      </c>
      <c r="K710">
        <v>28.273</v>
      </c>
      <c r="L710">
        <v>38.031999999999996</v>
      </c>
      <c r="M710">
        <v>19.922000000000001</v>
      </c>
    </row>
    <row r="711" spans="1:13" x14ac:dyDescent="0.3">
      <c r="A711" t="s">
        <v>32</v>
      </c>
      <c r="B711">
        <v>2012</v>
      </c>
      <c r="C711" t="s">
        <v>21</v>
      </c>
      <c r="D711" t="s">
        <v>52</v>
      </c>
      <c r="E711">
        <v>387000</v>
      </c>
      <c r="F711">
        <v>321000</v>
      </c>
      <c r="G711">
        <v>968.7</v>
      </c>
      <c r="H711">
        <v>58359600</v>
      </c>
      <c r="I711">
        <v>119970</v>
      </c>
      <c r="J711">
        <v>0.69299999999999995</v>
      </c>
      <c r="K711">
        <v>28.273</v>
      </c>
      <c r="L711">
        <v>38.031999999999996</v>
      </c>
      <c r="M711">
        <v>19.922000000000001</v>
      </c>
    </row>
    <row r="712" spans="1:13" x14ac:dyDescent="0.3">
      <c r="A712" t="s">
        <v>20</v>
      </c>
      <c r="B712">
        <v>2012</v>
      </c>
      <c r="C712" t="s">
        <v>21</v>
      </c>
      <c r="D712" t="s">
        <v>52</v>
      </c>
      <c r="E712">
        <v>8000</v>
      </c>
      <c r="F712">
        <v>9000</v>
      </c>
      <c r="G712">
        <v>968.7</v>
      </c>
      <c r="H712">
        <v>1206400</v>
      </c>
      <c r="I712">
        <v>2480</v>
      </c>
      <c r="J712">
        <v>1.25</v>
      </c>
      <c r="K712">
        <v>28.273</v>
      </c>
      <c r="L712">
        <v>38.031999999999996</v>
      </c>
      <c r="M712">
        <v>19.922000000000001</v>
      </c>
    </row>
    <row r="713" spans="1:13" x14ac:dyDescent="0.3">
      <c r="A713" t="s">
        <v>13</v>
      </c>
      <c r="B713">
        <v>2012</v>
      </c>
      <c r="C713" t="s">
        <v>14</v>
      </c>
      <c r="D713" t="s">
        <v>15</v>
      </c>
      <c r="E713">
        <v>238178</v>
      </c>
      <c r="F713">
        <v>308745</v>
      </c>
      <c r="G713">
        <v>2167.5</v>
      </c>
      <c r="H713">
        <v>35917242.399999999</v>
      </c>
      <c r="I713">
        <v>73835.179999999993</v>
      </c>
      <c r="J713">
        <v>1.2909999999999999</v>
      </c>
      <c r="K713">
        <v>23.952000000000002</v>
      </c>
      <c r="L713">
        <v>32.981000000000002</v>
      </c>
      <c r="M713">
        <v>15.994999999999999</v>
      </c>
    </row>
    <row r="714" spans="1:13" x14ac:dyDescent="0.3">
      <c r="A714" t="s">
        <v>13</v>
      </c>
      <c r="B714">
        <v>2012</v>
      </c>
      <c r="C714" t="s">
        <v>16</v>
      </c>
      <c r="D714" t="s">
        <v>15</v>
      </c>
      <c r="E714">
        <v>389140</v>
      </c>
      <c r="F714">
        <v>1155877</v>
      </c>
      <c r="G714">
        <v>2167.5</v>
      </c>
      <c r="H714">
        <v>58682312</v>
      </c>
      <c r="I714">
        <v>120633.4</v>
      </c>
      <c r="J714">
        <v>2.7719999999999998</v>
      </c>
      <c r="K714">
        <v>23.952000000000002</v>
      </c>
      <c r="L714">
        <v>32.981000000000002</v>
      </c>
      <c r="M714">
        <v>15.994999999999999</v>
      </c>
    </row>
    <row r="715" spans="1:13" x14ac:dyDescent="0.3">
      <c r="A715" t="s">
        <v>13</v>
      </c>
      <c r="B715">
        <v>2012</v>
      </c>
      <c r="C715" t="s">
        <v>17</v>
      </c>
      <c r="D715" t="s">
        <v>15</v>
      </c>
      <c r="E715">
        <v>1857410</v>
      </c>
      <c r="F715" t="s">
        <v>157</v>
      </c>
      <c r="G715">
        <v>2167.5</v>
      </c>
      <c r="H715">
        <v>280097428</v>
      </c>
      <c r="I715">
        <v>575797.1</v>
      </c>
      <c r="J715">
        <v>1.9690000000000001</v>
      </c>
      <c r="K715">
        <v>23.952000000000002</v>
      </c>
      <c r="L715">
        <v>32.981000000000002</v>
      </c>
      <c r="M715">
        <v>15.994999999999999</v>
      </c>
    </row>
    <row r="716" spans="1:13" x14ac:dyDescent="0.3">
      <c r="A716" t="s">
        <v>18</v>
      </c>
      <c r="B716">
        <v>2012</v>
      </c>
      <c r="C716" t="s">
        <v>24</v>
      </c>
      <c r="D716" t="s">
        <v>15</v>
      </c>
      <c r="E716">
        <v>28871</v>
      </c>
      <c r="F716">
        <v>1028161</v>
      </c>
      <c r="G716">
        <v>2167.5</v>
      </c>
      <c r="H716">
        <v>4353746.8</v>
      </c>
      <c r="I716">
        <v>8950.01</v>
      </c>
      <c r="J716">
        <v>35.722000000000001</v>
      </c>
      <c r="K716">
        <v>23.952000000000002</v>
      </c>
      <c r="L716">
        <v>32.981000000000002</v>
      </c>
      <c r="M716">
        <v>15.994999999999999</v>
      </c>
    </row>
    <row r="717" spans="1:13" x14ac:dyDescent="0.3">
      <c r="A717" t="s">
        <v>32</v>
      </c>
      <c r="B717">
        <v>2012</v>
      </c>
      <c r="C717" t="s">
        <v>21</v>
      </c>
      <c r="D717" t="s">
        <v>15</v>
      </c>
      <c r="E717">
        <v>48527</v>
      </c>
      <c r="F717">
        <v>26735</v>
      </c>
      <c r="G717">
        <v>2167.5</v>
      </c>
      <c r="H717" t="s">
        <v>158</v>
      </c>
      <c r="J717">
        <v>0.54700000000000004</v>
      </c>
      <c r="K717">
        <v>23.952000000000002</v>
      </c>
      <c r="L717">
        <v>32.981000000000002</v>
      </c>
    </row>
    <row r="718" spans="1:13" x14ac:dyDescent="0.3">
      <c r="A718" t="s">
        <v>20</v>
      </c>
      <c r="B718">
        <v>2012</v>
      </c>
      <c r="C718" t="s">
        <v>21</v>
      </c>
      <c r="D718" t="s">
        <v>15</v>
      </c>
      <c r="E718">
        <v>33984</v>
      </c>
      <c r="G718">
        <v>2167.5</v>
      </c>
      <c r="H718">
        <v>5124787.2</v>
      </c>
      <c r="I718">
        <v>10535.04</v>
      </c>
      <c r="J718">
        <v>1.2509999999999999</v>
      </c>
      <c r="M718">
        <v>15.994999999999999</v>
      </c>
    </row>
    <row r="719" spans="1:13" x14ac:dyDescent="0.3">
      <c r="A719" t="s">
        <v>22</v>
      </c>
      <c r="B719">
        <v>2012</v>
      </c>
      <c r="C719" t="s">
        <v>19</v>
      </c>
      <c r="D719" t="s">
        <v>23</v>
      </c>
      <c r="E719">
        <v>603184</v>
      </c>
      <c r="F719">
        <v>913852</v>
      </c>
      <c r="G719">
        <v>956.2</v>
      </c>
      <c r="H719">
        <v>90960147.200000003</v>
      </c>
      <c r="I719">
        <v>186987.04</v>
      </c>
      <c r="J719">
        <v>1.37</v>
      </c>
      <c r="K719">
        <v>25.795999999999999</v>
      </c>
      <c r="L719">
        <v>36.159999999999997</v>
      </c>
      <c r="M719">
        <v>16.265999999999998</v>
      </c>
    </row>
    <row r="720" spans="1:13" x14ac:dyDescent="0.3">
      <c r="A720" t="s">
        <v>22</v>
      </c>
      <c r="B720">
        <v>2012</v>
      </c>
      <c r="C720" t="s">
        <v>21</v>
      </c>
      <c r="D720" t="s">
        <v>23</v>
      </c>
      <c r="E720">
        <v>36638</v>
      </c>
      <c r="F720">
        <v>52791</v>
      </c>
      <c r="G720">
        <v>956.2</v>
      </c>
      <c r="H720">
        <v>5525010.4000000004</v>
      </c>
      <c r="I720">
        <v>11357.78</v>
      </c>
      <c r="J720">
        <v>1.4039999999999999</v>
      </c>
      <c r="K720">
        <v>25.795999999999999</v>
      </c>
      <c r="L720">
        <v>36.159999999999997</v>
      </c>
      <c r="M720">
        <v>16.265999999999998</v>
      </c>
    </row>
    <row r="721" spans="1:13" x14ac:dyDescent="0.3">
      <c r="A721" t="s">
        <v>22</v>
      </c>
      <c r="B721">
        <v>2012</v>
      </c>
      <c r="C721" t="s">
        <v>16</v>
      </c>
      <c r="D721" t="s">
        <v>23</v>
      </c>
      <c r="E721">
        <v>5239</v>
      </c>
      <c r="F721">
        <v>0</v>
      </c>
      <c r="G721">
        <v>956.2</v>
      </c>
      <c r="H721">
        <v>790041.2</v>
      </c>
      <c r="I721">
        <v>1624.09</v>
      </c>
      <c r="J721">
        <v>1.5249999999999999</v>
      </c>
      <c r="K721">
        <v>25.795999999999999</v>
      </c>
      <c r="L721">
        <v>36.159999999999997</v>
      </c>
      <c r="M721">
        <v>16.265999999999998</v>
      </c>
    </row>
    <row r="722" spans="1:13" x14ac:dyDescent="0.3">
      <c r="A722" t="s">
        <v>13</v>
      </c>
      <c r="B722">
        <v>2012</v>
      </c>
      <c r="C722" t="s">
        <v>19</v>
      </c>
      <c r="D722" t="s">
        <v>23</v>
      </c>
      <c r="E722">
        <v>1048427</v>
      </c>
      <c r="F722">
        <v>2667359</v>
      </c>
      <c r="G722">
        <v>956.2</v>
      </c>
      <c r="H722">
        <v>158102791.59999999</v>
      </c>
      <c r="I722">
        <v>325012.37</v>
      </c>
      <c r="J722">
        <v>2.4180000000000001</v>
      </c>
      <c r="K722">
        <v>25.795999999999999</v>
      </c>
      <c r="L722">
        <v>36.159999999999997</v>
      </c>
      <c r="M722">
        <v>16.265999999999998</v>
      </c>
    </row>
    <row r="723" spans="1:13" x14ac:dyDescent="0.3">
      <c r="A723" t="s">
        <v>13</v>
      </c>
      <c r="B723">
        <v>2012</v>
      </c>
      <c r="C723" t="s">
        <v>21</v>
      </c>
      <c r="D723" t="s">
        <v>23</v>
      </c>
      <c r="E723">
        <v>45326</v>
      </c>
      <c r="F723">
        <v>109309</v>
      </c>
      <c r="G723">
        <v>956.2</v>
      </c>
      <c r="H723">
        <v>6835160.7999999998</v>
      </c>
      <c r="I723">
        <v>14051.06</v>
      </c>
      <c r="J723">
        <v>2.395</v>
      </c>
      <c r="K723">
        <v>25.795999999999999</v>
      </c>
      <c r="L723">
        <v>36.159999999999997</v>
      </c>
      <c r="M723">
        <v>16.265999999999998</v>
      </c>
    </row>
    <row r="724" spans="1:13" x14ac:dyDescent="0.3">
      <c r="A724" t="s">
        <v>13</v>
      </c>
      <c r="B724">
        <v>2012</v>
      </c>
      <c r="C724" t="s">
        <v>16</v>
      </c>
      <c r="D724" t="s">
        <v>23</v>
      </c>
      <c r="E724">
        <v>185162</v>
      </c>
      <c r="F724">
        <v>587711</v>
      </c>
      <c r="G724">
        <v>956.2</v>
      </c>
      <c r="H724">
        <v>27922429.600000001</v>
      </c>
      <c r="I724">
        <v>57400.22</v>
      </c>
      <c r="K724">
        <v>25.795999999999999</v>
      </c>
      <c r="L724">
        <v>36.159999999999997</v>
      </c>
      <c r="M724">
        <v>16.265999999999998</v>
      </c>
    </row>
    <row r="725" spans="1:13" x14ac:dyDescent="0.3">
      <c r="A725" t="s">
        <v>18</v>
      </c>
      <c r="B725">
        <v>2012</v>
      </c>
      <c r="C725" t="s">
        <v>24</v>
      </c>
      <c r="D725" t="s">
        <v>23</v>
      </c>
      <c r="E725">
        <v>425393</v>
      </c>
      <c r="F725">
        <v>35510714</v>
      </c>
      <c r="G725">
        <v>956.2</v>
      </c>
      <c r="H725">
        <v>64149264.399999999</v>
      </c>
      <c r="I725">
        <v>131871.82999999999</v>
      </c>
      <c r="J725">
        <v>83.307000000000002</v>
      </c>
      <c r="K725">
        <v>25.795999999999999</v>
      </c>
      <c r="L725">
        <v>36.159999999999997</v>
      </c>
      <c r="M725">
        <v>16.265999999999998</v>
      </c>
    </row>
    <row r="726" spans="1:13" x14ac:dyDescent="0.3">
      <c r="A726" t="s">
        <v>31</v>
      </c>
      <c r="B726">
        <v>2012</v>
      </c>
      <c r="C726" t="s">
        <v>19</v>
      </c>
      <c r="D726" t="s">
        <v>23</v>
      </c>
      <c r="E726">
        <v>210992</v>
      </c>
      <c r="F726">
        <v>106890</v>
      </c>
      <c r="G726">
        <v>956.2</v>
      </c>
      <c r="H726">
        <v>31817593.600000001</v>
      </c>
      <c r="I726">
        <v>65407.519999999997</v>
      </c>
      <c r="J726">
        <v>0.50900000000000001</v>
      </c>
      <c r="K726">
        <v>25.795999999999999</v>
      </c>
      <c r="L726">
        <v>36.159999999999997</v>
      </c>
      <c r="M726">
        <v>16.265999999999998</v>
      </c>
    </row>
    <row r="727" spans="1:13" x14ac:dyDescent="0.3">
      <c r="A727" t="s">
        <v>31</v>
      </c>
      <c r="B727">
        <v>2012</v>
      </c>
      <c r="C727" t="s">
        <v>21</v>
      </c>
      <c r="D727" t="s">
        <v>23</v>
      </c>
      <c r="E727">
        <v>278912</v>
      </c>
      <c r="F727">
        <v>138485</v>
      </c>
      <c r="G727">
        <v>956.2</v>
      </c>
      <c r="H727">
        <v>42059929.600000001</v>
      </c>
      <c r="I727">
        <v>86462.720000000001</v>
      </c>
      <c r="K727">
        <v>25.795999999999999</v>
      </c>
      <c r="L727">
        <v>36.159999999999997</v>
      </c>
    </row>
    <row r="728" spans="1:13" x14ac:dyDescent="0.3">
      <c r="A728" t="s">
        <v>31</v>
      </c>
      <c r="B728">
        <v>2012</v>
      </c>
      <c r="C728" t="s">
        <v>16</v>
      </c>
      <c r="D728" t="s">
        <v>23</v>
      </c>
      <c r="E728">
        <v>20178</v>
      </c>
      <c r="F728">
        <v>20173</v>
      </c>
      <c r="G728">
        <v>956.2</v>
      </c>
      <c r="H728">
        <v>3042842.4</v>
      </c>
      <c r="I728">
        <v>6255.18</v>
      </c>
      <c r="J728">
        <v>1.0109999999999999</v>
      </c>
      <c r="K728">
        <v>25.795999999999999</v>
      </c>
      <c r="L728">
        <v>36.159999999999997</v>
      </c>
      <c r="M728">
        <v>16.265999999999998</v>
      </c>
    </row>
    <row r="729" spans="1:13" x14ac:dyDescent="0.3">
      <c r="A729" t="s">
        <v>32</v>
      </c>
      <c r="B729">
        <v>2012</v>
      </c>
      <c r="D729" t="s">
        <v>23</v>
      </c>
      <c r="E729">
        <v>102636</v>
      </c>
      <c r="F729">
        <v>49448</v>
      </c>
      <c r="G729">
        <v>956.2</v>
      </c>
      <c r="H729">
        <v>15477508.800000001</v>
      </c>
      <c r="I729">
        <v>31817.16</v>
      </c>
      <c r="J729">
        <v>0.33600000000000002</v>
      </c>
      <c r="K729">
        <v>25.795999999999999</v>
      </c>
      <c r="L729">
        <v>36.159999999999997</v>
      </c>
      <c r="M729">
        <v>16.265999999999998</v>
      </c>
    </row>
    <row r="730" spans="1:13" x14ac:dyDescent="0.3">
      <c r="A730" t="s">
        <v>32</v>
      </c>
      <c r="B730">
        <v>2012</v>
      </c>
      <c r="C730" t="s">
        <v>21</v>
      </c>
      <c r="D730" t="s">
        <v>23</v>
      </c>
      <c r="E730">
        <v>5376</v>
      </c>
      <c r="F730">
        <v>2791</v>
      </c>
      <c r="G730">
        <v>956.2</v>
      </c>
      <c r="H730">
        <v>810700.80000000005</v>
      </c>
      <c r="I730">
        <v>1666.56</v>
      </c>
      <c r="J730">
        <v>0.60899999999999999</v>
      </c>
      <c r="K730">
        <v>25.795999999999999</v>
      </c>
      <c r="L730">
        <v>36.159999999999997</v>
      </c>
      <c r="M730">
        <v>16.265999999999998</v>
      </c>
    </row>
    <row r="731" spans="1:13" x14ac:dyDescent="0.3">
      <c r="A731" t="s">
        <v>20</v>
      </c>
      <c r="B731">
        <v>2012</v>
      </c>
      <c r="C731" t="s">
        <v>21</v>
      </c>
      <c r="D731" t="s">
        <v>23</v>
      </c>
      <c r="E731">
        <v>225274</v>
      </c>
      <c r="F731">
        <v>178871</v>
      </c>
      <c r="G731">
        <v>956.2</v>
      </c>
      <c r="H731">
        <v>33971319.200000003</v>
      </c>
      <c r="I731">
        <v>69834.94</v>
      </c>
      <c r="J731">
        <v>0.84599999999999997</v>
      </c>
      <c r="K731">
        <v>25.795999999999999</v>
      </c>
      <c r="L731">
        <v>36.159999999999997</v>
      </c>
      <c r="M731">
        <v>16.265999999999998</v>
      </c>
    </row>
    <row r="732" spans="1:13" x14ac:dyDescent="0.3">
      <c r="A732" t="s">
        <v>22</v>
      </c>
      <c r="B732">
        <v>2012</v>
      </c>
      <c r="C732" t="s">
        <v>137</v>
      </c>
      <c r="D732" t="s">
        <v>41</v>
      </c>
      <c r="E732">
        <v>113</v>
      </c>
      <c r="F732">
        <v>123</v>
      </c>
      <c r="G732">
        <v>2187.6</v>
      </c>
      <c r="H732">
        <v>17040.400000000001</v>
      </c>
      <c r="I732">
        <v>35.03</v>
      </c>
      <c r="J732">
        <v>0.55000000000000004</v>
      </c>
      <c r="K732">
        <v>25.283999999999999</v>
      </c>
      <c r="L732">
        <v>32.652000000000001</v>
      </c>
      <c r="M732">
        <v>19.547000000000001</v>
      </c>
    </row>
    <row r="733" spans="1:13" x14ac:dyDescent="0.3">
      <c r="A733" t="s">
        <v>13</v>
      </c>
      <c r="B733">
        <v>2012</v>
      </c>
      <c r="C733" t="s">
        <v>14</v>
      </c>
      <c r="D733" t="s">
        <v>41</v>
      </c>
      <c r="E733">
        <v>63232</v>
      </c>
      <c r="F733">
        <v>161083</v>
      </c>
      <c r="G733">
        <v>2187.6</v>
      </c>
      <c r="H733">
        <v>9535385.5999999996</v>
      </c>
      <c r="I733">
        <v>19601.919999999998</v>
      </c>
      <c r="J733">
        <v>2.41</v>
      </c>
      <c r="K733">
        <v>25.283999999999999</v>
      </c>
      <c r="L733">
        <v>32.652000000000001</v>
      </c>
      <c r="M733">
        <v>19.547000000000001</v>
      </c>
    </row>
    <row r="734" spans="1:13" x14ac:dyDescent="0.3">
      <c r="A734" t="s">
        <v>13</v>
      </c>
      <c r="B734">
        <v>2012</v>
      </c>
      <c r="C734" t="s">
        <v>16</v>
      </c>
      <c r="D734" t="s">
        <v>41</v>
      </c>
      <c r="E734">
        <v>47294</v>
      </c>
      <c r="F734">
        <v>134609</v>
      </c>
      <c r="G734">
        <v>2187.6</v>
      </c>
      <c r="H734">
        <v>7131935.2000000002</v>
      </c>
      <c r="I734">
        <v>14661.14</v>
      </c>
      <c r="K734">
        <v>25.283999999999999</v>
      </c>
      <c r="L734">
        <v>32.652000000000001</v>
      </c>
      <c r="M734">
        <v>19.547000000000001</v>
      </c>
    </row>
    <row r="735" spans="1:13" x14ac:dyDescent="0.3">
      <c r="A735" t="s">
        <v>13</v>
      </c>
      <c r="B735">
        <v>2012</v>
      </c>
      <c r="C735" t="s">
        <v>17</v>
      </c>
      <c r="D735" t="s">
        <v>41</v>
      </c>
      <c r="E735">
        <v>86751</v>
      </c>
      <c r="F735">
        <v>212607</v>
      </c>
      <c r="G735">
        <v>2187.6</v>
      </c>
      <c r="H735">
        <v>13082050.800000001</v>
      </c>
      <c r="I735">
        <v>26892.81</v>
      </c>
      <c r="J735">
        <v>2.355</v>
      </c>
      <c r="K735">
        <v>25.283999999999999</v>
      </c>
      <c r="L735">
        <v>32.652000000000001</v>
      </c>
      <c r="M735">
        <v>19.547000000000001</v>
      </c>
    </row>
    <row r="736" spans="1:13" x14ac:dyDescent="0.3">
      <c r="A736" t="s">
        <v>18</v>
      </c>
      <c r="B736">
        <v>2012</v>
      </c>
      <c r="C736" t="s">
        <v>159</v>
      </c>
      <c r="D736" t="s">
        <v>41</v>
      </c>
      <c r="E736">
        <v>1742</v>
      </c>
      <c r="F736">
        <v>165720</v>
      </c>
      <c r="G736">
        <v>2187.6</v>
      </c>
      <c r="H736">
        <v>262693.59999999998</v>
      </c>
      <c r="I736">
        <v>540.02</v>
      </c>
      <c r="J736">
        <v>48.691000000000003</v>
      </c>
      <c r="K736">
        <v>25.283999999999999</v>
      </c>
      <c r="L736">
        <v>32.652000000000001</v>
      </c>
      <c r="M736">
        <v>19.547000000000001</v>
      </c>
    </row>
    <row r="737" spans="1:13" x14ac:dyDescent="0.3">
      <c r="A737" t="s">
        <v>32</v>
      </c>
      <c r="B737">
        <v>2012</v>
      </c>
      <c r="C737" t="s">
        <v>24</v>
      </c>
      <c r="D737" t="s">
        <v>41</v>
      </c>
      <c r="E737">
        <v>265</v>
      </c>
      <c r="F737" t="s">
        <v>160</v>
      </c>
      <c r="G737">
        <v>2187.6</v>
      </c>
      <c r="H737">
        <v>39962</v>
      </c>
      <c r="I737">
        <v>82.15</v>
      </c>
      <c r="J737">
        <v>0</v>
      </c>
      <c r="K737">
        <v>25.283999999999999</v>
      </c>
      <c r="L737">
        <v>32.652000000000001</v>
      </c>
      <c r="M737">
        <v>19.547000000000001</v>
      </c>
    </row>
    <row r="738" spans="1:13" x14ac:dyDescent="0.3">
      <c r="A738" t="s">
        <v>20</v>
      </c>
      <c r="B738">
        <v>2012</v>
      </c>
      <c r="C738" t="s">
        <v>24</v>
      </c>
      <c r="D738" t="s">
        <v>41</v>
      </c>
      <c r="E738">
        <v>1</v>
      </c>
      <c r="F738">
        <v>0</v>
      </c>
      <c r="H738">
        <v>150.80000000000001</v>
      </c>
      <c r="I738">
        <v>0.31</v>
      </c>
      <c r="J738">
        <v>0</v>
      </c>
      <c r="K738">
        <v>25.283999999999999</v>
      </c>
      <c r="L738">
        <v>32.652000000000001</v>
      </c>
      <c r="M738">
        <v>19.547000000000001</v>
      </c>
    </row>
    <row r="739" spans="1:13" x14ac:dyDescent="0.3">
      <c r="A739" t="s">
        <v>13</v>
      </c>
      <c r="B739">
        <v>2012</v>
      </c>
      <c r="C739" t="s">
        <v>14</v>
      </c>
      <c r="D739" t="s">
        <v>26</v>
      </c>
      <c r="E739">
        <v>33000</v>
      </c>
      <c r="F739">
        <v>66000</v>
      </c>
      <c r="G739">
        <v>2945.3</v>
      </c>
      <c r="H739">
        <v>4976400</v>
      </c>
      <c r="I739">
        <v>10230</v>
      </c>
      <c r="J739">
        <v>2.2330000000000001</v>
      </c>
      <c r="K739">
        <v>18.988</v>
      </c>
      <c r="L739">
        <v>26.777999999999999</v>
      </c>
      <c r="M739">
        <v>11.622</v>
      </c>
    </row>
    <row r="740" spans="1:13" x14ac:dyDescent="0.3">
      <c r="A740" t="s">
        <v>13</v>
      </c>
      <c r="B740">
        <v>2012</v>
      </c>
      <c r="C740" t="s">
        <v>21</v>
      </c>
      <c r="D740" t="s">
        <v>26</v>
      </c>
      <c r="E740" t="s">
        <v>161</v>
      </c>
      <c r="F740">
        <v>56786</v>
      </c>
      <c r="G740">
        <v>2945.3</v>
      </c>
      <c r="I740">
        <v>4112.7700000000004</v>
      </c>
      <c r="J740">
        <v>2.13</v>
      </c>
      <c r="K740">
        <v>18.988</v>
      </c>
      <c r="L740">
        <v>26.777999999999999</v>
      </c>
      <c r="M740">
        <v>11.622</v>
      </c>
    </row>
    <row r="741" spans="1:13" x14ac:dyDescent="0.3">
      <c r="A741" t="s">
        <v>13</v>
      </c>
      <c r="B741">
        <v>2012</v>
      </c>
      <c r="C741" t="s">
        <v>17</v>
      </c>
      <c r="D741" t="s">
        <v>26</v>
      </c>
      <c r="E741">
        <v>63484</v>
      </c>
      <c r="F741">
        <v>142867</v>
      </c>
      <c r="G741">
        <v>2945.3</v>
      </c>
      <c r="H741">
        <v>9573387.1999999993</v>
      </c>
      <c r="I741">
        <v>19680.04</v>
      </c>
      <c r="J741">
        <v>2.1190000000000002</v>
      </c>
      <c r="K741">
        <v>18.988</v>
      </c>
      <c r="L741">
        <v>26.777999999999999</v>
      </c>
      <c r="M741">
        <v>11.622</v>
      </c>
    </row>
    <row r="742" spans="1:13" x14ac:dyDescent="0.3">
      <c r="A742" t="s">
        <v>18</v>
      </c>
      <c r="B742">
        <v>2012</v>
      </c>
      <c r="C742" t="s">
        <v>24</v>
      </c>
      <c r="D742" t="s">
        <v>26</v>
      </c>
      <c r="E742">
        <v>95</v>
      </c>
      <c r="G742">
        <v>2945.3</v>
      </c>
      <c r="H742">
        <v>14326</v>
      </c>
      <c r="I742">
        <v>29.45</v>
      </c>
      <c r="J742">
        <v>2.72</v>
      </c>
      <c r="K742">
        <v>18.988</v>
      </c>
      <c r="L742">
        <v>26.777999999999999</v>
      </c>
    </row>
    <row r="743" spans="1:13" x14ac:dyDescent="0.3">
      <c r="A743" t="s">
        <v>20</v>
      </c>
      <c r="B743">
        <v>2012</v>
      </c>
      <c r="C743" t="s">
        <v>21</v>
      </c>
      <c r="D743" t="s">
        <v>26</v>
      </c>
      <c r="E743">
        <v>406</v>
      </c>
      <c r="F743">
        <v>742</v>
      </c>
      <c r="G743">
        <v>2945.3</v>
      </c>
      <c r="H743">
        <v>61224.800000000003</v>
      </c>
      <c r="I743">
        <v>125.86</v>
      </c>
      <c r="J743">
        <v>1.357</v>
      </c>
      <c r="K743">
        <v>18.988</v>
      </c>
      <c r="L743">
        <v>26.777999999999999</v>
      </c>
      <c r="M743">
        <v>11.622</v>
      </c>
    </row>
    <row r="744" spans="1:13" x14ac:dyDescent="0.3">
      <c r="A744" t="s">
        <v>22</v>
      </c>
      <c r="B744">
        <v>2013</v>
      </c>
      <c r="C744" t="s">
        <v>19</v>
      </c>
      <c r="D744" t="s">
        <v>52</v>
      </c>
      <c r="E744">
        <v>37021</v>
      </c>
      <c r="F744">
        <v>36385</v>
      </c>
      <c r="G744">
        <v>1062.3</v>
      </c>
      <c r="H744">
        <v>5349164.29</v>
      </c>
      <c r="I744">
        <v>9995.67</v>
      </c>
      <c r="J744">
        <v>1.0049999999999999</v>
      </c>
      <c r="K744">
        <v>27.692</v>
      </c>
      <c r="L744">
        <v>36.86</v>
      </c>
      <c r="M744">
        <v>19.847000000000001</v>
      </c>
    </row>
    <row r="745" spans="1:13" x14ac:dyDescent="0.3">
      <c r="A745" t="s">
        <v>22</v>
      </c>
      <c r="B745">
        <v>2013</v>
      </c>
      <c r="D745" t="s">
        <v>52</v>
      </c>
      <c r="E745">
        <v>4538</v>
      </c>
      <c r="F745">
        <v>7056</v>
      </c>
      <c r="G745">
        <v>1062.3</v>
      </c>
      <c r="H745">
        <v>655695.62</v>
      </c>
      <c r="I745">
        <v>1225.26</v>
      </c>
      <c r="J745">
        <v>1.534</v>
      </c>
      <c r="K745">
        <v>27.692</v>
      </c>
      <c r="L745">
        <v>36.86</v>
      </c>
      <c r="M745">
        <v>19.847000000000001</v>
      </c>
    </row>
    <row r="746" spans="1:13" x14ac:dyDescent="0.3">
      <c r="A746" t="s">
        <v>13</v>
      </c>
      <c r="B746">
        <v>2013</v>
      </c>
      <c r="C746" t="s">
        <v>19</v>
      </c>
      <c r="D746" t="s">
        <v>52</v>
      </c>
      <c r="E746">
        <v>1705555</v>
      </c>
      <c r="F746">
        <v>4356822</v>
      </c>
      <c r="G746">
        <v>1062.3</v>
      </c>
      <c r="H746">
        <v>246435642</v>
      </c>
      <c r="I746">
        <v>460499.85</v>
      </c>
      <c r="J746">
        <v>2.7149999999999999</v>
      </c>
      <c r="K746">
        <v>27.692</v>
      </c>
      <c r="L746">
        <v>36.86</v>
      </c>
      <c r="M746">
        <v>19.847000000000001</v>
      </c>
    </row>
    <row r="747" spans="1:13" x14ac:dyDescent="0.3">
      <c r="A747" t="s">
        <v>13</v>
      </c>
      <c r="B747">
        <v>2013</v>
      </c>
      <c r="C747" t="s">
        <v>21</v>
      </c>
      <c r="D747" t="s">
        <v>52</v>
      </c>
      <c r="E747">
        <v>877885</v>
      </c>
      <c r="F747">
        <v>3636603</v>
      </c>
      <c r="G747">
        <v>1062.3</v>
      </c>
      <c r="H747">
        <v>126845603.7</v>
      </c>
      <c r="I747">
        <v>237028.95</v>
      </c>
      <c r="J747">
        <v>3.4079999999999999</v>
      </c>
      <c r="K747">
        <v>27.692</v>
      </c>
      <c r="L747">
        <v>36.86</v>
      </c>
      <c r="M747">
        <v>19.847000000000001</v>
      </c>
    </row>
    <row r="748" spans="1:13" x14ac:dyDescent="0.3">
      <c r="A748" t="s">
        <v>18</v>
      </c>
      <c r="B748">
        <v>2013</v>
      </c>
      <c r="C748" t="s">
        <v>79</v>
      </c>
      <c r="D748" t="s">
        <v>52</v>
      </c>
      <c r="E748">
        <v>152847</v>
      </c>
      <c r="G748">
        <v>1062.3</v>
      </c>
      <c r="H748">
        <v>22084863.030000001</v>
      </c>
      <c r="I748">
        <v>41268.69</v>
      </c>
      <c r="J748">
        <v>84.426000000000002</v>
      </c>
      <c r="K748">
        <v>27.692</v>
      </c>
      <c r="L748">
        <v>36.86</v>
      </c>
      <c r="M748">
        <v>19.847000000000001</v>
      </c>
    </row>
    <row r="749" spans="1:13" x14ac:dyDescent="0.3">
      <c r="A749" t="s">
        <v>31</v>
      </c>
      <c r="B749">
        <v>2013</v>
      </c>
      <c r="C749" t="s">
        <v>19</v>
      </c>
      <c r="D749" t="s">
        <v>52</v>
      </c>
      <c r="E749">
        <v>17828</v>
      </c>
      <c r="F749">
        <v>14053</v>
      </c>
      <c r="G749">
        <v>1062.3</v>
      </c>
      <c r="H749">
        <v>2575967.7200000002</v>
      </c>
      <c r="J749">
        <v>0.76400000000000001</v>
      </c>
      <c r="K749">
        <v>27.692</v>
      </c>
      <c r="L749">
        <v>36.86</v>
      </c>
      <c r="M749">
        <v>19.847000000000001</v>
      </c>
    </row>
    <row r="750" spans="1:13" x14ac:dyDescent="0.3">
      <c r="A750" t="s">
        <v>31</v>
      </c>
      <c r="B750">
        <v>2013</v>
      </c>
      <c r="C750" t="s">
        <v>21</v>
      </c>
      <c r="D750" t="s">
        <v>52</v>
      </c>
      <c r="E750">
        <v>62122</v>
      </c>
      <c r="F750">
        <v>53925</v>
      </c>
      <c r="G750">
        <v>1062.3</v>
      </c>
      <c r="H750">
        <v>8976007.7799999993</v>
      </c>
      <c r="I750">
        <v>16772.939999999999</v>
      </c>
      <c r="K750">
        <v>27.692</v>
      </c>
      <c r="L750">
        <v>36.86</v>
      </c>
      <c r="M750">
        <v>19.847000000000001</v>
      </c>
    </row>
    <row r="751" spans="1:13" x14ac:dyDescent="0.3">
      <c r="A751" t="s">
        <v>32</v>
      </c>
      <c r="B751">
        <v>2013</v>
      </c>
      <c r="C751" t="s">
        <v>19</v>
      </c>
      <c r="D751" t="s">
        <v>52</v>
      </c>
      <c r="E751">
        <v>14508</v>
      </c>
      <c r="F751">
        <v>9901</v>
      </c>
      <c r="G751">
        <v>1062.3</v>
      </c>
      <c r="H751">
        <v>2096260.92</v>
      </c>
      <c r="I751">
        <v>3917.16</v>
      </c>
      <c r="J751">
        <v>0.72499999999999998</v>
      </c>
      <c r="K751">
        <v>27.692</v>
      </c>
      <c r="L751">
        <v>36.86</v>
      </c>
      <c r="M751">
        <v>19.847000000000001</v>
      </c>
    </row>
    <row r="752" spans="1:13" x14ac:dyDescent="0.3">
      <c r="A752" t="s">
        <v>32</v>
      </c>
      <c r="B752">
        <v>2013</v>
      </c>
      <c r="C752" t="s">
        <v>21</v>
      </c>
      <c r="D752" t="s">
        <v>52</v>
      </c>
      <c r="E752">
        <v>250265</v>
      </c>
      <c r="F752">
        <v>196803</v>
      </c>
      <c r="G752">
        <v>1062.3</v>
      </c>
      <c r="H752">
        <v>36160789.850000001</v>
      </c>
      <c r="I752">
        <v>67571.55</v>
      </c>
      <c r="J752">
        <v>0.75900000000000001</v>
      </c>
      <c r="K752">
        <v>27.692</v>
      </c>
      <c r="L752">
        <v>36.86</v>
      </c>
      <c r="M752">
        <v>19.847000000000001</v>
      </c>
    </row>
    <row r="753" spans="1:13" x14ac:dyDescent="0.3">
      <c r="A753" t="s">
        <v>20</v>
      </c>
      <c r="B753">
        <v>2013</v>
      </c>
      <c r="C753" t="s">
        <v>21</v>
      </c>
      <c r="D753" t="s">
        <v>52</v>
      </c>
      <c r="E753">
        <v>348</v>
      </c>
      <c r="F753">
        <v>249</v>
      </c>
      <c r="G753">
        <v>1062.3</v>
      </c>
      <c r="H753">
        <v>50282.52</v>
      </c>
      <c r="I753">
        <v>93.96</v>
      </c>
      <c r="J753">
        <v>0.68</v>
      </c>
      <c r="L753">
        <v>36.86</v>
      </c>
      <c r="M753">
        <v>19.847000000000001</v>
      </c>
    </row>
    <row r="754" spans="1:13" x14ac:dyDescent="0.3">
      <c r="A754" t="s">
        <v>13</v>
      </c>
      <c r="B754">
        <v>2013</v>
      </c>
      <c r="C754" t="s">
        <v>14</v>
      </c>
      <c r="D754" t="s">
        <v>15</v>
      </c>
      <c r="E754">
        <v>223332</v>
      </c>
      <c r="F754">
        <v>294440</v>
      </c>
      <c r="G754">
        <v>1797.7</v>
      </c>
      <c r="I754">
        <v>60299.64</v>
      </c>
      <c r="J754">
        <v>1.3859999999999999</v>
      </c>
      <c r="K754">
        <v>24.332000000000001</v>
      </c>
      <c r="L754">
        <v>33.325000000000003</v>
      </c>
      <c r="M754">
        <v>15.952</v>
      </c>
    </row>
    <row r="755" spans="1:13" x14ac:dyDescent="0.3">
      <c r="A755" t="s">
        <v>13</v>
      </c>
      <c r="B755">
        <v>2013</v>
      </c>
      <c r="C755" t="s">
        <v>16</v>
      </c>
      <c r="D755" t="s">
        <v>15</v>
      </c>
      <c r="E755">
        <v>399132</v>
      </c>
      <c r="F755">
        <v>1189858</v>
      </c>
      <c r="G755">
        <v>1797.7</v>
      </c>
      <c r="J755">
        <v>2.6560000000000001</v>
      </c>
      <c r="K755">
        <v>24.332000000000001</v>
      </c>
      <c r="L755">
        <v>33.325000000000003</v>
      </c>
      <c r="M755">
        <v>15.952</v>
      </c>
    </row>
    <row r="756" spans="1:13" x14ac:dyDescent="0.3">
      <c r="A756" t="s">
        <v>13</v>
      </c>
      <c r="B756">
        <v>2013</v>
      </c>
      <c r="C756" t="s">
        <v>17</v>
      </c>
      <c r="D756" t="s">
        <v>15</v>
      </c>
      <c r="E756">
        <v>1880737</v>
      </c>
      <c r="F756" t="s">
        <v>162</v>
      </c>
      <c r="G756" t="s">
        <v>163</v>
      </c>
      <c r="H756">
        <v>271747689.10000002</v>
      </c>
      <c r="I756">
        <v>507798.99</v>
      </c>
      <c r="J756">
        <v>1.9830000000000001</v>
      </c>
      <c r="K756">
        <v>24.332000000000001</v>
      </c>
      <c r="L756">
        <v>33.325000000000003</v>
      </c>
      <c r="M756">
        <v>15.952</v>
      </c>
    </row>
    <row r="757" spans="1:13" x14ac:dyDescent="0.3">
      <c r="A757" t="s">
        <v>18</v>
      </c>
      <c r="B757">
        <v>2013</v>
      </c>
      <c r="C757" t="s">
        <v>24</v>
      </c>
      <c r="D757" t="s">
        <v>15</v>
      </c>
      <c r="E757">
        <v>29083</v>
      </c>
      <c r="F757">
        <v>1075171</v>
      </c>
      <c r="G757" t="s">
        <v>163</v>
      </c>
      <c r="H757">
        <v>4202202.67</v>
      </c>
      <c r="I757">
        <v>7852.41</v>
      </c>
      <c r="J757">
        <v>36.249000000000002</v>
      </c>
      <c r="K757">
        <v>24.332000000000001</v>
      </c>
      <c r="L757">
        <v>33.325000000000003</v>
      </c>
      <c r="M757">
        <v>15.952</v>
      </c>
    </row>
    <row r="758" spans="1:13" x14ac:dyDescent="0.3">
      <c r="A758" t="s">
        <v>32</v>
      </c>
      <c r="B758">
        <v>2013</v>
      </c>
      <c r="C758" t="s">
        <v>21</v>
      </c>
      <c r="D758" t="s">
        <v>15</v>
      </c>
      <c r="E758">
        <v>54001</v>
      </c>
      <c r="F758">
        <v>31319</v>
      </c>
      <c r="G758">
        <v>1797.7</v>
      </c>
      <c r="H758">
        <v>7802604.4900000002</v>
      </c>
      <c r="I758">
        <v>14580.27</v>
      </c>
      <c r="K758" t="s">
        <v>164</v>
      </c>
      <c r="L758">
        <v>33.325000000000003</v>
      </c>
      <c r="M758">
        <v>15.952</v>
      </c>
    </row>
    <row r="759" spans="1:13" x14ac:dyDescent="0.3">
      <c r="A759" t="s">
        <v>20</v>
      </c>
      <c r="B759">
        <v>2013</v>
      </c>
      <c r="C759" t="s">
        <v>21</v>
      </c>
      <c r="D759" t="s">
        <v>15</v>
      </c>
      <c r="E759">
        <v>31294</v>
      </c>
      <c r="F759">
        <v>40444</v>
      </c>
      <c r="G759">
        <v>1797.7</v>
      </c>
      <c r="H759">
        <v>4521670.0599999996</v>
      </c>
      <c r="I759">
        <v>8449.3799999999992</v>
      </c>
      <c r="J759">
        <v>1.232</v>
      </c>
      <c r="K759">
        <v>24.332000000000001</v>
      </c>
      <c r="L759">
        <v>33.325000000000003</v>
      </c>
      <c r="M759">
        <v>15.952</v>
      </c>
    </row>
    <row r="760" spans="1:13" x14ac:dyDescent="0.3">
      <c r="A760" t="s">
        <v>22</v>
      </c>
      <c r="B760">
        <v>2013</v>
      </c>
      <c r="C760" t="s">
        <v>19</v>
      </c>
      <c r="D760" t="s">
        <v>37</v>
      </c>
      <c r="E760">
        <v>18</v>
      </c>
      <c r="F760">
        <v>14</v>
      </c>
      <c r="G760">
        <v>3642.6</v>
      </c>
      <c r="H760">
        <v>2600.8200000000002</v>
      </c>
      <c r="I760" t="s">
        <v>165</v>
      </c>
      <c r="J760">
        <v>1.0149999999999999</v>
      </c>
      <c r="K760">
        <v>24.986000000000001</v>
      </c>
      <c r="L760">
        <v>34.183999999999997</v>
      </c>
      <c r="M760">
        <v>17.577999999999999</v>
      </c>
    </row>
    <row r="761" spans="1:13" x14ac:dyDescent="0.3">
      <c r="A761" t="s">
        <v>13</v>
      </c>
      <c r="B761">
        <v>2013</v>
      </c>
      <c r="C761" t="s">
        <v>166</v>
      </c>
      <c r="D761" t="s">
        <v>37</v>
      </c>
      <c r="E761">
        <v>28330</v>
      </c>
      <c r="F761">
        <v>80114</v>
      </c>
      <c r="G761">
        <v>3642.6</v>
      </c>
      <c r="H761">
        <v>4093401.7</v>
      </c>
      <c r="I761">
        <v>7649.1</v>
      </c>
      <c r="J761">
        <v>2.82</v>
      </c>
      <c r="L761">
        <v>34.183999999999997</v>
      </c>
      <c r="M761">
        <v>17.577999999999999</v>
      </c>
    </row>
    <row r="762" spans="1:13" x14ac:dyDescent="0.3">
      <c r="A762" t="s">
        <v>13</v>
      </c>
      <c r="B762">
        <v>2013</v>
      </c>
      <c r="C762" t="s">
        <v>21</v>
      </c>
      <c r="D762" t="s">
        <v>37</v>
      </c>
      <c r="E762">
        <v>14490</v>
      </c>
      <c r="F762">
        <v>46397</v>
      </c>
      <c r="G762">
        <v>3642.6</v>
      </c>
      <c r="H762">
        <v>2093660.1</v>
      </c>
      <c r="I762">
        <v>3912.3</v>
      </c>
      <c r="J762">
        <v>3.2050000000000001</v>
      </c>
      <c r="K762">
        <v>24.986000000000001</v>
      </c>
      <c r="L762">
        <v>34.183999999999997</v>
      </c>
      <c r="M762">
        <v>17.577999999999999</v>
      </c>
    </row>
    <row r="763" spans="1:13" x14ac:dyDescent="0.3">
      <c r="A763" t="s">
        <v>18</v>
      </c>
      <c r="B763">
        <v>2013</v>
      </c>
      <c r="C763" t="s">
        <v>24</v>
      </c>
      <c r="D763" t="s">
        <v>37</v>
      </c>
      <c r="E763">
        <v>872</v>
      </c>
      <c r="F763">
        <v>47669</v>
      </c>
      <c r="H763">
        <v>125995.28</v>
      </c>
      <c r="I763">
        <v>235.44</v>
      </c>
      <c r="J763">
        <v>48.06</v>
      </c>
      <c r="K763">
        <v>24.986000000000001</v>
      </c>
      <c r="L763">
        <v>34.183999999999997</v>
      </c>
      <c r="M763">
        <v>17.577999999999999</v>
      </c>
    </row>
    <row r="764" spans="1:13" x14ac:dyDescent="0.3">
      <c r="A764" t="s">
        <v>22</v>
      </c>
      <c r="B764">
        <v>2013</v>
      </c>
      <c r="C764" t="s">
        <v>19</v>
      </c>
      <c r="D764" t="s">
        <v>23</v>
      </c>
      <c r="E764">
        <v>639203</v>
      </c>
      <c r="F764">
        <v>1207396</v>
      </c>
      <c r="G764">
        <v>1235.5999999999999</v>
      </c>
      <c r="H764">
        <v>92358441.469999999</v>
      </c>
      <c r="I764">
        <v>172584.81</v>
      </c>
      <c r="J764">
        <v>1.74</v>
      </c>
      <c r="K764">
        <v>25.431999999999999</v>
      </c>
      <c r="L764">
        <v>35.368000000000002</v>
      </c>
      <c r="M764" t="s">
        <v>167</v>
      </c>
    </row>
    <row r="765" spans="1:13" x14ac:dyDescent="0.3">
      <c r="A765" t="s">
        <v>22</v>
      </c>
      <c r="B765">
        <v>2013</v>
      </c>
      <c r="C765" t="s">
        <v>21</v>
      </c>
      <c r="D765" t="s">
        <v>23</v>
      </c>
      <c r="E765">
        <v>24916</v>
      </c>
      <c r="F765">
        <v>36353</v>
      </c>
      <c r="G765">
        <v>1235.5999999999999</v>
      </c>
      <c r="H765">
        <v>3600112.84</v>
      </c>
      <c r="I765">
        <v>6727.32</v>
      </c>
      <c r="J765">
        <v>1.498</v>
      </c>
      <c r="K765">
        <v>25.431999999999999</v>
      </c>
      <c r="L765">
        <v>35.368000000000002</v>
      </c>
      <c r="M765">
        <v>16.709</v>
      </c>
    </row>
    <row r="766" spans="1:13" x14ac:dyDescent="0.3">
      <c r="A766" t="s">
        <v>22</v>
      </c>
      <c r="B766">
        <v>2013</v>
      </c>
      <c r="C766" t="s">
        <v>16</v>
      </c>
      <c r="D766" t="s">
        <v>23</v>
      </c>
      <c r="E766">
        <v>7312</v>
      </c>
      <c r="F766">
        <v>14363</v>
      </c>
      <c r="G766">
        <v>1235.5999999999999</v>
      </c>
      <c r="H766">
        <v>1056510.8799999999</v>
      </c>
      <c r="I766">
        <v>1974.24</v>
      </c>
      <c r="J766">
        <v>1.978</v>
      </c>
      <c r="K766">
        <v>25.431999999999999</v>
      </c>
      <c r="L766">
        <v>35.368000000000002</v>
      </c>
      <c r="M766">
        <v>16.709</v>
      </c>
    </row>
    <row r="767" spans="1:13" x14ac:dyDescent="0.3">
      <c r="A767" t="s">
        <v>13</v>
      </c>
      <c r="B767">
        <v>2013</v>
      </c>
      <c r="C767" t="s">
        <v>19</v>
      </c>
      <c r="D767" t="s">
        <v>23</v>
      </c>
      <c r="E767">
        <v>1035111</v>
      </c>
      <c r="F767">
        <v>3057894</v>
      </c>
      <c r="G767">
        <v>1235.5999999999999</v>
      </c>
      <c r="H767">
        <v>149563188.40000001</v>
      </c>
      <c r="I767">
        <v>279479.96999999997</v>
      </c>
      <c r="J767">
        <v>2.7930000000000001</v>
      </c>
      <c r="K767">
        <v>25.431999999999999</v>
      </c>
      <c r="L767">
        <v>35.368000000000002</v>
      </c>
      <c r="M767">
        <v>16.709</v>
      </c>
    </row>
    <row r="768" spans="1:13" x14ac:dyDescent="0.3">
      <c r="A768" t="s">
        <v>13</v>
      </c>
      <c r="B768">
        <v>2013</v>
      </c>
      <c r="C768" t="s">
        <v>21</v>
      </c>
      <c r="D768" t="s">
        <v>23</v>
      </c>
      <c r="E768">
        <v>40896</v>
      </c>
      <c r="F768">
        <v>102639</v>
      </c>
      <c r="G768">
        <v>1235.5999999999999</v>
      </c>
      <c r="H768">
        <v>5909063.04</v>
      </c>
      <c r="I768">
        <v>11041.92</v>
      </c>
      <c r="J768">
        <v>2.5459999999999998</v>
      </c>
      <c r="K768">
        <v>25.431999999999999</v>
      </c>
      <c r="L768">
        <v>35.368000000000002</v>
      </c>
      <c r="M768">
        <v>16.709</v>
      </c>
    </row>
    <row r="769" spans="1:13" x14ac:dyDescent="0.3">
      <c r="A769" t="s">
        <v>13</v>
      </c>
      <c r="B769">
        <v>2013</v>
      </c>
      <c r="C769" t="s">
        <v>16</v>
      </c>
      <c r="D769" t="s">
        <v>23</v>
      </c>
      <c r="E769">
        <v>264028</v>
      </c>
      <c r="F769">
        <v>892066</v>
      </c>
      <c r="G769">
        <v>1235.5999999999999</v>
      </c>
      <c r="H769">
        <v>38149405.719999999</v>
      </c>
      <c r="I769">
        <v>71287.56</v>
      </c>
      <c r="J769">
        <v>3.0230000000000001</v>
      </c>
      <c r="K769">
        <v>25.431999999999999</v>
      </c>
      <c r="L769">
        <v>35.368000000000002</v>
      </c>
      <c r="M769">
        <v>16.709</v>
      </c>
    </row>
    <row r="770" spans="1:13" x14ac:dyDescent="0.3">
      <c r="A770" t="s">
        <v>18</v>
      </c>
      <c r="B770">
        <v>2013</v>
      </c>
      <c r="C770" t="s">
        <v>24</v>
      </c>
      <c r="D770" t="s">
        <v>23</v>
      </c>
      <c r="E770">
        <v>420022</v>
      </c>
      <c r="F770">
        <v>38042382</v>
      </c>
      <c r="G770">
        <v>1235.5999999999999</v>
      </c>
      <c r="H770">
        <v>60688978.780000001</v>
      </c>
      <c r="I770">
        <v>113405.94</v>
      </c>
      <c r="J770">
        <v>87.882000000000005</v>
      </c>
      <c r="K770">
        <v>25.431999999999999</v>
      </c>
      <c r="L770">
        <v>35.368000000000002</v>
      </c>
      <c r="M770">
        <v>16.709</v>
      </c>
    </row>
    <row r="771" spans="1:13" x14ac:dyDescent="0.3">
      <c r="A771" t="s">
        <v>31</v>
      </c>
      <c r="B771">
        <v>2013</v>
      </c>
      <c r="C771" t="s">
        <v>19</v>
      </c>
      <c r="D771" t="s">
        <v>23</v>
      </c>
      <c r="E771">
        <v>186601</v>
      </c>
      <c r="F771">
        <v>108957</v>
      </c>
      <c r="G771">
        <v>1235.5999999999999</v>
      </c>
      <c r="H771">
        <v>26961978.489999998</v>
      </c>
      <c r="I771">
        <v>50382.27</v>
      </c>
      <c r="J771">
        <v>0.56200000000000006</v>
      </c>
      <c r="K771">
        <v>25.431999999999999</v>
      </c>
      <c r="L771">
        <v>35.368000000000002</v>
      </c>
      <c r="M771">
        <v>16.709</v>
      </c>
    </row>
    <row r="772" spans="1:13" x14ac:dyDescent="0.3">
      <c r="A772" t="s">
        <v>31</v>
      </c>
      <c r="B772">
        <v>2013</v>
      </c>
      <c r="C772" t="s">
        <v>21</v>
      </c>
      <c r="D772" t="s">
        <v>23</v>
      </c>
      <c r="E772">
        <v>211484</v>
      </c>
      <c r="F772">
        <v>125464</v>
      </c>
      <c r="G772">
        <v>1235.5999999999999</v>
      </c>
      <c r="H772">
        <v>30557323.16</v>
      </c>
      <c r="J772">
        <v>0.70599999999999996</v>
      </c>
      <c r="K772">
        <v>25.431999999999999</v>
      </c>
      <c r="L772">
        <v>35.368000000000002</v>
      </c>
      <c r="M772">
        <v>16.709</v>
      </c>
    </row>
    <row r="773" spans="1:13" x14ac:dyDescent="0.3">
      <c r="A773" t="s">
        <v>31</v>
      </c>
      <c r="B773">
        <v>2013</v>
      </c>
      <c r="C773" t="s">
        <v>16</v>
      </c>
      <c r="D773" t="s">
        <v>23</v>
      </c>
      <c r="E773">
        <v>18620</v>
      </c>
      <c r="F773">
        <v>18523</v>
      </c>
      <c r="G773">
        <v>1235.5999999999999</v>
      </c>
      <c r="H773">
        <v>2690403.8</v>
      </c>
      <c r="I773">
        <v>5027.3999999999996</v>
      </c>
      <c r="J773">
        <v>1.046</v>
      </c>
      <c r="L773">
        <v>35.368000000000002</v>
      </c>
      <c r="M773">
        <v>16.709</v>
      </c>
    </row>
    <row r="774" spans="1:13" x14ac:dyDescent="0.3">
      <c r="A774" t="s">
        <v>32</v>
      </c>
      <c r="B774">
        <v>2013</v>
      </c>
      <c r="C774" t="s">
        <v>19</v>
      </c>
      <c r="D774" t="s">
        <v>23</v>
      </c>
      <c r="E774">
        <v>95294</v>
      </c>
      <c r="F774">
        <v>45839</v>
      </c>
      <c r="G774">
        <v>1235.5999999999999</v>
      </c>
      <c r="H774">
        <v>13769030.060000001</v>
      </c>
      <c r="I774">
        <v>25729.38</v>
      </c>
      <c r="J774">
        <v>0.40400000000000003</v>
      </c>
      <c r="K774">
        <v>25.431999999999999</v>
      </c>
      <c r="L774">
        <v>35.368000000000002</v>
      </c>
      <c r="M774">
        <v>16.709</v>
      </c>
    </row>
    <row r="775" spans="1:13" x14ac:dyDescent="0.3">
      <c r="A775" t="s">
        <v>32</v>
      </c>
      <c r="B775">
        <v>2013</v>
      </c>
      <c r="C775" t="s">
        <v>21</v>
      </c>
      <c r="D775" t="s">
        <v>23</v>
      </c>
      <c r="E775">
        <v>6843</v>
      </c>
      <c r="F775">
        <v>3911</v>
      </c>
      <c r="H775">
        <v>988745.07</v>
      </c>
      <c r="I775">
        <v>1847.61</v>
      </c>
      <c r="J775">
        <v>0.56699999999999995</v>
      </c>
      <c r="K775">
        <v>25.431999999999999</v>
      </c>
      <c r="L775">
        <v>35.368000000000002</v>
      </c>
      <c r="M775">
        <v>16.709</v>
      </c>
    </row>
    <row r="776" spans="1:13" x14ac:dyDescent="0.3">
      <c r="A776" t="s">
        <v>20</v>
      </c>
      <c r="B776">
        <v>2013</v>
      </c>
      <c r="D776" t="s">
        <v>23</v>
      </c>
      <c r="E776">
        <v>209079</v>
      </c>
      <c r="F776">
        <v>210041</v>
      </c>
      <c r="G776">
        <v>1235.5999999999999</v>
      </c>
      <c r="H776">
        <v>30209824.710000001</v>
      </c>
      <c r="I776">
        <v>56451.33</v>
      </c>
      <c r="J776">
        <v>1.069</v>
      </c>
      <c r="K776">
        <v>25.431999999999999</v>
      </c>
      <c r="L776">
        <v>35.368000000000002</v>
      </c>
      <c r="M776">
        <v>16.709</v>
      </c>
    </row>
    <row r="777" spans="1:13" x14ac:dyDescent="0.3">
      <c r="A777" t="s">
        <v>22</v>
      </c>
      <c r="B777">
        <v>2013</v>
      </c>
      <c r="C777" t="s">
        <v>24</v>
      </c>
      <c r="D777" t="s">
        <v>41</v>
      </c>
      <c r="E777">
        <v>82</v>
      </c>
      <c r="F777">
        <v>85</v>
      </c>
      <c r="G777">
        <v>3255.4</v>
      </c>
      <c r="H777">
        <v>11848.18</v>
      </c>
      <c r="I777">
        <v>22.14</v>
      </c>
      <c r="J777">
        <v>1.04</v>
      </c>
      <c r="K777">
        <v>25.308</v>
      </c>
      <c r="L777">
        <v>32.521000000000001</v>
      </c>
      <c r="M777">
        <v>19.715</v>
      </c>
    </row>
    <row r="778" spans="1:13" x14ac:dyDescent="0.3">
      <c r="A778" t="s">
        <v>13</v>
      </c>
      <c r="B778">
        <v>2013</v>
      </c>
      <c r="C778" t="s">
        <v>14</v>
      </c>
      <c r="D778" t="s">
        <v>41</v>
      </c>
      <c r="E778">
        <v>51922</v>
      </c>
      <c r="F778">
        <v>141234</v>
      </c>
      <c r="G778">
        <v>3255.4</v>
      </c>
      <c r="H778">
        <v>7502209.7800000003</v>
      </c>
      <c r="I778">
        <v>14018.94</v>
      </c>
      <c r="J778">
        <v>2.4169999999999998</v>
      </c>
      <c r="K778">
        <v>25.308</v>
      </c>
      <c r="L778">
        <v>32.521000000000001</v>
      </c>
      <c r="M778">
        <v>19.715</v>
      </c>
    </row>
    <row r="779" spans="1:13" x14ac:dyDescent="0.3">
      <c r="A779" t="s">
        <v>13</v>
      </c>
      <c r="B779">
        <v>2013</v>
      </c>
      <c r="C779" t="s">
        <v>16</v>
      </c>
      <c r="D779" t="s">
        <v>41</v>
      </c>
      <c r="E779">
        <v>46865</v>
      </c>
      <c r="F779">
        <v>137477</v>
      </c>
      <c r="G779">
        <v>3255.4</v>
      </c>
      <c r="H779">
        <v>6771523.8499999996</v>
      </c>
      <c r="J779">
        <v>2.6739999999999999</v>
      </c>
      <c r="K779">
        <v>25.308</v>
      </c>
      <c r="L779">
        <v>32.521000000000001</v>
      </c>
      <c r="M779">
        <v>19.715</v>
      </c>
    </row>
    <row r="780" spans="1:13" x14ac:dyDescent="0.3">
      <c r="A780" t="s">
        <v>13</v>
      </c>
      <c r="B780">
        <v>2013</v>
      </c>
      <c r="C780" t="s">
        <v>168</v>
      </c>
      <c r="D780" t="s">
        <v>41</v>
      </c>
      <c r="E780">
        <v>100824</v>
      </c>
      <c r="F780">
        <v>285614</v>
      </c>
      <c r="G780">
        <v>3255.4</v>
      </c>
      <c r="H780" t="s">
        <v>169</v>
      </c>
      <c r="I780">
        <v>27222.48</v>
      </c>
      <c r="J780">
        <v>2.5059999999999998</v>
      </c>
      <c r="L780">
        <v>32.521000000000001</v>
      </c>
      <c r="M780">
        <v>19.715</v>
      </c>
    </row>
    <row r="781" spans="1:13" x14ac:dyDescent="0.3">
      <c r="A781" t="s">
        <v>18</v>
      </c>
      <c r="B781">
        <v>2013</v>
      </c>
      <c r="C781" t="s">
        <v>137</v>
      </c>
      <c r="D781" t="s">
        <v>41</v>
      </c>
      <c r="E781" t="s">
        <v>170</v>
      </c>
      <c r="F781">
        <v>221520</v>
      </c>
      <c r="G781">
        <v>3255.4</v>
      </c>
      <c r="H781">
        <v>319364.80200000003</v>
      </c>
      <c r="I781">
        <v>596.77800000000002</v>
      </c>
      <c r="J781" t="s">
        <v>171</v>
      </c>
      <c r="K781">
        <v>25.308</v>
      </c>
      <c r="L781">
        <v>32.521000000000001</v>
      </c>
      <c r="M781">
        <v>19.715</v>
      </c>
    </row>
    <row r="782" spans="1:13" x14ac:dyDescent="0.3">
      <c r="A782" t="s">
        <v>32</v>
      </c>
      <c r="B782">
        <v>2013</v>
      </c>
      <c r="C782" t="s">
        <v>24</v>
      </c>
      <c r="D782" t="s">
        <v>41</v>
      </c>
      <c r="E782">
        <v>374</v>
      </c>
      <c r="F782">
        <v>0</v>
      </c>
      <c r="G782">
        <v>3255.4</v>
      </c>
      <c r="H782">
        <v>54039.26</v>
      </c>
      <c r="I782">
        <v>100.98</v>
      </c>
      <c r="J782">
        <v>0</v>
      </c>
      <c r="K782">
        <v>25.308</v>
      </c>
      <c r="L782">
        <v>32.521000000000001</v>
      </c>
      <c r="M782">
        <v>19.715</v>
      </c>
    </row>
    <row r="783" spans="1:13" x14ac:dyDescent="0.3">
      <c r="A783" t="s">
        <v>13</v>
      </c>
      <c r="B783">
        <v>2013</v>
      </c>
      <c r="C783" t="s">
        <v>14</v>
      </c>
      <c r="D783" t="s">
        <v>26</v>
      </c>
      <c r="E783">
        <v>22569</v>
      </c>
      <c r="F783">
        <v>48727</v>
      </c>
      <c r="G783">
        <v>2448.4</v>
      </c>
      <c r="H783">
        <v>3260994.81</v>
      </c>
      <c r="I783">
        <v>6093.63</v>
      </c>
      <c r="J783">
        <v>2.4489999999999998</v>
      </c>
      <c r="K783">
        <v>19.34</v>
      </c>
      <c r="L783">
        <v>27.167999999999999</v>
      </c>
      <c r="M783">
        <v>11.708</v>
      </c>
    </row>
    <row r="784" spans="1:13" x14ac:dyDescent="0.3">
      <c r="A784" t="s">
        <v>13</v>
      </c>
      <c r="B784">
        <v>2013</v>
      </c>
      <c r="C784" t="s">
        <v>21</v>
      </c>
      <c r="D784" t="s">
        <v>26</v>
      </c>
      <c r="E784">
        <v>13444</v>
      </c>
      <c r="F784">
        <v>58685</v>
      </c>
      <c r="G784">
        <v>2448.4</v>
      </c>
      <c r="H784">
        <v>1942523.56</v>
      </c>
      <c r="I784">
        <v>3629.88</v>
      </c>
      <c r="J784">
        <v>2.3959999999999999</v>
      </c>
      <c r="K784">
        <v>19.34</v>
      </c>
      <c r="L784">
        <v>27.167999999999999</v>
      </c>
      <c r="M784">
        <v>11.708</v>
      </c>
    </row>
    <row r="785" spans="1:13" x14ac:dyDescent="0.3">
      <c r="A785" t="s">
        <v>13</v>
      </c>
      <c r="B785">
        <v>2013</v>
      </c>
      <c r="C785" t="s">
        <v>17</v>
      </c>
      <c r="D785" t="s">
        <v>26</v>
      </c>
      <c r="E785">
        <v>46424</v>
      </c>
      <c r="F785">
        <v>111289</v>
      </c>
      <c r="G785">
        <v>2448.4</v>
      </c>
      <c r="H785">
        <v>6707803.7599999998</v>
      </c>
      <c r="I785">
        <v>12534.48</v>
      </c>
      <c r="J785">
        <v>22.39</v>
      </c>
      <c r="K785">
        <v>19.34</v>
      </c>
      <c r="L785">
        <v>27.167999999999999</v>
      </c>
    </row>
    <row r="786" spans="1:13" x14ac:dyDescent="0.3">
      <c r="A786" t="s">
        <v>18</v>
      </c>
      <c r="B786">
        <v>2013</v>
      </c>
      <c r="C786" t="s">
        <v>24</v>
      </c>
      <c r="D786" t="s">
        <v>26</v>
      </c>
      <c r="E786">
        <v>105</v>
      </c>
      <c r="F786">
        <v>315</v>
      </c>
      <c r="G786">
        <v>2448.4</v>
      </c>
      <c r="H786">
        <v>15171.45</v>
      </c>
      <c r="I786">
        <v>28.35</v>
      </c>
      <c r="J786">
        <v>2.6749999999999998</v>
      </c>
      <c r="K786">
        <v>19.34</v>
      </c>
      <c r="L786">
        <v>27.167999999999999</v>
      </c>
      <c r="M786">
        <v>11.708</v>
      </c>
    </row>
    <row r="787" spans="1:13" x14ac:dyDescent="0.3">
      <c r="A787" t="s">
        <v>20</v>
      </c>
      <c r="B787">
        <v>2013</v>
      </c>
      <c r="C787" t="s">
        <v>108</v>
      </c>
      <c r="D787" t="s">
        <v>26</v>
      </c>
      <c r="E787">
        <v>422</v>
      </c>
      <c r="F787">
        <v>789</v>
      </c>
      <c r="G787">
        <v>2448.4</v>
      </c>
      <c r="I787">
        <v>113.94</v>
      </c>
      <c r="J787">
        <v>1.506</v>
      </c>
      <c r="K787">
        <v>19.34</v>
      </c>
      <c r="L787">
        <v>27.167999999999999</v>
      </c>
    </row>
    <row r="788" spans="1:13" x14ac:dyDescent="0.3">
      <c r="A788" t="s">
        <v>22</v>
      </c>
      <c r="B788">
        <v>2013</v>
      </c>
      <c r="C788" t="s">
        <v>19</v>
      </c>
      <c r="D788" t="s">
        <v>80</v>
      </c>
      <c r="E788">
        <v>88166</v>
      </c>
      <c r="F788">
        <v>241241</v>
      </c>
      <c r="G788">
        <v>740.9</v>
      </c>
      <c r="H788">
        <v>12739105.34</v>
      </c>
      <c r="I788">
        <v>23804.82</v>
      </c>
      <c r="J788">
        <v>2.782</v>
      </c>
      <c r="K788">
        <v>28.068000000000001</v>
      </c>
      <c r="L788">
        <v>37.771000000000001</v>
      </c>
      <c r="M788">
        <v>20.302</v>
      </c>
    </row>
    <row r="789" spans="1:13" x14ac:dyDescent="0.3">
      <c r="A789" t="s">
        <v>22</v>
      </c>
      <c r="B789">
        <v>2013</v>
      </c>
      <c r="C789" t="s">
        <v>21</v>
      </c>
      <c r="D789" t="s">
        <v>80</v>
      </c>
      <c r="E789">
        <v>30533</v>
      </c>
      <c r="F789">
        <v>121102</v>
      </c>
      <c r="G789">
        <v>740.9</v>
      </c>
      <c r="H789">
        <v>4411713.17</v>
      </c>
      <c r="I789">
        <v>8243.91</v>
      </c>
      <c r="J789">
        <v>3.823</v>
      </c>
      <c r="K789">
        <v>28.068000000000001</v>
      </c>
      <c r="L789">
        <v>37.771000000000001</v>
      </c>
      <c r="M789" t="s">
        <v>172</v>
      </c>
    </row>
    <row r="790" spans="1:13" x14ac:dyDescent="0.3">
      <c r="A790" t="s">
        <v>13</v>
      </c>
      <c r="B790">
        <v>2013</v>
      </c>
      <c r="C790" t="s">
        <v>49</v>
      </c>
      <c r="D790" t="s">
        <v>80</v>
      </c>
      <c r="E790">
        <v>1725730</v>
      </c>
      <c r="G790">
        <v>740.9</v>
      </c>
      <c r="H790">
        <v>249350727.69999999</v>
      </c>
      <c r="I790">
        <v>465947.1</v>
      </c>
      <c r="J790">
        <v>4.492</v>
      </c>
      <c r="K790">
        <v>28.068000000000001</v>
      </c>
      <c r="L790">
        <v>37.771000000000001</v>
      </c>
    </row>
    <row r="791" spans="1:13" x14ac:dyDescent="0.3">
      <c r="A791" t="s">
        <v>18</v>
      </c>
      <c r="B791">
        <v>2013</v>
      </c>
      <c r="C791" t="s">
        <v>24</v>
      </c>
      <c r="D791" t="s">
        <v>80</v>
      </c>
      <c r="E791">
        <v>313343</v>
      </c>
      <c r="F791">
        <v>32454135</v>
      </c>
      <c r="G791">
        <v>740.9</v>
      </c>
      <c r="I791">
        <v>84602.61</v>
      </c>
      <c r="J791">
        <v>97.587000000000003</v>
      </c>
      <c r="K791">
        <v>28.068000000000001</v>
      </c>
      <c r="L791">
        <v>37.771000000000001</v>
      </c>
      <c r="M791">
        <v>20.302</v>
      </c>
    </row>
    <row r="792" spans="1:13" x14ac:dyDescent="0.3">
      <c r="A792" t="s">
        <v>31</v>
      </c>
      <c r="B792">
        <v>2013</v>
      </c>
      <c r="C792" t="s">
        <v>123</v>
      </c>
      <c r="D792" t="s">
        <v>80</v>
      </c>
      <c r="E792">
        <v>2155</v>
      </c>
      <c r="F792">
        <v>3893</v>
      </c>
      <c r="G792">
        <v>740.9</v>
      </c>
      <c r="H792">
        <v>311375.95</v>
      </c>
      <c r="I792">
        <v>581.85</v>
      </c>
      <c r="J792">
        <v>1.7190000000000001</v>
      </c>
      <c r="K792">
        <v>28.068000000000001</v>
      </c>
      <c r="L792">
        <v>37.771000000000001</v>
      </c>
      <c r="M792">
        <v>20.302</v>
      </c>
    </row>
    <row r="793" spans="1:13" x14ac:dyDescent="0.3">
      <c r="A793" t="s">
        <v>31</v>
      </c>
      <c r="B793">
        <v>2013</v>
      </c>
      <c r="D793" t="s">
        <v>80</v>
      </c>
      <c r="E793">
        <v>5827</v>
      </c>
      <c r="F793">
        <v>5800</v>
      </c>
      <c r="G793">
        <v>740.9</v>
      </c>
      <c r="H793">
        <v>841943.23</v>
      </c>
      <c r="I793">
        <v>1573.29</v>
      </c>
      <c r="J793">
        <v>1.341</v>
      </c>
      <c r="K793">
        <v>28.068000000000001</v>
      </c>
      <c r="L793">
        <v>37.771000000000001</v>
      </c>
      <c r="M793">
        <v>20.302</v>
      </c>
    </row>
    <row r="794" spans="1:13" x14ac:dyDescent="0.3">
      <c r="A794" t="s">
        <v>32</v>
      </c>
      <c r="B794">
        <v>2013</v>
      </c>
      <c r="C794" t="s">
        <v>19</v>
      </c>
      <c r="D794" t="s">
        <v>80</v>
      </c>
      <c r="E794">
        <v>69872</v>
      </c>
      <c r="F794">
        <v>58712</v>
      </c>
      <c r="G794">
        <v>740.9</v>
      </c>
      <c r="H794">
        <v>10095805.279999999</v>
      </c>
      <c r="I794">
        <v>18865.439999999999</v>
      </c>
      <c r="J794">
        <v>0.82499999999999996</v>
      </c>
      <c r="K794">
        <v>28.068000000000001</v>
      </c>
      <c r="L794">
        <v>37.771000000000001</v>
      </c>
      <c r="M794">
        <v>20.302</v>
      </c>
    </row>
    <row r="795" spans="1:13" x14ac:dyDescent="0.3">
      <c r="A795" t="s">
        <v>32</v>
      </c>
      <c r="B795">
        <v>2013</v>
      </c>
      <c r="C795" t="s">
        <v>21</v>
      </c>
      <c r="D795" t="s">
        <v>80</v>
      </c>
      <c r="E795">
        <v>295256</v>
      </c>
      <c r="F795">
        <v>251946</v>
      </c>
      <c r="G795">
        <v>740.9</v>
      </c>
      <c r="H795">
        <v>42661539.439999998</v>
      </c>
      <c r="I795">
        <v>79719.12</v>
      </c>
      <c r="J795">
        <v>0.78800000000000003</v>
      </c>
      <c r="K795">
        <v>28.068000000000001</v>
      </c>
      <c r="L795">
        <v>37.771000000000001</v>
      </c>
      <c r="M795">
        <v>20.302</v>
      </c>
    </row>
    <row r="796" spans="1:13" x14ac:dyDescent="0.3">
      <c r="A796" t="s">
        <v>22</v>
      </c>
      <c r="B796">
        <v>2014</v>
      </c>
      <c r="C796" t="s">
        <v>49</v>
      </c>
      <c r="D796" t="s">
        <v>52</v>
      </c>
      <c r="E796">
        <v>28742</v>
      </c>
      <c r="G796">
        <v>687.6</v>
      </c>
      <c r="H796">
        <v>4338892.32</v>
      </c>
      <c r="I796">
        <v>9484.86</v>
      </c>
      <c r="J796">
        <v>1.024</v>
      </c>
      <c r="K796">
        <v>28.268999999999998</v>
      </c>
      <c r="L796">
        <v>37.975000000000001</v>
      </c>
      <c r="M796">
        <v>20.588999999999999</v>
      </c>
    </row>
    <row r="797" spans="1:13" x14ac:dyDescent="0.3">
      <c r="A797" t="s">
        <v>22</v>
      </c>
      <c r="B797">
        <v>2014</v>
      </c>
      <c r="C797" t="s">
        <v>21</v>
      </c>
      <c r="D797" t="s">
        <v>52</v>
      </c>
      <c r="F797">
        <v>7046</v>
      </c>
      <c r="G797">
        <v>687.6</v>
      </c>
      <c r="H797">
        <v>709210.08</v>
      </c>
      <c r="I797">
        <v>1550.34</v>
      </c>
      <c r="J797">
        <v>1.5109999999999999</v>
      </c>
      <c r="K797">
        <v>28.268999999999998</v>
      </c>
      <c r="L797">
        <v>37.975000000000001</v>
      </c>
      <c r="M797">
        <v>20.588999999999999</v>
      </c>
    </row>
    <row r="798" spans="1:13" x14ac:dyDescent="0.3">
      <c r="A798" t="s">
        <v>13</v>
      </c>
      <c r="B798">
        <v>2014</v>
      </c>
      <c r="C798" t="s">
        <v>19</v>
      </c>
      <c r="D798" t="s">
        <v>52</v>
      </c>
      <c r="E798">
        <v>1634921</v>
      </c>
      <c r="G798">
        <v>687.6</v>
      </c>
      <c r="H798">
        <v>246807674.19999999</v>
      </c>
      <c r="I798">
        <v>539523.93000000005</v>
      </c>
      <c r="J798">
        <v>3.1850000000000001</v>
      </c>
      <c r="K798">
        <v>28.268999999999998</v>
      </c>
      <c r="L798">
        <v>37.975000000000001</v>
      </c>
      <c r="M798">
        <v>20.588999999999999</v>
      </c>
    </row>
    <row r="799" spans="1:13" x14ac:dyDescent="0.3">
      <c r="A799" t="s">
        <v>13</v>
      </c>
      <c r="B799">
        <v>2014</v>
      </c>
      <c r="C799" t="s">
        <v>21</v>
      </c>
      <c r="D799" t="s">
        <v>52</v>
      </c>
      <c r="E799">
        <v>759034</v>
      </c>
      <c r="F799">
        <v>3358137</v>
      </c>
      <c r="G799">
        <v>687.6</v>
      </c>
      <c r="H799">
        <v>114583772.59999999</v>
      </c>
      <c r="I799">
        <v>250481.22</v>
      </c>
      <c r="J799">
        <v>3.5419999999999998</v>
      </c>
      <c r="K799">
        <v>28.268999999999998</v>
      </c>
      <c r="L799">
        <v>37.975000000000001</v>
      </c>
      <c r="M799">
        <v>20.588999999999999</v>
      </c>
    </row>
    <row r="800" spans="1:13" x14ac:dyDescent="0.3">
      <c r="A800" t="s">
        <v>18</v>
      </c>
      <c r="B800">
        <v>2014</v>
      </c>
      <c r="C800" t="s">
        <v>24</v>
      </c>
      <c r="D800" t="s">
        <v>52</v>
      </c>
      <c r="E800">
        <v>139226</v>
      </c>
      <c r="F800">
        <v>10002941</v>
      </c>
      <c r="G800">
        <v>687.6</v>
      </c>
      <c r="H800">
        <v>21017556.960000001</v>
      </c>
      <c r="I800">
        <v>45944.58</v>
      </c>
      <c r="J800">
        <v>81.936000000000007</v>
      </c>
      <c r="K800">
        <v>28.268999999999998</v>
      </c>
      <c r="L800">
        <v>37.975000000000001</v>
      </c>
      <c r="M800">
        <v>20.588999999999999</v>
      </c>
    </row>
    <row r="801" spans="1:13" x14ac:dyDescent="0.3">
      <c r="A801" t="s">
        <v>31</v>
      </c>
      <c r="B801">
        <v>2014</v>
      </c>
      <c r="C801" t="s">
        <v>19</v>
      </c>
      <c r="D801" t="s">
        <v>52</v>
      </c>
      <c r="E801">
        <v>11028</v>
      </c>
      <c r="G801">
        <v>687.6</v>
      </c>
      <c r="H801">
        <v>1664786.88</v>
      </c>
      <c r="I801">
        <v>3639.24</v>
      </c>
      <c r="J801">
        <v>0.81100000000000005</v>
      </c>
      <c r="K801">
        <v>28.268999999999998</v>
      </c>
      <c r="L801">
        <v>37.975000000000001</v>
      </c>
      <c r="M801">
        <v>20.588999999999999</v>
      </c>
    </row>
    <row r="802" spans="1:13" x14ac:dyDescent="0.3">
      <c r="A802" t="s">
        <v>31</v>
      </c>
      <c r="B802">
        <v>2014</v>
      </c>
      <c r="C802" t="s">
        <v>21</v>
      </c>
      <c r="D802" t="s">
        <v>52</v>
      </c>
      <c r="E802">
        <v>39011</v>
      </c>
      <c r="F802">
        <v>34218</v>
      </c>
      <c r="G802">
        <v>687.6</v>
      </c>
      <c r="H802">
        <v>5889100.5599999996</v>
      </c>
      <c r="I802">
        <v>12873.63</v>
      </c>
      <c r="J802">
        <v>0.92500000000000004</v>
      </c>
      <c r="K802">
        <v>28.268999999999998</v>
      </c>
      <c r="L802">
        <v>37.975000000000001</v>
      </c>
      <c r="M802">
        <v>20.588999999999999</v>
      </c>
    </row>
    <row r="803" spans="1:13" x14ac:dyDescent="0.3">
      <c r="A803" t="s">
        <v>32</v>
      </c>
      <c r="B803">
        <v>2014</v>
      </c>
      <c r="C803" t="s">
        <v>19</v>
      </c>
      <c r="D803" t="s">
        <v>52</v>
      </c>
      <c r="E803">
        <v>19424</v>
      </c>
      <c r="F803">
        <v>20949</v>
      </c>
      <c r="G803">
        <v>687.6</v>
      </c>
      <c r="H803">
        <v>2932247.04</v>
      </c>
      <c r="I803">
        <v>6409.92</v>
      </c>
      <c r="J803">
        <v>1.113</v>
      </c>
      <c r="K803">
        <v>28.268999999999998</v>
      </c>
      <c r="L803">
        <v>37.975000000000001</v>
      </c>
      <c r="M803">
        <v>20.588999999999999</v>
      </c>
    </row>
    <row r="804" spans="1:13" x14ac:dyDescent="0.3">
      <c r="A804" t="s">
        <v>32</v>
      </c>
      <c r="B804">
        <v>2014</v>
      </c>
      <c r="C804" t="s">
        <v>27</v>
      </c>
      <c r="D804" t="s">
        <v>52</v>
      </c>
      <c r="E804">
        <v>296414</v>
      </c>
      <c r="F804">
        <v>277700</v>
      </c>
      <c r="G804">
        <v>687.6</v>
      </c>
      <c r="H804">
        <v>44746657.439999998</v>
      </c>
      <c r="I804">
        <v>97816.62</v>
      </c>
      <c r="J804">
        <v>0.94799999999999995</v>
      </c>
      <c r="L804">
        <v>37.975000000000001</v>
      </c>
      <c r="M804">
        <v>20.588999999999999</v>
      </c>
    </row>
    <row r="805" spans="1:13" x14ac:dyDescent="0.3">
      <c r="A805" t="s">
        <v>20</v>
      </c>
      <c r="B805">
        <v>2014</v>
      </c>
      <c r="C805" t="s">
        <v>21</v>
      </c>
      <c r="D805" t="s">
        <v>52</v>
      </c>
      <c r="E805">
        <v>320</v>
      </c>
      <c r="F805">
        <v>256</v>
      </c>
      <c r="G805">
        <v>687.6</v>
      </c>
      <c r="H805">
        <v>48307.199999999997</v>
      </c>
      <c r="I805">
        <v>105.6</v>
      </c>
      <c r="J805">
        <v>1.02</v>
      </c>
      <c r="K805">
        <v>28.268999999999998</v>
      </c>
      <c r="M805">
        <v>20.588999999999999</v>
      </c>
    </row>
    <row r="806" spans="1:13" x14ac:dyDescent="0.3">
      <c r="A806" t="s">
        <v>13</v>
      </c>
      <c r="B806">
        <v>2014</v>
      </c>
      <c r="C806" t="s">
        <v>14</v>
      </c>
      <c r="D806" t="s">
        <v>15</v>
      </c>
      <c r="E806">
        <v>196188</v>
      </c>
      <c r="F806">
        <v>280693</v>
      </c>
      <c r="G806">
        <v>1899</v>
      </c>
      <c r="H806">
        <v>29616540.48</v>
      </c>
      <c r="I806">
        <v>64742.04</v>
      </c>
      <c r="J806">
        <v>1.5309999999999999</v>
      </c>
      <c r="K806">
        <v>24.838999999999999</v>
      </c>
      <c r="L806">
        <v>34.323999999999998</v>
      </c>
      <c r="M806">
        <v>16.687999999999999</v>
      </c>
    </row>
    <row r="807" spans="1:13" x14ac:dyDescent="0.3">
      <c r="A807" t="s">
        <v>13</v>
      </c>
      <c r="B807">
        <v>2014</v>
      </c>
      <c r="C807" t="s">
        <v>16</v>
      </c>
      <c r="D807" t="s">
        <v>15</v>
      </c>
      <c r="E807">
        <v>416353</v>
      </c>
      <c r="F807">
        <v>1224046</v>
      </c>
      <c r="G807">
        <v>1899</v>
      </c>
      <c r="H807">
        <v>62852648.880000003</v>
      </c>
      <c r="I807">
        <v>137396.49</v>
      </c>
      <c r="J807">
        <v>2.613</v>
      </c>
      <c r="K807">
        <v>24.838999999999999</v>
      </c>
      <c r="L807">
        <v>34.323999999999998</v>
      </c>
      <c r="M807">
        <v>16.687999999999999</v>
      </c>
    </row>
    <row r="808" spans="1:13" x14ac:dyDescent="0.3">
      <c r="A808" t="s">
        <v>13</v>
      </c>
      <c r="B808">
        <v>2014</v>
      </c>
      <c r="C808" t="s">
        <v>17</v>
      </c>
      <c r="D808" t="s">
        <v>15</v>
      </c>
      <c r="E808">
        <v>1882756</v>
      </c>
      <c r="F808">
        <v>3717906</v>
      </c>
      <c r="G808">
        <v>1899</v>
      </c>
      <c r="H808">
        <v>284220845.80000001</v>
      </c>
      <c r="I808" t="s">
        <v>173</v>
      </c>
      <c r="J808">
        <v>1.978</v>
      </c>
      <c r="K808">
        <v>24.838999999999999</v>
      </c>
      <c r="M808">
        <v>16.687999999999999</v>
      </c>
    </row>
    <row r="809" spans="1:13" x14ac:dyDescent="0.3">
      <c r="A809" t="s">
        <v>18</v>
      </c>
      <c r="B809">
        <v>2014</v>
      </c>
      <c r="C809" t="s">
        <v>24</v>
      </c>
      <c r="D809" t="s">
        <v>15</v>
      </c>
      <c r="F809">
        <v>1099134</v>
      </c>
      <c r="G809">
        <v>1899</v>
      </c>
      <c r="H809">
        <v>4513704</v>
      </c>
      <c r="I809">
        <v>9867</v>
      </c>
      <c r="J809">
        <v>36.597999999999999</v>
      </c>
      <c r="K809">
        <v>24.838999999999999</v>
      </c>
      <c r="L809">
        <v>34.323999999999998</v>
      </c>
      <c r="M809">
        <v>16.687999999999999</v>
      </c>
    </row>
    <row r="810" spans="1:13" x14ac:dyDescent="0.3">
      <c r="A810" t="s">
        <v>32</v>
      </c>
      <c r="B810">
        <v>2014</v>
      </c>
      <c r="C810" t="s">
        <v>21</v>
      </c>
      <c r="D810" t="s">
        <v>15</v>
      </c>
      <c r="E810" t="s">
        <v>174</v>
      </c>
      <c r="F810">
        <v>34237</v>
      </c>
      <c r="G810">
        <v>1899</v>
      </c>
      <c r="H810">
        <v>7975216.7999999998</v>
      </c>
      <c r="I810">
        <v>17433.900000000001</v>
      </c>
      <c r="J810">
        <v>0.63400000000000001</v>
      </c>
      <c r="K810">
        <v>24.838999999999999</v>
      </c>
      <c r="L810">
        <v>34.323999999999998</v>
      </c>
    </row>
    <row r="811" spans="1:13" x14ac:dyDescent="0.3">
      <c r="A811" t="s">
        <v>20</v>
      </c>
      <c r="B811">
        <v>2014</v>
      </c>
      <c r="C811" t="s">
        <v>21</v>
      </c>
      <c r="D811" t="s">
        <v>15</v>
      </c>
      <c r="E811">
        <v>23646</v>
      </c>
      <c r="F811">
        <v>28769</v>
      </c>
      <c r="G811">
        <v>1899</v>
      </c>
      <c r="H811">
        <v>3569600.16</v>
      </c>
      <c r="I811">
        <v>7803.18</v>
      </c>
      <c r="J811">
        <v>1.2</v>
      </c>
      <c r="K811">
        <v>24.838999999999999</v>
      </c>
      <c r="L811">
        <v>34.323999999999998</v>
      </c>
      <c r="M811">
        <v>16.687999999999999</v>
      </c>
    </row>
    <row r="812" spans="1:13" x14ac:dyDescent="0.3">
      <c r="A812" t="s">
        <v>22</v>
      </c>
      <c r="B812">
        <v>2014</v>
      </c>
      <c r="C812" t="s">
        <v>19</v>
      </c>
      <c r="D812" t="s">
        <v>37</v>
      </c>
      <c r="E812">
        <v>15.5</v>
      </c>
      <c r="F812">
        <v>11</v>
      </c>
      <c r="G812">
        <v>3491.2</v>
      </c>
      <c r="H812">
        <v>2339.88</v>
      </c>
      <c r="I812">
        <v>5.1150000000000002</v>
      </c>
      <c r="J812">
        <v>0.72499999999999998</v>
      </c>
      <c r="K812">
        <v>25.105</v>
      </c>
      <c r="L812">
        <v>34.677999999999997</v>
      </c>
      <c r="M812">
        <v>17.213999999999999</v>
      </c>
    </row>
    <row r="813" spans="1:13" x14ac:dyDescent="0.3">
      <c r="A813" t="s">
        <v>13</v>
      </c>
      <c r="B813">
        <v>2014</v>
      </c>
      <c r="C813" t="s">
        <v>19</v>
      </c>
      <c r="D813" t="s">
        <v>37</v>
      </c>
      <c r="E813">
        <v>27840</v>
      </c>
      <c r="G813">
        <v>3491.2</v>
      </c>
      <c r="H813">
        <v>4202726.4000000004</v>
      </c>
      <c r="I813">
        <v>9187.2000000000007</v>
      </c>
      <c r="J813">
        <v>2.9249999999999998</v>
      </c>
      <c r="K813">
        <v>25.105</v>
      </c>
      <c r="L813">
        <v>34.677999999999997</v>
      </c>
      <c r="M813">
        <v>17.213999999999999</v>
      </c>
    </row>
    <row r="814" spans="1:13" x14ac:dyDescent="0.3">
      <c r="A814" t="s">
        <v>13</v>
      </c>
      <c r="B814">
        <v>2014</v>
      </c>
      <c r="C814" t="s">
        <v>21</v>
      </c>
      <c r="D814" t="s">
        <v>37</v>
      </c>
      <c r="E814">
        <v>14130</v>
      </c>
      <c r="F814">
        <v>39236</v>
      </c>
      <c r="G814">
        <v>3491.2</v>
      </c>
      <c r="H814">
        <v>2133064.7999999998</v>
      </c>
      <c r="I814">
        <v>4662.8999999999996</v>
      </c>
      <c r="J814">
        <v>2.7749999999999999</v>
      </c>
      <c r="K814">
        <v>25.105</v>
      </c>
      <c r="L814">
        <v>34.677999999999997</v>
      </c>
      <c r="M814">
        <v>17.213999999999999</v>
      </c>
    </row>
    <row r="815" spans="1:13" x14ac:dyDescent="0.3">
      <c r="A815" t="s">
        <v>18</v>
      </c>
      <c r="B815">
        <v>2014</v>
      </c>
      <c r="C815" t="s">
        <v>24</v>
      </c>
      <c r="D815" t="s">
        <v>37</v>
      </c>
      <c r="E815">
        <v>808</v>
      </c>
      <c r="F815">
        <v>49215</v>
      </c>
      <c r="G815">
        <v>3491.2</v>
      </c>
      <c r="I815">
        <v>266.64</v>
      </c>
      <c r="K815">
        <v>25.105</v>
      </c>
      <c r="L815">
        <v>34.677999999999997</v>
      </c>
      <c r="M815">
        <v>17.213999999999999</v>
      </c>
    </row>
    <row r="816" spans="1:13" x14ac:dyDescent="0.3">
      <c r="A816" t="s">
        <v>22</v>
      </c>
      <c r="B816">
        <v>2014</v>
      </c>
      <c r="C816" t="s">
        <v>33</v>
      </c>
      <c r="D816" t="s">
        <v>23</v>
      </c>
      <c r="E816">
        <v>667456</v>
      </c>
      <c r="F816">
        <v>1231450</v>
      </c>
      <c r="G816">
        <v>1238.5</v>
      </c>
      <c r="H816">
        <v>100759157.8</v>
      </c>
      <c r="I816">
        <v>220260.48000000001</v>
      </c>
      <c r="J816">
        <v>1.706</v>
      </c>
      <c r="K816">
        <v>25.431000000000001</v>
      </c>
      <c r="L816">
        <v>35.201999999999998</v>
      </c>
      <c r="M816">
        <v>16.538</v>
      </c>
    </row>
    <row r="817" spans="1:13" x14ac:dyDescent="0.3">
      <c r="A817" t="s">
        <v>22</v>
      </c>
      <c r="B817">
        <v>2014</v>
      </c>
      <c r="C817" t="s">
        <v>21</v>
      </c>
      <c r="D817" t="s">
        <v>23</v>
      </c>
      <c r="E817">
        <v>33636</v>
      </c>
      <c r="F817">
        <v>54573</v>
      </c>
      <c r="G817">
        <v>1238.5</v>
      </c>
      <c r="H817">
        <v>5077690.5599999996</v>
      </c>
      <c r="I817">
        <v>11099.88</v>
      </c>
      <c r="J817">
        <v>1.655</v>
      </c>
      <c r="K817">
        <v>25.431000000000001</v>
      </c>
      <c r="L817">
        <v>35.201999999999998</v>
      </c>
      <c r="M817">
        <v>16.538</v>
      </c>
    </row>
    <row r="818" spans="1:13" x14ac:dyDescent="0.3">
      <c r="A818" t="s">
        <v>22</v>
      </c>
      <c r="B818">
        <v>2014</v>
      </c>
      <c r="C818" t="s">
        <v>16</v>
      </c>
      <c r="D818" t="s">
        <v>23</v>
      </c>
      <c r="E818">
        <v>7358</v>
      </c>
      <c r="F818">
        <v>13115</v>
      </c>
      <c r="G818">
        <v>1238.5</v>
      </c>
      <c r="H818">
        <v>1110763.68</v>
      </c>
      <c r="I818">
        <v>2428.14</v>
      </c>
      <c r="J818">
        <v>1.7509999999999999</v>
      </c>
      <c r="K818">
        <v>25.431000000000001</v>
      </c>
      <c r="L818">
        <v>35.201999999999998</v>
      </c>
      <c r="M818">
        <v>16.538</v>
      </c>
    </row>
    <row r="819" spans="1:13" x14ac:dyDescent="0.3">
      <c r="A819" t="s">
        <v>13</v>
      </c>
      <c r="B819">
        <v>2014</v>
      </c>
      <c r="C819" t="s">
        <v>19</v>
      </c>
      <c r="D819" t="s">
        <v>23</v>
      </c>
      <c r="F819">
        <v>3057611</v>
      </c>
      <c r="G819">
        <v>1238.5</v>
      </c>
      <c r="H819">
        <v>150963774</v>
      </c>
      <c r="I819">
        <v>330008.25</v>
      </c>
      <c r="J819">
        <v>2.8119999999999998</v>
      </c>
      <c r="K819">
        <v>25.431000000000001</v>
      </c>
      <c r="L819">
        <v>35.201999999999998</v>
      </c>
      <c r="M819">
        <v>16.538</v>
      </c>
    </row>
    <row r="820" spans="1:13" x14ac:dyDescent="0.3">
      <c r="A820" t="s">
        <v>13</v>
      </c>
      <c r="B820">
        <v>2014</v>
      </c>
      <c r="C820" t="s">
        <v>21</v>
      </c>
      <c r="D820" t="s">
        <v>23</v>
      </c>
      <c r="E820">
        <v>48096</v>
      </c>
      <c r="F820">
        <v>118479</v>
      </c>
      <c r="G820">
        <v>1238.5</v>
      </c>
      <c r="H820">
        <v>7260572.1600000001</v>
      </c>
      <c r="I820">
        <v>15871.68</v>
      </c>
      <c r="J820">
        <v>2.4940000000000002</v>
      </c>
      <c r="K820">
        <v>25.431000000000001</v>
      </c>
      <c r="L820">
        <v>35.201999999999998</v>
      </c>
      <c r="M820">
        <v>16.538</v>
      </c>
    </row>
    <row r="821" spans="1:13" x14ac:dyDescent="0.3">
      <c r="A821" t="s">
        <v>13</v>
      </c>
      <c r="B821">
        <v>2014</v>
      </c>
      <c r="C821" t="s">
        <v>16</v>
      </c>
      <c r="D821" t="s">
        <v>23</v>
      </c>
      <c r="E821">
        <v>278414</v>
      </c>
      <c r="F821">
        <v>851657</v>
      </c>
      <c r="G821">
        <v>1238.5</v>
      </c>
      <c r="H821">
        <v>42029377.439999998</v>
      </c>
      <c r="J821">
        <v>2.8519999999999999</v>
      </c>
      <c r="K821">
        <v>25.431000000000001</v>
      </c>
      <c r="L821">
        <v>35.201999999999998</v>
      </c>
      <c r="M821">
        <v>16.538</v>
      </c>
    </row>
    <row r="822" spans="1:13" x14ac:dyDescent="0.3">
      <c r="A822" t="s">
        <v>18</v>
      </c>
      <c r="B822">
        <v>2014</v>
      </c>
      <c r="C822" t="s">
        <v>24</v>
      </c>
      <c r="D822" t="s">
        <v>23</v>
      </c>
      <c r="E822">
        <v>480222</v>
      </c>
      <c r="F822">
        <v>43838057</v>
      </c>
      <c r="G822">
        <v>1238.5</v>
      </c>
      <c r="H822">
        <v>72494313.120000005</v>
      </c>
      <c r="I822">
        <v>158473.26</v>
      </c>
      <c r="J822">
        <v>92.69</v>
      </c>
      <c r="K822">
        <v>25.431000000000001</v>
      </c>
      <c r="L822">
        <v>35.201999999999998</v>
      </c>
      <c r="M822">
        <v>16.538</v>
      </c>
    </row>
    <row r="823" spans="1:13" x14ac:dyDescent="0.3">
      <c r="A823" t="s">
        <v>31</v>
      </c>
      <c r="B823">
        <v>2014</v>
      </c>
      <c r="C823" t="s">
        <v>19</v>
      </c>
      <c r="D823" t="s">
        <v>23</v>
      </c>
      <c r="E823">
        <v>154579</v>
      </c>
      <c r="F823">
        <v>85506</v>
      </c>
      <c r="G823">
        <v>1238.5</v>
      </c>
      <c r="H823">
        <v>23335245.84</v>
      </c>
      <c r="I823">
        <v>51011.07</v>
      </c>
      <c r="J823">
        <v>0.56799999999999995</v>
      </c>
      <c r="K823">
        <v>25.431000000000001</v>
      </c>
      <c r="L823">
        <v>35.201999999999998</v>
      </c>
      <c r="M823">
        <v>16.538</v>
      </c>
    </row>
    <row r="824" spans="1:13" x14ac:dyDescent="0.3">
      <c r="A824" t="s">
        <v>31</v>
      </c>
      <c r="B824">
        <v>2014</v>
      </c>
      <c r="C824" t="s">
        <v>21</v>
      </c>
      <c r="D824" t="s">
        <v>23</v>
      </c>
      <c r="E824">
        <v>184873</v>
      </c>
      <c r="F824">
        <v>105523</v>
      </c>
      <c r="H824">
        <v>27908428.079999998</v>
      </c>
      <c r="I824">
        <v>61008.09</v>
      </c>
      <c r="J824">
        <v>0.72399999999999998</v>
      </c>
      <c r="K824">
        <v>25.431000000000001</v>
      </c>
      <c r="L824">
        <v>35.201999999999998</v>
      </c>
      <c r="M824">
        <v>16.538</v>
      </c>
    </row>
    <row r="825" spans="1:13" x14ac:dyDescent="0.3">
      <c r="A825" t="s">
        <v>31</v>
      </c>
      <c r="B825">
        <v>2014</v>
      </c>
      <c r="C825" t="s">
        <v>16</v>
      </c>
      <c r="D825" t="s">
        <v>23</v>
      </c>
      <c r="E825">
        <v>16449</v>
      </c>
      <c r="F825">
        <v>14635</v>
      </c>
      <c r="G825">
        <v>1238.5</v>
      </c>
      <c r="H825">
        <v>2483141.04</v>
      </c>
      <c r="I825">
        <v>5428.17</v>
      </c>
      <c r="J825">
        <v>0.88600000000000001</v>
      </c>
      <c r="K825">
        <v>25.431000000000001</v>
      </c>
      <c r="L825">
        <v>35.201999999999998</v>
      </c>
      <c r="M825">
        <v>16.538</v>
      </c>
    </row>
    <row r="826" spans="1:13" x14ac:dyDescent="0.3">
      <c r="A826" t="s">
        <v>32</v>
      </c>
      <c r="B826">
        <v>2014</v>
      </c>
      <c r="C826" t="s">
        <v>19</v>
      </c>
      <c r="D826" t="s">
        <v>23</v>
      </c>
      <c r="E826">
        <v>63176</v>
      </c>
      <c r="F826">
        <v>17572</v>
      </c>
      <c r="G826">
        <v>1238.5</v>
      </c>
      <c r="H826">
        <v>9537048.9600000009</v>
      </c>
      <c r="I826">
        <v>20848.080000000002</v>
      </c>
      <c r="J826">
        <v>0.28100000000000003</v>
      </c>
      <c r="K826">
        <v>25.431000000000001</v>
      </c>
      <c r="L826">
        <v>35.201999999999998</v>
      </c>
      <c r="M826">
        <v>16.538</v>
      </c>
    </row>
    <row r="827" spans="1:13" x14ac:dyDescent="0.3">
      <c r="A827" t="s">
        <v>32</v>
      </c>
      <c r="B827">
        <v>2014</v>
      </c>
      <c r="C827" t="s">
        <v>21</v>
      </c>
      <c r="D827" t="s">
        <v>23</v>
      </c>
      <c r="E827">
        <v>7093</v>
      </c>
      <c r="F827">
        <v>3230</v>
      </c>
      <c r="G827">
        <v>1238.5</v>
      </c>
      <c r="H827">
        <v>1070759.28</v>
      </c>
      <c r="I827">
        <v>2340.69</v>
      </c>
      <c r="J827">
        <v>0.42399999999999999</v>
      </c>
      <c r="K827">
        <v>25.431000000000001</v>
      </c>
      <c r="L827">
        <v>35.201999999999998</v>
      </c>
      <c r="M827">
        <v>16.538</v>
      </c>
    </row>
    <row r="828" spans="1:13" x14ac:dyDescent="0.3">
      <c r="A828" t="s">
        <v>20</v>
      </c>
      <c r="B828">
        <v>2014</v>
      </c>
      <c r="C828" t="s">
        <v>21</v>
      </c>
      <c r="D828" t="s">
        <v>23</v>
      </c>
      <c r="E828">
        <v>197615</v>
      </c>
      <c r="F828">
        <v>260093</v>
      </c>
      <c r="G828">
        <v>1238.5</v>
      </c>
      <c r="H828">
        <v>29831960.399999999</v>
      </c>
      <c r="I828">
        <v>65212.95</v>
      </c>
      <c r="J828">
        <v>1.2889999999999999</v>
      </c>
      <c r="K828">
        <v>25.431000000000001</v>
      </c>
      <c r="L828">
        <v>35.201999999999998</v>
      </c>
      <c r="M828">
        <v>16.538</v>
      </c>
    </row>
    <row r="829" spans="1:13" x14ac:dyDescent="0.3">
      <c r="A829" t="s">
        <v>22</v>
      </c>
      <c r="B829">
        <v>2014</v>
      </c>
      <c r="C829" t="s">
        <v>24</v>
      </c>
      <c r="D829" t="s">
        <v>41</v>
      </c>
      <c r="E829">
        <v>79</v>
      </c>
      <c r="F829">
        <v>78</v>
      </c>
      <c r="G829">
        <v>3046.4</v>
      </c>
      <c r="H829">
        <v>11925.84</v>
      </c>
      <c r="I829">
        <v>26.07</v>
      </c>
      <c r="J829">
        <v>0.995</v>
      </c>
      <c r="K829">
        <v>25.408000000000001</v>
      </c>
      <c r="L829">
        <v>32.436999999999998</v>
      </c>
      <c r="M829">
        <v>19.951000000000001</v>
      </c>
    </row>
    <row r="830" spans="1:13" x14ac:dyDescent="0.3">
      <c r="A830" t="s">
        <v>13</v>
      </c>
      <c r="B830">
        <v>2014</v>
      </c>
      <c r="C830" t="s">
        <v>14</v>
      </c>
      <c r="D830" t="s">
        <v>41</v>
      </c>
      <c r="E830">
        <v>63981</v>
      </c>
      <c r="F830">
        <v>161477</v>
      </c>
      <c r="G830">
        <v>3046.4</v>
      </c>
      <c r="H830">
        <v>9658571.7599999998</v>
      </c>
      <c r="I830">
        <v>21113.73</v>
      </c>
      <c r="K830">
        <v>25.408000000000001</v>
      </c>
      <c r="L830">
        <v>32.436999999999998</v>
      </c>
      <c r="M830">
        <v>19.951000000000001</v>
      </c>
    </row>
    <row r="831" spans="1:13" x14ac:dyDescent="0.3">
      <c r="A831" t="s">
        <v>13</v>
      </c>
      <c r="B831">
        <v>2014</v>
      </c>
      <c r="C831" t="s">
        <v>16</v>
      </c>
      <c r="D831" t="s">
        <v>41</v>
      </c>
      <c r="E831">
        <v>45188</v>
      </c>
      <c r="F831">
        <v>146165</v>
      </c>
      <c r="G831" t="s">
        <v>175</v>
      </c>
      <c r="H831">
        <v>6821580.4800000004</v>
      </c>
      <c r="I831">
        <v>14912.04</v>
      </c>
      <c r="J831">
        <v>2.8010000000000002</v>
      </c>
      <c r="K831">
        <v>25.408000000000001</v>
      </c>
      <c r="L831">
        <v>32.436999999999998</v>
      </c>
      <c r="M831">
        <v>19.951000000000001</v>
      </c>
    </row>
    <row r="832" spans="1:13" x14ac:dyDescent="0.3">
      <c r="A832" t="s">
        <v>13</v>
      </c>
      <c r="B832">
        <v>2014</v>
      </c>
      <c r="C832" t="s">
        <v>168</v>
      </c>
      <c r="D832" t="s">
        <v>41</v>
      </c>
      <c r="E832">
        <v>88990</v>
      </c>
      <c r="F832">
        <v>254450</v>
      </c>
      <c r="G832">
        <v>3046.4</v>
      </c>
      <c r="H832">
        <v>13433930.4</v>
      </c>
      <c r="I832">
        <v>29366.7</v>
      </c>
      <c r="J832">
        <v>2.5009999999999999</v>
      </c>
      <c r="K832">
        <v>25.408000000000001</v>
      </c>
      <c r="L832">
        <v>32.436999999999998</v>
      </c>
      <c r="M832">
        <v>19.951000000000001</v>
      </c>
    </row>
    <row r="833" spans="1:13" x14ac:dyDescent="0.3">
      <c r="A833" t="s">
        <v>18</v>
      </c>
      <c r="B833">
        <v>2014</v>
      </c>
      <c r="C833" t="s">
        <v>24</v>
      </c>
      <c r="D833" t="s">
        <v>41</v>
      </c>
      <c r="E833">
        <v>1517.06</v>
      </c>
      <c r="F833">
        <v>148530</v>
      </c>
      <c r="G833">
        <v>3046.4</v>
      </c>
      <c r="H833">
        <v>229015.378</v>
      </c>
      <c r="I833">
        <v>500.63</v>
      </c>
      <c r="J833">
        <v>45.054000000000002</v>
      </c>
      <c r="K833">
        <v>25.408000000000001</v>
      </c>
      <c r="L833">
        <v>32.436999999999998</v>
      </c>
      <c r="M833">
        <v>19.951000000000001</v>
      </c>
    </row>
    <row r="834" spans="1:13" x14ac:dyDescent="0.3">
      <c r="A834" t="s">
        <v>32</v>
      </c>
      <c r="B834">
        <v>2014</v>
      </c>
      <c r="C834" t="s">
        <v>24</v>
      </c>
      <c r="D834" t="s">
        <v>41</v>
      </c>
      <c r="F834">
        <v>0</v>
      </c>
      <c r="G834">
        <v>3046.4</v>
      </c>
      <c r="H834">
        <v>60836.88</v>
      </c>
      <c r="I834">
        <v>132.99</v>
      </c>
      <c r="J834">
        <v>0</v>
      </c>
      <c r="K834">
        <v>25.408000000000001</v>
      </c>
      <c r="L834">
        <v>32.436999999999998</v>
      </c>
      <c r="M834">
        <v>19.951000000000001</v>
      </c>
    </row>
    <row r="835" spans="1:13" x14ac:dyDescent="0.3">
      <c r="A835" t="s">
        <v>20</v>
      </c>
      <c r="B835">
        <v>2014</v>
      </c>
      <c r="C835" t="s">
        <v>24</v>
      </c>
      <c r="D835" t="s">
        <v>41</v>
      </c>
      <c r="E835">
        <v>1</v>
      </c>
      <c r="F835">
        <v>3</v>
      </c>
      <c r="G835">
        <v>3046.4</v>
      </c>
      <c r="H835">
        <v>150.96</v>
      </c>
      <c r="I835">
        <v>0.33</v>
      </c>
      <c r="J835">
        <v>3</v>
      </c>
      <c r="K835">
        <v>25.408000000000001</v>
      </c>
      <c r="L835">
        <v>32.436999999999998</v>
      </c>
      <c r="M835">
        <v>19.951000000000001</v>
      </c>
    </row>
    <row r="836" spans="1:13" x14ac:dyDescent="0.3">
      <c r="A836" t="s">
        <v>13</v>
      </c>
      <c r="B836">
        <v>2014</v>
      </c>
      <c r="C836" t="s">
        <v>176</v>
      </c>
      <c r="D836" t="s">
        <v>26</v>
      </c>
      <c r="E836">
        <v>33102</v>
      </c>
      <c r="F836">
        <v>76631</v>
      </c>
      <c r="G836">
        <v>3484.4</v>
      </c>
      <c r="H836">
        <v>4997077.92</v>
      </c>
      <c r="I836">
        <v>10923.66</v>
      </c>
      <c r="J836">
        <v>2.5070000000000001</v>
      </c>
      <c r="K836">
        <v>19.414000000000001</v>
      </c>
      <c r="L836">
        <v>27.19</v>
      </c>
      <c r="M836">
        <v>12.108000000000001</v>
      </c>
    </row>
    <row r="837" spans="1:13" x14ac:dyDescent="0.3">
      <c r="A837" t="s">
        <v>13</v>
      </c>
      <c r="B837">
        <v>2014</v>
      </c>
      <c r="C837" t="s">
        <v>21</v>
      </c>
      <c r="D837" t="s">
        <v>26</v>
      </c>
      <c r="E837">
        <v>13620</v>
      </c>
      <c r="F837">
        <v>62687</v>
      </c>
      <c r="G837">
        <v>3484.4</v>
      </c>
      <c r="H837">
        <v>2056075.2</v>
      </c>
      <c r="I837">
        <v>4494.6000000000004</v>
      </c>
      <c r="J837">
        <v>2.5049999999999999</v>
      </c>
      <c r="K837">
        <v>19.414000000000001</v>
      </c>
      <c r="L837">
        <v>27.19</v>
      </c>
      <c r="M837">
        <v>12.108000000000001</v>
      </c>
    </row>
    <row r="838" spans="1:13" x14ac:dyDescent="0.3">
      <c r="A838" t="s">
        <v>13</v>
      </c>
      <c r="B838">
        <v>2014</v>
      </c>
      <c r="C838" t="s">
        <v>177</v>
      </c>
      <c r="D838" t="s">
        <v>26</v>
      </c>
      <c r="E838">
        <v>63601</v>
      </c>
      <c r="F838">
        <v>0</v>
      </c>
      <c r="G838">
        <v>3484.4</v>
      </c>
      <c r="H838">
        <v>9601206.9600000009</v>
      </c>
      <c r="I838">
        <v>20988.33</v>
      </c>
      <c r="J838">
        <v>2.319</v>
      </c>
      <c r="K838">
        <v>19.414000000000001</v>
      </c>
      <c r="L838">
        <v>27.19</v>
      </c>
      <c r="M838" t="s">
        <v>178</v>
      </c>
    </row>
    <row r="839" spans="1:13" x14ac:dyDescent="0.3">
      <c r="A839" t="s">
        <v>18</v>
      </c>
      <c r="B839">
        <v>2014</v>
      </c>
      <c r="C839" t="s">
        <v>24</v>
      </c>
      <c r="D839" t="s">
        <v>26</v>
      </c>
      <c r="E839">
        <v>111</v>
      </c>
      <c r="F839">
        <v>338</v>
      </c>
      <c r="G839">
        <v>3484.4</v>
      </c>
      <c r="H839">
        <v>16756.560000000001</v>
      </c>
      <c r="I839">
        <v>36.630000000000003</v>
      </c>
      <c r="J839">
        <v>2.7010000000000001</v>
      </c>
      <c r="K839">
        <v>19.414000000000001</v>
      </c>
      <c r="L839">
        <v>27.19</v>
      </c>
      <c r="M839">
        <v>12.108000000000001</v>
      </c>
    </row>
    <row r="840" spans="1:13" x14ac:dyDescent="0.3">
      <c r="A840" t="s">
        <v>20</v>
      </c>
      <c r="B840">
        <v>2014</v>
      </c>
      <c r="C840" t="s">
        <v>21</v>
      </c>
      <c r="D840" t="s">
        <v>26</v>
      </c>
      <c r="E840">
        <v>442</v>
      </c>
      <c r="F840">
        <v>844</v>
      </c>
      <c r="G840">
        <v>3484.4</v>
      </c>
      <c r="H840">
        <v>66724.320000000007</v>
      </c>
      <c r="I840">
        <v>145.86000000000001</v>
      </c>
      <c r="J840">
        <v>1.5680000000000001</v>
      </c>
      <c r="L840">
        <v>27.19</v>
      </c>
      <c r="M840">
        <v>12.108000000000001</v>
      </c>
    </row>
    <row r="841" spans="1:13" x14ac:dyDescent="0.3">
      <c r="A841" t="s">
        <v>22</v>
      </c>
      <c r="B841">
        <v>2014</v>
      </c>
      <c r="C841" t="s">
        <v>19</v>
      </c>
      <c r="D841" t="s">
        <v>80</v>
      </c>
      <c r="E841">
        <v>74309</v>
      </c>
      <c r="F841">
        <v>223204</v>
      </c>
      <c r="G841">
        <v>911.3</v>
      </c>
      <c r="H841">
        <v>11217686.640000001</v>
      </c>
      <c r="I841">
        <v>24521.97</v>
      </c>
      <c r="J841">
        <v>3.03</v>
      </c>
      <c r="K841">
        <v>27.861000000000001</v>
      </c>
      <c r="L841">
        <v>37.475000000000001</v>
      </c>
      <c r="M841" t="s">
        <v>179</v>
      </c>
    </row>
    <row r="842" spans="1:13" x14ac:dyDescent="0.3">
      <c r="A842" t="s">
        <v>22</v>
      </c>
      <c r="B842">
        <v>2014</v>
      </c>
      <c r="C842" t="s">
        <v>21</v>
      </c>
      <c r="D842" t="s">
        <v>80</v>
      </c>
      <c r="E842">
        <v>30117</v>
      </c>
      <c r="F842">
        <v>126424</v>
      </c>
      <c r="G842">
        <v>911.3</v>
      </c>
      <c r="H842">
        <v>4546462.32</v>
      </c>
      <c r="I842">
        <v>9938.61</v>
      </c>
      <c r="J842">
        <v>4.1520000000000001</v>
      </c>
      <c r="K842">
        <v>27.861000000000001</v>
      </c>
      <c r="L842">
        <v>37.475000000000001</v>
      </c>
      <c r="M842">
        <v>20.25</v>
      </c>
    </row>
    <row r="843" spans="1:13" x14ac:dyDescent="0.3">
      <c r="A843" t="s">
        <v>13</v>
      </c>
      <c r="B843">
        <v>2014</v>
      </c>
      <c r="C843" t="s">
        <v>19</v>
      </c>
      <c r="D843" t="s">
        <v>80</v>
      </c>
      <c r="E843">
        <v>1794991</v>
      </c>
      <c r="F843">
        <v>7949437</v>
      </c>
      <c r="G843">
        <v>911.3</v>
      </c>
      <c r="I843">
        <v>592347.03</v>
      </c>
      <c r="J843">
        <v>4.7300000000000004</v>
      </c>
      <c r="K843">
        <v>27.861000000000001</v>
      </c>
      <c r="L843">
        <v>37.475000000000001</v>
      </c>
      <c r="M843">
        <v>20.25</v>
      </c>
    </row>
    <row r="844" spans="1:13" x14ac:dyDescent="0.3">
      <c r="A844" t="s">
        <v>18</v>
      </c>
      <c r="B844">
        <v>2014</v>
      </c>
      <c r="C844" t="s">
        <v>24</v>
      </c>
      <c r="D844" t="s">
        <v>80</v>
      </c>
      <c r="E844">
        <v>263066</v>
      </c>
      <c r="F844">
        <v>28092784</v>
      </c>
      <c r="G844">
        <v>911.3</v>
      </c>
      <c r="H844">
        <v>39712443.359999999</v>
      </c>
      <c r="I844">
        <v>86811.78</v>
      </c>
      <c r="J844">
        <v>99.26</v>
      </c>
      <c r="K844" t="s">
        <v>180</v>
      </c>
      <c r="L844">
        <v>37.475000000000001</v>
      </c>
      <c r="M844">
        <v>20.25</v>
      </c>
    </row>
    <row r="845" spans="1:13" x14ac:dyDescent="0.3">
      <c r="A845" t="s">
        <v>31</v>
      </c>
      <c r="B845">
        <v>2014</v>
      </c>
      <c r="C845" t="s">
        <v>19</v>
      </c>
      <c r="D845" t="s">
        <v>80</v>
      </c>
      <c r="E845">
        <v>2782</v>
      </c>
      <c r="F845">
        <v>4214</v>
      </c>
      <c r="H845" t="s">
        <v>181</v>
      </c>
      <c r="I845">
        <v>918.06</v>
      </c>
      <c r="J845">
        <v>1.6459999999999999</v>
      </c>
      <c r="L845">
        <v>37.475000000000001</v>
      </c>
      <c r="M845">
        <v>20.25</v>
      </c>
    </row>
    <row r="846" spans="1:13" x14ac:dyDescent="0.3">
      <c r="A846" t="s">
        <v>31</v>
      </c>
      <c r="B846">
        <v>2014</v>
      </c>
      <c r="C846" t="s">
        <v>21</v>
      </c>
      <c r="D846" t="s">
        <v>80</v>
      </c>
      <c r="E846">
        <v>6122</v>
      </c>
      <c r="F846">
        <v>8327</v>
      </c>
      <c r="G846">
        <v>911.3</v>
      </c>
      <c r="H846">
        <v>924177.12</v>
      </c>
      <c r="I846">
        <v>2020.26</v>
      </c>
      <c r="J846">
        <v>1.4279999999999999</v>
      </c>
      <c r="K846">
        <v>27.861000000000001</v>
      </c>
      <c r="L846">
        <v>37.475000000000001</v>
      </c>
      <c r="M846">
        <v>20.25</v>
      </c>
    </row>
    <row r="847" spans="1:13" x14ac:dyDescent="0.3">
      <c r="A847" t="s">
        <v>32</v>
      </c>
      <c r="B847">
        <v>2014</v>
      </c>
      <c r="C847" t="s">
        <v>19</v>
      </c>
      <c r="D847" t="s">
        <v>80</v>
      </c>
      <c r="E847">
        <v>61525</v>
      </c>
      <c r="F847">
        <v>50094</v>
      </c>
      <c r="H847">
        <v>9287814</v>
      </c>
      <c r="I847">
        <v>20303.25</v>
      </c>
      <c r="J847">
        <v>0.82499999999999996</v>
      </c>
      <c r="K847">
        <v>27.861000000000001</v>
      </c>
      <c r="L847">
        <v>37.475000000000001</v>
      </c>
      <c r="M847">
        <v>20.25</v>
      </c>
    </row>
    <row r="848" spans="1:13" x14ac:dyDescent="0.3">
      <c r="A848" t="s">
        <v>32</v>
      </c>
      <c r="B848">
        <v>2014</v>
      </c>
      <c r="C848" t="s">
        <v>21</v>
      </c>
      <c r="D848" t="s">
        <v>80</v>
      </c>
      <c r="E848">
        <v>312257</v>
      </c>
      <c r="F848">
        <v>308801</v>
      </c>
      <c r="G848">
        <v>911.3</v>
      </c>
      <c r="H848">
        <v>47138316.719999999</v>
      </c>
      <c r="I848">
        <v>103044.81</v>
      </c>
      <c r="J848">
        <v>0.94599999999999995</v>
      </c>
      <c r="K848">
        <v>27.861000000000001</v>
      </c>
      <c r="L848">
        <v>37.475000000000001</v>
      </c>
      <c r="M848">
        <v>20.25</v>
      </c>
    </row>
    <row r="849" spans="1:13" x14ac:dyDescent="0.3">
      <c r="A849" t="s">
        <v>22</v>
      </c>
      <c r="B849">
        <v>2015</v>
      </c>
      <c r="D849" t="s">
        <v>52</v>
      </c>
      <c r="E849">
        <v>26603</v>
      </c>
      <c r="F849">
        <v>25402</v>
      </c>
      <c r="G849">
        <v>940.7</v>
      </c>
      <c r="H849">
        <v>4200879.7300000004</v>
      </c>
      <c r="I849">
        <v>8778.99</v>
      </c>
      <c r="J849">
        <v>1.123</v>
      </c>
      <c r="K849">
        <v>28.353999999999999</v>
      </c>
      <c r="L849">
        <v>38.366999999999997</v>
      </c>
      <c r="M849">
        <v>20.234000000000002</v>
      </c>
    </row>
    <row r="850" spans="1:13" x14ac:dyDescent="0.3">
      <c r="A850" t="s">
        <v>22</v>
      </c>
      <c r="B850">
        <v>2015</v>
      </c>
      <c r="C850" t="s">
        <v>21</v>
      </c>
      <c r="D850" t="s">
        <v>52</v>
      </c>
      <c r="E850">
        <v>4569</v>
      </c>
      <c r="F850">
        <v>8572</v>
      </c>
      <c r="G850">
        <v>940.7</v>
      </c>
      <c r="H850">
        <v>721490.79</v>
      </c>
      <c r="I850">
        <v>1507.77</v>
      </c>
      <c r="J850">
        <v>1.758</v>
      </c>
      <c r="K850">
        <v>28.353999999999999</v>
      </c>
      <c r="L850">
        <v>38.366999999999997</v>
      </c>
      <c r="M850">
        <v>20.234000000000002</v>
      </c>
    </row>
    <row r="851" spans="1:13" x14ac:dyDescent="0.3">
      <c r="A851" t="s">
        <v>13</v>
      </c>
      <c r="B851">
        <v>2015</v>
      </c>
      <c r="C851" t="s">
        <v>19</v>
      </c>
      <c r="D851" t="s">
        <v>52</v>
      </c>
      <c r="E851">
        <v>1398884</v>
      </c>
      <c r="F851">
        <v>4115558</v>
      </c>
      <c r="G851">
        <v>940.7</v>
      </c>
      <c r="H851">
        <v>220897772.40000001</v>
      </c>
      <c r="I851">
        <v>461631.72</v>
      </c>
      <c r="J851">
        <v>3.0920000000000001</v>
      </c>
      <c r="K851">
        <v>28.353999999999999</v>
      </c>
      <c r="L851">
        <v>38.366999999999997</v>
      </c>
      <c r="M851">
        <v>20.234000000000002</v>
      </c>
    </row>
    <row r="852" spans="1:13" x14ac:dyDescent="0.3">
      <c r="A852" t="s">
        <v>13</v>
      </c>
      <c r="B852">
        <v>2015</v>
      </c>
      <c r="C852" t="s">
        <v>21</v>
      </c>
      <c r="D852" t="s">
        <v>52</v>
      </c>
      <c r="E852">
        <v>761911</v>
      </c>
      <c r="F852">
        <v>3402713</v>
      </c>
      <c r="G852">
        <v>940.7</v>
      </c>
      <c r="H852">
        <v>120313366</v>
      </c>
      <c r="I852">
        <v>251430.63</v>
      </c>
      <c r="J852">
        <v>3.6720000000000002</v>
      </c>
      <c r="K852">
        <v>28.353999999999999</v>
      </c>
      <c r="L852">
        <v>38.366999999999997</v>
      </c>
      <c r="M852">
        <v>20.234000000000002</v>
      </c>
    </row>
    <row r="853" spans="1:13" x14ac:dyDescent="0.3">
      <c r="A853" t="s">
        <v>18</v>
      </c>
      <c r="B853">
        <v>2015</v>
      </c>
      <c r="C853" t="s">
        <v>24</v>
      </c>
      <c r="D853" t="s">
        <v>52</v>
      </c>
      <c r="E853">
        <v>121685</v>
      </c>
      <c r="F853">
        <v>9353418</v>
      </c>
      <c r="G853">
        <v>940.7</v>
      </c>
      <c r="H853">
        <v>19215278.350000001</v>
      </c>
      <c r="I853">
        <v>40156.050000000003</v>
      </c>
      <c r="J853">
        <v>85.064999999999998</v>
      </c>
      <c r="L853">
        <v>38.366999999999997</v>
      </c>
      <c r="M853">
        <v>20.234000000000002</v>
      </c>
    </row>
    <row r="854" spans="1:13" x14ac:dyDescent="0.3">
      <c r="A854" t="s">
        <v>31</v>
      </c>
      <c r="B854">
        <v>2015</v>
      </c>
      <c r="C854" t="s">
        <v>19</v>
      </c>
      <c r="D854" t="s">
        <v>52</v>
      </c>
      <c r="E854">
        <v>6568</v>
      </c>
      <c r="G854">
        <v>940.7</v>
      </c>
      <c r="H854">
        <v>1037152.88</v>
      </c>
      <c r="J854">
        <v>0.96499999999999997</v>
      </c>
      <c r="K854">
        <v>28.353999999999999</v>
      </c>
      <c r="L854">
        <v>38.366999999999997</v>
      </c>
      <c r="M854">
        <v>20.234000000000002</v>
      </c>
    </row>
    <row r="855" spans="1:13" x14ac:dyDescent="0.3">
      <c r="A855" t="s">
        <v>31</v>
      </c>
      <c r="B855">
        <v>2015</v>
      </c>
      <c r="C855" t="s">
        <v>21</v>
      </c>
      <c r="D855" t="s">
        <v>52</v>
      </c>
      <c r="E855">
        <v>19725</v>
      </c>
      <c r="F855">
        <v>18004</v>
      </c>
      <c r="G855">
        <v>940.7</v>
      </c>
      <c r="H855">
        <v>3114774.75</v>
      </c>
      <c r="I855">
        <v>6509.25</v>
      </c>
      <c r="J855">
        <v>0.95199999999999996</v>
      </c>
      <c r="K855">
        <v>28.353999999999999</v>
      </c>
      <c r="L855">
        <v>38.366999999999997</v>
      </c>
      <c r="M855">
        <v>20.234000000000002</v>
      </c>
    </row>
    <row r="856" spans="1:13" x14ac:dyDescent="0.3">
      <c r="A856" t="s">
        <v>32</v>
      </c>
      <c r="B856">
        <v>2015</v>
      </c>
      <c r="C856" t="s">
        <v>19</v>
      </c>
      <c r="D856" t="s">
        <v>52</v>
      </c>
      <c r="E856">
        <v>44016</v>
      </c>
      <c r="F856">
        <v>30921</v>
      </c>
      <c r="G856">
        <v>940.7</v>
      </c>
      <c r="H856">
        <v>6950566.5599999996</v>
      </c>
      <c r="I856">
        <v>14525.28</v>
      </c>
      <c r="J856">
        <v>0.78600000000000003</v>
      </c>
      <c r="K856">
        <v>28.353999999999999</v>
      </c>
      <c r="L856">
        <v>38.366999999999997</v>
      </c>
      <c r="M856">
        <v>20.234000000000002</v>
      </c>
    </row>
    <row r="857" spans="1:13" x14ac:dyDescent="0.3">
      <c r="A857" t="s">
        <v>32</v>
      </c>
      <c r="B857">
        <v>2015</v>
      </c>
      <c r="C857" t="s">
        <v>21</v>
      </c>
      <c r="D857" t="s">
        <v>52</v>
      </c>
      <c r="E857">
        <v>411586</v>
      </c>
      <c r="F857">
        <v>379722</v>
      </c>
      <c r="G857">
        <v>940.7</v>
      </c>
      <c r="H857">
        <v>64993545.259999998</v>
      </c>
      <c r="I857">
        <v>135823.38</v>
      </c>
      <c r="J857">
        <v>0.8</v>
      </c>
      <c r="K857">
        <v>28.353999999999999</v>
      </c>
      <c r="L857">
        <v>38.366999999999997</v>
      </c>
      <c r="M857">
        <v>20.234000000000002</v>
      </c>
    </row>
    <row r="858" spans="1:13" x14ac:dyDescent="0.3">
      <c r="A858" t="s">
        <v>20</v>
      </c>
      <c r="B858">
        <v>2015</v>
      </c>
      <c r="C858" t="s">
        <v>34</v>
      </c>
      <c r="D858" t="s">
        <v>52</v>
      </c>
      <c r="E858">
        <v>164</v>
      </c>
      <c r="F858">
        <v>115</v>
      </c>
      <c r="G858">
        <v>940.7</v>
      </c>
      <c r="H858">
        <v>25897.24</v>
      </c>
      <c r="I858">
        <v>54.12</v>
      </c>
      <c r="J858">
        <v>0.69699999999999995</v>
      </c>
      <c r="K858">
        <v>28.353999999999999</v>
      </c>
      <c r="L858">
        <v>38.366999999999997</v>
      </c>
      <c r="M858">
        <v>20.234000000000002</v>
      </c>
    </row>
    <row r="859" spans="1:13" x14ac:dyDescent="0.3">
      <c r="A859" t="s">
        <v>22</v>
      </c>
      <c r="B859">
        <v>2015</v>
      </c>
      <c r="C859" t="s">
        <v>19</v>
      </c>
      <c r="D859" t="s">
        <v>36</v>
      </c>
      <c r="E859">
        <v>34</v>
      </c>
      <c r="F859">
        <v>81</v>
      </c>
      <c r="G859">
        <v>1980.6</v>
      </c>
      <c r="H859">
        <v>5368.94</v>
      </c>
      <c r="I859">
        <v>11.22</v>
      </c>
      <c r="J859">
        <v>2.1949999999999998</v>
      </c>
      <c r="K859">
        <v>28.096</v>
      </c>
      <c r="L859">
        <v>32.58</v>
      </c>
      <c r="M859">
        <v>24.553999999999998</v>
      </c>
    </row>
    <row r="860" spans="1:13" x14ac:dyDescent="0.3">
      <c r="A860" t="s">
        <v>13</v>
      </c>
      <c r="B860">
        <v>2015</v>
      </c>
      <c r="C860" t="s">
        <v>123</v>
      </c>
      <c r="D860" t="s">
        <v>36</v>
      </c>
      <c r="E860">
        <v>3817</v>
      </c>
      <c r="F860">
        <v>12250</v>
      </c>
      <c r="G860">
        <v>1980.6</v>
      </c>
      <c r="H860">
        <v>602742.47</v>
      </c>
      <c r="J860">
        <v>2.2730000000000001</v>
      </c>
      <c r="K860">
        <v>28.096</v>
      </c>
      <c r="L860">
        <v>32.58</v>
      </c>
      <c r="M860">
        <v>24.553999999999998</v>
      </c>
    </row>
    <row r="861" spans="1:13" x14ac:dyDescent="0.3">
      <c r="A861" t="s">
        <v>13</v>
      </c>
      <c r="B861">
        <v>2015</v>
      </c>
      <c r="C861" t="s">
        <v>21</v>
      </c>
      <c r="D861" t="s">
        <v>36</v>
      </c>
      <c r="E861">
        <v>8505</v>
      </c>
      <c r="F861">
        <v>19587</v>
      </c>
      <c r="G861">
        <v>1980.6</v>
      </c>
      <c r="H861">
        <v>1343024.55</v>
      </c>
      <c r="I861">
        <v>2806.65</v>
      </c>
      <c r="J861">
        <v>2.4700000000000002</v>
      </c>
      <c r="K861">
        <v>28.096</v>
      </c>
      <c r="L861">
        <v>32.58</v>
      </c>
      <c r="M861">
        <v>24.553999999999998</v>
      </c>
    </row>
    <row r="862" spans="1:13" x14ac:dyDescent="0.3">
      <c r="A862" t="s">
        <v>13</v>
      </c>
      <c r="B862">
        <v>2015</v>
      </c>
      <c r="C862" t="s">
        <v>16</v>
      </c>
      <c r="D862" t="s">
        <v>36</v>
      </c>
      <c r="E862">
        <v>3941</v>
      </c>
      <c r="F862">
        <v>12049</v>
      </c>
      <c r="G862">
        <v>1980.6</v>
      </c>
      <c r="H862">
        <v>622323.31000000006</v>
      </c>
      <c r="I862">
        <v>1300.53</v>
      </c>
      <c r="J862">
        <v>2.2250000000000001</v>
      </c>
      <c r="K862">
        <v>28.096</v>
      </c>
      <c r="L862">
        <v>32.58</v>
      </c>
      <c r="M862">
        <v>24.553999999999998</v>
      </c>
    </row>
    <row r="863" spans="1:13" x14ac:dyDescent="0.3">
      <c r="A863" t="s">
        <v>18</v>
      </c>
      <c r="B863">
        <v>2015</v>
      </c>
      <c r="C863" t="s">
        <v>19</v>
      </c>
      <c r="D863" t="s">
        <v>36</v>
      </c>
      <c r="E863">
        <v>1821</v>
      </c>
      <c r="F863">
        <v>213968</v>
      </c>
      <c r="G863">
        <v>1980.6</v>
      </c>
      <c r="H863">
        <v>287554.11</v>
      </c>
      <c r="I863">
        <v>600.92999999999995</v>
      </c>
      <c r="J863">
        <v>117.5</v>
      </c>
      <c r="K863">
        <v>28.096</v>
      </c>
      <c r="L863">
        <v>32.58</v>
      </c>
      <c r="M863">
        <v>24.553999999999998</v>
      </c>
    </row>
    <row r="864" spans="1:13" x14ac:dyDescent="0.3">
      <c r="A864" t="s">
        <v>32</v>
      </c>
      <c r="B864">
        <v>2015</v>
      </c>
      <c r="C864" t="s">
        <v>19</v>
      </c>
      <c r="D864" t="s">
        <v>36</v>
      </c>
      <c r="E864">
        <v>72</v>
      </c>
      <c r="F864">
        <v>38</v>
      </c>
      <c r="G864">
        <v>1980.6</v>
      </c>
      <c r="H864">
        <v>11369.52</v>
      </c>
      <c r="I864">
        <v>23.76</v>
      </c>
      <c r="J864">
        <v>0.625</v>
      </c>
      <c r="K864">
        <v>28.096</v>
      </c>
      <c r="L864">
        <v>32.58</v>
      </c>
      <c r="M864">
        <v>24.553999999999998</v>
      </c>
    </row>
    <row r="865" spans="1:13" x14ac:dyDescent="0.3">
      <c r="A865" t="s">
        <v>32</v>
      </c>
      <c r="B865">
        <v>2015</v>
      </c>
      <c r="C865" t="s">
        <v>21</v>
      </c>
      <c r="D865" t="s">
        <v>36</v>
      </c>
      <c r="E865">
        <v>206</v>
      </c>
      <c r="F865">
        <v>245</v>
      </c>
      <c r="G865">
        <v>1980.6</v>
      </c>
      <c r="H865">
        <v>32529.46</v>
      </c>
      <c r="I865">
        <v>67.98</v>
      </c>
      <c r="J865">
        <v>1</v>
      </c>
      <c r="K865">
        <v>28.096</v>
      </c>
      <c r="L865">
        <v>32.58</v>
      </c>
      <c r="M865">
        <v>24.553999999999998</v>
      </c>
    </row>
    <row r="866" spans="1:13" x14ac:dyDescent="0.3">
      <c r="A866" t="s">
        <v>32</v>
      </c>
      <c r="B866">
        <v>2015</v>
      </c>
      <c r="C866" t="s">
        <v>136</v>
      </c>
      <c r="D866" t="s">
        <v>36</v>
      </c>
      <c r="E866">
        <v>574</v>
      </c>
      <c r="F866">
        <v>227</v>
      </c>
      <c r="G866">
        <v>1980.6</v>
      </c>
      <c r="H866">
        <v>90640.34</v>
      </c>
      <c r="I866">
        <v>189.42</v>
      </c>
      <c r="J866">
        <v>0.443</v>
      </c>
      <c r="K866">
        <v>28.096</v>
      </c>
      <c r="L866">
        <v>32.58</v>
      </c>
      <c r="M866">
        <v>24.553999999999998</v>
      </c>
    </row>
    <row r="867" spans="1:13" x14ac:dyDescent="0.3">
      <c r="A867" t="s">
        <v>13</v>
      </c>
      <c r="B867">
        <v>2015</v>
      </c>
      <c r="C867" t="s">
        <v>14</v>
      </c>
      <c r="D867" t="s">
        <v>15</v>
      </c>
      <c r="E867">
        <v>191322</v>
      </c>
      <c r="F867">
        <v>256729</v>
      </c>
      <c r="G867">
        <v>2155.3000000000002</v>
      </c>
      <c r="H867">
        <v>30211657.02</v>
      </c>
      <c r="I867">
        <v>63136.26</v>
      </c>
      <c r="J867">
        <v>1.399</v>
      </c>
      <c r="K867">
        <v>24.591999999999999</v>
      </c>
      <c r="L867">
        <v>33.048000000000002</v>
      </c>
      <c r="M867">
        <v>17.138999999999999</v>
      </c>
    </row>
    <row r="868" spans="1:13" x14ac:dyDescent="0.3">
      <c r="A868" t="s">
        <v>13</v>
      </c>
      <c r="B868">
        <v>2015</v>
      </c>
      <c r="C868" t="s">
        <v>16</v>
      </c>
      <c r="D868" t="s">
        <v>15</v>
      </c>
      <c r="E868">
        <v>404982</v>
      </c>
      <c r="G868">
        <v>2155.3000000000002</v>
      </c>
      <c r="H868">
        <v>63950707.619999997</v>
      </c>
      <c r="I868">
        <v>133644.06</v>
      </c>
      <c r="J868">
        <v>2.488</v>
      </c>
      <c r="K868">
        <v>24.591999999999999</v>
      </c>
      <c r="L868">
        <v>33.048000000000002</v>
      </c>
      <c r="M868">
        <v>17.138999999999999</v>
      </c>
    </row>
    <row r="869" spans="1:13" x14ac:dyDescent="0.3">
      <c r="A869" t="s">
        <v>13</v>
      </c>
      <c r="B869">
        <v>2015</v>
      </c>
      <c r="C869" t="s">
        <v>17</v>
      </c>
      <c r="D869" t="s">
        <v>15</v>
      </c>
      <c r="E869">
        <v>1888683</v>
      </c>
      <c r="F869">
        <v>3727039</v>
      </c>
      <c r="G869" t="s">
        <v>182</v>
      </c>
      <c r="H869">
        <v>298241932.5</v>
      </c>
      <c r="I869">
        <v>623265.39</v>
      </c>
      <c r="J869">
        <v>1.966</v>
      </c>
      <c r="K869">
        <v>24.591999999999999</v>
      </c>
      <c r="L869">
        <v>33.048000000000002</v>
      </c>
      <c r="M869">
        <v>17.138999999999999</v>
      </c>
    </row>
    <row r="870" spans="1:13" x14ac:dyDescent="0.3">
      <c r="A870" t="s">
        <v>18</v>
      </c>
      <c r="B870">
        <v>2015</v>
      </c>
      <c r="C870" t="s">
        <v>24</v>
      </c>
      <c r="D870" t="s">
        <v>15</v>
      </c>
      <c r="E870">
        <v>29460</v>
      </c>
      <c r="F870">
        <v>1038329</v>
      </c>
      <c r="H870">
        <v>4652028.5999999996</v>
      </c>
      <c r="J870">
        <v>35.566000000000003</v>
      </c>
      <c r="K870">
        <v>24.591999999999999</v>
      </c>
      <c r="L870">
        <v>33.048000000000002</v>
      </c>
      <c r="M870">
        <v>17.138999999999999</v>
      </c>
    </row>
    <row r="871" spans="1:13" x14ac:dyDescent="0.3">
      <c r="A871" t="s">
        <v>32</v>
      </c>
      <c r="B871">
        <v>2015</v>
      </c>
      <c r="C871" t="s">
        <v>21</v>
      </c>
      <c r="D871" t="s">
        <v>15</v>
      </c>
      <c r="E871">
        <v>51579</v>
      </c>
      <c r="F871">
        <v>33941</v>
      </c>
      <c r="G871">
        <v>2155.3000000000002</v>
      </c>
      <c r="H871">
        <v>8144839.8899999997</v>
      </c>
      <c r="I871">
        <v>17021.07</v>
      </c>
      <c r="J871">
        <v>0.66800000000000004</v>
      </c>
      <c r="K871">
        <v>24.591999999999999</v>
      </c>
      <c r="L871">
        <v>33.048000000000002</v>
      </c>
      <c r="M871">
        <v>17.138999999999999</v>
      </c>
    </row>
    <row r="872" spans="1:13" x14ac:dyDescent="0.3">
      <c r="A872" t="s">
        <v>20</v>
      </c>
      <c r="B872">
        <v>2015</v>
      </c>
      <c r="C872" t="s">
        <v>21</v>
      </c>
      <c r="D872" t="s">
        <v>15</v>
      </c>
      <c r="E872">
        <v>20975</v>
      </c>
      <c r="F872">
        <v>24489</v>
      </c>
      <c r="G872">
        <v>2155.3000000000002</v>
      </c>
      <c r="H872">
        <v>3312162.25</v>
      </c>
      <c r="I872">
        <v>6921.75</v>
      </c>
      <c r="J872">
        <v>1.1759999999999999</v>
      </c>
      <c r="K872">
        <v>24.591999999999999</v>
      </c>
      <c r="L872">
        <v>33.048000000000002</v>
      </c>
      <c r="M872">
        <v>17.138999999999999</v>
      </c>
    </row>
    <row r="873" spans="1:13" x14ac:dyDescent="0.3">
      <c r="A873" t="s">
        <v>13</v>
      </c>
      <c r="B873">
        <v>2015</v>
      </c>
      <c r="C873" t="s">
        <v>14</v>
      </c>
      <c r="D873" t="s">
        <v>26</v>
      </c>
      <c r="E873">
        <v>33136</v>
      </c>
      <c r="F873">
        <v>77453</v>
      </c>
      <c r="G873">
        <v>3870.8</v>
      </c>
      <c r="H873">
        <v>5232505.76</v>
      </c>
      <c r="I873">
        <v>10934.88</v>
      </c>
      <c r="J873">
        <v>2.552</v>
      </c>
      <c r="K873">
        <v>19.324999999999999</v>
      </c>
      <c r="L873">
        <v>26.213999999999999</v>
      </c>
      <c r="M873">
        <v>12.316000000000001</v>
      </c>
    </row>
    <row r="874" spans="1:13" x14ac:dyDescent="0.3">
      <c r="A874" t="s">
        <v>13</v>
      </c>
      <c r="B874">
        <v>2015</v>
      </c>
      <c r="C874" t="s">
        <v>21</v>
      </c>
      <c r="D874" t="s">
        <v>26</v>
      </c>
      <c r="E874">
        <v>13649</v>
      </c>
      <c r="F874">
        <v>62901</v>
      </c>
      <c r="G874">
        <v>3870.8</v>
      </c>
      <c r="H874">
        <v>2155313.59</v>
      </c>
      <c r="I874">
        <v>4504.17</v>
      </c>
      <c r="J874">
        <v>2.5569999999999999</v>
      </c>
      <c r="K874">
        <v>19.324999999999999</v>
      </c>
      <c r="L874">
        <v>26.213999999999999</v>
      </c>
      <c r="M874">
        <v>12.316000000000001</v>
      </c>
    </row>
    <row r="875" spans="1:13" x14ac:dyDescent="0.3">
      <c r="A875" t="s">
        <v>13</v>
      </c>
      <c r="B875">
        <v>2015</v>
      </c>
      <c r="C875" t="s">
        <v>17</v>
      </c>
      <c r="D875" t="s">
        <v>26</v>
      </c>
      <c r="E875">
        <v>63670</v>
      </c>
      <c r="F875">
        <v>160722</v>
      </c>
      <c r="H875">
        <v>10054129.699999999</v>
      </c>
      <c r="I875">
        <v>21011.1</v>
      </c>
      <c r="J875">
        <v>2.347</v>
      </c>
      <c r="K875">
        <v>19.324999999999999</v>
      </c>
      <c r="L875">
        <v>26.213999999999999</v>
      </c>
      <c r="M875">
        <v>12.316000000000001</v>
      </c>
    </row>
    <row r="876" spans="1:13" x14ac:dyDescent="0.3">
      <c r="A876" t="s">
        <v>18</v>
      </c>
      <c r="B876">
        <v>2015</v>
      </c>
      <c r="C876" t="s">
        <v>137</v>
      </c>
      <c r="D876" t="s">
        <v>26</v>
      </c>
      <c r="E876">
        <v>117</v>
      </c>
      <c r="F876">
        <v>-356</v>
      </c>
      <c r="G876">
        <v>3870.8</v>
      </c>
      <c r="H876">
        <v>18475.47</v>
      </c>
      <c r="I876">
        <v>38.61</v>
      </c>
      <c r="J876">
        <v>2.7480000000000002</v>
      </c>
      <c r="K876">
        <v>19.324999999999999</v>
      </c>
      <c r="L876">
        <v>26.213999999999999</v>
      </c>
      <c r="M876">
        <v>12.316000000000001</v>
      </c>
    </row>
    <row r="877" spans="1:13" x14ac:dyDescent="0.3">
      <c r="A877" t="s">
        <v>20</v>
      </c>
      <c r="B877">
        <v>2015</v>
      </c>
      <c r="C877" t="s">
        <v>21</v>
      </c>
      <c r="D877" t="s">
        <v>26</v>
      </c>
      <c r="E877">
        <v>448</v>
      </c>
      <c r="F877" t="s">
        <v>183</v>
      </c>
      <c r="G877">
        <v>3870.8</v>
      </c>
      <c r="H877">
        <v>70743.679999999993</v>
      </c>
      <c r="I877">
        <v>147.84</v>
      </c>
      <c r="J877">
        <v>1.6459999999999999</v>
      </c>
      <c r="K877">
        <v>19.324999999999999</v>
      </c>
      <c r="L877">
        <v>26.213999999999999</v>
      </c>
      <c r="M877">
        <v>12.316000000000001</v>
      </c>
    </row>
    <row r="878" spans="1:13" x14ac:dyDescent="0.3">
      <c r="A878" t="s">
        <v>13</v>
      </c>
      <c r="B878">
        <v>2015</v>
      </c>
      <c r="C878" t="s">
        <v>19</v>
      </c>
      <c r="D878" t="s">
        <v>37</v>
      </c>
      <c r="E878">
        <v>27730</v>
      </c>
      <c r="F878">
        <v>78489</v>
      </c>
      <c r="G878">
        <v>2587.1</v>
      </c>
      <c r="H878">
        <v>4378844.3</v>
      </c>
      <c r="I878">
        <v>9150.9</v>
      </c>
      <c r="J878">
        <v>2.83</v>
      </c>
      <c r="K878">
        <v>25.286999999999999</v>
      </c>
      <c r="L878">
        <v>34.991999999999997</v>
      </c>
      <c r="M878">
        <v>17.349</v>
      </c>
    </row>
    <row r="879" spans="1:13" x14ac:dyDescent="0.3">
      <c r="A879" t="s">
        <v>13</v>
      </c>
      <c r="B879">
        <v>2015</v>
      </c>
      <c r="C879" t="s">
        <v>21</v>
      </c>
      <c r="D879" t="s">
        <v>37</v>
      </c>
      <c r="E879">
        <v>13614</v>
      </c>
      <c r="F879">
        <v>36579</v>
      </c>
      <c r="G879">
        <v>2587.1</v>
      </c>
      <c r="H879">
        <v>2149786.7400000002</v>
      </c>
      <c r="I879">
        <v>4492.62</v>
      </c>
      <c r="J879">
        <v>2.76</v>
      </c>
      <c r="K879">
        <v>25.286999999999999</v>
      </c>
      <c r="L879">
        <v>34.991999999999997</v>
      </c>
      <c r="M879">
        <v>17.349</v>
      </c>
    </row>
    <row r="880" spans="1:13" x14ac:dyDescent="0.3">
      <c r="A880" t="s">
        <v>18</v>
      </c>
      <c r="B880">
        <v>2015</v>
      </c>
      <c r="C880" t="s">
        <v>24</v>
      </c>
      <c r="D880" t="s">
        <v>37</v>
      </c>
      <c r="E880">
        <v>1139</v>
      </c>
      <c r="F880">
        <v>58077</v>
      </c>
      <c r="G880">
        <v>2587.1</v>
      </c>
      <c r="H880">
        <v>179859.49</v>
      </c>
      <c r="I880">
        <v>375.87</v>
      </c>
      <c r="J880">
        <v>53.265000000000001</v>
      </c>
      <c r="K880">
        <v>25.286999999999999</v>
      </c>
      <c r="L880">
        <v>34.991999999999997</v>
      </c>
      <c r="M880">
        <v>17.349</v>
      </c>
    </row>
    <row r="881" spans="1:13" x14ac:dyDescent="0.3">
      <c r="A881" t="s">
        <v>22</v>
      </c>
      <c r="B881">
        <v>2015</v>
      </c>
      <c r="C881" t="s">
        <v>19</v>
      </c>
      <c r="D881" t="s">
        <v>23</v>
      </c>
      <c r="E881">
        <v>662355</v>
      </c>
      <c r="F881">
        <v>1115223</v>
      </c>
      <c r="G881">
        <v>1024.9000000000001</v>
      </c>
      <c r="H881">
        <v>104592478.09999999</v>
      </c>
      <c r="I881">
        <v>218577.15</v>
      </c>
      <c r="J881">
        <v>1.546</v>
      </c>
      <c r="K881">
        <v>25.763000000000002</v>
      </c>
      <c r="L881">
        <v>35.826000000000001</v>
      </c>
      <c r="M881">
        <v>16.466999999999999</v>
      </c>
    </row>
    <row r="882" spans="1:13" x14ac:dyDescent="0.3">
      <c r="A882" t="s">
        <v>22</v>
      </c>
      <c r="B882">
        <v>2015</v>
      </c>
      <c r="C882" t="s">
        <v>21</v>
      </c>
      <c r="D882" t="s">
        <v>23</v>
      </c>
      <c r="E882" t="s">
        <v>184</v>
      </c>
      <c r="F882">
        <v>61289</v>
      </c>
      <c r="G882">
        <v>1024.9000000000001</v>
      </c>
      <c r="H882">
        <v>5728185.25</v>
      </c>
      <c r="I882">
        <v>11970.75</v>
      </c>
      <c r="J882">
        <v>1.665</v>
      </c>
      <c r="K882">
        <v>25.763000000000002</v>
      </c>
      <c r="L882">
        <v>35.826000000000001</v>
      </c>
      <c r="M882">
        <v>16.466999999999999</v>
      </c>
    </row>
    <row r="883" spans="1:13" x14ac:dyDescent="0.3">
      <c r="A883" t="s">
        <v>22</v>
      </c>
      <c r="B883">
        <v>2015</v>
      </c>
      <c r="C883" t="s">
        <v>16</v>
      </c>
      <c r="D883" t="s">
        <v>23</v>
      </c>
      <c r="E883">
        <v>7053</v>
      </c>
      <c r="F883">
        <v>12058</v>
      </c>
      <c r="G883">
        <v>1024.9000000000001</v>
      </c>
      <c r="H883">
        <v>1113739.23</v>
      </c>
      <c r="I883">
        <v>2327.4899999999998</v>
      </c>
      <c r="J883">
        <v>1.742</v>
      </c>
      <c r="K883">
        <v>25.763000000000002</v>
      </c>
      <c r="L883">
        <v>35.826000000000001</v>
      </c>
      <c r="M883">
        <v>16.466999999999999</v>
      </c>
    </row>
    <row r="884" spans="1:13" x14ac:dyDescent="0.3">
      <c r="A884" t="s">
        <v>13</v>
      </c>
      <c r="B884">
        <v>2015</v>
      </c>
      <c r="C884" t="s">
        <v>19</v>
      </c>
      <c r="D884" t="s">
        <v>23</v>
      </c>
      <c r="E884">
        <v>977005</v>
      </c>
      <c r="F884">
        <v>2641669</v>
      </c>
      <c r="G884">
        <v>1024.9000000000001</v>
      </c>
      <c r="H884">
        <v>154278859.5</v>
      </c>
      <c r="I884">
        <v>322411.65000000002</v>
      </c>
      <c r="J884">
        <v>2.5259999999999998</v>
      </c>
      <c r="K884">
        <v>25.763000000000002</v>
      </c>
      <c r="L884">
        <v>35.826000000000001</v>
      </c>
    </row>
    <row r="885" spans="1:13" x14ac:dyDescent="0.3">
      <c r="A885" t="s">
        <v>13</v>
      </c>
      <c r="B885">
        <v>2015</v>
      </c>
      <c r="C885" t="s">
        <v>21</v>
      </c>
      <c r="D885" t="s">
        <v>23</v>
      </c>
      <c r="E885">
        <v>29329</v>
      </c>
      <c r="F885">
        <v>71420</v>
      </c>
      <c r="G885">
        <v>1024.9000000000001</v>
      </c>
      <c r="H885">
        <v>4631342.3899999997</v>
      </c>
      <c r="I885">
        <v>9678.57</v>
      </c>
      <c r="J885">
        <v>2.456</v>
      </c>
      <c r="K885">
        <v>25.763000000000002</v>
      </c>
      <c r="L885">
        <v>35.826000000000001</v>
      </c>
      <c r="M885">
        <v>16.466999999999999</v>
      </c>
    </row>
    <row r="886" spans="1:13" x14ac:dyDescent="0.3">
      <c r="A886" t="s">
        <v>13</v>
      </c>
      <c r="B886">
        <v>2015</v>
      </c>
      <c r="C886" t="s">
        <v>16</v>
      </c>
      <c r="D886" t="s">
        <v>23</v>
      </c>
      <c r="E886">
        <v>103711</v>
      </c>
      <c r="F886">
        <v>307524</v>
      </c>
      <c r="G886">
        <v>1024.9000000000001</v>
      </c>
      <c r="H886">
        <v>16377004.01</v>
      </c>
      <c r="J886">
        <v>2.786</v>
      </c>
      <c r="K886">
        <v>25.763000000000002</v>
      </c>
      <c r="L886">
        <v>35.826000000000001</v>
      </c>
      <c r="M886" t="s">
        <v>185</v>
      </c>
    </row>
    <row r="887" spans="1:13" x14ac:dyDescent="0.3">
      <c r="A887" t="s">
        <v>18</v>
      </c>
      <c r="B887">
        <v>2015</v>
      </c>
      <c r="C887" t="s">
        <v>24</v>
      </c>
      <c r="D887" t="s">
        <v>23</v>
      </c>
      <c r="E887">
        <v>449586</v>
      </c>
      <c r="F887">
        <v>36314129</v>
      </c>
      <c r="G887">
        <v>1024.9000000000001</v>
      </c>
      <c r="H887">
        <v>70994125.260000005</v>
      </c>
      <c r="J887">
        <v>85.546000000000006</v>
      </c>
      <c r="K887">
        <v>25.763000000000002</v>
      </c>
      <c r="L887">
        <v>35.826000000000001</v>
      </c>
      <c r="M887">
        <v>16.466999999999999</v>
      </c>
    </row>
    <row r="888" spans="1:13" x14ac:dyDescent="0.3">
      <c r="A888" t="s">
        <v>31</v>
      </c>
      <c r="B888">
        <v>2015</v>
      </c>
      <c r="C888" t="s">
        <v>19</v>
      </c>
      <c r="D888" t="s">
        <v>23</v>
      </c>
      <c r="E888">
        <v>125584</v>
      </c>
      <c r="F888">
        <v>51251</v>
      </c>
      <c r="G888">
        <v>1024.9000000000001</v>
      </c>
      <c r="H888">
        <v>19830969.440000001</v>
      </c>
      <c r="I888">
        <v>41442.720000000001</v>
      </c>
      <c r="J888">
        <v>0.40799999999999997</v>
      </c>
      <c r="K888">
        <v>25.763000000000002</v>
      </c>
      <c r="L888">
        <v>35.826000000000001</v>
      </c>
      <c r="M888">
        <v>16.466999999999999</v>
      </c>
    </row>
    <row r="889" spans="1:13" x14ac:dyDescent="0.3">
      <c r="A889" t="s">
        <v>31</v>
      </c>
      <c r="B889">
        <v>2015</v>
      </c>
      <c r="C889" t="s">
        <v>21</v>
      </c>
      <c r="D889" t="s">
        <v>23</v>
      </c>
      <c r="E889">
        <v>194166</v>
      </c>
      <c r="G889">
        <v>1024.9000000000001</v>
      </c>
      <c r="H889">
        <v>30660753.059999999</v>
      </c>
      <c r="I889">
        <v>64074.78</v>
      </c>
      <c r="J889">
        <v>0.46</v>
      </c>
      <c r="K889">
        <v>25.763000000000002</v>
      </c>
      <c r="L889">
        <v>35.826000000000001</v>
      </c>
      <c r="M889">
        <v>16.466999999999999</v>
      </c>
    </row>
    <row r="890" spans="1:13" x14ac:dyDescent="0.3">
      <c r="A890" t="s">
        <v>31</v>
      </c>
      <c r="B890">
        <v>2015</v>
      </c>
      <c r="C890" t="s">
        <v>16</v>
      </c>
      <c r="D890" t="s">
        <v>23</v>
      </c>
      <c r="E890">
        <v>10573</v>
      </c>
      <c r="F890">
        <v>8866</v>
      </c>
      <c r="G890">
        <v>1024.9000000000001</v>
      </c>
      <c r="H890">
        <v>1669582.43</v>
      </c>
      <c r="I890">
        <v>3489.09</v>
      </c>
      <c r="J890">
        <v>0.89600000000000002</v>
      </c>
      <c r="K890">
        <v>25.763000000000002</v>
      </c>
      <c r="L890">
        <v>35.826000000000001</v>
      </c>
      <c r="M890">
        <v>16.466999999999999</v>
      </c>
    </row>
    <row r="891" spans="1:13" x14ac:dyDescent="0.3">
      <c r="A891" t="s">
        <v>32</v>
      </c>
      <c r="B891">
        <v>2015</v>
      </c>
      <c r="C891" t="s">
        <v>19</v>
      </c>
      <c r="D891" t="s">
        <v>23</v>
      </c>
      <c r="E891">
        <v>82234</v>
      </c>
      <c r="F891">
        <v>20640</v>
      </c>
      <c r="G891">
        <v>1024.9000000000001</v>
      </c>
      <c r="H891">
        <v>12985570.939999999</v>
      </c>
      <c r="I891">
        <v>27137.22</v>
      </c>
      <c r="J891">
        <v>0.26200000000000001</v>
      </c>
      <c r="K891">
        <v>25.763000000000002</v>
      </c>
      <c r="L891">
        <v>35.826000000000001</v>
      </c>
      <c r="M891">
        <v>16.466999999999999</v>
      </c>
    </row>
    <row r="892" spans="1:13" x14ac:dyDescent="0.3">
      <c r="A892" t="s">
        <v>32</v>
      </c>
      <c r="B892">
        <v>2015</v>
      </c>
      <c r="C892" t="s">
        <v>21</v>
      </c>
      <c r="D892" t="s">
        <v>23</v>
      </c>
      <c r="E892" t="s">
        <v>186</v>
      </c>
      <c r="F892">
        <v>2036</v>
      </c>
      <c r="G892">
        <v>1024.9000000000001</v>
      </c>
      <c r="H892">
        <v>827448.4</v>
      </c>
      <c r="I892">
        <v>1729.2</v>
      </c>
      <c r="J892">
        <v>0.36199999999999999</v>
      </c>
      <c r="K892">
        <v>25.763000000000002</v>
      </c>
      <c r="L892">
        <v>35.826000000000001</v>
      </c>
      <c r="M892">
        <v>16.466999999999999</v>
      </c>
    </row>
    <row r="893" spans="1:13" x14ac:dyDescent="0.3">
      <c r="A893" t="s">
        <v>32</v>
      </c>
      <c r="B893">
        <v>2015</v>
      </c>
      <c r="C893" t="s">
        <v>16</v>
      </c>
      <c r="D893" t="s">
        <v>23</v>
      </c>
      <c r="E893">
        <v>3911</v>
      </c>
      <c r="F893">
        <v>1979</v>
      </c>
      <c r="G893">
        <v>1024.9000000000001</v>
      </c>
      <c r="H893">
        <v>617586.01</v>
      </c>
      <c r="I893">
        <v>1290.6300000000001</v>
      </c>
      <c r="J893">
        <v>0.48499999999999999</v>
      </c>
      <c r="K893">
        <v>25.763000000000002</v>
      </c>
      <c r="L893" t="s">
        <v>187</v>
      </c>
      <c r="M893">
        <v>16.466999999999999</v>
      </c>
    </row>
    <row r="894" spans="1:13" x14ac:dyDescent="0.3">
      <c r="A894" t="s">
        <v>20</v>
      </c>
      <c r="B894">
        <v>2015</v>
      </c>
      <c r="C894" t="s">
        <v>21</v>
      </c>
      <c r="D894" t="s">
        <v>23</v>
      </c>
      <c r="E894">
        <v>173856</v>
      </c>
      <c r="F894">
        <v>128988</v>
      </c>
      <c r="G894">
        <v>1024.9000000000001</v>
      </c>
      <c r="H894">
        <v>27453600.960000001</v>
      </c>
      <c r="I894">
        <v>57372.480000000003</v>
      </c>
      <c r="J894">
        <v>0.85399999999999998</v>
      </c>
      <c r="K894">
        <v>25.763000000000002</v>
      </c>
      <c r="L894">
        <v>35.826000000000001</v>
      </c>
      <c r="M894">
        <v>16.466999999999999</v>
      </c>
    </row>
    <row r="895" spans="1:13" x14ac:dyDescent="0.3">
      <c r="A895" t="s">
        <v>22</v>
      </c>
      <c r="B895">
        <v>2015</v>
      </c>
      <c r="C895" t="s">
        <v>24</v>
      </c>
      <c r="D895" t="s">
        <v>41</v>
      </c>
      <c r="E895">
        <v>64</v>
      </c>
      <c r="F895">
        <v>76</v>
      </c>
      <c r="G895">
        <v>2602.9</v>
      </c>
      <c r="H895">
        <v>10106.24</v>
      </c>
      <c r="I895">
        <v>21.12</v>
      </c>
      <c r="J895">
        <v>1.405</v>
      </c>
      <c r="K895">
        <v>25.462</v>
      </c>
      <c r="L895">
        <v>32.537999999999997</v>
      </c>
      <c r="M895">
        <v>19.733000000000001</v>
      </c>
    </row>
    <row r="896" spans="1:13" x14ac:dyDescent="0.3">
      <c r="A896" t="s">
        <v>13</v>
      </c>
      <c r="B896">
        <v>2015</v>
      </c>
      <c r="C896" t="s">
        <v>14</v>
      </c>
      <c r="D896" t="s">
        <v>41</v>
      </c>
      <c r="E896">
        <v>60418</v>
      </c>
      <c r="F896">
        <v>160894</v>
      </c>
      <c r="G896">
        <v>2602.9</v>
      </c>
      <c r="H896">
        <v>9540606.3800000008</v>
      </c>
      <c r="I896">
        <v>19937.939999999999</v>
      </c>
      <c r="J896">
        <v>2.3279999999999998</v>
      </c>
      <c r="K896">
        <v>25.462</v>
      </c>
      <c r="L896">
        <v>32.537999999999997</v>
      </c>
      <c r="M896">
        <v>19.733000000000001</v>
      </c>
    </row>
    <row r="897" spans="1:13" x14ac:dyDescent="0.3">
      <c r="A897" t="s">
        <v>13</v>
      </c>
      <c r="B897">
        <v>2015</v>
      </c>
      <c r="C897" t="s">
        <v>16</v>
      </c>
      <c r="D897" t="s">
        <v>41</v>
      </c>
      <c r="E897">
        <v>47334</v>
      </c>
      <c r="F897">
        <v>144706</v>
      </c>
      <c r="G897">
        <v>2602.9</v>
      </c>
      <c r="H897">
        <v>7474511.9400000004</v>
      </c>
      <c r="I897">
        <v>15620.22</v>
      </c>
      <c r="J897">
        <v>2.67</v>
      </c>
      <c r="K897">
        <v>25.462</v>
      </c>
      <c r="L897">
        <v>32.537999999999997</v>
      </c>
      <c r="M897">
        <v>19.733000000000001</v>
      </c>
    </row>
    <row r="898" spans="1:13" x14ac:dyDescent="0.3">
      <c r="A898" t="s">
        <v>13</v>
      </c>
      <c r="B898">
        <v>2015</v>
      </c>
      <c r="C898" t="s">
        <v>17</v>
      </c>
      <c r="D898" t="s">
        <v>41</v>
      </c>
      <c r="E898">
        <v>89118</v>
      </c>
      <c r="F898">
        <v>243675</v>
      </c>
      <c r="G898">
        <v>2602.9</v>
      </c>
      <c r="H898">
        <v>14072623.380000001</v>
      </c>
      <c r="I898">
        <v>29408.94</v>
      </c>
      <c r="J898">
        <v>2.371</v>
      </c>
      <c r="K898">
        <v>25.462</v>
      </c>
      <c r="L898">
        <v>32.537999999999997</v>
      </c>
      <c r="M898">
        <v>19.733000000000001</v>
      </c>
    </row>
    <row r="899" spans="1:13" x14ac:dyDescent="0.3">
      <c r="A899" t="s">
        <v>18</v>
      </c>
      <c r="B899">
        <v>2015</v>
      </c>
      <c r="C899" t="s">
        <v>24</v>
      </c>
      <c r="D899" t="s">
        <v>41</v>
      </c>
      <c r="E899">
        <v>1361.588</v>
      </c>
      <c r="F899">
        <v>138125</v>
      </c>
      <c r="H899">
        <v>215008.361</v>
      </c>
      <c r="I899">
        <v>449.32400000000001</v>
      </c>
      <c r="J899">
        <v>42.256</v>
      </c>
      <c r="K899">
        <v>25.462</v>
      </c>
      <c r="L899">
        <v>32.537999999999997</v>
      </c>
      <c r="M899">
        <v>19.733000000000001</v>
      </c>
    </row>
    <row r="900" spans="1:13" x14ac:dyDescent="0.3">
      <c r="A900" t="s">
        <v>20</v>
      </c>
      <c r="B900">
        <v>2015</v>
      </c>
      <c r="C900" t="s">
        <v>24</v>
      </c>
      <c r="D900" t="s">
        <v>41</v>
      </c>
      <c r="E900">
        <v>2</v>
      </c>
      <c r="F900">
        <v>3</v>
      </c>
      <c r="G900">
        <v>2602.9</v>
      </c>
      <c r="H900">
        <v>315.82</v>
      </c>
      <c r="I900">
        <v>0.66</v>
      </c>
      <c r="J900">
        <v>1.5</v>
      </c>
      <c r="K900">
        <v>25.462</v>
      </c>
      <c r="L900">
        <v>32.537999999999997</v>
      </c>
      <c r="M900">
        <v>19.733000000000001</v>
      </c>
    </row>
    <row r="901" spans="1:13" x14ac:dyDescent="0.3">
      <c r="A901" t="s">
        <v>22</v>
      </c>
      <c r="B901">
        <v>2015</v>
      </c>
      <c r="C901" t="s">
        <v>19</v>
      </c>
      <c r="D901" t="s">
        <v>80</v>
      </c>
      <c r="E901">
        <v>684870</v>
      </c>
      <c r="F901">
        <v>203942</v>
      </c>
      <c r="G901">
        <v>1201.9000000000001</v>
      </c>
      <c r="H901">
        <v>10814782.17</v>
      </c>
      <c r="I901">
        <v>22600.71</v>
      </c>
      <c r="J901" t="s">
        <v>188</v>
      </c>
      <c r="K901">
        <v>27.46</v>
      </c>
      <c r="L901">
        <v>36.548000000000002</v>
      </c>
      <c r="M901">
        <v>19.855</v>
      </c>
    </row>
    <row r="902" spans="1:13" x14ac:dyDescent="0.3">
      <c r="A902" t="s">
        <v>22</v>
      </c>
      <c r="B902">
        <v>2015</v>
      </c>
      <c r="C902" t="s">
        <v>21</v>
      </c>
      <c r="D902" t="s">
        <v>80</v>
      </c>
      <c r="E902">
        <v>21499</v>
      </c>
      <c r="F902">
        <v>78112</v>
      </c>
      <c r="G902">
        <v>1201.9000000000001</v>
      </c>
      <c r="H902">
        <v>3394907.09</v>
      </c>
      <c r="I902">
        <v>7094.67</v>
      </c>
      <c r="J902">
        <v>3.5230000000000001</v>
      </c>
      <c r="K902">
        <v>27.46</v>
      </c>
      <c r="L902">
        <v>36.548000000000002</v>
      </c>
      <c r="M902">
        <v>19.855</v>
      </c>
    </row>
    <row r="903" spans="1:13" x14ac:dyDescent="0.3">
      <c r="A903" t="s">
        <v>13</v>
      </c>
      <c r="B903">
        <v>2015</v>
      </c>
      <c r="C903" t="s">
        <v>19</v>
      </c>
      <c r="D903" t="s">
        <v>80</v>
      </c>
      <c r="E903">
        <v>2000212</v>
      </c>
      <c r="F903">
        <v>7374681</v>
      </c>
      <c r="G903">
        <v>1201.9000000000001</v>
      </c>
      <c r="H903">
        <v>315853476.89999998</v>
      </c>
      <c r="I903">
        <v>660069.96</v>
      </c>
      <c r="J903">
        <v>4.0609999999999999</v>
      </c>
      <c r="K903">
        <v>27.46</v>
      </c>
      <c r="L903">
        <v>36.548000000000002</v>
      </c>
      <c r="M903">
        <v>19.855</v>
      </c>
    </row>
    <row r="904" spans="1:13" x14ac:dyDescent="0.3">
      <c r="A904" t="s">
        <v>18</v>
      </c>
      <c r="B904">
        <v>2015</v>
      </c>
      <c r="C904" t="s">
        <v>24</v>
      </c>
      <c r="D904" t="s">
        <v>80</v>
      </c>
      <c r="E904">
        <v>252272</v>
      </c>
      <c r="F904">
        <v>25508824</v>
      </c>
      <c r="G904">
        <v>1201.9000000000001</v>
      </c>
      <c r="H904">
        <v>39836271.520000003</v>
      </c>
      <c r="I904">
        <v>83249.759999999995</v>
      </c>
      <c r="J904" t="s">
        <v>189</v>
      </c>
      <c r="K904">
        <v>27.46</v>
      </c>
      <c r="L904">
        <v>36.548000000000002</v>
      </c>
      <c r="M904">
        <v>19.855</v>
      </c>
    </row>
    <row r="905" spans="1:13" x14ac:dyDescent="0.3">
      <c r="A905" t="s">
        <v>31</v>
      </c>
      <c r="B905">
        <v>2015</v>
      </c>
      <c r="C905" t="s">
        <v>19</v>
      </c>
      <c r="D905" t="s">
        <v>80</v>
      </c>
      <c r="E905">
        <v>1957</v>
      </c>
      <c r="F905">
        <v>2768</v>
      </c>
      <c r="G905">
        <v>1201.9000000000001</v>
      </c>
      <c r="H905">
        <v>309029.87</v>
      </c>
      <c r="I905">
        <v>645.80999999999995</v>
      </c>
      <c r="J905">
        <v>1.39</v>
      </c>
      <c r="K905">
        <v>27.46</v>
      </c>
      <c r="L905">
        <v>36.548000000000002</v>
      </c>
      <c r="M905">
        <v>19.855</v>
      </c>
    </row>
    <row r="906" spans="1:13" x14ac:dyDescent="0.3">
      <c r="A906" t="s">
        <v>31</v>
      </c>
      <c r="B906">
        <v>2015</v>
      </c>
      <c r="C906" t="s">
        <v>21</v>
      </c>
      <c r="D906" t="s">
        <v>80</v>
      </c>
      <c r="E906">
        <v>6328</v>
      </c>
      <c r="G906">
        <v>1201.9000000000001</v>
      </c>
      <c r="H906">
        <v>999254.48</v>
      </c>
      <c r="I906">
        <v>2088.2399999999998</v>
      </c>
      <c r="J906">
        <v>1.0429999999999999</v>
      </c>
      <c r="K906">
        <v>27.46</v>
      </c>
      <c r="L906">
        <v>36.548000000000002</v>
      </c>
      <c r="M906">
        <v>19.855</v>
      </c>
    </row>
    <row r="907" spans="1:13" x14ac:dyDescent="0.3">
      <c r="A907" t="s">
        <v>32</v>
      </c>
      <c r="B907">
        <v>2015</v>
      </c>
      <c r="C907" t="s">
        <v>19</v>
      </c>
      <c r="D907" t="s">
        <v>80</v>
      </c>
      <c r="E907">
        <v>59145</v>
      </c>
      <c r="F907">
        <v>40922</v>
      </c>
      <c r="G907">
        <v>1201.9000000000001</v>
      </c>
      <c r="H907">
        <v>9339586.9499999993</v>
      </c>
      <c r="I907">
        <v>19517.849999999999</v>
      </c>
      <c r="J907">
        <v>0.70899999999999996</v>
      </c>
      <c r="K907">
        <v>27.46</v>
      </c>
      <c r="L907">
        <v>36.548000000000002</v>
      </c>
      <c r="M907">
        <v>19.855</v>
      </c>
    </row>
    <row r="908" spans="1:13" x14ac:dyDescent="0.3">
      <c r="A908" t="s">
        <v>32</v>
      </c>
      <c r="B908">
        <v>2015</v>
      </c>
      <c r="C908" t="s">
        <v>21</v>
      </c>
      <c r="D908" t="s">
        <v>80</v>
      </c>
      <c r="E908">
        <v>336041</v>
      </c>
      <c r="F908">
        <v>235449</v>
      </c>
      <c r="G908">
        <v>1201.9000000000001</v>
      </c>
      <c r="H908">
        <v>53064234.310000002</v>
      </c>
      <c r="I908">
        <v>110893.53</v>
      </c>
      <c r="J908">
        <v>0.69599999999999995</v>
      </c>
      <c r="K908">
        <v>27.46</v>
      </c>
      <c r="L908">
        <v>36.548000000000002</v>
      </c>
      <c r="M908" t="s">
        <v>190</v>
      </c>
    </row>
    <row r="909" spans="1:13" x14ac:dyDescent="0.3">
      <c r="A909" t="s">
        <v>22</v>
      </c>
      <c r="B909">
        <v>2016</v>
      </c>
      <c r="C909" t="s">
        <v>19</v>
      </c>
      <c r="D909" t="s">
        <v>52</v>
      </c>
      <c r="E909">
        <v>26899</v>
      </c>
      <c r="F909">
        <v>25638</v>
      </c>
      <c r="G909">
        <v>890</v>
      </c>
      <c r="H909">
        <v>4122271.75</v>
      </c>
      <c r="I909">
        <v>9414.65</v>
      </c>
      <c r="J909">
        <v>1.0860000000000001</v>
      </c>
      <c r="K909">
        <v>28.306000000000001</v>
      </c>
      <c r="M909">
        <v>20.245000000000001</v>
      </c>
    </row>
    <row r="910" spans="1:13" x14ac:dyDescent="0.3">
      <c r="A910" t="s">
        <v>22</v>
      </c>
      <c r="B910">
        <v>2016</v>
      </c>
      <c r="C910" t="s">
        <v>21</v>
      </c>
      <c r="D910" t="s">
        <v>52</v>
      </c>
      <c r="E910">
        <v>5159</v>
      </c>
      <c r="F910">
        <v>8895</v>
      </c>
      <c r="G910">
        <v>890</v>
      </c>
      <c r="H910">
        <v>790616.75</v>
      </c>
      <c r="I910">
        <v>1805.65</v>
      </c>
      <c r="J910">
        <v>1.78</v>
      </c>
      <c r="K910">
        <v>28.306000000000001</v>
      </c>
      <c r="L910">
        <v>38.634999999999998</v>
      </c>
      <c r="M910">
        <v>20.245000000000001</v>
      </c>
    </row>
    <row r="911" spans="1:13" x14ac:dyDescent="0.3">
      <c r="A911" t="s">
        <v>13</v>
      </c>
      <c r="B911">
        <v>2016</v>
      </c>
      <c r="C911" t="s">
        <v>38</v>
      </c>
      <c r="D911" t="s">
        <v>52</v>
      </c>
      <c r="E911">
        <v>1519656</v>
      </c>
      <c r="F911">
        <v>5233690</v>
      </c>
      <c r="H911" t="s">
        <v>191</v>
      </c>
      <c r="I911">
        <v>531879.6</v>
      </c>
      <c r="J911">
        <v>3.3620000000000001</v>
      </c>
      <c r="K911">
        <v>28.306000000000001</v>
      </c>
      <c r="L911">
        <v>38.634999999999998</v>
      </c>
      <c r="M911">
        <v>20.245000000000001</v>
      </c>
    </row>
    <row r="912" spans="1:13" x14ac:dyDescent="0.3">
      <c r="A912" t="s">
        <v>13</v>
      </c>
      <c r="B912">
        <v>2016</v>
      </c>
      <c r="C912" t="s">
        <v>21</v>
      </c>
      <c r="D912" t="s">
        <v>52</v>
      </c>
      <c r="E912">
        <v>585363</v>
      </c>
      <c r="F912">
        <v>2768647</v>
      </c>
      <c r="G912">
        <v>890</v>
      </c>
      <c r="H912">
        <v>89706879.75</v>
      </c>
      <c r="J912">
        <v>3.7280000000000002</v>
      </c>
      <c r="K912">
        <v>28.306000000000001</v>
      </c>
      <c r="L912">
        <v>38.634999999999998</v>
      </c>
      <c r="M912">
        <v>20.245000000000001</v>
      </c>
    </row>
    <row r="913" spans="1:13" x14ac:dyDescent="0.3">
      <c r="A913" t="s">
        <v>18</v>
      </c>
      <c r="B913">
        <v>2016</v>
      </c>
      <c r="C913" t="s">
        <v>24</v>
      </c>
      <c r="D913" t="s">
        <v>52</v>
      </c>
      <c r="E913">
        <v>102732</v>
      </c>
      <c r="F913">
        <v>7830250</v>
      </c>
      <c r="G913">
        <v>890</v>
      </c>
      <c r="H913">
        <v>15743679</v>
      </c>
      <c r="I913">
        <v>35956.199999999997</v>
      </c>
      <c r="J913">
        <v>86.507999999999996</v>
      </c>
      <c r="K913">
        <v>28.306000000000001</v>
      </c>
      <c r="L913">
        <v>38.634999999999998</v>
      </c>
      <c r="M913">
        <v>20.245000000000001</v>
      </c>
    </row>
    <row r="914" spans="1:13" x14ac:dyDescent="0.3">
      <c r="A914" t="s">
        <v>31</v>
      </c>
      <c r="B914">
        <v>2016</v>
      </c>
      <c r="C914" t="s">
        <v>19</v>
      </c>
      <c r="D914" t="s">
        <v>52</v>
      </c>
      <c r="E914">
        <v>8526</v>
      </c>
      <c r="F914">
        <v>5950</v>
      </c>
      <c r="G914">
        <v>890</v>
      </c>
      <c r="H914">
        <v>1306609.5</v>
      </c>
      <c r="I914">
        <v>2984.1</v>
      </c>
      <c r="J914">
        <v>0.86199999999999999</v>
      </c>
      <c r="K914">
        <v>28.306000000000001</v>
      </c>
      <c r="L914">
        <v>38.634999999999998</v>
      </c>
      <c r="M914">
        <v>20.245000000000001</v>
      </c>
    </row>
    <row r="915" spans="1:13" x14ac:dyDescent="0.3">
      <c r="A915" t="s">
        <v>31</v>
      </c>
      <c r="B915">
        <v>2016</v>
      </c>
      <c r="C915" t="s">
        <v>21</v>
      </c>
      <c r="D915" t="s">
        <v>52</v>
      </c>
      <c r="E915">
        <v>12602</v>
      </c>
      <c r="F915">
        <v>15317</v>
      </c>
      <c r="G915">
        <v>890</v>
      </c>
      <c r="H915">
        <v>1931256.5</v>
      </c>
      <c r="I915">
        <v>4410.7</v>
      </c>
      <c r="J915">
        <v>0.91100000000000003</v>
      </c>
      <c r="K915">
        <v>28.306000000000001</v>
      </c>
      <c r="L915">
        <v>38.634999999999998</v>
      </c>
      <c r="M915">
        <v>20.245000000000001</v>
      </c>
    </row>
    <row r="916" spans="1:13" x14ac:dyDescent="0.3">
      <c r="A916" t="s">
        <v>32</v>
      </c>
      <c r="B916">
        <v>2016</v>
      </c>
      <c r="C916" t="s">
        <v>19</v>
      </c>
      <c r="D916" t="s">
        <v>52</v>
      </c>
      <c r="E916">
        <v>59661</v>
      </c>
      <c r="F916">
        <v>48844</v>
      </c>
      <c r="G916">
        <v>890</v>
      </c>
      <c r="H916">
        <v>9143048.25</v>
      </c>
      <c r="I916">
        <v>20881.349999999999</v>
      </c>
      <c r="J916">
        <v>0.79200000000000004</v>
      </c>
      <c r="K916">
        <v>28.306000000000001</v>
      </c>
      <c r="L916">
        <v>38.634999999999998</v>
      </c>
      <c r="M916">
        <v>20.245000000000001</v>
      </c>
    </row>
    <row r="917" spans="1:13" x14ac:dyDescent="0.3">
      <c r="A917" t="s">
        <v>32</v>
      </c>
      <c r="B917">
        <v>2016</v>
      </c>
      <c r="C917" t="s">
        <v>21</v>
      </c>
      <c r="D917" t="s">
        <v>52</v>
      </c>
      <c r="E917">
        <v>439841</v>
      </c>
      <c r="F917">
        <v>280189</v>
      </c>
      <c r="G917">
        <v>890</v>
      </c>
      <c r="H917" t="s">
        <v>192</v>
      </c>
      <c r="I917">
        <v>153944.35</v>
      </c>
      <c r="J917">
        <v>0.64</v>
      </c>
      <c r="K917">
        <v>28.306000000000001</v>
      </c>
      <c r="L917">
        <v>38.634999999999998</v>
      </c>
      <c r="M917">
        <v>20.245000000000001</v>
      </c>
    </row>
    <row r="918" spans="1:13" x14ac:dyDescent="0.3">
      <c r="A918" t="s">
        <v>20</v>
      </c>
      <c r="B918">
        <v>2016</v>
      </c>
      <c r="C918" t="s">
        <v>21</v>
      </c>
      <c r="D918" t="s">
        <v>52</v>
      </c>
      <c r="E918">
        <v>33</v>
      </c>
      <c r="F918">
        <v>76</v>
      </c>
      <c r="G918">
        <v>890</v>
      </c>
      <c r="H918">
        <v>5057.25</v>
      </c>
      <c r="I918">
        <v>11.55</v>
      </c>
      <c r="J918">
        <v>2.1549999999999998</v>
      </c>
      <c r="K918">
        <v>28.306000000000001</v>
      </c>
      <c r="L918">
        <v>38.634999999999998</v>
      </c>
      <c r="M918">
        <v>20.245000000000001</v>
      </c>
    </row>
    <row r="919" spans="1:13" x14ac:dyDescent="0.3">
      <c r="A919" t="s">
        <v>22</v>
      </c>
      <c r="B919">
        <v>2016</v>
      </c>
      <c r="C919" t="s">
        <v>19</v>
      </c>
      <c r="D919" t="s">
        <v>36</v>
      </c>
      <c r="E919">
        <v>20</v>
      </c>
      <c r="F919">
        <v>31</v>
      </c>
      <c r="G919">
        <v>1391.3</v>
      </c>
      <c r="H919">
        <v>3065</v>
      </c>
      <c r="I919">
        <v>7</v>
      </c>
      <c r="J919">
        <v>1.29</v>
      </c>
      <c r="K919">
        <v>28.225000000000001</v>
      </c>
      <c r="L919">
        <v>33.061999999999998</v>
      </c>
      <c r="M919">
        <v>24.416</v>
      </c>
    </row>
    <row r="920" spans="1:13" x14ac:dyDescent="0.3">
      <c r="A920" t="s">
        <v>22</v>
      </c>
      <c r="B920">
        <v>2016</v>
      </c>
      <c r="C920" t="s">
        <v>21</v>
      </c>
      <c r="D920" t="s">
        <v>36</v>
      </c>
      <c r="E920">
        <v>6</v>
      </c>
      <c r="G920">
        <v>1391.3</v>
      </c>
      <c r="H920">
        <v>919.5</v>
      </c>
      <c r="I920">
        <v>2.1</v>
      </c>
      <c r="J920">
        <v>1.67</v>
      </c>
      <c r="K920">
        <v>28.225000000000001</v>
      </c>
      <c r="L920">
        <v>33.061999999999998</v>
      </c>
      <c r="M920">
        <v>24.416</v>
      </c>
    </row>
    <row r="921" spans="1:13" x14ac:dyDescent="0.3">
      <c r="A921" t="s">
        <v>22</v>
      </c>
      <c r="B921">
        <v>2016</v>
      </c>
      <c r="C921" t="s">
        <v>16</v>
      </c>
      <c r="D921" t="s">
        <v>36</v>
      </c>
      <c r="E921">
        <v>21</v>
      </c>
      <c r="F921">
        <v>26</v>
      </c>
      <c r="G921">
        <v>1391.3</v>
      </c>
      <c r="H921">
        <v>3218.25</v>
      </c>
      <c r="I921">
        <v>7.35</v>
      </c>
      <c r="J921">
        <v>1.24</v>
      </c>
      <c r="K921">
        <v>28.225000000000001</v>
      </c>
      <c r="L921">
        <v>33.061999999999998</v>
      </c>
      <c r="M921">
        <v>24.416</v>
      </c>
    </row>
    <row r="922" spans="1:13" x14ac:dyDescent="0.3">
      <c r="A922" t="s">
        <v>13</v>
      </c>
      <c r="B922">
        <v>2016</v>
      </c>
      <c r="C922" t="s">
        <v>19</v>
      </c>
      <c r="D922" t="s">
        <v>36</v>
      </c>
      <c r="E922">
        <v>3693</v>
      </c>
      <c r="F922">
        <v>13151</v>
      </c>
      <c r="G922">
        <v>1391.3</v>
      </c>
      <c r="H922">
        <v>565952.25</v>
      </c>
      <c r="I922">
        <v>1292.55</v>
      </c>
      <c r="K922">
        <v>28.225000000000001</v>
      </c>
      <c r="L922">
        <v>33.061999999999998</v>
      </c>
      <c r="M922">
        <v>24.416</v>
      </c>
    </row>
    <row r="923" spans="1:13" x14ac:dyDescent="0.3">
      <c r="A923" t="s">
        <v>13</v>
      </c>
      <c r="B923">
        <v>2016</v>
      </c>
      <c r="C923" t="s">
        <v>21</v>
      </c>
      <c r="D923" t="s">
        <v>36</v>
      </c>
      <c r="F923">
        <v>23024</v>
      </c>
      <c r="H923">
        <v>1289139</v>
      </c>
      <c r="I923">
        <v>2944.2</v>
      </c>
      <c r="J923">
        <v>3.4369999999999998</v>
      </c>
      <c r="K923">
        <v>28.225000000000001</v>
      </c>
      <c r="L923">
        <v>33.061999999999998</v>
      </c>
      <c r="M923">
        <v>24.416</v>
      </c>
    </row>
    <row r="924" spans="1:13" x14ac:dyDescent="0.3">
      <c r="A924" t="s">
        <v>13</v>
      </c>
      <c r="B924">
        <v>2016</v>
      </c>
      <c r="C924" t="s">
        <v>16</v>
      </c>
      <c r="D924" t="s">
        <v>36</v>
      </c>
      <c r="E924">
        <v>4100</v>
      </c>
      <c r="F924">
        <v>15989</v>
      </c>
      <c r="G924">
        <v>1391.3</v>
      </c>
      <c r="H924">
        <v>628325</v>
      </c>
      <c r="I924">
        <v>1435</v>
      </c>
      <c r="J924">
        <v>2.5350000000000001</v>
      </c>
      <c r="K924">
        <v>28.225000000000001</v>
      </c>
      <c r="L924">
        <v>33.061999999999998</v>
      </c>
      <c r="M924">
        <v>24.416</v>
      </c>
    </row>
    <row r="925" spans="1:13" x14ac:dyDescent="0.3">
      <c r="A925" t="s">
        <v>18</v>
      </c>
      <c r="B925">
        <v>2016</v>
      </c>
      <c r="C925" t="s">
        <v>49</v>
      </c>
      <c r="D925" t="s">
        <v>36</v>
      </c>
      <c r="E925">
        <v>1677</v>
      </c>
      <c r="F925">
        <v>209625</v>
      </c>
      <c r="G925">
        <v>1391.3</v>
      </c>
      <c r="H925">
        <v>257000.25</v>
      </c>
      <c r="I925">
        <v>586.95000000000005</v>
      </c>
      <c r="J925">
        <v>125</v>
      </c>
      <c r="K925" t="s">
        <v>193</v>
      </c>
      <c r="L925">
        <v>33.061999999999998</v>
      </c>
      <c r="M925">
        <v>24.416</v>
      </c>
    </row>
    <row r="926" spans="1:13" x14ac:dyDescent="0.3">
      <c r="A926" t="s">
        <v>32</v>
      </c>
      <c r="B926">
        <v>2016</v>
      </c>
      <c r="C926" t="s">
        <v>19</v>
      </c>
      <c r="D926" t="s">
        <v>36</v>
      </c>
      <c r="E926">
        <v>15</v>
      </c>
      <c r="F926">
        <v>21</v>
      </c>
      <c r="G926" t="s">
        <v>194</v>
      </c>
      <c r="H926">
        <v>2298.75</v>
      </c>
      <c r="I926">
        <v>5.25</v>
      </c>
      <c r="J926">
        <v>1.4</v>
      </c>
      <c r="K926">
        <v>28.225000000000001</v>
      </c>
      <c r="L926">
        <v>33.061999999999998</v>
      </c>
      <c r="M926">
        <v>24.416</v>
      </c>
    </row>
    <row r="927" spans="1:13" x14ac:dyDescent="0.3">
      <c r="A927" t="s">
        <v>32</v>
      </c>
      <c r="B927">
        <v>2016</v>
      </c>
      <c r="C927" t="s">
        <v>21</v>
      </c>
      <c r="D927" t="s">
        <v>36</v>
      </c>
      <c r="E927">
        <v>335</v>
      </c>
      <c r="F927">
        <v>318</v>
      </c>
      <c r="G927">
        <v>1391.3</v>
      </c>
      <c r="H927">
        <v>51338.75</v>
      </c>
      <c r="I927">
        <v>117.25</v>
      </c>
      <c r="J927">
        <v>0.74</v>
      </c>
      <c r="K927">
        <v>28.225000000000001</v>
      </c>
      <c r="L927">
        <v>33.061999999999998</v>
      </c>
      <c r="M927" t="s">
        <v>195</v>
      </c>
    </row>
    <row r="928" spans="1:13" x14ac:dyDescent="0.3">
      <c r="A928" t="s">
        <v>32</v>
      </c>
      <c r="B928">
        <v>2016</v>
      </c>
      <c r="C928" t="s">
        <v>16</v>
      </c>
      <c r="D928" t="s">
        <v>36</v>
      </c>
      <c r="E928">
        <v>402</v>
      </c>
      <c r="F928">
        <v>106</v>
      </c>
      <c r="G928">
        <v>1391.3</v>
      </c>
      <c r="H928">
        <v>61606.5</v>
      </c>
      <c r="I928">
        <v>140.69999999999999</v>
      </c>
      <c r="J928">
        <v>0.43</v>
      </c>
      <c r="K928">
        <v>28.225000000000001</v>
      </c>
      <c r="L928">
        <v>33.061999999999998</v>
      </c>
      <c r="M928">
        <v>24.416</v>
      </c>
    </row>
    <row r="929" spans="1:13" x14ac:dyDescent="0.3">
      <c r="A929" t="s">
        <v>13</v>
      </c>
      <c r="B929">
        <v>2016</v>
      </c>
      <c r="C929" t="s">
        <v>14</v>
      </c>
      <c r="D929" t="s">
        <v>15</v>
      </c>
      <c r="E929">
        <v>168044</v>
      </c>
      <c r="F929">
        <v>228206</v>
      </c>
      <c r="G929">
        <v>2296.8000000000002</v>
      </c>
      <c r="H929">
        <v>25752743</v>
      </c>
      <c r="I929">
        <v>58815.4</v>
      </c>
      <c r="J929">
        <v>1.405</v>
      </c>
      <c r="L929">
        <v>33.347000000000001</v>
      </c>
      <c r="M929">
        <v>17.366</v>
      </c>
    </row>
    <row r="930" spans="1:13" x14ac:dyDescent="0.3">
      <c r="A930" t="s">
        <v>13</v>
      </c>
      <c r="B930">
        <v>2016</v>
      </c>
      <c r="C930" t="s">
        <v>16</v>
      </c>
      <c r="D930" t="s">
        <v>15</v>
      </c>
      <c r="E930">
        <v>408132</v>
      </c>
      <c r="F930">
        <v>1131872</v>
      </c>
      <c r="G930">
        <v>2296.8000000000002</v>
      </c>
      <c r="H930">
        <v>62546229</v>
      </c>
      <c r="I930">
        <v>142846.20000000001</v>
      </c>
      <c r="J930">
        <v>2.4129999999999998</v>
      </c>
      <c r="K930">
        <v>24.920999999999999</v>
      </c>
      <c r="L930">
        <v>33.347000000000001</v>
      </c>
      <c r="M930">
        <v>17.366</v>
      </c>
    </row>
    <row r="931" spans="1:13" x14ac:dyDescent="0.3">
      <c r="A931" t="s">
        <v>13</v>
      </c>
      <c r="B931">
        <v>2016</v>
      </c>
      <c r="C931" t="s">
        <v>196</v>
      </c>
      <c r="D931" t="s">
        <v>15</v>
      </c>
      <c r="E931">
        <v>1890960</v>
      </c>
      <c r="F931">
        <v>3767357</v>
      </c>
      <c r="G931">
        <v>2296.8000000000002</v>
      </c>
      <c r="H931">
        <v>289789620</v>
      </c>
      <c r="I931">
        <v>661836</v>
      </c>
      <c r="J931">
        <v>1.9970000000000001</v>
      </c>
      <c r="K931">
        <v>24.920999999999999</v>
      </c>
      <c r="L931">
        <v>33.347000000000001</v>
      </c>
      <c r="M931">
        <v>17.366</v>
      </c>
    </row>
    <row r="932" spans="1:13" x14ac:dyDescent="0.3">
      <c r="A932" t="s">
        <v>18</v>
      </c>
      <c r="B932">
        <v>2016</v>
      </c>
      <c r="C932" t="s">
        <v>24</v>
      </c>
      <c r="D932" t="s">
        <v>15</v>
      </c>
      <c r="E932">
        <v>31383</v>
      </c>
      <c r="F932">
        <v>1207167</v>
      </c>
      <c r="G932">
        <v>2296.8000000000002</v>
      </c>
      <c r="H932">
        <v>4809444.75</v>
      </c>
      <c r="I932">
        <v>10984.05</v>
      </c>
      <c r="J932">
        <v>37.734000000000002</v>
      </c>
      <c r="K932">
        <v>24.920999999999999</v>
      </c>
      <c r="L932">
        <v>33.347000000000001</v>
      </c>
      <c r="M932">
        <v>17.366</v>
      </c>
    </row>
    <row r="933" spans="1:13" x14ac:dyDescent="0.3">
      <c r="A933" t="s">
        <v>32</v>
      </c>
      <c r="B933">
        <v>2016</v>
      </c>
      <c r="C933" t="s">
        <v>21</v>
      </c>
      <c r="D933" t="s">
        <v>15</v>
      </c>
      <c r="E933">
        <v>57420</v>
      </c>
      <c r="F933">
        <v>38892</v>
      </c>
      <c r="G933">
        <v>2296.8000000000002</v>
      </c>
      <c r="H933">
        <v>8799615</v>
      </c>
      <c r="I933">
        <v>20097</v>
      </c>
      <c r="J933">
        <v>0.68700000000000006</v>
      </c>
      <c r="K933">
        <v>24.920999999999999</v>
      </c>
      <c r="L933">
        <v>33.347000000000001</v>
      </c>
      <c r="M933">
        <v>17.366</v>
      </c>
    </row>
    <row r="934" spans="1:13" x14ac:dyDescent="0.3">
      <c r="A934" t="s">
        <v>20</v>
      </c>
      <c r="B934">
        <v>2016</v>
      </c>
      <c r="C934" t="s">
        <v>21</v>
      </c>
      <c r="D934" t="s">
        <v>15</v>
      </c>
      <c r="E934">
        <v>17452</v>
      </c>
      <c r="G934">
        <v>2296.8000000000002</v>
      </c>
      <c r="H934">
        <v>2674519</v>
      </c>
      <c r="I934">
        <v>6108.2</v>
      </c>
      <c r="J934">
        <v>1.268</v>
      </c>
      <c r="K934" t="s">
        <v>197</v>
      </c>
      <c r="L934">
        <v>33.347000000000001</v>
      </c>
      <c r="M934">
        <v>17.366</v>
      </c>
    </row>
    <row r="935" spans="1:13" x14ac:dyDescent="0.3">
      <c r="A935" t="s">
        <v>13</v>
      </c>
      <c r="B935">
        <v>2016</v>
      </c>
      <c r="C935" t="s">
        <v>14</v>
      </c>
      <c r="D935" t="s">
        <v>26</v>
      </c>
      <c r="E935">
        <v>33646</v>
      </c>
      <c r="F935">
        <v>78965</v>
      </c>
      <c r="G935">
        <v>3837.1</v>
      </c>
      <c r="H935">
        <v>5156249.5</v>
      </c>
      <c r="I935">
        <v>11776.1</v>
      </c>
      <c r="J935">
        <v>2.5529999999999999</v>
      </c>
      <c r="K935">
        <v>19.754999999999999</v>
      </c>
      <c r="L935" t="s">
        <v>198</v>
      </c>
      <c r="M935">
        <v>13.231999999999999</v>
      </c>
    </row>
    <row r="936" spans="1:13" x14ac:dyDescent="0.3">
      <c r="A936" t="s">
        <v>13</v>
      </c>
      <c r="B936">
        <v>2016</v>
      </c>
      <c r="C936" t="s">
        <v>21</v>
      </c>
      <c r="D936" t="s">
        <v>26</v>
      </c>
      <c r="E936">
        <v>13670</v>
      </c>
      <c r="F936">
        <v>63373</v>
      </c>
      <c r="G936">
        <v>3837.1</v>
      </c>
      <c r="H936">
        <v>2094927.5</v>
      </c>
      <c r="I936">
        <v>4784.5</v>
      </c>
      <c r="J936">
        <v>2.5739999999999998</v>
      </c>
      <c r="K936">
        <v>19.754999999999999</v>
      </c>
      <c r="L936">
        <v>26.818999999999999</v>
      </c>
      <c r="M936">
        <v>13.231999999999999</v>
      </c>
    </row>
    <row r="937" spans="1:13" x14ac:dyDescent="0.3">
      <c r="A937" t="s">
        <v>13</v>
      </c>
      <c r="B937">
        <v>2016</v>
      </c>
      <c r="C937" t="s">
        <v>199</v>
      </c>
      <c r="D937" t="s">
        <v>26</v>
      </c>
      <c r="E937">
        <v>63862</v>
      </c>
      <c r="F937">
        <v>162180</v>
      </c>
      <c r="G937">
        <v>3837.1</v>
      </c>
      <c r="H937">
        <v>9786851.5</v>
      </c>
      <c r="I937">
        <v>22351.7</v>
      </c>
      <c r="J937">
        <v>2.359</v>
      </c>
      <c r="K937">
        <v>19.754999999999999</v>
      </c>
      <c r="L937">
        <v>26.818999999999999</v>
      </c>
      <c r="M937">
        <v>13.231999999999999</v>
      </c>
    </row>
    <row r="938" spans="1:13" x14ac:dyDescent="0.3">
      <c r="A938" t="s">
        <v>18</v>
      </c>
      <c r="B938">
        <v>2016</v>
      </c>
      <c r="C938" t="s">
        <v>24</v>
      </c>
      <c r="D938" t="s">
        <v>26</v>
      </c>
      <c r="E938">
        <v>121</v>
      </c>
      <c r="F938">
        <v>361</v>
      </c>
      <c r="G938">
        <v>3837.1</v>
      </c>
      <c r="H938">
        <v>18543.25</v>
      </c>
      <c r="I938">
        <v>42.35</v>
      </c>
      <c r="J938">
        <v>2.67</v>
      </c>
      <c r="K938">
        <v>19.754999999999999</v>
      </c>
      <c r="L938">
        <v>26.818999999999999</v>
      </c>
      <c r="M938">
        <v>13.231999999999999</v>
      </c>
    </row>
    <row r="939" spans="1:13" x14ac:dyDescent="0.3">
      <c r="A939" t="s">
        <v>20</v>
      </c>
      <c r="B939">
        <v>2016</v>
      </c>
      <c r="C939" t="s">
        <v>21</v>
      </c>
      <c r="D939" t="s">
        <v>26</v>
      </c>
      <c r="E939">
        <v>456</v>
      </c>
      <c r="F939">
        <v>878</v>
      </c>
      <c r="G939">
        <v>3837.1</v>
      </c>
      <c r="I939">
        <v>159.6</v>
      </c>
      <c r="J939">
        <v>1.6319999999999999</v>
      </c>
      <c r="L939">
        <v>26.818999999999999</v>
      </c>
    </row>
    <row r="940" spans="1:13" x14ac:dyDescent="0.3">
      <c r="A940" t="s">
        <v>13</v>
      </c>
      <c r="B940">
        <v>2016</v>
      </c>
      <c r="D940" t="s">
        <v>37</v>
      </c>
      <c r="E940">
        <v>27630</v>
      </c>
      <c r="F940">
        <v>77109</v>
      </c>
      <c r="G940">
        <v>3266.9</v>
      </c>
      <c r="H940">
        <v>4234297.5</v>
      </c>
      <c r="I940">
        <v>9670.5</v>
      </c>
      <c r="J940">
        <v>2.7949999999999999</v>
      </c>
      <c r="K940">
        <v>25.291</v>
      </c>
      <c r="L940">
        <v>35.643000000000001</v>
      </c>
      <c r="M940">
        <v>17.334</v>
      </c>
    </row>
    <row r="941" spans="1:13" x14ac:dyDescent="0.3">
      <c r="A941" t="s">
        <v>13</v>
      </c>
      <c r="B941">
        <v>2016</v>
      </c>
      <c r="C941" t="s">
        <v>21</v>
      </c>
      <c r="D941" t="s">
        <v>37</v>
      </c>
      <c r="E941">
        <v>13193</v>
      </c>
      <c r="F941">
        <v>36118</v>
      </c>
      <c r="G941">
        <v>3266.9</v>
      </c>
      <c r="H941">
        <v>2021827.25</v>
      </c>
      <c r="I941">
        <v>4617.55</v>
      </c>
      <c r="J941">
        <v>2.7450000000000001</v>
      </c>
      <c r="K941">
        <v>25.291</v>
      </c>
      <c r="L941">
        <v>35.643000000000001</v>
      </c>
      <c r="M941">
        <v>17.334</v>
      </c>
    </row>
    <row r="942" spans="1:13" x14ac:dyDescent="0.3">
      <c r="A942" t="s">
        <v>18</v>
      </c>
      <c r="B942">
        <v>2016</v>
      </c>
      <c r="C942" t="s">
        <v>143</v>
      </c>
      <c r="D942" t="s">
        <v>37</v>
      </c>
      <c r="E942">
        <v>897</v>
      </c>
      <c r="F942">
        <v>40222</v>
      </c>
      <c r="G942">
        <v>3266.9</v>
      </c>
      <c r="H942">
        <v>137465.25</v>
      </c>
      <c r="I942">
        <v>313.95</v>
      </c>
      <c r="J942">
        <v>41.524999999999999</v>
      </c>
      <c r="K942">
        <v>25.291</v>
      </c>
      <c r="L942">
        <v>35.643000000000001</v>
      </c>
      <c r="M942">
        <v>17.334</v>
      </c>
    </row>
    <row r="943" spans="1:13" x14ac:dyDescent="0.3">
      <c r="A943" t="s">
        <v>22</v>
      </c>
      <c r="B943">
        <v>2016</v>
      </c>
      <c r="C943" t="s">
        <v>19</v>
      </c>
      <c r="D943" t="s">
        <v>23</v>
      </c>
      <c r="E943">
        <v>575562</v>
      </c>
      <c r="F943">
        <v>462667</v>
      </c>
      <c r="G943">
        <v>1147.2</v>
      </c>
      <c r="H943">
        <v>88204876.5</v>
      </c>
      <c r="I943">
        <v>201446.7</v>
      </c>
      <c r="J943">
        <v>0.85399999999999998</v>
      </c>
      <c r="K943">
        <v>26.065999999999999</v>
      </c>
      <c r="L943">
        <v>36.493000000000002</v>
      </c>
      <c r="M943">
        <v>17.062999999999999</v>
      </c>
    </row>
    <row r="944" spans="1:13" x14ac:dyDescent="0.3">
      <c r="A944" t="s">
        <v>22</v>
      </c>
      <c r="B944">
        <v>2016</v>
      </c>
      <c r="C944" t="s">
        <v>21</v>
      </c>
      <c r="D944" t="s">
        <v>23</v>
      </c>
      <c r="E944">
        <v>16968</v>
      </c>
      <c r="F944">
        <v>17569</v>
      </c>
      <c r="G944">
        <v>1147.2</v>
      </c>
      <c r="H944">
        <v>2600346</v>
      </c>
      <c r="I944">
        <v>5938.8</v>
      </c>
      <c r="J944">
        <v>1.1140000000000001</v>
      </c>
      <c r="K944">
        <v>26.065999999999999</v>
      </c>
      <c r="L944">
        <v>36.493000000000002</v>
      </c>
      <c r="M944">
        <v>17.062999999999999</v>
      </c>
    </row>
    <row r="945" spans="1:13" x14ac:dyDescent="0.3">
      <c r="A945" t="s">
        <v>22</v>
      </c>
      <c r="B945">
        <v>2016</v>
      </c>
      <c r="C945" t="s">
        <v>16</v>
      </c>
      <c r="D945" t="s">
        <v>23</v>
      </c>
      <c r="E945">
        <v>6133</v>
      </c>
      <c r="F945">
        <v>11093</v>
      </c>
      <c r="G945">
        <v>1147.2</v>
      </c>
      <c r="H945">
        <v>939882.25</v>
      </c>
      <c r="I945">
        <v>2146.5500000000002</v>
      </c>
      <c r="J945">
        <v>1.895</v>
      </c>
      <c r="K945">
        <v>26.065999999999999</v>
      </c>
      <c r="L945">
        <v>36.493000000000002</v>
      </c>
      <c r="M945">
        <v>17.062999999999999</v>
      </c>
    </row>
    <row r="946" spans="1:13" x14ac:dyDescent="0.3">
      <c r="A946" t="s">
        <v>13</v>
      </c>
      <c r="B946">
        <v>2016</v>
      </c>
      <c r="C946" t="s">
        <v>19</v>
      </c>
      <c r="D946" t="s">
        <v>23</v>
      </c>
      <c r="E946">
        <v>942025</v>
      </c>
      <c r="F946">
        <v>2611754</v>
      </c>
      <c r="G946">
        <v>1147.2</v>
      </c>
      <c r="H946">
        <v>144365331.30000001</v>
      </c>
      <c r="I946">
        <v>329708.75</v>
      </c>
      <c r="J946">
        <v>2.5299999999999998</v>
      </c>
      <c r="K946">
        <v>26.065999999999999</v>
      </c>
      <c r="L946">
        <v>36.493000000000002</v>
      </c>
      <c r="M946">
        <v>17.062999999999999</v>
      </c>
    </row>
    <row r="947" spans="1:13" x14ac:dyDescent="0.3">
      <c r="A947" t="s">
        <v>13</v>
      </c>
      <c r="B947">
        <v>2016</v>
      </c>
      <c r="C947" t="s">
        <v>27</v>
      </c>
      <c r="D947" t="s">
        <v>23</v>
      </c>
      <c r="F947">
        <v>49615</v>
      </c>
      <c r="G947">
        <v>1147.2</v>
      </c>
      <c r="H947">
        <v>2863629.5</v>
      </c>
      <c r="I947">
        <v>6540.1</v>
      </c>
      <c r="J947">
        <v>2.5249999999999999</v>
      </c>
      <c r="K947">
        <v>26.065999999999999</v>
      </c>
      <c r="L947">
        <v>36.493000000000002</v>
      </c>
      <c r="M947">
        <v>17.062999999999999</v>
      </c>
    </row>
    <row r="948" spans="1:13" x14ac:dyDescent="0.3">
      <c r="A948" t="s">
        <v>13</v>
      </c>
      <c r="B948">
        <v>2016</v>
      </c>
      <c r="C948" t="s">
        <v>136</v>
      </c>
      <c r="D948" t="s">
        <v>23</v>
      </c>
      <c r="E948">
        <v>73832</v>
      </c>
      <c r="F948">
        <v>212837</v>
      </c>
      <c r="G948">
        <v>1147.2</v>
      </c>
      <c r="H948">
        <v>11314754</v>
      </c>
      <c r="I948">
        <v>25841.200000000001</v>
      </c>
      <c r="J948">
        <v>2.8530000000000002</v>
      </c>
      <c r="K948">
        <v>26.065999999999999</v>
      </c>
      <c r="L948">
        <v>36.493000000000002</v>
      </c>
      <c r="M948">
        <v>17.062999999999999</v>
      </c>
    </row>
    <row r="949" spans="1:13" x14ac:dyDescent="0.3">
      <c r="A949" t="s">
        <v>18</v>
      </c>
      <c r="B949">
        <v>2016</v>
      </c>
      <c r="C949" t="s">
        <v>137</v>
      </c>
      <c r="D949" t="s">
        <v>23</v>
      </c>
      <c r="E949">
        <v>397098</v>
      </c>
      <c r="F949">
        <v>27378389</v>
      </c>
      <c r="G949">
        <v>1147.2</v>
      </c>
      <c r="H949">
        <v>60855268.5</v>
      </c>
      <c r="I949">
        <v>138984.29999999999</v>
      </c>
      <c r="J949">
        <v>75.584000000000003</v>
      </c>
      <c r="K949">
        <v>26.065999999999999</v>
      </c>
      <c r="L949">
        <v>36.493000000000002</v>
      </c>
      <c r="M949">
        <v>17.062999999999999</v>
      </c>
    </row>
    <row r="950" spans="1:13" x14ac:dyDescent="0.3">
      <c r="A950" t="s">
        <v>31</v>
      </c>
      <c r="B950">
        <v>2016</v>
      </c>
      <c r="C950" t="s">
        <v>19</v>
      </c>
      <c r="D950" t="s">
        <v>23</v>
      </c>
      <c r="E950">
        <v>133872</v>
      </c>
      <c r="F950">
        <v>78670</v>
      </c>
      <c r="G950">
        <v>1147.2</v>
      </c>
      <c r="H950">
        <v>20515884</v>
      </c>
      <c r="I950">
        <v>46855.199999999997</v>
      </c>
      <c r="K950">
        <v>26.065999999999999</v>
      </c>
      <c r="L950">
        <v>36.493000000000002</v>
      </c>
      <c r="M950">
        <v>17.062999999999999</v>
      </c>
    </row>
    <row r="951" spans="1:13" x14ac:dyDescent="0.3">
      <c r="A951" t="s">
        <v>31</v>
      </c>
      <c r="B951">
        <v>2016</v>
      </c>
      <c r="C951" t="s">
        <v>27</v>
      </c>
      <c r="D951" t="s">
        <v>23</v>
      </c>
      <c r="E951">
        <v>82710</v>
      </c>
      <c r="F951">
        <v>18135</v>
      </c>
      <c r="G951">
        <v>1147.2</v>
      </c>
      <c r="H951">
        <v>12675307.5</v>
      </c>
      <c r="I951">
        <v>28948.5</v>
      </c>
      <c r="K951">
        <v>26.065999999999999</v>
      </c>
      <c r="L951">
        <v>36.493000000000002</v>
      </c>
      <c r="M951">
        <v>17.062999999999999</v>
      </c>
    </row>
    <row r="952" spans="1:13" x14ac:dyDescent="0.3">
      <c r="A952" t="s">
        <v>31</v>
      </c>
      <c r="B952">
        <v>2016</v>
      </c>
      <c r="C952" t="s">
        <v>16</v>
      </c>
      <c r="D952" t="s">
        <v>23</v>
      </c>
      <c r="E952">
        <v>3775</v>
      </c>
      <c r="F952">
        <v>1638</v>
      </c>
      <c r="G952">
        <v>1147.2</v>
      </c>
      <c r="H952">
        <v>578518.75</v>
      </c>
      <c r="I952">
        <v>1321.25</v>
      </c>
      <c r="J952">
        <v>0.71299999999999997</v>
      </c>
      <c r="K952">
        <v>26.065999999999999</v>
      </c>
      <c r="M952">
        <v>17.062999999999999</v>
      </c>
    </row>
    <row r="953" spans="1:13" x14ac:dyDescent="0.3">
      <c r="A953" t="s">
        <v>32</v>
      </c>
      <c r="B953">
        <v>2016</v>
      </c>
      <c r="C953" t="s">
        <v>38</v>
      </c>
      <c r="D953" t="s">
        <v>23</v>
      </c>
      <c r="E953">
        <v>82772</v>
      </c>
      <c r="F953">
        <v>40424</v>
      </c>
      <c r="G953">
        <v>1147.2</v>
      </c>
      <c r="H953" t="s">
        <v>200</v>
      </c>
      <c r="I953">
        <v>28970.2</v>
      </c>
      <c r="J953">
        <v>0.35199999999999998</v>
      </c>
      <c r="K953">
        <v>26.065999999999999</v>
      </c>
      <c r="L953">
        <v>36.493000000000002</v>
      </c>
    </row>
    <row r="954" spans="1:13" x14ac:dyDescent="0.3">
      <c r="A954" t="s">
        <v>32</v>
      </c>
      <c r="B954">
        <v>2016</v>
      </c>
      <c r="C954" t="s">
        <v>39</v>
      </c>
      <c r="D954" t="s">
        <v>23</v>
      </c>
      <c r="E954">
        <v>3318</v>
      </c>
      <c r="F954">
        <v>1605</v>
      </c>
      <c r="G954">
        <v>1147.2</v>
      </c>
      <c r="H954">
        <v>508483.5</v>
      </c>
      <c r="I954">
        <v>1161.3</v>
      </c>
      <c r="J954">
        <v>0.44800000000000001</v>
      </c>
      <c r="K954">
        <v>26.065999999999999</v>
      </c>
      <c r="L954">
        <v>36.493000000000002</v>
      </c>
      <c r="M954">
        <v>17.062999999999999</v>
      </c>
    </row>
    <row r="955" spans="1:13" x14ac:dyDescent="0.3">
      <c r="A955" t="s">
        <v>32</v>
      </c>
      <c r="B955">
        <v>2016</v>
      </c>
      <c r="C955" t="s">
        <v>16</v>
      </c>
      <c r="D955" t="s">
        <v>23</v>
      </c>
      <c r="E955">
        <v>2218</v>
      </c>
      <c r="F955">
        <v>1205</v>
      </c>
      <c r="G955">
        <v>1147.2</v>
      </c>
      <c r="H955">
        <v>339908.5</v>
      </c>
      <c r="I955">
        <v>776.3</v>
      </c>
      <c r="J955">
        <v>0.52600000000000002</v>
      </c>
      <c r="K955">
        <v>26.065999999999999</v>
      </c>
      <c r="L955">
        <v>36.493000000000002</v>
      </c>
      <c r="M955">
        <v>17.062999999999999</v>
      </c>
    </row>
    <row r="956" spans="1:13" x14ac:dyDescent="0.3">
      <c r="A956" t="s">
        <v>20</v>
      </c>
      <c r="B956">
        <v>2016</v>
      </c>
      <c r="C956" t="s">
        <v>21</v>
      </c>
      <c r="D956" t="s">
        <v>23</v>
      </c>
      <c r="E956">
        <v>168242</v>
      </c>
      <c r="F956">
        <v>171429</v>
      </c>
      <c r="G956">
        <v>1147.2</v>
      </c>
      <c r="H956">
        <v>25783086.5</v>
      </c>
      <c r="I956">
        <v>58884.7</v>
      </c>
      <c r="J956">
        <v>0.94399999999999995</v>
      </c>
      <c r="K956">
        <v>26.065999999999999</v>
      </c>
      <c r="M956">
        <v>17.062999999999999</v>
      </c>
    </row>
    <row r="957" spans="1:13" x14ac:dyDescent="0.3">
      <c r="A957" t="s">
        <v>22</v>
      </c>
      <c r="B957">
        <v>2016</v>
      </c>
      <c r="D957" t="s">
        <v>41</v>
      </c>
      <c r="E957">
        <v>33</v>
      </c>
      <c r="F957">
        <v>42</v>
      </c>
      <c r="G957">
        <v>2924.3</v>
      </c>
      <c r="H957">
        <v>5057.25</v>
      </c>
      <c r="I957">
        <v>11.55</v>
      </c>
      <c r="J957">
        <v>1.375</v>
      </c>
      <c r="K957">
        <v>25.922000000000001</v>
      </c>
      <c r="L957">
        <v>33.640999999999998</v>
      </c>
      <c r="M957">
        <v>19.994</v>
      </c>
    </row>
    <row r="958" spans="1:13" x14ac:dyDescent="0.3">
      <c r="A958" t="s">
        <v>13</v>
      </c>
      <c r="B958">
        <v>2016</v>
      </c>
      <c r="C958" t="s">
        <v>14</v>
      </c>
      <c r="D958" t="s">
        <v>41</v>
      </c>
      <c r="E958">
        <v>56601</v>
      </c>
      <c r="F958">
        <v>167181</v>
      </c>
      <c r="G958">
        <v>2924.3</v>
      </c>
      <c r="H958">
        <v>8674103.25</v>
      </c>
      <c r="I958">
        <v>19810.349999999999</v>
      </c>
      <c r="K958">
        <v>25.922000000000001</v>
      </c>
      <c r="L958">
        <v>33.640999999999998</v>
      </c>
      <c r="M958">
        <v>19.994</v>
      </c>
    </row>
    <row r="959" spans="1:13" x14ac:dyDescent="0.3">
      <c r="A959" t="s">
        <v>13</v>
      </c>
      <c r="B959">
        <v>2016</v>
      </c>
      <c r="C959" t="s">
        <v>16</v>
      </c>
      <c r="D959" t="s">
        <v>41</v>
      </c>
      <c r="E959">
        <v>42544</v>
      </c>
      <c r="F959">
        <v>127905</v>
      </c>
      <c r="G959">
        <v>2924.3</v>
      </c>
      <c r="H959">
        <v>6519868</v>
      </c>
      <c r="I959">
        <v>14890.4</v>
      </c>
      <c r="J959">
        <v>2.5339999999999998</v>
      </c>
      <c r="K959">
        <v>25.922000000000001</v>
      </c>
      <c r="L959">
        <v>33.640999999999998</v>
      </c>
      <c r="M959">
        <v>19.994</v>
      </c>
    </row>
    <row r="960" spans="1:13" x14ac:dyDescent="0.3">
      <c r="A960" t="s">
        <v>13</v>
      </c>
      <c r="B960">
        <v>2016</v>
      </c>
      <c r="C960" t="s">
        <v>17</v>
      </c>
      <c r="D960" t="s">
        <v>41</v>
      </c>
      <c r="E960">
        <v>72253</v>
      </c>
      <c r="F960">
        <v>141397</v>
      </c>
      <c r="G960">
        <v>2924.3</v>
      </c>
      <c r="H960">
        <v>11072772.25</v>
      </c>
      <c r="I960">
        <v>25288.55</v>
      </c>
      <c r="J960">
        <v>2.1019999999999999</v>
      </c>
      <c r="K960">
        <v>25.922000000000001</v>
      </c>
      <c r="L960">
        <v>33.640999999999998</v>
      </c>
      <c r="M960">
        <v>19.994</v>
      </c>
    </row>
    <row r="961" spans="1:13" x14ac:dyDescent="0.3">
      <c r="A961" t="s">
        <v>18</v>
      </c>
      <c r="B961">
        <v>2016</v>
      </c>
      <c r="C961" t="s">
        <v>24</v>
      </c>
      <c r="D961" t="s">
        <v>41</v>
      </c>
      <c r="E961">
        <v>1062.502</v>
      </c>
      <c r="F961">
        <v>113130</v>
      </c>
      <c r="G961">
        <v>2924.3</v>
      </c>
      <c r="H961">
        <v>162828.432</v>
      </c>
      <c r="I961">
        <v>371.87599999999998</v>
      </c>
      <c r="J961">
        <v>72.103999999999999</v>
      </c>
      <c r="K961">
        <v>25.922000000000001</v>
      </c>
      <c r="L961">
        <v>33.640999999999998</v>
      </c>
      <c r="M961">
        <v>19.994</v>
      </c>
    </row>
    <row r="962" spans="1:13" x14ac:dyDescent="0.3">
      <c r="A962" t="s">
        <v>20</v>
      </c>
      <c r="B962">
        <v>2016</v>
      </c>
      <c r="C962" t="s">
        <v>24</v>
      </c>
      <c r="D962" t="s">
        <v>41</v>
      </c>
      <c r="E962">
        <v>1</v>
      </c>
      <c r="F962">
        <v>1</v>
      </c>
      <c r="G962">
        <v>2924.3</v>
      </c>
      <c r="I962">
        <v>0.35</v>
      </c>
      <c r="J962">
        <v>1</v>
      </c>
      <c r="K962">
        <v>25.922000000000001</v>
      </c>
      <c r="L962">
        <v>33.640999999999998</v>
      </c>
      <c r="M962">
        <v>19.994</v>
      </c>
    </row>
    <row r="963" spans="1:13" x14ac:dyDescent="0.3">
      <c r="A963" t="s">
        <v>22</v>
      </c>
      <c r="B963">
        <v>2016</v>
      </c>
      <c r="C963" t="s">
        <v>19</v>
      </c>
      <c r="D963" t="s">
        <v>80</v>
      </c>
      <c r="E963">
        <v>52250</v>
      </c>
      <c r="F963">
        <v>85970</v>
      </c>
      <c r="G963">
        <v>912.4</v>
      </c>
      <c r="H963">
        <v>8007312.5</v>
      </c>
      <c r="I963">
        <v>18287.5</v>
      </c>
      <c r="J963">
        <v>1.6519999999999999</v>
      </c>
      <c r="K963">
        <v>28.28</v>
      </c>
      <c r="L963">
        <v>38.781999999999996</v>
      </c>
      <c r="M963">
        <v>20.065000000000001</v>
      </c>
    </row>
    <row r="964" spans="1:13" x14ac:dyDescent="0.3">
      <c r="A964" t="s">
        <v>22</v>
      </c>
      <c r="B964">
        <v>2016</v>
      </c>
      <c r="C964" t="s">
        <v>21</v>
      </c>
      <c r="D964" t="s">
        <v>80</v>
      </c>
      <c r="F964">
        <v>28459</v>
      </c>
      <c r="G964">
        <v>912.4</v>
      </c>
      <c r="I964">
        <v>3189.2</v>
      </c>
      <c r="J964">
        <v>3.0510000000000002</v>
      </c>
      <c r="K964">
        <v>28.28</v>
      </c>
      <c r="M964" t="s">
        <v>201</v>
      </c>
    </row>
    <row r="965" spans="1:13" x14ac:dyDescent="0.3">
      <c r="A965" t="s">
        <v>13</v>
      </c>
      <c r="B965">
        <v>2016</v>
      </c>
      <c r="C965" t="s">
        <v>19</v>
      </c>
      <c r="D965" t="s">
        <v>80</v>
      </c>
      <c r="E965">
        <v>1442841</v>
      </c>
      <c r="F965" t="s">
        <v>202</v>
      </c>
      <c r="H965">
        <v>221115383.30000001</v>
      </c>
      <c r="I965">
        <v>504994.35</v>
      </c>
      <c r="K965">
        <v>28.28</v>
      </c>
      <c r="L965">
        <v>38.781999999999996</v>
      </c>
      <c r="M965">
        <v>20.065000000000001</v>
      </c>
    </row>
    <row r="966" spans="1:13" x14ac:dyDescent="0.3">
      <c r="A966" t="s">
        <v>18</v>
      </c>
      <c r="B966">
        <v>2016</v>
      </c>
      <c r="C966" t="s">
        <v>24</v>
      </c>
      <c r="D966" t="s">
        <v>80</v>
      </c>
      <c r="E966">
        <v>218262</v>
      </c>
      <c r="F966">
        <v>18987555</v>
      </c>
      <c r="G966">
        <v>912.4</v>
      </c>
      <c r="H966">
        <v>33448651.5</v>
      </c>
      <c r="I966">
        <v>76391.7</v>
      </c>
      <c r="J966">
        <v>78.378</v>
      </c>
      <c r="K966">
        <v>28.28</v>
      </c>
      <c r="L966">
        <v>38.781999999999996</v>
      </c>
      <c r="M966">
        <v>20.065000000000001</v>
      </c>
    </row>
    <row r="967" spans="1:13" x14ac:dyDescent="0.3">
      <c r="A967" t="s">
        <v>31</v>
      </c>
      <c r="B967">
        <v>2016</v>
      </c>
      <c r="C967" t="s">
        <v>19</v>
      </c>
      <c r="D967" t="s">
        <v>80</v>
      </c>
      <c r="E967">
        <v>1959</v>
      </c>
      <c r="F967">
        <v>1675</v>
      </c>
      <c r="G967">
        <v>912.4</v>
      </c>
      <c r="H967">
        <v>300216.75</v>
      </c>
      <c r="I967">
        <v>685.65</v>
      </c>
      <c r="J967">
        <v>0.83899999999999997</v>
      </c>
      <c r="K967">
        <v>28.28</v>
      </c>
      <c r="L967">
        <v>38.781999999999996</v>
      </c>
      <c r="M967">
        <v>20.065000000000001</v>
      </c>
    </row>
    <row r="968" spans="1:13" x14ac:dyDescent="0.3">
      <c r="A968" t="s">
        <v>31</v>
      </c>
      <c r="B968">
        <v>2016</v>
      </c>
      <c r="C968" t="s">
        <v>39</v>
      </c>
      <c r="D968" t="s">
        <v>80</v>
      </c>
      <c r="E968">
        <v>5488</v>
      </c>
      <c r="F968">
        <v>1244</v>
      </c>
      <c r="G968">
        <v>912.4</v>
      </c>
      <c r="H968">
        <v>841036</v>
      </c>
      <c r="I968">
        <v>1920.8</v>
      </c>
      <c r="J968">
        <v>0.29899999999999999</v>
      </c>
      <c r="K968">
        <v>28.28</v>
      </c>
      <c r="L968">
        <v>38.781999999999996</v>
      </c>
      <c r="M968">
        <v>20.065000000000001</v>
      </c>
    </row>
    <row r="969" spans="1:13" x14ac:dyDescent="0.3">
      <c r="A969" t="s">
        <v>32</v>
      </c>
      <c r="B969">
        <v>2016</v>
      </c>
      <c r="C969" t="s">
        <v>19</v>
      </c>
      <c r="D969" t="s">
        <v>80</v>
      </c>
      <c r="E969">
        <v>71477</v>
      </c>
      <c r="F969">
        <v>55256</v>
      </c>
      <c r="G969">
        <v>912.4</v>
      </c>
      <c r="H969">
        <v>10953850.25</v>
      </c>
      <c r="I969">
        <v>25016.95</v>
      </c>
      <c r="J969">
        <v>0.745</v>
      </c>
      <c r="K969">
        <v>28.28</v>
      </c>
      <c r="L969">
        <v>38.781999999999996</v>
      </c>
      <c r="M969">
        <v>20.065000000000001</v>
      </c>
    </row>
    <row r="970" spans="1:13" x14ac:dyDescent="0.3">
      <c r="A970" t="s">
        <v>32</v>
      </c>
      <c r="B970">
        <v>2016</v>
      </c>
      <c r="C970" t="s">
        <v>21</v>
      </c>
      <c r="D970" t="s">
        <v>80</v>
      </c>
      <c r="E970">
        <v>358307</v>
      </c>
      <c r="F970">
        <v>129356</v>
      </c>
      <c r="G970">
        <v>912.4</v>
      </c>
      <c r="H970">
        <v>54910547.75</v>
      </c>
      <c r="I970">
        <v>125407.45</v>
      </c>
      <c r="J970">
        <v>0.35699999999999998</v>
      </c>
      <c r="K970">
        <v>28.28</v>
      </c>
      <c r="L970">
        <v>38.781999999999996</v>
      </c>
      <c r="M970">
        <v>20.065000000000001</v>
      </c>
    </row>
    <row r="971" spans="1:13" x14ac:dyDescent="0.3">
      <c r="A971" t="s">
        <v>22</v>
      </c>
      <c r="B971">
        <v>2017</v>
      </c>
      <c r="C971" t="s">
        <v>19</v>
      </c>
      <c r="D971" t="s">
        <v>52</v>
      </c>
      <c r="E971">
        <v>26640</v>
      </c>
      <c r="F971" t="s">
        <v>203</v>
      </c>
      <c r="G971">
        <v>868.2</v>
      </c>
      <c r="H971">
        <v>4194201.6000000001</v>
      </c>
      <c r="I971">
        <v>10123.200000000001</v>
      </c>
      <c r="J971">
        <v>1.28</v>
      </c>
      <c r="K971">
        <v>28.302</v>
      </c>
      <c r="L971">
        <v>38.051000000000002</v>
      </c>
      <c r="M971">
        <v>20.526</v>
      </c>
    </row>
    <row r="972" spans="1:13" x14ac:dyDescent="0.3">
      <c r="A972" t="s">
        <v>22</v>
      </c>
      <c r="B972">
        <v>2017</v>
      </c>
      <c r="C972" t="s">
        <v>21</v>
      </c>
      <c r="D972" t="s">
        <v>52</v>
      </c>
      <c r="E972">
        <v>7810</v>
      </c>
      <c r="F972">
        <v>13861</v>
      </c>
      <c r="G972">
        <v>868.2</v>
      </c>
      <c r="H972">
        <v>1229606.3999999999</v>
      </c>
      <c r="I972">
        <v>2967.8</v>
      </c>
      <c r="J972">
        <v>1.897</v>
      </c>
      <c r="K972">
        <v>28.302</v>
      </c>
      <c r="L972">
        <v>38.051000000000002</v>
      </c>
    </row>
    <row r="973" spans="1:13" x14ac:dyDescent="0.3">
      <c r="A973" t="s">
        <v>13</v>
      </c>
      <c r="B973">
        <v>2017</v>
      </c>
      <c r="C973" t="s">
        <v>19</v>
      </c>
      <c r="D973" t="s">
        <v>52</v>
      </c>
      <c r="E973">
        <v>1476928</v>
      </c>
      <c r="F973">
        <v>4941933</v>
      </c>
      <c r="G973">
        <v>868.2</v>
      </c>
      <c r="H973">
        <v>232527544.30000001</v>
      </c>
      <c r="I973">
        <v>561232.64000000001</v>
      </c>
      <c r="J973">
        <v>3.25</v>
      </c>
      <c r="K973">
        <v>28.302</v>
      </c>
      <c r="L973">
        <v>38.051000000000002</v>
      </c>
      <c r="M973">
        <v>20.526</v>
      </c>
    </row>
    <row r="974" spans="1:13" x14ac:dyDescent="0.3">
      <c r="A974" t="s">
        <v>13</v>
      </c>
      <c r="B974">
        <v>2017</v>
      </c>
      <c r="C974" t="s">
        <v>108</v>
      </c>
      <c r="D974" t="s">
        <v>52</v>
      </c>
      <c r="E974">
        <v>741258</v>
      </c>
      <c r="F974">
        <v>3519409</v>
      </c>
      <c r="G974">
        <v>868.2</v>
      </c>
      <c r="H974">
        <v>116703659.5</v>
      </c>
      <c r="I974">
        <v>281678.03999999998</v>
      </c>
      <c r="J974">
        <v>3.8879999999999999</v>
      </c>
      <c r="K974">
        <v>28.302</v>
      </c>
    </row>
    <row r="975" spans="1:13" x14ac:dyDescent="0.3">
      <c r="A975" t="s">
        <v>18</v>
      </c>
      <c r="B975">
        <v>2017</v>
      </c>
      <c r="C975" t="s">
        <v>24</v>
      </c>
      <c r="D975" t="s">
        <v>52</v>
      </c>
      <c r="E975">
        <v>98912</v>
      </c>
      <c r="F975">
        <v>7782670</v>
      </c>
      <c r="G975" t="s">
        <v>204</v>
      </c>
      <c r="H975">
        <v>15572705.279999999</v>
      </c>
      <c r="I975">
        <v>37586.559999999998</v>
      </c>
      <c r="J975">
        <v>92.494</v>
      </c>
      <c r="K975">
        <v>28.302</v>
      </c>
      <c r="L975">
        <v>38.051000000000002</v>
      </c>
      <c r="M975">
        <v>20.526</v>
      </c>
    </row>
    <row r="976" spans="1:13" x14ac:dyDescent="0.3">
      <c r="A976" t="s">
        <v>31</v>
      </c>
      <c r="B976">
        <v>2017</v>
      </c>
      <c r="C976" t="s">
        <v>19</v>
      </c>
      <c r="D976" t="s">
        <v>52</v>
      </c>
      <c r="E976">
        <v>3045</v>
      </c>
      <c r="F976">
        <v>2249</v>
      </c>
      <c r="G976">
        <v>868.2</v>
      </c>
      <c r="H976">
        <v>479404.79999999999</v>
      </c>
      <c r="I976">
        <v>1157.0999999999999</v>
      </c>
      <c r="J976">
        <v>0.92400000000000004</v>
      </c>
      <c r="K976">
        <v>28.302</v>
      </c>
      <c r="L976">
        <v>38.051000000000002</v>
      </c>
      <c r="M976">
        <v>20.526</v>
      </c>
    </row>
    <row r="977" spans="1:13" x14ac:dyDescent="0.3">
      <c r="A977" t="s">
        <v>31</v>
      </c>
      <c r="B977">
        <v>2017</v>
      </c>
      <c r="C977" t="s">
        <v>21</v>
      </c>
      <c r="D977" t="s">
        <v>52</v>
      </c>
      <c r="E977">
        <v>6101</v>
      </c>
      <c r="F977">
        <v>9421</v>
      </c>
      <c r="G977">
        <v>868.2</v>
      </c>
      <c r="H977">
        <v>960541.44</v>
      </c>
      <c r="I977">
        <v>2318.38</v>
      </c>
      <c r="J977">
        <v>1.083</v>
      </c>
      <c r="K977">
        <v>28.302</v>
      </c>
      <c r="L977">
        <v>38.051000000000002</v>
      </c>
      <c r="M977">
        <v>20.526</v>
      </c>
    </row>
    <row r="978" spans="1:13" x14ac:dyDescent="0.3">
      <c r="A978" t="s">
        <v>32</v>
      </c>
      <c r="B978">
        <v>2017</v>
      </c>
      <c r="C978" t="s">
        <v>19</v>
      </c>
      <c r="D978" t="s">
        <v>52</v>
      </c>
      <c r="E978">
        <v>45798</v>
      </c>
      <c r="F978">
        <v>37675</v>
      </c>
      <c r="G978">
        <v>868.2</v>
      </c>
      <c r="H978">
        <v>7210437.1200000001</v>
      </c>
      <c r="I978">
        <v>17403.240000000002</v>
      </c>
      <c r="K978">
        <v>28.302</v>
      </c>
      <c r="L978">
        <v>38.051000000000002</v>
      </c>
      <c r="M978">
        <v>20.526</v>
      </c>
    </row>
    <row r="979" spans="1:13" x14ac:dyDescent="0.3">
      <c r="A979" t="s">
        <v>32</v>
      </c>
      <c r="B979">
        <v>2017</v>
      </c>
      <c r="C979" t="s">
        <v>21</v>
      </c>
      <c r="D979" t="s">
        <v>52</v>
      </c>
      <c r="E979">
        <v>357442</v>
      </c>
      <c r="F979">
        <v>333413</v>
      </c>
      <c r="G979">
        <v>868.2</v>
      </c>
      <c r="H979">
        <v>56275668.479999997</v>
      </c>
      <c r="I979">
        <v>135827.96</v>
      </c>
      <c r="J979">
        <v>0.91200000000000003</v>
      </c>
      <c r="K979">
        <v>28.302</v>
      </c>
      <c r="L979">
        <v>38.051000000000002</v>
      </c>
      <c r="M979">
        <v>20.526</v>
      </c>
    </row>
    <row r="980" spans="1:13" x14ac:dyDescent="0.3">
      <c r="A980" t="s">
        <v>20</v>
      </c>
      <c r="B980">
        <v>2017</v>
      </c>
      <c r="C980" t="s">
        <v>19</v>
      </c>
      <c r="D980" t="s">
        <v>52</v>
      </c>
      <c r="E980">
        <v>11</v>
      </c>
      <c r="F980" t="s">
        <v>205</v>
      </c>
      <c r="G980">
        <v>868.2</v>
      </c>
      <c r="H980">
        <v>1731.84</v>
      </c>
      <c r="I980">
        <v>4.18</v>
      </c>
      <c r="J980">
        <v>0.85</v>
      </c>
      <c r="K980">
        <v>28.302</v>
      </c>
      <c r="L980">
        <v>38.051000000000002</v>
      </c>
      <c r="M980">
        <v>20.526</v>
      </c>
    </row>
    <row r="981" spans="1:13" x14ac:dyDescent="0.3">
      <c r="A981" t="s">
        <v>20</v>
      </c>
      <c r="B981">
        <v>2017</v>
      </c>
      <c r="C981" t="s">
        <v>108</v>
      </c>
      <c r="D981" t="s">
        <v>52</v>
      </c>
      <c r="E981">
        <v>38</v>
      </c>
      <c r="F981">
        <v>27</v>
      </c>
      <c r="H981">
        <v>5982.72</v>
      </c>
      <c r="I981">
        <v>14.44</v>
      </c>
      <c r="J981">
        <v>0.71699999999999997</v>
      </c>
      <c r="K981">
        <v>28.302</v>
      </c>
      <c r="L981">
        <v>38.051000000000002</v>
      </c>
      <c r="M981">
        <v>20.526</v>
      </c>
    </row>
    <row r="982" spans="1:13" x14ac:dyDescent="0.3">
      <c r="A982" t="s">
        <v>22</v>
      </c>
      <c r="B982">
        <v>2017</v>
      </c>
      <c r="C982" t="s">
        <v>19</v>
      </c>
      <c r="D982" t="s">
        <v>36</v>
      </c>
      <c r="E982">
        <v>19</v>
      </c>
      <c r="F982">
        <v>57</v>
      </c>
      <c r="G982">
        <v>1582.4</v>
      </c>
      <c r="H982">
        <v>2991.36</v>
      </c>
      <c r="I982">
        <v>7.22</v>
      </c>
      <c r="J982">
        <v>3</v>
      </c>
      <c r="K982">
        <v>28.274999999999999</v>
      </c>
      <c r="L982">
        <v>32.741999999999997</v>
      </c>
      <c r="M982">
        <v>24.498000000000001</v>
      </c>
    </row>
    <row r="983" spans="1:13" x14ac:dyDescent="0.3">
      <c r="A983" t="s">
        <v>22</v>
      </c>
      <c r="B983">
        <v>2017</v>
      </c>
      <c r="C983" t="s">
        <v>21</v>
      </c>
      <c r="D983" t="s">
        <v>36</v>
      </c>
      <c r="E983">
        <v>3</v>
      </c>
      <c r="F983">
        <v>9</v>
      </c>
      <c r="G983">
        <v>1582.4</v>
      </c>
      <c r="H983">
        <v>472.32</v>
      </c>
      <c r="I983">
        <v>1.1399999999999999</v>
      </c>
      <c r="J983">
        <v>3</v>
      </c>
      <c r="K983">
        <v>28.274999999999999</v>
      </c>
      <c r="L983">
        <v>32.741999999999997</v>
      </c>
      <c r="M983">
        <v>24.498000000000001</v>
      </c>
    </row>
    <row r="984" spans="1:13" x14ac:dyDescent="0.3">
      <c r="A984" t="s">
        <v>22</v>
      </c>
      <c r="B984">
        <v>2017</v>
      </c>
      <c r="C984" t="s">
        <v>16</v>
      </c>
      <c r="D984" t="s">
        <v>36</v>
      </c>
      <c r="E984">
        <v>23</v>
      </c>
      <c r="F984">
        <v>64</v>
      </c>
      <c r="G984">
        <v>1582.4</v>
      </c>
      <c r="H984">
        <v>3621.12</v>
      </c>
      <c r="J984">
        <v>2.78</v>
      </c>
      <c r="K984">
        <v>28.274999999999999</v>
      </c>
      <c r="L984">
        <v>32.741999999999997</v>
      </c>
      <c r="M984">
        <v>24.498000000000001</v>
      </c>
    </row>
    <row r="985" spans="1:13" x14ac:dyDescent="0.3">
      <c r="A985" t="s">
        <v>13</v>
      </c>
      <c r="B985">
        <v>2017</v>
      </c>
      <c r="C985" t="s">
        <v>19</v>
      </c>
      <c r="D985" t="s">
        <v>36</v>
      </c>
      <c r="E985">
        <v>4325</v>
      </c>
      <c r="F985">
        <v>15281</v>
      </c>
      <c r="G985">
        <v>1582.4</v>
      </c>
      <c r="H985">
        <v>680928</v>
      </c>
      <c r="I985">
        <v>1643.5</v>
      </c>
      <c r="J985">
        <v>3.2570000000000001</v>
      </c>
      <c r="K985">
        <v>28.274999999999999</v>
      </c>
      <c r="L985">
        <v>32.741999999999997</v>
      </c>
      <c r="M985">
        <v>24.498000000000001</v>
      </c>
    </row>
    <row r="986" spans="1:13" x14ac:dyDescent="0.3">
      <c r="A986" t="s">
        <v>13</v>
      </c>
      <c r="B986">
        <v>2017</v>
      </c>
      <c r="C986" t="s">
        <v>108</v>
      </c>
      <c r="D986" t="s">
        <v>36</v>
      </c>
      <c r="E986">
        <v>8749</v>
      </c>
      <c r="F986">
        <v>25188</v>
      </c>
      <c r="G986">
        <v>1582.4</v>
      </c>
      <c r="H986">
        <v>1377442.56</v>
      </c>
      <c r="I986">
        <v>3324.62</v>
      </c>
      <c r="J986">
        <v>3.27</v>
      </c>
      <c r="K986">
        <v>28.274999999999999</v>
      </c>
      <c r="L986">
        <v>32.741999999999997</v>
      </c>
      <c r="M986">
        <v>24.498000000000001</v>
      </c>
    </row>
    <row r="987" spans="1:13" x14ac:dyDescent="0.3">
      <c r="A987" t="s">
        <v>13</v>
      </c>
      <c r="B987">
        <v>2017</v>
      </c>
      <c r="C987" t="s">
        <v>16</v>
      </c>
      <c r="D987" t="s">
        <v>36</v>
      </c>
      <c r="E987">
        <v>4297</v>
      </c>
      <c r="F987">
        <v>15518</v>
      </c>
      <c r="G987">
        <v>1582.4</v>
      </c>
      <c r="H987">
        <v>676519.68</v>
      </c>
      <c r="I987">
        <v>1632.86</v>
      </c>
      <c r="J987">
        <v>2.85</v>
      </c>
      <c r="K987">
        <v>28.274999999999999</v>
      </c>
      <c r="L987">
        <v>32.741999999999997</v>
      </c>
      <c r="M987">
        <v>24.498000000000001</v>
      </c>
    </row>
    <row r="988" spans="1:13" x14ac:dyDescent="0.3">
      <c r="A988" t="s">
        <v>18</v>
      </c>
      <c r="B988">
        <v>2017</v>
      </c>
      <c r="C988" t="s">
        <v>19</v>
      </c>
      <c r="D988" t="s">
        <v>36</v>
      </c>
      <c r="E988">
        <v>1445</v>
      </c>
      <c r="F988">
        <v>180625</v>
      </c>
      <c r="G988">
        <v>1582.4</v>
      </c>
      <c r="H988">
        <v>227500.79999999999</v>
      </c>
      <c r="I988">
        <v>549.1</v>
      </c>
      <c r="J988">
        <v>125</v>
      </c>
      <c r="K988">
        <v>28.274999999999999</v>
      </c>
      <c r="M988">
        <v>24.498000000000001</v>
      </c>
    </row>
    <row r="989" spans="1:13" x14ac:dyDescent="0.3">
      <c r="A989" t="s">
        <v>32</v>
      </c>
      <c r="B989">
        <v>2017</v>
      </c>
      <c r="C989" t="s">
        <v>19</v>
      </c>
      <c r="D989" t="s">
        <v>36</v>
      </c>
      <c r="E989">
        <v>10</v>
      </c>
      <c r="F989">
        <v>9</v>
      </c>
      <c r="G989">
        <v>1582.4</v>
      </c>
      <c r="H989">
        <v>1574.4</v>
      </c>
      <c r="I989">
        <v>3.8</v>
      </c>
      <c r="J989">
        <v>0.9</v>
      </c>
      <c r="K989">
        <v>28.274999999999999</v>
      </c>
      <c r="L989">
        <v>32.741999999999997</v>
      </c>
      <c r="M989">
        <v>24.498000000000001</v>
      </c>
    </row>
    <row r="990" spans="1:13" x14ac:dyDescent="0.3">
      <c r="A990" t="s">
        <v>32</v>
      </c>
      <c r="B990">
        <v>2017</v>
      </c>
      <c r="C990" t="s">
        <v>21</v>
      </c>
      <c r="D990" t="s">
        <v>36</v>
      </c>
      <c r="E990">
        <v>259</v>
      </c>
      <c r="G990">
        <v>1582.4</v>
      </c>
      <c r="H990">
        <v>40776.959999999999</v>
      </c>
      <c r="I990">
        <v>98.42</v>
      </c>
      <c r="J990">
        <v>0.75</v>
      </c>
      <c r="K990">
        <v>28.274999999999999</v>
      </c>
      <c r="L990">
        <v>32.741999999999997</v>
      </c>
      <c r="M990">
        <v>24.498000000000001</v>
      </c>
    </row>
    <row r="991" spans="1:13" x14ac:dyDescent="0.3">
      <c r="A991" t="s">
        <v>32</v>
      </c>
      <c r="B991">
        <v>2017</v>
      </c>
      <c r="C991" t="s">
        <v>16</v>
      </c>
      <c r="D991" t="s">
        <v>36</v>
      </c>
      <c r="E991">
        <v>272</v>
      </c>
      <c r="F991">
        <v>106</v>
      </c>
      <c r="G991">
        <v>1582.4</v>
      </c>
      <c r="H991" t="s">
        <v>206</v>
      </c>
      <c r="I991">
        <v>103.36</v>
      </c>
      <c r="J991">
        <v>0.55000000000000004</v>
      </c>
      <c r="K991">
        <v>28.274999999999999</v>
      </c>
      <c r="L991">
        <v>32.741999999999997</v>
      </c>
      <c r="M991">
        <v>24.498000000000001</v>
      </c>
    </row>
    <row r="992" spans="1:13" x14ac:dyDescent="0.3">
      <c r="A992" t="s">
        <v>13</v>
      </c>
      <c r="B992">
        <v>2017</v>
      </c>
      <c r="C992" t="s">
        <v>14</v>
      </c>
      <c r="D992" t="s">
        <v>15</v>
      </c>
      <c r="E992">
        <v>154511</v>
      </c>
      <c r="F992">
        <v>209349</v>
      </c>
      <c r="G992">
        <v>2098.5639999999999</v>
      </c>
      <c r="H992">
        <v>24326211.84</v>
      </c>
      <c r="I992">
        <v>58714.18</v>
      </c>
      <c r="J992">
        <v>1.4179999999999999</v>
      </c>
      <c r="K992">
        <v>24.53</v>
      </c>
      <c r="L992">
        <v>32.673999999999999</v>
      </c>
      <c r="M992">
        <v>16.946999999999999</v>
      </c>
    </row>
    <row r="993" spans="1:13" x14ac:dyDescent="0.3">
      <c r="A993" t="s">
        <v>13</v>
      </c>
      <c r="B993">
        <v>2017</v>
      </c>
      <c r="C993" t="s">
        <v>207</v>
      </c>
      <c r="D993" t="s">
        <v>15</v>
      </c>
      <c r="E993">
        <v>400402</v>
      </c>
      <c r="F993">
        <v>1191244</v>
      </c>
      <c r="G993">
        <v>2098.5639999999999</v>
      </c>
      <c r="H993">
        <v>63039290.880000003</v>
      </c>
      <c r="I993">
        <v>152152.76</v>
      </c>
      <c r="J993">
        <v>2.7050000000000001</v>
      </c>
      <c r="K993">
        <v>24.53</v>
      </c>
      <c r="L993">
        <v>32.673999999999999</v>
      </c>
      <c r="M993">
        <v>16.946999999999999</v>
      </c>
    </row>
    <row r="994" spans="1:13" x14ac:dyDescent="0.3">
      <c r="A994" t="s">
        <v>13</v>
      </c>
      <c r="B994">
        <v>2017</v>
      </c>
      <c r="C994" t="s">
        <v>17</v>
      </c>
      <c r="D994" t="s">
        <v>15</v>
      </c>
      <c r="E994">
        <v>1878798</v>
      </c>
      <c r="F994">
        <v>3883120</v>
      </c>
      <c r="G994">
        <v>2098.5639999999999</v>
      </c>
      <c r="H994">
        <v>295797957.10000002</v>
      </c>
      <c r="I994">
        <v>713943.24</v>
      </c>
      <c r="J994">
        <v>2.0640000000000001</v>
      </c>
      <c r="K994">
        <v>24.53</v>
      </c>
      <c r="L994">
        <v>32.673999999999999</v>
      </c>
      <c r="M994">
        <v>16.946999999999999</v>
      </c>
    </row>
    <row r="995" spans="1:13" x14ac:dyDescent="0.3">
      <c r="A995" t="s">
        <v>18</v>
      </c>
      <c r="B995">
        <v>2017</v>
      </c>
      <c r="C995" t="s">
        <v>24</v>
      </c>
      <c r="D995" t="s">
        <v>15</v>
      </c>
      <c r="E995">
        <v>30559</v>
      </c>
      <c r="G995">
        <v>2098.5639999999999</v>
      </c>
      <c r="H995">
        <v>4811208.96</v>
      </c>
      <c r="I995">
        <v>11612.42</v>
      </c>
      <c r="J995">
        <v>36.487000000000002</v>
      </c>
      <c r="K995">
        <v>24.53</v>
      </c>
      <c r="L995">
        <v>32.673999999999999</v>
      </c>
      <c r="M995">
        <v>16.946999999999999</v>
      </c>
    </row>
    <row r="996" spans="1:13" x14ac:dyDescent="0.3">
      <c r="A996" t="s">
        <v>32</v>
      </c>
      <c r="B996">
        <v>2017</v>
      </c>
      <c r="C996" t="s">
        <v>21</v>
      </c>
      <c r="D996" t="s">
        <v>15</v>
      </c>
      <c r="E996">
        <v>61460</v>
      </c>
      <c r="F996">
        <v>39827</v>
      </c>
      <c r="G996">
        <v>2098.5639999999999</v>
      </c>
      <c r="H996">
        <v>9676262.4000000004</v>
      </c>
      <c r="I996">
        <v>23354.799999999999</v>
      </c>
      <c r="J996">
        <v>0.65100000000000002</v>
      </c>
      <c r="K996">
        <v>24.53</v>
      </c>
      <c r="L996">
        <v>32.673999999999999</v>
      </c>
      <c r="M996">
        <v>16.946999999999999</v>
      </c>
    </row>
    <row r="997" spans="1:13" x14ac:dyDescent="0.3">
      <c r="A997" t="s">
        <v>20</v>
      </c>
      <c r="B997">
        <v>2017</v>
      </c>
      <c r="C997" t="s">
        <v>21</v>
      </c>
      <c r="D997" t="s">
        <v>15</v>
      </c>
      <c r="E997">
        <v>17786</v>
      </c>
      <c r="F997">
        <v>24658</v>
      </c>
      <c r="G997">
        <v>2098.5639999999999</v>
      </c>
      <c r="H997">
        <v>2800227.84</v>
      </c>
      <c r="I997">
        <v>6758.68</v>
      </c>
      <c r="J997">
        <v>1.339</v>
      </c>
      <c r="K997">
        <v>24.53</v>
      </c>
      <c r="L997">
        <v>32.673999999999999</v>
      </c>
      <c r="M997">
        <v>16.946999999999999</v>
      </c>
    </row>
    <row r="998" spans="1:13" x14ac:dyDescent="0.3">
      <c r="A998" t="s">
        <v>13</v>
      </c>
      <c r="B998">
        <v>2017</v>
      </c>
      <c r="C998" t="s">
        <v>14</v>
      </c>
      <c r="D998" t="s">
        <v>26</v>
      </c>
      <c r="F998">
        <v>78848</v>
      </c>
      <c r="G998">
        <v>4472.3</v>
      </c>
      <c r="H998">
        <v>5286048</v>
      </c>
      <c r="I998">
        <v>12758.5</v>
      </c>
      <c r="J998">
        <v>2.552</v>
      </c>
      <c r="K998">
        <v>19.494</v>
      </c>
      <c r="L998">
        <v>26.620999999999999</v>
      </c>
    </row>
    <row r="999" spans="1:13" x14ac:dyDescent="0.3">
      <c r="A999" t="s">
        <v>13</v>
      </c>
      <c r="B999">
        <v>2017</v>
      </c>
      <c r="C999" t="s">
        <v>21</v>
      </c>
      <c r="D999" t="s">
        <v>26</v>
      </c>
      <c r="E999">
        <v>13683</v>
      </c>
      <c r="F999">
        <v>63428</v>
      </c>
      <c r="G999">
        <v>4472.3</v>
      </c>
      <c r="H999">
        <v>2154251.52</v>
      </c>
      <c r="I999">
        <v>5199.54</v>
      </c>
      <c r="J999">
        <v>2.5760000000000001</v>
      </c>
      <c r="K999">
        <v>19.494</v>
      </c>
      <c r="L999">
        <v>26.620999999999999</v>
      </c>
      <c r="M999">
        <v>12.182</v>
      </c>
    </row>
    <row r="1000" spans="1:13" x14ac:dyDescent="0.3">
      <c r="A1000" t="s">
        <v>13</v>
      </c>
      <c r="B1000">
        <v>2017</v>
      </c>
      <c r="C1000" t="s">
        <v>196</v>
      </c>
      <c r="D1000" t="s">
        <v>26</v>
      </c>
      <c r="E1000">
        <v>63883</v>
      </c>
      <c r="F1000">
        <v>162272</v>
      </c>
      <c r="G1000">
        <v>4472.3</v>
      </c>
      <c r="H1000">
        <v>10057739.52</v>
      </c>
      <c r="I1000">
        <v>24275.54</v>
      </c>
      <c r="J1000">
        <v>2.36</v>
      </c>
      <c r="K1000">
        <v>19.494</v>
      </c>
      <c r="L1000">
        <v>26.620999999999999</v>
      </c>
      <c r="M1000">
        <v>12.182</v>
      </c>
    </row>
    <row r="1001" spans="1:13" x14ac:dyDescent="0.3">
      <c r="A1001" t="s">
        <v>18</v>
      </c>
      <c r="B1001">
        <v>2017</v>
      </c>
      <c r="C1001" t="s">
        <v>24</v>
      </c>
      <c r="D1001" t="s">
        <v>26</v>
      </c>
      <c r="E1001">
        <v>121</v>
      </c>
      <c r="F1001">
        <v>361</v>
      </c>
      <c r="G1001">
        <v>4472.3</v>
      </c>
      <c r="H1001">
        <v>19050.240000000002</v>
      </c>
      <c r="I1001">
        <v>45.98</v>
      </c>
      <c r="J1001">
        <v>2.67</v>
      </c>
      <c r="K1001">
        <v>19.494</v>
      </c>
      <c r="L1001">
        <v>26.620999999999999</v>
      </c>
      <c r="M1001">
        <v>12.182</v>
      </c>
    </row>
    <row r="1002" spans="1:13" x14ac:dyDescent="0.3">
      <c r="A1002" t="s">
        <v>20</v>
      </c>
      <c r="B1002">
        <v>2017</v>
      </c>
      <c r="C1002" t="s">
        <v>21</v>
      </c>
      <c r="D1002" t="s">
        <v>26</v>
      </c>
      <c r="E1002">
        <v>460</v>
      </c>
      <c r="F1002">
        <v>887</v>
      </c>
      <c r="G1002">
        <v>4472.3</v>
      </c>
      <c r="H1002">
        <v>72422.399999999994</v>
      </c>
      <c r="I1002">
        <v>174.8</v>
      </c>
      <c r="J1002">
        <v>1.6359999999999999</v>
      </c>
      <c r="K1002">
        <v>19.494</v>
      </c>
      <c r="L1002">
        <v>26.620999999999999</v>
      </c>
      <c r="M1002">
        <v>12.182</v>
      </c>
    </row>
    <row r="1003" spans="1:13" x14ac:dyDescent="0.3">
      <c r="A1003" t="s">
        <v>13</v>
      </c>
      <c r="B1003">
        <v>2017</v>
      </c>
      <c r="C1003" t="s">
        <v>19</v>
      </c>
      <c r="D1003" t="s">
        <v>37</v>
      </c>
      <c r="E1003">
        <v>27219</v>
      </c>
      <c r="G1003">
        <v>2772.5</v>
      </c>
      <c r="H1003">
        <v>4285359.3600000003</v>
      </c>
      <c r="I1003">
        <v>10343.219999999999</v>
      </c>
      <c r="J1003">
        <v>2.6349999999999998</v>
      </c>
      <c r="K1003">
        <v>25.288</v>
      </c>
      <c r="L1003">
        <v>34.872</v>
      </c>
      <c r="M1003">
        <v>17.7</v>
      </c>
    </row>
    <row r="1004" spans="1:13" x14ac:dyDescent="0.3">
      <c r="A1004" t="s">
        <v>13</v>
      </c>
      <c r="B1004">
        <v>2017</v>
      </c>
      <c r="C1004" t="s">
        <v>21</v>
      </c>
      <c r="D1004" t="s">
        <v>37</v>
      </c>
      <c r="E1004">
        <v>11301</v>
      </c>
      <c r="F1004">
        <v>31718</v>
      </c>
      <c r="G1004">
        <v>2772.5</v>
      </c>
      <c r="H1004">
        <v>1779229.44</v>
      </c>
      <c r="I1004">
        <v>4294.38</v>
      </c>
      <c r="J1004">
        <v>2.855</v>
      </c>
      <c r="K1004">
        <v>25.288</v>
      </c>
      <c r="L1004">
        <v>34.872</v>
      </c>
      <c r="M1004">
        <v>17.7</v>
      </c>
    </row>
    <row r="1005" spans="1:13" x14ac:dyDescent="0.3">
      <c r="A1005" t="s">
        <v>18</v>
      </c>
      <c r="B1005">
        <v>2017</v>
      </c>
      <c r="C1005" t="s">
        <v>24</v>
      </c>
      <c r="D1005" t="s">
        <v>37</v>
      </c>
      <c r="E1005">
        <v>910</v>
      </c>
      <c r="F1005">
        <v>47160</v>
      </c>
      <c r="G1005">
        <v>2772.5</v>
      </c>
      <c r="H1005">
        <v>143270.39999999999</v>
      </c>
      <c r="I1005">
        <v>345.8</v>
      </c>
      <c r="J1005">
        <v>45.41</v>
      </c>
      <c r="K1005">
        <v>25.288</v>
      </c>
      <c r="L1005">
        <v>34.872</v>
      </c>
      <c r="M1005">
        <v>17.7</v>
      </c>
    </row>
    <row r="1006" spans="1:13" x14ac:dyDescent="0.3">
      <c r="A1006" t="s">
        <v>22</v>
      </c>
      <c r="B1006">
        <v>2017</v>
      </c>
      <c r="D1006" t="s">
        <v>23</v>
      </c>
      <c r="E1006">
        <v>727642</v>
      </c>
      <c r="F1006">
        <v>1486852</v>
      </c>
      <c r="G1006">
        <v>1111.7</v>
      </c>
      <c r="H1006">
        <v>114559956.5</v>
      </c>
      <c r="I1006">
        <v>276503.96000000002</v>
      </c>
      <c r="J1006">
        <v>1.927</v>
      </c>
      <c r="K1006">
        <v>25.681999999999999</v>
      </c>
      <c r="L1006">
        <v>35.969000000000001</v>
      </c>
      <c r="M1006">
        <v>16.843</v>
      </c>
    </row>
    <row r="1007" spans="1:13" x14ac:dyDescent="0.3">
      <c r="A1007" t="s">
        <v>22</v>
      </c>
      <c r="B1007">
        <v>2017</v>
      </c>
      <c r="C1007" t="s">
        <v>21</v>
      </c>
      <c r="D1007" t="s">
        <v>23</v>
      </c>
      <c r="E1007">
        <v>42291</v>
      </c>
      <c r="F1007">
        <v>67706</v>
      </c>
      <c r="G1007">
        <v>1111.7</v>
      </c>
      <c r="H1007">
        <v>6658295.04</v>
      </c>
      <c r="I1007">
        <v>16070.58</v>
      </c>
      <c r="J1007">
        <v>1.6850000000000001</v>
      </c>
      <c r="K1007">
        <v>25.681999999999999</v>
      </c>
      <c r="L1007">
        <v>35.969000000000001</v>
      </c>
      <c r="M1007">
        <v>16.843</v>
      </c>
    </row>
    <row r="1008" spans="1:13" x14ac:dyDescent="0.3">
      <c r="A1008" t="s">
        <v>22</v>
      </c>
      <c r="B1008">
        <v>2017</v>
      </c>
      <c r="C1008" t="s">
        <v>16</v>
      </c>
      <c r="D1008" t="s">
        <v>23</v>
      </c>
      <c r="E1008">
        <v>7902</v>
      </c>
      <c r="F1008" t="s">
        <v>208</v>
      </c>
      <c r="G1008">
        <v>1111.7</v>
      </c>
      <c r="H1008">
        <v>1244090.8799999999</v>
      </c>
      <c r="I1008">
        <v>3002.76</v>
      </c>
      <c r="J1008">
        <v>1.7909999999999999</v>
      </c>
      <c r="K1008">
        <v>25.681999999999999</v>
      </c>
      <c r="L1008" t="s">
        <v>209</v>
      </c>
      <c r="M1008">
        <v>16.843</v>
      </c>
    </row>
    <row r="1009" spans="1:13" x14ac:dyDescent="0.3">
      <c r="A1009" t="s">
        <v>13</v>
      </c>
      <c r="B1009">
        <v>2017</v>
      </c>
      <c r="C1009" t="s">
        <v>49</v>
      </c>
      <c r="D1009" t="s">
        <v>23</v>
      </c>
      <c r="E1009" t="s">
        <v>210</v>
      </c>
      <c r="F1009">
        <v>2123100</v>
      </c>
      <c r="G1009">
        <v>1111.7</v>
      </c>
      <c r="H1009">
        <v>116119399.7</v>
      </c>
      <c r="I1009">
        <v>280267.86</v>
      </c>
      <c r="J1009">
        <v>2.9</v>
      </c>
      <c r="K1009" t="s">
        <v>211</v>
      </c>
      <c r="L1009" t="s">
        <v>209</v>
      </c>
      <c r="M1009">
        <v>16.843</v>
      </c>
    </row>
    <row r="1010" spans="1:13" x14ac:dyDescent="0.3">
      <c r="A1010" t="s">
        <v>13</v>
      </c>
      <c r="B1010">
        <v>2017</v>
      </c>
      <c r="C1010" t="s">
        <v>21</v>
      </c>
      <c r="D1010" t="s">
        <v>23</v>
      </c>
      <c r="E1010">
        <v>30634</v>
      </c>
      <c r="F1010">
        <v>81726</v>
      </c>
      <c r="G1010">
        <v>1111.7</v>
      </c>
      <c r="H1010">
        <v>4823016.96</v>
      </c>
      <c r="I1010">
        <v>11640.92</v>
      </c>
      <c r="K1010">
        <v>25.681999999999999</v>
      </c>
      <c r="L1010">
        <v>35.969000000000001</v>
      </c>
      <c r="M1010">
        <v>16.843</v>
      </c>
    </row>
    <row r="1011" spans="1:13" x14ac:dyDescent="0.3">
      <c r="A1011" t="s">
        <v>13</v>
      </c>
      <c r="B1011">
        <v>2017</v>
      </c>
      <c r="C1011" t="s">
        <v>16</v>
      </c>
      <c r="D1011" t="s">
        <v>23</v>
      </c>
      <c r="E1011">
        <v>224744</v>
      </c>
      <c r="F1011">
        <v>702645</v>
      </c>
      <c r="H1011">
        <v>35383695.359999999</v>
      </c>
      <c r="I1011">
        <v>85402.72</v>
      </c>
      <c r="J1011">
        <v>3.0640000000000001</v>
      </c>
      <c r="K1011">
        <v>25.681999999999999</v>
      </c>
      <c r="L1011">
        <v>35.969000000000001</v>
      </c>
      <c r="M1011">
        <v>16.843</v>
      </c>
    </row>
    <row r="1012" spans="1:13" x14ac:dyDescent="0.3">
      <c r="A1012" t="s">
        <v>18</v>
      </c>
      <c r="B1012">
        <v>2017</v>
      </c>
      <c r="C1012" t="s">
        <v>24</v>
      </c>
      <c r="D1012" t="s">
        <v>23</v>
      </c>
      <c r="E1012">
        <v>400000</v>
      </c>
      <c r="F1012">
        <v>37460951</v>
      </c>
      <c r="G1012">
        <v>1111.7</v>
      </c>
      <c r="H1012">
        <v>62976000</v>
      </c>
      <c r="I1012">
        <v>152000</v>
      </c>
      <c r="J1012">
        <v>91.9</v>
      </c>
      <c r="K1012">
        <v>25.681999999999999</v>
      </c>
      <c r="L1012">
        <v>35.969000000000001</v>
      </c>
      <c r="M1012">
        <v>16.843</v>
      </c>
    </row>
    <row r="1013" spans="1:13" x14ac:dyDescent="0.3">
      <c r="A1013" t="s">
        <v>31</v>
      </c>
      <c r="B1013">
        <v>2017</v>
      </c>
      <c r="C1013" t="s">
        <v>33</v>
      </c>
      <c r="D1013" t="s">
        <v>23</v>
      </c>
      <c r="E1013">
        <v>111388</v>
      </c>
      <c r="F1013">
        <v>112325</v>
      </c>
      <c r="G1013">
        <v>1111.7</v>
      </c>
      <c r="H1013">
        <v>17536926.719999999</v>
      </c>
      <c r="I1013">
        <v>42327.44</v>
      </c>
      <c r="J1013" t="s">
        <v>212</v>
      </c>
      <c r="K1013">
        <v>25.681999999999999</v>
      </c>
      <c r="L1013">
        <v>35.969000000000001</v>
      </c>
      <c r="M1013" t="s">
        <v>213</v>
      </c>
    </row>
    <row r="1014" spans="1:13" x14ac:dyDescent="0.3">
      <c r="A1014" t="s">
        <v>31</v>
      </c>
      <c r="B1014">
        <v>2017</v>
      </c>
      <c r="C1014" t="s">
        <v>48</v>
      </c>
      <c r="D1014" t="s">
        <v>23</v>
      </c>
      <c r="E1014">
        <v>57696</v>
      </c>
      <c r="F1014">
        <v>33635</v>
      </c>
      <c r="G1014">
        <v>1111.7</v>
      </c>
      <c r="H1014">
        <v>9083658.2400000002</v>
      </c>
      <c r="I1014">
        <v>21924.48</v>
      </c>
      <c r="J1014">
        <v>0.92700000000000005</v>
      </c>
      <c r="K1014">
        <v>25.681999999999999</v>
      </c>
      <c r="L1014">
        <v>35.969000000000001</v>
      </c>
      <c r="M1014">
        <v>16.843</v>
      </c>
    </row>
    <row r="1015" spans="1:13" x14ac:dyDescent="0.3">
      <c r="A1015" t="s">
        <v>31</v>
      </c>
      <c r="B1015">
        <v>2017</v>
      </c>
      <c r="C1015" t="s">
        <v>207</v>
      </c>
      <c r="D1015" t="s">
        <v>23</v>
      </c>
      <c r="E1015">
        <v>4014</v>
      </c>
      <c r="F1015">
        <v>4831</v>
      </c>
      <c r="G1015">
        <v>1111.7</v>
      </c>
      <c r="H1015">
        <v>631964.16000000003</v>
      </c>
      <c r="I1015">
        <v>1525.32</v>
      </c>
      <c r="J1015">
        <v>1.3180000000000001</v>
      </c>
      <c r="K1015">
        <v>25.681999999999999</v>
      </c>
      <c r="L1015">
        <v>35.969000000000001</v>
      </c>
      <c r="M1015">
        <v>16.843</v>
      </c>
    </row>
    <row r="1016" spans="1:13" x14ac:dyDescent="0.3">
      <c r="A1016" t="s">
        <v>32</v>
      </c>
      <c r="B1016">
        <v>2017</v>
      </c>
      <c r="C1016" t="s">
        <v>19</v>
      </c>
      <c r="D1016" t="s">
        <v>23</v>
      </c>
      <c r="E1016">
        <v>132397</v>
      </c>
      <c r="F1016">
        <v>64138</v>
      </c>
      <c r="G1016">
        <v>1111.7</v>
      </c>
      <c r="H1016">
        <v>20844583.68</v>
      </c>
      <c r="I1016">
        <v>50310.86</v>
      </c>
      <c r="J1016">
        <v>0.377</v>
      </c>
      <c r="K1016">
        <v>25.681999999999999</v>
      </c>
      <c r="L1016">
        <v>35.969000000000001</v>
      </c>
      <c r="M1016">
        <v>16.843</v>
      </c>
    </row>
    <row r="1017" spans="1:13" x14ac:dyDescent="0.3">
      <c r="A1017" t="s">
        <v>32</v>
      </c>
      <c r="B1017">
        <v>2017</v>
      </c>
      <c r="C1017" t="s">
        <v>21</v>
      </c>
      <c r="D1017" t="s">
        <v>23</v>
      </c>
      <c r="E1017">
        <v>3179</v>
      </c>
      <c r="F1017">
        <v>1418</v>
      </c>
      <c r="G1017">
        <v>1111.7</v>
      </c>
      <c r="H1017">
        <v>500501.76000000001</v>
      </c>
      <c r="I1017">
        <v>1208.02</v>
      </c>
      <c r="J1017">
        <v>0.48199999999999998</v>
      </c>
      <c r="K1017">
        <v>25.681999999999999</v>
      </c>
      <c r="L1017">
        <v>35.969000000000001</v>
      </c>
      <c r="M1017">
        <v>16.843</v>
      </c>
    </row>
    <row r="1018" spans="1:13" x14ac:dyDescent="0.3">
      <c r="A1018" t="s">
        <v>32</v>
      </c>
      <c r="B1018">
        <v>2017</v>
      </c>
      <c r="C1018" t="s">
        <v>16</v>
      </c>
      <c r="D1018" t="s">
        <v>23</v>
      </c>
      <c r="E1018">
        <v>992</v>
      </c>
      <c r="F1018">
        <v>523</v>
      </c>
      <c r="G1018">
        <v>1111.7</v>
      </c>
      <c r="H1018">
        <v>156180.48000000001</v>
      </c>
      <c r="I1018">
        <v>376.96</v>
      </c>
      <c r="J1018">
        <v>0.48899999999999999</v>
      </c>
      <c r="K1018">
        <v>25.681999999999999</v>
      </c>
      <c r="L1018">
        <v>35.969000000000001</v>
      </c>
      <c r="M1018">
        <v>16.843</v>
      </c>
    </row>
    <row r="1019" spans="1:13" x14ac:dyDescent="0.3">
      <c r="A1019" t="s">
        <v>20</v>
      </c>
      <c r="B1019">
        <v>2017</v>
      </c>
      <c r="C1019" t="s">
        <v>21</v>
      </c>
      <c r="D1019" t="s">
        <v>23</v>
      </c>
      <c r="E1019">
        <v>193338</v>
      </c>
      <c r="G1019">
        <v>1111.7</v>
      </c>
      <c r="H1019">
        <v>30439134.719999999</v>
      </c>
      <c r="I1019">
        <v>73468.44</v>
      </c>
      <c r="J1019">
        <v>1.0649999999999999</v>
      </c>
      <c r="K1019" t="s">
        <v>214</v>
      </c>
      <c r="L1019">
        <v>35.969000000000001</v>
      </c>
      <c r="M1019">
        <v>16.843</v>
      </c>
    </row>
    <row r="1020" spans="1:13" x14ac:dyDescent="0.3">
      <c r="A1020" t="s">
        <v>22</v>
      </c>
      <c r="B1020">
        <v>2017</v>
      </c>
      <c r="C1020" t="s">
        <v>24</v>
      </c>
      <c r="D1020" t="s">
        <v>41</v>
      </c>
      <c r="E1020">
        <v>86.5</v>
      </c>
      <c r="F1020">
        <v>110</v>
      </c>
      <c r="G1020">
        <v>2664.8</v>
      </c>
      <c r="H1020">
        <v>13618.56</v>
      </c>
      <c r="I1020">
        <v>32.869999999999997</v>
      </c>
      <c r="J1020">
        <v>1.36</v>
      </c>
      <c r="K1020">
        <v>25.411999999999999</v>
      </c>
      <c r="L1020">
        <v>32.545999999999999</v>
      </c>
      <c r="M1020">
        <v>19.86</v>
      </c>
    </row>
    <row r="1021" spans="1:13" x14ac:dyDescent="0.3">
      <c r="A1021" t="s">
        <v>13</v>
      </c>
      <c r="B1021">
        <v>2017</v>
      </c>
      <c r="C1021" t="s">
        <v>14</v>
      </c>
      <c r="D1021" t="s">
        <v>41</v>
      </c>
      <c r="E1021">
        <v>58278</v>
      </c>
      <c r="F1021">
        <v>148913</v>
      </c>
      <c r="G1021">
        <v>2664.8</v>
      </c>
      <c r="H1021">
        <v>9175288.3200000003</v>
      </c>
      <c r="I1021">
        <v>22145.64</v>
      </c>
      <c r="J1021">
        <v>2.218</v>
      </c>
      <c r="K1021">
        <v>25.411999999999999</v>
      </c>
      <c r="L1021">
        <v>32.545999999999999</v>
      </c>
      <c r="M1021">
        <v>19.86</v>
      </c>
    </row>
    <row r="1022" spans="1:13" x14ac:dyDescent="0.3">
      <c r="A1022" t="s">
        <v>13</v>
      </c>
      <c r="B1022">
        <v>2017</v>
      </c>
      <c r="C1022" t="s">
        <v>16</v>
      </c>
      <c r="D1022" t="s">
        <v>41</v>
      </c>
      <c r="E1022">
        <v>49693</v>
      </c>
      <c r="F1022">
        <v>153463</v>
      </c>
      <c r="G1022">
        <v>2664.8</v>
      </c>
      <c r="H1022">
        <v>7823665.9199999999</v>
      </c>
      <c r="I1022">
        <v>18883.34</v>
      </c>
      <c r="K1022">
        <v>25.411999999999999</v>
      </c>
      <c r="L1022">
        <v>32.545999999999999</v>
      </c>
      <c r="M1022">
        <v>19.86</v>
      </c>
    </row>
    <row r="1023" spans="1:13" x14ac:dyDescent="0.3">
      <c r="A1023" t="s">
        <v>13</v>
      </c>
      <c r="B1023">
        <v>2017</v>
      </c>
      <c r="C1023" t="s">
        <v>17</v>
      </c>
      <c r="D1023" t="s">
        <v>41</v>
      </c>
      <c r="E1023">
        <v>81115</v>
      </c>
      <c r="F1023">
        <v>218934</v>
      </c>
      <c r="G1023">
        <v>2664.8</v>
      </c>
      <c r="H1023">
        <v>12770745.6</v>
      </c>
      <c r="I1023">
        <v>30823.7</v>
      </c>
      <c r="J1023">
        <v>2.484</v>
      </c>
      <c r="K1023">
        <v>25.411999999999999</v>
      </c>
      <c r="L1023">
        <v>32.545999999999999</v>
      </c>
      <c r="M1023">
        <v>19.86</v>
      </c>
    </row>
    <row r="1024" spans="1:13" x14ac:dyDescent="0.3">
      <c r="A1024" t="s">
        <v>18</v>
      </c>
      <c r="B1024">
        <v>2017</v>
      </c>
      <c r="C1024" t="s">
        <v>24</v>
      </c>
      <c r="D1024" t="s">
        <v>41</v>
      </c>
      <c r="E1024">
        <v>1047.674</v>
      </c>
      <c r="F1024">
        <v>115110</v>
      </c>
      <c r="G1024">
        <v>2664.8</v>
      </c>
      <c r="I1024">
        <v>398.11599999999999</v>
      </c>
      <c r="J1024">
        <v>68.188999999999993</v>
      </c>
      <c r="K1024">
        <v>25.411999999999999</v>
      </c>
      <c r="L1024">
        <v>32.545999999999999</v>
      </c>
      <c r="M1024">
        <v>19.86</v>
      </c>
    </row>
    <row r="1025" spans="1:13" x14ac:dyDescent="0.3">
      <c r="A1025" t="s">
        <v>20</v>
      </c>
      <c r="B1025">
        <v>2017</v>
      </c>
      <c r="C1025" t="s">
        <v>24</v>
      </c>
      <c r="D1025" t="s">
        <v>41</v>
      </c>
      <c r="E1025">
        <v>1</v>
      </c>
      <c r="F1025">
        <v>1</v>
      </c>
      <c r="G1025">
        <v>2664.8</v>
      </c>
      <c r="H1025">
        <v>157.44</v>
      </c>
      <c r="I1025">
        <v>0.38</v>
      </c>
      <c r="J1025">
        <v>1</v>
      </c>
      <c r="K1025">
        <v>25.411999999999999</v>
      </c>
      <c r="L1025">
        <v>32.545999999999999</v>
      </c>
      <c r="M1025">
        <v>19.86</v>
      </c>
    </row>
    <row r="1026" spans="1:13" x14ac:dyDescent="0.3">
      <c r="A1026" t="s">
        <v>22</v>
      </c>
      <c r="B1026">
        <v>2017</v>
      </c>
      <c r="C1026" t="s">
        <v>19</v>
      </c>
      <c r="D1026" t="s">
        <v>80</v>
      </c>
      <c r="E1026">
        <v>62373</v>
      </c>
      <c r="F1026">
        <v>213587</v>
      </c>
      <c r="G1026">
        <v>970.9</v>
      </c>
      <c r="H1026">
        <v>9820005.1199999992</v>
      </c>
      <c r="I1026">
        <v>23701.74</v>
      </c>
      <c r="J1026">
        <v>3.3210000000000002</v>
      </c>
      <c r="K1026">
        <v>27.852</v>
      </c>
      <c r="L1026">
        <v>37.246000000000002</v>
      </c>
      <c r="M1026">
        <v>20.294</v>
      </c>
    </row>
    <row r="1027" spans="1:13" x14ac:dyDescent="0.3">
      <c r="A1027" t="s">
        <v>22</v>
      </c>
      <c r="B1027">
        <v>2017</v>
      </c>
      <c r="C1027" t="s">
        <v>21</v>
      </c>
      <c r="D1027" t="s">
        <v>80</v>
      </c>
      <c r="E1027">
        <v>24140</v>
      </c>
      <c r="F1027">
        <v>107745</v>
      </c>
      <c r="G1027">
        <v>970.9</v>
      </c>
      <c r="H1027">
        <v>3800601.6</v>
      </c>
      <c r="I1027">
        <v>9173.2000000000007</v>
      </c>
      <c r="J1027">
        <v>4.3369999999999997</v>
      </c>
      <c r="K1027">
        <v>27.852</v>
      </c>
      <c r="L1027">
        <v>37.246000000000002</v>
      </c>
      <c r="M1027">
        <v>20.294</v>
      </c>
    </row>
    <row r="1028" spans="1:13" x14ac:dyDescent="0.3">
      <c r="A1028" t="s">
        <v>13</v>
      </c>
      <c r="B1028">
        <v>2017</v>
      </c>
      <c r="C1028" t="s">
        <v>14</v>
      </c>
      <c r="D1028" t="s">
        <v>80</v>
      </c>
      <c r="E1028">
        <v>235255</v>
      </c>
      <c r="F1028">
        <v>906616</v>
      </c>
      <c r="G1028">
        <v>970.9</v>
      </c>
      <c r="H1028">
        <v>37038547.200000003</v>
      </c>
      <c r="I1028">
        <v>89396.9</v>
      </c>
      <c r="J1028">
        <v>3.968</v>
      </c>
      <c r="K1028">
        <v>27.852</v>
      </c>
      <c r="L1028">
        <v>37.246000000000002</v>
      </c>
      <c r="M1028">
        <v>20.294</v>
      </c>
    </row>
    <row r="1029" spans="1:13" x14ac:dyDescent="0.3">
      <c r="A1029" t="s">
        <v>13</v>
      </c>
      <c r="B1029">
        <v>2017</v>
      </c>
      <c r="C1029" t="s">
        <v>16</v>
      </c>
      <c r="D1029" t="s">
        <v>80</v>
      </c>
      <c r="E1029">
        <v>276272</v>
      </c>
      <c r="F1029">
        <v>1234550</v>
      </c>
      <c r="G1029">
        <v>970.9</v>
      </c>
      <c r="H1029">
        <v>43496263.68</v>
      </c>
      <c r="I1029">
        <v>104983.36</v>
      </c>
      <c r="J1029">
        <v>4.4509999999999996</v>
      </c>
      <c r="K1029">
        <v>27.852</v>
      </c>
      <c r="L1029">
        <v>37.246000000000002</v>
      </c>
      <c r="M1029">
        <v>20.294</v>
      </c>
    </row>
    <row r="1030" spans="1:13" x14ac:dyDescent="0.3">
      <c r="A1030" t="s">
        <v>13</v>
      </c>
      <c r="B1030">
        <v>2017</v>
      </c>
      <c r="C1030" t="s">
        <v>17</v>
      </c>
      <c r="D1030" t="s">
        <v>80</v>
      </c>
      <c r="E1030">
        <v>1317338</v>
      </c>
      <c r="F1030">
        <v>4497284</v>
      </c>
      <c r="G1030">
        <v>970.9</v>
      </c>
      <c r="H1030">
        <v>207401694.69999999</v>
      </c>
      <c r="I1030">
        <v>500588.44</v>
      </c>
      <c r="J1030">
        <v>4.1390000000000002</v>
      </c>
      <c r="K1030">
        <v>27.852</v>
      </c>
      <c r="L1030">
        <v>37.246000000000002</v>
      </c>
      <c r="M1030">
        <v>20.294</v>
      </c>
    </row>
    <row r="1031" spans="1:13" x14ac:dyDescent="0.3">
      <c r="A1031" t="s">
        <v>18</v>
      </c>
      <c r="B1031">
        <v>2017</v>
      </c>
      <c r="C1031" t="s">
        <v>24</v>
      </c>
      <c r="D1031" t="s">
        <v>80</v>
      </c>
      <c r="E1031">
        <v>171856</v>
      </c>
      <c r="F1031">
        <v>17155603</v>
      </c>
      <c r="G1031">
        <v>970.9</v>
      </c>
      <c r="H1031">
        <v>27057008.640000001</v>
      </c>
      <c r="I1031">
        <v>65305.279999999999</v>
      </c>
      <c r="J1031">
        <v>94.5</v>
      </c>
      <c r="K1031">
        <v>27.852</v>
      </c>
      <c r="L1031">
        <v>37.246000000000002</v>
      </c>
      <c r="M1031">
        <v>20.294</v>
      </c>
    </row>
    <row r="1032" spans="1:13" x14ac:dyDescent="0.3">
      <c r="A1032" t="s">
        <v>31</v>
      </c>
      <c r="B1032">
        <v>2017</v>
      </c>
      <c r="C1032" t="s">
        <v>49</v>
      </c>
      <c r="D1032" t="s">
        <v>80</v>
      </c>
      <c r="E1032">
        <v>542</v>
      </c>
      <c r="F1032">
        <v>1057</v>
      </c>
      <c r="G1032">
        <v>970.9</v>
      </c>
      <c r="H1032">
        <v>85332.479999999996</v>
      </c>
      <c r="I1032">
        <v>205.96</v>
      </c>
      <c r="J1032">
        <v>1.9730000000000001</v>
      </c>
      <c r="K1032">
        <v>27.852</v>
      </c>
      <c r="L1032">
        <v>37.246000000000002</v>
      </c>
      <c r="M1032">
        <v>20.294</v>
      </c>
    </row>
    <row r="1033" spans="1:13" x14ac:dyDescent="0.3">
      <c r="A1033" t="s">
        <v>31</v>
      </c>
      <c r="B1033">
        <v>2017</v>
      </c>
      <c r="C1033" t="s">
        <v>21</v>
      </c>
      <c r="D1033" t="s">
        <v>80</v>
      </c>
      <c r="E1033">
        <v>6207</v>
      </c>
      <c r="F1033">
        <v>4936</v>
      </c>
      <c r="G1033">
        <v>970.9</v>
      </c>
      <c r="H1033">
        <v>977230.08</v>
      </c>
      <c r="I1033">
        <v>2358.66</v>
      </c>
      <c r="J1033">
        <v>0.89600000000000002</v>
      </c>
      <c r="K1033">
        <v>27.852</v>
      </c>
      <c r="L1033">
        <v>37.246000000000002</v>
      </c>
      <c r="M1033">
        <v>20.294</v>
      </c>
    </row>
    <row r="1034" spans="1:13" x14ac:dyDescent="0.3">
      <c r="A1034" t="s">
        <v>32</v>
      </c>
      <c r="B1034">
        <v>2017</v>
      </c>
      <c r="C1034" t="s">
        <v>19</v>
      </c>
      <c r="D1034" t="s">
        <v>80</v>
      </c>
      <c r="E1034">
        <v>58422</v>
      </c>
      <c r="F1034">
        <v>53226</v>
      </c>
      <c r="G1034">
        <v>970.9</v>
      </c>
      <c r="I1034">
        <v>22200.36</v>
      </c>
      <c r="J1034">
        <v>0.89200000000000002</v>
      </c>
      <c r="K1034">
        <v>27.852</v>
      </c>
      <c r="L1034">
        <v>37.246000000000002</v>
      </c>
      <c r="M1034">
        <v>20.294</v>
      </c>
    </row>
    <row r="1035" spans="1:13" x14ac:dyDescent="0.3">
      <c r="A1035" t="s">
        <v>32</v>
      </c>
      <c r="B1035">
        <v>2017</v>
      </c>
      <c r="C1035" t="s">
        <v>21</v>
      </c>
      <c r="D1035" t="s">
        <v>80</v>
      </c>
      <c r="E1035">
        <v>367910</v>
      </c>
      <c r="F1035">
        <v>248377</v>
      </c>
      <c r="G1035">
        <v>970.9</v>
      </c>
      <c r="H1035">
        <v>57923750.399999999</v>
      </c>
      <c r="I1035">
        <v>139805.79999999999</v>
      </c>
      <c r="J1035">
        <v>0.68</v>
      </c>
      <c r="K1035">
        <v>27.852</v>
      </c>
      <c r="L1035">
        <v>37.246000000000002</v>
      </c>
      <c r="M1035">
        <v>20.294</v>
      </c>
    </row>
    <row r="1036" spans="1:13" x14ac:dyDescent="0.3">
      <c r="A1036" t="s">
        <v>22</v>
      </c>
      <c r="B1036">
        <v>2018</v>
      </c>
      <c r="C1036" t="s">
        <v>19</v>
      </c>
      <c r="D1036" t="s">
        <v>52</v>
      </c>
      <c r="E1036">
        <v>23993</v>
      </c>
      <c r="F1036">
        <v>29467</v>
      </c>
      <c r="G1036">
        <v>1220.5</v>
      </c>
      <c r="H1036">
        <v>3891664.6</v>
      </c>
      <c r="I1036">
        <v>8397.5499999999993</v>
      </c>
      <c r="J1036">
        <v>1.306</v>
      </c>
      <c r="K1036">
        <v>28.652000000000001</v>
      </c>
      <c r="L1036">
        <v>38.509</v>
      </c>
      <c r="M1036">
        <v>20.052</v>
      </c>
    </row>
    <row r="1037" spans="1:13" x14ac:dyDescent="0.3">
      <c r="A1037" t="s">
        <v>22</v>
      </c>
      <c r="B1037">
        <v>2018</v>
      </c>
      <c r="C1037" t="s">
        <v>21</v>
      </c>
      <c r="D1037" t="s">
        <v>52</v>
      </c>
      <c r="E1037">
        <v>8149</v>
      </c>
      <c r="F1037">
        <v>13853</v>
      </c>
      <c r="G1037">
        <v>1220.5</v>
      </c>
      <c r="H1037">
        <v>1321767.8</v>
      </c>
      <c r="I1037">
        <v>2852.15</v>
      </c>
      <c r="J1037">
        <v>1.7809999999999999</v>
      </c>
      <c r="K1037">
        <v>28.652000000000001</v>
      </c>
      <c r="L1037">
        <v>38.509</v>
      </c>
      <c r="M1037">
        <v>20.052</v>
      </c>
    </row>
    <row r="1038" spans="1:13" x14ac:dyDescent="0.3">
      <c r="A1038" t="s">
        <v>13</v>
      </c>
      <c r="B1038">
        <v>2018</v>
      </c>
      <c r="C1038" t="s">
        <v>19</v>
      </c>
      <c r="D1038" t="s">
        <v>52</v>
      </c>
      <c r="E1038">
        <v>1563887</v>
      </c>
      <c r="F1038">
        <v>5243250</v>
      </c>
      <c r="G1038">
        <v>1220.5</v>
      </c>
      <c r="H1038">
        <v>253662471.40000001</v>
      </c>
      <c r="I1038">
        <v>547360.44999999995</v>
      </c>
      <c r="J1038">
        <v>3.2639999999999998</v>
      </c>
      <c r="K1038">
        <v>28.652000000000001</v>
      </c>
      <c r="L1038">
        <v>38.509</v>
      </c>
      <c r="M1038">
        <v>20.052</v>
      </c>
    </row>
    <row r="1039" spans="1:13" x14ac:dyDescent="0.3">
      <c r="A1039" t="s">
        <v>13</v>
      </c>
      <c r="B1039">
        <v>2018</v>
      </c>
      <c r="C1039" t="s">
        <v>21</v>
      </c>
      <c r="D1039" t="s">
        <v>52</v>
      </c>
      <c r="E1039">
        <v>644417</v>
      </c>
      <c r="G1039">
        <v>1220.5</v>
      </c>
      <c r="H1039">
        <v>104524437.40000001</v>
      </c>
      <c r="I1039">
        <v>225545.95</v>
      </c>
      <c r="J1039">
        <v>3.6989999999999998</v>
      </c>
      <c r="K1039">
        <v>28.652000000000001</v>
      </c>
      <c r="L1039" t="s">
        <v>215</v>
      </c>
      <c r="M1039">
        <v>20.052</v>
      </c>
    </row>
    <row r="1040" spans="1:13" x14ac:dyDescent="0.3">
      <c r="A1040" t="s">
        <v>18</v>
      </c>
      <c r="B1040">
        <v>2018</v>
      </c>
      <c r="C1040" t="s">
        <v>19</v>
      </c>
      <c r="D1040" t="s">
        <v>52</v>
      </c>
      <c r="E1040">
        <v>101525</v>
      </c>
      <c r="F1040">
        <v>8056925</v>
      </c>
      <c r="G1040">
        <v>1220.5</v>
      </c>
      <c r="H1040">
        <v>16467355</v>
      </c>
      <c r="I1040">
        <v>35533.75</v>
      </c>
      <c r="J1040">
        <v>84.048000000000002</v>
      </c>
      <c r="K1040">
        <v>28.652000000000001</v>
      </c>
      <c r="L1040">
        <v>38.509</v>
      </c>
      <c r="M1040">
        <v>20.052</v>
      </c>
    </row>
    <row r="1041" spans="1:13" x14ac:dyDescent="0.3">
      <c r="A1041" t="s">
        <v>31</v>
      </c>
      <c r="B1041">
        <v>2018</v>
      </c>
      <c r="C1041" t="s">
        <v>19</v>
      </c>
      <c r="D1041" t="s">
        <v>52</v>
      </c>
      <c r="E1041">
        <v>3248</v>
      </c>
      <c r="F1041">
        <v>1810</v>
      </c>
      <c r="G1041">
        <v>1220.5</v>
      </c>
      <c r="H1041">
        <v>526825.6</v>
      </c>
      <c r="I1041">
        <v>1136.8</v>
      </c>
      <c r="J1041">
        <v>0.99399999999999999</v>
      </c>
      <c r="K1041">
        <v>28.652000000000001</v>
      </c>
      <c r="L1041">
        <v>38.509</v>
      </c>
      <c r="M1041">
        <v>20.052</v>
      </c>
    </row>
    <row r="1042" spans="1:13" x14ac:dyDescent="0.3">
      <c r="A1042" t="s">
        <v>31</v>
      </c>
      <c r="B1042">
        <v>2018</v>
      </c>
      <c r="C1042" t="s">
        <v>21</v>
      </c>
      <c r="D1042" t="s">
        <v>52</v>
      </c>
      <c r="E1042">
        <v>10081</v>
      </c>
      <c r="F1042">
        <v>7363</v>
      </c>
      <c r="G1042">
        <v>1220.5</v>
      </c>
      <c r="H1042">
        <v>1635138.2</v>
      </c>
      <c r="I1042">
        <v>3528.35</v>
      </c>
      <c r="J1042">
        <v>0.45900000000000002</v>
      </c>
      <c r="K1042">
        <v>28.652000000000001</v>
      </c>
      <c r="L1042">
        <v>38.509</v>
      </c>
      <c r="M1042">
        <v>20.052</v>
      </c>
    </row>
    <row r="1043" spans="1:13" x14ac:dyDescent="0.3">
      <c r="A1043" t="s">
        <v>32</v>
      </c>
      <c r="B1043">
        <v>2018</v>
      </c>
      <c r="C1043" t="s">
        <v>19</v>
      </c>
      <c r="D1043" t="s">
        <v>52</v>
      </c>
      <c r="E1043">
        <v>22364</v>
      </c>
      <c r="F1043">
        <v>18119</v>
      </c>
      <c r="G1043">
        <v>1220.5</v>
      </c>
      <c r="H1043">
        <v>3627440.8</v>
      </c>
      <c r="I1043">
        <v>7827.4</v>
      </c>
      <c r="J1043">
        <v>0.755</v>
      </c>
      <c r="K1043">
        <v>28.652000000000001</v>
      </c>
      <c r="L1043">
        <v>38.509</v>
      </c>
      <c r="M1043">
        <v>20.052</v>
      </c>
    </row>
    <row r="1044" spans="1:13" x14ac:dyDescent="0.3">
      <c r="A1044" t="s">
        <v>32</v>
      </c>
      <c r="B1044">
        <v>2018</v>
      </c>
      <c r="C1044" t="s">
        <v>34</v>
      </c>
      <c r="D1044" t="s">
        <v>52</v>
      </c>
      <c r="E1044">
        <v>295651</v>
      </c>
      <c r="F1044">
        <v>292412</v>
      </c>
      <c r="G1044">
        <v>1220.5</v>
      </c>
      <c r="H1044" t="s">
        <v>216</v>
      </c>
      <c r="I1044">
        <v>103477.85</v>
      </c>
      <c r="J1044">
        <v>0.78200000000000003</v>
      </c>
      <c r="K1044">
        <v>28.652000000000001</v>
      </c>
      <c r="L1044">
        <v>38.509</v>
      </c>
      <c r="M1044">
        <v>20.052</v>
      </c>
    </row>
    <row r="1045" spans="1:13" x14ac:dyDescent="0.3">
      <c r="A1045" t="s">
        <v>20</v>
      </c>
      <c r="B1045">
        <v>2018</v>
      </c>
      <c r="C1045" t="s">
        <v>21</v>
      </c>
      <c r="D1045" t="s">
        <v>52</v>
      </c>
      <c r="E1045">
        <v>102</v>
      </c>
      <c r="F1045">
        <v>19</v>
      </c>
      <c r="G1045">
        <v>1220.5</v>
      </c>
      <c r="I1045">
        <v>35.700000000000003</v>
      </c>
      <c r="J1045">
        <v>9.5000000000000001E-2</v>
      </c>
      <c r="K1045">
        <v>28.652000000000001</v>
      </c>
      <c r="L1045">
        <v>38.509</v>
      </c>
      <c r="M1045">
        <v>20.052</v>
      </c>
    </row>
    <row r="1046" spans="1:13" x14ac:dyDescent="0.3">
      <c r="A1046" t="s">
        <v>22</v>
      </c>
      <c r="B1046">
        <v>2018</v>
      </c>
      <c r="C1046" t="s">
        <v>19</v>
      </c>
      <c r="D1046" t="s">
        <v>36</v>
      </c>
      <c r="E1046">
        <v>26</v>
      </c>
      <c r="F1046">
        <v>60</v>
      </c>
      <c r="G1046">
        <v>1693.9</v>
      </c>
      <c r="H1046">
        <v>4217.2</v>
      </c>
      <c r="I1046">
        <v>9.1</v>
      </c>
      <c r="J1046">
        <v>2.31</v>
      </c>
      <c r="K1046">
        <v>28.027999999999999</v>
      </c>
      <c r="L1046">
        <v>32.582999999999998</v>
      </c>
      <c r="M1046">
        <v>24.094999999999999</v>
      </c>
    </row>
    <row r="1047" spans="1:13" x14ac:dyDescent="0.3">
      <c r="A1047" t="s">
        <v>22</v>
      </c>
      <c r="B1047">
        <v>2018</v>
      </c>
      <c r="C1047" t="s">
        <v>21</v>
      </c>
      <c r="D1047" t="s">
        <v>36</v>
      </c>
      <c r="E1047">
        <v>1</v>
      </c>
      <c r="F1047">
        <v>3</v>
      </c>
      <c r="G1047">
        <v>1693.9</v>
      </c>
      <c r="H1047">
        <v>162.19999999999999</v>
      </c>
      <c r="I1047">
        <v>0.35</v>
      </c>
      <c r="J1047">
        <v>3</v>
      </c>
      <c r="K1047">
        <v>28.027999999999999</v>
      </c>
      <c r="L1047">
        <v>32.582999999999998</v>
      </c>
      <c r="M1047">
        <v>24.094999999999999</v>
      </c>
    </row>
    <row r="1048" spans="1:13" x14ac:dyDescent="0.3">
      <c r="A1048" t="s">
        <v>22</v>
      </c>
      <c r="B1048">
        <v>2018</v>
      </c>
      <c r="C1048" t="s">
        <v>16</v>
      </c>
      <c r="D1048" t="s">
        <v>36</v>
      </c>
      <c r="E1048">
        <v>14</v>
      </c>
      <c r="F1048">
        <v>35</v>
      </c>
      <c r="G1048">
        <v>1693.9</v>
      </c>
      <c r="H1048">
        <v>2270.8000000000002</v>
      </c>
      <c r="I1048">
        <v>4.9000000000000004</v>
      </c>
      <c r="J1048">
        <v>2.5</v>
      </c>
      <c r="K1048">
        <v>28.027999999999999</v>
      </c>
      <c r="L1048">
        <v>32.582999999999998</v>
      </c>
      <c r="M1048">
        <v>24.094999999999999</v>
      </c>
    </row>
    <row r="1049" spans="1:13" x14ac:dyDescent="0.3">
      <c r="A1049" t="s">
        <v>13</v>
      </c>
      <c r="B1049">
        <v>2018</v>
      </c>
      <c r="C1049" t="s">
        <v>19</v>
      </c>
      <c r="D1049" t="s">
        <v>36</v>
      </c>
      <c r="E1049">
        <v>4298</v>
      </c>
      <c r="F1049">
        <v>16082</v>
      </c>
      <c r="G1049">
        <v>1693.9</v>
      </c>
      <c r="H1049">
        <v>697135.6</v>
      </c>
      <c r="I1049">
        <v>1504.3</v>
      </c>
      <c r="J1049">
        <v>3.3730000000000002</v>
      </c>
      <c r="K1049">
        <v>28.027999999999999</v>
      </c>
      <c r="L1049">
        <v>32.582999999999998</v>
      </c>
      <c r="M1049">
        <v>24.094999999999999</v>
      </c>
    </row>
    <row r="1050" spans="1:13" x14ac:dyDescent="0.3">
      <c r="A1050" t="s">
        <v>13</v>
      </c>
      <c r="B1050">
        <v>2018</v>
      </c>
      <c r="C1050" t="s">
        <v>21</v>
      </c>
      <c r="D1050" t="s">
        <v>36</v>
      </c>
      <c r="E1050">
        <v>9048</v>
      </c>
      <c r="F1050">
        <v>30635</v>
      </c>
      <c r="G1050">
        <v>1693.9</v>
      </c>
      <c r="H1050">
        <v>1467585.6</v>
      </c>
      <c r="I1050">
        <v>3166.8</v>
      </c>
      <c r="J1050">
        <v>3.9769999999999999</v>
      </c>
      <c r="K1050">
        <v>28.027999999999999</v>
      </c>
      <c r="L1050">
        <v>32.582999999999998</v>
      </c>
      <c r="M1050">
        <v>24.094999999999999</v>
      </c>
    </row>
    <row r="1051" spans="1:13" x14ac:dyDescent="0.3">
      <c r="A1051" t="s">
        <v>13</v>
      </c>
      <c r="B1051">
        <v>2018</v>
      </c>
      <c r="C1051" t="s">
        <v>16</v>
      </c>
      <c r="D1051" t="s">
        <v>36</v>
      </c>
      <c r="E1051">
        <v>4515</v>
      </c>
      <c r="F1051">
        <v>16626</v>
      </c>
      <c r="G1051">
        <v>1693.9</v>
      </c>
      <c r="H1051">
        <v>732333</v>
      </c>
      <c r="I1051">
        <v>1580.25</v>
      </c>
      <c r="J1051">
        <v>2.8849999999999998</v>
      </c>
      <c r="K1051">
        <v>28.027999999999999</v>
      </c>
      <c r="L1051">
        <v>32.582999999999998</v>
      </c>
      <c r="M1051">
        <v>24.094999999999999</v>
      </c>
    </row>
    <row r="1052" spans="1:13" x14ac:dyDescent="0.3">
      <c r="A1052" t="s">
        <v>18</v>
      </c>
      <c r="B1052">
        <v>2018</v>
      </c>
      <c r="D1052" t="s">
        <v>36</v>
      </c>
      <c r="E1052">
        <v>1444</v>
      </c>
      <c r="F1052">
        <v>187720</v>
      </c>
      <c r="G1052">
        <v>1693.9</v>
      </c>
      <c r="H1052">
        <v>234216.8</v>
      </c>
      <c r="I1052">
        <v>505.4</v>
      </c>
      <c r="J1052">
        <v>130</v>
      </c>
      <c r="K1052">
        <v>28.027999999999999</v>
      </c>
      <c r="L1052">
        <v>32.582999999999998</v>
      </c>
      <c r="M1052">
        <v>24.094999999999999</v>
      </c>
    </row>
    <row r="1053" spans="1:13" x14ac:dyDescent="0.3">
      <c r="A1053" t="s">
        <v>32</v>
      </c>
      <c r="B1053">
        <v>2018</v>
      </c>
      <c r="C1053" t="s">
        <v>19</v>
      </c>
      <c r="D1053" t="s">
        <v>36</v>
      </c>
      <c r="E1053">
        <v>6</v>
      </c>
      <c r="F1053">
        <v>5</v>
      </c>
      <c r="G1053">
        <v>1693.9</v>
      </c>
      <c r="H1053">
        <v>973.2</v>
      </c>
      <c r="I1053">
        <v>2.1</v>
      </c>
      <c r="J1053">
        <v>0.83</v>
      </c>
      <c r="K1053">
        <v>28.027999999999999</v>
      </c>
      <c r="L1053">
        <v>32.582999999999998</v>
      </c>
      <c r="M1053">
        <v>24.094999999999999</v>
      </c>
    </row>
    <row r="1054" spans="1:13" x14ac:dyDescent="0.3">
      <c r="A1054" t="s">
        <v>32</v>
      </c>
      <c r="B1054">
        <v>2018</v>
      </c>
      <c r="C1054" t="s">
        <v>21</v>
      </c>
      <c r="D1054" t="s">
        <v>36</v>
      </c>
      <c r="F1054">
        <v>155</v>
      </c>
      <c r="G1054">
        <v>1693.9</v>
      </c>
      <c r="H1054">
        <v>25141</v>
      </c>
      <c r="I1054">
        <v>54.25</v>
      </c>
      <c r="J1054">
        <v>1</v>
      </c>
      <c r="K1054">
        <v>28.027999999999999</v>
      </c>
      <c r="L1054">
        <v>32.582999999999998</v>
      </c>
      <c r="M1054">
        <v>24.094999999999999</v>
      </c>
    </row>
    <row r="1055" spans="1:13" x14ac:dyDescent="0.3">
      <c r="A1055" t="s">
        <v>32</v>
      </c>
      <c r="B1055">
        <v>2018</v>
      </c>
      <c r="C1055" t="s">
        <v>16</v>
      </c>
      <c r="D1055" t="s">
        <v>36</v>
      </c>
      <c r="E1055">
        <v>338</v>
      </c>
      <c r="F1055">
        <v>152</v>
      </c>
      <c r="G1055">
        <v>1693.9</v>
      </c>
      <c r="H1055">
        <v>54823.6</v>
      </c>
      <c r="I1055">
        <v>118.3</v>
      </c>
      <c r="J1055">
        <v>0.753</v>
      </c>
      <c r="L1055">
        <v>32.582999999999998</v>
      </c>
      <c r="M1055">
        <v>24.094999999999999</v>
      </c>
    </row>
    <row r="1056" spans="1:13" x14ac:dyDescent="0.3">
      <c r="A1056" t="s">
        <v>13</v>
      </c>
      <c r="B1056">
        <v>2018</v>
      </c>
      <c r="C1056" t="s">
        <v>14</v>
      </c>
      <c r="D1056" t="s">
        <v>15</v>
      </c>
      <c r="E1056">
        <v>144766</v>
      </c>
      <c r="F1056">
        <v>209122</v>
      </c>
      <c r="G1056">
        <v>2372.9</v>
      </c>
      <c r="H1056">
        <v>23481045.199999999</v>
      </c>
      <c r="I1056">
        <v>50668.1</v>
      </c>
      <c r="J1056">
        <v>1.4930000000000001</v>
      </c>
      <c r="K1056">
        <v>24.190999999999999</v>
      </c>
      <c r="L1056">
        <v>32.866999999999997</v>
      </c>
      <c r="M1056">
        <v>16.545999999999999</v>
      </c>
    </row>
    <row r="1057" spans="1:13" x14ac:dyDescent="0.3">
      <c r="A1057" t="s">
        <v>13</v>
      </c>
      <c r="B1057">
        <v>2018</v>
      </c>
      <c r="C1057" t="s">
        <v>16</v>
      </c>
      <c r="D1057" t="s">
        <v>15</v>
      </c>
      <c r="E1057">
        <v>400873</v>
      </c>
      <c r="F1057">
        <v>1145512</v>
      </c>
      <c r="G1057">
        <v>2372.9</v>
      </c>
      <c r="H1057">
        <v>65021600.600000001</v>
      </c>
      <c r="I1057">
        <v>140305.54999999999</v>
      </c>
      <c r="J1057">
        <v>2.645</v>
      </c>
      <c r="K1057">
        <v>24.190999999999999</v>
      </c>
      <c r="L1057">
        <v>32.866999999999997</v>
      </c>
      <c r="M1057">
        <v>16.545999999999999</v>
      </c>
    </row>
    <row r="1058" spans="1:13" x14ac:dyDescent="0.3">
      <c r="A1058" t="s">
        <v>13</v>
      </c>
      <c r="B1058">
        <v>2018</v>
      </c>
      <c r="C1058" t="s">
        <v>17</v>
      </c>
      <c r="D1058" t="s">
        <v>15</v>
      </c>
      <c r="E1058">
        <v>1879539</v>
      </c>
      <c r="F1058">
        <v>4082738</v>
      </c>
      <c r="G1058">
        <v>2372.9</v>
      </c>
      <c r="H1058">
        <v>304861225.80000001</v>
      </c>
      <c r="I1058">
        <v>657838.65</v>
      </c>
      <c r="J1058">
        <v>2.15</v>
      </c>
      <c r="K1058">
        <v>24.190999999999999</v>
      </c>
      <c r="L1058">
        <v>32.866999999999997</v>
      </c>
      <c r="M1058">
        <v>16.545999999999999</v>
      </c>
    </row>
    <row r="1059" spans="1:13" x14ac:dyDescent="0.3">
      <c r="A1059" t="s">
        <v>18</v>
      </c>
      <c r="B1059">
        <v>2018</v>
      </c>
      <c r="C1059" t="s">
        <v>24</v>
      </c>
      <c r="D1059" t="s">
        <v>15</v>
      </c>
      <c r="E1059">
        <v>31199</v>
      </c>
      <c r="F1059">
        <v>1093930</v>
      </c>
      <c r="G1059">
        <v>2372.9</v>
      </c>
      <c r="H1059">
        <v>5060477.8</v>
      </c>
      <c r="I1059">
        <v>10919.65</v>
      </c>
      <c r="J1059">
        <v>33.765000000000001</v>
      </c>
      <c r="K1059">
        <v>24.190999999999999</v>
      </c>
      <c r="L1059">
        <v>32.866999999999997</v>
      </c>
      <c r="M1059">
        <v>16.545999999999999</v>
      </c>
    </row>
    <row r="1060" spans="1:13" x14ac:dyDescent="0.3">
      <c r="A1060" t="s">
        <v>32</v>
      </c>
      <c r="B1060">
        <v>2018</v>
      </c>
      <c r="C1060" t="s">
        <v>27</v>
      </c>
      <c r="D1060" t="s">
        <v>15</v>
      </c>
      <c r="E1060">
        <v>59866</v>
      </c>
      <c r="F1060">
        <v>39815</v>
      </c>
      <c r="G1060">
        <v>2372.9</v>
      </c>
      <c r="H1060">
        <v>9710265.1999999993</v>
      </c>
      <c r="I1060">
        <v>20953.099999999999</v>
      </c>
      <c r="J1060">
        <v>0.66900000000000004</v>
      </c>
      <c r="K1060" t="s">
        <v>217</v>
      </c>
      <c r="L1060">
        <v>32.866999999999997</v>
      </c>
      <c r="M1060">
        <v>16.545999999999999</v>
      </c>
    </row>
    <row r="1061" spans="1:13" x14ac:dyDescent="0.3">
      <c r="A1061" t="s">
        <v>20</v>
      </c>
      <c r="B1061">
        <v>2018</v>
      </c>
      <c r="C1061" t="s">
        <v>21</v>
      </c>
      <c r="D1061" t="s">
        <v>15</v>
      </c>
      <c r="E1061">
        <v>16945</v>
      </c>
      <c r="F1061">
        <v>23693</v>
      </c>
      <c r="G1061">
        <v>2372.9</v>
      </c>
      <c r="H1061">
        <v>2748479</v>
      </c>
      <c r="I1061">
        <v>5930.75</v>
      </c>
      <c r="J1061">
        <v>1.3720000000000001</v>
      </c>
      <c r="K1061">
        <v>24.190999999999999</v>
      </c>
      <c r="L1061">
        <v>32.866999999999997</v>
      </c>
      <c r="M1061">
        <v>16.545999999999999</v>
      </c>
    </row>
    <row r="1062" spans="1:13" x14ac:dyDescent="0.3">
      <c r="A1062" t="s">
        <v>13</v>
      </c>
      <c r="B1062">
        <v>2018</v>
      </c>
      <c r="C1062" t="s">
        <v>14</v>
      </c>
      <c r="D1062" t="s">
        <v>26</v>
      </c>
      <c r="E1062">
        <v>33494</v>
      </c>
      <c r="F1062">
        <v>78214</v>
      </c>
      <c r="G1062">
        <v>5649.1</v>
      </c>
      <c r="H1062">
        <v>5432726.7999999998</v>
      </c>
      <c r="I1062" t="s">
        <v>218</v>
      </c>
      <c r="J1062">
        <v>2.5449999999999999</v>
      </c>
      <c r="K1062" t="s">
        <v>219</v>
      </c>
      <c r="L1062">
        <v>26.308</v>
      </c>
      <c r="M1062">
        <v>11.887</v>
      </c>
    </row>
    <row r="1063" spans="1:13" x14ac:dyDescent="0.3">
      <c r="A1063" t="s">
        <v>13</v>
      </c>
      <c r="B1063">
        <v>2018</v>
      </c>
      <c r="C1063" t="s">
        <v>21</v>
      </c>
      <c r="D1063" t="s">
        <v>26</v>
      </c>
      <c r="E1063">
        <v>13624</v>
      </c>
      <c r="F1063">
        <v>63050</v>
      </c>
      <c r="G1063">
        <v>5649.1</v>
      </c>
      <c r="H1063">
        <v>2209812.7999999998</v>
      </c>
      <c r="I1063">
        <v>4768.3999999999996</v>
      </c>
      <c r="J1063">
        <v>2.569</v>
      </c>
      <c r="K1063">
        <v>18.962</v>
      </c>
      <c r="L1063">
        <v>26.308</v>
      </c>
      <c r="M1063">
        <v>11.887</v>
      </c>
    </row>
    <row r="1064" spans="1:13" x14ac:dyDescent="0.3">
      <c r="A1064" t="s">
        <v>13</v>
      </c>
      <c r="B1064">
        <v>2018</v>
      </c>
      <c r="C1064" t="s">
        <v>177</v>
      </c>
      <c r="D1064" t="s">
        <v>26</v>
      </c>
      <c r="E1064">
        <v>63814</v>
      </c>
      <c r="F1064">
        <v>161706</v>
      </c>
      <c r="G1064">
        <v>5649.1</v>
      </c>
      <c r="H1064">
        <v>10350630.800000001</v>
      </c>
      <c r="I1064">
        <v>22334.9</v>
      </c>
      <c r="J1064">
        <v>2.3530000000000002</v>
      </c>
      <c r="K1064">
        <v>18.962</v>
      </c>
      <c r="L1064">
        <v>26.308</v>
      </c>
      <c r="M1064" t="s">
        <v>71</v>
      </c>
    </row>
    <row r="1065" spans="1:13" x14ac:dyDescent="0.3">
      <c r="A1065" t="s">
        <v>18</v>
      </c>
      <c r="B1065">
        <v>2018</v>
      </c>
      <c r="C1065" t="s">
        <v>143</v>
      </c>
      <c r="D1065" t="s">
        <v>26</v>
      </c>
      <c r="E1065" t="s">
        <v>220</v>
      </c>
      <c r="F1065">
        <v>374</v>
      </c>
      <c r="G1065">
        <v>5649.1</v>
      </c>
      <c r="H1065">
        <v>20275</v>
      </c>
      <c r="I1065">
        <v>43.75</v>
      </c>
      <c r="J1065">
        <v>2.6709999999999998</v>
      </c>
      <c r="K1065">
        <v>18.962</v>
      </c>
      <c r="L1065">
        <v>26.308</v>
      </c>
      <c r="M1065">
        <v>11.887</v>
      </c>
    </row>
    <row r="1066" spans="1:13" x14ac:dyDescent="0.3">
      <c r="A1066" t="s">
        <v>20</v>
      </c>
      <c r="B1066">
        <v>2018</v>
      </c>
      <c r="C1066" t="s">
        <v>21</v>
      </c>
      <c r="D1066" t="s">
        <v>26</v>
      </c>
      <c r="E1066">
        <v>462</v>
      </c>
      <c r="F1066">
        <v>892</v>
      </c>
      <c r="G1066">
        <v>5649.1</v>
      </c>
      <c r="I1066">
        <v>161.69999999999999</v>
      </c>
      <c r="J1066">
        <v>1.6379999999999999</v>
      </c>
      <c r="K1066">
        <v>18.962</v>
      </c>
      <c r="L1066">
        <v>26.308</v>
      </c>
      <c r="M1066">
        <v>11.887</v>
      </c>
    </row>
    <row r="1067" spans="1:13" x14ac:dyDescent="0.3">
      <c r="A1067" t="s">
        <v>13</v>
      </c>
      <c r="B1067">
        <v>2018</v>
      </c>
      <c r="C1067" t="s">
        <v>19</v>
      </c>
      <c r="D1067" t="s">
        <v>37</v>
      </c>
      <c r="E1067">
        <v>25841</v>
      </c>
      <c r="F1067">
        <v>70272</v>
      </c>
      <c r="G1067">
        <v>4406</v>
      </c>
      <c r="H1067">
        <v>4191410.2</v>
      </c>
      <c r="I1067">
        <v>9044.35</v>
      </c>
      <c r="J1067">
        <v>2.72</v>
      </c>
      <c r="K1067">
        <v>25.381</v>
      </c>
      <c r="L1067">
        <v>34.947000000000003</v>
      </c>
      <c r="M1067">
        <v>17.683</v>
      </c>
    </row>
    <row r="1068" spans="1:13" x14ac:dyDescent="0.3">
      <c r="A1068" t="s">
        <v>13</v>
      </c>
      <c r="B1068">
        <v>2018</v>
      </c>
      <c r="C1068" t="s">
        <v>21</v>
      </c>
      <c r="D1068" t="s">
        <v>37</v>
      </c>
      <c r="E1068">
        <v>10543</v>
      </c>
      <c r="F1068">
        <v>28582</v>
      </c>
      <c r="G1068">
        <v>4406</v>
      </c>
      <c r="I1068">
        <v>3690.05</v>
      </c>
      <c r="J1068">
        <v>2.72</v>
      </c>
      <c r="K1068">
        <v>25.381</v>
      </c>
      <c r="L1068">
        <v>34.947000000000003</v>
      </c>
      <c r="M1068">
        <v>17.683</v>
      </c>
    </row>
    <row r="1069" spans="1:13" x14ac:dyDescent="0.3">
      <c r="A1069" t="s">
        <v>18</v>
      </c>
      <c r="B1069">
        <v>2018</v>
      </c>
      <c r="C1069" t="s">
        <v>24</v>
      </c>
      <c r="D1069" t="s">
        <v>37</v>
      </c>
      <c r="E1069">
        <v>888</v>
      </c>
      <c r="F1069">
        <v>35296</v>
      </c>
      <c r="G1069">
        <v>4406</v>
      </c>
      <c r="H1069">
        <v>144033.60000000001</v>
      </c>
      <c r="I1069">
        <v>310.8</v>
      </c>
      <c r="J1069">
        <v>34.380000000000003</v>
      </c>
      <c r="K1069">
        <v>25.381</v>
      </c>
      <c r="L1069">
        <v>34.947000000000003</v>
      </c>
      <c r="M1069">
        <v>17.683</v>
      </c>
    </row>
    <row r="1070" spans="1:13" x14ac:dyDescent="0.3">
      <c r="A1070" t="s">
        <v>22</v>
      </c>
      <c r="B1070">
        <v>2018</v>
      </c>
      <c r="C1070" t="s">
        <v>19</v>
      </c>
      <c r="D1070" t="s">
        <v>23</v>
      </c>
      <c r="E1070">
        <v>514756</v>
      </c>
      <c r="F1070">
        <v>618474</v>
      </c>
      <c r="G1070">
        <v>1419.1</v>
      </c>
      <c r="H1070">
        <v>83493423.200000003</v>
      </c>
      <c r="I1070">
        <v>180164.6</v>
      </c>
      <c r="J1070">
        <v>1.2150000000000001</v>
      </c>
      <c r="K1070">
        <v>25.721</v>
      </c>
      <c r="L1070">
        <v>36.018000000000001</v>
      </c>
      <c r="M1070">
        <v>16.512</v>
      </c>
    </row>
    <row r="1071" spans="1:13" x14ac:dyDescent="0.3">
      <c r="A1071" t="s">
        <v>22</v>
      </c>
      <c r="B1071">
        <v>2018</v>
      </c>
      <c r="C1071" t="s">
        <v>21</v>
      </c>
      <c r="D1071" t="s">
        <v>23</v>
      </c>
      <c r="E1071">
        <v>36318</v>
      </c>
      <c r="F1071">
        <v>50426</v>
      </c>
      <c r="G1071">
        <v>1419.1</v>
      </c>
      <c r="H1071">
        <v>5890779.5999999996</v>
      </c>
      <c r="I1071">
        <v>12711.3</v>
      </c>
      <c r="J1071">
        <v>1.3859999999999999</v>
      </c>
      <c r="K1071">
        <v>25.721</v>
      </c>
      <c r="L1071">
        <v>36.018000000000001</v>
      </c>
      <c r="M1071">
        <v>16.512</v>
      </c>
    </row>
    <row r="1072" spans="1:13" x14ac:dyDescent="0.3">
      <c r="A1072" t="s">
        <v>22</v>
      </c>
      <c r="B1072">
        <v>2018</v>
      </c>
      <c r="C1072" t="s">
        <v>16</v>
      </c>
      <c r="D1072" t="s">
        <v>23</v>
      </c>
      <c r="E1072">
        <v>4276</v>
      </c>
      <c r="F1072">
        <v>7667</v>
      </c>
      <c r="G1072">
        <v>1419.1</v>
      </c>
      <c r="H1072">
        <v>693567.2</v>
      </c>
      <c r="I1072">
        <v>1496.6</v>
      </c>
      <c r="J1072">
        <v>1.835</v>
      </c>
      <c r="K1072">
        <v>25.721</v>
      </c>
      <c r="L1072">
        <v>36.018000000000001</v>
      </c>
      <c r="M1072">
        <v>16.512</v>
      </c>
    </row>
    <row r="1073" spans="1:13" x14ac:dyDescent="0.3">
      <c r="A1073" t="s">
        <v>13</v>
      </c>
      <c r="B1073">
        <v>2018</v>
      </c>
      <c r="C1073" t="s">
        <v>19</v>
      </c>
      <c r="D1073" t="s">
        <v>23</v>
      </c>
      <c r="E1073">
        <v>1037158</v>
      </c>
      <c r="F1073">
        <v>2949318</v>
      </c>
      <c r="G1073">
        <v>1419.1</v>
      </c>
      <c r="H1073">
        <v>168227027.59999999</v>
      </c>
      <c r="I1073">
        <v>363005.3</v>
      </c>
      <c r="J1073">
        <v>2.637</v>
      </c>
      <c r="K1073">
        <v>25.721</v>
      </c>
      <c r="L1073">
        <v>36.018000000000001</v>
      </c>
      <c r="M1073">
        <v>16.512</v>
      </c>
    </row>
    <row r="1074" spans="1:13" x14ac:dyDescent="0.3">
      <c r="A1074" t="s">
        <v>13</v>
      </c>
      <c r="B1074">
        <v>2018</v>
      </c>
      <c r="D1074" t="s">
        <v>23</v>
      </c>
      <c r="E1074">
        <v>11442</v>
      </c>
      <c r="F1074">
        <v>28334</v>
      </c>
      <c r="G1074">
        <v>1419.1</v>
      </c>
      <c r="H1074">
        <v>1855892.4</v>
      </c>
      <c r="I1074" t="s">
        <v>221</v>
      </c>
      <c r="J1074">
        <v>2.4809999999999999</v>
      </c>
      <c r="K1074">
        <v>25.721</v>
      </c>
      <c r="L1074">
        <v>36.018000000000001</v>
      </c>
      <c r="M1074">
        <v>16.512</v>
      </c>
    </row>
    <row r="1075" spans="1:13" x14ac:dyDescent="0.3">
      <c r="A1075" t="s">
        <v>13</v>
      </c>
      <c r="B1075">
        <v>2018</v>
      </c>
      <c r="C1075" t="s">
        <v>120</v>
      </c>
      <c r="D1075" t="s">
        <v>23</v>
      </c>
      <c r="E1075">
        <v>150993</v>
      </c>
      <c r="F1075">
        <v>484330</v>
      </c>
      <c r="G1075">
        <v>1419.1</v>
      </c>
      <c r="H1075">
        <v>24491064.600000001</v>
      </c>
      <c r="I1075">
        <v>52847.55</v>
      </c>
      <c r="J1075">
        <v>2.927</v>
      </c>
      <c r="K1075">
        <v>25.721</v>
      </c>
      <c r="L1075">
        <v>36.018000000000001</v>
      </c>
      <c r="M1075">
        <v>16.512</v>
      </c>
    </row>
    <row r="1076" spans="1:13" x14ac:dyDescent="0.3">
      <c r="A1076" t="s">
        <v>18</v>
      </c>
      <c r="B1076">
        <v>2018</v>
      </c>
      <c r="C1076" t="s">
        <v>24</v>
      </c>
      <c r="D1076" t="s">
        <v>23</v>
      </c>
      <c r="E1076">
        <v>495932</v>
      </c>
      <c r="F1076">
        <v>42323211</v>
      </c>
      <c r="G1076">
        <v>1419.1</v>
      </c>
      <c r="H1076">
        <v>80440170.400000006</v>
      </c>
      <c r="I1076">
        <v>173576.2</v>
      </c>
      <c r="J1076">
        <v>83.269000000000005</v>
      </c>
      <c r="K1076">
        <v>25.721</v>
      </c>
      <c r="L1076">
        <v>36.018000000000001</v>
      </c>
      <c r="M1076">
        <v>16.512</v>
      </c>
    </row>
    <row r="1077" spans="1:13" x14ac:dyDescent="0.3">
      <c r="A1077" t="s">
        <v>31</v>
      </c>
      <c r="B1077">
        <v>2018</v>
      </c>
      <c r="C1077" t="s">
        <v>19</v>
      </c>
      <c r="D1077" t="s">
        <v>23</v>
      </c>
      <c r="F1077">
        <v>81315</v>
      </c>
      <c r="G1077">
        <v>1419.1</v>
      </c>
      <c r="H1077">
        <v>15480692.4</v>
      </c>
      <c r="I1077">
        <v>33404.699999999997</v>
      </c>
      <c r="J1077">
        <v>0.78800000000000003</v>
      </c>
      <c r="K1077">
        <v>25.721</v>
      </c>
      <c r="L1077">
        <v>36.018000000000001</v>
      </c>
      <c r="M1077">
        <v>16.512</v>
      </c>
    </row>
    <row r="1078" spans="1:13" x14ac:dyDescent="0.3">
      <c r="A1078" t="s">
        <v>31</v>
      </c>
      <c r="B1078">
        <v>2018</v>
      </c>
      <c r="C1078" t="s">
        <v>21</v>
      </c>
      <c r="D1078" t="s">
        <v>23</v>
      </c>
      <c r="E1078">
        <v>46439</v>
      </c>
      <c r="F1078">
        <v>24150</v>
      </c>
      <c r="G1078">
        <v>1419.1</v>
      </c>
      <c r="H1078">
        <v>7532405.7999999998</v>
      </c>
      <c r="I1078">
        <v>16253.65</v>
      </c>
      <c r="J1078">
        <v>0.69499999999999995</v>
      </c>
      <c r="K1078">
        <v>25.721</v>
      </c>
      <c r="L1078">
        <v>36.018000000000001</v>
      </c>
      <c r="M1078">
        <v>16.512</v>
      </c>
    </row>
    <row r="1079" spans="1:13" x14ac:dyDescent="0.3">
      <c r="A1079" t="s">
        <v>31</v>
      </c>
      <c r="B1079">
        <v>2018</v>
      </c>
      <c r="C1079" t="s">
        <v>16</v>
      </c>
      <c r="D1079" t="s">
        <v>23</v>
      </c>
      <c r="E1079">
        <v>2734</v>
      </c>
      <c r="F1079">
        <v>2422</v>
      </c>
      <c r="G1079">
        <v>1419.1</v>
      </c>
      <c r="H1079">
        <v>443454.8</v>
      </c>
      <c r="I1079">
        <v>956.9</v>
      </c>
      <c r="J1079">
        <v>1.0860000000000001</v>
      </c>
      <c r="K1079" t="s">
        <v>222</v>
      </c>
      <c r="L1079">
        <v>36.018000000000001</v>
      </c>
      <c r="M1079">
        <v>16.512</v>
      </c>
    </row>
    <row r="1080" spans="1:13" x14ac:dyDescent="0.3">
      <c r="A1080" t="s">
        <v>32</v>
      </c>
      <c r="B1080">
        <v>2018</v>
      </c>
      <c r="C1080" t="s">
        <v>19</v>
      </c>
      <c r="D1080" t="s">
        <v>23</v>
      </c>
      <c r="E1080">
        <v>85094</v>
      </c>
      <c r="F1080">
        <v>41029</v>
      </c>
      <c r="G1080">
        <v>1419.1</v>
      </c>
      <c r="J1080">
        <v>0.42899999999999999</v>
      </c>
      <c r="K1080">
        <v>25.721</v>
      </c>
      <c r="L1080">
        <v>36.018000000000001</v>
      </c>
      <c r="M1080">
        <v>16.512</v>
      </c>
    </row>
    <row r="1081" spans="1:13" x14ac:dyDescent="0.3">
      <c r="A1081" t="s">
        <v>32</v>
      </c>
      <c r="B1081">
        <v>2018</v>
      </c>
      <c r="C1081" t="s">
        <v>21</v>
      </c>
      <c r="D1081" t="s">
        <v>23</v>
      </c>
      <c r="E1081">
        <v>2787</v>
      </c>
      <c r="F1081">
        <v>1484</v>
      </c>
      <c r="G1081">
        <v>1419.1</v>
      </c>
      <c r="H1081">
        <v>452051.4</v>
      </c>
      <c r="I1081">
        <v>975.45</v>
      </c>
      <c r="J1081">
        <v>0.47099999999999997</v>
      </c>
      <c r="K1081">
        <v>25.721</v>
      </c>
      <c r="L1081">
        <v>36.018000000000001</v>
      </c>
      <c r="M1081">
        <v>16.512</v>
      </c>
    </row>
    <row r="1082" spans="1:13" x14ac:dyDescent="0.3">
      <c r="A1082" t="s">
        <v>32</v>
      </c>
      <c r="B1082">
        <v>2018</v>
      </c>
      <c r="C1082" t="s">
        <v>16</v>
      </c>
      <c r="D1082" t="s">
        <v>23</v>
      </c>
      <c r="E1082">
        <v>1014</v>
      </c>
      <c r="F1082">
        <v>521</v>
      </c>
      <c r="G1082">
        <v>1419.1</v>
      </c>
      <c r="H1082">
        <v>164470.79999999999</v>
      </c>
      <c r="I1082">
        <v>354.9</v>
      </c>
      <c r="J1082">
        <v>0.51400000000000001</v>
      </c>
      <c r="K1082">
        <v>25.721</v>
      </c>
      <c r="L1082">
        <v>36.018000000000001</v>
      </c>
      <c r="M1082">
        <v>16.512</v>
      </c>
    </row>
    <row r="1083" spans="1:13" x14ac:dyDescent="0.3">
      <c r="A1083" t="s">
        <v>20</v>
      </c>
      <c r="B1083">
        <v>2018</v>
      </c>
      <c r="C1083" t="s">
        <v>21</v>
      </c>
      <c r="D1083" t="s">
        <v>23</v>
      </c>
      <c r="E1083">
        <v>157525</v>
      </c>
      <c r="F1083">
        <v>163113</v>
      </c>
      <c r="G1083">
        <v>1419.1</v>
      </c>
      <c r="H1083">
        <v>25550555</v>
      </c>
      <c r="I1083">
        <v>55133.75</v>
      </c>
      <c r="J1083">
        <v>0.96099999999999997</v>
      </c>
      <c r="K1083">
        <v>25.721</v>
      </c>
      <c r="L1083">
        <v>36.018000000000001</v>
      </c>
      <c r="M1083">
        <v>16.512</v>
      </c>
    </row>
    <row r="1084" spans="1:13" x14ac:dyDescent="0.3">
      <c r="A1084" t="s">
        <v>22</v>
      </c>
      <c r="B1084">
        <v>2018</v>
      </c>
      <c r="C1084" t="s">
        <v>24</v>
      </c>
      <c r="D1084" t="s">
        <v>41</v>
      </c>
      <c r="E1084">
        <v>224.7</v>
      </c>
      <c r="F1084">
        <v>272</v>
      </c>
      <c r="G1084">
        <v>2989.7</v>
      </c>
      <c r="H1084">
        <v>36446.339999999997</v>
      </c>
      <c r="I1084">
        <v>78.644999999999996</v>
      </c>
      <c r="J1084">
        <v>1.355</v>
      </c>
      <c r="K1084">
        <v>25.353000000000002</v>
      </c>
      <c r="L1084">
        <v>32.414999999999999</v>
      </c>
      <c r="M1084">
        <v>19.670999999999999</v>
      </c>
    </row>
    <row r="1085" spans="1:13" x14ac:dyDescent="0.3">
      <c r="A1085" t="s">
        <v>13</v>
      </c>
      <c r="B1085">
        <v>2018</v>
      </c>
      <c r="C1085" t="s">
        <v>14</v>
      </c>
      <c r="D1085" t="s">
        <v>41</v>
      </c>
      <c r="F1085">
        <v>101943</v>
      </c>
      <c r="G1085">
        <v>2989.7</v>
      </c>
      <c r="H1085">
        <v>9848534.2119999994</v>
      </c>
      <c r="I1085">
        <v>21251.460999999999</v>
      </c>
      <c r="J1085">
        <v>1.5649999999999999</v>
      </c>
      <c r="K1085">
        <v>25.353000000000002</v>
      </c>
      <c r="L1085">
        <v>32.414999999999999</v>
      </c>
      <c r="M1085">
        <v>19.670999999999999</v>
      </c>
    </row>
    <row r="1086" spans="1:13" x14ac:dyDescent="0.3">
      <c r="A1086" t="s">
        <v>13</v>
      </c>
      <c r="B1086">
        <v>2018</v>
      </c>
      <c r="C1086" t="s">
        <v>16</v>
      </c>
      <c r="D1086" t="s">
        <v>41</v>
      </c>
      <c r="E1086">
        <v>48858.28</v>
      </c>
      <c r="F1086">
        <v>196784</v>
      </c>
      <c r="G1086">
        <v>2989.7</v>
      </c>
      <c r="H1086">
        <v>7924813.0159999998</v>
      </c>
      <c r="I1086">
        <v>17100.398000000001</v>
      </c>
      <c r="J1086">
        <v>3.09</v>
      </c>
      <c r="K1086">
        <v>25.353000000000002</v>
      </c>
      <c r="L1086">
        <v>32.414999999999999</v>
      </c>
      <c r="M1086">
        <v>19.670999999999999</v>
      </c>
    </row>
    <row r="1087" spans="1:13" x14ac:dyDescent="0.3">
      <c r="A1087" t="s">
        <v>13</v>
      </c>
      <c r="B1087">
        <v>2018</v>
      </c>
      <c r="C1087" t="s">
        <v>196</v>
      </c>
      <c r="D1087" t="s">
        <v>41</v>
      </c>
      <c r="E1087">
        <v>88449.47</v>
      </c>
      <c r="F1087">
        <v>279529</v>
      </c>
      <c r="G1087">
        <v>2989.7</v>
      </c>
      <c r="H1087">
        <v>14346504.029999999</v>
      </c>
      <c r="I1087">
        <v>30957.313999999998</v>
      </c>
      <c r="J1087">
        <v>2.6840000000000002</v>
      </c>
      <c r="K1087">
        <v>25.353000000000002</v>
      </c>
      <c r="L1087">
        <v>32.414999999999999</v>
      </c>
      <c r="M1087">
        <v>19.670999999999999</v>
      </c>
    </row>
    <row r="1088" spans="1:13" x14ac:dyDescent="0.3">
      <c r="A1088" t="s">
        <v>18</v>
      </c>
      <c r="B1088">
        <v>2018</v>
      </c>
      <c r="D1088" t="s">
        <v>41</v>
      </c>
      <c r="E1088" t="s">
        <v>223</v>
      </c>
      <c r="F1088">
        <v>106299</v>
      </c>
      <c r="G1088">
        <v>2989.7</v>
      </c>
      <c r="H1088">
        <v>164126.93599999999</v>
      </c>
      <c r="I1088">
        <v>354.15800000000002</v>
      </c>
      <c r="J1088">
        <v>81.149000000000001</v>
      </c>
      <c r="K1088">
        <v>25.353000000000002</v>
      </c>
      <c r="L1088">
        <v>32.414999999999999</v>
      </c>
      <c r="M1088">
        <v>19.670999999999999</v>
      </c>
    </row>
    <row r="1089" spans="1:13" x14ac:dyDescent="0.3">
      <c r="A1089" t="s">
        <v>20</v>
      </c>
      <c r="B1089">
        <v>2018</v>
      </c>
      <c r="C1089" t="s">
        <v>24</v>
      </c>
      <c r="D1089" t="s">
        <v>41</v>
      </c>
      <c r="E1089">
        <v>14</v>
      </c>
      <c r="G1089">
        <v>2989.7</v>
      </c>
      <c r="H1089">
        <v>227.08</v>
      </c>
      <c r="I1089">
        <v>0.49</v>
      </c>
      <c r="J1089">
        <v>1.45</v>
      </c>
      <c r="K1089">
        <v>25.353000000000002</v>
      </c>
      <c r="L1089">
        <v>32.414999999999999</v>
      </c>
      <c r="M1089">
        <v>19.670999999999999</v>
      </c>
    </row>
    <row r="1090" spans="1:13" x14ac:dyDescent="0.3">
      <c r="A1090" t="s">
        <v>22</v>
      </c>
      <c r="B1090">
        <v>2018</v>
      </c>
      <c r="C1090" t="s">
        <v>19</v>
      </c>
      <c r="D1090" t="s">
        <v>80</v>
      </c>
      <c r="E1090">
        <v>56917</v>
      </c>
      <c r="F1090">
        <v>178988</v>
      </c>
      <c r="G1090">
        <v>986.2</v>
      </c>
      <c r="H1090">
        <v>9231937.4000000004</v>
      </c>
      <c r="I1090">
        <v>19920.95</v>
      </c>
      <c r="J1090">
        <v>3.14</v>
      </c>
      <c r="K1090">
        <v>27.545999999999999</v>
      </c>
      <c r="L1090">
        <v>37.241</v>
      </c>
      <c r="M1090">
        <v>19.462</v>
      </c>
    </row>
    <row r="1091" spans="1:13" x14ac:dyDescent="0.3">
      <c r="A1091" t="s">
        <v>22</v>
      </c>
      <c r="B1091">
        <v>2018</v>
      </c>
      <c r="C1091" t="s">
        <v>34</v>
      </c>
      <c r="D1091" t="s">
        <v>80</v>
      </c>
      <c r="E1091">
        <v>21676</v>
      </c>
      <c r="G1091">
        <v>986.2</v>
      </c>
      <c r="H1091">
        <v>3515847.2</v>
      </c>
      <c r="I1091">
        <v>7586.6</v>
      </c>
      <c r="J1091">
        <v>3.4860000000000002</v>
      </c>
      <c r="K1091">
        <v>27.545999999999999</v>
      </c>
      <c r="L1091">
        <v>37.241</v>
      </c>
      <c r="M1091">
        <v>19.462</v>
      </c>
    </row>
    <row r="1092" spans="1:13" x14ac:dyDescent="0.3">
      <c r="A1092" t="s">
        <v>13</v>
      </c>
      <c r="B1092">
        <v>2018</v>
      </c>
      <c r="C1092" t="s">
        <v>14</v>
      </c>
      <c r="D1092" t="s">
        <v>80</v>
      </c>
      <c r="E1092">
        <v>279647</v>
      </c>
      <c r="F1092">
        <v>1198496</v>
      </c>
      <c r="G1092">
        <v>986.2</v>
      </c>
      <c r="H1092">
        <v>45358743.399999999</v>
      </c>
      <c r="J1092">
        <v>4.1849999999999996</v>
      </c>
      <c r="K1092">
        <v>27.545999999999999</v>
      </c>
      <c r="L1092">
        <v>37.241</v>
      </c>
      <c r="M1092">
        <v>19.462</v>
      </c>
    </row>
    <row r="1093" spans="1:13" x14ac:dyDescent="0.3">
      <c r="A1093" t="s">
        <v>13</v>
      </c>
      <c r="B1093">
        <v>2018</v>
      </c>
      <c r="D1093" t="s">
        <v>80</v>
      </c>
      <c r="E1093">
        <v>236904</v>
      </c>
      <c r="F1093">
        <v>992095</v>
      </c>
      <c r="G1093">
        <v>986.2</v>
      </c>
      <c r="H1093">
        <v>38425828.799999997</v>
      </c>
      <c r="I1093">
        <v>82916.399999999994</v>
      </c>
      <c r="J1093">
        <v>3.9969999999999999</v>
      </c>
      <c r="K1093">
        <v>27.545999999999999</v>
      </c>
      <c r="L1093">
        <v>37.241</v>
      </c>
      <c r="M1093">
        <v>19.462</v>
      </c>
    </row>
    <row r="1094" spans="1:13" x14ac:dyDescent="0.3">
      <c r="A1094" t="s">
        <v>13</v>
      </c>
      <c r="B1094">
        <v>2018</v>
      </c>
      <c r="C1094" t="s">
        <v>17</v>
      </c>
      <c r="D1094" t="s">
        <v>80</v>
      </c>
      <c r="E1094">
        <v>1204714</v>
      </c>
      <c r="F1094">
        <v>3940959</v>
      </c>
      <c r="G1094">
        <v>986.2</v>
      </c>
      <c r="H1094">
        <v>195404610.80000001</v>
      </c>
      <c r="J1094">
        <v>3.7490000000000001</v>
      </c>
      <c r="K1094">
        <v>27.545999999999999</v>
      </c>
      <c r="L1094">
        <v>37.241</v>
      </c>
      <c r="M1094">
        <v>19.462</v>
      </c>
    </row>
    <row r="1095" spans="1:13" x14ac:dyDescent="0.3">
      <c r="A1095" t="s">
        <v>18</v>
      </c>
      <c r="B1095">
        <v>2018</v>
      </c>
      <c r="C1095" t="s">
        <v>24</v>
      </c>
      <c r="D1095" t="s">
        <v>80</v>
      </c>
      <c r="E1095">
        <v>166415</v>
      </c>
      <c r="F1095">
        <v>17096330</v>
      </c>
      <c r="G1095">
        <v>986.2</v>
      </c>
      <c r="H1095">
        <v>26992513</v>
      </c>
      <c r="I1095">
        <v>58245.25</v>
      </c>
      <c r="J1095">
        <v>99.341999999999999</v>
      </c>
      <c r="K1095">
        <v>27.545999999999999</v>
      </c>
      <c r="L1095">
        <v>37.241</v>
      </c>
      <c r="M1095">
        <v>19.462</v>
      </c>
    </row>
    <row r="1096" spans="1:13" x14ac:dyDescent="0.3">
      <c r="A1096" t="s">
        <v>31</v>
      </c>
      <c r="B1096">
        <v>2018</v>
      </c>
      <c r="C1096" t="s">
        <v>19</v>
      </c>
      <c r="D1096" t="s">
        <v>80</v>
      </c>
      <c r="E1096">
        <v>486</v>
      </c>
      <c r="F1096">
        <v>843</v>
      </c>
      <c r="G1096">
        <v>986.2</v>
      </c>
      <c r="H1096">
        <v>78829.2</v>
      </c>
      <c r="I1096">
        <v>170.1</v>
      </c>
      <c r="J1096">
        <v>1.78</v>
      </c>
      <c r="K1096">
        <v>27.545999999999999</v>
      </c>
      <c r="L1096">
        <v>37.241</v>
      </c>
      <c r="M1096">
        <v>19.462</v>
      </c>
    </row>
    <row r="1097" spans="1:13" x14ac:dyDescent="0.3">
      <c r="A1097" t="s">
        <v>31</v>
      </c>
      <c r="B1097">
        <v>2018</v>
      </c>
      <c r="C1097" t="s">
        <v>108</v>
      </c>
      <c r="D1097" t="s">
        <v>80</v>
      </c>
      <c r="E1097">
        <v>4556</v>
      </c>
      <c r="F1097">
        <v>2630</v>
      </c>
      <c r="G1097">
        <v>986.2</v>
      </c>
      <c r="H1097">
        <v>738983.2</v>
      </c>
      <c r="I1097">
        <v>1594.6</v>
      </c>
      <c r="K1097">
        <v>27.545999999999999</v>
      </c>
      <c r="L1097">
        <v>37.241</v>
      </c>
      <c r="M1097">
        <v>19.462</v>
      </c>
    </row>
    <row r="1098" spans="1:13" x14ac:dyDescent="0.3">
      <c r="A1098" t="s">
        <v>32</v>
      </c>
      <c r="B1098">
        <v>2018</v>
      </c>
      <c r="D1098" t="s">
        <v>80</v>
      </c>
      <c r="E1098">
        <v>44495</v>
      </c>
      <c r="F1098">
        <v>33810</v>
      </c>
      <c r="G1098">
        <v>986.2</v>
      </c>
      <c r="H1098">
        <v>7217089</v>
      </c>
      <c r="I1098">
        <v>15573.25</v>
      </c>
      <c r="J1098">
        <v>0.77700000000000002</v>
      </c>
      <c r="K1098">
        <v>27.545999999999999</v>
      </c>
      <c r="L1098">
        <v>37.241</v>
      </c>
      <c r="M1098">
        <v>19.462</v>
      </c>
    </row>
    <row r="1099" spans="1:13" x14ac:dyDescent="0.3">
      <c r="A1099" t="s">
        <v>32</v>
      </c>
      <c r="B1099">
        <v>2018</v>
      </c>
      <c r="C1099" t="s">
        <v>21</v>
      </c>
      <c r="D1099" t="s">
        <v>80</v>
      </c>
      <c r="E1099">
        <v>396479</v>
      </c>
      <c r="F1099">
        <v>240497</v>
      </c>
      <c r="G1099">
        <v>986.2</v>
      </c>
      <c r="H1099">
        <v>64308893.799999997</v>
      </c>
      <c r="I1099">
        <v>138767.65</v>
      </c>
      <c r="J1099">
        <v>0.60699999999999998</v>
      </c>
      <c r="K1099">
        <v>27.545999999999999</v>
      </c>
      <c r="L1099">
        <v>37.241</v>
      </c>
      <c r="M1099">
        <v>19.462</v>
      </c>
    </row>
    <row r="1100" spans="1:13" x14ac:dyDescent="0.3">
      <c r="A1100" t="s">
        <v>22</v>
      </c>
      <c r="B1100">
        <v>2019</v>
      </c>
      <c r="C1100" t="s">
        <v>33</v>
      </c>
      <c r="D1100" t="s">
        <v>52</v>
      </c>
      <c r="F1100">
        <v>31913</v>
      </c>
      <c r="G1100">
        <v>899.2</v>
      </c>
      <c r="H1100">
        <v>4407361.5999999996</v>
      </c>
      <c r="I1100">
        <v>9494.2000000000007</v>
      </c>
      <c r="J1100">
        <v>1.3149999999999999</v>
      </c>
      <c r="K1100">
        <v>28.468</v>
      </c>
      <c r="M1100">
        <v>20.684999999999999</v>
      </c>
    </row>
    <row r="1101" spans="1:13" x14ac:dyDescent="0.3">
      <c r="A1101" t="s">
        <v>22</v>
      </c>
      <c r="B1101">
        <v>2019</v>
      </c>
      <c r="C1101" t="s">
        <v>21</v>
      </c>
      <c r="D1101" t="s">
        <v>52</v>
      </c>
      <c r="E1101">
        <v>7893</v>
      </c>
      <c r="F1101">
        <v>12385</v>
      </c>
      <c r="G1101">
        <v>899.2</v>
      </c>
      <c r="H1101">
        <v>1355701.68</v>
      </c>
      <c r="I1101">
        <v>2920.41</v>
      </c>
      <c r="J1101">
        <v>1.589</v>
      </c>
      <c r="K1101">
        <v>28.468</v>
      </c>
      <c r="L1101">
        <v>37.938000000000002</v>
      </c>
      <c r="M1101">
        <v>20.684999999999999</v>
      </c>
    </row>
    <row r="1102" spans="1:13" x14ac:dyDescent="0.3">
      <c r="A1102" t="s">
        <v>13</v>
      </c>
      <c r="B1102">
        <v>2019</v>
      </c>
      <c r="C1102" t="s">
        <v>19</v>
      </c>
      <c r="D1102" t="s">
        <v>52</v>
      </c>
      <c r="E1102">
        <v>1526425</v>
      </c>
      <c r="F1102">
        <v>5342033</v>
      </c>
      <c r="G1102">
        <v>899.2</v>
      </c>
      <c r="H1102">
        <v>262178758</v>
      </c>
      <c r="I1102">
        <v>564777.25</v>
      </c>
      <c r="J1102">
        <v>3.5179999999999998</v>
      </c>
      <c r="K1102">
        <v>28.468</v>
      </c>
      <c r="L1102">
        <v>37.938000000000002</v>
      </c>
      <c r="M1102">
        <v>20.684999999999999</v>
      </c>
    </row>
    <row r="1103" spans="1:13" x14ac:dyDescent="0.3">
      <c r="A1103" t="s">
        <v>13</v>
      </c>
      <c r="B1103">
        <v>2019</v>
      </c>
      <c r="C1103" t="s">
        <v>21</v>
      </c>
      <c r="D1103" t="s">
        <v>52</v>
      </c>
      <c r="E1103">
        <v>829557</v>
      </c>
      <c r="F1103">
        <v>3798058</v>
      </c>
      <c r="G1103">
        <v>899.2</v>
      </c>
      <c r="H1103">
        <v>142484710.30000001</v>
      </c>
      <c r="I1103">
        <v>306936.09000000003</v>
      </c>
      <c r="J1103">
        <v>3.8730000000000002</v>
      </c>
      <c r="K1103">
        <v>28.468</v>
      </c>
      <c r="L1103">
        <v>37.938000000000002</v>
      </c>
      <c r="M1103">
        <v>20.684999999999999</v>
      </c>
    </row>
    <row r="1104" spans="1:13" x14ac:dyDescent="0.3">
      <c r="A1104" t="s">
        <v>18</v>
      </c>
      <c r="B1104">
        <v>2019</v>
      </c>
      <c r="C1104" t="s">
        <v>19</v>
      </c>
      <c r="D1104" t="s">
        <v>52</v>
      </c>
      <c r="E1104">
        <v>85911</v>
      </c>
      <c r="F1104">
        <v>6714729</v>
      </c>
      <c r="G1104">
        <v>899.2</v>
      </c>
      <c r="H1104">
        <v>14756073.359999999</v>
      </c>
      <c r="I1104">
        <v>31787.07</v>
      </c>
      <c r="J1104">
        <v>83.444999999999993</v>
      </c>
      <c r="L1104">
        <v>37.938000000000002</v>
      </c>
      <c r="M1104">
        <v>20.684999999999999</v>
      </c>
    </row>
    <row r="1105" spans="1:13" x14ac:dyDescent="0.3">
      <c r="A1105" t="s">
        <v>31</v>
      </c>
      <c r="B1105">
        <v>2019</v>
      </c>
      <c r="C1105" t="s">
        <v>19</v>
      </c>
      <c r="D1105" t="s">
        <v>52</v>
      </c>
      <c r="E1105">
        <v>1869</v>
      </c>
      <c r="G1105">
        <v>899.2</v>
      </c>
      <c r="H1105">
        <v>321019.44</v>
      </c>
      <c r="I1105">
        <v>691.53</v>
      </c>
      <c r="J1105">
        <v>1.23</v>
      </c>
      <c r="K1105">
        <v>28.468</v>
      </c>
      <c r="L1105">
        <v>37.938000000000002</v>
      </c>
      <c r="M1105">
        <v>20.684999999999999</v>
      </c>
    </row>
    <row r="1106" spans="1:13" x14ac:dyDescent="0.3">
      <c r="A1106" t="s">
        <v>31</v>
      </c>
      <c r="B1106">
        <v>2019</v>
      </c>
      <c r="C1106" t="s">
        <v>21</v>
      </c>
      <c r="D1106" t="s">
        <v>52</v>
      </c>
      <c r="E1106">
        <v>6794</v>
      </c>
      <c r="F1106">
        <v>6877</v>
      </c>
      <c r="G1106">
        <v>899.2</v>
      </c>
      <c r="H1106">
        <v>1166937.44</v>
      </c>
      <c r="I1106">
        <v>2513.7800000000002</v>
      </c>
      <c r="J1106">
        <v>0.96799999999999997</v>
      </c>
      <c r="K1106">
        <v>28.468</v>
      </c>
      <c r="M1106">
        <v>20.684999999999999</v>
      </c>
    </row>
    <row r="1107" spans="1:13" x14ac:dyDescent="0.3">
      <c r="A1107" t="s">
        <v>32</v>
      </c>
      <c r="B1107">
        <v>2019</v>
      </c>
      <c r="C1107" t="s">
        <v>19</v>
      </c>
      <c r="D1107" t="s">
        <v>52</v>
      </c>
      <c r="E1107">
        <v>15242</v>
      </c>
      <c r="F1107">
        <v>14254</v>
      </c>
      <c r="G1107">
        <v>899.2</v>
      </c>
      <c r="H1107">
        <v>2617965.92</v>
      </c>
      <c r="I1107">
        <v>5639.54</v>
      </c>
      <c r="J1107">
        <v>0.83499999999999996</v>
      </c>
      <c r="K1107">
        <v>28.468</v>
      </c>
      <c r="L1107">
        <v>37.938000000000002</v>
      </c>
      <c r="M1107">
        <v>20.684999999999999</v>
      </c>
    </row>
    <row r="1108" spans="1:13" x14ac:dyDescent="0.3">
      <c r="A1108" t="s">
        <v>32</v>
      </c>
      <c r="B1108">
        <v>2019</v>
      </c>
      <c r="C1108" t="s">
        <v>21</v>
      </c>
      <c r="D1108" t="s">
        <v>52</v>
      </c>
      <c r="E1108">
        <v>287929</v>
      </c>
      <c r="F1108">
        <v>315055</v>
      </c>
      <c r="G1108">
        <v>899.2</v>
      </c>
      <c r="H1108">
        <v>49454685.039999999</v>
      </c>
      <c r="I1108">
        <v>106533.73</v>
      </c>
      <c r="J1108">
        <v>0.94499999999999995</v>
      </c>
      <c r="K1108">
        <v>28.468</v>
      </c>
      <c r="L1108">
        <v>37.938000000000002</v>
      </c>
      <c r="M1108">
        <v>20.684999999999999</v>
      </c>
    </row>
    <row r="1109" spans="1:13" x14ac:dyDescent="0.3">
      <c r="A1109" t="s">
        <v>20</v>
      </c>
      <c r="B1109">
        <v>2019</v>
      </c>
      <c r="C1109" t="s">
        <v>21</v>
      </c>
      <c r="D1109" t="s">
        <v>52</v>
      </c>
      <c r="E1109" t="s">
        <v>224</v>
      </c>
      <c r="F1109">
        <v>11</v>
      </c>
      <c r="G1109">
        <v>899.2</v>
      </c>
      <c r="I1109">
        <v>13.69</v>
      </c>
      <c r="J1109">
        <v>0.155</v>
      </c>
      <c r="K1109">
        <v>28.468</v>
      </c>
      <c r="L1109">
        <v>37.938000000000002</v>
      </c>
      <c r="M1109">
        <v>20.684999999999999</v>
      </c>
    </row>
    <row r="1110" spans="1:13" x14ac:dyDescent="0.3">
      <c r="A1110" t="s">
        <v>22</v>
      </c>
      <c r="B1110">
        <v>2019</v>
      </c>
      <c r="C1110" t="s">
        <v>19</v>
      </c>
      <c r="D1110" t="s">
        <v>36</v>
      </c>
      <c r="E1110">
        <v>32</v>
      </c>
      <c r="F1110">
        <v>77</v>
      </c>
      <c r="G1110">
        <v>1317</v>
      </c>
      <c r="H1110">
        <v>5496.32</v>
      </c>
      <c r="I1110">
        <v>11.84</v>
      </c>
      <c r="J1110">
        <v>2.41</v>
      </c>
      <c r="K1110">
        <v>28.411000000000001</v>
      </c>
      <c r="L1110" t="s">
        <v>225</v>
      </c>
      <c r="M1110">
        <v>24.972000000000001</v>
      </c>
    </row>
    <row r="1111" spans="1:13" x14ac:dyDescent="0.3">
      <c r="A1111" t="s">
        <v>22</v>
      </c>
      <c r="B1111">
        <v>2019</v>
      </c>
      <c r="C1111" t="s">
        <v>108</v>
      </c>
      <c r="D1111" t="s">
        <v>36</v>
      </c>
      <c r="E1111">
        <v>4</v>
      </c>
      <c r="F1111">
        <v>10</v>
      </c>
      <c r="G1111">
        <v>1317</v>
      </c>
      <c r="H1111">
        <v>687.04</v>
      </c>
      <c r="I1111">
        <v>1.48</v>
      </c>
      <c r="J1111">
        <v>2.5</v>
      </c>
      <c r="K1111">
        <v>28.411000000000001</v>
      </c>
      <c r="L1111">
        <v>33.058</v>
      </c>
      <c r="M1111">
        <v>24.972000000000001</v>
      </c>
    </row>
    <row r="1112" spans="1:13" x14ac:dyDescent="0.3">
      <c r="A1112" t="s">
        <v>22</v>
      </c>
      <c r="B1112">
        <v>2019</v>
      </c>
      <c r="C1112" t="s">
        <v>16</v>
      </c>
      <c r="D1112" t="s">
        <v>36</v>
      </c>
      <c r="E1112">
        <v>23</v>
      </c>
      <c r="F1112">
        <v>55</v>
      </c>
      <c r="G1112">
        <v>1317</v>
      </c>
      <c r="H1112">
        <v>3950.48</v>
      </c>
      <c r="I1112">
        <v>8.51</v>
      </c>
      <c r="J1112">
        <v>2.39</v>
      </c>
      <c r="K1112">
        <v>28.411000000000001</v>
      </c>
      <c r="L1112">
        <v>33.058</v>
      </c>
      <c r="M1112">
        <v>24.972000000000001</v>
      </c>
    </row>
    <row r="1113" spans="1:13" x14ac:dyDescent="0.3">
      <c r="A1113" t="s">
        <v>13</v>
      </c>
      <c r="B1113">
        <v>2019</v>
      </c>
      <c r="C1113" t="s">
        <v>19</v>
      </c>
      <c r="D1113" t="s">
        <v>36</v>
      </c>
      <c r="E1113">
        <v>4323</v>
      </c>
      <c r="F1113">
        <v>15171</v>
      </c>
      <c r="G1113">
        <v>1317</v>
      </c>
      <c r="H1113">
        <v>742518.48</v>
      </c>
      <c r="I1113">
        <v>1599.51</v>
      </c>
      <c r="J1113">
        <v>3.2170000000000001</v>
      </c>
      <c r="K1113">
        <v>28.411000000000001</v>
      </c>
      <c r="L1113">
        <v>33.058</v>
      </c>
      <c r="M1113">
        <v>24.972000000000001</v>
      </c>
    </row>
    <row r="1114" spans="1:13" x14ac:dyDescent="0.3">
      <c r="A1114" t="s">
        <v>13</v>
      </c>
      <c r="B1114">
        <v>2019</v>
      </c>
      <c r="C1114" t="s">
        <v>21</v>
      </c>
      <c r="D1114" t="s">
        <v>36</v>
      </c>
      <c r="E1114">
        <v>9397</v>
      </c>
      <c r="F1114">
        <v>28114</v>
      </c>
      <c r="G1114">
        <v>1317</v>
      </c>
      <c r="H1114">
        <v>1614028.72</v>
      </c>
      <c r="I1114">
        <v>3476.89</v>
      </c>
      <c r="J1114">
        <v>3.883</v>
      </c>
      <c r="K1114">
        <v>28.411000000000001</v>
      </c>
      <c r="L1114">
        <v>33.058</v>
      </c>
      <c r="M1114">
        <v>24.972000000000001</v>
      </c>
    </row>
    <row r="1115" spans="1:13" x14ac:dyDescent="0.3">
      <c r="A1115" t="s">
        <v>13</v>
      </c>
      <c r="B1115">
        <v>2019</v>
      </c>
      <c r="C1115" t="s">
        <v>16</v>
      </c>
      <c r="D1115" t="s">
        <v>36</v>
      </c>
      <c r="F1115">
        <v>16060</v>
      </c>
      <c r="G1115">
        <v>1317</v>
      </c>
      <c r="H1115">
        <v>776011.68</v>
      </c>
      <c r="I1115">
        <v>1671.66</v>
      </c>
      <c r="J1115">
        <v>3.55</v>
      </c>
      <c r="K1115">
        <v>28.411000000000001</v>
      </c>
      <c r="L1115">
        <v>33.058</v>
      </c>
      <c r="M1115">
        <v>24.972000000000001</v>
      </c>
    </row>
    <row r="1116" spans="1:13" x14ac:dyDescent="0.3">
      <c r="A1116" t="s">
        <v>18</v>
      </c>
      <c r="B1116">
        <v>2019</v>
      </c>
      <c r="C1116" t="s">
        <v>19</v>
      </c>
      <c r="D1116" t="s">
        <v>36</v>
      </c>
      <c r="E1116">
        <v>1308</v>
      </c>
      <c r="F1116">
        <v>183120</v>
      </c>
      <c r="G1116">
        <v>1317</v>
      </c>
      <c r="H1116">
        <v>224662.08</v>
      </c>
      <c r="I1116">
        <v>483.96</v>
      </c>
      <c r="J1116">
        <v>140</v>
      </c>
      <c r="K1116">
        <v>28.411000000000001</v>
      </c>
      <c r="L1116">
        <v>33.058</v>
      </c>
      <c r="M1116">
        <v>24.972000000000001</v>
      </c>
    </row>
    <row r="1117" spans="1:13" x14ac:dyDescent="0.3">
      <c r="A1117" t="s">
        <v>32</v>
      </c>
      <c r="B1117">
        <v>2019</v>
      </c>
      <c r="C1117" t="s">
        <v>19</v>
      </c>
      <c r="D1117" t="s">
        <v>36</v>
      </c>
      <c r="E1117" t="s">
        <v>226</v>
      </c>
      <c r="F1117">
        <v>2</v>
      </c>
      <c r="G1117">
        <v>1317</v>
      </c>
      <c r="H1117">
        <v>343.52</v>
      </c>
      <c r="I1117">
        <v>0.74</v>
      </c>
      <c r="J1117">
        <v>1</v>
      </c>
      <c r="K1117" t="s">
        <v>227</v>
      </c>
      <c r="L1117">
        <v>33.058</v>
      </c>
      <c r="M1117">
        <v>24.972000000000001</v>
      </c>
    </row>
    <row r="1118" spans="1:13" x14ac:dyDescent="0.3">
      <c r="A1118" t="s">
        <v>32</v>
      </c>
      <c r="B1118">
        <v>2019</v>
      </c>
      <c r="C1118" t="s">
        <v>21</v>
      </c>
      <c r="D1118" t="s">
        <v>36</v>
      </c>
      <c r="E1118">
        <v>146</v>
      </c>
      <c r="F1118" t="s">
        <v>228</v>
      </c>
      <c r="G1118">
        <v>1317</v>
      </c>
      <c r="H1118">
        <v>25076.959999999999</v>
      </c>
      <c r="I1118">
        <v>54.02</v>
      </c>
      <c r="J1118">
        <v>1</v>
      </c>
      <c r="K1118">
        <v>28.411000000000001</v>
      </c>
      <c r="L1118">
        <v>33.058</v>
      </c>
      <c r="M1118">
        <v>24.972000000000001</v>
      </c>
    </row>
    <row r="1119" spans="1:13" x14ac:dyDescent="0.3">
      <c r="A1119" t="s">
        <v>32</v>
      </c>
      <c r="B1119">
        <v>2019</v>
      </c>
      <c r="C1119" t="s">
        <v>16</v>
      </c>
      <c r="D1119" t="s">
        <v>36</v>
      </c>
      <c r="E1119">
        <v>321</v>
      </c>
      <c r="F1119">
        <v>139</v>
      </c>
      <c r="G1119">
        <v>1317</v>
      </c>
      <c r="H1119">
        <v>55134.96</v>
      </c>
      <c r="I1119">
        <v>118.77</v>
      </c>
      <c r="J1119">
        <v>0.72299999999999998</v>
      </c>
      <c r="K1119">
        <v>28.411000000000001</v>
      </c>
      <c r="M1119">
        <v>24.972000000000001</v>
      </c>
    </row>
    <row r="1120" spans="1:13" x14ac:dyDescent="0.3">
      <c r="A1120" t="s">
        <v>13</v>
      </c>
      <c r="B1120">
        <v>2019</v>
      </c>
      <c r="C1120" t="s">
        <v>14</v>
      </c>
      <c r="D1120" t="s">
        <v>15</v>
      </c>
      <c r="E1120">
        <v>127223</v>
      </c>
      <c r="F1120">
        <v>193215</v>
      </c>
      <c r="G1120">
        <v>2084.6999999999998</v>
      </c>
      <c r="H1120">
        <v>21851822.48</v>
      </c>
      <c r="I1120">
        <v>47072.51</v>
      </c>
      <c r="J1120">
        <v>1.4650000000000001</v>
      </c>
      <c r="K1120">
        <v>24.352</v>
      </c>
      <c r="L1120">
        <v>33.262</v>
      </c>
      <c r="M1120">
        <v>16.417999999999999</v>
      </c>
    </row>
    <row r="1121" spans="1:13" x14ac:dyDescent="0.3">
      <c r="A1121" t="s">
        <v>13</v>
      </c>
      <c r="B1121">
        <v>2019</v>
      </c>
      <c r="C1121" t="s">
        <v>16</v>
      </c>
      <c r="D1121" t="s">
        <v>15</v>
      </c>
      <c r="E1121">
        <v>395518</v>
      </c>
      <c r="F1121">
        <v>1025571</v>
      </c>
      <c r="G1121">
        <v>2084.6999999999998</v>
      </c>
      <c r="H1121">
        <v>67934171.680000007</v>
      </c>
      <c r="I1121">
        <v>146341.66</v>
      </c>
      <c r="J1121">
        <v>2.492</v>
      </c>
      <c r="K1121">
        <v>24.352</v>
      </c>
      <c r="L1121">
        <v>33.262</v>
      </c>
      <c r="M1121">
        <v>16.417999999999999</v>
      </c>
    </row>
    <row r="1122" spans="1:13" x14ac:dyDescent="0.3">
      <c r="A1122" t="s">
        <v>13</v>
      </c>
      <c r="B1122">
        <v>2019</v>
      </c>
      <c r="C1122" t="s">
        <v>17</v>
      </c>
      <c r="D1122" t="s">
        <v>15</v>
      </c>
      <c r="E1122">
        <v>1878208</v>
      </c>
      <c r="F1122">
        <v>3996018</v>
      </c>
      <c r="G1122">
        <v>2084.6999999999998</v>
      </c>
      <c r="H1122">
        <v>322601006.10000002</v>
      </c>
      <c r="I1122" t="s">
        <v>229</v>
      </c>
      <c r="J1122">
        <v>2.137</v>
      </c>
      <c r="K1122">
        <v>24.352</v>
      </c>
      <c r="L1122">
        <v>33.262</v>
      </c>
      <c r="M1122">
        <v>16.417999999999999</v>
      </c>
    </row>
    <row r="1123" spans="1:13" x14ac:dyDescent="0.3">
      <c r="A1123" t="s">
        <v>18</v>
      </c>
      <c r="B1123">
        <v>2019</v>
      </c>
      <c r="C1123" t="s">
        <v>24</v>
      </c>
      <c r="D1123" t="s">
        <v>15</v>
      </c>
      <c r="E1123">
        <v>29703</v>
      </c>
      <c r="F1123">
        <v>1218118</v>
      </c>
      <c r="G1123">
        <v>2084.6999999999998</v>
      </c>
      <c r="H1123">
        <v>5101787.28</v>
      </c>
      <c r="I1123">
        <v>10990.11</v>
      </c>
      <c r="J1123">
        <v>38.920999999999999</v>
      </c>
      <c r="K1123">
        <v>24.352</v>
      </c>
      <c r="L1123">
        <v>33.262</v>
      </c>
      <c r="M1123">
        <v>16.417999999999999</v>
      </c>
    </row>
    <row r="1124" spans="1:13" x14ac:dyDescent="0.3">
      <c r="A1124" t="s">
        <v>32</v>
      </c>
      <c r="B1124">
        <v>2019</v>
      </c>
      <c r="C1124" t="s">
        <v>21</v>
      </c>
      <c r="D1124" t="s">
        <v>15</v>
      </c>
      <c r="E1124">
        <v>58100</v>
      </c>
      <c r="F1124">
        <v>34757</v>
      </c>
      <c r="G1124">
        <v>2084.6999999999998</v>
      </c>
      <c r="H1124">
        <v>9979256</v>
      </c>
      <c r="I1124">
        <v>21497</v>
      </c>
      <c r="J1124">
        <v>0.61899999999999999</v>
      </c>
      <c r="K1124">
        <v>24.352</v>
      </c>
      <c r="L1124">
        <v>33.262</v>
      </c>
      <c r="M1124">
        <v>16.417999999999999</v>
      </c>
    </row>
    <row r="1125" spans="1:13" x14ac:dyDescent="0.3">
      <c r="A1125" t="s">
        <v>20</v>
      </c>
      <c r="B1125">
        <v>2019</v>
      </c>
      <c r="C1125" t="s">
        <v>21</v>
      </c>
      <c r="D1125" t="s">
        <v>15</v>
      </c>
      <c r="E1125">
        <v>11336</v>
      </c>
      <c r="F1125">
        <v>14430</v>
      </c>
      <c r="G1125">
        <v>2084.6999999999998</v>
      </c>
      <c r="H1125">
        <v>1947071.36</v>
      </c>
      <c r="I1125">
        <v>4194.32</v>
      </c>
      <c r="J1125">
        <v>1.272</v>
      </c>
      <c r="K1125">
        <v>24.352</v>
      </c>
      <c r="L1125">
        <v>33.262</v>
      </c>
      <c r="M1125">
        <v>16.417999999999999</v>
      </c>
    </row>
    <row r="1126" spans="1:13" x14ac:dyDescent="0.3">
      <c r="A1126" t="s">
        <v>13</v>
      </c>
      <c r="B1126">
        <v>2019</v>
      </c>
      <c r="C1126" t="s">
        <v>14</v>
      </c>
      <c r="D1126" t="s">
        <v>26</v>
      </c>
      <c r="E1126">
        <v>33480</v>
      </c>
      <c r="F1126">
        <v>78074</v>
      </c>
      <c r="G1126">
        <v>3844.4</v>
      </c>
      <c r="H1126">
        <v>5750524.7999999998</v>
      </c>
      <c r="I1126">
        <v>12387.6</v>
      </c>
      <c r="J1126">
        <v>2.5110000000000001</v>
      </c>
      <c r="K1126">
        <v>19.251999999999999</v>
      </c>
      <c r="L1126">
        <v>26.768000000000001</v>
      </c>
      <c r="M1126">
        <v>11.617000000000001</v>
      </c>
    </row>
    <row r="1127" spans="1:13" x14ac:dyDescent="0.3">
      <c r="A1127" t="s">
        <v>13</v>
      </c>
      <c r="B1127">
        <v>2019</v>
      </c>
      <c r="C1127" t="s">
        <v>21</v>
      </c>
      <c r="D1127" t="s">
        <v>26</v>
      </c>
      <c r="E1127">
        <v>13628</v>
      </c>
      <c r="F1127">
        <v>63081</v>
      </c>
      <c r="G1127">
        <v>3844.4</v>
      </c>
      <c r="H1127">
        <v>2340745.2799999998</v>
      </c>
      <c r="I1127" t="s">
        <v>230</v>
      </c>
      <c r="J1127">
        <v>2.57</v>
      </c>
      <c r="K1127">
        <v>19.251999999999999</v>
      </c>
      <c r="L1127">
        <v>26.768000000000001</v>
      </c>
      <c r="M1127" t="s">
        <v>231</v>
      </c>
    </row>
    <row r="1128" spans="1:13" x14ac:dyDescent="0.3">
      <c r="A1128" t="s">
        <v>13</v>
      </c>
      <c r="B1128">
        <v>2019</v>
      </c>
      <c r="C1128" t="s">
        <v>17</v>
      </c>
      <c r="D1128" t="s">
        <v>26</v>
      </c>
      <c r="E1128">
        <v>63889</v>
      </c>
      <c r="G1128">
        <v>3844.4</v>
      </c>
      <c r="H1128">
        <v>10973574.640000001</v>
      </c>
      <c r="I1128">
        <v>23638.93</v>
      </c>
      <c r="J1128">
        <v>2.36</v>
      </c>
      <c r="K1128">
        <v>19.251999999999999</v>
      </c>
      <c r="L1128">
        <v>26.768000000000001</v>
      </c>
      <c r="M1128">
        <v>11.617000000000001</v>
      </c>
    </row>
    <row r="1129" spans="1:13" x14ac:dyDescent="0.3">
      <c r="A1129" t="s">
        <v>18</v>
      </c>
      <c r="B1129">
        <v>2019</v>
      </c>
      <c r="C1129" t="s">
        <v>24</v>
      </c>
      <c r="D1129" t="s">
        <v>26</v>
      </c>
      <c r="E1129">
        <v>128</v>
      </c>
      <c r="F1129">
        <v>384</v>
      </c>
      <c r="G1129">
        <v>3844.4</v>
      </c>
      <c r="H1129">
        <v>21985.279999999999</v>
      </c>
      <c r="I1129">
        <v>47.36</v>
      </c>
      <c r="J1129">
        <v>2.6749999999999998</v>
      </c>
      <c r="K1129">
        <v>19.251999999999999</v>
      </c>
      <c r="L1129">
        <v>26.768000000000001</v>
      </c>
      <c r="M1129">
        <v>11.617000000000001</v>
      </c>
    </row>
    <row r="1130" spans="1:13" x14ac:dyDescent="0.3">
      <c r="A1130" t="s">
        <v>20</v>
      </c>
      <c r="B1130">
        <v>2019</v>
      </c>
      <c r="C1130" t="s">
        <v>21</v>
      </c>
      <c r="D1130" t="s">
        <v>26</v>
      </c>
      <c r="E1130">
        <v>464</v>
      </c>
      <c r="F1130">
        <v>898</v>
      </c>
      <c r="G1130">
        <v>3844.4</v>
      </c>
      <c r="H1130">
        <v>79696.639999999999</v>
      </c>
      <c r="I1130">
        <v>171.68</v>
      </c>
      <c r="J1130">
        <v>1.6379999999999999</v>
      </c>
      <c r="K1130">
        <v>19.251999999999999</v>
      </c>
      <c r="L1130">
        <v>26.768000000000001</v>
      </c>
      <c r="M1130">
        <v>11.617000000000001</v>
      </c>
    </row>
    <row r="1131" spans="1:13" x14ac:dyDescent="0.3">
      <c r="A1131" t="s">
        <v>13</v>
      </c>
      <c r="B1131">
        <v>2019</v>
      </c>
      <c r="C1131" t="s">
        <v>19</v>
      </c>
      <c r="D1131" t="s">
        <v>37</v>
      </c>
      <c r="E1131">
        <v>24411</v>
      </c>
      <c r="F1131">
        <v>60556</v>
      </c>
      <c r="G1131">
        <v>4489.5</v>
      </c>
      <c r="H1131">
        <v>4192833.36</v>
      </c>
      <c r="I1131">
        <v>9032.07</v>
      </c>
      <c r="J1131">
        <v>2.4750000000000001</v>
      </c>
      <c r="K1131">
        <v>25.504999999999999</v>
      </c>
      <c r="L1131">
        <v>34.905000000000001</v>
      </c>
      <c r="M1131">
        <v>18.178000000000001</v>
      </c>
    </row>
    <row r="1132" spans="1:13" x14ac:dyDescent="0.3">
      <c r="A1132" t="s">
        <v>13</v>
      </c>
      <c r="B1132">
        <v>2019</v>
      </c>
      <c r="C1132" t="s">
        <v>21</v>
      </c>
      <c r="D1132" t="s">
        <v>37</v>
      </c>
      <c r="E1132">
        <v>10287</v>
      </c>
      <c r="F1132">
        <v>29819</v>
      </c>
      <c r="G1132" t="s">
        <v>232</v>
      </c>
      <c r="H1132">
        <v>1766895.12</v>
      </c>
      <c r="I1132">
        <v>3806.19</v>
      </c>
      <c r="J1132">
        <v>2.95</v>
      </c>
      <c r="K1132">
        <v>25.504999999999999</v>
      </c>
      <c r="L1132">
        <v>34.905000000000001</v>
      </c>
      <c r="M1132">
        <v>18.178000000000001</v>
      </c>
    </row>
    <row r="1133" spans="1:13" x14ac:dyDescent="0.3">
      <c r="A1133" t="s">
        <v>18</v>
      </c>
      <c r="B1133">
        <v>2019</v>
      </c>
      <c r="C1133" t="s">
        <v>24</v>
      </c>
      <c r="D1133" t="s">
        <v>37</v>
      </c>
      <c r="E1133">
        <v>811</v>
      </c>
      <c r="F1133">
        <v>53708</v>
      </c>
      <c r="G1133">
        <v>4489.5</v>
      </c>
      <c r="H1133">
        <v>139297.35999999999</v>
      </c>
      <c r="I1133">
        <v>300.07</v>
      </c>
      <c r="J1133">
        <v>70.114999999999995</v>
      </c>
      <c r="K1133">
        <v>25.504999999999999</v>
      </c>
      <c r="L1133">
        <v>34.905000000000001</v>
      </c>
      <c r="M1133">
        <v>18.178000000000001</v>
      </c>
    </row>
    <row r="1134" spans="1:13" x14ac:dyDescent="0.3">
      <c r="A1134" t="s">
        <v>22</v>
      </c>
      <c r="B1134">
        <v>2019</v>
      </c>
      <c r="C1134" t="s">
        <v>49</v>
      </c>
      <c r="D1134" t="s">
        <v>23</v>
      </c>
      <c r="E1134">
        <v>625797</v>
      </c>
      <c r="F1134">
        <v>1092419</v>
      </c>
      <c r="G1134">
        <v>1422.3</v>
      </c>
      <c r="H1134">
        <v>107486892.7</v>
      </c>
      <c r="I1134">
        <v>231544.89</v>
      </c>
      <c r="J1134">
        <v>1.675</v>
      </c>
      <c r="K1134">
        <v>25.898</v>
      </c>
      <c r="L1134">
        <v>35.502000000000002</v>
      </c>
      <c r="M1134">
        <v>17.25</v>
      </c>
    </row>
    <row r="1135" spans="1:13" x14ac:dyDescent="0.3">
      <c r="A1135" t="s">
        <v>22</v>
      </c>
      <c r="B1135">
        <v>2019</v>
      </c>
      <c r="C1135" t="s">
        <v>21</v>
      </c>
      <c r="D1135" t="s">
        <v>23</v>
      </c>
      <c r="E1135">
        <v>41861</v>
      </c>
      <c r="F1135">
        <v>59315</v>
      </c>
      <c r="G1135">
        <v>1422.3</v>
      </c>
      <c r="H1135">
        <v>7190045.3600000003</v>
      </c>
      <c r="I1135">
        <v>15488.57</v>
      </c>
      <c r="K1135">
        <v>25.898</v>
      </c>
      <c r="L1135">
        <v>35.502000000000002</v>
      </c>
      <c r="M1135">
        <v>17.25</v>
      </c>
    </row>
    <row r="1136" spans="1:13" x14ac:dyDescent="0.3">
      <c r="A1136" t="s">
        <v>22</v>
      </c>
      <c r="B1136">
        <v>2019</v>
      </c>
      <c r="C1136" t="s">
        <v>16</v>
      </c>
      <c r="D1136" t="s">
        <v>23</v>
      </c>
      <c r="E1136">
        <v>6055</v>
      </c>
      <c r="F1136">
        <v>10797</v>
      </c>
      <c r="G1136">
        <v>1422.3</v>
      </c>
      <c r="H1136">
        <v>1040006.8</v>
      </c>
      <c r="I1136">
        <v>2240.35</v>
      </c>
      <c r="J1136">
        <v>1.8069999999999999</v>
      </c>
      <c r="K1136">
        <v>25.898</v>
      </c>
      <c r="L1136">
        <v>35.502000000000002</v>
      </c>
      <c r="M1136">
        <v>17.25</v>
      </c>
    </row>
    <row r="1137" spans="1:13" x14ac:dyDescent="0.3">
      <c r="A1137" t="s">
        <v>13</v>
      </c>
      <c r="B1137">
        <v>2019</v>
      </c>
      <c r="C1137" t="s">
        <v>19</v>
      </c>
      <c r="D1137" t="s">
        <v>23</v>
      </c>
      <c r="E1137">
        <v>964087</v>
      </c>
      <c r="F1137">
        <v>3088937</v>
      </c>
      <c r="G1137">
        <v>1422.3</v>
      </c>
      <c r="H1137">
        <v>165591583.09999999</v>
      </c>
      <c r="I1137">
        <v>356712.19</v>
      </c>
      <c r="J1137">
        <v>2.9239999999999999</v>
      </c>
      <c r="K1137">
        <v>25.898</v>
      </c>
      <c r="L1137">
        <v>35.502000000000002</v>
      </c>
      <c r="M1137">
        <v>17.25</v>
      </c>
    </row>
    <row r="1138" spans="1:13" x14ac:dyDescent="0.3">
      <c r="A1138" t="s">
        <v>13</v>
      </c>
      <c r="B1138">
        <v>2019</v>
      </c>
      <c r="C1138" t="s">
        <v>21</v>
      </c>
      <c r="D1138" t="s">
        <v>23</v>
      </c>
      <c r="E1138">
        <v>11266</v>
      </c>
      <c r="F1138">
        <v>31038</v>
      </c>
      <c r="G1138">
        <v>1422.3</v>
      </c>
      <c r="H1138">
        <v>1935048.16</v>
      </c>
      <c r="I1138">
        <v>4168.42</v>
      </c>
      <c r="J1138">
        <v>2.8809999999999998</v>
      </c>
      <c r="K1138">
        <v>25.898</v>
      </c>
      <c r="L1138">
        <v>35.502000000000002</v>
      </c>
      <c r="M1138">
        <v>17.25</v>
      </c>
    </row>
    <row r="1139" spans="1:13" x14ac:dyDescent="0.3">
      <c r="A1139" t="s">
        <v>13</v>
      </c>
      <c r="B1139">
        <v>2019</v>
      </c>
      <c r="C1139" t="s">
        <v>136</v>
      </c>
      <c r="D1139" t="s">
        <v>23</v>
      </c>
      <c r="E1139">
        <v>272701</v>
      </c>
      <c r="F1139">
        <v>827998</v>
      </c>
      <c r="G1139">
        <v>1422.3</v>
      </c>
      <c r="H1139">
        <v>46839123.759999998</v>
      </c>
      <c r="I1139">
        <v>100899.37</v>
      </c>
      <c r="J1139">
        <v>2.8690000000000002</v>
      </c>
      <c r="K1139">
        <v>25.898</v>
      </c>
      <c r="L1139">
        <v>35.502000000000002</v>
      </c>
      <c r="M1139">
        <v>17.25</v>
      </c>
    </row>
    <row r="1140" spans="1:13" x14ac:dyDescent="0.3">
      <c r="A1140" t="s">
        <v>18</v>
      </c>
      <c r="B1140">
        <v>2019</v>
      </c>
      <c r="C1140" t="s">
        <v>24</v>
      </c>
      <c r="D1140" t="s">
        <v>23</v>
      </c>
      <c r="E1140">
        <v>428540</v>
      </c>
      <c r="F1140">
        <v>36034028</v>
      </c>
      <c r="G1140">
        <v>1422.3</v>
      </c>
      <c r="H1140">
        <v>73606030.400000006</v>
      </c>
      <c r="I1140">
        <v>158559.79999999999</v>
      </c>
      <c r="J1140">
        <v>81.456000000000003</v>
      </c>
      <c r="K1140">
        <v>25.898</v>
      </c>
      <c r="L1140">
        <v>35.502000000000002</v>
      </c>
      <c r="M1140">
        <v>17.25</v>
      </c>
    </row>
    <row r="1141" spans="1:13" x14ac:dyDescent="0.3">
      <c r="A1141" t="s">
        <v>31</v>
      </c>
      <c r="B1141">
        <v>2019</v>
      </c>
      <c r="C1141" t="s">
        <v>19</v>
      </c>
      <c r="D1141" t="s">
        <v>23</v>
      </c>
      <c r="E1141">
        <v>105942</v>
      </c>
      <c r="F1141">
        <v>80163</v>
      </c>
      <c r="G1141">
        <v>1422.3</v>
      </c>
      <c r="H1141">
        <v>18196597.920000002</v>
      </c>
      <c r="I1141">
        <v>39198.54</v>
      </c>
      <c r="J1141">
        <v>0.72599999999999998</v>
      </c>
      <c r="K1141">
        <v>25.898</v>
      </c>
      <c r="L1141">
        <v>35.502000000000002</v>
      </c>
      <c r="M1141">
        <v>17.25</v>
      </c>
    </row>
    <row r="1142" spans="1:13" x14ac:dyDescent="0.3">
      <c r="A1142" t="s">
        <v>31</v>
      </c>
      <c r="B1142">
        <v>2019</v>
      </c>
      <c r="C1142" t="s">
        <v>21</v>
      </c>
      <c r="D1142" t="s">
        <v>23</v>
      </c>
      <c r="E1142">
        <v>25163</v>
      </c>
      <c r="F1142">
        <v>18299</v>
      </c>
      <c r="G1142">
        <v>1422.3</v>
      </c>
      <c r="H1142">
        <v>4321996.88</v>
      </c>
      <c r="I1142">
        <v>9310.31</v>
      </c>
      <c r="J1142">
        <v>0.90400000000000003</v>
      </c>
      <c r="K1142" t="s">
        <v>233</v>
      </c>
      <c r="L1142">
        <v>35.502000000000002</v>
      </c>
      <c r="M1142">
        <v>17.25</v>
      </c>
    </row>
    <row r="1143" spans="1:13" x14ac:dyDescent="0.3">
      <c r="A1143" t="s">
        <v>31</v>
      </c>
      <c r="B1143">
        <v>2019</v>
      </c>
      <c r="C1143" t="s">
        <v>16</v>
      </c>
      <c r="D1143" t="s">
        <v>23</v>
      </c>
      <c r="E1143">
        <v>4487</v>
      </c>
      <c r="F1143">
        <v>4869</v>
      </c>
      <c r="G1143">
        <v>1422.3</v>
      </c>
      <c r="H1143">
        <v>770687.12</v>
      </c>
      <c r="I1143">
        <v>1660.19</v>
      </c>
      <c r="J1143">
        <v>1.268</v>
      </c>
      <c r="K1143">
        <v>25.898</v>
      </c>
      <c r="L1143">
        <v>35.502000000000002</v>
      </c>
      <c r="M1143">
        <v>17.25</v>
      </c>
    </row>
    <row r="1144" spans="1:13" x14ac:dyDescent="0.3">
      <c r="A1144" t="s">
        <v>32</v>
      </c>
      <c r="B1144">
        <v>2019</v>
      </c>
      <c r="C1144" t="s">
        <v>19</v>
      </c>
      <c r="D1144" t="s">
        <v>23</v>
      </c>
      <c r="E1144">
        <v>68513</v>
      </c>
      <c r="F1144">
        <v>32210</v>
      </c>
      <c r="G1144">
        <v>1422.3</v>
      </c>
      <c r="H1144">
        <v>11767792.880000001</v>
      </c>
      <c r="I1144">
        <v>25349.81</v>
      </c>
      <c r="J1144">
        <v>0.38400000000000001</v>
      </c>
      <c r="K1144">
        <v>25.898</v>
      </c>
      <c r="L1144">
        <v>35.502000000000002</v>
      </c>
      <c r="M1144">
        <v>17.25</v>
      </c>
    </row>
    <row r="1145" spans="1:13" x14ac:dyDescent="0.3">
      <c r="A1145" t="s">
        <v>32</v>
      </c>
      <c r="B1145">
        <v>2019</v>
      </c>
      <c r="C1145" t="s">
        <v>21</v>
      </c>
      <c r="D1145" t="s">
        <v>23</v>
      </c>
      <c r="E1145">
        <v>2875</v>
      </c>
      <c r="F1145">
        <v>1341</v>
      </c>
      <c r="G1145">
        <v>1422.3</v>
      </c>
      <c r="H1145">
        <v>493810</v>
      </c>
      <c r="I1145">
        <v>1063.75</v>
      </c>
      <c r="J1145">
        <v>0.33800000000000002</v>
      </c>
      <c r="K1145">
        <v>25.898</v>
      </c>
      <c r="L1145">
        <v>35.502000000000002</v>
      </c>
      <c r="M1145">
        <v>17.25</v>
      </c>
    </row>
    <row r="1146" spans="1:13" x14ac:dyDescent="0.3">
      <c r="A1146" t="s">
        <v>32</v>
      </c>
      <c r="B1146">
        <v>2019</v>
      </c>
      <c r="C1146" t="s">
        <v>16</v>
      </c>
      <c r="D1146" t="s">
        <v>23</v>
      </c>
      <c r="E1146">
        <v>223</v>
      </c>
      <c r="G1146">
        <v>1422.3</v>
      </c>
      <c r="H1146">
        <v>38302.480000000003</v>
      </c>
      <c r="I1146">
        <v>82.51</v>
      </c>
      <c r="J1146">
        <v>0.437</v>
      </c>
      <c r="K1146">
        <v>25.898</v>
      </c>
      <c r="L1146">
        <v>35.502000000000002</v>
      </c>
      <c r="M1146">
        <v>17.25</v>
      </c>
    </row>
    <row r="1147" spans="1:13" x14ac:dyDescent="0.3">
      <c r="A1147" t="s">
        <v>20</v>
      </c>
      <c r="B1147">
        <v>2019</v>
      </c>
      <c r="C1147" t="s">
        <v>39</v>
      </c>
      <c r="D1147" t="s">
        <v>23</v>
      </c>
      <c r="E1147">
        <v>158319</v>
      </c>
      <c r="F1147">
        <v>180114</v>
      </c>
      <c r="G1147">
        <v>1422.3</v>
      </c>
      <c r="H1147">
        <v>27192871.440000001</v>
      </c>
      <c r="I1147" t="s">
        <v>234</v>
      </c>
      <c r="J1147">
        <v>1.081</v>
      </c>
      <c r="K1147">
        <v>25.898</v>
      </c>
      <c r="L1147">
        <v>35.502000000000002</v>
      </c>
      <c r="M1147">
        <v>17.25</v>
      </c>
    </row>
    <row r="1148" spans="1:13" x14ac:dyDescent="0.3">
      <c r="A1148" t="s">
        <v>22</v>
      </c>
      <c r="B1148">
        <v>2019</v>
      </c>
      <c r="C1148" t="s">
        <v>24</v>
      </c>
      <c r="D1148" t="s">
        <v>41</v>
      </c>
      <c r="E1148">
        <v>213</v>
      </c>
      <c r="F1148">
        <v>261</v>
      </c>
      <c r="G1148" t="s">
        <v>235</v>
      </c>
      <c r="H1148">
        <v>36584.879999999997</v>
      </c>
      <c r="I1148">
        <v>78.81</v>
      </c>
      <c r="J1148">
        <v>1.36</v>
      </c>
      <c r="K1148">
        <v>25.913</v>
      </c>
      <c r="L1148">
        <v>33.36</v>
      </c>
      <c r="M1148">
        <v>20.452000000000002</v>
      </c>
    </row>
    <row r="1149" spans="1:13" x14ac:dyDescent="0.3">
      <c r="A1149" t="s">
        <v>13</v>
      </c>
      <c r="B1149">
        <v>2019</v>
      </c>
      <c r="C1149" t="s">
        <v>14</v>
      </c>
      <c r="D1149" t="s">
        <v>41</v>
      </c>
      <c r="E1149">
        <v>55895</v>
      </c>
      <c r="F1149">
        <v>145076</v>
      </c>
      <c r="G1149">
        <v>3119.2</v>
      </c>
      <c r="H1149">
        <v>9600525.1999999993</v>
      </c>
      <c r="I1149">
        <v>20681.150000000001</v>
      </c>
      <c r="J1149">
        <v>1.9490000000000001</v>
      </c>
      <c r="K1149">
        <v>25.913</v>
      </c>
      <c r="L1149">
        <v>33.36</v>
      </c>
      <c r="M1149">
        <v>20.452000000000002</v>
      </c>
    </row>
    <row r="1150" spans="1:13" x14ac:dyDescent="0.3">
      <c r="A1150" t="s">
        <v>13</v>
      </c>
      <c r="B1150">
        <v>2019</v>
      </c>
      <c r="C1150" t="s">
        <v>16</v>
      </c>
      <c r="D1150" t="s">
        <v>41</v>
      </c>
      <c r="E1150">
        <v>61006</v>
      </c>
      <c r="F1150">
        <v>212586</v>
      </c>
      <c r="G1150">
        <v>3119.2</v>
      </c>
      <c r="H1150">
        <v>10478390.560000001</v>
      </c>
      <c r="I1150">
        <v>22572.22</v>
      </c>
      <c r="J1150">
        <v>2.8159999999999998</v>
      </c>
      <c r="K1150">
        <v>25.913</v>
      </c>
      <c r="L1150">
        <v>33.36</v>
      </c>
      <c r="M1150">
        <v>20.452000000000002</v>
      </c>
    </row>
    <row r="1151" spans="1:13" x14ac:dyDescent="0.3">
      <c r="A1151" t="s">
        <v>13</v>
      </c>
      <c r="B1151">
        <v>2019</v>
      </c>
      <c r="C1151" t="s">
        <v>17</v>
      </c>
      <c r="D1151" t="s">
        <v>41</v>
      </c>
      <c r="E1151">
        <v>81279</v>
      </c>
      <c r="F1151">
        <v>247879</v>
      </c>
      <c r="G1151">
        <v>3119.2</v>
      </c>
      <c r="H1151">
        <v>13960481.039999999</v>
      </c>
      <c r="I1151">
        <v>30073.23</v>
      </c>
      <c r="J1151">
        <v>2.504</v>
      </c>
      <c r="K1151">
        <v>25.913</v>
      </c>
      <c r="L1151">
        <v>33.36</v>
      </c>
      <c r="M1151">
        <v>20.452000000000002</v>
      </c>
    </row>
    <row r="1152" spans="1:13" x14ac:dyDescent="0.3">
      <c r="A1152" t="s">
        <v>18</v>
      </c>
      <c r="B1152">
        <v>2019</v>
      </c>
      <c r="C1152" t="s">
        <v>24</v>
      </c>
      <c r="D1152" t="s">
        <v>41</v>
      </c>
      <c r="E1152">
        <v>950.04</v>
      </c>
      <c r="F1152">
        <v>120835</v>
      </c>
      <c r="G1152">
        <v>3119.2</v>
      </c>
      <c r="H1152">
        <v>163178.87</v>
      </c>
      <c r="I1152">
        <v>351.51499999999999</v>
      </c>
      <c r="J1152">
        <v>83.834000000000003</v>
      </c>
      <c r="K1152">
        <v>25.913</v>
      </c>
      <c r="L1152">
        <v>33.36</v>
      </c>
      <c r="M1152">
        <v>20.452000000000002</v>
      </c>
    </row>
    <row r="1153" spans="1:13" x14ac:dyDescent="0.3">
      <c r="A1153" t="s">
        <v>31</v>
      </c>
      <c r="B1153">
        <v>2019</v>
      </c>
      <c r="C1153" t="s">
        <v>24</v>
      </c>
      <c r="D1153" t="s">
        <v>41</v>
      </c>
      <c r="E1153">
        <v>1</v>
      </c>
      <c r="F1153">
        <v>1</v>
      </c>
      <c r="G1153">
        <v>3119.2</v>
      </c>
      <c r="H1153">
        <v>171.76</v>
      </c>
      <c r="I1153">
        <v>0.37</v>
      </c>
      <c r="J1153">
        <v>1</v>
      </c>
      <c r="K1153">
        <v>25.913</v>
      </c>
      <c r="L1153">
        <v>33.36</v>
      </c>
      <c r="M1153">
        <v>20.452000000000002</v>
      </c>
    </row>
    <row r="1154" spans="1:13" x14ac:dyDescent="0.3">
      <c r="A1154" t="s">
        <v>20</v>
      </c>
      <c r="B1154">
        <v>2019</v>
      </c>
      <c r="C1154" t="s">
        <v>24</v>
      </c>
      <c r="D1154" t="s">
        <v>41</v>
      </c>
      <c r="E1154">
        <v>1</v>
      </c>
      <c r="F1154">
        <v>2</v>
      </c>
      <c r="G1154">
        <v>3119.2</v>
      </c>
      <c r="H1154">
        <v>171.76</v>
      </c>
      <c r="I1154">
        <v>0.37</v>
      </c>
      <c r="J1154">
        <v>2</v>
      </c>
      <c r="K1154">
        <v>25.913</v>
      </c>
      <c r="L1154">
        <v>33.36</v>
      </c>
      <c r="M1154">
        <v>20.452000000000002</v>
      </c>
    </row>
    <row r="1155" spans="1:13" x14ac:dyDescent="0.3">
      <c r="A1155" t="s">
        <v>22</v>
      </c>
      <c r="B1155">
        <v>2019</v>
      </c>
      <c r="C1155" t="s">
        <v>123</v>
      </c>
      <c r="D1155" t="s">
        <v>80</v>
      </c>
      <c r="E1155">
        <v>63650</v>
      </c>
      <c r="F1155">
        <v>190535</v>
      </c>
      <c r="G1155">
        <v>910.1</v>
      </c>
      <c r="H1155">
        <v>10932524</v>
      </c>
      <c r="I1155">
        <v>23550.5</v>
      </c>
      <c r="J1155">
        <v>2.9279999999999999</v>
      </c>
      <c r="K1155">
        <v>28.28</v>
      </c>
      <c r="L1155">
        <v>37.68</v>
      </c>
      <c r="M1155">
        <v>20.832000000000001</v>
      </c>
    </row>
    <row r="1156" spans="1:13" x14ac:dyDescent="0.3">
      <c r="A1156" t="s">
        <v>22</v>
      </c>
      <c r="B1156">
        <v>2019</v>
      </c>
      <c r="C1156" t="s">
        <v>21</v>
      </c>
      <c r="D1156" t="s">
        <v>80</v>
      </c>
      <c r="E1156">
        <v>20895</v>
      </c>
      <c r="F1156">
        <v>83939</v>
      </c>
      <c r="G1156">
        <v>910.1</v>
      </c>
      <c r="H1156">
        <v>3588925.2</v>
      </c>
      <c r="I1156">
        <v>7731.15</v>
      </c>
      <c r="J1156">
        <v>3.879</v>
      </c>
      <c r="K1156">
        <v>28.28</v>
      </c>
      <c r="L1156">
        <v>37.68</v>
      </c>
      <c r="M1156">
        <v>20.832000000000001</v>
      </c>
    </row>
    <row r="1157" spans="1:13" x14ac:dyDescent="0.3">
      <c r="A1157" t="s">
        <v>13</v>
      </c>
      <c r="B1157">
        <v>2019</v>
      </c>
      <c r="C1157" t="s">
        <v>14</v>
      </c>
      <c r="D1157" t="s">
        <v>80</v>
      </c>
      <c r="E1157">
        <v>206535</v>
      </c>
      <c r="F1157">
        <v>847692</v>
      </c>
      <c r="G1157">
        <v>910.1</v>
      </c>
      <c r="H1157">
        <v>35474451.600000001</v>
      </c>
      <c r="I1157">
        <v>76417.95</v>
      </c>
      <c r="J1157">
        <v>4.077</v>
      </c>
      <c r="K1157">
        <v>28.28</v>
      </c>
      <c r="L1157">
        <v>37.68</v>
      </c>
      <c r="M1157">
        <v>20.832000000000001</v>
      </c>
    </row>
    <row r="1158" spans="1:13" x14ac:dyDescent="0.3">
      <c r="A1158" t="s">
        <v>13</v>
      </c>
      <c r="B1158">
        <v>2019</v>
      </c>
      <c r="C1158" t="s">
        <v>16</v>
      </c>
      <c r="D1158" t="s">
        <v>80</v>
      </c>
      <c r="E1158">
        <v>339990</v>
      </c>
      <c r="G1158" t="s">
        <v>236</v>
      </c>
      <c r="H1158">
        <v>58396682.399999999</v>
      </c>
      <c r="I1158">
        <v>125796.3</v>
      </c>
      <c r="J1158">
        <v>4.0949999999999998</v>
      </c>
      <c r="K1158">
        <v>28.28</v>
      </c>
      <c r="L1158">
        <v>37.68</v>
      </c>
      <c r="M1158">
        <v>20.832000000000001</v>
      </c>
    </row>
    <row r="1159" spans="1:13" x14ac:dyDescent="0.3">
      <c r="A1159" t="s">
        <v>13</v>
      </c>
      <c r="B1159">
        <v>2019</v>
      </c>
      <c r="C1159" t="s">
        <v>17</v>
      </c>
      <c r="D1159" t="s">
        <v>80</v>
      </c>
      <c r="E1159">
        <v>1360882</v>
      </c>
      <c r="F1159">
        <v>4954415</v>
      </c>
      <c r="H1159">
        <v>233745092.30000001</v>
      </c>
      <c r="I1159">
        <v>503526.34</v>
      </c>
      <c r="J1159">
        <v>3.8180000000000001</v>
      </c>
      <c r="K1159">
        <v>28.28</v>
      </c>
      <c r="L1159">
        <v>37.68</v>
      </c>
      <c r="M1159">
        <v>20.832000000000001</v>
      </c>
    </row>
    <row r="1160" spans="1:13" x14ac:dyDescent="0.3">
      <c r="A1160" t="s">
        <v>18</v>
      </c>
      <c r="B1160">
        <v>2019</v>
      </c>
      <c r="C1160" t="s">
        <v>24</v>
      </c>
      <c r="D1160" t="s">
        <v>80</v>
      </c>
      <c r="E1160">
        <v>131207</v>
      </c>
      <c r="F1160">
        <v>14119210</v>
      </c>
      <c r="G1160">
        <v>910.1</v>
      </c>
      <c r="H1160">
        <v>22536114.32</v>
      </c>
      <c r="I1160">
        <v>48546.59</v>
      </c>
      <c r="J1160">
        <v>102.78400000000001</v>
      </c>
      <c r="K1160">
        <v>28.28</v>
      </c>
      <c r="L1160">
        <v>37.68</v>
      </c>
      <c r="M1160">
        <v>20.832000000000001</v>
      </c>
    </row>
    <row r="1161" spans="1:13" x14ac:dyDescent="0.3">
      <c r="A1161" t="s">
        <v>31</v>
      </c>
      <c r="B1161">
        <v>2019</v>
      </c>
      <c r="C1161" t="s">
        <v>19</v>
      </c>
      <c r="D1161" t="s">
        <v>80</v>
      </c>
      <c r="E1161">
        <v>168</v>
      </c>
      <c r="F1161">
        <v>168</v>
      </c>
      <c r="G1161">
        <v>910.1</v>
      </c>
      <c r="H1161">
        <v>28855.68</v>
      </c>
      <c r="I1161">
        <v>62.16</v>
      </c>
      <c r="J1161">
        <v>1</v>
      </c>
      <c r="K1161">
        <v>28.28</v>
      </c>
      <c r="L1161">
        <v>37.68</v>
      </c>
      <c r="M1161">
        <v>20.832000000000001</v>
      </c>
    </row>
    <row r="1162" spans="1:13" x14ac:dyDescent="0.3">
      <c r="A1162" t="s">
        <v>31</v>
      </c>
      <c r="B1162">
        <v>2019</v>
      </c>
      <c r="C1162" t="s">
        <v>21</v>
      </c>
      <c r="D1162" t="s">
        <v>80</v>
      </c>
      <c r="E1162">
        <v>4075</v>
      </c>
      <c r="F1162">
        <v>3663</v>
      </c>
      <c r="G1162">
        <v>910.1</v>
      </c>
      <c r="I1162">
        <v>1507.75</v>
      </c>
      <c r="J1162">
        <v>1.099</v>
      </c>
      <c r="K1162">
        <v>28.28</v>
      </c>
      <c r="L1162">
        <v>37.68</v>
      </c>
      <c r="M1162">
        <v>20.832000000000001</v>
      </c>
    </row>
    <row r="1163" spans="1:13" x14ac:dyDescent="0.3">
      <c r="A1163" t="s">
        <v>32</v>
      </c>
      <c r="B1163">
        <v>2019</v>
      </c>
      <c r="C1163" t="s">
        <v>19</v>
      </c>
      <c r="D1163" t="s">
        <v>80</v>
      </c>
      <c r="E1163">
        <v>42597</v>
      </c>
      <c r="F1163">
        <v>35846</v>
      </c>
      <c r="G1163">
        <v>910.1</v>
      </c>
      <c r="H1163">
        <v>7316460.7199999997</v>
      </c>
      <c r="J1163">
        <v>0.85399999999999998</v>
      </c>
      <c r="K1163">
        <v>28.28</v>
      </c>
      <c r="L1163">
        <v>37.68</v>
      </c>
      <c r="M1163">
        <v>20.832000000000001</v>
      </c>
    </row>
    <row r="1164" spans="1:13" x14ac:dyDescent="0.3">
      <c r="A1164" t="s">
        <v>32</v>
      </c>
      <c r="B1164">
        <v>2019</v>
      </c>
      <c r="C1164" t="s">
        <v>21</v>
      </c>
      <c r="D1164" t="s">
        <v>80</v>
      </c>
      <c r="E1164">
        <v>362726</v>
      </c>
      <c r="F1164">
        <v>281577</v>
      </c>
      <c r="G1164">
        <v>910.1</v>
      </c>
      <c r="H1164">
        <v>62301817.759999998</v>
      </c>
      <c r="I1164">
        <v>134208.62</v>
      </c>
      <c r="J1164">
        <v>0.75900000000000001</v>
      </c>
      <c r="K1164">
        <v>28.28</v>
      </c>
      <c r="L1164">
        <v>37.68</v>
      </c>
      <c r="M1164">
        <v>20.832000000000001</v>
      </c>
    </row>
    <row r="1165" spans="1:13" hidden="1" x14ac:dyDescent="0.3">
      <c r="A1165" t="s">
        <v>22</v>
      </c>
      <c r="B1165">
        <v>1997</v>
      </c>
      <c r="C1165" t="s">
        <v>14</v>
      </c>
      <c r="D1165" t="s">
        <v>237</v>
      </c>
      <c r="E1165" t="s">
        <v>238</v>
      </c>
      <c r="F1165">
        <v>26885</v>
      </c>
      <c r="G1165">
        <v>1496.6</v>
      </c>
      <c r="H1165">
        <v>3995902.79</v>
      </c>
      <c r="I1165">
        <v>13015.97</v>
      </c>
      <c r="J1165">
        <v>0.46500000000000002</v>
      </c>
      <c r="K1165">
        <v>26.148</v>
      </c>
      <c r="L1165">
        <v>35.921999999999997</v>
      </c>
      <c r="M1165">
        <v>16.780999999999999</v>
      </c>
    </row>
    <row r="1166" spans="1:13" hidden="1" x14ac:dyDescent="0.3">
      <c r="A1166" t="s">
        <v>22</v>
      </c>
      <c r="B1166">
        <v>1997</v>
      </c>
      <c r="C1166" t="s">
        <v>16</v>
      </c>
      <c r="D1166" t="s">
        <v>237</v>
      </c>
      <c r="E1166">
        <v>603</v>
      </c>
      <c r="F1166">
        <v>429</v>
      </c>
      <c r="G1166">
        <v>1496.6</v>
      </c>
      <c r="H1166">
        <v>57387.51</v>
      </c>
      <c r="I1166">
        <v>186.93</v>
      </c>
      <c r="K1166">
        <v>26.148</v>
      </c>
      <c r="L1166">
        <v>35.921999999999997</v>
      </c>
      <c r="M1166">
        <v>16.780999999999999</v>
      </c>
    </row>
    <row r="1167" spans="1:13" hidden="1" x14ac:dyDescent="0.3">
      <c r="A1167" t="s">
        <v>22</v>
      </c>
      <c r="B1167">
        <v>1997</v>
      </c>
      <c r="C1167" t="s">
        <v>17</v>
      </c>
      <c r="D1167" t="s">
        <v>237</v>
      </c>
      <c r="E1167">
        <v>37191</v>
      </c>
      <c r="F1167">
        <v>19693</v>
      </c>
      <c r="G1167">
        <v>1496.6</v>
      </c>
      <c r="H1167">
        <v>3539467.47</v>
      </c>
      <c r="I1167">
        <v>11529.21</v>
      </c>
      <c r="J1167">
        <v>0.48799999999999999</v>
      </c>
      <c r="K1167">
        <v>26.148</v>
      </c>
      <c r="L1167">
        <v>35.921999999999997</v>
      </c>
      <c r="M1167">
        <v>16.780999999999999</v>
      </c>
    </row>
    <row r="1168" spans="1:13" hidden="1" x14ac:dyDescent="0.3">
      <c r="A1168" t="s">
        <v>18</v>
      </c>
      <c r="B1168">
        <v>1997</v>
      </c>
      <c r="C1168" t="s">
        <v>17</v>
      </c>
      <c r="D1168" t="s">
        <v>237</v>
      </c>
      <c r="E1168" t="s">
        <v>239</v>
      </c>
      <c r="F1168">
        <v>1144012</v>
      </c>
      <c r="G1168">
        <v>1496.6</v>
      </c>
      <c r="H1168">
        <v>1777965.94</v>
      </c>
      <c r="J1168">
        <v>55.642000000000003</v>
      </c>
      <c r="K1168">
        <v>26.148</v>
      </c>
      <c r="L1168">
        <v>35.921999999999997</v>
      </c>
      <c r="M1168">
        <v>16.780999999999999</v>
      </c>
    </row>
    <row r="1169" spans="1:13" hidden="1" x14ac:dyDescent="0.3">
      <c r="A1169" t="s">
        <v>32</v>
      </c>
      <c r="B1169">
        <v>1997</v>
      </c>
      <c r="C1169" t="s">
        <v>14</v>
      </c>
      <c r="D1169" t="s">
        <v>237</v>
      </c>
      <c r="E1169">
        <v>32111</v>
      </c>
      <c r="G1169">
        <v>1496.6</v>
      </c>
      <c r="H1169">
        <v>3056003.87</v>
      </c>
      <c r="I1169">
        <v>9954.41</v>
      </c>
      <c r="J1169">
        <v>0.23300000000000001</v>
      </c>
      <c r="K1169">
        <v>26.148</v>
      </c>
      <c r="L1169">
        <v>35.921999999999997</v>
      </c>
      <c r="M1169">
        <v>16.780999999999999</v>
      </c>
    </row>
    <row r="1170" spans="1:13" hidden="1" x14ac:dyDescent="0.3">
      <c r="A1170" t="s">
        <v>32</v>
      </c>
      <c r="B1170">
        <v>1997</v>
      </c>
      <c r="C1170" t="s">
        <v>16</v>
      </c>
      <c r="D1170" t="s">
        <v>237</v>
      </c>
      <c r="E1170">
        <v>2077</v>
      </c>
      <c r="F1170">
        <v>480</v>
      </c>
      <c r="G1170">
        <v>1496.6</v>
      </c>
      <c r="H1170">
        <v>197668.09</v>
      </c>
      <c r="I1170">
        <v>643.87</v>
      </c>
      <c r="J1170">
        <v>0.27800000000000002</v>
      </c>
      <c r="K1170">
        <v>26.148</v>
      </c>
      <c r="L1170">
        <v>35.921999999999997</v>
      </c>
      <c r="M1170">
        <v>16.780999999999999</v>
      </c>
    </row>
    <row r="1171" spans="1:13" hidden="1" x14ac:dyDescent="0.3">
      <c r="A1171" t="s">
        <v>32</v>
      </c>
      <c r="B1171">
        <v>1997</v>
      </c>
      <c r="C1171" t="s">
        <v>17</v>
      </c>
      <c r="D1171" t="s">
        <v>237</v>
      </c>
      <c r="E1171">
        <v>118618</v>
      </c>
      <c r="F1171">
        <v>38610</v>
      </c>
      <c r="G1171">
        <v>1496.6</v>
      </c>
      <c r="H1171">
        <v>11288875.060000001</v>
      </c>
      <c r="I1171">
        <v>36771.58</v>
      </c>
      <c r="J1171">
        <v>0.26100000000000001</v>
      </c>
      <c r="K1171">
        <v>26.148</v>
      </c>
      <c r="L1171">
        <v>35.921999999999997</v>
      </c>
      <c r="M1171">
        <v>16.780999999999999</v>
      </c>
    </row>
    <row r="1172" spans="1:13" hidden="1" x14ac:dyDescent="0.3">
      <c r="A1172" t="s">
        <v>20</v>
      </c>
      <c r="B1172">
        <v>1997</v>
      </c>
      <c r="C1172" t="s">
        <v>21</v>
      </c>
      <c r="D1172" t="s">
        <v>237</v>
      </c>
      <c r="E1172">
        <v>5162</v>
      </c>
      <c r="F1172">
        <v>6360</v>
      </c>
      <c r="G1172">
        <v>1496.6</v>
      </c>
      <c r="H1172">
        <v>491267.54</v>
      </c>
      <c r="I1172">
        <v>1600.22</v>
      </c>
      <c r="J1172">
        <v>0.85699999999999998</v>
      </c>
      <c r="K1172">
        <v>26.148</v>
      </c>
      <c r="L1172">
        <v>35.921999999999997</v>
      </c>
      <c r="M1172">
        <v>16.780999999999999</v>
      </c>
    </row>
    <row r="1173" spans="1:13" hidden="1" x14ac:dyDescent="0.3">
      <c r="A1173" t="s">
        <v>22</v>
      </c>
      <c r="B1173">
        <v>1997</v>
      </c>
      <c r="C1173" t="s">
        <v>19</v>
      </c>
      <c r="D1173" t="s">
        <v>52</v>
      </c>
      <c r="E1173">
        <v>83200</v>
      </c>
      <c r="F1173">
        <v>67600</v>
      </c>
      <c r="G1173">
        <v>927.5</v>
      </c>
      <c r="H1173">
        <v>7918144</v>
      </c>
      <c r="I1173">
        <v>25792</v>
      </c>
      <c r="J1173">
        <v>0.91800000000000004</v>
      </c>
      <c r="K1173">
        <v>28.24</v>
      </c>
      <c r="L1173">
        <v>37.947000000000003</v>
      </c>
      <c r="M1173">
        <v>19.661999999999999</v>
      </c>
    </row>
    <row r="1174" spans="1:13" hidden="1" x14ac:dyDescent="0.3">
      <c r="A1174" t="s">
        <v>22</v>
      </c>
      <c r="B1174">
        <v>1997</v>
      </c>
      <c r="C1174" t="s">
        <v>21</v>
      </c>
      <c r="D1174" t="s">
        <v>52</v>
      </c>
      <c r="E1174">
        <v>14600</v>
      </c>
      <c r="F1174">
        <v>21900</v>
      </c>
      <c r="G1174">
        <v>927.5</v>
      </c>
      <c r="H1174">
        <v>1389482</v>
      </c>
      <c r="I1174">
        <v>4526</v>
      </c>
      <c r="J1174">
        <v>1.514</v>
      </c>
      <c r="K1174">
        <v>28.24</v>
      </c>
      <c r="L1174">
        <v>37.947000000000003</v>
      </c>
      <c r="M1174">
        <v>19.661999999999999</v>
      </c>
    </row>
    <row r="1175" spans="1:13" hidden="1" x14ac:dyDescent="0.3">
      <c r="A1175" t="s">
        <v>13</v>
      </c>
      <c r="B1175">
        <v>1997</v>
      </c>
      <c r="C1175" t="s">
        <v>19</v>
      </c>
      <c r="D1175" t="s">
        <v>52</v>
      </c>
      <c r="E1175">
        <v>2382500</v>
      </c>
      <c r="F1175">
        <v>5218300</v>
      </c>
      <c r="G1175">
        <v>927.5</v>
      </c>
      <c r="H1175">
        <v>226742525</v>
      </c>
      <c r="I1175">
        <v>738575</v>
      </c>
      <c r="J1175">
        <v>1.992</v>
      </c>
      <c r="K1175">
        <v>28.24</v>
      </c>
      <c r="L1175">
        <v>37.947000000000003</v>
      </c>
      <c r="M1175">
        <v>19.661999999999999</v>
      </c>
    </row>
    <row r="1176" spans="1:13" hidden="1" x14ac:dyDescent="0.3">
      <c r="A1176" t="s">
        <v>13</v>
      </c>
      <c r="B1176">
        <v>1997</v>
      </c>
      <c r="C1176" t="s">
        <v>21</v>
      </c>
      <c r="D1176" t="s">
        <v>52</v>
      </c>
      <c r="E1176">
        <v>1117700</v>
      </c>
      <c r="F1176">
        <v>3291700</v>
      </c>
      <c r="H1176">
        <v>106371509</v>
      </c>
      <c r="I1176">
        <v>346487</v>
      </c>
      <c r="J1176">
        <v>2.64</v>
      </c>
      <c r="K1176">
        <v>28.24</v>
      </c>
      <c r="L1176">
        <v>37.947000000000003</v>
      </c>
      <c r="M1176">
        <v>19.661999999999999</v>
      </c>
    </row>
    <row r="1177" spans="1:13" hidden="1" x14ac:dyDescent="0.3">
      <c r="A1177" t="s">
        <v>18</v>
      </c>
      <c r="B1177">
        <v>1997</v>
      </c>
      <c r="C1177" t="s">
        <v>49</v>
      </c>
      <c r="D1177" t="s">
        <v>52</v>
      </c>
      <c r="E1177">
        <v>192500</v>
      </c>
      <c r="F1177">
        <v>13953300</v>
      </c>
      <c r="G1177">
        <v>927.5</v>
      </c>
      <c r="I1177">
        <v>59675</v>
      </c>
      <c r="J1177">
        <v>77.105999999999995</v>
      </c>
      <c r="L1177">
        <v>37.947000000000003</v>
      </c>
      <c r="M1177">
        <v>19.661999999999999</v>
      </c>
    </row>
    <row r="1178" spans="1:13" hidden="1" x14ac:dyDescent="0.3">
      <c r="A1178" t="s">
        <v>31</v>
      </c>
      <c r="B1178">
        <v>1997</v>
      </c>
      <c r="C1178" t="s">
        <v>19</v>
      </c>
      <c r="D1178" t="s">
        <v>52</v>
      </c>
      <c r="E1178" t="s">
        <v>240</v>
      </c>
      <c r="F1178">
        <v>129700</v>
      </c>
      <c r="G1178">
        <v>927.5</v>
      </c>
      <c r="H1178">
        <v>25543628</v>
      </c>
      <c r="I1178">
        <v>83204</v>
      </c>
      <c r="J1178">
        <v>0.495</v>
      </c>
      <c r="K1178">
        <v>28.24</v>
      </c>
      <c r="L1178">
        <v>37.947000000000003</v>
      </c>
      <c r="M1178">
        <v>19.661999999999999</v>
      </c>
    </row>
    <row r="1179" spans="1:13" hidden="1" x14ac:dyDescent="0.3">
      <c r="A1179" t="s">
        <v>31</v>
      </c>
      <c r="B1179">
        <v>1997</v>
      </c>
      <c r="C1179" t="s">
        <v>21</v>
      </c>
      <c r="D1179" t="s">
        <v>52</v>
      </c>
      <c r="E1179">
        <v>115600</v>
      </c>
      <c r="F1179">
        <v>53800</v>
      </c>
      <c r="G1179">
        <v>927.5</v>
      </c>
      <c r="H1179">
        <v>11001652</v>
      </c>
      <c r="I1179">
        <v>35836</v>
      </c>
      <c r="J1179">
        <v>0.40200000000000002</v>
      </c>
      <c r="K1179" t="s">
        <v>241</v>
      </c>
      <c r="L1179">
        <v>37.947000000000003</v>
      </c>
      <c r="M1179">
        <v>19.661999999999999</v>
      </c>
    </row>
    <row r="1180" spans="1:13" hidden="1" x14ac:dyDescent="0.3">
      <c r="A1180" t="s">
        <v>32</v>
      </c>
      <c r="B1180">
        <v>1997</v>
      </c>
      <c r="D1180" t="s">
        <v>52</v>
      </c>
      <c r="E1180">
        <v>88400</v>
      </c>
      <c r="F1180">
        <v>24700</v>
      </c>
      <c r="G1180">
        <v>927.5</v>
      </c>
      <c r="H1180">
        <v>8413028</v>
      </c>
      <c r="I1180">
        <v>27404</v>
      </c>
      <c r="J1180" t="s">
        <v>242</v>
      </c>
      <c r="K1180">
        <v>28.24</v>
      </c>
      <c r="L1180">
        <v>37.947000000000003</v>
      </c>
      <c r="M1180">
        <v>19.661999999999999</v>
      </c>
    </row>
    <row r="1181" spans="1:13" hidden="1" x14ac:dyDescent="0.3">
      <c r="A1181" t="s">
        <v>32</v>
      </c>
      <c r="B1181">
        <v>1997</v>
      </c>
      <c r="C1181" t="s">
        <v>21</v>
      </c>
      <c r="D1181" t="s">
        <v>52</v>
      </c>
      <c r="E1181">
        <v>413000</v>
      </c>
      <c r="F1181">
        <v>190700</v>
      </c>
      <c r="G1181">
        <v>927.5</v>
      </c>
      <c r="I1181">
        <v>128030</v>
      </c>
      <c r="J1181">
        <v>0.38800000000000001</v>
      </c>
      <c r="K1181">
        <v>28.24</v>
      </c>
      <c r="L1181">
        <v>37.947000000000003</v>
      </c>
      <c r="M1181">
        <v>19.661999999999999</v>
      </c>
    </row>
    <row r="1182" spans="1:13" hidden="1" x14ac:dyDescent="0.3">
      <c r="A1182" t="s">
        <v>20</v>
      </c>
      <c r="B1182">
        <v>1997</v>
      </c>
      <c r="C1182" t="s">
        <v>21</v>
      </c>
      <c r="D1182" t="s">
        <v>52</v>
      </c>
      <c r="E1182">
        <v>11000</v>
      </c>
      <c r="F1182">
        <v>6000</v>
      </c>
      <c r="G1182">
        <v>927.5</v>
      </c>
      <c r="H1182">
        <v>1046870</v>
      </c>
      <c r="I1182">
        <v>3410</v>
      </c>
      <c r="J1182">
        <v>0.55400000000000005</v>
      </c>
      <c r="K1182">
        <v>28.24</v>
      </c>
      <c r="L1182">
        <v>37.947000000000003</v>
      </c>
      <c r="M1182">
        <v>19.661999999999999</v>
      </c>
    </row>
    <row r="1183" spans="1:13" hidden="1" x14ac:dyDescent="0.3">
      <c r="A1183" t="s">
        <v>22</v>
      </c>
      <c r="B1183">
        <v>1997</v>
      </c>
      <c r="C1183" t="s">
        <v>24</v>
      </c>
      <c r="D1183" t="s">
        <v>243</v>
      </c>
      <c r="E1183">
        <v>74292</v>
      </c>
      <c r="F1183">
        <v>64976</v>
      </c>
      <c r="G1183">
        <v>1303.7</v>
      </c>
      <c r="H1183">
        <v>7070369.6399999997</v>
      </c>
      <c r="I1183">
        <v>23030.52</v>
      </c>
      <c r="J1183">
        <v>0.9</v>
      </c>
      <c r="K1183">
        <v>25.765000000000001</v>
      </c>
      <c r="L1183">
        <v>35.784999999999997</v>
      </c>
      <c r="M1183">
        <v>15.195</v>
      </c>
    </row>
    <row r="1184" spans="1:13" hidden="1" x14ac:dyDescent="0.3">
      <c r="A1184" t="s">
        <v>13</v>
      </c>
      <c r="B1184">
        <v>1997</v>
      </c>
      <c r="C1184" t="s">
        <v>14</v>
      </c>
      <c r="D1184" t="s">
        <v>243</v>
      </c>
      <c r="E1184">
        <v>749671</v>
      </c>
      <c r="H1184">
        <v>71346189.069999993</v>
      </c>
      <c r="I1184">
        <v>232398.01</v>
      </c>
      <c r="J1184">
        <v>1.1020000000000001</v>
      </c>
      <c r="K1184">
        <v>25.765000000000001</v>
      </c>
      <c r="L1184">
        <v>35.784999999999997</v>
      </c>
      <c r="M1184">
        <v>15.195</v>
      </c>
    </row>
    <row r="1185" spans="1:13" hidden="1" x14ac:dyDescent="0.3">
      <c r="A1185" t="s">
        <v>13</v>
      </c>
      <c r="B1185">
        <v>1997</v>
      </c>
      <c r="C1185" t="s">
        <v>16</v>
      </c>
      <c r="D1185" t="s">
        <v>243</v>
      </c>
      <c r="E1185">
        <v>124429</v>
      </c>
      <c r="F1185">
        <v>236446</v>
      </c>
      <c r="G1185">
        <v>1303.7</v>
      </c>
      <c r="H1185">
        <v>11841907.93</v>
      </c>
      <c r="I1185">
        <v>38572.99</v>
      </c>
      <c r="J1185">
        <v>1.6830000000000001</v>
      </c>
      <c r="K1185">
        <v>25.765000000000001</v>
      </c>
      <c r="L1185">
        <v>35.784999999999997</v>
      </c>
      <c r="M1185">
        <v>15.195</v>
      </c>
    </row>
    <row r="1186" spans="1:13" hidden="1" x14ac:dyDescent="0.3">
      <c r="A1186" t="s">
        <v>13</v>
      </c>
      <c r="B1186">
        <v>1997</v>
      </c>
      <c r="C1186" t="s">
        <v>17</v>
      </c>
      <c r="D1186" t="s">
        <v>243</v>
      </c>
      <c r="E1186">
        <v>4238204</v>
      </c>
      <c r="F1186">
        <v>6004120</v>
      </c>
      <c r="G1186">
        <v>1303.7</v>
      </c>
      <c r="H1186">
        <v>403349874.69999999</v>
      </c>
      <c r="I1186">
        <v>1313843.24</v>
      </c>
      <c r="J1186">
        <v>1.3540000000000001</v>
      </c>
      <c r="K1186">
        <v>25.765000000000001</v>
      </c>
      <c r="L1186">
        <v>35.784999999999997</v>
      </c>
      <c r="M1186">
        <v>15.195</v>
      </c>
    </row>
    <row r="1187" spans="1:13" hidden="1" x14ac:dyDescent="0.3">
      <c r="A1187" t="s">
        <v>18</v>
      </c>
      <c r="B1187">
        <v>1997</v>
      </c>
      <c r="C1187" t="s">
        <v>24</v>
      </c>
      <c r="D1187" t="s">
        <v>243</v>
      </c>
      <c r="E1187">
        <v>107424</v>
      </c>
      <c r="F1187">
        <v>4939899</v>
      </c>
      <c r="G1187">
        <v>1303.7</v>
      </c>
      <c r="I1187">
        <v>33301.440000000002</v>
      </c>
      <c r="J1187">
        <v>50.182000000000002</v>
      </c>
      <c r="K1187">
        <v>25.765000000000001</v>
      </c>
      <c r="L1187">
        <v>35.784999999999997</v>
      </c>
      <c r="M1187">
        <v>15.195</v>
      </c>
    </row>
    <row r="1188" spans="1:13" hidden="1" x14ac:dyDescent="0.3">
      <c r="A1188" t="s">
        <v>31</v>
      </c>
      <c r="B1188">
        <v>1997</v>
      </c>
      <c r="C1188" t="s">
        <v>21</v>
      </c>
      <c r="D1188" t="s">
        <v>243</v>
      </c>
      <c r="E1188">
        <v>15122</v>
      </c>
      <c r="F1188">
        <v>11389</v>
      </c>
      <c r="G1188">
        <v>1303.7</v>
      </c>
      <c r="H1188">
        <v>1439160.74</v>
      </c>
      <c r="I1188">
        <v>4687.82</v>
      </c>
      <c r="J1188">
        <v>0.82499999999999996</v>
      </c>
      <c r="K1188">
        <v>25.765000000000001</v>
      </c>
      <c r="L1188">
        <v>35.784999999999997</v>
      </c>
      <c r="M1188">
        <v>15.195</v>
      </c>
    </row>
    <row r="1189" spans="1:13" hidden="1" x14ac:dyDescent="0.3">
      <c r="A1189" t="s">
        <v>20</v>
      </c>
      <c r="B1189">
        <v>1997</v>
      </c>
      <c r="C1189" t="s">
        <v>21</v>
      </c>
      <c r="D1189" t="s">
        <v>243</v>
      </c>
      <c r="E1189">
        <v>2067610</v>
      </c>
      <c r="F1189">
        <v>4048699</v>
      </c>
      <c r="G1189">
        <v>1303.7</v>
      </c>
      <c r="H1189">
        <v>196774443.69999999</v>
      </c>
      <c r="I1189">
        <v>640959.1</v>
      </c>
      <c r="J1189">
        <v>1.8109999999999999</v>
      </c>
      <c r="K1189">
        <v>25.765000000000001</v>
      </c>
      <c r="L1189">
        <v>35.784999999999997</v>
      </c>
      <c r="M1189">
        <v>15.195</v>
      </c>
    </row>
    <row r="1190" spans="1:13" hidden="1" x14ac:dyDescent="0.3">
      <c r="A1190" t="s">
        <v>22</v>
      </c>
      <c r="B1190">
        <v>1997</v>
      </c>
      <c r="C1190" t="s">
        <v>24</v>
      </c>
      <c r="D1190" t="s">
        <v>244</v>
      </c>
      <c r="E1190">
        <v>18900</v>
      </c>
      <c r="F1190">
        <v>17900</v>
      </c>
      <c r="G1190">
        <v>798.9</v>
      </c>
      <c r="H1190">
        <v>1798713</v>
      </c>
      <c r="I1190">
        <v>5859</v>
      </c>
      <c r="J1190">
        <v>0.96</v>
      </c>
      <c r="K1190">
        <v>26.492999999999999</v>
      </c>
      <c r="L1190">
        <v>38.064999999999998</v>
      </c>
      <c r="M1190" t="s">
        <v>245</v>
      </c>
    </row>
    <row r="1191" spans="1:13" hidden="1" x14ac:dyDescent="0.3">
      <c r="A1191" t="s">
        <v>13</v>
      </c>
      <c r="B1191">
        <v>1997</v>
      </c>
      <c r="C1191" t="s">
        <v>24</v>
      </c>
      <c r="D1191" t="s">
        <v>244</v>
      </c>
      <c r="E1191">
        <v>672600</v>
      </c>
      <c r="F1191">
        <v>1042300</v>
      </c>
      <c r="G1191">
        <v>798.9</v>
      </c>
      <c r="H1191">
        <v>64011342</v>
      </c>
      <c r="I1191">
        <v>208506</v>
      </c>
      <c r="J1191">
        <v>1.665</v>
      </c>
      <c r="K1191">
        <v>26.492999999999999</v>
      </c>
      <c r="L1191">
        <v>38.064999999999998</v>
      </c>
      <c r="M1191">
        <v>16.013000000000002</v>
      </c>
    </row>
    <row r="1192" spans="1:13" hidden="1" x14ac:dyDescent="0.3">
      <c r="A1192" t="s">
        <v>18</v>
      </c>
      <c r="B1192">
        <v>1997</v>
      </c>
      <c r="C1192" t="s">
        <v>24</v>
      </c>
      <c r="D1192" t="s">
        <v>244</v>
      </c>
      <c r="E1192">
        <v>165000</v>
      </c>
      <c r="F1192">
        <v>11832000</v>
      </c>
      <c r="G1192">
        <v>798.9</v>
      </c>
      <c r="H1192">
        <v>15703050</v>
      </c>
      <c r="I1192">
        <v>51150</v>
      </c>
      <c r="J1192">
        <v>72.995000000000005</v>
      </c>
      <c r="K1192">
        <v>26.492999999999999</v>
      </c>
      <c r="M1192">
        <v>16.013000000000002</v>
      </c>
    </row>
    <row r="1193" spans="1:13" hidden="1" x14ac:dyDescent="0.3">
      <c r="A1193" t="s">
        <v>32</v>
      </c>
      <c r="B1193">
        <v>1997</v>
      </c>
      <c r="C1193" t="s">
        <v>19</v>
      </c>
      <c r="D1193" t="s">
        <v>244</v>
      </c>
      <c r="E1193">
        <v>131400</v>
      </c>
      <c r="F1193">
        <v>83700</v>
      </c>
      <c r="G1193">
        <v>798.9</v>
      </c>
      <c r="H1193">
        <v>12505338</v>
      </c>
      <c r="I1193">
        <v>40734</v>
      </c>
      <c r="J1193">
        <v>0.65500000000000003</v>
      </c>
      <c r="K1193">
        <v>26.492999999999999</v>
      </c>
      <c r="L1193">
        <v>38.064999999999998</v>
      </c>
      <c r="M1193">
        <v>16.013000000000002</v>
      </c>
    </row>
    <row r="1194" spans="1:13" hidden="1" x14ac:dyDescent="0.3">
      <c r="A1194" t="s">
        <v>20</v>
      </c>
      <c r="B1194">
        <v>1997</v>
      </c>
      <c r="C1194" t="s">
        <v>39</v>
      </c>
      <c r="D1194" t="s">
        <v>244</v>
      </c>
      <c r="F1194">
        <v>1647100</v>
      </c>
      <c r="G1194">
        <v>798.9</v>
      </c>
      <c r="H1194">
        <v>66047980</v>
      </c>
      <c r="I1194">
        <v>215140</v>
      </c>
      <c r="J1194">
        <v>2.36</v>
      </c>
      <c r="K1194">
        <v>26.492999999999999</v>
      </c>
      <c r="L1194">
        <v>38.064999999999998</v>
      </c>
      <c r="M1194">
        <v>16.013000000000002</v>
      </c>
    </row>
    <row r="1195" spans="1:13" hidden="1" x14ac:dyDescent="0.3">
      <c r="A1195" t="s">
        <v>31</v>
      </c>
      <c r="B1195">
        <v>1997</v>
      </c>
      <c r="C1195" t="s">
        <v>19</v>
      </c>
      <c r="D1195" t="s">
        <v>246</v>
      </c>
      <c r="E1195">
        <v>9000</v>
      </c>
      <c r="F1195">
        <v>3000</v>
      </c>
      <c r="H1195">
        <v>856530</v>
      </c>
      <c r="I1195">
        <v>2790</v>
      </c>
      <c r="J1195" t="s">
        <v>247</v>
      </c>
      <c r="K1195">
        <v>25.123000000000001</v>
      </c>
      <c r="L1195">
        <v>36.082999999999998</v>
      </c>
      <c r="M1195">
        <v>14.795</v>
      </c>
    </row>
    <row r="1196" spans="1:13" hidden="1" x14ac:dyDescent="0.3">
      <c r="A1196" t="s">
        <v>20</v>
      </c>
      <c r="B1196">
        <v>1997</v>
      </c>
      <c r="C1196" t="s">
        <v>21</v>
      </c>
      <c r="D1196" t="s">
        <v>246</v>
      </c>
      <c r="E1196">
        <v>4507600</v>
      </c>
      <c r="F1196">
        <v>7088900</v>
      </c>
      <c r="H1196">
        <v>428988292</v>
      </c>
      <c r="I1196">
        <v>1397356</v>
      </c>
      <c r="J1196">
        <v>1.476</v>
      </c>
      <c r="K1196">
        <v>25.123000000000001</v>
      </c>
      <c r="L1196">
        <v>36.082999999999998</v>
      </c>
      <c r="M1196">
        <v>14.795</v>
      </c>
    </row>
    <row r="1197" spans="1:13" hidden="1" x14ac:dyDescent="0.3">
      <c r="A1197" t="s">
        <v>22</v>
      </c>
      <c r="B1197">
        <v>1997</v>
      </c>
      <c r="D1197" t="s">
        <v>248</v>
      </c>
      <c r="E1197">
        <v>156600</v>
      </c>
      <c r="F1197">
        <v>146800</v>
      </c>
      <c r="G1197">
        <v>1156.0999999999999</v>
      </c>
      <c r="H1197">
        <v>14903622</v>
      </c>
      <c r="I1197">
        <v>48546</v>
      </c>
      <c r="J1197">
        <v>0.96899999999999997</v>
      </c>
      <c r="K1197">
        <v>25.521999999999998</v>
      </c>
      <c r="L1197">
        <v>36.076999999999998</v>
      </c>
      <c r="M1197">
        <v>15.97</v>
      </c>
    </row>
    <row r="1198" spans="1:13" hidden="1" x14ac:dyDescent="0.3">
      <c r="A1198" t="s">
        <v>13</v>
      </c>
      <c r="B1198">
        <v>1997</v>
      </c>
      <c r="C1198" t="s">
        <v>19</v>
      </c>
      <c r="D1198" t="s">
        <v>248</v>
      </c>
      <c r="E1198">
        <v>1339000</v>
      </c>
      <c r="F1198">
        <v>2330000</v>
      </c>
      <c r="G1198">
        <v>1156.0999999999999</v>
      </c>
      <c r="H1198">
        <v>127432630</v>
      </c>
      <c r="I1198">
        <v>415090</v>
      </c>
      <c r="J1198">
        <v>8.7780000000000005</v>
      </c>
      <c r="K1198">
        <v>25.521999999999998</v>
      </c>
      <c r="L1198">
        <v>36.076999999999998</v>
      </c>
      <c r="M1198">
        <v>15.97</v>
      </c>
    </row>
    <row r="1199" spans="1:13" hidden="1" x14ac:dyDescent="0.3">
      <c r="A1199" t="s">
        <v>13</v>
      </c>
      <c r="B1199">
        <v>1997</v>
      </c>
      <c r="C1199" t="s">
        <v>16</v>
      </c>
      <c r="D1199" t="s">
        <v>248</v>
      </c>
      <c r="E1199">
        <v>329</v>
      </c>
      <c r="F1199">
        <v>646</v>
      </c>
      <c r="G1199">
        <v>1156.0999999999999</v>
      </c>
      <c r="H1199">
        <v>31310.93</v>
      </c>
      <c r="I1199">
        <v>101.99</v>
      </c>
      <c r="J1199">
        <v>2.0190000000000001</v>
      </c>
      <c r="K1199">
        <v>25.521999999999998</v>
      </c>
      <c r="L1199">
        <v>36.076999999999998</v>
      </c>
      <c r="M1199">
        <v>15.97</v>
      </c>
    </row>
    <row r="1200" spans="1:13" hidden="1" x14ac:dyDescent="0.3">
      <c r="A1200" t="s">
        <v>18</v>
      </c>
      <c r="B1200">
        <v>1997</v>
      </c>
      <c r="C1200" t="s">
        <v>19</v>
      </c>
      <c r="D1200" t="s">
        <v>248</v>
      </c>
      <c r="E1200">
        <v>183300</v>
      </c>
      <c r="F1200">
        <v>158866</v>
      </c>
      <c r="G1200">
        <v>1156.0999999999999</v>
      </c>
      <c r="H1200">
        <v>17444661</v>
      </c>
      <c r="I1200">
        <v>56823</v>
      </c>
      <c r="J1200">
        <v>0.86299999999999999</v>
      </c>
      <c r="K1200">
        <v>25.521999999999998</v>
      </c>
      <c r="L1200">
        <v>36.076999999999998</v>
      </c>
      <c r="M1200">
        <v>15.97</v>
      </c>
    </row>
    <row r="1201" spans="1:13" hidden="1" x14ac:dyDescent="0.3">
      <c r="A1201" t="s">
        <v>32</v>
      </c>
      <c r="B1201">
        <v>1997</v>
      </c>
      <c r="C1201" t="s">
        <v>19</v>
      </c>
      <c r="D1201" t="s">
        <v>248</v>
      </c>
      <c r="E1201">
        <v>525400</v>
      </c>
      <c r="F1201">
        <v>210300</v>
      </c>
      <c r="G1201">
        <v>1156.0999999999999</v>
      </c>
      <c r="H1201">
        <v>50002318</v>
      </c>
      <c r="I1201">
        <v>162874</v>
      </c>
      <c r="J1201" t="s">
        <v>249</v>
      </c>
      <c r="K1201">
        <v>25.521999999999998</v>
      </c>
      <c r="L1201">
        <v>36.076999999999998</v>
      </c>
      <c r="M1201">
        <v>15.97</v>
      </c>
    </row>
    <row r="1202" spans="1:13" hidden="1" x14ac:dyDescent="0.3">
      <c r="A1202" t="s">
        <v>20</v>
      </c>
      <c r="B1202">
        <v>1997</v>
      </c>
      <c r="C1202" t="s">
        <v>21</v>
      </c>
      <c r="D1202" t="s">
        <v>248</v>
      </c>
      <c r="E1202">
        <v>747300</v>
      </c>
      <c r="F1202">
        <v>670600</v>
      </c>
      <c r="G1202">
        <v>1156.0999999999999</v>
      </c>
      <c r="H1202">
        <v>71120541</v>
      </c>
      <c r="I1202">
        <v>231663</v>
      </c>
      <c r="J1202">
        <v>0.84799999999999998</v>
      </c>
      <c r="K1202">
        <v>25.521999999999998</v>
      </c>
      <c r="L1202">
        <v>36.076999999999998</v>
      </c>
      <c r="M1202">
        <v>15.97</v>
      </c>
    </row>
    <row r="1203" spans="1:13" hidden="1" x14ac:dyDescent="0.3">
      <c r="A1203" t="s">
        <v>13</v>
      </c>
      <c r="B1203">
        <v>1997</v>
      </c>
      <c r="C1203" t="s">
        <v>24</v>
      </c>
      <c r="D1203" t="s">
        <v>250</v>
      </c>
      <c r="E1203">
        <v>68114</v>
      </c>
      <c r="F1203">
        <v>110573</v>
      </c>
      <c r="G1203">
        <v>2644.2</v>
      </c>
      <c r="H1203">
        <v>6482409.3799999999</v>
      </c>
      <c r="I1203">
        <v>21115.34</v>
      </c>
      <c r="J1203">
        <v>1.6</v>
      </c>
      <c r="K1203">
        <v>20.602</v>
      </c>
      <c r="M1203">
        <v>11.99</v>
      </c>
    </row>
    <row r="1204" spans="1:13" hidden="1" x14ac:dyDescent="0.3">
      <c r="A1204" t="s">
        <v>18</v>
      </c>
      <c r="B1204">
        <v>1997</v>
      </c>
      <c r="C1204" t="s">
        <v>24</v>
      </c>
      <c r="D1204" t="s">
        <v>250</v>
      </c>
      <c r="E1204">
        <v>1252</v>
      </c>
      <c r="F1204">
        <v>7488</v>
      </c>
      <c r="G1204">
        <v>2644.2</v>
      </c>
      <c r="H1204">
        <v>119152.84</v>
      </c>
      <c r="I1204">
        <v>388.12</v>
      </c>
      <c r="J1204">
        <v>5.8</v>
      </c>
      <c r="K1204">
        <v>20.602</v>
      </c>
      <c r="L1204">
        <v>30.809000000000001</v>
      </c>
      <c r="M1204">
        <v>11.99</v>
      </c>
    </row>
    <row r="1205" spans="1:13" hidden="1" x14ac:dyDescent="0.3">
      <c r="A1205" t="s">
        <v>31</v>
      </c>
      <c r="B1205">
        <v>1997</v>
      </c>
      <c r="C1205" t="s">
        <v>19</v>
      </c>
      <c r="D1205" t="s">
        <v>250</v>
      </c>
      <c r="E1205">
        <v>6</v>
      </c>
      <c r="F1205">
        <v>7</v>
      </c>
      <c r="G1205">
        <v>2644.2</v>
      </c>
      <c r="H1205">
        <v>571.02</v>
      </c>
      <c r="I1205">
        <v>1.86</v>
      </c>
      <c r="J1205">
        <v>1.25</v>
      </c>
      <c r="K1205">
        <v>20.602</v>
      </c>
      <c r="L1205">
        <v>30.809000000000001</v>
      </c>
      <c r="M1205">
        <v>11.99</v>
      </c>
    </row>
    <row r="1206" spans="1:13" hidden="1" x14ac:dyDescent="0.3">
      <c r="A1206" t="s">
        <v>20</v>
      </c>
      <c r="B1206">
        <v>1997</v>
      </c>
      <c r="C1206" t="s">
        <v>21</v>
      </c>
      <c r="D1206" t="s">
        <v>250</v>
      </c>
      <c r="E1206">
        <v>22</v>
      </c>
      <c r="F1206">
        <v>11</v>
      </c>
      <c r="G1206">
        <v>2644.2</v>
      </c>
      <c r="I1206" t="s">
        <v>251</v>
      </c>
      <c r="J1206">
        <v>0.5</v>
      </c>
      <c r="K1206">
        <v>20.602</v>
      </c>
      <c r="L1206">
        <v>30.809000000000001</v>
      </c>
      <c r="M1206">
        <v>11.99</v>
      </c>
    </row>
    <row r="1207" spans="1:13" hidden="1" x14ac:dyDescent="0.3">
      <c r="A1207" t="s">
        <v>13</v>
      </c>
      <c r="B1207">
        <v>1997</v>
      </c>
      <c r="C1207" t="s">
        <v>19</v>
      </c>
      <c r="D1207" t="s">
        <v>252</v>
      </c>
      <c r="E1207">
        <v>2281000</v>
      </c>
      <c r="F1207">
        <v>7904000</v>
      </c>
      <c r="G1207">
        <v>690.1</v>
      </c>
      <c r="H1207">
        <v>217082770</v>
      </c>
      <c r="I1207">
        <v>707110</v>
      </c>
      <c r="J1207">
        <v>3.476</v>
      </c>
      <c r="K1207">
        <v>24.670999999999999</v>
      </c>
      <c r="L1207">
        <v>37.414999999999999</v>
      </c>
      <c r="M1207">
        <v>13.07</v>
      </c>
    </row>
    <row r="1208" spans="1:13" hidden="1" x14ac:dyDescent="0.3">
      <c r="A1208" t="s">
        <v>18</v>
      </c>
      <c r="B1208">
        <v>1997</v>
      </c>
      <c r="C1208" t="s">
        <v>24</v>
      </c>
      <c r="D1208" t="s">
        <v>252</v>
      </c>
      <c r="E1208">
        <v>126000</v>
      </c>
      <c r="F1208">
        <v>7150000</v>
      </c>
      <c r="G1208">
        <v>690.1</v>
      </c>
      <c r="H1208">
        <v>11991420</v>
      </c>
      <c r="I1208">
        <v>39060</v>
      </c>
      <c r="J1208">
        <v>58.046999999999997</v>
      </c>
      <c r="K1208">
        <v>24.670999999999999</v>
      </c>
      <c r="L1208">
        <v>37.414999999999999</v>
      </c>
      <c r="M1208">
        <v>13.07</v>
      </c>
    </row>
    <row r="1209" spans="1:13" hidden="1" x14ac:dyDescent="0.3">
      <c r="A1209" t="s">
        <v>32</v>
      </c>
      <c r="B1209">
        <v>1997</v>
      </c>
      <c r="C1209" t="s">
        <v>19</v>
      </c>
      <c r="D1209" t="s">
        <v>252</v>
      </c>
      <c r="E1209">
        <v>4700</v>
      </c>
      <c r="F1209">
        <v>1900</v>
      </c>
      <c r="G1209">
        <v>690.1</v>
      </c>
      <c r="H1209">
        <v>447299</v>
      </c>
      <c r="I1209">
        <v>1457</v>
      </c>
      <c r="J1209">
        <v>0.44700000000000001</v>
      </c>
      <c r="K1209">
        <v>24.670999999999999</v>
      </c>
      <c r="L1209">
        <v>37.414999999999999</v>
      </c>
      <c r="M1209">
        <v>13.07</v>
      </c>
    </row>
    <row r="1210" spans="1:13" hidden="1" x14ac:dyDescent="0.3">
      <c r="A1210" t="s">
        <v>20</v>
      </c>
      <c r="B1210">
        <v>1997</v>
      </c>
      <c r="C1210" t="s">
        <v>21</v>
      </c>
      <c r="D1210" t="s">
        <v>252</v>
      </c>
      <c r="E1210">
        <v>3300000</v>
      </c>
      <c r="F1210">
        <v>12715000</v>
      </c>
      <c r="G1210">
        <v>690.1</v>
      </c>
      <c r="H1210">
        <v>314061000</v>
      </c>
      <c r="I1210">
        <v>1023000</v>
      </c>
      <c r="J1210">
        <v>3.7810000000000001</v>
      </c>
      <c r="K1210">
        <v>24.670999999999999</v>
      </c>
      <c r="L1210">
        <v>37.414999999999999</v>
      </c>
      <c r="M1210">
        <v>13.07</v>
      </c>
    </row>
    <row r="1211" spans="1:13" hidden="1" x14ac:dyDescent="0.3">
      <c r="A1211" t="s">
        <v>13</v>
      </c>
      <c r="B1211">
        <v>1997</v>
      </c>
      <c r="C1211" t="s">
        <v>19</v>
      </c>
      <c r="D1211" t="s">
        <v>253</v>
      </c>
      <c r="E1211">
        <v>5726527</v>
      </c>
      <c r="F1211">
        <v>12262794</v>
      </c>
      <c r="G1211">
        <v>473.9</v>
      </c>
      <c r="H1211">
        <v>544993574.60000002</v>
      </c>
      <c r="I1211">
        <v>1775223.37</v>
      </c>
      <c r="J1211">
        <v>2.0369999999999999</v>
      </c>
      <c r="K1211">
        <v>25.995999999999999</v>
      </c>
      <c r="L1211">
        <v>37.637</v>
      </c>
      <c r="M1211">
        <v>14.827</v>
      </c>
    </row>
    <row r="1212" spans="1:13" hidden="1" x14ac:dyDescent="0.3">
      <c r="A1212" t="s">
        <v>13</v>
      </c>
      <c r="B1212">
        <v>1997</v>
      </c>
      <c r="C1212" t="s">
        <v>16</v>
      </c>
      <c r="D1212" t="s">
        <v>253</v>
      </c>
      <c r="E1212">
        <v>6607</v>
      </c>
      <c r="F1212">
        <v>18281</v>
      </c>
      <c r="G1212">
        <v>473.9</v>
      </c>
      <c r="H1212">
        <v>628788.18999999994</v>
      </c>
      <c r="I1212">
        <v>2048.17</v>
      </c>
      <c r="J1212">
        <v>2.2029999999999998</v>
      </c>
      <c r="K1212">
        <v>25.995999999999999</v>
      </c>
      <c r="L1212">
        <v>37.637</v>
      </c>
      <c r="M1212">
        <v>14.827</v>
      </c>
    </row>
    <row r="1213" spans="1:13" hidden="1" x14ac:dyDescent="0.3">
      <c r="A1213" t="s">
        <v>18</v>
      </c>
      <c r="B1213">
        <v>1997</v>
      </c>
      <c r="C1213" t="s">
        <v>19</v>
      </c>
      <c r="D1213" t="s">
        <v>253</v>
      </c>
      <c r="E1213">
        <v>6719</v>
      </c>
      <c r="F1213">
        <v>379133</v>
      </c>
      <c r="G1213">
        <v>473.9</v>
      </c>
      <c r="H1213">
        <v>639447.23</v>
      </c>
      <c r="I1213">
        <v>2082.89</v>
      </c>
      <c r="J1213">
        <v>56.43</v>
      </c>
      <c r="K1213">
        <v>25.995999999999999</v>
      </c>
      <c r="L1213">
        <v>37.637</v>
      </c>
      <c r="M1213">
        <v>14.827</v>
      </c>
    </row>
    <row r="1214" spans="1:13" hidden="1" x14ac:dyDescent="0.3">
      <c r="A1214" t="s">
        <v>18</v>
      </c>
      <c r="B1214">
        <v>1997</v>
      </c>
      <c r="C1214" t="s">
        <v>24</v>
      </c>
      <c r="D1214" t="s">
        <v>253</v>
      </c>
      <c r="E1214">
        <v>1985223</v>
      </c>
      <c r="G1214">
        <v>473.9</v>
      </c>
      <c r="H1214">
        <v>188933672.90000001</v>
      </c>
      <c r="I1214">
        <v>615419.13</v>
      </c>
      <c r="J1214">
        <v>53.158000000000001</v>
      </c>
      <c r="K1214">
        <v>25.995999999999999</v>
      </c>
      <c r="L1214">
        <v>37.637</v>
      </c>
      <c r="M1214">
        <v>14.827</v>
      </c>
    </row>
    <row r="1215" spans="1:13" hidden="1" x14ac:dyDescent="0.3">
      <c r="A1215" t="s">
        <v>31</v>
      </c>
      <c r="B1215">
        <v>1997</v>
      </c>
      <c r="C1215" t="s">
        <v>21</v>
      </c>
      <c r="D1215" t="s">
        <v>253</v>
      </c>
      <c r="E1215">
        <v>26405</v>
      </c>
      <c r="F1215">
        <v>35701</v>
      </c>
      <c r="G1215">
        <v>473.9</v>
      </c>
      <c r="H1215">
        <v>2512963.85</v>
      </c>
      <c r="I1215">
        <v>8185.55</v>
      </c>
      <c r="K1215">
        <v>25.995999999999999</v>
      </c>
      <c r="L1215">
        <v>37.637</v>
      </c>
      <c r="M1215">
        <v>14.827</v>
      </c>
    </row>
    <row r="1216" spans="1:13" hidden="1" x14ac:dyDescent="0.3">
      <c r="A1216" t="s">
        <v>32</v>
      </c>
      <c r="B1216">
        <v>1997</v>
      </c>
      <c r="C1216" t="s">
        <v>19</v>
      </c>
      <c r="D1216" t="s">
        <v>253</v>
      </c>
      <c r="E1216">
        <v>324558</v>
      </c>
      <c r="F1216">
        <v>134619</v>
      </c>
      <c r="G1216">
        <v>473.9</v>
      </c>
      <c r="H1216">
        <v>30888184.859999999</v>
      </c>
      <c r="I1216">
        <v>100612.98</v>
      </c>
      <c r="J1216">
        <v>0.47699999999999998</v>
      </c>
      <c r="K1216">
        <v>25.995999999999999</v>
      </c>
      <c r="L1216">
        <v>37.637</v>
      </c>
      <c r="M1216">
        <v>14.827</v>
      </c>
    </row>
    <row r="1217" spans="1:13" hidden="1" x14ac:dyDescent="0.3">
      <c r="A1217" t="s">
        <v>32</v>
      </c>
      <c r="B1217">
        <v>1997</v>
      </c>
      <c r="C1217" t="s">
        <v>16</v>
      </c>
      <c r="D1217" t="s">
        <v>253</v>
      </c>
      <c r="E1217">
        <v>72023</v>
      </c>
      <c r="F1217">
        <v>33793</v>
      </c>
      <c r="G1217">
        <v>473.9</v>
      </c>
      <c r="H1217">
        <v>6854428.9100000001</v>
      </c>
      <c r="I1217">
        <v>22327.13</v>
      </c>
      <c r="J1217">
        <v>0.46700000000000003</v>
      </c>
      <c r="K1217">
        <v>25.995999999999999</v>
      </c>
      <c r="M1217">
        <v>14.827</v>
      </c>
    </row>
    <row r="1218" spans="1:13" hidden="1" x14ac:dyDescent="0.3">
      <c r="A1218" t="s">
        <v>20</v>
      </c>
      <c r="B1218">
        <v>1997</v>
      </c>
      <c r="C1218" t="s">
        <v>48</v>
      </c>
      <c r="D1218" t="s">
        <v>253</v>
      </c>
      <c r="E1218">
        <v>9152928</v>
      </c>
      <c r="F1218">
        <v>0</v>
      </c>
      <c r="G1218">
        <v>473.9</v>
      </c>
      <c r="H1218">
        <v>871084157.79999995</v>
      </c>
      <c r="I1218">
        <v>2837407.68</v>
      </c>
      <c r="J1218">
        <v>2.4159999999999999</v>
      </c>
      <c r="K1218">
        <v>25.995999999999999</v>
      </c>
      <c r="L1218">
        <v>37.637</v>
      </c>
      <c r="M1218">
        <v>14.827</v>
      </c>
    </row>
    <row r="1219" spans="1:13" hidden="1" x14ac:dyDescent="0.3">
      <c r="A1219" t="s">
        <v>22</v>
      </c>
      <c r="B1219">
        <v>1998</v>
      </c>
      <c r="C1219" t="s">
        <v>19</v>
      </c>
      <c r="D1219" t="s">
        <v>52</v>
      </c>
      <c r="E1219">
        <v>87600</v>
      </c>
      <c r="F1219">
        <v>90800</v>
      </c>
      <c r="G1219">
        <v>1048.3</v>
      </c>
      <c r="H1219">
        <v>8654880</v>
      </c>
      <c r="I1219">
        <v>25404</v>
      </c>
      <c r="J1219">
        <v>1.0409999999999999</v>
      </c>
      <c r="K1219">
        <v>28.305</v>
      </c>
      <c r="L1219">
        <v>37.584000000000003</v>
      </c>
      <c r="M1219">
        <v>20.466999999999999</v>
      </c>
    </row>
    <row r="1220" spans="1:13" hidden="1" x14ac:dyDescent="0.3">
      <c r="A1220" t="s">
        <v>22</v>
      </c>
      <c r="B1220">
        <v>1998</v>
      </c>
      <c r="C1220" t="s">
        <v>21</v>
      </c>
      <c r="D1220" t="s">
        <v>52</v>
      </c>
      <c r="E1220">
        <v>15400</v>
      </c>
      <c r="F1220">
        <v>31200</v>
      </c>
      <c r="G1220">
        <v>1048.3</v>
      </c>
      <c r="H1220">
        <v>1521520</v>
      </c>
      <c r="I1220">
        <v>4466</v>
      </c>
      <c r="J1220">
        <v>1.966</v>
      </c>
      <c r="K1220">
        <v>28.305</v>
      </c>
      <c r="L1220">
        <v>37.584000000000003</v>
      </c>
      <c r="M1220">
        <v>20.466999999999999</v>
      </c>
    </row>
    <row r="1221" spans="1:13" hidden="1" x14ac:dyDescent="0.3">
      <c r="A1221" t="s">
        <v>13</v>
      </c>
      <c r="B1221">
        <v>1998</v>
      </c>
      <c r="C1221" t="s">
        <v>19</v>
      </c>
      <c r="D1221" t="s">
        <v>52</v>
      </c>
      <c r="E1221">
        <v>2812400</v>
      </c>
      <c r="F1221">
        <v>7005800</v>
      </c>
      <c r="G1221">
        <v>1048.3</v>
      </c>
      <c r="H1221">
        <v>277865120</v>
      </c>
      <c r="I1221">
        <v>815596</v>
      </c>
      <c r="J1221">
        <v>2.4700000000000002</v>
      </c>
      <c r="K1221">
        <v>28.305</v>
      </c>
      <c r="L1221">
        <v>37.584000000000003</v>
      </c>
      <c r="M1221">
        <v>20.466999999999999</v>
      </c>
    </row>
    <row r="1222" spans="1:13" hidden="1" x14ac:dyDescent="0.3">
      <c r="A1222" t="s">
        <v>13</v>
      </c>
      <c r="B1222">
        <v>1998</v>
      </c>
      <c r="C1222" t="s">
        <v>21</v>
      </c>
      <c r="D1222" t="s">
        <v>52</v>
      </c>
      <c r="E1222">
        <v>1504200</v>
      </c>
      <c r="F1222">
        <v>4872200</v>
      </c>
      <c r="G1222">
        <v>1048.3</v>
      </c>
      <c r="H1222">
        <v>148614960</v>
      </c>
      <c r="I1222">
        <v>436218</v>
      </c>
      <c r="J1222">
        <v>2.9860000000000002</v>
      </c>
      <c r="K1222">
        <v>28.305</v>
      </c>
      <c r="L1222">
        <v>37.584000000000003</v>
      </c>
      <c r="M1222">
        <v>20.466999999999999</v>
      </c>
    </row>
    <row r="1223" spans="1:13" hidden="1" x14ac:dyDescent="0.3">
      <c r="A1223" t="s">
        <v>18</v>
      </c>
      <c r="B1223">
        <v>1998</v>
      </c>
      <c r="C1223" t="s">
        <v>24</v>
      </c>
      <c r="D1223" t="s">
        <v>52</v>
      </c>
      <c r="E1223">
        <v>213700</v>
      </c>
      <c r="F1223">
        <v>16501700</v>
      </c>
      <c r="G1223">
        <v>1048.3</v>
      </c>
      <c r="H1223">
        <v>21113560</v>
      </c>
      <c r="I1223">
        <v>61973</v>
      </c>
      <c r="J1223">
        <v>81.222999999999999</v>
      </c>
      <c r="K1223">
        <v>28.305</v>
      </c>
      <c r="L1223">
        <v>37.584000000000003</v>
      </c>
      <c r="M1223">
        <v>20.466999999999999</v>
      </c>
    </row>
    <row r="1224" spans="1:13" hidden="1" x14ac:dyDescent="0.3">
      <c r="A1224" t="s">
        <v>31</v>
      </c>
      <c r="B1224">
        <v>1998</v>
      </c>
      <c r="C1224" t="s">
        <v>19</v>
      </c>
      <c r="D1224" t="s">
        <v>52</v>
      </c>
      <c r="E1224">
        <v>206200</v>
      </c>
      <c r="G1224">
        <v>1048.3</v>
      </c>
      <c r="H1224">
        <v>20372560</v>
      </c>
      <c r="I1224" t="s">
        <v>254</v>
      </c>
      <c r="J1224">
        <v>0.747</v>
      </c>
      <c r="K1224">
        <v>28.305</v>
      </c>
      <c r="L1224">
        <v>37.584000000000003</v>
      </c>
      <c r="M1224">
        <v>20.466999999999999</v>
      </c>
    </row>
    <row r="1225" spans="1:13" hidden="1" x14ac:dyDescent="0.3">
      <c r="A1225" t="s">
        <v>31</v>
      </c>
      <c r="B1225">
        <v>1998</v>
      </c>
      <c r="C1225" t="s">
        <v>21</v>
      </c>
      <c r="D1225" t="s">
        <v>52</v>
      </c>
      <c r="E1225">
        <v>123700</v>
      </c>
      <c r="F1225">
        <v>44800</v>
      </c>
      <c r="G1225">
        <v>1048.3</v>
      </c>
      <c r="H1225">
        <v>12221560</v>
      </c>
      <c r="I1225">
        <v>35873</v>
      </c>
      <c r="J1225">
        <v>0.38500000000000001</v>
      </c>
      <c r="K1225">
        <v>28.305</v>
      </c>
      <c r="L1225" t="s">
        <v>255</v>
      </c>
      <c r="M1225">
        <v>20.466999999999999</v>
      </c>
    </row>
    <row r="1226" spans="1:13" hidden="1" x14ac:dyDescent="0.3">
      <c r="A1226" t="s">
        <v>32</v>
      </c>
      <c r="B1226">
        <v>1998</v>
      </c>
      <c r="C1226" t="s">
        <v>19</v>
      </c>
      <c r="D1226" t="s">
        <v>52</v>
      </c>
      <c r="E1226">
        <v>75500</v>
      </c>
      <c r="F1226">
        <v>30900</v>
      </c>
      <c r="G1226">
        <v>1048.3</v>
      </c>
      <c r="H1226">
        <v>7459400</v>
      </c>
      <c r="I1226">
        <v>21895</v>
      </c>
      <c r="J1226">
        <v>0.65900000000000003</v>
      </c>
      <c r="K1226">
        <v>28.305</v>
      </c>
      <c r="L1226">
        <v>37.584000000000003</v>
      </c>
      <c r="M1226">
        <v>20.466999999999999</v>
      </c>
    </row>
    <row r="1227" spans="1:13" hidden="1" x14ac:dyDescent="0.3">
      <c r="A1227" t="s">
        <v>32</v>
      </c>
      <c r="B1227">
        <v>1998</v>
      </c>
      <c r="C1227" t="s">
        <v>39</v>
      </c>
      <c r="D1227" t="s">
        <v>52</v>
      </c>
      <c r="E1227">
        <v>354800</v>
      </c>
      <c r="F1227">
        <v>230600</v>
      </c>
      <c r="G1227">
        <v>1048.3</v>
      </c>
      <c r="H1227">
        <v>35054240</v>
      </c>
      <c r="I1227">
        <v>102892</v>
      </c>
      <c r="J1227" t="s">
        <v>256</v>
      </c>
      <c r="L1227">
        <v>37.584000000000003</v>
      </c>
      <c r="M1227">
        <v>20.466999999999999</v>
      </c>
    </row>
    <row r="1228" spans="1:13" hidden="1" x14ac:dyDescent="0.3">
      <c r="A1228" t="s">
        <v>20</v>
      </c>
      <c r="B1228">
        <v>1998</v>
      </c>
      <c r="C1228" t="s">
        <v>21</v>
      </c>
      <c r="D1228" t="s">
        <v>52</v>
      </c>
      <c r="E1228">
        <v>11500</v>
      </c>
      <c r="F1228">
        <v>6400</v>
      </c>
      <c r="G1228">
        <v>1048.3</v>
      </c>
      <c r="H1228">
        <v>1136200</v>
      </c>
      <c r="I1228">
        <v>3335</v>
      </c>
      <c r="J1228">
        <v>0.46899999999999997</v>
      </c>
      <c r="K1228">
        <v>28.305</v>
      </c>
      <c r="L1228">
        <v>37.584000000000003</v>
      </c>
    </row>
    <row r="1229" spans="1:13" hidden="1" x14ac:dyDescent="0.3">
      <c r="A1229" t="s">
        <v>22</v>
      </c>
      <c r="B1229">
        <v>1998</v>
      </c>
      <c r="C1229" t="s">
        <v>19</v>
      </c>
      <c r="D1229" t="s">
        <v>243</v>
      </c>
      <c r="E1229">
        <v>72015</v>
      </c>
      <c r="F1229">
        <v>60565</v>
      </c>
      <c r="G1229">
        <v>1332.5</v>
      </c>
      <c r="H1229">
        <v>7115082</v>
      </c>
      <c r="I1229">
        <v>20884.349999999999</v>
      </c>
      <c r="J1229">
        <v>0.87</v>
      </c>
      <c r="K1229">
        <v>25.962</v>
      </c>
      <c r="L1229">
        <v>36.698</v>
      </c>
      <c r="M1229">
        <v>15.211</v>
      </c>
    </row>
    <row r="1230" spans="1:13" hidden="1" x14ac:dyDescent="0.3">
      <c r="A1230" t="s">
        <v>13</v>
      </c>
      <c r="B1230">
        <v>1998</v>
      </c>
      <c r="C1230" t="s">
        <v>16</v>
      </c>
      <c r="D1230" t="s">
        <v>243</v>
      </c>
      <c r="E1230">
        <v>132836</v>
      </c>
      <c r="F1230">
        <v>270992</v>
      </c>
      <c r="G1230">
        <v>1332.5</v>
      </c>
      <c r="H1230">
        <v>13124196.800000001</v>
      </c>
      <c r="I1230">
        <v>38522.44</v>
      </c>
      <c r="J1230">
        <v>1.766</v>
      </c>
      <c r="K1230">
        <v>25.962</v>
      </c>
      <c r="L1230">
        <v>36.698</v>
      </c>
      <c r="M1230">
        <v>15.211</v>
      </c>
    </row>
    <row r="1231" spans="1:13" hidden="1" x14ac:dyDescent="0.3">
      <c r="A1231" t="s">
        <v>13</v>
      </c>
      <c r="B1231">
        <v>1998</v>
      </c>
      <c r="C1231" t="s">
        <v>17</v>
      </c>
      <c r="D1231" t="s">
        <v>243</v>
      </c>
      <c r="E1231">
        <v>4234443</v>
      </c>
      <c r="F1231">
        <v>5722449</v>
      </c>
      <c r="G1231">
        <v>0</v>
      </c>
      <c r="H1231">
        <v>418362968.39999998</v>
      </c>
      <c r="I1231">
        <v>1227988.47</v>
      </c>
      <c r="J1231">
        <v>1.2430000000000001</v>
      </c>
      <c r="K1231">
        <v>25.962</v>
      </c>
      <c r="L1231">
        <v>36.698</v>
      </c>
      <c r="M1231">
        <v>15.211</v>
      </c>
    </row>
    <row r="1232" spans="1:13" hidden="1" x14ac:dyDescent="0.3">
      <c r="A1232" t="s">
        <v>18</v>
      </c>
      <c r="B1232">
        <v>1998</v>
      </c>
      <c r="C1232" t="s">
        <v>24</v>
      </c>
      <c r="D1232" t="s">
        <v>243</v>
      </c>
      <c r="E1232">
        <v>106935</v>
      </c>
      <c r="F1232">
        <v>5101066</v>
      </c>
      <c r="G1232">
        <v>1332.5</v>
      </c>
      <c r="H1232">
        <v>10565178</v>
      </c>
      <c r="I1232">
        <v>31011.15</v>
      </c>
      <c r="J1232">
        <v>39.295000000000002</v>
      </c>
      <c r="K1232">
        <v>25.962</v>
      </c>
      <c r="L1232">
        <v>36.698</v>
      </c>
      <c r="M1232">
        <v>15.211</v>
      </c>
    </row>
    <row r="1233" spans="1:13" hidden="1" x14ac:dyDescent="0.3">
      <c r="A1233" t="s">
        <v>31</v>
      </c>
      <c r="B1233">
        <v>1998</v>
      </c>
      <c r="C1233" t="s">
        <v>19</v>
      </c>
      <c r="D1233" t="s">
        <v>243</v>
      </c>
      <c r="E1233">
        <v>22870</v>
      </c>
      <c r="F1233">
        <v>18036</v>
      </c>
      <c r="G1233">
        <v>1332.5</v>
      </c>
      <c r="H1233">
        <v>2259556</v>
      </c>
      <c r="I1233">
        <v>6632.3</v>
      </c>
      <c r="J1233">
        <v>0.85799999999999998</v>
      </c>
      <c r="K1233">
        <v>25.962</v>
      </c>
      <c r="L1233">
        <v>36.698</v>
      </c>
      <c r="M1233">
        <v>15.211</v>
      </c>
    </row>
    <row r="1234" spans="1:13" hidden="1" x14ac:dyDescent="0.3">
      <c r="A1234" t="s">
        <v>32</v>
      </c>
      <c r="B1234">
        <v>1998</v>
      </c>
      <c r="C1234" t="s">
        <v>19</v>
      </c>
      <c r="D1234" t="s">
        <v>243</v>
      </c>
      <c r="E1234">
        <v>25116</v>
      </c>
      <c r="F1234">
        <v>18601</v>
      </c>
      <c r="G1234">
        <v>1332.5</v>
      </c>
      <c r="H1234">
        <v>2481460.7999999998</v>
      </c>
      <c r="I1234">
        <v>7283.64</v>
      </c>
      <c r="J1234">
        <v>0.752</v>
      </c>
      <c r="K1234">
        <v>25.962</v>
      </c>
      <c r="L1234">
        <v>36.698</v>
      </c>
      <c r="M1234">
        <v>15.211</v>
      </c>
    </row>
    <row r="1235" spans="1:13" hidden="1" x14ac:dyDescent="0.3">
      <c r="A1235" t="s">
        <v>20</v>
      </c>
      <c r="B1235">
        <v>1998</v>
      </c>
      <c r="C1235" t="s">
        <v>21</v>
      </c>
      <c r="D1235" t="s">
        <v>243</v>
      </c>
      <c r="E1235" t="s">
        <v>257</v>
      </c>
      <c r="F1235">
        <v>4403655</v>
      </c>
      <c r="G1235">
        <v>1332.5</v>
      </c>
      <c r="H1235">
        <v>209587898</v>
      </c>
      <c r="I1235">
        <v>615187.15</v>
      </c>
      <c r="J1235">
        <v>1.889</v>
      </c>
      <c r="K1235">
        <v>25.962</v>
      </c>
      <c r="L1235">
        <v>36.698</v>
      </c>
      <c r="M1235">
        <v>15.211</v>
      </c>
    </row>
    <row r="1236" spans="1:13" hidden="1" x14ac:dyDescent="0.3">
      <c r="A1236" t="s">
        <v>22</v>
      </c>
      <c r="B1236">
        <v>1998</v>
      </c>
      <c r="C1236" t="s">
        <v>19</v>
      </c>
      <c r="D1236" t="s">
        <v>244</v>
      </c>
      <c r="E1236">
        <v>19700</v>
      </c>
      <c r="F1236">
        <v>20400</v>
      </c>
      <c r="G1236">
        <v>775.6</v>
      </c>
      <c r="H1236">
        <v>1946360</v>
      </c>
      <c r="I1236">
        <v>5713</v>
      </c>
      <c r="J1236">
        <v>0.85299999999999998</v>
      </c>
      <c r="K1236">
        <v>27.231000000000002</v>
      </c>
      <c r="L1236">
        <v>39.255000000000003</v>
      </c>
      <c r="M1236">
        <v>16.47</v>
      </c>
    </row>
    <row r="1237" spans="1:13" hidden="1" x14ac:dyDescent="0.3">
      <c r="A1237" t="s">
        <v>13</v>
      </c>
      <c r="B1237">
        <v>1998</v>
      </c>
      <c r="C1237" t="s">
        <v>19</v>
      </c>
      <c r="D1237" t="s">
        <v>244</v>
      </c>
      <c r="E1237">
        <v>622100</v>
      </c>
      <c r="F1237">
        <v>1015900</v>
      </c>
      <c r="G1237">
        <v>775.6</v>
      </c>
      <c r="H1237">
        <v>61463480</v>
      </c>
      <c r="I1237">
        <v>180409</v>
      </c>
      <c r="J1237">
        <v>1.6950000000000001</v>
      </c>
      <c r="K1237">
        <v>27.231000000000002</v>
      </c>
      <c r="L1237">
        <v>39.255000000000003</v>
      </c>
      <c r="M1237">
        <v>16.47</v>
      </c>
    </row>
    <row r="1238" spans="1:13" hidden="1" x14ac:dyDescent="0.3">
      <c r="A1238" t="s">
        <v>18</v>
      </c>
      <c r="B1238">
        <v>1998</v>
      </c>
      <c r="C1238" t="s">
        <v>24</v>
      </c>
      <c r="D1238" t="s">
        <v>244</v>
      </c>
      <c r="E1238">
        <v>196300</v>
      </c>
      <c r="F1238">
        <v>13565000</v>
      </c>
      <c r="G1238">
        <v>775.6</v>
      </c>
      <c r="H1238">
        <v>19394440</v>
      </c>
      <c r="J1238">
        <v>70.090999999999994</v>
      </c>
      <c r="K1238">
        <v>27.231000000000002</v>
      </c>
      <c r="L1238">
        <v>39.255000000000003</v>
      </c>
      <c r="M1238">
        <v>16.47</v>
      </c>
    </row>
    <row r="1239" spans="1:13" hidden="1" x14ac:dyDescent="0.3">
      <c r="A1239" t="s">
        <v>32</v>
      </c>
      <c r="B1239">
        <v>1998</v>
      </c>
      <c r="C1239" t="s">
        <v>49</v>
      </c>
      <c r="D1239" t="s">
        <v>244</v>
      </c>
      <c r="E1239">
        <v>125200</v>
      </c>
      <c r="F1239">
        <v>75200</v>
      </c>
      <c r="G1239">
        <v>775.6</v>
      </c>
      <c r="H1239">
        <v>12369760</v>
      </c>
      <c r="I1239">
        <v>36308</v>
      </c>
      <c r="J1239">
        <v>0.59299999999999997</v>
      </c>
      <c r="K1239">
        <v>27.231000000000002</v>
      </c>
      <c r="L1239">
        <v>39.255000000000003</v>
      </c>
      <c r="M1239">
        <v>16.47</v>
      </c>
    </row>
    <row r="1240" spans="1:13" hidden="1" x14ac:dyDescent="0.3">
      <c r="A1240" t="s">
        <v>20</v>
      </c>
      <c r="B1240">
        <v>1998</v>
      </c>
      <c r="C1240" t="s">
        <v>39</v>
      </c>
      <c r="D1240" t="s">
        <v>244</v>
      </c>
      <c r="E1240">
        <v>705400</v>
      </c>
      <c r="F1240">
        <v>1702600</v>
      </c>
      <c r="G1240">
        <v>775.6</v>
      </c>
      <c r="H1240">
        <v>69693520</v>
      </c>
      <c r="I1240">
        <v>204566</v>
      </c>
      <c r="J1240">
        <v>2.4249999999999998</v>
      </c>
      <c r="K1240">
        <v>27.231000000000002</v>
      </c>
      <c r="L1240">
        <v>39.255000000000003</v>
      </c>
      <c r="M1240">
        <v>16.47</v>
      </c>
    </row>
    <row r="1241" spans="1:13" hidden="1" x14ac:dyDescent="0.3">
      <c r="A1241" t="s">
        <v>13</v>
      </c>
      <c r="B1241">
        <v>1998</v>
      </c>
      <c r="C1241" t="s">
        <v>33</v>
      </c>
      <c r="D1241" t="s">
        <v>258</v>
      </c>
      <c r="E1241">
        <v>1086694</v>
      </c>
      <c r="F1241">
        <v>2432000</v>
      </c>
      <c r="G1241">
        <v>687.6</v>
      </c>
      <c r="H1241">
        <v>107365367.2</v>
      </c>
      <c r="I1241">
        <v>315141.26</v>
      </c>
      <c r="J1241">
        <v>2.2869999999999999</v>
      </c>
      <c r="K1241">
        <v>25.440999999999999</v>
      </c>
      <c r="L1241">
        <v>38.329000000000001</v>
      </c>
    </row>
    <row r="1242" spans="1:13" hidden="1" x14ac:dyDescent="0.3">
      <c r="A1242" t="s">
        <v>18</v>
      </c>
      <c r="B1242">
        <v>1998</v>
      </c>
      <c r="C1242" t="s">
        <v>24</v>
      </c>
      <c r="D1242" t="s">
        <v>258</v>
      </c>
      <c r="E1242">
        <v>128074</v>
      </c>
      <c r="G1242">
        <v>687.6</v>
      </c>
      <c r="H1242">
        <v>12653711.199999999</v>
      </c>
      <c r="I1242">
        <v>37141.46</v>
      </c>
      <c r="J1242">
        <v>51.584000000000003</v>
      </c>
      <c r="K1242">
        <v>25.440999999999999</v>
      </c>
      <c r="L1242">
        <v>38.329000000000001</v>
      </c>
      <c r="M1242">
        <v>13.587999999999999</v>
      </c>
    </row>
    <row r="1243" spans="1:13" hidden="1" x14ac:dyDescent="0.3">
      <c r="A1243" t="s">
        <v>31</v>
      </c>
      <c r="B1243">
        <v>1998</v>
      </c>
      <c r="C1243" t="s">
        <v>39</v>
      </c>
      <c r="D1243" t="s">
        <v>258</v>
      </c>
      <c r="E1243">
        <v>24721</v>
      </c>
      <c r="F1243">
        <v>35700</v>
      </c>
      <c r="G1243">
        <v>687.6</v>
      </c>
      <c r="H1243">
        <v>2442434.7999999998</v>
      </c>
      <c r="I1243">
        <v>7169.09</v>
      </c>
      <c r="J1243">
        <v>0.97699999999999998</v>
      </c>
      <c r="K1243">
        <v>25.440999999999999</v>
      </c>
      <c r="L1243">
        <v>38.329000000000001</v>
      </c>
      <c r="M1243">
        <v>13.587999999999999</v>
      </c>
    </row>
    <row r="1244" spans="1:13" hidden="1" x14ac:dyDescent="0.3">
      <c r="A1244" t="s">
        <v>32</v>
      </c>
      <c r="B1244">
        <v>1998</v>
      </c>
      <c r="C1244" t="s">
        <v>19</v>
      </c>
      <c r="D1244" t="s">
        <v>258</v>
      </c>
      <c r="E1244">
        <v>1957</v>
      </c>
      <c r="F1244">
        <v>500</v>
      </c>
      <c r="G1244">
        <v>687.6</v>
      </c>
      <c r="H1244">
        <v>193351.6</v>
      </c>
      <c r="I1244">
        <v>567.53</v>
      </c>
      <c r="J1244">
        <v>0.151</v>
      </c>
      <c r="K1244">
        <v>25.440999999999999</v>
      </c>
      <c r="L1244">
        <v>38.329000000000001</v>
      </c>
      <c r="M1244">
        <v>13.587999999999999</v>
      </c>
    </row>
    <row r="1245" spans="1:13" hidden="1" x14ac:dyDescent="0.3">
      <c r="A1245" t="s">
        <v>20</v>
      </c>
      <c r="B1245">
        <v>1998</v>
      </c>
      <c r="C1245" t="s">
        <v>21</v>
      </c>
      <c r="D1245" t="s">
        <v>258</v>
      </c>
      <c r="E1245">
        <v>2185662</v>
      </c>
      <c r="F1245">
        <v>8563000</v>
      </c>
      <c r="G1245">
        <v>687.6</v>
      </c>
      <c r="H1245">
        <v>215943405.59999999</v>
      </c>
      <c r="I1245">
        <v>633841.98</v>
      </c>
      <c r="J1245">
        <v>3.8260000000000001</v>
      </c>
      <c r="K1245">
        <v>25.440999999999999</v>
      </c>
      <c r="L1245">
        <v>38.329000000000001</v>
      </c>
      <c r="M1245">
        <v>13.587999999999999</v>
      </c>
    </row>
    <row r="1246" spans="1:13" hidden="1" x14ac:dyDescent="0.3">
      <c r="A1246" t="s">
        <v>13</v>
      </c>
      <c r="B1246">
        <v>1998</v>
      </c>
      <c r="C1246" t="s">
        <v>19</v>
      </c>
      <c r="D1246" t="s">
        <v>259</v>
      </c>
      <c r="F1246">
        <v>116997</v>
      </c>
      <c r="G1246">
        <v>1381.6</v>
      </c>
      <c r="H1246">
        <v>8113950</v>
      </c>
      <c r="I1246">
        <v>23816.25</v>
      </c>
      <c r="J1246">
        <v>1.4550000000000001</v>
      </c>
      <c r="K1246">
        <v>21.204000000000001</v>
      </c>
      <c r="L1246">
        <v>32.273000000000003</v>
      </c>
      <c r="M1246">
        <v>11.833</v>
      </c>
    </row>
    <row r="1247" spans="1:13" hidden="1" x14ac:dyDescent="0.3">
      <c r="A1247" t="s">
        <v>32</v>
      </c>
      <c r="B1247">
        <v>1998</v>
      </c>
      <c r="C1247" t="s">
        <v>19</v>
      </c>
      <c r="D1247" t="s">
        <v>259</v>
      </c>
      <c r="E1247">
        <v>15155</v>
      </c>
      <c r="F1247">
        <v>6167</v>
      </c>
      <c r="H1247">
        <v>1497314</v>
      </c>
      <c r="I1247">
        <v>4394.95</v>
      </c>
      <c r="J1247">
        <v>0.51300000000000001</v>
      </c>
      <c r="K1247">
        <v>21.204000000000001</v>
      </c>
      <c r="L1247">
        <v>32.273000000000003</v>
      </c>
      <c r="M1247">
        <v>11.833</v>
      </c>
    </row>
    <row r="1248" spans="1:13" hidden="1" x14ac:dyDescent="0.3">
      <c r="A1248" t="s">
        <v>20</v>
      </c>
      <c r="B1248">
        <v>1998</v>
      </c>
      <c r="C1248" t="s">
        <v>21</v>
      </c>
      <c r="D1248" t="s">
        <v>259</v>
      </c>
      <c r="E1248">
        <v>379718</v>
      </c>
      <c r="F1248">
        <v>481267</v>
      </c>
      <c r="G1248">
        <v>1381.6</v>
      </c>
      <c r="H1248">
        <v>37516138.399999999</v>
      </c>
      <c r="I1248">
        <v>110118.22</v>
      </c>
      <c r="J1248">
        <v>1.363</v>
      </c>
      <c r="K1248">
        <v>21.204000000000001</v>
      </c>
      <c r="M1248">
        <v>11.833</v>
      </c>
    </row>
    <row r="1249" spans="1:13" hidden="1" x14ac:dyDescent="0.3">
      <c r="A1249" t="s">
        <v>13</v>
      </c>
      <c r="B1249">
        <v>1998</v>
      </c>
      <c r="C1249" t="s">
        <v>19</v>
      </c>
      <c r="D1249" t="s">
        <v>246</v>
      </c>
      <c r="E1249">
        <v>5438800</v>
      </c>
      <c r="F1249">
        <v>3346300</v>
      </c>
      <c r="G1249">
        <v>962.7</v>
      </c>
      <c r="H1249">
        <v>537353440</v>
      </c>
      <c r="I1249">
        <v>1577252</v>
      </c>
      <c r="J1249">
        <v>0.58699999999999997</v>
      </c>
      <c r="K1249">
        <v>25.693999999999999</v>
      </c>
      <c r="L1249">
        <v>36.942</v>
      </c>
      <c r="M1249">
        <v>14.827</v>
      </c>
    </row>
    <row r="1250" spans="1:13" hidden="1" x14ac:dyDescent="0.3">
      <c r="A1250" t="s">
        <v>18</v>
      </c>
      <c r="B1250">
        <v>1998</v>
      </c>
      <c r="C1250" t="s">
        <v>24</v>
      </c>
      <c r="D1250" t="s">
        <v>246</v>
      </c>
      <c r="E1250">
        <v>72440</v>
      </c>
      <c r="F1250">
        <v>1609360</v>
      </c>
      <c r="G1250">
        <v>962.7</v>
      </c>
      <c r="H1250">
        <v>7157072</v>
      </c>
      <c r="I1250">
        <v>21007.599999999999</v>
      </c>
      <c r="J1250">
        <v>17.873999999999999</v>
      </c>
      <c r="K1250">
        <v>25.693999999999999</v>
      </c>
      <c r="L1250">
        <v>36.942</v>
      </c>
      <c r="M1250">
        <v>14.827</v>
      </c>
    </row>
    <row r="1251" spans="1:13" hidden="1" x14ac:dyDescent="0.3">
      <c r="A1251" t="s">
        <v>31</v>
      </c>
      <c r="B1251">
        <v>1998</v>
      </c>
      <c r="D1251" t="s">
        <v>246</v>
      </c>
      <c r="E1251">
        <v>8100</v>
      </c>
      <c r="F1251">
        <v>2500</v>
      </c>
      <c r="G1251">
        <v>962.7</v>
      </c>
      <c r="H1251">
        <v>800280</v>
      </c>
      <c r="I1251">
        <v>2349</v>
      </c>
      <c r="J1251">
        <v>0.26700000000000002</v>
      </c>
      <c r="K1251">
        <v>25.693999999999999</v>
      </c>
      <c r="L1251">
        <v>36.942</v>
      </c>
      <c r="M1251">
        <v>14.827</v>
      </c>
    </row>
    <row r="1252" spans="1:13" hidden="1" x14ac:dyDescent="0.3">
      <c r="A1252" t="s">
        <v>20</v>
      </c>
      <c r="B1252">
        <v>1998</v>
      </c>
      <c r="C1252" t="s">
        <v>21</v>
      </c>
      <c r="D1252" t="s">
        <v>246</v>
      </c>
      <c r="E1252">
        <v>4577900</v>
      </c>
      <c r="F1252">
        <v>8179600</v>
      </c>
      <c r="G1252">
        <v>962.7</v>
      </c>
      <c r="H1252">
        <v>452296520</v>
      </c>
      <c r="I1252">
        <v>1327591</v>
      </c>
      <c r="J1252">
        <v>1.619</v>
      </c>
      <c r="K1252">
        <v>25.693999999999999</v>
      </c>
      <c r="L1252">
        <v>36.942</v>
      </c>
      <c r="M1252">
        <v>14.827</v>
      </c>
    </row>
    <row r="1253" spans="1:13" hidden="1" x14ac:dyDescent="0.3">
      <c r="A1253" t="s">
        <v>22</v>
      </c>
      <c r="B1253">
        <v>1998</v>
      </c>
      <c r="C1253" t="s">
        <v>19</v>
      </c>
      <c r="D1253" t="s">
        <v>248</v>
      </c>
      <c r="E1253">
        <v>157000</v>
      </c>
      <c r="F1253">
        <v>159100</v>
      </c>
      <c r="G1253">
        <v>1314.8</v>
      </c>
      <c r="H1253">
        <v>15511600</v>
      </c>
      <c r="J1253">
        <v>1.03</v>
      </c>
      <c r="K1253">
        <v>25.411999999999999</v>
      </c>
      <c r="L1253">
        <v>35.527000000000001</v>
      </c>
      <c r="M1253">
        <v>16.146999999999998</v>
      </c>
    </row>
    <row r="1254" spans="1:13" hidden="1" x14ac:dyDescent="0.3">
      <c r="A1254" t="s">
        <v>13</v>
      </c>
      <c r="B1254">
        <v>1998</v>
      </c>
      <c r="C1254" t="s">
        <v>19</v>
      </c>
      <c r="D1254" t="s">
        <v>248</v>
      </c>
      <c r="E1254">
        <v>1445700</v>
      </c>
      <c r="F1254">
        <v>2395100</v>
      </c>
      <c r="G1254">
        <v>1314.8</v>
      </c>
      <c r="H1254">
        <v>142835160</v>
      </c>
      <c r="I1254">
        <v>419253</v>
      </c>
      <c r="J1254">
        <v>1.2669999999999999</v>
      </c>
      <c r="K1254">
        <v>25.411999999999999</v>
      </c>
      <c r="L1254">
        <v>35.527000000000001</v>
      </c>
      <c r="M1254">
        <v>16.146999999999998</v>
      </c>
    </row>
    <row r="1255" spans="1:13" hidden="1" x14ac:dyDescent="0.3">
      <c r="A1255" t="s">
        <v>13</v>
      </c>
      <c r="B1255">
        <v>1998</v>
      </c>
      <c r="C1255" t="s">
        <v>16</v>
      </c>
      <c r="D1255" t="s">
        <v>248</v>
      </c>
      <c r="E1255">
        <v>37400</v>
      </c>
      <c r="F1255">
        <v>72500</v>
      </c>
      <c r="G1255">
        <v>1314.8</v>
      </c>
      <c r="H1255">
        <v>3695120</v>
      </c>
      <c r="I1255">
        <v>10846</v>
      </c>
      <c r="J1255">
        <v>2.0529999999999999</v>
      </c>
      <c r="K1255">
        <v>25.411999999999999</v>
      </c>
      <c r="L1255">
        <v>35.527000000000001</v>
      </c>
      <c r="M1255">
        <v>16.146999999999998</v>
      </c>
    </row>
    <row r="1256" spans="1:13" hidden="1" x14ac:dyDescent="0.3">
      <c r="A1256" t="s">
        <v>18</v>
      </c>
      <c r="B1256">
        <v>1998</v>
      </c>
      <c r="C1256" t="s">
        <v>19</v>
      </c>
      <c r="D1256" t="s">
        <v>248</v>
      </c>
      <c r="F1256">
        <v>47151100</v>
      </c>
      <c r="G1256">
        <v>1314.8</v>
      </c>
      <c r="H1256">
        <v>52344240</v>
      </c>
      <c r="I1256">
        <v>153642</v>
      </c>
      <c r="J1256">
        <v>84.554000000000002</v>
      </c>
      <c r="K1256">
        <v>25.411999999999999</v>
      </c>
      <c r="L1256">
        <v>35.527000000000001</v>
      </c>
      <c r="M1256">
        <v>16.146999999999998</v>
      </c>
    </row>
    <row r="1257" spans="1:13" hidden="1" x14ac:dyDescent="0.3">
      <c r="A1257" t="s">
        <v>31</v>
      </c>
      <c r="B1257">
        <v>1998</v>
      </c>
      <c r="C1257" t="s">
        <v>19</v>
      </c>
      <c r="D1257" t="s">
        <v>248</v>
      </c>
      <c r="E1257">
        <v>167800</v>
      </c>
      <c r="F1257">
        <v>56300</v>
      </c>
      <c r="G1257">
        <v>1314.8</v>
      </c>
      <c r="H1257">
        <v>16578640</v>
      </c>
      <c r="I1257">
        <v>48662</v>
      </c>
      <c r="J1257">
        <v>0.34399999999999997</v>
      </c>
      <c r="K1257">
        <v>25.411999999999999</v>
      </c>
      <c r="L1257">
        <v>35.527000000000001</v>
      </c>
      <c r="M1257">
        <v>16.146999999999998</v>
      </c>
    </row>
    <row r="1258" spans="1:13" hidden="1" x14ac:dyDescent="0.3">
      <c r="A1258" t="s">
        <v>31</v>
      </c>
      <c r="B1258">
        <v>1998</v>
      </c>
      <c r="C1258" t="s">
        <v>21</v>
      </c>
      <c r="D1258" t="s">
        <v>248</v>
      </c>
      <c r="E1258">
        <v>257900</v>
      </c>
      <c r="F1258">
        <v>129900</v>
      </c>
      <c r="G1258">
        <v>1314.8</v>
      </c>
      <c r="H1258">
        <v>25480520</v>
      </c>
      <c r="I1258">
        <v>74791</v>
      </c>
      <c r="J1258">
        <v>0.56799999999999995</v>
      </c>
      <c r="K1258">
        <v>25.411999999999999</v>
      </c>
      <c r="L1258">
        <v>35.527000000000001</v>
      </c>
    </row>
    <row r="1259" spans="1:13" hidden="1" x14ac:dyDescent="0.3">
      <c r="A1259" t="s">
        <v>31</v>
      </c>
      <c r="B1259">
        <v>1998</v>
      </c>
      <c r="C1259" t="s">
        <v>16</v>
      </c>
      <c r="D1259" t="s">
        <v>248</v>
      </c>
      <c r="E1259">
        <v>15200</v>
      </c>
      <c r="F1259">
        <v>12000</v>
      </c>
      <c r="G1259">
        <v>1314.8</v>
      </c>
      <c r="H1259">
        <v>1501760</v>
      </c>
      <c r="I1259">
        <v>4408</v>
      </c>
      <c r="J1259">
        <v>0.83899999999999997</v>
      </c>
      <c r="K1259">
        <v>25.411999999999999</v>
      </c>
      <c r="L1259">
        <v>35.527000000000001</v>
      </c>
      <c r="M1259">
        <v>16.146999999999998</v>
      </c>
    </row>
    <row r="1260" spans="1:13" hidden="1" x14ac:dyDescent="0.3">
      <c r="A1260" t="s">
        <v>32</v>
      </c>
      <c r="B1260">
        <v>1998</v>
      </c>
      <c r="C1260" t="s">
        <v>19</v>
      </c>
      <c r="D1260" t="s">
        <v>248</v>
      </c>
      <c r="E1260">
        <v>531500</v>
      </c>
      <c r="F1260">
        <v>338000</v>
      </c>
      <c r="G1260">
        <v>1314.8</v>
      </c>
      <c r="H1260">
        <v>52512200</v>
      </c>
      <c r="I1260">
        <v>154135</v>
      </c>
      <c r="J1260">
        <v>0.60199999999999998</v>
      </c>
      <c r="K1260">
        <v>25.411999999999999</v>
      </c>
      <c r="L1260">
        <v>35.527000000000001</v>
      </c>
      <c r="M1260">
        <v>16.146999999999998</v>
      </c>
    </row>
    <row r="1261" spans="1:13" hidden="1" x14ac:dyDescent="0.3">
      <c r="A1261" t="s">
        <v>20</v>
      </c>
      <c r="B1261">
        <v>1998</v>
      </c>
      <c r="C1261" t="s">
        <v>21</v>
      </c>
      <c r="D1261" t="s">
        <v>248</v>
      </c>
      <c r="E1261">
        <v>1015500</v>
      </c>
      <c r="F1261">
        <v>1308500</v>
      </c>
      <c r="G1261">
        <v>1314.8</v>
      </c>
      <c r="H1261">
        <v>100331400</v>
      </c>
      <c r="I1261">
        <v>294495</v>
      </c>
      <c r="J1261">
        <v>1.2649999999999999</v>
      </c>
      <c r="K1261">
        <v>25.411999999999999</v>
      </c>
      <c r="L1261">
        <v>35.527000000000001</v>
      </c>
      <c r="M1261" t="s">
        <v>260</v>
      </c>
    </row>
    <row r="1262" spans="1:13" hidden="1" x14ac:dyDescent="0.3">
      <c r="A1262" t="s">
        <v>13</v>
      </c>
      <c r="B1262">
        <v>1998</v>
      </c>
      <c r="C1262" t="s">
        <v>19</v>
      </c>
      <c r="D1262" t="s">
        <v>252</v>
      </c>
      <c r="E1262">
        <v>2519000</v>
      </c>
      <c r="F1262">
        <v>7940000</v>
      </c>
      <c r="G1262" t="s">
        <v>261</v>
      </c>
      <c r="H1262">
        <v>248877200</v>
      </c>
      <c r="I1262">
        <v>730510</v>
      </c>
      <c r="J1262">
        <v>3.0990000000000002</v>
      </c>
      <c r="K1262">
        <v>26.006</v>
      </c>
      <c r="L1262">
        <v>39.048000000000002</v>
      </c>
      <c r="M1262">
        <v>14.06</v>
      </c>
    </row>
    <row r="1263" spans="1:13" hidden="1" x14ac:dyDescent="0.3">
      <c r="A1263" t="s">
        <v>18</v>
      </c>
      <c r="B1263">
        <v>1998</v>
      </c>
      <c r="C1263" t="s">
        <v>24</v>
      </c>
      <c r="D1263" t="s">
        <v>252</v>
      </c>
      <c r="E1263">
        <v>103000</v>
      </c>
      <c r="F1263">
        <v>6130000</v>
      </c>
      <c r="G1263">
        <v>588.6</v>
      </c>
      <c r="H1263">
        <v>10176400</v>
      </c>
      <c r="I1263">
        <v>29870</v>
      </c>
      <c r="J1263">
        <v>60.698</v>
      </c>
      <c r="K1263">
        <v>26.006</v>
      </c>
      <c r="L1263">
        <v>39.048000000000002</v>
      </c>
      <c r="M1263">
        <v>14.06</v>
      </c>
    </row>
    <row r="1264" spans="1:13" hidden="1" x14ac:dyDescent="0.3">
      <c r="A1264" t="s">
        <v>32</v>
      </c>
      <c r="B1264">
        <v>1998</v>
      </c>
      <c r="C1264" t="s">
        <v>19</v>
      </c>
      <c r="D1264" t="s">
        <v>252</v>
      </c>
      <c r="E1264">
        <v>4100</v>
      </c>
      <c r="F1264">
        <v>2000</v>
      </c>
      <c r="G1264">
        <v>588.6</v>
      </c>
      <c r="H1264">
        <v>405080</v>
      </c>
      <c r="J1264">
        <v>0.496</v>
      </c>
      <c r="K1264">
        <v>26.006</v>
      </c>
      <c r="L1264">
        <v>39.048000000000002</v>
      </c>
      <c r="M1264">
        <v>14.06</v>
      </c>
    </row>
    <row r="1265" spans="1:13" hidden="1" x14ac:dyDescent="0.3">
      <c r="A1265" t="s">
        <v>20</v>
      </c>
      <c r="B1265">
        <v>1998</v>
      </c>
      <c r="C1265" t="s">
        <v>21</v>
      </c>
      <c r="D1265" t="s">
        <v>252</v>
      </c>
      <c r="E1265">
        <v>3338000</v>
      </c>
      <c r="F1265">
        <v>14460000</v>
      </c>
      <c r="G1265" t="s">
        <v>262</v>
      </c>
      <c r="I1265">
        <v>968020</v>
      </c>
      <c r="J1265">
        <v>4.2990000000000004</v>
      </c>
      <c r="K1265">
        <v>26.006</v>
      </c>
      <c r="L1265">
        <v>39.048000000000002</v>
      </c>
      <c r="M1265">
        <v>14.06</v>
      </c>
    </row>
    <row r="1266" spans="1:13" hidden="1" x14ac:dyDescent="0.3">
      <c r="A1266" t="s">
        <v>22</v>
      </c>
      <c r="B1266">
        <v>1998</v>
      </c>
      <c r="C1266" t="s">
        <v>19</v>
      </c>
      <c r="D1266" t="s">
        <v>80</v>
      </c>
      <c r="E1266">
        <v>161000</v>
      </c>
      <c r="F1266">
        <v>334162</v>
      </c>
      <c r="G1266">
        <v>1077.0999999999999</v>
      </c>
      <c r="H1266">
        <v>15906800</v>
      </c>
      <c r="I1266">
        <v>46690</v>
      </c>
      <c r="J1266">
        <v>2.2160000000000002</v>
      </c>
      <c r="K1266">
        <v>27.891999999999999</v>
      </c>
      <c r="L1266">
        <v>37.689</v>
      </c>
      <c r="M1266">
        <v>20.097999999999999</v>
      </c>
    </row>
    <row r="1267" spans="1:13" hidden="1" x14ac:dyDescent="0.3">
      <c r="A1267" t="s">
        <v>13</v>
      </c>
      <c r="B1267">
        <v>1998</v>
      </c>
      <c r="C1267" t="s">
        <v>19</v>
      </c>
      <c r="D1267" t="s">
        <v>80</v>
      </c>
      <c r="E1267">
        <v>2386399</v>
      </c>
      <c r="F1267">
        <v>8215286</v>
      </c>
      <c r="G1267">
        <v>1077.0999999999999</v>
      </c>
      <c r="H1267">
        <v>235776221.19999999</v>
      </c>
      <c r="I1267">
        <v>692055.71</v>
      </c>
      <c r="J1267">
        <v>3.4449999999999998</v>
      </c>
      <c r="K1267">
        <v>27.891999999999999</v>
      </c>
      <c r="L1267">
        <v>37.689</v>
      </c>
      <c r="M1267">
        <v>20.097999999999999</v>
      </c>
    </row>
    <row r="1268" spans="1:13" hidden="1" x14ac:dyDescent="0.3">
      <c r="A1268" t="s">
        <v>18</v>
      </c>
      <c r="B1268">
        <v>1998</v>
      </c>
      <c r="C1268" t="s">
        <v>24</v>
      </c>
      <c r="D1268" t="s">
        <v>80</v>
      </c>
      <c r="E1268">
        <v>347910</v>
      </c>
      <c r="F1268">
        <v>46672800</v>
      </c>
      <c r="G1268">
        <v>1077.0999999999999</v>
      </c>
      <c r="H1268" t="s">
        <v>263</v>
      </c>
      <c r="I1268">
        <v>100893.9</v>
      </c>
      <c r="J1268">
        <v>136.07499999999999</v>
      </c>
      <c r="K1268">
        <v>27.891999999999999</v>
      </c>
      <c r="L1268">
        <v>37.689</v>
      </c>
    </row>
    <row r="1269" spans="1:13" hidden="1" x14ac:dyDescent="0.3">
      <c r="A1269" t="s">
        <v>31</v>
      </c>
      <c r="B1269">
        <v>1998</v>
      </c>
      <c r="C1269" t="s">
        <v>19</v>
      </c>
      <c r="D1269" t="s">
        <v>80</v>
      </c>
      <c r="E1269">
        <v>25114</v>
      </c>
      <c r="F1269">
        <v>24686</v>
      </c>
      <c r="G1269">
        <v>1077.0999999999999</v>
      </c>
      <c r="H1269">
        <v>2481263.2000000002</v>
      </c>
      <c r="I1269">
        <v>7283.06</v>
      </c>
      <c r="J1269">
        <v>1.0289999999999999</v>
      </c>
      <c r="K1269">
        <v>27.891999999999999</v>
      </c>
      <c r="L1269">
        <v>37.689</v>
      </c>
      <c r="M1269">
        <v>20.097999999999999</v>
      </c>
    </row>
    <row r="1270" spans="1:13" hidden="1" x14ac:dyDescent="0.3">
      <c r="A1270" t="s">
        <v>32</v>
      </c>
      <c r="B1270">
        <v>1998</v>
      </c>
      <c r="C1270" t="s">
        <v>19</v>
      </c>
      <c r="D1270" t="s">
        <v>80</v>
      </c>
      <c r="E1270">
        <v>446130</v>
      </c>
      <c r="F1270">
        <v>218245</v>
      </c>
      <c r="G1270">
        <v>1077.0999999999999</v>
      </c>
      <c r="H1270">
        <v>44077644</v>
      </c>
      <c r="I1270">
        <v>129377.7</v>
      </c>
      <c r="J1270">
        <v>0.50600000000000001</v>
      </c>
      <c r="K1270">
        <v>27.891999999999999</v>
      </c>
      <c r="L1270">
        <v>37.689</v>
      </c>
      <c r="M1270">
        <v>20.097999999999999</v>
      </c>
    </row>
    <row r="1271" spans="1:13" hidden="1" x14ac:dyDescent="0.3">
      <c r="A1271" t="s">
        <v>13</v>
      </c>
      <c r="B1271">
        <v>1998</v>
      </c>
      <c r="C1271" t="s">
        <v>19</v>
      </c>
      <c r="D1271" t="s">
        <v>264</v>
      </c>
      <c r="E1271">
        <v>255487</v>
      </c>
      <c r="F1271">
        <v>491430</v>
      </c>
      <c r="G1271">
        <v>2472.9</v>
      </c>
      <c r="H1271">
        <v>25242115.600000001</v>
      </c>
      <c r="I1271">
        <v>74091.23</v>
      </c>
      <c r="J1271">
        <v>1.8779999999999999</v>
      </c>
      <c r="K1271">
        <v>24.736000000000001</v>
      </c>
      <c r="L1271">
        <v>33.298000000000002</v>
      </c>
      <c r="M1271">
        <v>16.853999999999999</v>
      </c>
    </row>
    <row r="1272" spans="1:13" hidden="1" x14ac:dyDescent="0.3">
      <c r="A1272" t="s">
        <v>18</v>
      </c>
      <c r="B1272">
        <v>1998</v>
      </c>
      <c r="C1272" t="s">
        <v>143</v>
      </c>
      <c r="D1272" t="s">
        <v>264</v>
      </c>
      <c r="E1272">
        <v>1080</v>
      </c>
      <c r="F1272">
        <v>51300</v>
      </c>
      <c r="G1272">
        <v>2472.9</v>
      </c>
      <c r="H1272">
        <v>106704</v>
      </c>
      <c r="I1272">
        <v>313.2</v>
      </c>
      <c r="J1272">
        <v>48.21</v>
      </c>
      <c r="K1272">
        <v>24.736000000000001</v>
      </c>
      <c r="L1272">
        <v>33.298000000000002</v>
      </c>
      <c r="M1272">
        <v>16.853999999999999</v>
      </c>
    </row>
    <row r="1273" spans="1:13" hidden="1" x14ac:dyDescent="0.3">
      <c r="A1273" t="s">
        <v>32</v>
      </c>
      <c r="B1273">
        <v>1998</v>
      </c>
      <c r="C1273" t="s">
        <v>19</v>
      </c>
      <c r="D1273" t="s">
        <v>264</v>
      </c>
      <c r="E1273">
        <v>1000</v>
      </c>
      <c r="F1273">
        <v>470</v>
      </c>
      <c r="G1273">
        <v>2472.9</v>
      </c>
      <c r="H1273">
        <v>98800</v>
      </c>
      <c r="J1273">
        <v>0.47199999999999998</v>
      </c>
      <c r="K1273">
        <v>24.736000000000001</v>
      </c>
      <c r="L1273">
        <v>33.298000000000002</v>
      </c>
      <c r="M1273">
        <v>16.853999999999999</v>
      </c>
    </row>
    <row r="1274" spans="1:13" hidden="1" x14ac:dyDescent="0.3">
      <c r="A1274" t="s">
        <v>32</v>
      </c>
      <c r="B1274">
        <v>1998</v>
      </c>
      <c r="C1274" t="s">
        <v>21</v>
      </c>
      <c r="D1274" t="s">
        <v>264</v>
      </c>
      <c r="E1274">
        <v>500</v>
      </c>
      <c r="F1274">
        <v>230</v>
      </c>
      <c r="G1274">
        <v>2472.9</v>
      </c>
      <c r="H1274">
        <v>49400</v>
      </c>
      <c r="I1274">
        <v>145</v>
      </c>
      <c r="J1274">
        <v>0.45800000000000002</v>
      </c>
      <c r="L1274">
        <v>33.298000000000002</v>
      </c>
      <c r="M1274">
        <v>16.853999999999999</v>
      </c>
    </row>
    <row r="1275" spans="1:13" hidden="1" x14ac:dyDescent="0.3">
      <c r="A1275" t="s">
        <v>20</v>
      </c>
      <c r="B1275">
        <v>1998</v>
      </c>
      <c r="C1275" t="s">
        <v>48</v>
      </c>
      <c r="D1275" t="s">
        <v>264</v>
      </c>
      <c r="E1275">
        <v>1110</v>
      </c>
      <c r="F1275">
        <v>2100</v>
      </c>
      <c r="G1275">
        <v>2472.9</v>
      </c>
      <c r="H1275">
        <v>109668</v>
      </c>
      <c r="I1275">
        <v>321.89999999999998</v>
      </c>
      <c r="J1275">
        <v>1.9019999999999999</v>
      </c>
      <c r="K1275">
        <v>24.736000000000001</v>
      </c>
      <c r="L1275">
        <v>33.298000000000002</v>
      </c>
    </row>
    <row r="1276" spans="1:13" hidden="1" x14ac:dyDescent="0.3">
      <c r="A1276" t="s">
        <v>22</v>
      </c>
      <c r="B1276">
        <v>1998</v>
      </c>
      <c r="C1276" t="s">
        <v>19</v>
      </c>
      <c r="D1276" t="s">
        <v>253</v>
      </c>
      <c r="E1276">
        <v>134750</v>
      </c>
      <c r="F1276">
        <v>184356</v>
      </c>
      <c r="G1276">
        <v>743.4</v>
      </c>
      <c r="H1276">
        <v>13313300</v>
      </c>
      <c r="I1276">
        <v>39077.5</v>
      </c>
      <c r="J1276">
        <v>1.327</v>
      </c>
      <c r="K1276">
        <v>25.808</v>
      </c>
      <c r="L1276">
        <v>37.002000000000002</v>
      </c>
      <c r="M1276">
        <v>14.904</v>
      </c>
    </row>
    <row r="1277" spans="1:13" hidden="1" x14ac:dyDescent="0.3">
      <c r="A1277" t="s">
        <v>13</v>
      </c>
      <c r="B1277">
        <v>1998</v>
      </c>
      <c r="C1277" t="s">
        <v>19</v>
      </c>
      <c r="D1277" t="s">
        <v>253</v>
      </c>
      <c r="E1277">
        <v>5875153</v>
      </c>
      <c r="F1277">
        <v>11374070</v>
      </c>
      <c r="G1277">
        <v>743.4</v>
      </c>
      <c r="H1277">
        <v>580465116.39999998</v>
      </c>
      <c r="J1277">
        <v>1.865</v>
      </c>
      <c r="K1277">
        <v>25.808</v>
      </c>
      <c r="L1277">
        <v>37.002000000000002</v>
      </c>
      <c r="M1277">
        <v>14.904</v>
      </c>
    </row>
    <row r="1278" spans="1:13" hidden="1" x14ac:dyDescent="0.3">
      <c r="A1278" t="s">
        <v>13</v>
      </c>
      <c r="B1278">
        <v>1998</v>
      </c>
      <c r="C1278" t="s">
        <v>16</v>
      </c>
      <c r="D1278" t="s">
        <v>253</v>
      </c>
      <c r="E1278">
        <v>5629</v>
      </c>
      <c r="F1278">
        <v>12643</v>
      </c>
      <c r="G1278">
        <v>743.4</v>
      </c>
      <c r="H1278">
        <v>556145.19999999995</v>
      </c>
      <c r="I1278">
        <v>1632.41</v>
      </c>
      <c r="J1278">
        <v>2.0150000000000001</v>
      </c>
      <c r="K1278">
        <v>25.808</v>
      </c>
      <c r="L1278">
        <v>37.002000000000002</v>
      </c>
      <c r="M1278">
        <v>14.904</v>
      </c>
    </row>
    <row r="1279" spans="1:13" hidden="1" x14ac:dyDescent="0.3">
      <c r="A1279" t="s">
        <v>18</v>
      </c>
      <c r="B1279">
        <v>1998</v>
      </c>
      <c r="C1279" t="s">
        <v>24</v>
      </c>
      <c r="D1279" t="s">
        <v>253</v>
      </c>
      <c r="E1279">
        <v>1974642</v>
      </c>
      <c r="F1279">
        <v>116483396</v>
      </c>
      <c r="G1279">
        <v>743.4</v>
      </c>
      <c r="H1279">
        <v>195094629.59999999</v>
      </c>
      <c r="I1279">
        <v>572646.18000000005</v>
      </c>
      <c r="J1279">
        <v>51.81</v>
      </c>
      <c r="K1279">
        <v>25.808</v>
      </c>
      <c r="L1279">
        <v>37.002000000000002</v>
      </c>
      <c r="M1279">
        <v>14.904</v>
      </c>
    </row>
    <row r="1280" spans="1:13" hidden="1" x14ac:dyDescent="0.3">
      <c r="A1280" t="s">
        <v>31</v>
      </c>
      <c r="B1280">
        <v>1998</v>
      </c>
      <c r="C1280" t="s">
        <v>21</v>
      </c>
      <c r="D1280" t="s">
        <v>253</v>
      </c>
      <c r="E1280">
        <v>27742</v>
      </c>
      <c r="F1280">
        <v>33926</v>
      </c>
      <c r="G1280">
        <v>743.4</v>
      </c>
      <c r="H1280">
        <v>2740909.6</v>
      </c>
      <c r="I1280">
        <v>8045.18</v>
      </c>
      <c r="J1280">
        <v>1.216</v>
      </c>
      <c r="K1280">
        <v>25.808</v>
      </c>
      <c r="M1280">
        <v>14.904</v>
      </c>
    </row>
    <row r="1281" spans="1:13" hidden="1" x14ac:dyDescent="0.3">
      <c r="A1281" t="s">
        <v>32</v>
      </c>
      <c r="B1281">
        <v>1998</v>
      </c>
      <c r="C1281" t="s">
        <v>19</v>
      </c>
      <c r="D1281" t="s">
        <v>253</v>
      </c>
      <c r="E1281">
        <v>287704</v>
      </c>
      <c r="F1281">
        <v>77017</v>
      </c>
      <c r="G1281">
        <v>7434</v>
      </c>
      <c r="H1281">
        <v>28425155.199999999</v>
      </c>
      <c r="I1281">
        <v>83434.16</v>
      </c>
      <c r="J1281">
        <v>0.32700000000000001</v>
      </c>
      <c r="K1281">
        <v>25.808</v>
      </c>
      <c r="L1281">
        <v>37.002000000000002</v>
      </c>
      <c r="M1281">
        <v>14.904</v>
      </c>
    </row>
    <row r="1282" spans="1:13" hidden="1" x14ac:dyDescent="0.3">
      <c r="A1282" t="s">
        <v>32</v>
      </c>
      <c r="B1282">
        <v>1998</v>
      </c>
      <c r="C1282" t="s">
        <v>16</v>
      </c>
      <c r="D1282" t="s">
        <v>253</v>
      </c>
      <c r="E1282">
        <v>69711</v>
      </c>
      <c r="F1282">
        <v>32249</v>
      </c>
      <c r="G1282">
        <v>743.4</v>
      </c>
      <c r="H1282">
        <v>6887446.7999999998</v>
      </c>
      <c r="I1282">
        <v>20216.189999999999</v>
      </c>
      <c r="J1282">
        <v>0.498</v>
      </c>
      <c r="K1282">
        <v>25.808</v>
      </c>
      <c r="L1282">
        <v>37.002000000000002</v>
      </c>
      <c r="M1282">
        <v>14.904</v>
      </c>
    </row>
    <row r="1283" spans="1:13" hidden="1" x14ac:dyDescent="0.3">
      <c r="A1283" t="s">
        <v>20</v>
      </c>
      <c r="B1283">
        <v>1998</v>
      </c>
      <c r="C1283" t="s">
        <v>21</v>
      </c>
      <c r="D1283" t="s">
        <v>253</v>
      </c>
      <c r="E1283">
        <v>9317904</v>
      </c>
      <c r="F1283">
        <v>23465191</v>
      </c>
      <c r="G1283">
        <v>743.4</v>
      </c>
      <c r="H1283">
        <v>920608915.20000005</v>
      </c>
      <c r="I1283">
        <v>2702192.16</v>
      </c>
      <c r="J1283">
        <v>2.3740000000000001</v>
      </c>
      <c r="K1283">
        <v>25.808</v>
      </c>
      <c r="L1283">
        <v>37.002000000000002</v>
      </c>
      <c r="M1283">
        <v>14.904</v>
      </c>
    </row>
    <row r="1284" spans="1:13" hidden="1" x14ac:dyDescent="0.3">
      <c r="A1284" t="s">
        <v>22</v>
      </c>
      <c r="B1284">
        <v>1999</v>
      </c>
      <c r="C1284" t="s">
        <v>19</v>
      </c>
      <c r="D1284" t="s">
        <v>243</v>
      </c>
      <c r="E1284">
        <v>65724</v>
      </c>
      <c r="F1284">
        <v>64673</v>
      </c>
      <c r="G1284">
        <v>1402.7</v>
      </c>
      <c r="H1284">
        <v>6975288.1200000001</v>
      </c>
      <c r="I1284">
        <v>17745.48</v>
      </c>
      <c r="J1284">
        <v>0.97199999999999998</v>
      </c>
      <c r="K1284">
        <v>26.193000000000001</v>
      </c>
      <c r="L1284">
        <v>37.603999999999999</v>
      </c>
      <c r="M1284">
        <v>15.763999999999999</v>
      </c>
    </row>
    <row r="1285" spans="1:13" hidden="1" x14ac:dyDescent="0.3">
      <c r="A1285" t="s">
        <v>13</v>
      </c>
      <c r="B1285">
        <v>1999</v>
      </c>
      <c r="C1285" t="s">
        <v>19</v>
      </c>
      <c r="D1285" t="s">
        <v>243</v>
      </c>
      <c r="E1285">
        <v>744230</v>
      </c>
      <c r="F1285">
        <v>862282</v>
      </c>
      <c r="G1285">
        <v>1402.7</v>
      </c>
      <c r="I1285">
        <v>200942.1</v>
      </c>
      <c r="J1285">
        <v>1.0620000000000001</v>
      </c>
      <c r="K1285">
        <v>26.193000000000001</v>
      </c>
      <c r="L1285">
        <v>37.603999999999999</v>
      </c>
      <c r="M1285">
        <v>15.763999999999999</v>
      </c>
    </row>
    <row r="1286" spans="1:13" hidden="1" x14ac:dyDescent="0.3">
      <c r="A1286" t="s">
        <v>13</v>
      </c>
      <c r="B1286">
        <v>1999</v>
      </c>
      <c r="C1286" t="s">
        <v>16</v>
      </c>
      <c r="D1286" t="s">
        <v>243</v>
      </c>
      <c r="E1286">
        <v>124874</v>
      </c>
      <c r="F1286">
        <v>246807</v>
      </c>
      <c r="G1286">
        <v>1402.7</v>
      </c>
      <c r="H1286">
        <v>13252877.619999999</v>
      </c>
      <c r="I1286">
        <v>33715.980000000003</v>
      </c>
      <c r="J1286">
        <v>1.7010000000000001</v>
      </c>
      <c r="K1286">
        <v>26.193000000000001</v>
      </c>
      <c r="L1286">
        <v>37.603999999999999</v>
      </c>
      <c r="M1286">
        <v>15.763999999999999</v>
      </c>
    </row>
    <row r="1287" spans="1:13" hidden="1" x14ac:dyDescent="0.3">
      <c r="A1287" t="s">
        <v>18</v>
      </c>
      <c r="B1287">
        <v>1999</v>
      </c>
      <c r="C1287" t="s">
        <v>24</v>
      </c>
      <c r="D1287" t="s">
        <v>243</v>
      </c>
      <c r="E1287">
        <v>97198</v>
      </c>
      <c r="F1287">
        <v>4088505</v>
      </c>
      <c r="G1287">
        <v>1402.7</v>
      </c>
      <c r="H1287">
        <v>10315623.74</v>
      </c>
      <c r="I1287">
        <v>26243.46</v>
      </c>
      <c r="J1287">
        <v>36.621000000000002</v>
      </c>
      <c r="K1287">
        <v>26.193000000000001</v>
      </c>
      <c r="L1287">
        <v>37.603999999999999</v>
      </c>
      <c r="M1287">
        <v>15.763999999999999</v>
      </c>
    </row>
    <row r="1288" spans="1:13" hidden="1" x14ac:dyDescent="0.3">
      <c r="A1288" t="s">
        <v>31</v>
      </c>
      <c r="B1288">
        <v>1999</v>
      </c>
      <c r="C1288" t="s">
        <v>19</v>
      </c>
      <c r="D1288" t="s">
        <v>243</v>
      </c>
      <c r="E1288">
        <v>18274</v>
      </c>
      <c r="F1288">
        <v>16680</v>
      </c>
      <c r="G1288">
        <v>1402.7</v>
      </c>
      <c r="H1288">
        <v>1939419.62</v>
      </c>
      <c r="I1288">
        <v>4933.9799999999996</v>
      </c>
      <c r="J1288">
        <v>1.0109999999999999</v>
      </c>
      <c r="K1288">
        <v>26.193000000000001</v>
      </c>
      <c r="L1288">
        <v>37.603999999999999</v>
      </c>
      <c r="M1288">
        <v>15.763999999999999</v>
      </c>
    </row>
    <row r="1289" spans="1:13" hidden="1" x14ac:dyDescent="0.3">
      <c r="A1289" t="s">
        <v>32</v>
      </c>
      <c r="B1289">
        <v>1999</v>
      </c>
      <c r="C1289" t="s">
        <v>19</v>
      </c>
      <c r="D1289" t="s">
        <v>243</v>
      </c>
      <c r="E1289">
        <v>30571</v>
      </c>
      <c r="F1289">
        <v>23155</v>
      </c>
      <c r="G1289">
        <v>1402.7</v>
      </c>
      <c r="H1289">
        <v>3244500.23</v>
      </c>
      <c r="I1289">
        <v>8254.17</v>
      </c>
      <c r="J1289">
        <v>0.72799999999999998</v>
      </c>
      <c r="K1289" t="s">
        <v>265</v>
      </c>
      <c r="L1289">
        <v>37.603999999999999</v>
      </c>
      <c r="M1289">
        <v>15.763999999999999</v>
      </c>
    </row>
    <row r="1290" spans="1:13" hidden="1" x14ac:dyDescent="0.3">
      <c r="A1290" t="s">
        <v>20</v>
      </c>
      <c r="B1290">
        <v>1999</v>
      </c>
      <c r="C1290" t="s">
        <v>21</v>
      </c>
      <c r="D1290" t="s">
        <v>243</v>
      </c>
      <c r="E1290">
        <v>2080847</v>
      </c>
      <c r="F1290">
        <v>4583515</v>
      </c>
      <c r="G1290">
        <v>1402.7</v>
      </c>
      <c r="H1290">
        <v>220840292.09999999</v>
      </c>
      <c r="I1290">
        <v>561828.68999999994</v>
      </c>
      <c r="J1290">
        <v>2.1139999999999999</v>
      </c>
      <c r="K1290">
        <v>26.193000000000001</v>
      </c>
      <c r="L1290">
        <v>37.603999999999999</v>
      </c>
      <c r="M1290">
        <v>15.763999999999999</v>
      </c>
    </row>
    <row r="1291" spans="1:13" hidden="1" x14ac:dyDescent="0.3">
      <c r="A1291" t="s">
        <v>22</v>
      </c>
      <c r="B1291">
        <v>1999</v>
      </c>
      <c r="C1291" t="s">
        <v>19</v>
      </c>
      <c r="D1291" t="s">
        <v>244</v>
      </c>
      <c r="E1291">
        <v>19400</v>
      </c>
      <c r="F1291">
        <v>21600</v>
      </c>
      <c r="G1291" t="s">
        <v>266</v>
      </c>
      <c r="H1291">
        <v>2058922</v>
      </c>
      <c r="I1291">
        <v>5238</v>
      </c>
      <c r="J1291">
        <v>1.077</v>
      </c>
      <c r="K1291">
        <v>27.763000000000002</v>
      </c>
      <c r="L1291">
        <v>39.857999999999997</v>
      </c>
      <c r="M1291">
        <v>16.968</v>
      </c>
    </row>
    <row r="1292" spans="1:13" hidden="1" x14ac:dyDescent="0.3">
      <c r="A1292" t="s">
        <v>13</v>
      </c>
      <c r="B1292">
        <v>1999</v>
      </c>
      <c r="C1292" t="s">
        <v>19</v>
      </c>
      <c r="D1292" t="s">
        <v>244</v>
      </c>
      <c r="E1292">
        <v>664400</v>
      </c>
      <c r="F1292">
        <v>984900</v>
      </c>
      <c r="G1292">
        <v>458.9</v>
      </c>
      <c r="H1292">
        <v>70512772</v>
      </c>
      <c r="I1292">
        <v>179388</v>
      </c>
      <c r="J1292">
        <v>1.5109999999999999</v>
      </c>
      <c r="K1292">
        <v>27.763000000000002</v>
      </c>
      <c r="L1292">
        <v>39.857999999999997</v>
      </c>
      <c r="M1292">
        <v>16.968</v>
      </c>
    </row>
    <row r="1293" spans="1:13" hidden="1" x14ac:dyDescent="0.3">
      <c r="A1293" t="s">
        <v>18</v>
      </c>
      <c r="B1293">
        <v>1999</v>
      </c>
      <c r="D1293" t="s">
        <v>244</v>
      </c>
      <c r="E1293">
        <v>201400</v>
      </c>
      <c r="F1293">
        <v>14065000</v>
      </c>
      <c r="G1293">
        <v>458.9</v>
      </c>
      <c r="H1293">
        <v>21374582</v>
      </c>
      <c r="I1293">
        <v>54378</v>
      </c>
      <c r="K1293">
        <v>27.763000000000002</v>
      </c>
      <c r="L1293">
        <v>39.857999999999997</v>
      </c>
      <c r="M1293">
        <v>16.968</v>
      </c>
    </row>
    <row r="1294" spans="1:13" hidden="1" x14ac:dyDescent="0.3">
      <c r="A1294" t="s">
        <v>32</v>
      </c>
      <c r="B1294">
        <v>1999</v>
      </c>
      <c r="D1294" t="s">
        <v>244</v>
      </c>
      <c r="E1294">
        <v>109300</v>
      </c>
      <c r="G1294">
        <v>458.9</v>
      </c>
      <c r="H1294">
        <v>11600009</v>
      </c>
      <c r="I1294">
        <v>29511</v>
      </c>
      <c r="J1294">
        <v>0.32600000000000001</v>
      </c>
      <c r="K1294">
        <v>27.763000000000002</v>
      </c>
      <c r="L1294">
        <v>39.857999999999997</v>
      </c>
      <c r="M1294">
        <v>16.968</v>
      </c>
    </row>
    <row r="1295" spans="1:13" hidden="1" x14ac:dyDescent="0.3">
      <c r="A1295" t="s">
        <v>20</v>
      </c>
      <c r="B1295">
        <v>1999</v>
      </c>
      <c r="C1295" t="s">
        <v>21</v>
      </c>
      <c r="D1295" t="s">
        <v>244</v>
      </c>
      <c r="E1295">
        <v>482100</v>
      </c>
      <c r="F1295">
        <v>1020000</v>
      </c>
      <c r="G1295">
        <v>458.9</v>
      </c>
      <c r="H1295">
        <v>51165273</v>
      </c>
      <c r="I1295">
        <v>130167</v>
      </c>
      <c r="J1295">
        <v>2.2389999999999999</v>
      </c>
      <c r="K1295">
        <v>27.763000000000002</v>
      </c>
      <c r="L1295">
        <v>39.857999999999997</v>
      </c>
      <c r="M1295">
        <v>16.968</v>
      </c>
    </row>
    <row r="1296" spans="1:13" hidden="1" x14ac:dyDescent="0.3">
      <c r="A1296" t="s">
        <v>13</v>
      </c>
      <c r="B1296">
        <v>1999</v>
      </c>
      <c r="C1296" t="s">
        <v>19</v>
      </c>
      <c r="D1296" t="s">
        <v>258</v>
      </c>
      <c r="E1296">
        <v>1083052</v>
      </c>
      <c r="F1296">
        <v>2563000</v>
      </c>
      <c r="G1296">
        <v>344</v>
      </c>
      <c r="H1296">
        <v>114944308.8</v>
      </c>
      <c r="I1296">
        <v>292424.03999999998</v>
      </c>
      <c r="J1296">
        <v>2.2349999999999999</v>
      </c>
      <c r="L1296">
        <v>40.124000000000002</v>
      </c>
      <c r="M1296">
        <v>14.864000000000001</v>
      </c>
    </row>
    <row r="1297" spans="1:13" hidden="1" x14ac:dyDescent="0.3">
      <c r="A1297" t="s">
        <v>18</v>
      </c>
      <c r="B1297">
        <v>1999</v>
      </c>
      <c r="C1297" t="s">
        <v>24</v>
      </c>
      <c r="D1297" t="s">
        <v>258</v>
      </c>
      <c r="E1297">
        <v>136696</v>
      </c>
      <c r="F1297">
        <v>7640000</v>
      </c>
      <c r="G1297">
        <v>344</v>
      </c>
      <c r="H1297">
        <v>14507546.48</v>
      </c>
      <c r="I1297">
        <v>36907.919999999998</v>
      </c>
      <c r="J1297">
        <v>44.502000000000002</v>
      </c>
      <c r="K1297">
        <v>27.318000000000001</v>
      </c>
      <c r="L1297">
        <v>40.124000000000002</v>
      </c>
      <c r="M1297">
        <v>14.864000000000001</v>
      </c>
    </row>
    <row r="1298" spans="1:13" hidden="1" x14ac:dyDescent="0.3">
      <c r="A1298" t="s">
        <v>31</v>
      </c>
      <c r="B1298">
        <v>1999</v>
      </c>
      <c r="C1298" t="s">
        <v>21</v>
      </c>
      <c r="D1298" t="s">
        <v>258</v>
      </c>
      <c r="E1298">
        <v>6857</v>
      </c>
      <c r="F1298">
        <v>7600</v>
      </c>
      <c r="G1298">
        <v>344</v>
      </c>
      <c r="H1298">
        <v>727733.41</v>
      </c>
      <c r="I1298">
        <v>1851.39</v>
      </c>
      <c r="J1298">
        <v>0.76200000000000001</v>
      </c>
      <c r="K1298">
        <v>27.318000000000001</v>
      </c>
      <c r="L1298">
        <v>40.124000000000002</v>
      </c>
      <c r="M1298">
        <v>14.864000000000001</v>
      </c>
    </row>
    <row r="1299" spans="1:13" hidden="1" x14ac:dyDescent="0.3">
      <c r="A1299" t="s">
        <v>32</v>
      </c>
      <c r="B1299">
        <v>1999</v>
      </c>
      <c r="C1299" t="s">
        <v>19</v>
      </c>
      <c r="D1299" t="s">
        <v>258</v>
      </c>
      <c r="E1299">
        <v>1221</v>
      </c>
      <c r="F1299">
        <v>502</v>
      </c>
      <c r="G1299">
        <v>344</v>
      </c>
      <c r="H1299">
        <v>129584.73</v>
      </c>
      <c r="I1299">
        <v>329.67</v>
      </c>
      <c r="J1299">
        <v>1.24</v>
      </c>
      <c r="K1299">
        <v>27.318000000000001</v>
      </c>
      <c r="L1299">
        <v>40.124000000000002</v>
      </c>
      <c r="M1299">
        <v>14.864000000000001</v>
      </c>
    </row>
    <row r="1300" spans="1:13" hidden="1" x14ac:dyDescent="0.3">
      <c r="A1300" t="s">
        <v>20</v>
      </c>
      <c r="B1300">
        <v>1999</v>
      </c>
      <c r="C1300" t="s">
        <v>21</v>
      </c>
      <c r="D1300" t="s">
        <v>258</v>
      </c>
      <c r="F1300">
        <v>9650000</v>
      </c>
      <c r="G1300">
        <v>344</v>
      </c>
      <c r="H1300">
        <v>245853435</v>
      </c>
      <c r="I1300">
        <v>625463.37</v>
      </c>
      <c r="J1300">
        <v>4.0540000000000003</v>
      </c>
      <c r="K1300">
        <v>27.318000000000001</v>
      </c>
      <c r="L1300">
        <v>40.124000000000002</v>
      </c>
      <c r="M1300">
        <v>14.864000000000001</v>
      </c>
    </row>
    <row r="1301" spans="1:13" hidden="1" x14ac:dyDescent="0.3">
      <c r="A1301" t="s">
        <v>13</v>
      </c>
      <c r="B1301">
        <v>1999</v>
      </c>
      <c r="C1301" t="s">
        <v>19</v>
      </c>
      <c r="D1301" t="s">
        <v>259</v>
      </c>
      <c r="E1301">
        <v>80222</v>
      </c>
      <c r="F1301">
        <v>120365</v>
      </c>
      <c r="G1301">
        <v>1144.9000000000001</v>
      </c>
      <c r="H1301">
        <v>8513960.8599999994</v>
      </c>
      <c r="I1301">
        <v>21659.94</v>
      </c>
      <c r="J1301">
        <v>1.55</v>
      </c>
      <c r="K1301">
        <v>22.271999999999998</v>
      </c>
      <c r="L1301">
        <v>33.722999999999999</v>
      </c>
      <c r="M1301">
        <v>12.257999999999999</v>
      </c>
    </row>
    <row r="1302" spans="1:13" hidden="1" x14ac:dyDescent="0.3">
      <c r="A1302" t="s">
        <v>18</v>
      </c>
      <c r="B1302">
        <v>1999</v>
      </c>
      <c r="C1302" t="s">
        <v>24</v>
      </c>
      <c r="D1302" t="s">
        <v>259</v>
      </c>
      <c r="E1302">
        <v>3005</v>
      </c>
      <c r="F1302">
        <v>15470</v>
      </c>
      <c r="G1302">
        <v>1144.9000000000001</v>
      </c>
      <c r="H1302">
        <v>318920.65000000002</v>
      </c>
      <c r="I1302">
        <v>811.35</v>
      </c>
      <c r="J1302">
        <v>5.2069999999999999</v>
      </c>
      <c r="K1302">
        <v>22.271999999999998</v>
      </c>
      <c r="L1302">
        <v>33.722999999999999</v>
      </c>
      <c r="M1302">
        <v>12.257999999999999</v>
      </c>
    </row>
    <row r="1303" spans="1:13" hidden="1" x14ac:dyDescent="0.3">
      <c r="A1303" t="s">
        <v>32</v>
      </c>
      <c r="B1303">
        <v>1999</v>
      </c>
      <c r="C1303" t="s">
        <v>19</v>
      </c>
      <c r="D1303" t="s">
        <v>259</v>
      </c>
      <c r="E1303">
        <v>14612</v>
      </c>
      <c r="F1303">
        <v>5418</v>
      </c>
      <c r="G1303">
        <v>1144.9000000000001</v>
      </c>
      <c r="H1303">
        <v>1550771.56</v>
      </c>
      <c r="I1303">
        <v>3945.24</v>
      </c>
      <c r="J1303">
        <v>0.495</v>
      </c>
      <c r="K1303">
        <v>22.271999999999998</v>
      </c>
      <c r="L1303">
        <v>33.722999999999999</v>
      </c>
      <c r="M1303">
        <v>12.257999999999999</v>
      </c>
    </row>
    <row r="1304" spans="1:13" hidden="1" x14ac:dyDescent="0.3">
      <c r="A1304" t="s">
        <v>20</v>
      </c>
      <c r="B1304">
        <v>1999</v>
      </c>
      <c r="C1304" t="s">
        <v>21</v>
      </c>
      <c r="D1304" t="s">
        <v>259</v>
      </c>
      <c r="E1304">
        <v>370587</v>
      </c>
      <c r="F1304">
        <v>583300</v>
      </c>
      <c r="G1304">
        <v>1144.9000000000001</v>
      </c>
      <c r="H1304">
        <v>39330398.310000002</v>
      </c>
      <c r="I1304">
        <v>100058.49</v>
      </c>
      <c r="J1304">
        <v>1.5780000000000001</v>
      </c>
      <c r="K1304">
        <v>22.271999999999998</v>
      </c>
      <c r="L1304">
        <v>33.722999999999999</v>
      </c>
      <c r="M1304">
        <v>12.257999999999999</v>
      </c>
    </row>
    <row r="1305" spans="1:13" hidden="1" x14ac:dyDescent="0.3">
      <c r="A1305" t="s">
        <v>22</v>
      </c>
      <c r="B1305">
        <v>1999</v>
      </c>
      <c r="C1305" t="s">
        <v>19</v>
      </c>
      <c r="D1305" t="s">
        <v>23</v>
      </c>
      <c r="E1305">
        <v>851097</v>
      </c>
      <c r="F1305">
        <v>1319099</v>
      </c>
      <c r="G1305">
        <v>1203.8</v>
      </c>
      <c r="H1305">
        <v>90326924.609999999</v>
      </c>
      <c r="I1305">
        <v>229796.19</v>
      </c>
      <c r="J1305">
        <v>1.254</v>
      </c>
      <c r="K1305">
        <v>25.305</v>
      </c>
      <c r="L1305">
        <v>36.185000000000002</v>
      </c>
      <c r="M1305">
        <v>16.231999999999999</v>
      </c>
    </row>
    <row r="1306" spans="1:13" hidden="1" x14ac:dyDescent="0.3">
      <c r="A1306" t="s">
        <v>22</v>
      </c>
      <c r="B1306">
        <v>1999</v>
      </c>
      <c r="C1306" t="s">
        <v>21</v>
      </c>
      <c r="D1306" t="s">
        <v>23</v>
      </c>
      <c r="E1306">
        <v>49448</v>
      </c>
      <c r="F1306">
        <v>51530</v>
      </c>
      <c r="G1306">
        <v>1203.8</v>
      </c>
      <c r="H1306">
        <v>5247916.24</v>
      </c>
      <c r="I1306" t="s">
        <v>267</v>
      </c>
      <c r="K1306">
        <v>25.305</v>
      </c>
      <c r="L1306">
        <v>36.185000000000002</v>
      </c>
      <c r="M1306">
        <v>16.231999999999999</v>
      </c>
    </row>
    <row r="1307" spans="1:13" hidden="1" x14ac:dyDescent="0.3">
      <c r="A1307" t="s">
        <v>22</v>
      </c>
      <c r="B1307">
        <v>1999</v>
      </c>
      <c r="C1307" t="s">
        <v>16</v>
      </c>
      <c r="D1307" t="s">
        <v>23</v>
      </c>
      <c r="E1307">
        <v>15784</v>
      </c>
      <c r="F1307">
        <v>31533</v>
      </c>
      <c r="G1307">
        <v>1203.8</v>
      </c>
      <c r="H1307">
        <v>1675155.92</v>
      </c>
      <c r="I1307">
        <v>4261.68</v>
      </c>
      <c r="J1307">
        <v>1.8580000000000001</v>
      </c>
      <c r="K1307">
        <v>25.305</v>
      </c>
      <c r="L1307">
        <v>36.185000000000002</v>
      </c>
      <c r="M1307">
        <v>16.231999999999999</v>
      </c>
    </row>
    <row r="1308" spans="1:13" hidden="1" x14ac:dyDescent="0.3">
      <c r="A1308" t="s">
        <v>13</v>
      </c>
      <c r="B1308">
        <v>1999</v>
      </c>
      <c r="C1308" t="s">
        <v>19</v>
      </c>
      <c r="D1308" t="s">
        <v>23</v>
      </c>
      <c r="E1308">
        <v>1096198</v>
      </c>
      <c r="F1308">
        <v>2678951</v>
      </c>
      <c r="G1308">
        <v>1203.8</v>
      </c>
      <c r="H1308">
        <v>116339493.7</v>
      </c>
      <c r="I1308" t="s">
        <v>268</v>
      </c>
      <c r="J1308">
        <v>2.2930000000000001</v>
      </c>
      <c r="K1308">
        <v>25.305</v>
      </c>
      <c r="L1308">
        <v>36.185000000000002</v>
      </c>
      <c r="M1308">
        <v>16.231999999999999</v>
      </c>
    </row>
    <row r="1309" spans="1:13" hidden="1" x14ac:dyDescent="0.3">
      <c r="A1309" t="s">
        <v>13</v>
      </c>
      <c r="B1309">
        <v>1999</v>
      </c>
      <c r="C1309" t="s">
        <v>21</v>
      </c>
      <c r="D1309" t="s">
        <v>23</v>
      </c>
      <c r="E1309">
        <v>52778</v>
      </c>
      <c r="F1309">
        <v>107289</v>
      </c>
      <c r="G1309">
        <v>1203.8</v>
      </c>
      <c r="H1309">
        <v>5601329.1399999997</v>
      </c>
      <c r="I1309">
        <v>14250.06</v>
      </c>
      <c r="J1309">
        <v>2.0790000000000002</v>
      </c>
      <c r="K1309">
        <v>25.305</v>
      </c>
      <c r="L1309">
        <v>36.185000000000002</v>
      </c>
      <c r="M1309">
        <v>16.231999999999999</v>
      </c>
    </row>
    <row r="1310" spans="1:13" hidden="1" x14ac:dyDescent="0.3">
      <c r="A1310" t="s">
        <v>13</v>
      </c>
      <c r="B1310">
        <v>1999</v>
      </c>
      <c r="C1310" t="s">
        <v>16</v>
      </c>
      <c r="D1310" t="s">
        <v>23</v>
      </c>
      <c r="E1310">
        <v>300820</v>
      </c>
      <c r="F1310">
        <v>930490</v>
      </c>
      <c r="G1310">
        <v>1203.8</v>
      </c>
      <c r="H1310">
        <v>31926026.600000001</v>
      </c>
      <c r="I1310">
        <v>81221.399999999994</v>
      </c>
      <c r="J1310">
        <v>2.734</v>
      </c>
      <c r="K1310">
        <v>25.305</v>
      </c>
      <c r="L1310">
        <v>36.185000000000002</v>
      </c>
      <c r="M1310">
        <v>16.231999999999999</v>
      </c>
    </row>
    <row r="1311" spans="1:13" hidden="1" x14ac:dyDescent="0.3">
      <c r="A1311" t="s">
        <v>18</v>
      </c>
      <c r="B1311">
        <v>1999</v>
      </c>
      <c r="C1311" t="s">
        <v>24</v>
      </c>
      <c r="D1311" t="s">
        <v>23</v>
      </c>
      <c r="E1311">
        <v>371332</v>
      </c>
      <c r="F1311">
        <v>37397876</v>
      </c>
      <c r="G1311">
        <v>1203.8</v>
      </c>
      <c r="H1311">
        <v>39409465.159999996</v>
      </c>
      <c r="I1311">
        <v>100259.64</v>
      </c>
      <c r="J1311">
        <v>102.486</v>
      </c>
      <c r="L1311">
        <v>36.185000000000002</v>
      </c>
      <c r="M1311">
        <v>16.231999999999999</v>
      </c>
    </row>
    <row r="1312" spans="1:13" hidden="1" x14ac:dyDescent="0.3">
      <c r="A1312" t="s">
        <v>31</v>
      </c>
      <c r="B1312">
        <v>1999</v>
      </c>
      <c r="C1312" t="s">
        <v>19</v>
      </c>
      <c r="D1312" t="s">
        <v>23</v>
      </c>
      <c r="E1312">
        <v>215322</v>
      </c>
      <c r="F1312">
        <v>88142</v>
      </c>
      <c r="G1312">
        <v>1203.8</v>
      </c>
      <c r="H1312">
        <v>22852123.859999999</v>
      </c>
      <c r="I1312">
        <v>58136.94</v>
      </c>
      <c r="J1312">
        <v>0.42099999999999999</v>
      </c>
      <c r="K1312">
        <v>25.305</v>
      </c>
      <c r="L1312">
        <v>36.185000000000002</v>
      </c>
      <c r="M1312">
        <v>16.231999999999999</v>
      </c>
    </row>
    <row r="1313" spans="1:13" hidden="1" x14ac:dyDescent="0.3">
      <c r="A1313" t="s">
        <v>31</v>
      </c>
      <c r="B1313">
        <v>1999</v>
      </c>
      <c r="C1313" t="s">
        <v>21</v>
      </c>
      <c r="D1313" t="s">
        <v>23</v>
      </c>
      <c r="E1313">
        <v>248532</v>
      </c>
      <c r="F1313">
        <v>95523</v>
      </c>
      <c r="G1313">
        <v>1203.8</v>
      </c>
      <c r="H1313">
        <v>26376701.16</v>
      </c>
      <c r="I1313">
        <v>67103.64</v>
      </c>
      <c r="J1313">
        <v>0.47299999999999998</v>
      </c>
      <c r="K1313">
        <v>25.305</v>
      </c>
      <c r="L1313">
        <v>36.185000000000002</v>
      </c>
      <c r="M1313">
        <v>16.231999999999999</v>
      </c>
    </row>
    <row r="1314" spans="1:13" hidden="1" x14ac:dyDescent="0.3">
      <c r="A1314" t="s">
        <v>31</v>
      </c>
      <c r="B1314">
        <v>1999</v>
      </c>
      <c r="C1314" t="s">
        <v>120</v>
      </c>
      <c r="D1314" t="s">
        <v>23</v>
      </c>
      <c r="E1314">
        <v>30245</v>
      </c>
      <c r="F1314">
        <v>17032</v>
      </c>
      <c r="G1314">
        <v>1203.8</v>
      </c>
      <c r="H1314">
        <v>3209901.85</v>
      </c>
      <c r="I1314">
        <v>8166.15</v>
      </c>
      <c r="K1314">
        <v>25.305</v>
      </c>
      <c r="L1314">
        <v>36.185000000000002</v>
      </c>
      <c r="M1314">
        <v>16.231999999999999</v>
      </c>
    </row>
    <row r="1315" spans="1:13" hidden="1" x14ac:dyDescent="0.3">
      <c r="A1315" t="s">
        <v>32</v>
      </c>
      <c r="B1315">
        <v>1999</v>
      </c>
      <c r="C1315" t="s">
        <v>38</v>
      </c>
      <c r="D1315" t="s">
        <v>23</v>
      </c>
      <c r="E1315">
        <v>118465</v>
      </c>
      <c r="G1315">
        <v>1203.8</v>
      </c>
      <c r="H1315">
        <v>12572690.449999999</v>
      </c>
      <c r="I1315">
        <v>31985.55</v>
      </c>
      <c r="J1315">
        <v>0.33500000000000002</v>
      </c>
      <c r="K1315">
        <v>25.305</v>
      </c>
      <c r="L1315">
        <v>36.185000000000002</v>
      </c>
      <c r="M1315">
        <v>16.231999999999999</v>
      </c>
    </row>
    <row r="1316" spans="1:13" hidden="1" x14ac:dyDescent="0.3">
      <c r="A1316" t="s">
        <v>32</v>
      </c>
      <c r="B1316">
        <v>1999</v>
      </c>
      <c r="C1316" t="s">
        <v>21</v>
      </c>
      <c r="D1316" t="s">
        <v>23</v>
      </c>
      <c r="E1316">
        <v>5468</v>
      </c>
      <c r="F1316">
        <v>2035</v>
      </c>
      <c r="G1316">
        <v>1203.8</v>
      </c>
      <c r="H1316">
        <v>580318.84</v>
      </c>
      <c r="I1316">
        <v>1476.36</v>
      </c>
      <c r="J1316">
        <v>0.376</v>
      </c>
      <c r="K1316">
        <v>25.305</v>
      </c>
      <c r="L1316" t="s">
        <v>269</v>
      </c>
      <c r="M1316">
        <v>16.231999999999999</v>
      </c>
    </row>
    <row r="1317" spans="1:13" hidden="1" x14ac:dyDescent="0.3">
      <c r="A1317" t="s">
        <v>20</v>
      </c>
      <c r="B1317">
        <v>1999</v>
      </c>
      <c r="C1317" t="s">
        <v>21</v>
      </c>
      <c r="D1317" t="s">
        <v>23</v>
      </c>
      <c r="E1317">
        <v>261275</v>
      </c>
      <c r="F1317">
        <v>217613</v>
      </c>
      <c r="G1317">
        <v>1203.8</v>
      </c>
      <c r="H1317">
        <v>27729115.75</v>
      </c>
      <c r="I1317">
        <v>70544.25</v>
      </c>
      <c r="J1317">
        <v>0.88100000000000001</v>
      </c>
      <c r="K1317">
        <v>25.305</v>
      </c>
      <c r="L1317">
        <v>36.185000000000002</v>
      </c>
      <c r="M1317">
        <v>16.231999999999999</v>
      </c>
    </row>
    <row r="1318" spans="1:13" hidden="1" x14ac:dyDescent="0.3">
      <c r="A1318" t="s">
        <v>22</v>
      </c>
      <c r="B1318">
        <v>1999</v>
      </c>
      <c r="C1318" t="s">
        <v>19</v>
      </c>
      <c r="D1318" t="s">
        <v>246</v>
      </c>
      <c r="E1318">
        <v>11814</v>
      </c>
      <c r="F1318">
        <v>3418</v>
      </c>
      <c r="G1318">
        <v>1222.9000000000001</v>
      </c>
      <c r="H1318">
        <v>1253819.82</v>
      </c>
      <c r="I1318">
        <v>3189.78</v>
      </c>
      <c r="J1318">
        <v>0.26300000000000001</v>
      </c>
      <c r="L1318">
        <v>36.89</v>
      </c>
      <c r="M1318">
        <v>15.052</v>
      </c>
    </row>
    <row r="1319" spans="1:13" hidden="1" x14ac:dyDescent="0.3">
      <c r="A1319" t="s">
        <v>13</v>
      </c>
      <c r="B1319">
        <v>1999</v>
      </c>
      <c r="C1319" t="s">
        <v>19</v>
      </c>
      <c r="D1319" t="s">
        <v>246</v>
      </c>
      <c r="E1319">
        <v>5514025</v>
      </c>
      <c r="F1319">
        <v>6663769</v>
      </c>
      <c r="G1319">
        <v>1222.9000000000001</v>
      </c>
      <c r="H1319">
        <v>585203473.29999995</v>
      </c>
      <c r="I1319">
        <v>1488786.75</v>
      </c>
      <c r="J1319">
        <v>1.111</v>
      </c>
      <c r="K1319">
        <v>25.597999999999999</v>
      </c>
      <c r="L1319">
        <v>36.89</v>
      </c>
      <c r="M1319">
        <v>15.052</v>
      </c>
    </row>
    <row r="1320" spans="1:13" hidden="1" x14ac:dyDescent="0.3">
      <c r="A1320" t="s">
        <v>18</v>
      </c>
      <c r="B1320">
        <v>1999</v>
      </c>
      <c r="C1320" t="s">
        <v>24</v>
      </c>
      <c r="D1320" t="s">
        <v>246</v>
      </c>
      <c r="E1320">
        <v>44930</v>
      </c>
      <c r="F1320" t="s">
        <v>270</v>
      </c>
      <c r="H1320">
        <v>4768420.9000000004</v>
      </c>
      <c r="I1320">
        <v>12131.1</v>
      </c>
      <c r="J1320">
        <v>32.289000000000001</v>
      </c>
      <c r="K1320">
        <v>25.597999999999999</v>
      </c>
      <c r="L1320">
        <v>36.89</v>
      </c>
      <c r="M1320">
        <v>15.052</v>
      </c>
    </row>
    <row r="1321" spans="1:13" hidden="1" x14ac:dyDescent="0.3">
      <c r="A1321" t="s">
        <v>31</v>
      </c>
      <c r="B1321">
        <v>1999</v>
      </c>
      <c r="C1321" t="s">
        <v>19</v>
      </c>
      <c r="D1321" t="s">
        <v>246</v>
      </c>
      <c r="G1321">
        <v>1222.9000000000001</v>
      </c>
      <c r="H1321">
        <v>885336.46</v>
      </c>
      <c r="I1321" t="s">
        <v>271</v>
      </c>
      <c r="J1321">
        <v>0.39100000000000001</v>
      </c>
      <c r="K1321">
        <v>25.597999999999999</v>
      </c>
      <c r="M1321">
        <v>15.052</v>
      </c>
    </row>
    <row r="1322" spans="1:13" hidden="1" x14ac:dyDescent="0.3">
      <c r="A1322" t="s">
        <v>32</v>
      </c>
      <c r="B1322">
        <v>1999</v>
      </c>
      <c r="C1322" t="s">
        <v>19</v>
      </c>
      <c r="D1322" t="s">
        <v>246</v>
      </c>
      <c r="F1322">
        <v>132619</v>
      </c>
      <c r="G1322">
        <v>1222.9000000000001</v>
      </c>
      <c r="H1322">
        <v>44986278.270000003</v>
      </c>
      <c r="I1322">
        <v>114447.33</v>
      </c>
      <c r="J1322">
        <v>0.35599999999999998</v>
      </c>
      <c r="K1322">
        <v>25.597999999999999</v>
      </c>
      <c r="L1322">
        <v>36.89</v>
      </c>
      <c r="M1322">
        <v>15.052</v>
      </c>
    </row>
    <row r="1323" spans="1:13" hidden="1" x14ac:dyDescent="0.3">
      <c r="A1323" t="s">
        <v>32</v>
      </c>
      <c r="B1323">
        <v>1999</v>
      </c>
      <c r="C1323" t="s">
        <v>21</v>
      </c>
      <c r="D1323" t="s">
        <v>246</v>
      </c>
      <c r="E1323">
        <v>7079</v>
      </c>
      <c r="F1323">
        <v>2880</v>
      </c>
      <c r="G1323">
        <v>1222.9000000000001</v>
      </c>
      <c r="H1323">
        <v>751294.27</v>
      </c>
      <c r="I1323">
        <v>1911.33</v>
      </c>
      <c r="J1323">
        <v>0.27900000000000003</v>
      </c>
      <c r="K1323">
        <v>25.597999999999999</v>
      </c>
      <c r="L1323">
        <v>36.89</v>
      </c>
      <c r="M1323">
        <v>15.052</v>
      </c>
    </row>
    <row r="1324" spans="1:13" hidden="1" x14ac:dyDescent="0.3">
      <c r="A1324" t="s">
        <v>20</v>
      </c>
      <c r="B1324">
        <v>1999</v>
      </c>
      <c r="C1324" t="s">
        <v>21</v>
      </c>
      <c r="D1324" t="s">
        <v>246</v>
      </c>
      <c r="E1324">
        <v>4661524</v>
      </c>
      <c r="F1324">
        <v>8685197</v>
      </c>
      <c r="G1324">
        <v>1222.9000000000001</v>
      </c>
      <c r="H1324">
        <v>494727542.10000002</v>
      </c>
      <c r="I1324">
        <v>1258611.48</v>
      </c>
      <c r="J1324">
        <v>1.8779999999999999</v>
      </c>
      <c r="K1324">
        <v>25.597999999999999</v>
      </c>
      <c r="L1324">
        <v>36.89</v>
      </c>
      <c r="M1324">
        <v>15.052</v>
      </c>
    </row>
    <row r="1325" spans="1:13" hidden="1" x14ac:dyDescent="0.3">
      <c r="A1325" t="s">
        <v>22</v>
      </c>
      <c r="B1325">
        <v>1999</v>
      </c>
      <c r="C1325" t="s">
        <v>49</v>
      </c>
      <c r="D1325" t="s">
        <v>248</v>
      </c>
      <c r="E1325">
        <v>155400</v>
      </c>
      <c r="F1325">
        <v>167200</v>
      </c>
      <c r="G1325">
        <v>1166.5</v>
      </c>
      <c r="H1325">
        <v>16492602</v>
      </c>
      <c r="I1325">
        <v>41958</v>
      </c>
      <c r="J1325">
        <v>1.087</v>
      </c>
      <c r="K1325">
        <v>25.31</v>
      </c>
      <c r="L1325">
        <v>36.661000000000001</v>
      </c>
      <c r="M1325">
        <v>15.193</v>
      </c>
    </row>
    <row r="1326" spans="1:13" hidden="1" x14ac:dyDescent="0.3">
      <c r="A1326" t="s">
        <v>13</v>
      </c>
      <c r="B1326">
        <v>1999</v>
      </c>
      <c r="C1326" t="s">
        <v>19</v>
      </c>
      <c r="D1326" t="s">
        <v>248</v>
      </c>
      <c r="E1326">
        <v>1457100</v>
      </c>
      <c r="F1326">
        <v>2466400</v>
      </c>
      <c r="G1326">
        <v>1166.5</v>
      </c>
      <c r="H1326">
        <v>154642023</v>
      </c>
      <c r="I1326">
        <v>393417</v>
      </c>
      <c r="J1326">
        <v>1.212</v>
      </c>
      <c r="K1326">
        <v>25.31</v>
      </c>
      <c r="L1326">
        <v>36.661000000000001</v>
      </c>
      <c r="M1326">
        <v>15.193</v>
      </c>
    </row>
    <row r="1327" spans="1:13" hidden="1" x14ac:dyDescent="0.3">
      <c r="A1327" t="s">
        <v>13</v>
      </c>
      <c r="B1327">
        <v>1999</v>
      </c>
      <c r="C1327" t="s">
        <v>16</v>
      </c>
      <c r="D1327" t="s">
        <v>248</v>
      </c>
      <c r="E1327">
        <v>41400</v>
      </c>
      <c r="F1327">
        <v>82900</v>
      </c>
      <c r="G1327">
        <v>1166.5</v>
      </c>
      <c r="H1327">
        <v>4393782</v>
      </c>
      <c r="I1327">
        <v>11178</v>
      </c>
      <c r="J1327">
        <v>2.081</v>
      </c>
      <c r="K1327">
        <v>25.31</v>
      </c>
      <c r="L1327">
        <v>36.661000000000001</v>
      </c>
      <c r="M1327">
        <v>15.193</v>
      </c>
    </row>
    <row r="1328" spans="1:13" hidden="1" x14ac:dyDescent="0.3">
      <c r="A1328" t="s">
        <v>18</v>
      </c>
      <c r="B1328">
        <v>1999</v>
      </c>
      <c r="C1328" t="s">
        <v>24</v>
      </c>
      <c r="D1328" t="s">
        <v>248</v>
      </c>
      <c r="E1328">
        <v>590100</v>
      </c>
      <c r="F1328">
        <v>53140400</v>
      </c>
      <c r="G1328">
        <v>1166.5</v>
      </c>
      <c r="H1328">
        <v>62627313</v>
      </c>
      <c r="I1328">
        <v>159327</v>
      </c>
      <c r="J1328">
        <v>86.555999999999997</v>
      </c>
      <c r="K1328">
        <v>25.31</v>
      </c>
      <c r="L1328">
        <v>36.661000000000001</v>
      </c>
      <c r="M1328">
        <v>15.193</v>
      </c>
    </row>
    <row r="1329" spans="1:13" hidden="1" x14ac:dyDescent="0.3">
      <c r="A1329" t="s">
        <v>31</v>
      </c>
      <c r="B1329">
        <v>1999</v>
      </c>
      <c r="C1329" t="s">
        <v>19</v>
      </c>
      <c r="D1329" t="s">
        <v>248</v>
      </c>
      <c r="E1329">
        <v>146100</v>
      </c>
      <c r="F1329">
        <v>57600</v>
      </c>
      <c r="G1329">
        <v>1166.5</v>
      </c>
      <c r="H1329">
        <v>15505593</v>
      </c>
      <c r="I1329" t="s">
        <v>272</v>
      </c>
      <c r="J1329">
        <v>0.45400000000000001</v>
      </c>
      <c r="K1329">
        <v>25.31</v>
      </c>
      <c r="L1329">
        <v>36.661000000000001</v>
      </c>
      <c r="M1329">
        <v>15.193</v>
      </c>
    </row>
    <row r="1330" spans="1:13" hidden="1" x14ac:dyDescent="0.3">
      <c r="A1330" t="s">
        <v>31</v>
      </c>
      <c r="B1330">
        <v>1999</v>
      </c>
      <c r="C1330" t="s">
        <v>108</v>
      </c>
      <c r="D1330" t="s">
        <v>248</v>
      </c>
      <c r="E1330">
        <v>241400</v>
      </c>
      <c r="F1330">
        <v>141800</v>
      </c>
      <c r="G1330">
        <v>1166.5</v>
      </c>
      <c r="H1330">
        <v>25619782</v>
      </c>
      <c r="I1330">
        <v>65178</v>
      </c>
      <c r="J1330">
        <v>0.59499999999999997</v>
      </c>
      <c r="K1330">
        <v>25.31</v>
      </c>
      <c r="L1330" t="s">
        <v>273</v>
      </c>
      <c r="M1330">
        <v>15.193</v>
      </c>
    </row>
    <row r="1331" spans="1:13" hidden="1" x14ac:dyDescent="0.3">
      <c r="A1331" t="s">
        <v>31</v>
      </c>
      <c r="B1331">
        <v>1999</v>
      </c>
      <c r="C1331" t="s">
        <v>16</v>
      </c>
      <c r="D1331" t="s">
        <v>248</v>
      </c>
      <c r="E1331">
        <v>14500</v>
      </c>
      <c r="G1331">
        <v>1166.5</v>
      </c>
      <c r="H1331">
        <v>1538885</v>
      </c>
      <c r="I1331">
        <v>3915</v>
      </c>
      <c r="J1331">
        <v>0.78300000000000003</v>
      </c>
      <c r="K1331">
        <v>25.31</v>
      </c>
      <c r="L1331">
        <v>36.661000000000001</v>
      </c>
      <c r="M1331">
        <v>15.193</v>
      </c>
    </row>
    <row r="1332" spans="1:13" hidden="1" x14ac:dyDescent="0.3">
      <c r="A1332" t="s">
        <v>32</v>
      </c>
      <c r="B1332">
        <v>1999</v>
      </c>
      <c r="C1332" t="s">
        <v>19</v>
      </c>
      <c r="D1332" t="s">
        <v>248</v>
      </c>
      <c r="F1332">
        <v>269600</v>
      </c>
      <c r="H1332">
        <v>58265370</v>
      </c>
      <c r="I1332">
        <v>148230</v>
      </c>
      <c r="J1332">
        <v>0.55500000000000005</v>
      </c>
      <c r="K1332">
        <v>25.31</v>
      </c>
      <c r="L1332">
        <v>36.661000000000001</v>
      </c>
      <c r="M1332">
        <v>15.193</v>
      </c>
    </row>
    <row r="1333" spans="1:13" hidden="1" x14ac:dyDescent="0.3">
      <c r="A1333" t="s">
        <v>20</v>
      </c>
      <c r="B1333">
        <v>1999</v>
      </c>
      <c r="C1333" t="s">
        <v>34</v>
      </c>
      <c r="D1333" t="s">
        <v>248</v>
      </c>
      <c r="E1333">
        <v>1041800</v>
      </c>
      <c r="F1333">
        <v>1425900</v>
      </c>
      <c r="G1333">
        <v>1166.5</v>
      </c>
      <c r="H1333">
        <v>110566234</v>
      </c>
      <c r="I1333">
        <v>281286</v>
      </c>
      <c r="J1333">
        <v>1.3</v>
      </c>
      <c r="K1333">
        <v>25.31</v>
      </c>
      <c r="L1333">
        <v>36.661000000000001</v>
      </c>
      <c r="M1333">
        <v>15.193</v>
      </c>
    </row>
    <row r="1334" spans="1:13" hidden="1" x14ac:dyDescent="0.3">
      <c r="A1334" t="s">
        <v>13</v>
      </c>
      <c r="B1334">
        <v>1999</v>
      </c>
      <c r="C1334" t="s">
        <v>19</v>
      </c>
      <c r="D1334" t="s">
        <v>274</v>
      </c>
      <c r="E1334">
        <v>148000</v>
      </c>
      <c r="F1334">
        <v>222000</v>
      </c>
      <c r="G1334">
        <v>1782.2</v>
      </c>
      <c r="H1334">
        <v>15707240</v>
      </c>
      <c r="I1334">
        <v>39960</v>
      </c>
      <c r="J1334">
        <v>1.484</v>
      </c>
      <c r="K1334">
        <v>20.920999999999999</v>
      </c>
      <c r="L1334">
        <v>31.584</v>
      </c>
      <c r="M1334">
        <v>12.493</v>
      </c>
    </row>
    <row r="1335" spans="1:13" hidden="1" x14ac:dyDescent="0.3">
      <c r="A1335" t="s">
        <v>18</v>
      </c>
      <c r="B1335">
        <v>1999</v>
      </c>
      <c r="C1335" t="s">
        <v>24</v>
      </c>
      <c r="D1335" t="s">
        <v>274</v>
      </c>
      <c r="E1335">
        <v>600</v>
      </c>
      <c r="F1335">
        <v>30000</v>
      </c>
      <c r="G1335">
        <v>1782.2</v>
      </c>
      <c r="I1335">
        <v>162</v>
      </c>
      <c r="J1335">
        <v>50</v>
      </c>
      <c r="K1335">
        <v>20.920999999999999</v>
      </c>
      <c r="L1335">
        <v>31.584</v>
      </c>
      <c r="M1335">
        <v>12.493</v>
      </c>
    </row>
    <row r="1336" spans="1:13" hidden="1" x14ac:dyDescent="0.3">
      <c r="A1336" t="s">
        <v>31</v>
      </c>
      <c r="B1336">
        <v>1999</v>
      </c>
      <c r="C1336" t="s">
        <v>19</v>
      </c>
      <c r="D1336" t="s">
        <v>274</v>
      </c>
      <c r="E1336">
        <v>1000</v>
      </c>
      <c r="G1336">
        <v>1782.2</v>
      </c>
      <c r="H1336">
        <v>106130</v>
      </c>
      <c r="I1336">
        <v>270</v>
      </c>
      <c r="J1336">
        <v>1.139</v>
      </c>
      <c r="K1336">
        <v>20.920999999999999</v>
      </c>
      <c r="L1336">
        <v>31.584</v>
      </c>
    </row>
    <row r="1337" spans="1:13" hidden="1" x14ac:dyDescent="0.3">
      <c r="A1337" t="s">
        <v>31</v>
      </c>
      <c r="B1337">
        <v>1999</v>
      </c>
      <c r="C1337" t="s">
        <v>21</v>
      </c>
      <c r="D1337" t="s">
        <v>274</v>
      </c>
      <c r="E1337">
        <v>2500</v>
      </c>
      <c r="F1337">
        <v>3480</v>
      </c>
      <c r="G1337">
        <v>1782.2</v>
      </c>
      <c r="H1337">
        <v>265325</v>
      </c>
      <c r="I1337">
        <v>675</v>
      </c>
      <c r="J1337">
        <v>1.3859999999999999</v>
      </c>
      <c r="K1337">
        <v>20.920999999999999</v>
      </c>
      <c r="L1337">
        <v>31.584</v>
      </c>
      <c r="M1337">
        <v>12.493</v>
      </c>
    </row>
    <row r="1338" spans="1:13" hidden="1" x14ac:dyDescent="0.3">
      <c r="A1338" t="s">
        <v>22</v>
      </c>
      <c r="B1338">
        <v>1999</v>
      </c>
      <c r="C1338" t="s">
        <v>19</v>
      </c>
      <c r="D1338" t="s">
        <v>237</v>
      </c>
      <c r="E1338">
        <v>202170</v>
      </c>
      <c r="F1338">
        <v>146790</v>
      </c>
      <c r="G1338" t="s">
        <v>275</v>
      </c>
      <c r="H1338">
        <v>21456302.100000001</v>
      </c>
      <c r="I1338">
        <v>54585.9</v>
      </c>
      <c r="J1338">
        <v>0.61499999999999999</v>
      </c>
      <c r="K1338">
        <v>25.853000000000002</v>
      </c>
      <c r="L1338">
        <v>36.241999999999997</v>
      </c>
      <c r="M1338">
        <v>16.704999999999998</v>
      </c>
    </row>
    <row r="1339" spans="1:13" hidden="1" x14ac:dyDescent="0.3">
      <c r="A1339" t="s">
        <v>22</v>
      </c>
      <c r="B1339">
        <v>1999</v>
      </c>
      <c r="C1339" t="s">
        <v>21</v>
      </c>
      <c r="D1339" t="s">
        <v>237</v>
      </c>
      <c r="E1339">
        <v>6790</v>
      </c>
      <c r="F1339">
        <v>6860</v>
      </c>
      <c r="G1339">
        <v>1484.3</v>
      </c>
      <c r="H1339">
        <v>720622.7</v>
      </c>
      <c r="I1339">
        <v>1833.3</v>
      </c>
      <c r="J1339">
        <v>0.78400000000000003</v>
      </c>
      <c r="K1339">
        <v>25.853000000000002</v>
      </c>
      <c r="L1339">
        <v>36.241999999999997</v>
      </c>
      <c r="M1339">
        <v>16.704999999999998</v>
      </c>
    </row>
    <row r="1340" spans="1:13" hidden="1" x14ac:dyDescent="0.3">
      <c r="A1340" t="s">
        <v>13</v>
      </c>
      <c r="B1340">
        <v>1999</v>
      </c>
      <c r="C1340" t="s">
        <v>14</v>
      </c>
      <c r="D1340" t="s">
        <v>237</v>
      </c>
      <c r="E1340">
        <v>797000</v>
      </c>
      <c r="F1340">
        <v>743000</v>
      </c>
      <c r="G1340">
        <v>1484.3</v>
      </c>
      <c r="H1340">
        <v>84585610</v>
      </c>
      <c r="I1340">
        <v>215190</v>
      </c>
      <c r="J1340">
        <v>0.97099999999999997</v>
      </c>
      <c r="K1340">
        <v>25.853000000000002</v>
      </c>
      <c r="L1340">
        <v>36.241999999999997</v>
      </c>
      <c r="M1340">
        <v>16.704999999999998</v>
      </c>
    </row>
    <row r="1341" spans="1:13" hidden="1" x14ac:dyDescent="0.3">
      <c r="A1341" t="s">
        <v>13</v>
      </c>
      <c r="B1341">
        <v>1999</v>
      </c>
      <c r="C1341" t="s">
        <v>16</v>
      </c>
      <c r="D1341" t="s">
        <v>237</v>
      </c>
      <c r="E1341">
        <v>381810</v>
      </c>
      <c r="F1341">
        <v>912040</v>
      </c>
      <c r="G1341">
        <v>1484.3</v>
      </c>
      <c r="H1341">
        <v>40521495.299999997</v>
      </c>
      <c r="I1341">
        <v>103088.7</v>
      </c>
      <c r="J1341">
        <v>2.073</v>
      </c>
      <c r="K1341">
        <v>25.853000000000002</v>
      </c>
      <c r="L1341">
        <v>36.241999999999997</v>
      </c>
      <c r="M1341">
        <v>16.704999999999998</v>
      </c>
    </row>
    <row r="1342" spans="1:13" hidden="1" x14ac:dyDescent="0.3">
      <c r="A1342" t="s">
        <v>13</v>
      </c>
      <c r="B1342">
        <v>1999</v>
      </c>
      <c r="C1342" t="s">
        <v>17</v>
      </c>
      <c r="D1342" t="s">
        <v>237</v>
      </c>
      <c r="E1342">
        <v>3423000</v>
      </c>
      <c r="F1342">
        <v>3532000</v>
      </c>
      <c r="H1342">
        <v>363282990</v>
      </c>
      <c r="I1342">
        <v>924210</v>
      </c>
      <c r="K1342">
        <v>25.853000000000002</v>
      </c>
      <c r="L1342">
        <v>36.241999999999997</v>
      </c>
      <c r="M1342">
        <v>16.704999999999998</v>
      </c>
    </row>
    <row r="1343" spans="1:13" hidden="1" x14ac:dyDescent="0.3">
      <c r="A1343" t="s">
        <v>18</v>
      </c>
      <c r="B1343">
        <v>1999</v>
      </c>
      <c r="C1343" t="s">
        <v>17</v>
      </c>
      <c r="D1343" t="s">
        <v>237</v>
      </c>
      <c r="E1343">
        <v>30970</v>
      </c>
      <c r="F1343">
        <v>1826930</v>
      </c>
      <c r="G1343">
        <v>1484.3</v>
      </c>
      <c r="H1343">
        <v>3286846.1</v>
      </c>
      <c r="I1343">
        <v>8361.9</v>
      </c>
      <c r="J1343">
        <v>60.692</v>
      </c>
      <c r="K1343">
        <v>25.853000000000002</v>
      </c>
      <c r="L1343">
        <v>36.241999999999997</v>
      </c>
      <c r="M1343">
        <v>16.704999999999998</v>
      </c>
    </row>
    <row r="1344" spans="1:13" hidden="1" x14ac:dyDescent="0.3">
      <c r="A1344" t="s">
        <v>31</v>
      </c>
      <c r="B1344">
        <v>1999</v>
      </c>
      <c r="C1344" t="s">
        <v>19</v>
      </c>
      <c r="D1344" t="s">
        <v>237</v>
      </c>
      <c r="E1344">
        <v>570</v>
      </c>
      <c r="F1344">
        <v>330</v>
      </c>
      <c r="G1344">
        <v>1484.3</v>
      </c>
      <c r="H1344">
        <v>60494.1</v>
      </c>
      <c r="I1344">
        <v>153.9</v>
      </c>
      <c r="J1344">
        <v>0.47699999999999998</v>
      </c>
      <c r="K1344">
        <v>25.853000000000002</v>
      </c>
      <c r="L1344">
        <v>36.241999999999997</v>
      </c>
      <c r="M1344">
        <v>16.704999999999998</v>
      </c>
    </row>
    <row r="1345" spans="1:13" hidden="1" x14ac:dyDescent="0.3">
      <c r="A1345" t="s">
        <v>31</v>
      </c>
      <c r="B1345">
        <v>1999</v>
      </c>
      <c r="C1345" t="s">
        <v>21</v>
      </c>
      <c r="D1345" t="s">
        <v>237</v>
      </c>
      <c r="E1345">
        <v>8780</v>
      </c>
      <c r="F1345">
        <v>7120</v>
      </c>
      <c r="G1345">
        <v>1484.3</v>
      </c>
      <c r="H1345">
        <v>931821.4</v>
      </c>
      <c r="I1345">
        <v>2370.6</v>
      </c>
      <c r="J1345">
        <v>0.72</v>
      </c>
      <c r="K1345">
        <v>25.853000000000002</v>
      </c>
      <c r="L1345">
        <v>36.241999999999997</v>
      </c>
      <c r="M1345">
        <v>16.704999999999998</v>
      </c>
    </row>
    <row r="1346" spans="1:13" hidden="1" x14ac:dyDescent="0.3">
      <c r="A1346" t="s">
        <v>32</v>
      </c>
      <c r="B1346">
        <v>1999</v>
      </c>
      <c r="C1346" t="s">
        <v>19</v>
      </c>
      <c r="D1346" t="s">
        <v>237</v>
      </c>
      <c r="E1346">
        <v>198000</v>
      </c>
      <c r="F1346">
        <v>71940</v>
      </c>
      <c r="G1346">
        <v>1484.3</v>
      </c>
      <c r="H1346">
        <v>21013740</v>
      </c>
      <c r="I1346">
        <v>53460</v>
      </c>
      <c r="J1346">
        <v>0.38700000000000001</v>
      </c>
      <c r="K1346">
        <v>25.853000000000002</v>
      </c>
      <c r="L1346">
        <v>36.241999999999997</v>
      </c>
      <c r="M1346">
        <v>16.704999999999998</v>
      </c>
    </row>
    <row r="1347" spans="1:13" hidden="1" x14ac:dyDescent="0.3">
      <c r="A1347" t="s">
        <v>32</v>
      </c>
      <c r="B1347">
        <v>1999</v>
      </c>
      <c r="C1347" t="s">
        <v>108</v>
      </c>
      <c r="D1347" t="s">
        <v>237</v>
      </c>
      <c r="E1347">
        <v>285970</v>
      </c>
      <c r="F1347">
        <v>105570</v>
      </c>
      <c r="G1347">
        <v>1484.3</v>
      </c>
      <c r="H1347">
        <v>30349996.100000001</v>
      </c>
      <c r="I1347">
        <v>77211.899999999994</v>
      </c>
      <c r="J1347">
        <v>0.36599999999999999</v>
      </c>
      <c r="K1347">
        <v>25.853000000000002</v>
      </c>
      <c r="L1347">
        <v>36.241999999999997</v>
      </c>
      <c r="M1347" t="s">
        <v>276</v>
      </c>
    </row>
    <row r="1348" spans="1:13" hidden="1" x14ac:dyDescent="0.3">
      <c r="A1348" t="s">
        <v>20</v>
      </c>
      <c r="B1348">
        <v>1999</v>
      </c>
      <c r="C1348" t="s">
        <v>21</v>
      </c>
      <c r="D1348" t="s">
        <v>237</v>
      </c>
      <c r="E1348">
        <v>18540</v>
      </c>
      <c r="F1348">
        <v>24850</v>
      </c>
      <c r="G1348">
        <v>1484.3</v>
      </c>
      <c r="H1348">
        <v>1967650.2</v>
      </c>
      <c r="I1348">
        <v>5005.8</v>
      </c>
      <c r="J1348">
        <v>1.351</v>
      </c>
      <c r="K1348">
        <v>25.853000000000002</v>
      </c>
      <c r="L1348">
        <v>36.241999999999997</v>
      </c>
      <c r="M1348">
        <v>16.704999999999998</v>
      </c>
    </row>
    <row r="1349" spans="1:13" hidden="1" x14ac:dyDescent="0.3">
      <c r="A1349" t="s">
        <v>13</v>
      </c>
      <c r="B1349">
        <v>1999</v>
      </c>
      <c r="C1349" t="s">
        <v>19</v>
      </c>
      <c r="D1349" t="s">
        <v>252</v>
      </c>
      <c r="E1349">
        <v>2604000</v>
      </c>
      <c r="F1349">
        <v>8716000</v>
      </c>
      <c r="G1349">
        <v>364.4</v>
      </c>
      <c r="H1349">
        <v>276362520</v>
      </c>
      <c r="I1349">
        <v>703080</v>
      </c>
      <c r="J1349">
        <v>3.3319999999999999</v>
      </c>
      <c r="L1349">
        <v>39.61</v>
      </c>
      <c r="M1349">
        <v>14.532</v>
      </c>
    </row>
    <row r="1350" spans="1:13" hidden="1" x14ac:dyDescent="0.3">
      <c r="A1350" t="s">
        <v>18</v>
      </c>
      <c r="B1350">
        <v>1999</v>
      </c>
      <c r="C1350" t="s">
        <v>24</v>
      </c>
      <c r="D1350" t="s">
        <v>252</v>
      </c>
      <c r="E1350">
        <v>108000</v>
      </c>
      <c r="F1350">
        <v>6770000</v>
      </c>
      <c r="G1350">
        <v>364.4</v>
      </c>
      <c r="H1350">
        <v>11462040</v>
      </c>
      <c r="I1350">
        <v>29160</v>
      </c>
      <c r="J1350">
        <v>62.673000000000002</v>
      </c>
      <c r="K1350">
        <v>26.82</v>
      </c>
      <c r="L1350">
        <v>39.61</v>
      </c>
      <c r="M1350">
        <v>14.532</v>
      </c>
    </row>
    <row r="1351" spans="1:13" hidden="1" x14ac:dyDescent="0.3">
      <c r="A1351" t="s">
        <v>32</v>
      </c>
      <c r="B1351">
        <v>1999</v>
      </c>
      <c r="C1351" t="s">
        <v>19</v>
      </c>
      <c r="D1351" t="s">
        <v>252</v>
      </c>
      <c r="E1351">
        <v>3600</v>
      </c>
      <c r="F1351">
        <v>1710</v>
      </c>
      <c r="G1351">
        <v>364.4</v>
      </c>
      <c r="H1351">
        <v>382068</v>
      </c>
      <c r="I1351">
        <v>972</v>
      </c>
      <c r="J1351">
        <v>0.40200000000000002</v>
      </c>
      <c r="K1351">
        <v>26.82</v>
      </c>
      <c r="L1351">
        <v>39.61</v>
      </c>
      <c r="M1351">
        <v>14.532</v>
      </c>
    </row>
    <row r="1352" spans="1:13" hidden="1" x14ac:dyDescent="0.3">
      <c r="A1352" t="s">
        <v>20</v>
      </c>
      <c r="B1352">
        <v>1999</v>
      </c>
      <c r="C1352" t="s">
        <v>21</v>
      </c>
      <c r="D1352" t="s">
        <v>252</v>
      </c>
      <c r="E1352">
        <v>3388000</v>
      </c>
      <c r="F1352">
        <v>15910000</v>
      </c>
      <c r="G1352">
        <v>364.4</v>
      </c>
      <c r="I1352">
        <v>914760</v>
      </c>
      <c r="J1352">
        <v>4.6520000000000001</v>
      </c>
      <c r="K1352">
        <v>26.82</v>
      </c>
      <c r="L1352">
        <v>39.61</v>
      </c>
      <c r="M1352">
        <v>14.532</v>
      </c>
    </row>
    <row r="1353" spans="1:13" hidden="1" x14ac:dyDescent="0.3">
      <c r="A1353" t="s">
        <v>22</v>
      </c>
      <c r="B1353">
        <v>1999</v>
      </c>
      <c r="C1353" t="s">
        <v>19</v>
      </c>
      <c r="D1353" t="s">
        <v>80</v>
      </c>
      <c r="E1353">
        <v>163024</v>
      </c>
      <c r="F1353">
        <v>282833</v>
      </c>
      <c r="G1353">
        <v>922.8</v>
      </c>
      <c r="H1353">
        <v>17301737.120000001</v>
      </c>
      <c r="I1353">
        <v>44016.480000000003</v>
      </c>
      <c r="J1353">
        <v>1.6479999999999999</v>
      </c>
      <c r="K1353">
        <v>27.279</v>
      </c>
      <c r="L1353">
        <v>37.274999999999999</v>
      </c>
      <c r="M1353">
        <v>19.094000000000001</v>
      </c>
    </row>
    <row r="1354" spans="1:13" hidden="1" x14ac:dyDescent="0.3">
      <c r="A1354" t="s">
        <v>13</v>
      </c>
      <c r="B1354">
        <v>1999</v>
      </c>
      <c r="C1354" t="s">
        <v>19</v>
      </c>
      <c r="D1354" t="s">
        <v>80</v>
      </c>
      <c r="E1354">
        <v>2204046</v>
      </c>
      <c r="F1354">
        <v>7225373</v>
      </c>
      <c r="G1354">
        <v>922.8</v>
      </c>
      <c r="H1354">
        <v>233915402</v>
      </c>
      <c r="I1354">
        <v>595092.42000000004</v>
      </c>
      <c r="J1354">
        <v>3.5</v>
      </c>
      <c r="L1354">
        <v>37.274999999999999</v>
      </c>
      <c r="M1354">
        <v>19.094000000000001</v>
      </c>
    </row>
    <row r="1355" spans="1:13" hidden="1" x14ac:dyDescent="0.3">
      <c r="A1355" t="s">
        <v>18</v>
      </c>
      <c r="B1355">
        <v>1999</v>
      </c>
      <c r="C1355" t="s">
        <v>24</v>
      </c>
      <c r="D1355" t="s">
        <v>80</v>
      </c>
      <c r="E1355">
        <v>332332</v>
      </c>
      <c r="F1355">
        <v>35501817</v>
      </c>
      <c r="G1355">
        <v>922.8</v>
      </c>
      <c r="H1355">
        <v>35270395.159999996</v>
      </c>
      <c r="I1355">
        <v>89729.64</v>
      </c>
      <c r="J1355">
        <v>107.94499999999999</v>
      </c>
      <c r="K1355">
        <v>27.279</v>
      </c>
      <c r="L1355">
        <v>37.274999999999999</v>
      </c>
      <c r="M1355">
        <v>19.094000000000001</v>
      </c>
    </row>
    <row r="1356" spans="1:13" hidden="1" x14ac:dyDescent="0.3">
      <c r="A1356" t="s">
        <v>31</v>
      </c>
      <c r="B1356">
        <v>1999</v>
      </c>
      <c r="C1356" t="s">
        <v>38</v>
      </c>
      <c r="D1356" t="s">
        <v>80</v>
      </c>
      <c r="E1356">
        <v>22994</v>
      </c>
      <c r="F1356">
        <v>21913</v>
      </c>
      <c r="G1356" t="s">
        <v>277</v>
      </c>
      <c r="H1356">
        <v>2440353.2200000002</v>
      </c>
      <c r="I1356">
        <v>6208.38</v>
      </c>
      <c r="J1356">
        <v>1</v>
      </c>
      <c r="K1356">
        <v>27.279</v>
      </c>
      <c r="L1356">
        <v>37.274999999999999</v>
      </c>
      <c r="M1356">
        <v>19.094000000000001</v>
      </c>
    </row>
    <row r="1357" spans="1:13" hidden="1" x14ac:dyDescent="0.3">
      <c r="A1357" t="s">
        <v>32</v>
      </c>
      <c r="B1357">
        <v>1999</v>
      </c>
      <c r="C1357" t="s">
        <v>19</v>
      </c>
      <c r="D1357" t="s">
        <v>80</v>
      </c>
      <c r="E1357">
        <v>439604</v>
      </c>
      <c r="F1357">
        <v>218071</v>
      </c>
      <c r="H1357">
        <v>46655172.520000003</v>
      </c>
      <c r="I1357">
        <v>118693.08</v>
      </c>
      <c r="J1357">
        <v>0.51800000000000002</v>
      </c>
      <c r="K1357">
        <v>27.279</v>
      </c>
      <c r="M1357">
        <v>19.094000000000001</v>
      </c>
    </row>
    <row r="1358" spans="1:13" hidden="1" x14ac:dyDescent="0.3">
      <c r="A1358" t="s">
        <v>22</v>
      </c>
      <c r="B1358">
        <v>1999</v>
      </c>
      <c r="C1358" t="s">
        <v>21</v>
      </c>
      <c r="D1358" t="s">
        <v>253</v>
      </c>
      <c r="E1358">
        <v>137622</v>
      </c>
      <c r="F1358">
        <v>190689</v>
      </c>
      <c r="G1358">
        <v>883.4</v>
      </c>
      <c r="H1358">
        <v>14605822.859999999</v>
      </c>
      <c r="I1358">
        <v>37157.94</v>
      </c>
      <c r="J1358">
        <v>1.619</v>
      </c>
      <c r="K1358">
        <v>26.824000000000002</v>
      </c>
      <c r="L1358">
        <v>38.578000000000003</v>
      </c>
      <c r="M1358">
        <v>15.760999999999999</v>
      </c>
    </row>
    <row r="1359" spans="1:13" hidden="1" x14ac:dyDescent="0.3">
      <c r="A1359" t="s">
        <v>13</v>
      </c>
      <c r="B1359">
        <v>1999</v>
      </c>
      <c r="C1359" t="s">
        <v>19</v>
      </c>
      <c r="D1359" t="s">
        <v>253</v>
      </c>
      <c r="E1359">
        <v>6079822</v>
      </c>
      <c r="F1359">
        <v>13230539</v>
      </c>
      <c r="G1359">
        <v>883.4</v>
      </c>
      <c r="H1359">
        <v>645251508.89999998</v>
      </c>
      <c r="I1359">
        <v>1641551.94</v>
      </c>
      <c r="J1359">
        <v>1.992</v>
      </c>
      <c r="K1359">
        <v>26.824000000000002</v>
      </c>
      <c r="L1359">
        <v>38.578000000000003</v>
      </c>
      <c r="M1359">
        <v>15.760999999999999</v>
      </c>
    </row>
    <row r="1360" spans="1:13" hidden="1" x14ac:dyDescent="0.3">
      <c r="A1360" t="s">
        <v>13</v>
      </c>
      <c r="B1360">
        <v>1999</v>
      </c>
      <c r="C1360" t="s">
        <v>16</v>
      </c>
      <c r="D1360" t="s">
        <v>253</v>
      </c>
      <c r="E1360">
        <v>6052</v>
      </c>
      <c r="F1360">
        <v>16186</v>
      </c>
      <c r="G1360">
        <v>883.4</v>
      </c>
      <c r="H1360">
        <v>642298.76</v>
      </c>
      <c r="I1360">
        <v>1634.04</v>
      </c>
      <c r="J1360">
        <v>2.19</v>
      </c>
      <c r="K1360">
        <v>26.824000000000002</v>
      </c>
      <c r="L1360">
        <v>38.578000000000003</v>
      </c>
      <c r="M1360">
        <v>15.760999999999999</v>
      </c>
    </row>
    <row r="1361" spans="1:13" hidden="1" x14ac:dyDescent="0.3">
      <c r="A1361" t="s">
        <v>18</v>
      </c>
      <c r="B1361">
        <v>1999</v>
      </c>
      <c r="C1361" t="s">
        <v>24</v>
      </c>
      <c r="D1361" t="s">
        <v>253</v>
      </c>
      <c r="E1361">
        <v>2011024</v>
      </c>
      <c r="F1361">
        <v>115418883</v>
      </c>
      <c r="G1361">
        <v>883.4</v>
      </c>
      <c r="H1361">
        <v>213429977.09999999</v>
      </c>
      <c r="I1361">
        <v>542976.48</v>
      </c>
      <c r="J1361">
        <v>52.287999999999997</v>
      </c>
      <c r="K1361">
        <v>26.824000000000002</v>
      </c>
      <c r="L1361">
        <v>38.578000000000003</v>
      </c>
      <c r="M1361">
        <v>15.760999999999999</v>
      </c>
    </row>
    <row r="1362" spans="1:13" hidden="1" x14ac:dyDescent="0.3">
      <c r="A1362" t="s">
        <v>31</v>
      </c>
      <c r="B1362">
        <v>1999</v>
      </c>
      <c r="D1362" t="s">
        <v>253</v>
      </c>
      <c r="E1362">
        <v>14317</v>
      </c>
      <c r="F1362">
        <v>18342</v>
      </c>
      <c r="G1362">
        <v>883.4</v>
      </c>
      <c r="H1362">
        <v>1519463.21</v>
      </c>
      <c r="I1362">
        <v>3865.59</v>
      </c>
      <c r="J1362">
        <v>1.27</v>
      </c>
      <c r="K1362">
        <v>26.824000000000002</v>
      </c>
      <c r="L1362">
        <v>38.578000000000003</v>
      </c>
      <c r="M1362">
        <v>15.760999999999999</v>
      </c>
    </row>
    <row r="1363" spans="1:13" hidden="1" x14ac:dyDescent="0.3">
      <c r="A1363" t="s">
        <v>32</v>
      </c>
      <c r="B1363">
        <v>1999</v>
      </c>
      <c r="C1363" t="s">
        <v>38</v>
      </c>
      <c r="D1363" t="s">
        <v>253</v>
      </c>
      <c r="E1363">
        <v>271349</v>
      </c>
      <c r="F1363">
        <v>112667</v>
      </c>
      <c r="G1363" t="s">
        <v>278</v>
      </c>
      <c r="H1363">
        <v>28798269.370000001</v>
      </c>
      <c r="I1363">
        <v>73264.23</v>
      </c>
      <c r="J1363">
        <v>0.44400000000000001</v>
      </c>
      <c r="L1363">
        <v>38.578000000000003</v>
      </c>
      <c r="M1363">
        <v>15.760999999999999</v>
      </c>
    </row>
    <row r="1364" spans="1:13" hidden="1" x14ac:dyDescent="0.3">
      <c r="A1364" t="s">
        <v>32</v>
      </c>
      <c r="B1364">
        <v>1999</v>
      </c>
      <c r="C1364" t="s">
        <v>16</v>
      </c>
      <c r="D1364" t="s">
        <v>253</v>
      </c>
      <c r="E1364">
        <v>67969</v>
      </c>
      <c r="F1364">
        <v>32911</v>
      </c>
      <c r="G1364">
        <v>883.4</v>
      </c>
      <c r="H1364">
        <v>7213549.9699999997</v>
      </c>
      <c r="I1364">
        <v>18351.63</v>
      </c>
      <c r="J1364">
        <v>0.52100000000000002</v>
      </c>
      <c r="K1364">
        <v>26.824000000000002</v>
      </c>
      <c r="L1364">
        <v>38.578000000000003</v>
      </c>
      <c r="M1364">
        <v>15.760999999999999</v>
      </c>
    </row>
    <row r="1365" spans="1:13" hidden="1" x14ac:dyDescent="0.3">
      <c r="A1365" t="s">
        <v>20</v>
      </c>
      <c r="B1365">
        <v>1999</v>
      </c>
      <c r="C1365" t="s">
        <v>21</v>
      </c>
      <c r="D1365" t="s">
        <v>253</v>
      </c>
      <c r="E1365">
        <v>9381878</v>
      </c>
      <c r="F1365">
        <v>26050768</v>
      </c>
      <c r="G1365">
        <v>883.4</v>
      </c>
      <c r="H1365">
        <v>995698712.10000002</v>
      </c>
      <c r="I1365">
        <v>2533107.06</v>
      </c>
      <c r="J1365">
        <v>2.6360000000000001</v>
      </c>
      <c r="K1365">
        <v>26.824000000000002</v>
      </c>
      <c r="L1365">
        <v>38.578000000000003</v>
      </c>
      <c r="M1365">
        <v>15.760999999999999</v>
      </c>
    </row>
    <row r="1366" spans="1:13" hidden="1" x14ac:dyDescent="0.3">
      <c r="A1366" t="s">
        <v>22</v>
      </c>
      <c r="B1366">
        <v>2000</v>
      </c>
      <c r="C1366" t="s">
        <v>19</v>
      </c>
      <c r="D1366" t="s">
        <v>243</v>
      </c>
      <c r="E1366">
        <v>22452</v>
      </c>
      <c r="F1366">
        <v>24827</v>
      </c>
      <c r="G1366">
        <v>1207</v>
      </c>
      <c r="H1366">
        <v>2204112.84</v>
      </c>
      <c r="I1366">
        <v>5837.52</v>
      </c>
      <c r="J1366">
        <v>1.333</v>
      </c>
      <c r="L1366">
        <v>36.777000000000001</v>
      </c>
    </row>
    <row r="1367" spans="1:13" hidden="1" x14ac:dyDescent="0.3">
      <c r="A1367" t="s">
        <v>13</v>
      </c>
      <c r="B1367">
        <v>2000</v>
      </c>
      <c r="C1367" t="s">
        <v>14</v>
      </c>
      <c r="D1367" t="s">
        <v>243</v>
      </c>
      <c r="E1367">
        <v>2939790</v>
      </c>
      <c r="F1367">
        <v>4444354</v>
      </c>
      <c r="G1367">
        <v>1207</v>
      </c>
      <c r="H1367">
        <v>288599184.30000001</v>
      </c>
      <c r="I1367">
        <v>764345.4</v>
      </c>
      <c r="J1367">
        <v>1.399</v>
      </c>
      <c r="K1367">
        <v>26.114000000000001</v>
      </c>
      <c r="L1367">
        <v>36.777000000000001</v>
      </c>
      <c r="M1367">
        <v>16.071999999999999</v>
      </c>
    </row>
    <row r="1368" spans="1:13" hidden="1" x14ac:dyDescent="0.3">
      <c r="A1368" t="s">
        <v>13</v>
      </c>
      <c r="B1368">
        <v>2000</v>
      </c>
      <c r="C1368" t="s">
        <v>19</v>
      </c>
      <c r="D1368" t="s">
        <v>243</v>
      </c>
      <c r="E1368">
        <v>591705</v>
      </c>
      <c r="F1368">
        <v>786858</v>
      </c>
      <c r="G1368">
        <v>1207</v>
      </c>
      <c r="H1368">
        <v>58087679.850000001</v>
      </c>
      <c r="I1368">
        <v>153843.29999999999</v>
      </c>
      <c r="J1368" t="s">
        <v>279</v>
      </c>
      <c r="K1368" t="s">
        <v>280</v>
      </c>
      <c r="L1368">
        <v>36.777000000000001</v>
      </c>
      <c r="M1368">
        <v>16.071999999999999</v>
      </c>
    </row>
    <row r="1369" spans="1:13" hidden="1" x14ac:dyDescent="0.3">
      <c r="A1369" t="s">
        <v>13</v>
      </c>
      <c r="B1369">
        <v>2000</v>
      </c>
      <c r="D1369" t="s">
        <v>243</v>
      </c>
      <c r="E1369">
        <v>125349</v>
      </c>
      <c r="F1369">
        <v>213158</v>
      </c>
      <c r="G1369">
        <v>1207</v>
      </c>
      <c r="H1369">
        <v>12305511.33</v>
      </c>
      <c r="J1369">
        <v>1.591</v>
      </c>
      <c r="K1369">
        <v>26.114000000000001</v>
      </c>
      <c r="L1369">
        <v>36.777000000000001</v>
      </c>
      <c r="M1369">
        <v>16.071999999999999</v>
      </c>
    </row>
    <row r="1370" spans="1:13" hidden="1" x14ac:dyDescent="0.3">
      <c r="A1370" t="s">
        <v>18</v>
      </c>
      <c r="B1370">
        <v>2000</v>
      </c>
      <c r="C1370" t="s">
        <v>79</v>
      </c>
      <c r="D1370" t="s">
        <v>243</v>
      </c>
      <c r="E1370">
        <v>93529</v>
      </c>
      <c r="F1370">
        <v>3985577</v>
      </c>
      <c r="G1370">
        <v>1207</v>
      </c>
      <c r="H1370">
        <v>9181741.9299999997</v>
      </c>
      <c r="I1370">
        <v>24317.54</v>
      </c>
      <c r="J1370">
        <v>37.136000000000003</v>
      </c>
      <c r="K1370">
        <v>26.114000000000001</v>
      </c>
      <c r="L1370">
        <v>36.777000000000001</v>
      </c>
      <c r="M1370">
        <v>16.071999999999999</v>
      </c>
    </row>
    <row r="1371" spans="1:13" hidden="1" x14ac:dyDescent="0.3">
      <c r="A1371" t="s">
        <v>31</v>
      </c>
      <c r="B1371">
        <v>2000</v>
      </c>
      <c r="C1371" t="s">
        <v>19</v>
      </c>
      <c r="D1371" t="s">
        <v>243</v>
      </c>
      <c r="E1371">
        <v>10838</v>
      </c>
      <c r="F1371">
        <v>16707</v>
      </c>
      <c r="G1371">
        <v>1207</v>
      </c>
      <c r="H1371">
        <v>1063966.46</v>
      </c>
      <c r="I1371">
        <v>2817.88</v>
      </c>
      <c r="J1371">
        <v>1.4079999999999999</v>
      </c>
      <c r="K1371">
        <v>26.114000000000001</v>
      </c>
      <c r="L1371">
        <v>36.777000000000001</v>
      </c>
      <c r="M1371">
        <v>16.071999999999999</v>
      </c>
    </row>
    <row r="1372" spans="1:13" hidden="1" x14ac:dyDescent="0.3">
      <c r="A1372" t="s">
        <v>32</v>
      </c>
      <c r="B1372">
        <v>2000</v>
      </c>
      <c r="C1372" t="s">
        <v>19</v>
      </c>
      <c r="D1372" t="s">
        <v>243</v>
      </c>
      <c r="E1372">
        <v>32064</v>
      </c>
      <c r="F1372">
        <v>20298</v>
      </c>
      <c r="G1372">
        <v>1207</v>
      </c>
      <c r="H1372">
        <v>3147722.88</v>
      </c>
      <c r="I1372">
        <v>8336.64</v>
      </c>
      <c r="J1372">
        <v>0.63100000000000001</v>
      </c>
      <c r="K1372">
        <v>26.114000000000001</v>
      </c>
      <c r="L1372">
        <v>36.777000000000001</v>
      </c>
      <c r="M1372">
        <v>16.071999999999999</v>
      </c>
    </row>
    <row r="1373" spans="1:13" hidden="1" x14ac:dyDescent="0.3">
      <c r="A1373" t="s">
        <v>20</v>
      </c>
      <c r="B1373">
        <v>2000</v>
      </c>
      <c r="D1373" t="s">
        <v>243</v>
      </c>
      <c r="F1373">
        <v>4437958</v>
      </c>
      <c r="G1373">
        <v>1207</v>
      </c>
      <c r="H1373">
        <v>202950080.59999999</v>
      </c>
      <c r="I1373" t="s">
        <v>281</v>
      </c>
      <c r="J1373">
        <v>2.0739999999999998</v>
      </c>
      <c r="K1373">
        <v>26.114000000000001</v>
      </c>
      <c r="L1373">
        <v>36.777000000000001</v>
      </c>
      <c r="M1373">
        <v>16.071999999999999</v>
      </c>
    </row>
    <row r="1374" spans="1:13" hidden="1" x14ac:dyDescent="0.3">
      <c r="A1374" t="s">
        <v>22</v>
      </c>
      <c r="B1374">
        <v>2000</v>
      </c>
      <c r="C1374" t="s">
        <v>19</v>
      </c>
      <c r="D1374" t="s">
        <v>282</v>
      </c>
      <c r="E1374">
        <v>11183</v>
      </c>
      <c r="F1374">
        <v>2630</v>
      </c>
      <c r="G1374">
        <v>896.4</v>
      </c>
      <c r="H1374">
        <v>1097835.1100000001</v>
      </c>
      <c r="I1374">
        <v>2907.58</v>
      </c>
      <c r="J1374">
        <v>0.21299999999999999</v>
      </c>
      <c r="K1374">
        <v>26.372</v>
      </c>
      <c r="L1374">
        <v>37.656999999999996</v>
      </c>
      <c r="M1374">
        <v>15.728</v>
      </c>
    </row>
    <row r="1375" spans="1:13" hidden="1" x14ac:dyDescent="0.3">
      <c r="A1375" t="s">
        <v>13</v>
      </c>
      <c r="B1375">
        <v>2000</v>
      </c>
      <c r="C1375" t="s">
        <v>19</v>
      </c>
      <c r="D1375" t="s">
        <v>282</v>
      </c>
      <c r="E1375">
        <v>3769746</v>
      </c>
      <c r="F1375">
        <v>2369295</v>
      </c>
      <c r="G1375">
        <v>896.4</v>
      </c>
      <c r="H1375">
        <v>370075964.80000001</v>
      </c>
      <c r="I1375">
        <v>980133.96</v>
      </c>
      <c r="K1375">
        <v>26.372</v>
      </c>
      <c r="L1375">
        <v>37.656999999999996</v>
      </c>
      <c r="M1375">
        <v>15.728</v>
      </c>
    </row>
    <row r="1376" spans="1:13" hidden="1" x14ac:dyDescent="0.3">
      <c r="A1376" t="s">
        <v>18</v>
      </c>
      <c r="B1376">
        <v>2000</v>
      </c>
      <c r="C1376" t="s">
        <v>24</v>
      </c>
      <c r="D1376" t="s">
        <v>282</v>
      </c>
      <c r="E1376">
        <v>3317</v>
      </c>
      <c r="F1376">
        <v>8628</v>
      </c>
      <c r="G1376">
        <v>896.4</v>
      </c>
      <c r="H1376">
        <v>325629.89</v>
      </c>
      <c r="I1376">
        <v>862.42</v>
      </c>
      <c r="J1376">
        <v>2.7389999999999999</v>
      </c>
      <c r="K1376">
        <v>26.372</v>
      </c>
      <c r="L1376">
        <v>37.656999999999996</v>
      </c>
      <c r="M1376">
        <v>15.728</v>
      </c>
    </row>
    <row r="1377" spans="1:13" hidden="1" x14ac:dyDescent="0.3">
      <c r="A1377" t="s">
        <v>31</v>
      </c>
      <c r="B1377">
        <v>2000</v>
      </c>
      <c r="C1377" t="s">
        <v>19</v>
      </c>
      <c r="D1377" t="s">
        <v>282</v>
      </c>
      <c r="E1377" t="s">
        <v>283</v>
      </c>
      <c r="F1377">
        <v>513</v>
      </c>
      <c r="G1377">
        <v>896.4</v>
      </c>
      <c r="H1377">
        <v>121239.95</v>
      </c>
      <c r="I1377">
        <v>321.10000000000002</v>
      </c>
      <c r="J1377">
        <v>0.42799999999999999</v>
      </c>
      <c r="K1377">
        <v>26.372</v>
      </c>
      <c r="L1377">
        <v>37.656999999999996</v>
      </c>
      <c r="M1377">
        <v>15.728</v>
      </c>
    </row>
    <row r="1378" spans="1:13" hidden="1" x14ac:dyDescent="0.3">
      <c r="A1378" t="s">
        <v>32</v>
      </c>
      <c r="B1378">
        <v>2000</v>
      </c>
      <c r="D1378" t="s">
        <v>282</v>
      </c>
      <c r="E1378">
        <v>116722</v>
      </c>
      <c r="F1378">
        <v>32851</v>
      </c>
      <c r="G1378" t="s">
        <v>284</v>
      </c>
      <c r="H1378">
        <v>11458598.74</v>
      </c>
      <c r="I1378">
        <v>30347.72</v>
      </c>
      <c r="J1378">
        <v>0.28199999999999997</v>
      </c>
      <c r="K1378">
        <v>26.372</v>
      </c>
      <c r="L1378">
        <v>37.656999999999996</v>
      </c>
      <c r="M1378">
        <v>15.728</v>
      </c>
    </row>
    <row r="1379" spans="1:13" hidden="1" x14ac:dyDescent="0.3">
      <c r="A1379" t="s">
        <v>32</v>
      </c>
      <c r="B1379">
        <v>2000</v>
      </c>
      <c r="C1379" t="s">
        <v>21</v>
      </c>
      <c r="D1379" t="s">
        <v>282</v>
      </c>
      <c r="E1379">
        <v>5201</v>
      </c>
      <c r="F1379">
        <v>1247</v>
      </c>
      <c r="G1379">
        <v>896.4</v>
      </c>
      <c r="H1379">
        <v>510582.17</v>
      </c>
      <c r="I1379">
        <v>1352.26</v>
      </c>
      <c r="J1379">
        <v>0.21099999999999999</v>
      </c>
      <c r="K1379">
        <v>26.372</v>
      </c>
      <c r="L1379">
        <v>37.656999999999996</v>
      </c>
      <c r="M1379">
        <v>15.728</v>
      </c>
    </row>
    <row r="1380" spans="1:13" hidden="1" x14ac:dyDescent="0.3">
      <c r="A1380" t="s">
        <v>20</v>
      </c>
      <c r="B1380">
        <v>2000</v>
      </c>
      <c r="C1380" t="s">
        <v>21</v>
      </c>
      <c r="D1380" t="s">
        <v>282</v>
      </c>
      <c r="E1380">
        <v>77844</v>
      </c>
      <c r="F1380">
        <v>79488</v>
      </c>
      <c r="G1380">
        <v>896.4</v>
      </c>
      <c r="H1380">
        <v>7641945.4800000004</v>
      </c>
      <c r="I1380">
        <v>20239.439999999999</v>
      </c>
      <c r="J1380">
        <v>1.214</v>
      </c>
      <c r="K1380">
        <v>26.372</v>
      </c>
      <c r="L1380">
        <v>37.656999999999996</v>
      </c>
      <c r="M1380">
        <v>15.728</v>
      </c>
    </row>
    <row r="1381" spans="1:13" hidden="1" x14ac:dyDescent="0.3">
      <c r="A1381" t="s">
        <v>22</v>
      </c>
      <c r="B1381">
        <v>2000</v>
      </c>
      <c r="C1381" t="s">
        <v>49</v>
      </c>
      <c r="D1381" t="s">
        <v>244</v>
      </c>
      <c r="E1381">
        <v>19600</v>
      </c>
      <c r="F1381">
        <v>14000</v>
      </c>
      <c r="G1381">
        <v>379.7</v>
      </c>
      <c r="H1381">
        <v>1924132</v>
      </c>
      <c r="I1381">
        <v>5096</v>
      </c>
      <c r="J1381">
        <v>0.81</v>
      </c>
      <c r="K1381">
        <v>27.672000000000001</v>
      </c>
      <c r="L1381">
        <v>40.021999999999998</v>
      </c>
      <c r="M1381">
        <v>16.238</v>
      </c>
    </row>
    <row r="1382" spans="1:13" hidden="1" x14ac:dyDescent="0.3">
      <c r="A1382" t="s">
        <v>13</v>
      </c>
      <c r="B1382">
        <v>2000</v>
      </c>
      <c r="D1382" t="s">
        <v>244</v>
      </c>
      <c r="E1382">
        <v>583500</v>
      </c>
      <c r="F1382">
        <v>472600</v>
      </c>
      <c r="G1382">
        <v>379.7</v>
      </c>
      <c r="H1382">
        <v>57282195</v>
      </c>
      <c r="I1382">
        <v>151710</v>
      </c>
      <c r="J1382">
        <v>0.872</v>
      </c>
      <c r="K1382" t="s">
        <v>285</v>
      </c>
      <c r="L1382">
        <v>40.021999999999998</v>
      </c>
      <c r="M1382">
        <v>16.238</v>
      </c>
    </row>
    <row r="1383" spans="1:13" hidden="1" x14ac:dyDescent="0.3">
      <c r="A1383" t="s">
        <v>13</v>
      </c>
      <c r="B1383">
        <v>2000</v>
      </c>
      <c r="D1383" t="s">
        <v>244</v>
      </c>
      <c r="E1383">
        <v>3900</v>
      </c>
      <c r="G1383">
        <v>379.7</v>
      </c>
      <c r="H1383">
        <v>382863</v>
      </c>
      <c r="I1383">
        <v>1014</v>
      </c>
      <c r="J1383">
        <v>3.53</v>
      </c>
      <c r="K1383">
        <v>27.672000000000001</v>
      </c>
      <c r="L1383">
        <v>40.021999999999998</v>
      </c>
      <c r="M1383">
        <v>16.238</v>
      </c>
    </row>
    <row r="1384" spans="1:13" hidden="1" x14ac:dyDescent="0.3">
      <c r="A1384" t="s">
        <v>18</v>
      </c>
      <c r="B1384">
        <v>2000</v>
      </c>
      <c r="C1384" t="s">
        <v>159</v>
      </c>
      <c r="D1384" t="s">
        <v>244</v>
      </c>
      <c r="E1384">
        <v>177700</v>
      </c>
      <c r="F1384">
        <v>12689000</v>
      </c>
      <c r="G1384">
        <v>379.7</v>
      </c>
      <c r="H1384">
        <v>17444809</v>
      </c>
      <c r="I1384">
        <v>46202</v>
      </c>
      <c r="J1384">
        <v>67.180999999999997</v>
      </c>
      <c r="K1384">
        <v>27.672000000000001</v>
      </c>
      <c r="L1384">
        <v>40.021999999999998</v>
      </c>
      <c r="M1384">
        <v>16.238</v>
      </c>
    </row>
    <row r="1385" spans="1:13" hidden="1" x14ac:dyDescent="0.3">
      <c r="A1385" t="s">
        <v>32</v>
      </c>
      <c r="B1385">
        <v>2000</v>
      </c>
      <c r="C1385" t="s">
        <v>19</v>
      </c>
      <c r="D1385" t="s">
        <v>244</v>
      </c>
      <c r="F1385">
        <v>24700</v>
      </c>
      <c r="G1385">
        <v>379.7</v>
      </c>
      <c r="H1385">
        <v>8246280</v>
      </c>
      <c r="I1385">
        <v>21840</v>
      </c>
      <c r="K1385">
        <v>27.672000000000001</v>
      </c>
      <c r="L1385">
        <v>40.021999999999998</v>
      </c>
      <c r="M1385">
        <v>16.238</v>
      </c>
    </row>
    <row r="1386" spans="1:13" hidden="1" x14ac:dyDescent="0.3">
      <c r="A1386" t="s">
        <v>20</v>
      </c>
      <c r="B1386">
        <v>2000</v>
      </c>
      <c r="C1386" t="s">
        <v>21</v>
      </c>
      <c r="D1386" t="s">
        <v>244</v>
      </c>
      <c r="E1386" t="s">
        <v>286</v>
      </c>
      <c r="F1386">
        <v>649000</v>
      </c>
      <c r="G1386">
        <v>379.7</v>
      </c>
      <c r="H1386">
        <v>28086437</v>
      </c>
      <c r="I1386">
        <v>74386</v>
      </c>
      <c r="J1386">
        <v>2.347</v>
      </c>
      <c r="K1386">
        <v>27.672000000000001</v>
      </c>
      <c r="L1386">
        <v>40.021999999999998</v>
      </c>
      <c r="M1386">
        <v>16.238</v>
      </c>
    </row>
    <row r="1387" spans="1:13" hidden="1" x14ac:dyDescent="0.3">
      <c r="A1387" t="s">
        <v>13</v>
      </c>
      <c r="B1387">
        <v>2000</v>
      </c>
      <c r="C1387" t="s">
        <v>19</v>
      </c>
      <c r="D1387" t="s">
        <v>258</v>
      </c>
      <c r="E1387">
        <v>1054282</v>
      </c>
      <c r="F1387" t="s">
        <v>287</v>
      </c>
      <c r="G1387">
        <v>383.7</v>
      </c>
      <c r="H1387">
        <v>103498863.90000001</v>
      </c>
      <c r="J1387">
        <v>2.4430000000000001</v>
      </c>
      <c r="K1387">
        <v>26.712</v>
      </c>
      <c r="L1387">
        <v>39.738</v>
      </c>
      <c r="M1387">
        <v>13.686999999999999</v>
      </c>
    </row>
    <row r="1388" spans="1:13" hidden="1" x14ac:dyDescent="0.3">
      <c r="A1388" t="s">
        <v>18</v>
      </c>
      <c r="B1388">
        <v>2000</v>
      </c>
      <c r="C1388" t="s">
        <v>24</v>
      </c>
      <c r="D1388" t="s">
        <v>258</v>
      </c>
      <c r="E1388">
        <v>143030</v>
      </c>
      <c r="F1388">
        <v>8170000</v>
      </c>
      <c r="G1388">
        <v>383.7</v>
      </c>
      <c r="H1388">
        <v>14041255.1</v>
      </c>
      <c r="I1388">
        <v>37187.800000000003</v>
      </c>
      <c r="J1388">
        <v>49.43</v>
      </c>
      <c r="K1388">
        <v>26.712</v>
      </c>
      <c r="L1388">
        <v>39.738</v>
      </c>
      <c r="M1388">
        <v>13.686999999999999</v>
      </c>
    </row>
    <row r="1389" spans="1:13" hidden="1" x14ac:dyDescent="0.3">
      <c r="A1389" t="s">
        <v>31</v>
      </c>
      <c r="B1389">
        <v>2000</v>
      </c>
      <c r="C1389" t="s">
        <v>21</v>
      </c>
      <c r="D1389" t="s">
        <v>258</v>
      </c>
      <c r="E1389">
        <v>1254</v>
      </c>
      <c r="F1389">
        <v>1500</v>
      </c>
      <c r="G1389">
        <v>383.7</v>
      </c>
      <c r="H1389">
        <v>123105.18</v>
      </c>
      <c r="I1389">
        <v>326.04000000000002</v>
      </c>
      <c r="K1389">
        <v>26.712</v>
      </c>
      <c r="L1389">
        <v>39.738</v>
      </c>
      <c r="M1389">
        <v>13.686999999999999</v>
      </c>
    </row>
    <row r="1390" spans="1:13" hidden="1" x14ac:dyDescent="0.3">
      <c r="A1390" t="s">
        <v>32</v>
      </c>
      <c r="B1390">
        <v>2000</v>
      </c>
      <c r="C1390" t="s">
        <v>166</v>
      </c>
      <c r="D1390" t="s">
        <v>258</v>
      </c>
      <c r="E1390">
        <v>1527</v>
      </c>
      <c r="F1390">
        <v>300</v>
      </c>
      <c r="G1390">
        <v>383.7</v>
      </c>
      <c r="H1390">
        <v>149905.59</v>
      </c>
      <c r="I1390">
        <v>397.02</v>
      </c>
      <c r="J1390">
        <v>0.11600000000000001</v>
      </c>
      <c r="K1390">
        <v>26.712</v>
      </c>
      <c r="L1390">
        <v>39.738</v>
      </c>
      <c r="M1390">
        <v>13.686999999999999</v>
      </c>
    </row>
    <row r="1391" spans="1:13" hidden="1" x14ac:dyDescent="0.3">
      <c r="A1391" t="s">
        <v>20</v>
      </c>
      <c r="B1391">
        <v>2000</v>
      </c>
      <c r="C1391" t="s">
        <v>21</v>
      </c>
      <c r="D1391" t="s">
        <v>258</v>
      </c>
      <c r="E1391">
        <v>2354779</v>
      </c>
      <c r="F1391">
        <v>9669000</v>
      </c>
      <c r="G1391">
        <v>383.7</v>
      </c>
      <c r="H1391">
        <v>231168654.40000001</v>
      </c>
      <c r="I1391">
        <v>612242.54</v>
      </c>
      <c r="J1391">
        <v>3.9910000000000001</v>
      </c>
      <c r="K1391">
        <v>26.712</v>
      </c>
      <c r="L1391">
        <v>39.738</v>
      </c>
      <c r="M1391">
        <v>13.686999999999999</v>
      </c>
    </row>
    <row r="1392" spans="1:13" hidden="1" x14ac:dyDescent="0.3">
      <c r="A1392" t="s">
        <v>13</v>
      </c>
      <c r="B1392">
        <v>2000</v>
      </c>
      <c r="C1392" t="s">
        <v>19</v>
      </c>
      <c r="D1392" t="s">
        <v>259</v>
      </c>
      <c r="E1392">
        <v>81519</v>
      </c>
      <c r="F1392">
        <v>124893</v>
      </c>
      <c r="G1392">
        <v>1068.4000000000001</v>
      </c>
      <c r="H1392">
        <v>8002720.2300000004</v>
      </c>
      <c r="I1392">
        <v>21194.94</v>
      </c>
      <c r="J1392">
        <v>1.55</v>
      </c>
      <c r="K1392">
        <v>21.477</v>
      </c>
      <c r="L1392">
        <v>32.853999999999999</v>
      </c>
      <c r="M1392">
        <v>11.324999999999999</v>
      </c>
    </row>
    <row r="1393" spans="1:13" hidden="1" x14ac:dyDescent="0.3">
      <c r="A1393" t="s">
        <v>18</v>
      </c>
      <c r="B1393">
        <v>2000</v>
      </c>
      <c r="C1393" t="s">
        <v>24</v>
      </c>
      <c r="D1393" t="s">
        <v>259</v>
      </c>
      <c r="E1393">
        <v>2817</v>
      </c>
      <c r="F1393">
        <v>7854</v>
      </c>
      <c r="G1393">
        <v>1068.4000000000001</v>
      </c>
      <c r="H1393">
        <v>276544.89</v>
      </c>
      <c r="I1393">
        <v>732.42</v>
      </c>
      <c r="J1393">
        <v>2.6659999999999999</v>
      </c>
      <c r="K1393" t="s">
        <v>288</v>
      </c>
      <c r="L1393">
        <v>32.853999999999999</v>
      </c>
      <c r="M1393">
        <v>11.324999999999999</v>
      </c>
    </row>
    <row r="1394" spans="1:13" hidden="1" x14ac:dyDescent="0.3">
      <c r="A1394" t="s">
        <v>32</v>
      </c>
      <c r="B1394">
        <v>2000</v>
      </c>
      <c r="C1394" t="s">
        <v>19</v>
      </c>
      <c r="D1394" t="s">
        <v>259</v>
      </c>
      <c r="F1394">
        <v>4153</v>
      </c>
      <c r="G1394">
        <v>1068.4000000000001</v>
      </c>
      <c r="H1394" t="s">
        <v>289</v>
      </c>
      <c r="I1394">
        <v>3681.86</v>
      </c>
      <c r="J1394">
        <v>0.40200000000000002</v>
      </c>
      <c r="K1394">
        <v>21.477</v>
      </c>
      <c r="L1394">
        <v>32.853999999999999</v>
      </c>
      <c r="M1394">
        <v>11.324999999999999</v>
      </c>
    </row>
    <row r="1395" spans="1:13" hidden="1" x14ac:dyDescent="0.3">
      <c r="A1395" t="s">
        <v>20</v>
      </c>
      <c r="B1395">
        <v>2000</v>
      </c>
      <c r="C1395" t="s">
        <v>21</v>
      </c>
      <c r="D1395" t="s">
        <v>259</v>
      </c>
      <c r="E1395">
        <v>362660</v>
      </c>
      <c r="F1395">
        <v>261319</v>
      </c>
      <c r="G1395">
        <v>1068.4000000000001</v>
      </c>
      <c r="H1395">
        <v>35602332.200000003</v>
      </c>
      <c r="I1395">
        <v>94291.6</v>
      </c>
      <c r="J1395">
        <v>0.80300000000000005</v>
      </c>
      <c r="K1395" t="s">
        <v>288</v>
      </c>
      <c r="L1395">
        <v>32.853999999999999</v>
      </c>
      <c r="M1395">
        <v>11.324999999999999</v>
      </c>
    </row>
    <row r="1396" spans="1:13" hidden="1" x14ac:dyDescent="0.3">
      <c r="A1396" t="s">
        <v>22</v>
      </c>
      <c r="B1396">
        <v>2000</v>
      </c>
      <c r="C1396" t="s">
        <v>19</v>
      </c>
      <c r="D1396" t="s">
        <v>246</v>
      </c>
      <c r="F1396">
        <v>662</v>
      </c>
      <c r="G1396">
        <v>723.3</v>
      </c>
      <c r="H1396">
        <v>175037.11</v>
      </c>
      <c r="I1396">
        <v>463.58</v>
      </c>
      <c r="J1396">
        <v>0.224</v>
      </c>
      <c r="K1396">
        <v>25.928000000000001</v>
      </c>
      <c r="L1396">
        <v>38.055999999999997</v>
      </c>
      <c r="M1396">
        <v>15.073</v>
      </c>
    </row>
    <row r="1397" spans="1:13" hidden="1" x14ac:dyDescent="0.3">
      <c r="A1397" t="s">
        <v>13</v>
      </c>
      <c r="B1397">
        <v>2000</v>
      </c>
      <c r="D1397" t="s">
        <v>246</v>
      </c>
      <c r="E1397">
        <v>1697346</v>
      </c>
      <c r="F1397">
        <v>975274</v>
      </c>
      <c r="G1397">
        <v>723.3</v>
      </c>
      <c r="H1397">
        <v>166628456.80000001</v>
      </c>
      <c r="I1397">
        <v>441309.96</v>
      </c>
      <c r="J1397">
        <v>0.61399999999999999</v>
      </c>
      <c r="K1397" t="s">
        <v>290</v>
      </c>
      <c r="L1397">
        <v>38.055999999999997</v>
      </c>
      <c r="M1397">
        <v>15.073</v>
      </c>
    </row>
    <row r="1398" spans="1:13" hidden="1" x14ac:dyDescent="0.3">
      <c r="A1398" t="s">
        <v>18</v>
      </c>
      <c r="B1398">
        <v>2000</v>
      </c>
      <c r="C1398" t="s">
        <v>24</v>
      </c>
      <c r="D1398" t="s">
        <v>246</v>
      </c>
      <c r="E1398">
        <v>74733</v>
      </c>
      <c r="F1398">
        <v>1656840</v>
      </c>
      <c r="G1398">
        <v>723.3</v>
      </c>
      <c r="H1398">
        <v>7336538.6100000003</v>
      </c>
      <c r="I1398">
        <v>19430.580000000002</v>
      </c>
      <c r="J1398">
        <v>17.888000000000002</v>
      </c>
      <c r="K1398">
        <v>25.928000000000001</v>
      </c>
      <c r="L1398">
        <v>38.055999999999997</v>
      </c>
      <c r="M1398">
        <v>15.073</v>
      </c>
    </row>
    <row r="1399" spans="1:13" hidden="1" x14ac:dyDescent="0.3">
      <c r="A1399" t="s">
        <v>31</v>
      </c>
      <c r="B1399">
        <v>2000</v>
      </c>
      <c r="C1399" t="s">
        <v>19</v>
      </c>
      <c r="D1399" t="s">
        <v>246</v>
      </c>
      <c r="F1399">
        <v>1122</v>
      </c>
      <c r="G1399">
        <v>723.3</v>
      </c>
      <c r="H1399">
        <v>311689.75</v>
      </c>
      <c r="I1399">
        <v>825.5</v>
      </c>
      <c r="K1399">
        <v>25.928000000000001</v>
      </c>
      <c r="L1399">
        <v>38.055999999999997</v>
      </c>
      <c r="M1399">
        <v>15.073</v>
      </c>
    </row>
    <row r="1400" spans="1:13" hidden="1" x14ac:dyDescent="0.3">
      <c r="A1400" t="s">
        <v>20</v>
      </c>
      <c r="B1400">
        <v>2000</v>
      </c>
      <c r="C1400" t="s">
        <v>27</v>
      </c>
      <c r="D1400" t="s">
        <v>246</v>
      </c>
      <c r="E1400">
        <v>3299120</v>
      </c>
      <c r="F1400">
        <v>4861992</v>
      </c>
      <c r="H1400">
        <v>323874610.39999998</v>
      </c>
      <c r="I1400">
        <v>857771.2</v>
      </c>
      <c r="J1400">
        <v>1.4990000000000001</v>
      </c>
      <c r="K1400">
        <v>25.928000000000001</v>
      </c>
      <c r="L1400">
        <v>38.055999999999997</v>
      </c>
      <c r="M1400">
        <v>15.073</v>
      </c>
    </row>
    <row r="1401" spans="1:13" hidden="1" x14ac:dyDescent="0.3">
      <c r="A1401" t="s">
        <v>22</v>
      </c>
      <c r="B1401">
        <v>2000</v>
      </c>
      <c r="C1401" t="s">
        <v>19</v>
      </c>
      <c r="D1401" t="s">
        <v>248</v>
      </c>
      <c r="E1401">
        <v>154900</v>
      </c>
      <c r="F1401">
        <v>128600</v>
      </c>
      <c r="G1401">
        <v>1057.8</v>
      </c>
      <c r="H1401">
        <v>15206533</v>
      </c>
      <c r="I1401">
        <v>40274</v>
      </c>
      <c r="J1401">
        <v>0.88200000000000001</v>
      </c>
      <c r="K1401">
        <v>25.568000000000001</v>
      </c>
      <c r="L1401">
        <v>36.548000000000002</v>
      </c>
      <c r="M1401">
        <v>15.968</v>
      </c>
    </row>
    <row r="1402" spans="1:13" hidden="1" x14ac:dyDescent="0.3">
      <c r="A1402" t="s">
        <v>13</v>
      </c>
      <c r="B1402">
        <v>2000</v>
      </c>
      <c r="C1402" t="s">
        <v>19</v>
      </c>
      <c r="D1402" t="s">
        <v>248</v>
      </c>
      <c r="E1402">
        <v>1486400</v>
      </c>
      <c r="F1402">
        <v>1879200</v>
      </c>
      <c r="G1402">
        <v>1057.8</v>
      </c>
      <c r="H1402">
        <v>145919888</v>
      </c>
      <c r="I1402">
        <v>386464</v>
      </c>
      <c r="J1402">
        <v>0.98699999999999999</v>
      </c>
      <c r="K1402">
        <v>25.568000000000001</v>
      </c>
      <c r="L1402">
        <v>36.548000000000002</v>
      </c>
      <c r="M1402">
        <v>15.968</v>
      </c>
    </row>
    <row r="1403" spans="1:13" hidden="1" x14ac:dyDescent="0.3">
      <c r="A1403" t="s">
        <v>13</v>
      </c>
      <c r="B1403">
        <v>2000</v>
      </c>
      <c r="C1403" t="s">
        <v>16</v>
      </c>
      <c r="D1403" t="s">
        <v>248</v>
      </c>
      <c r="E1403">
        <v>25100</v>
      </c>
      <c r="F1403">
        <v>50500</v>
      </c>
      <c r="G1403">
        <v>1057.8</v>
      </c>
      <c r="H1403">
        <v>2464067</v>
      </c>
      <c r="I1403">
        <v>6526</v>
      </c>
      <c r="J1403">
        <v>1.9870000000000001</v>
      </c>
      <c r="K1403">
        <v>25.568000000000001</v>
      </c>
      <c r="L1403">
        <v>36.548000000000002</v>
      </c>
      <c r="M1403">
        <v>15.968</v>
      </c>
    </row>
    <row r="1404" spans="1:13" hidden="1" x14ac:dyDescent="0.3">
      <c r="A1404" t="s">
        <v>18</v>
      </c>
      <c r="B1404">
        <v>2000</v>
      </c>
      <c r="C1404" t="s">
        <v>24</v>
      </c>
      <c r="D1404" t="s">
        <v>248</v>
      </c>
      <c r="E1404">
        <v>595300</v>
      </c>
      <c r="F1404">
        <v>49568700</v>
      </c>
      <c r="G1404">
        <v>1057.8</v>
      </c>
      <c r="H1404">
        <v>58440601</v>
      </c>
      <c r="I1404">
        <v>154778</v>
      </c>
      <c r="J1404">
        <v>77.653999999999996</v>
      </c>
      <c r="K1404">
        <v>25.568000000000001</v>
      </c>
      <c r="L1404">
        <v>36.548000000000002</v>
      </c>
      <c r="M1404">
        <v>15.968</v>
      </c>
    </row>
    <row r="1405" spans="1:13" hidden="1" x14ac:dyDescent="0.3">
      <c r="A1405" t="s">
        <v>31</v>
      </c>
      <c r="B1405">
        <v>2000</v>
      </c>
      <c r="C1405" t="s">
        <v>19</v>
      </c>
      <c r="D1405" t="s">
        <v>248</v>
      </c>
      <c r="E1405">
        <v>137400</v>
      </c>
      <c r="F1405">
        <v>67700</v>
      </c>
      <c r="G1405">
        <v>1057.8</v>
      </c>
      <c r="H1405">
        <v>13488558</v>
      </c>
      <c r="I1405">
        <v>35724</v>
      </c>
      <c r="J1405">
        <v>0.52500000000000002</v>
      </c>
      <c r="K1405">
        <v>25.568000000000001</v>
      </c>
      <c r="L1405">
        <v>36.548000000000002</v>
      </c>
      <c r="M1405">
        <v>15.968</v>
      </c>
    </row>
    <row r="1406" spans="1:13" hidden="1" x14ac:dyDescent="0.3">
      <c r="A1406" t="s">
        <v>31</v>
      </c>
      <c r="B1406">
        <v>2000</v>
      </c>
      <c r="C1406" t="s">
        <v>21</v>
      </c>
      <c r="D1406" t="s">
        <v>248</v>
      </c>
      <c r="E1406">
        <v>190900</v>
      </c>
      <c r="F1406">
        <v>102400</v>
      </c>
      <c r="G1406">
        <v>1057.8</v>
      </c>
      <c r="H1406">
        <v>18740653</v>
      </c>
      <c r="I1406">
        <v>49634</v>
      </c>
      <c r="J1406">
        <v>0.58799999999999997</v>
      </c>
      <c r="K1406">
        <v>25.568000000000001</v>
      </c>
      <c r="L1406">
        <v>36.548000000000002</v>
      </c>
      <c r="M1406">
        <v>15.968</v>
      </c>
    </row>
    <row r="1407" spans="1:13" hidden="1" x14ac:dyDescent="0.3">
      <c r="A1407" t="s">
        <v>31</v>
      </c>
      <c r="B1407">
        <v>2000</v>
      </c>
      <c r="C1407" t="s">
        <v>16</v>
      </c>
      <c r="D1407" t="s">
        <v>248</v>
      </c>
      <c r="E1407">
        <v>8900</v>
      </c>
      <c r="G1407">
        <v>1057.8</v>
      </c>
      <c r="H1407">
        <v>873713</v>
      </c>
      <c r="I1407">
        <v>2314</v>
      </c>
      <c r="J1407">
        <v>0.72499999999999998</v>
      </c>
      <c r="K1407">
        <v>25.568000000000001</v>
      </c>
      <c r="L1407">
        <v>36.548000000000002</v>
      </c>
      <c r="M1407">
        <v>15.968</v>
      </c>
    </row>
    <row r="1408" spans="1:13" hidden="1" x14ac:dyDescent="0.3">
      <c r="A1408" t="s">
        <v>32</v>
      </c>
      <c r="B1408">
        <v>2000</v>
      </c>
      <c r="D1408" t="s">
        <v>248</v>
      </c>
      <c r="E1408">
        <v>574000</v>
      </c>
      <c r="G1408">
        <v>1057.8</v>
      </c>
      <c r="H1408">
        <v>56349580</v>
      </c>
      <c r="I1408">
        <v>149240</v>
      </c>
      <c r="J1408">
        <v>0.46200000000000002</v>
      </c>
      <c r="K1408">
        <v>25.568000000000001</v>
      </c>
      <c r="L1408">
        <v>36.548000000000002</v>
      </c>
      <c r="M1408">
        <v>15.968</v>
      </c>
    </row>
    <row r="1409" spans="1:13" hidden="1" x14ac:dyDescent="0.3">
      <c r="A1409" t="s">
        <v>20</v>
      </c>
      <c r="B1409">
        <v>2000</v>
      </c>
      <c r="C1409" t="s">
        <v>21</v>
      </c>
      <c r="D1409" t="s">
        <v>248</v>
      </c>
      <c r="F1409">
        <v>947600</v>
      </c>
      <c r="G1409">
        <v>1057.8</v>
      </c>
      <c r="H1409">
        <v>74039814</v>
      </c>
      <c r="I1409">
        <v>196092</v>
      </c>
      <c r="J1409">
        <v>1.1970000000000001</v>
      </c>
      <c r="K1409">
        <v>25.568000000000001</v>
      </c>
      <c r="L1409">
        <v>36.548000000000002</v>
      </c>
      <c r="M1409">
        <v>15.968</v>
      </c>
    </row>
    <row r="1410" spans="1:13" hidden="1" x14ac:dyDescent="0.3">
      <c r="A1410" t="s">
        <v>13</v>
      </c>
      <c r="B1410">
        <v>2000</v>
      </c>
      <c r="C1410" t="s">
        <v>33</v>
      </c>
      <c r="D1410" t="s">
        <v>250</v>
      </c>
      <c r="E1410">
        <v>51839</v>
      </c>
      <c r="F1410">
        <v>103673</v>
      </c>
      <c r="G1410">
        <v>2834.3</v>
      </c>
      <c r="H1410">
        <v>5089034.63</v>
      </c>
      <c r="I1410">
        <v>13478.14</v>
      </c>
      <c r="J1410">
        <v>1.8879999999999999</v>
      </c>
      <c r="K1410">
        <v>21.231000000000002</v>
      </c>
      <c r="L1410">
        <v>32.179000000000002</v>
      </c>
      <c r="M1410">
        <v>12.654999999999999</v>
      </c>
    </row>
    <row r="1411" spans="1:13" hidden="1" x14ac:dyDescent="0.3">
      <c r="A1411" t="s">
        <v>18</v>
      </c>
      <c r="B1411">
        <v>2000</v>
      </c>
      <c r="C1411" t="s">
        <v>24</v>
      </c>
      <c r="D1411" t="s">
        <v>250</v>
      </c>
      <c r="E1411">
        <v>952</v>
      </c>
      <c r="G1411">
        <v>2834.3</v>
      </c>
      <c r="H1411">
        <v>93457.84</v>
      </c>
      <c r="I1411">
        <v>247.52</v>
      </c>
      <c r="J1411">
        <v>8.7050000000000001</v>
      </c>
      <c r="K1411">
        <v>21.231000000000002</v>
      </c>
      <c r="L1411">
        <v>32.179000000000002</v>
      </c>
      <c r="M1411">
        <v>12.654999999999999</v>
      </c>
    </row>
    <row r="1412" spans="1:13" hidden="1" x14ac:dyDescent="0.3">
      <c r="A1412" t="s">
        <v>13</v>
      </c>
      <c r="B1412">
        <v>2000</v>
      </c>
      <c r="C1412" t="s">
        <v>19</v>
      </c>
      <c r="D1412" t="s">
        <v>274</v>
      </c>
      <c r="E1412">
        <v>150000</v>
      </c>
      <c r="F1412">
        <v>230000</v>
      </c>
      <c r="G1412">
        <v>1631.8</v>
      </c>
      <c r="H1412">
        <v>14725500</v>
      </c>
      <c r="I1412">
        <v>39000</v>
      </c>
      <c r="J1412">
        <v>1.502</v>
      </c>
      <c r="K1412">
        <v>20.044</v>
      </c>
      <c r="M1412">
        <v>12.012</v>
      </c>
    </row>
    <row r="1413" spans="1:13" hidden="1" x14ac:dyDescent="0.3">
      <c r="A1413" t="s">
        <v>13</v>
      </c>
      <c r="B1413">
        <v>2000</v>
      </c>
      <c r="C1413" t="s">
        <v>21</v>
      </c>
      <c r="D1413" t="s">
        <v>274</v>
      </c>
      <c r="E1413">
        <v>1680</v>
      </c>
      <c r="F1413">
        <v>3330</v>
      </c>
      <c r="G1413">
        <v>1631.8</v>
      </c>
      <c r="H1413">
        <v>164925.6</v>
      </c>
      <c r="I1413">
        <v>436.8</v>
      </c>
      <c r="J1413">
        <v>1.98</v>
      </c>
      <c r="K1413">
        <v>20.044</v>
      </c>
      <c r="L1413">
        <v>30.648</v>
      </c>
      <c r="M1413">
        <v>12.012</v>
      </c>
    </row>
    <row r="1414" spans="1:13" hidden="1" x14ac:dyDescent="0.3">
      <c r="A1414" t="s">
        <v>18</v>
      </c>
      <c r="B1414">
        <v>2000</v>
      </c>
      <c r="C1414" t="s">
        <v>24</v>
      </c>
      <c r="D1414" t="s">
        <v>274</v>
      </c>
      <c r="E1414">
        <v>700</v>
      </c>
      <c r="F1414" t="s">
        <v>291</v>
      </c>
      <c r="G1414">
        <v>1631.8</v>
      </c>
      <c r="H1414">
        <v>68719</v>
      </c>
      <c r="I1414">
        <v>182</v>
      </c>
      <c r="J1414">
        <v>-39.936999999999998</v>
      </c>
      <c r="K1414">
        <v>20.044</v>
      </c>
      <c r="L1414">
        <v>30.648</v>
      </c>
      <c r="M1414">
        <v>12.012</v>
      </c>
    </row>
    <row r="1415" spans="1:13" hidden="1" x14ac:dyDescent="0.3">
      <c r="A1415" t="s">
        <v>31</v>
      </c>
      <c r="B1415">
        <v>2000</v>
      </c>
      <c r="C1415" t="s">
        <v>19</v>
      </c>
      <c r="D1415" t="s">
        <v>274</v>
      </c>
      <c r="E1415">
        <v>4000</v>
      </c>
      <c r="F1415">
        <v>3000</v>
      </c>
      <c r="G1415">
        <v>1631.8</v>
      </c>
      <c r="H1415">
        <v>392680</v>
      </c>
      <c r="I1415">
        <v>1040</v>
      </c>
      <c r="J1415">
        <v>0.75</v>
      </c>
      <c r="K1415">
        <v>20.044</v>
      </c>
      <c r="L1415">
        <v>30.648</v>
      </c>
      <c r="M1415">
        <v>12.012</v>
      </c>
    </row>
    <row r="1416" spans="1:13" hidden="1" x14ac:dyDescent="0.3">
      <c r="A1416" t="s">
        <v>31</v>
      </c>
      <c r="B1416">
        <v>2000</v>
      </c>
      <c r="C1416" t="s">
        <v>21</v>
      </c>
      <c r="D1416" t="s">
        <v>274</v>
      </c>
      <c r="E1416">
        <v>1000</v>
      </c>
      <c r="F1416">
        <v>1100</v>
      </c>
      <c r="G1416">
        <v>1631.8</v>
      </c>
      <c r="H1416">
        <v>98170</v>
      </c>
      <c r="I1416">
        <v>260</v>
      </c>
      <c r="J1416">
        <v>1.0980000000000001</v>
      </c>
      <c r="K1416">
        <v>20.044</v>
      </c>
      <c r="L1416">
        <v>30.648</v>
      </c>
      <c r="M1416">
        <v>12.012</v>
      </c>
    </row>
    <row r="1417" spans="1:13" hidden="1" x14ac:dyDescent="0.3">
      <c r="A1417" t="s">
        <v>20</v>
      </c>
      <c r="B1417">
        <v>2000</v>
      </c>
      <c r="C1417" t="s">
        <v>21</v>
      </c>
      <c r="D1417" t="s">
        <v>274</v>
      </c>
      <c r="E1417">
        <v>5000</v>
      </c>
      <c r="F1417">
        <v>10000</v>
      </c>
      <c r="G1417">
        <v>1631.8</v>
      </c>
      <c r="I1417">
        <v>1300</v>
      </c>
      <c r="J1417">
        <v>2.0680000000000001</v>
      </c>
      <c r="K1417">
        <v>20.044</v>
      </c>
      <c r="L1417">
        <v>30.648</v>
      </c>
      <c r="M1417">
        <v>12.012</v>
      </c>
    </row>
    <row r="1418" spans="1:13" hidden="1" x14ac:dyDescent="0.3">
      <c r="A1418" t="s">
        <v>22</v>
      </c>
      <c r="B1418">
        <v>2000</v>
      </c>
      <c r="C1418" t="s">
        <v>19</v>
      </c>
      <c r="D1418" t="s">
        <v>237</v>
      </c>
      <c r="E1418">
        <v>83981</v>
      </c>
      <c r="F1418">
        <v>46554</v>
      </c>
      <c r="G1418">
        <v>1066</v>
      </c>
      <c r="H1418">
        <v>8244414.7699999996</v>
      </c>
      <c r="I1418">
        <v>21835.06</v>
      </c>
      <c r="J1418">
        <v>0.42399999999999999</v>
      </c>
      <c r="K1418">
        <v>26.167999999999999</v>
      </c>
      <c r="L1418">
        <v>36.155000000000001</v>
      </c>
      <c r="M1418">
        <v>16.983000000000001</v>
      </c>
    </row>
    <row r="1419" spans="1:13" hidden="1" x14ac:dyDescent="0.3">
      <c r="A1419" t="s">
        <v>13</v>
      </c>
      <c r="B1419">
        <v>2000</v>
      </c>
      <c r="C1419" t="s">
        <v>14</v>
      </c>
      <c r="D1419" t="s">
        <v>237</v>
      </c>
      <c r="E1419">
        <v>854570</v>
      </c>
      <c r="F1419">
        <v>464250</v>
      </c>
      <c r="G1419">
        <v>1066</v>
      </c>
      <c r="H1419">
        <v>83893136.900000006</v>
      </c>
      <c r="I1419">
        <v>222188.2</v>
      </c>
      <c r="J1419">
        <v>0.73399999999999999</v>
      </c>
      <c r="L1419" t="s">
        <v>292</v>
      </c>
      <c r="M1419">
        <v>16.983000000000001</v>
      </c>
    </row>
    <row r="1420" spans="1:13" hidden="1" x14ac:dyDescent="0.3">
      <c r="A1420" t="s">
        <v>13</v>
      </c>
      <c r="B1420">
        <v>2000</v>
      </c>
      <c r="C1420" t="s">
        <v>16</v>
      </c>
      <c r="D1420" t="s">
        <v>237</v>
      </c>
      <c r="E1420">
        <v>206730</v>
      </c>
      <c r="F1420">
        <v>441540</v>
      </c>
      <c r="G1420">
        <v>1066</v>
      </c>
      <c r="H1420">
        <v>20294684.100000001</v>
      </c>
      <c r="I1420">
        <v>53749.8</v>
      </c>
      <c r="J1420">
        <v>1.6850000000000001</v>
      </c>
      <c r="K1420">
        <v>26.167999999999999</v>
      </c>
      <c r="L1420">
        <v>36.155000000000001</v>
      </c>
      <c r="M1420">
        <v>16.983000000000001</v>
      </c>
    </row>
    <row r="1421" spans="1:13" hidden="1" x14ac:dyDescent="0.3">
      <c r="A1421" t="s">
        <v>13</v>
      </c>
      <c r="B1421">
        <v>2000</v>
      </c>
      <c r="C1421" t="s">
        <v>17</v>
      </c>
      <c r="D1421" t="s">
        <v>237</v>
      </c>
      <c r="E1421">
        <v>3372220</v>
      </c>
      <c r="F1421">
        <v>3707590</v>
      </c>
      <c r="G1421">
        <v>1066</v>
      </c>
      <c r="H1421">
        <v>331050837.39999998</v>
      </c>
      <c r="I1421">
        <v>876777.2</v>
      </c>
      <c r="J1421">
        <v>1.0209999999999999</v>
      </c>
      <c r="K1421">
        <v>26.167999999999999</v>
      </c>
      <c r="L1421">
        <v>36.155000000000001</v>
      </c>
      <c r="M1421">
        <v>16.983000000000001</v>
      </c>
    </row>
    <row r="1422" spans="1:13" hidden="1" x14ac:dyDescent="0.3">
      <c r="A1422" t="s">
        <v>18</v>
      </c>
      <c r="B1422">
        <v>2000</v>
      </c>
      <c r="C1422" t="s">
        <v>79</v>
      </c>
      <c r="D1422" t="s">
        <v>237</v>
      </c>
      <c r="E1422">
        <v>16775</v>
      </c>
      <c r="F1422">
        <v>963917</v>
      </c>
      <c r="G1422">
        <v>1066</v>
      </c>
      <c r="H1422">
        <v>1646801.75</v>
      </c>
      <c r="I1422">
        <v>4361.5</v>
      </c>
      <c r="J1422">
        <v>51.067999999999998</v>
      </c>
      <c r="K1422">
        <v>26.167999999999999</v>
      </c>
      <c r="L1422">
        <v>36.155000000000001</v>
      </c>
      <c r="M1422">
        <v>16.983000000000001</v>
      </c>
    </row>
    <row r="1423" spans="1:13" hidden="1" x14ac:dyDescent="0.3">
      <c r="A1423" t="s">
        <v>31</v>
      </c>
      <c r="B1423">
        <v>2000</v>
      </c>
      <c r="C1423" t="s">
        <v>19</v>
      </c>
      <c r="D1423" t="s">
        <v>237</v>
      </c>
      <c r="E1423">
        <v>830</v>
      </c>
      <c r="F1423">
        <v>480</v>
      </c>
      <c r="G1423">
        <v>1066</v>
      </c>
      <c r="H1423">
        <v>81481.100000000006</v>
      </c>
      <c r="I1423">
        <v>215.8</v>
      </c>
      <c r="J1423">
        <v>0.57999999999999996</v>
      </c>
      <c r="K1423">
        <v>26.167999999999999</v>
      </c>
      <c r="L1423">
        <v>36.155000000000001</v>
      </c>
      <c r="M1423">
        <v>16.983000000000001</v>
      </c>
    </row>
    <row r="1424" spans="1:13" hidden="1" x14ac:dyDescent="0.3">
      <c r="A1424" t="s">
        <v>31</v>
      </c>
      <c r="B1424">
        <v>2000</v>
      </c>
      <c r="C1424" t="s">
        <v>21</v>
      </c>
      <c r="D1424" t="s">
        <v>237</v>
      </c>
      <c r="E1424">
        <v>4250</v>
      </c>
      <c r="F1424">
        <v>3110</v>
      </c>
      <c r="G1424">
        <v>1066</v>
      </c>
      <c r="H1424">
        <v>417222.5</v>
      </c>
      <c r="I1424">
        <v>1105</v>
      </c>
      <c r="J1424" t="s">
        <v>293</v>
      </c>
      <c r="K1424">
        <v>26.167999999999999</v>
      </c>
      <c r="L1424">
        <v>36.155000000000001</v>
      </c>
      <c r="M1424">
        <v>16.983000000000001</v>
      </c>
    </row>
    <row r="1425" spans="1:13" hidden="1" x14ac:dyDescent="0.3">
      <c r="A1425" t="s">
        <v>32</v>
      </c>
      <c r="B1425">
        <v>2000</v>
      </c>
      <c r="C1425" t="s">
        <v>19</v>
      </c>
      <c r="D1425" t="s">
        <v>237</v>
      </c>
      <c r="E1425">
        <v>109101</v>
      </c>
      <c r="F1425">
        <v>27258</v>
      </c>
      <c r="G1425">
        <v>1066</v>
      </c>
      <c r="H1425">
        <v>10710445.17</v>
      </c>
      <c r="I1425">
        <v>28366.26</v>
      </c>
      <c r="J1425">
        <v>0.216</v>
      </c>
      <c r="K1425">
        <v>26.167999999999999</v>
      </c>
      <c r="L1425">
        <v>36.155000000000001</v>
      </c>
    </row>
    <row r="1426" spans="1:13" hidden="1" x14ac:dyDescent="0.3">
      <c r="A1426" t="s">
        <v>20</v>
      </c>
      <c r="B1426">
        <v>2000</v>
      </c>
      <c r="C1426" t="s">
        <v>21</v>
      </c>
      <c r="D1426" t="s">
        <v>237</v>
      </c>
      <c r="E1426">
        <v>8819</v>
      </c>
      <c r="F1426">
        <v>12904</v>
      </c>
      <c r="G1426">
        <v>1066</v>
      </c>
      <c r="H1426">
        <v>865761.23</v>
      </c>
      <c r="I1426">
        <v>2292.94</v>
      </c>
      <c r="J1426">
        <v>1.202</v>
      </c>
      <c r="K1426">
        <v>26.167999999999999</v>
      </c>
      <c r="L1426">
        <v>36.155000000000001</v>
      </c>
      <c r="M1426">
        <v>16.983000000000001</v>
      </c>
    </row>
    <row r="1427" spans="1:13" hidden="1" x14ac:dyDescent="0.3">
      <c r="A1427" t="s">
        <v>13</v>
      </c>
      <c r="B1427">
        <v>2000</v>
      </c>
      <c r="C1427" t="s">
        <v>19</v>
      </c>
      <c r="D1427" t="s">
        <v>252</v>
      </c>
      <c r="E1427">
        <v>2611000</v>
      </c>
      <c r="F1427">
        <v>9154000</v>
      </c>
      <c r="G1427">
        <v>405.3</v>
      </c>
      <c r="H1427">
        <v>256321870</v>
      </c>
      <c r="I1427">
        <v>678860</v>
      </c>
      <c r="J1427">
        <v>3.5019999999999998</v>
      </c>
      <c r="K1427">
        <v>26.131</v>
      </c>
      <c r="L1427">
        <v>39.027999999999999</v>
      </c>
      <c r="M1427">
        <v>13.468</v>
      </c>
    </row>
    <row r="1428" spans="1:13" hidden="1" x14ac:dyDescent="0.3">
      <c r="A1428" t="s">
        <v>18</v>
      </c>
      <c r="B1428">
        <v>2000</v>
      </c>
      <c r="C1428" t="s">
        <v>24</v>
      </c>
      <c r="D1428" t="s">
        <v>252</v>
      </c>
      <c r="F1428">
        <v>7770000</v>
      </c>
      <c r="G1428">
        <v>405.3</v>
      </c>
      <c r="H1428">
        <v>11878570</v>
      </c>
      <c r="I1428">
        <v>31460</v>
      </c>
      <c r="J1428">
        <v>65.445999999999998</v>
      </c>
      <c r="L1428">
        <v>39.027999999999999</v>
      </c>
      <c r="M1428">
        <v>13.468</v>
      </c>
    </row>
    <row r="1429" spans="1:13" hidden="1" x14ac:dyDescent="0.3">
      <c r="A1429" t="s">
        <v>20</v>
      </c>
      <c r="B1429">
        <v>2000</v>
      </c>
      <c r="C1429" t="s">
        <v>21</v>
      </c>
      <c r="D1429" t="s">
        <v>252</v>
      </c>
      <c r="E1429">
        <v>3408000</v>
      </c>
      <c r="F1429">
        <v>15551000</v>
      </c>
      <c r="G1429">
        <v>405.3</v>
      </c>
      <c r="H1429">
        <v>334563360</v>
      </c>
      <c r="I1429">
        <v>886080</v>
      </c>
      <c r="J1429">
        <v>4.5039999999999996</v>
      </c>
      <c r="K1429">
        <v>26.131</v>
      </c>
      <c r="L1429">
        <v>39.027999999999999</v>
      </c>
      <c r="M1429">
        <v>13.468</v>
      </c>
    </row>
    <row r="1430" spans="1:13" hidden="1" x14ac:dyDescent="0.3">
      <c r="A1430" t="s">
        <v>22</v>
      </c>
      <c r="B1430">
        <v>2000</v>
      </c>
      <c r="C1430" t="s">
        <v>19</v>
      </c>
      <c r="D1430" t="s">
        <v>80</v>
      </c>
      <c r="E1430">
        <v>165144</v>
      </c>
      <c r="F1430">
        <v>283091</v>
      </c>
      <c r="G1430">
        <v>971.1</v>
      </c>
      <c r="H1430">
        <v>16212186.48</v>
      </c>
      <c r="I1430">
        <v>42937.440000000002</v>
      </c>
      <c r="J1430">
        <v>1.631</v>
      </c>
      <c r="K1430">
        <v>27.495000000000001</v>
      </c>
      <c r="L1430">
        <v>37.411000000000001</v>
      </c>
      <c r="M1430">
        <v>18.986000000000001</v>
      </c>
    </row>
    <row r="1431" spans="1:13" hidden="1" x14ac:dyDescent="0.3">
      <c r="A1431" t="s">
        <v>13</v>
      </c>
      <c r="B1431">
        <v>2000</v>
      </c>
      <c r="C1431" t="s">
        <v>19</v>
      </c>
      <c r="D1431" t="s">
        <v>80</v>
      </c>
      <c r="E1431">
        <v>2113344</v>
      </c>
      <c r="F1431">
        <v>7217903</v>
      </c>
      <c r="G1431">
        <v>971.1</v>
      </c>
      <c r="H1431">
        <v>207466980.5</v>
      </c>
      <c r="I1431">
        <v>549469.43999999994</v>
      </c>
      <c r="J1431">
        <v>3.6120000000000001</v>
      </c>
      <c r="L1431">
        <v>37.411000000000001</v>
      </c>
      <c r="M1431">
        <v>18.986000000000001</v>
      </c>
    </row>
    <row r="1432" spans="1:13" hidden="1" x14ac:dyDescent="0.3">
      <c r="A1432" t="s">
        <v>18</v>
      </c>
      <c r="B1432">
        <v>2000</v>
      </c>
      <c r="C1432" t="s">
        <v>24</v>
      </c>
      <c r="D1432" t="s">
        <v>80</v>
      </c>
      <c r="E1432">
        <v>317473</v>
      </c>
      <c r="F1432">
        <v>34062855</v>
      </c>
      <c r="G1432">
        <v>971.1</v>
      </c>
      <c r="H1432">
        <v>31166324.41</v>
      </c>
      <c r="I1432">
        <v>82542.98</v>
      </c>
      <c r="J1432">
        <v>108.09099999999999</v>
      </c>
      <c r="L1432">
        <v>37.411000000000001</v>
      </c>
      <c r="M1432">
        <v>18.986000000000001</v>
      </c>
    </row>
    <row r="1433" spans="1:13" hidden="1" x14ac:dyDescent="0.3">
      <c r="A1433" t="s">
        <v>31</v>
      </c>
      <c r="B1433">
        <v>2000</v>
      </c>
      <c r="C1433" t="s">
        <v>19</v>
      </c>
      <c r="D1433" t="s">
        <v>80</v>
      </c>
      <c r="F1433">
        <v>14389</v>
      </c>
      <c r="G1433">
        <v>971.1</v>
      </c>
      <c r="H1433">
        <v>1310078.6499999999</v>
      </c>
      <c r="I1433">
        <v>3469.7</v>
      </c>
      <c r="J1433">
        <v>1.04</v>
      </c>
      <c r="K1433">
        <v>27.495000000000001</v>
      </c>
      <c r="L1433">
        <v>37.411000000000001</v>
      </c>
      <c r="M1433">
        <v>18.986000000000001</v>
      </c>
    </row>
    <row r="1434" spans="1:13" hidden="1" x14ac:dyDescent="0.3">
      <c r="A1434" t="s">
        <v>32</v>
      </c>
      <c r="B1434">
        <v>2000</v>
      </c>
      <c r="C1434" t="s">
        <v>19</v>
      </c>
      <c r="D1434" t="s">
        <v>80</v>
      </c>
      <c r="E1434">
        <v>503982</v>
      </c>
      <c r="F1434">
        <v>244412</v>
      </c>
      <c r="G1434">
        <v>971.1</v>
      </c>
      <c r="H1434">
        <v>49475912.939999998</v>
      </c>
      <c r="I1434">
        <v>131035.32</v>
      </c>
      <c r="J1434">
        <v>0.51800000000000002</v>
      </c>
      <c r="K1434">
        <v>27.495000000000001</v>
      </c>
      <c r="L1434">
        <v>37.411000000000001</v>
      </c>
      <c r="M1434">
        <v>18.986000000000001</v>
      </c>
    </row>
    <row r="1435" spans="1:13" hidden="1" x14ac:dyDescent="0.3">
      <c r="A1435" t="s">
        <v>13</v>
      </c>
      <c r="B1435">
        <v>2000</v>
      </c>
      <c r="C1435" t="s">
        <v>19</v>
      </c>
      <c r="D1435" t="s">
        <v>253</v>
      </c>
      <c r="E1435">
        <v>5904128</v>
      </c>
      <c r="F1435">
        <v>11672250</v>
      </c>
      <c r="G1435">
        <v>874.4</v>
      </c>
      <c r="I1435">
        <v>1535073.28</v>
      </c>
      <c r="J1435">
        <v>1.895</v>
      </c>
      <c r="K1435">
        <v>25.914999999999999</v>
      </c>
      <c r="L1435">
        <v>37.524999999999999</v>
      </c>
      <c r="M1435">
        <v>14.976000000000001</v>
      </c>
    </row>
    <row r="1436" spans="1:13" hidden="1" x14ac:dyDescent="0.3">
      <c r="A1436" t="s">
        <v>13</v>
      </c>
      <c r="B1436">
        <v>2000</v>
      </c>
      <c r="C1436" t="s">
        <v>16</v>
      </c>
      <c r="D1436" t="s">
        <v>253</v>
      </c>
      <c r="E1436">
        <v>3023</v>
      </c>
      <c r="F1436">
        <v>6899</v>
      </c>
      <c r="G1436">
        <v>874.4</v>
      </c>
      <c r="H1436">
        <v>296767.90999999997</v>
      </c>
      <c r="I1436">
        <v>785.98</v>
      </c>
      <c r="K1436">
        <v>25.914999999999999</v>
      </c>
      <c r="L1436">
        <v>37.524999999999999</v>
      </c>
      <c r="M1436">
        <v>14.976000000000001</v>
      </c>
    </row>
    <row r="1437" spans="1:13" hidden="1" x14ac:dyDescent="0.3">
      <c r="A1437" t="s">
        <v>18</v>
      </c>
      <c r="B1437">
        <v>2000</v>
      </c>
      <c r="C1437" t="s">
        <v>24</v>
      </c>
      <c r="D1437" t="s">
        <v>253</v>
      </c>
      <c r="E1437">
        <v>1938366</v>
      </c>
      <c r="F1437">
        <v>106067503</v>
      </c>
      <c r="G1437">
        <v>874.4</v>
      </c>
      <c r="I1437">
        <v>503975.16</v>
      </c>
      <c r="J1437">
        <v>50.034999999999997</v>
      </c>
      <c r="K1437">
        <v>25.914999999999999</v>
      </c>
      <c r="L1437">
        <v>37.524999999999999</v>
      </c>
      <c r="M1437">
        <v>14.976000000000001</v>
      </c>
    </row>
    <row r="1438" spans="1:13" hidden="1" x14ac:dyDescent="0.3">
      <c r="A1438" t="s">
        <v>32</v>
      </c>
      <c r="B1438">
        <v>2000</v>
      </c>
      <c r="C1438" t="s">
        <v>38</v>
      </c>
      <c r="D1438" t="s">
        <v>253</v>
      </c>
      <c r="E1438">
        <v>322257</v>
      </c>
      <c r="F1438" t="s">
        <v>294</v>
      </c>
      <c r="G1438">
        <v>874.4</v>
      </c>
      <c r="H1438">
        <v>31635969.690000001</v>
      </c>
      <c r="I1438">
        <v>83786.820000000007</v>
      </c>
      <c r="J1438">
        <v>0.46400000000000002</v>
      </c>
      <c r="K1438">
        <v>25.914999999999999</v>
      </c>
      <c r="L1438">
        <v>37.524999999999999</v>
      </c>
      <c r="M1438">
        <v>14.976000000000001</v>
      </c>
    </row>
    <row r="1439" spans="1:13" hidden="1" x14ac:dyDescent="0.3">
      <c r="A1439" t="s">
        <v>32</v>
      </c>
      <c r="B1439">
        <v>2000</v>
      </c>
      <c r="C1439" t="s">
        <v>21</v>
      </c>
      <c r="D1439" t="s">
        <v>253</v>
      </c>
      <c r="E1439">
        <v>62905</v>
      </c>
      <c r="F1439">
        <v>28929</v>
      </c>
      <c r="G1439">
        <v>874.4</v>
      </c>
      <c r="H1439">
        <v>6175383.8499999996</v>
      </c>
      <c r="I1439">
        <v>16355.3</v>
      </c>
      <c r="J1439">
        <v>0.47499999999999998</v>
      </c>
      <c r="K1439">
        <v>25.914999999999999</v>
      </c>
      <c r="L1439">
        <v>37.524999999999999</v>
      </c>
      <c r="M1439">
        <v>14.976000000000001</v>
      </c>
    </row>
    <row r="1440" spans="1:13" hidden="1" x14ac:dyDescent="0.3">
      <c r="A1440" t="s">
        <v>20</v>
      </c>
      <c r="B1440">
        <v>2000</v>
      </c>
      <c r="C1440" t="s">
        <v>21</v>
      </c>
      <c r="D1440" t="s">
        <v>253</v>
      </c>
      <c r="E1440">
        <v>9239311</v>
      </c>
      <c r="F1440">
        <v>25168332</v>
      </c>
      <c r="G1440">
        <v>874.4</v>
      </c>
      <c r="H1440">
        <v>907023160.89999998</v>
      </c>
      <c r="I1440">
        <v>2402220.86</v>
      </c>
      <c r="J1440">
        <v>2.681</v>
      </c>
      <c r="K1440">
        <v>25.914999999999999</v>
      </c>
      <c r="L1440">
        <v>37.524999999999999</v>
      </c>
      <c r="M1440">
        <v>14.976000000000001</v>
      </c>
    </row>
    <row r="1441" spans="1:13" hidden="1" x14ac:dyDescent="0.3">
      <c r="A1441" t="s">
        <v>22</v>
      </c>
      <c r="B1441">
        <v>2000</v>
      </c>
      <c r="C1441" t="s">
        <v>19</v>
      </c>
      <c r="D1441" t="s">
        <v>295</v>
      </c>
      <c r="E1441">
        <v>127733</v>
      </c>
      <c r="F1441">
        <v>162286</v>
      </c>
      <c r="G1441">
        <v>1413.4</v>
      </c>
      <c r="H1441">
        <v>12539548.609999999</v>
      </c>
      <c r="I1441">
        <v>33210.58</v>
      </c>
      <c r="J1441">
        <v>1.335</v>
      </c>
      <c r="K1441">
        <v>19.106000000000002</v>
      </c>
      <c r="L1441">
        <v>29.934999999999999</v>
      </c>
      <c r="M1441">
        <v>9.9600000000000009</v>
      </c>
    </row>
    <row r="1442" spans="1:13" hidden="1" x14ac:dyDescent="0.3">
      <c r="A1442" t="s">
        <v>13</v>
      </c>
      <c r="B1442">
        <v>2000</v>
      </c>
      <c r="C1442" t="s">
        <v>19</v>
      </c>
      <c r="D1442" t="s">
        <v>295</v>
      </c>
      <c r="E1442">
        <v>285545</v>
      </c>
      <c r="F1442">
        <v>579074</v>
      </c>
      <c r="G1442">
        <v>1413.4</v>
      </c>
      <c r="H1442">
        <v>28031952.649999999</v>
      </c>
      <c r="I1442">
        <v>74241.7</v>
      </c>
      <c r="J1442">
        <v>1.649</v>
      </c>
      <c r="K1442">
        <v>19.106000000000002</v>
      </c>
      <c r="L1442">
        <v>29.934999999999999</v>
      </c>
      <c r="M1442">
        <v>9.9600000000000009</v>
      </c>
    </row>
    <row r="1443" spans="1:13" hidden="1" x14ac:dyDescent="0.3">
      <c r="A1443" t="s">
        <v>13</v>
      </c>
      <c r="B1443">
        <v>2000</v>
      </c>
      <c r="D1443" t="s">
        <v>295</v>
      </c>
      <c r="F1443">
        <v>9578</v>
      </c>
      <c r="G1443">
        <v>1413.4</v>
      </c>
      <c r="H1443">
        <v>300596.53999999998</v>
      </c>
      <c r="I1443">
        <v>796.12</v>
      </c>
      <c r="J1443">
        <v>3.125</v>
      </c>
      <c r="K1443">
        <v>19.106000000000002</v>
      </c>
      <c r="L1443">
        <v>29.934999999999999</v>
      </c>
      <c r="M1443">
        <v>9.9600000000000009</v>
      </c>
    </row>
    <row r="1444" spans="1:13" hidden="1" x14ac:dyDescent="0.3">
      <c r="A1444" t="s">
        <v>18</v>
      </c>
      <c r="B1444">
        <v>2000</v>
      </c>
      <c r="C1444" t="s">
        <v>24</v>
      </c>
      <c r="D1444" t="s">
        <v>295</v>
      </c>
      <c r="E1444">
        <v>116478</v>
      </c>
      <c r="F1444">
        <v>6831440</v>
      </c>
      <c r="G1444">
        <v>1413.4</v>
      </c>
      <c r="H1444">
        <v>11434645.26</v>
      </c>
      <c r="I1444">
        <v>30284.28</v>
      </c>
      <c r="J1444">
        <v>58.174999999999997</v>
      </c>
      <c r="K1444">
        <v>19.106000000000002</v>
      </c>
      <c r="L1444">
        <v>29.934999999999999</v>
      </c>
      <c r="M1444">
        <v>9.9600000000000009</v>
      </c>
    </row>
    <row r="1445" spans="1:13" hidden="1" x14ac:dyDescent="0.3">
      <c r="A1445" t="s">
        <v>31</v>
      </c>
      <c r="B1445">
        <v>2000</v>
      </c>
      <c r="C1445" t="s">
        <v>19</v>
      </c>
      <c r="D1445" t="s">
        <v>295</v>
      </c>
      <c r="E1445">
        <v>213</v>
      </c>
      <c r="F1445">
        <v>227</v>
      </c>
      <c r="G1445">
        <v>1413.4</v>
      </c>
      <c r="H1445">
        <v>20910.21</v>
      </c>
      <c r="I1445">
        <v>55.38</v>
      </c>
      <c r="J1445">
        <v>1.083</v>
      </c>
      <c r="K1445">
        <v>19.106000000000002</v>
      </c>
      <c r="L1445">
        <v>29.934999999999999</v>
      </c>
      <c r="M1445">
        <v>9.9600000000000009</v>
      </c>
    </row>
    <row r="1446" spans="1:13" hidden="1" x14ac:dyDescent="0.3">
      <c r="A1446" t="s">
        <v>32</v>
      </c>
      <c r="B1446">
        <v>2000</v>
      </c>
      <c r="C1446" t="s">
        <v>19</v>
      </c>
      <c r="D1446" t="s">
        <v>295</v>
      </c>
      <c r="E1446">
        <v>10160</v>
      </c>
      <c r="F1446">
        <v>4481</v>
      </c>
      <c r="G1446">
        <v>1413.4</v>
      </c>
      <c r="H1446">
        <v>997407.2</v>
      </c>
      <c r="I1446">
        <v>2641.6</v>
      </c>
      <c r="K1446">
        <v>19.106000000000002</v>
      </c>
      <c r="L1446">
        <v>29.934999999999999</v>
      </c>
      <c r="M1446">
        <v>9.9600000000000009</v>
      </c>
    </row>
    <row r="1447" spans="1:13" hidden="1" x14ac:dyDescent="0.3">
      <c r="A1447" t="s">
        <v>32</v>
      </c>
      <c r="B1447">
        <v>2000</v>
      </c>
      <c r="C1447" t="s">
        <v>21</v>
      </c>
      <c r="D1447" t="s">
        <v>295</v>
      </c>
      <c r="E1447">
        <v>1018</v>
      </c>
      <c r="F1447">
        <v>345</v>
      </c>
      <c r="H1447">
        <v>99937.06</v>
      </c>
      <c r="I1447">
        <v>264.68</v>
      </c>
      <c r="J1447">
        <v>0.17</v>
      </c>
      <c r="K1447">
        <v>19.106000000000002</v>
      </c>
      <c r="L1447">
        <v>29.934999999999999</v>
      </c>
      <c r="M1447">
        <v>9.9600000000000009</v>
      </c>
    </row>
    <row r="1448" spans="1:13" hidden="1" x14ac:dyDescent="0.3">
      <c r="A1448" t="s">
        <v>20</v>
      </c>
      <c r="B1448">
        <v>2000</v>
      </c>
      <c r="C1448" t="s">
        <v>21</v>
      </c>
      <c r="D1448" t="s">
        <v>295</v>
      </c>
      <c r="E1448">
        <v>377340</v>
      </c>
      <c r="F1448">
        <v>711036</v>
      </c>
      <c r="G1448">
        <v>1413.4</v>
      </c>
      <c r="H1448">
        <v>37043467.799999997</v>
      </c>
      <c r="I1448">
        <v>98108.4</v>
      </c>
      <c r="J1448">
        <v>1.5509999999999999</v>
      </c>
      <c r="K1448">
        <v>19.106000000000002</v>
      </c>
      <c r="L1448">
        <v>29.934999999999999</v>
      </c>
      <c r="M1448">
        <v>9.9600000000000009</v>
      </c>
    </row>
    <row r="1449" spans="1:13" hidden="1" x14ac:dyDescent="0.3">
      <c r="A1449" t="s">
        <v>22</v>
      </c>
      <c r="B1449">
        <v>2001</v>
      </c>
      <c r="C1449" t="s">
        <v>19</v>
      </c>
      <c r="D1449" t="s">
        <v>243</v>
      </c>
      <c r="E1449">
        <v>19726</v>
      </c>
      <c r="F1449">
        <v>17318</v>
      </c>
      <c r="G1449">
        <v>1247</v>
      </c>
      <c r="H1449">
        <v>2014616.38</v>
      </c>
      <c r="I1449">
        <v>5128.76</v>
      </c>
      <c r="J1449">
        <v>0.91100000000000003</v>
      </c>
      <c r="K1449">
        <v>25.965</v>
      </c>
      <c r="L1449">
        <v>36.866999999999997</v>
      </c>
      <c r="M1449">
        <v>16.11</v>
      </c>
    </row>
    <row r="1450" spans="1:13" hidden="1" x14ac:dyDescent="0.3">
      <c r="A1450" t="s">
        <v>13</v>
      </c>
      <c r="B1450">
        <v>2001</v>
      </c>
      <c r="C1450" t="s">
        <v>14</v>
      </c>
      <c r="D1450" t="s">
        <v>243</v>
      </c>
      <c r="E1450">
        <v>2844474</v>
      </c>
      <c r="F1450">
        <v>4354156</v>
      </c>
      <c r="G1450">
        <v>1247</v>
      </c>
      <c r="H1450">
        <v>290506129.60000002</v>
      </c>
      <c r="I1450">
        <v>739563.24</v>
      </c>
      <c r="J1450">
        <v>1.409</v>
      </c>
      <c r="K1450">
        <v>25.965</v>
      </c>
      <c r="L1450">
        <v>36.866999999999997</v>
      </c>
      <c r="M1450">
        <v>16.11</v>
      </c>
    </row>
    <row r="1451" spans="1:13" hidden="1" x14ac:dyDescent="0.3">
      <c r="A1451" t="s">
        <v>13</v>
      </c>
      <c r="B1451">
        <v>2001</v>
      </c>
      <c r="C1451" t="s">
        <v>19</v>
      </c>
      <c r="D1451" t="s">
        <v>243</v>
      </c>
      <c r="E1451">
        <v>126106</v>
      </c>
      <c r="F1451">
        <v>243661</v>
      </c>
      <c r="G1451">
        <v>1247</v>
      </c>
      <c r="H1451">
        <v>12879205.779999999</v>
      </c>
      <c r="I1451">
        <v>32787.56</v>
      </c>
      <c r="J1451">
        <v>1.7929999999999999</v>
      </c>
      <c r="K1451">
        <v>25.965</v>
      </c>
      <c r="L1451">
        <v>36.866999999999997</v>
      </c>
      <c r="M1451">
        <v>16.11</v>
      </c>
    </row>
    <row r="1452" spans="1:13" hidden="1" x14ac:dyDescent="0.3">
      <c r="A1452" t="s">
        <v>13</v>
      </c>
      <c r="B1452">
        <v>2001</v>
      </c>
      <c r="C1452" t="s">
        <v>16</v>
      </c>
      <c r="D1452" t="s">
        <v>243</v>
      </c>
      <c r="E1452">
        <v>593959</v>
      </c>
      <c r="F1452">
        <v>703404</v>
      </c>
      <c r="G1452">
        <v>1247</v>
      </c>
      <c r="H1452">
        <v>60661032.670000002</v>
      </c>
      <c r="I1452">
        <v>154429.34</v>
      </c>
      <c r="J1452">
        <v>1.0980000000000001</v>
      </c>
      <c r="K1452">
        <v>25.965</v>
      </c>
      <c r="L1452">
        <v>36.866999999999997</v>
      </c>
      <c r="M1452">
        <v>16.11</v>
      </c>
    </row>
    <row r="1453" spans="1:13" hidden="1" x14ac:dyDescent="0.3">
      <c r="A1453" t="s">
        <v>18</v>
      </c>
      <c r="B1453">
        <v>2001</v>
      </c>
      <c r="C1453" t="s">
        <v>24</v>
      </c>
      <c r="D1453" t="s">
        <v>243</v>
      </c>
      <c r="E1453">
        <v>120754</v>
      </c>
      <c r="F1453">
        <v>5818262</v>
      </c>
      <c r="G1453">
        <v>1247</v>
      </c>
      <c r="H1453">
        <v>12332606.02</v>
      </c>
      <c r="I1453">
        <v>31396.04</v>
      </c>
      <c r="J1453">
        <v>44.323999999999998</v>
      </c>
      <c r="K1453">
        <v>25.965</v>
      </c>
      <c r="L1453">
        <v>36.866999999999997</v>
      </c>
      <c r="M1453">
        <v>16.11</v>
      </c>
    </row>
    <row r="1454" spans="1:13" hidden="1" x14ac:dyDescent="0.3">
      <c r="A1454" t="s">
        <v>31</v>
      </c>
      <c r="B1454">
        <v>2001</v>
      </c>
      <c r="C1454" t="s">
        <v>19</v>
      </c>
      <c r="D1454" t="s">
        <v>243</v>
      </c>
      <c r="E1454">
        <v>13150</v>
      </c>
      <c r="F1454">
        <v>16108</v>
      </c>
      <c r="G1454">
        <v>1247</v>
      </c>
      <c r="H1454">
        <v>1343009.5</v>
      </c>
      <c r="I1454">
        <v>3419</v>
      </c>
      <c r="J1454">
        <v>1.238</v>
      </c>
      <c r="K1454">
        <v>25.965</v>
      </c>
      <c r="L1454">
        <v>36.866999999999997</v>
      </c>
      <c r="M1454">
        <v>16.11</v>
      </c>
    </row>
    <row r="1455" spans="1:13" hidden="1" x14ac:dyDescent="0.3">
      <c r="A1455" t="s">
        <v>32</v>
      </c>
      <c r="B1455">
        <v>2001</v>
      </c>
      <c r="C1455" t="s">
        <v>19</v>
      </c>
      <c r="D1455" t="s">
        <v>243</v>
      </c>
      <c r="E1455">
        <v>31963</v>
      </c>
      <c r="F1455">
        <v>21497</v>
      </c>
      <c r="G1455">
        <v>1247</v>
      </c>
      <c r="H1455">
        <v>3264381.19</v>
      </c>
      <c r="I1455">
        <v>8310.3799999999992</v>
      </c>
      <c r="J1455">
        <v>0.66600000000000004</v>
      </c>
      <c r="K1455">
        <v>25.965</v>
      </c>
      <c r="L1455">
        <v>36.866999999999997</v>
      </c>
      <c r="M1455">
        <v>16.11</v>
      </c>
    </row>
    <row r="1456" spans="1:13" hidden="1" x14ac:dyDescent="0.3">
      <c r="A1456" t="s">
        <v>20</v>
      </c>
      <c r="B1456">
        <v>2001</v>
      </c>
      <c r="C1456" t="s">
        <v>21</v>
      </c>
      <c r="D1456" t="s">
        <v>243</v>
      </c>
      <c r="F1456">
        <v>4499130</v>
      </c>
      <c r="G1456">
        <v>1247</v>
      </c>
      <c r="H1456">
        <v>222800986.59999999</v>
      </c>
      <c r="I1456">
        <v>567201.18000000005</v>
      </c>
      <c r="J1456">
        <v>1.978</v>
      </c>
      <c r="K1456">
        <v>25.965</v>
      </c>
      <c r="L1456">
        <v>36.866999999999997</v>
      </c>
      <c r="M1456">
        <v>16.11</v>
      </c>
    </row>
    <row r="1457" spans="1:13" hidden="1" x14ac:dyDescent="0.3">
      <c r="A1457" t="s">
        <v>22</v>
      </c>
      <c r="B1457">
        <v>2001</v>
      </c>
      <c r="C1457" t="s">
        <v>19</v>
      </c>
      <c r="D1457" t="s">
        <v>282</v>
      </c>
      <c r="E1457">
        <v>10860</v>
      </c>
      <c r="F1457">
        <v>3210</v>
      </c>
      <c r="G1457">
        <v>1550</v>
      </c>
      <c r="H1457">
        <v>1109131.8</v>
      </c>
      <c r="I1457">
        <v>2823.6</v>
      </c>
      <c r="J1457">
        <v>0.28399999999999997</v>
      </c>
      <c r="K1457">
        <v>26.215</v>
      </c>
      <c r="L1457">
        <v>37.155000000000001</v>
      </c>
      <c r="M1457">
        <v>15.737</v>
      </c>
    </row>
    <row r="1458" spans="1:13" hidden="1" x14ac:dyDescent="0.3">
      <c r="A1458" t="s">
        <v>13</v>
      </c>
      <c r="B1458">
        <v>2001</v>
      </c>
      <c r="C1458" t="s">
        <v>19</v>
      </c>
      <c r="D1458" t="s">
        <v>282</v>
      </c>
      <c r="E1458">
        <v>3810112</v>
      </c>
      <c r="F1458">
        <v>5073721</v>
      </c>
      <c r="G1458">
        <v>1550</v>
      </c>
      <c r="H1458">
        <v>389126738.60000002</v>
      </c>
      <c r="I1458">
        <v>990629.12</v>
      </c>
      <c r="J1458">
        <v>1.3440000000000001</v>
      </c>
      <c r="K1458">
        <v>26.215</v>
      </c>
      <c r="L1458">
        <v>37.155000000000001</v>
      </c>
      <c r="M1458">
        <v>15.737</v>
      </c>
    </row>
    <row r="1459" spans="1:13" hidden="1" x14ac:dyDescent="0.3">
      <c r="A1459" t="s">
        <v>18</v>
      </c>
      <c r="B1459">
        <v>2001</v>
      </c>
      <c r="C1459" t="s">
        <v>24</v>
      </c>
      <c r="D1459" t="s">
        <v>282</v>
      </c>
      <c r="E1459" t="s">
        <v>296</v>
      </c>
      <c r="F1459">
        <v>9046</v>
      </c>
      <c r="G1459">
        <v>1550</v>
      </c>
      <c r="H1459">
        <v>355003.88</v>
      </c>
      <c r="I1459">
        <v>903.76</v>
      </c>
      <c r="J1459">
        <v>2.806</v>
      </c>
      <c r="K1459">
        <v>26.215</v>
      </c>
      <c r="L1459">
        <v>37.155000000000001</v>
      </c>
      <c r="M1459">
        <v>15.737</v>
      </c>
    </row>
    <row r="1460" spans="1:13" hidden="1" x14ac:dyDescent="0.3">
      <c r="A1460" t="s">
        <v>31</v>
      </c>
      <c r="B1460">
        <v>2001</v>
      </c>
      <c r="C1460" t="s">
        <v>19</v>
      </c>
      <c r="D1460" t="s">
        <v>282</v>
      </c>
      <c r="E1460">
        <v>2885</v>
      </c>
      <c r="F1460">
        <v>1184</v>
      </c>
      <c r="G1460">
        <v>1550</v>
      </c>
      <c r="H1460">
        <v>294645.05</v>
      </c>
      <c r="I1460">
        <v>750.1</v>
      </c>
      <c r="J1460">
        <v>0.38900000000000001</v>
      </c>
      <c r="K1460">
        <v>26.215</v>
      </c>
      <c r="L1460">
        <v>37.155000000000001</v>
      </c>
      <c r="M1460">
        <v>15.737</v>
      </c>
    </row>
    <row r="1461" spans="1:13" hidden="1" x14ac:dyDescent="0.3">
      <c r="A1461" t="s">
        <v>32</v>
      </c>
      <c r="B1461">
        <v>2001</v>
      </c>
      <c r="C1461" t="s">
        <v>19</v>
      </c>
      <c r="D1461" t="s">
        <v>282</v>
      </c>
      <c r="E1461">
        <v>113521</v>
      </c>
      <c r="F1461" t="s">
        <v>297</v>
      </c>
      <c r="G1461">
        <v>1550</v>
      </c>
      <c r="H1461">
        <v>11593899.73</v>
      </c>
      <c r="I1461">
        <v>29515.46</v>
      </c>
      <c r="J1461">
        <v>0.31900000000000001</v>
      </c>
      <c r="K1461">
        <v>26.215</v>
      </c>
      <c r="L1461">
        <v>37.155000000000001</v>
      </c>
      <c r="M1461">
        <v>15.737</v>
      </c>
    </row>
    <row r="1462" spans="1:13" hidden="1" x14ac:dyDescent="0.3">
      <c r="A1462" t="s">
        <v>32</v>
      </c>
      <c r="B1462">
        <v>2001</v>
      </c>
      <c r="C1462" t="s">
        <v>21</v>
      </c>
      <c r="D1462" t="s">
        <v>282</v>
      </c>
      <c r="E1462">
        <v>5519</v>
      </c>
      <c r="G1462">
        <v>1550</v>
      </c>
      <c r="H1462">
        <v>563655.47</v>
      </c>
      <c r="I1462">
        <v>1434.94</v>
      </c>
      <c r="J1462">
        <v>0.251</v>
      </c>
      <c r="L1462">
        <v>37.155000000000001</v>
      </c>
      <c r="M1462">
        <v>15.737</v>
      </c>
    </row>
    <row r="1463" spans="1:13" hidden="1" x14ac:dyDescent="0.3">
      <c r="A1463" t="s">
        <v>20</v>
      </c>
      <c r="B1463">
        <v>2001</v>
      </c>
      <c r="C1463" t="s">
        <v>21</v>
      </c>
      <c r="D1463" t="s">
        <v>282</v>
      </c>
      <c r="E1463">
        <v>97861</v>
      </c>
      <c r="F1463">
        <v>103480</v>
      </c>
      <c r="G1463">
        <v>1550</v>
      </c>
      <c r="H1463">
        <v>9994543.9299999997</v>
      </c>
      <c r="I1463">
        <v>25443.86</v>
      </c>
      <c r="J1463">
        <v>1.1950000000000001</v>
      </c>
      <c r="K1463">
        <v>26.215</v>
      </c>
      <c r="L1463">
        <v>37.155000000000001</v>
      </c>
      <c r="M1463">
        <v>15.737</v>
      </c>
    </row>
    <row r="1464" spans="1:13" hidden="1" x14ac:dyDescent="0.3">
      <c r="A1464" t="s">
        <v>22</v>
      </c>
      <c r="B1464">
        <v>2001</v>
      </c>
      <c r="C1464" t="s">
        <v>19</v>
      </c>
      <c r="D1464" t="s">
        <v>244</v>
      </c>
      <c r="E1464">
        <v>21000</v>
      </c>
      <c r="F1464">
        <v>21500</v>
      </c>
      <c r="G1464">
        <v>666.5</v>
      </c>
      <c r="H1464">
        <v>2144730</v>
      </c>
      <c r="I1464">
        <v>5460</v>
      </c>
      <c r="J1464">
        <v>1.0049999999999999</v>
      </c>
      <c r="K1464">
        <v>27.297999999999998</v>
      </c>
      <c r="L1464">
        <v>39.505000000000003</v>
      </c>
      <c r="M1464">
        <v>16.361000000000001</v>
      </c>
    </row>
    <row r="1465" spans="1:13" hidden="1" x14ac:dyDescent="0.3">
      <c r="A1465" t="s">
        <v>13</v>
      </c>
      <c r="B1465">
        <v>2001</v>
      </c>
      <c r="C1465" t="s">
        <v>19</v>
      </c>
      <c r="D1465" t="s">
        <v>244</v>
      </c>
      <c r="E1465">
        <v>664000</v>
      </c>
      <c r="F1465">
        <v>1028700</v>
      </c>
      <c r="G1465">
        <v>666.5</v>
      </c>
      <c r="H1465" t="s">
        <v>298</v>
      </c>
      <c r="I1465">
        <v>172640</v>
      </c>
      <c r="J1465">
        <v>1.534</v>
      </c>
      <c r="K1465">
        <v>27.297999999999998</v>
      </c>
      <c r="L1465">
        <v>39.505000000000003</v>
      </c>
      <c r="M1465">
        <v>16.361000000000001</v>
      </c>
    </row>
    <row r="1466" spans="1:13" hidden="1" x14ac:dyDescent="0.3">
      <c r="A1466" t="s">
        <v>13</v>
      </c>
      <c r="B1466">
        <v>2001</v>
      </c>
      <c r="C1466" t="s">
        <v>16</v>
      </c>
      <c r="D1466" t="s">
        <v>244</v>
      </c>
      <c r="E1466" t="s">
        <v>299</v>
      </c>
      <c r="G1466">
        <v>666.5</v>
      </c>
      <c r="H1466">
        <v>388094</v>
      </c>
      <c r="I1466">
        <v>988</v>
      </c>
      <c r="J1466">
        <v>2.9350000000000001</v>
      </c>
      <c r="K1466">
        <v>27.297999999999998</v>
      </c>
      <c r="L1466">
        <v>39.505000000000003</v>
      </c>
      <c r="M1466">
        <v>16.361000000000001</v>
      </c>
    </row>
    <row r="1467" spans="1:13" hidden="1" x14ac:dyDescent="0.3">
      <c r="A1467" t="s">
        <v>18</v>
      </c>
      <c r="B1467">
        <v>2001</v>
      </c>
      <c r="C1467" t="s">
        <v>24</v>
      </c>
      <c r="D1467" t="s">
        <v>244</v>
      </c>
      <c r="E1467">
        <v>175800</v>
      </c>
      <c r="F1467">
        <v>12458000</v>
      </c>
      <c r="G1467">
        <v>666.5</v>
      </c>
      <c r="H1467">
        <v>17954454</v>
      </c>
      <c r="I1467">
        <v>45708</v>
      </c>
      <c r="J1467">
        <v>62.973999999999997</v>
      </c>
      <c r="K1467">
        <v>27.297999999999998</v>
      </c>
      <c r="L1467">
        <v>39.505000000000003</v>
      </c>
      <c r="M1467">
        <v>16.361000000000001</v>
      </c>
    </row>
    <row r="1468" spans="1:13" hidden="1" x14ac:dyDescent="0.3">
      <c r="A1468" t="s">
        <v>32</v>
      </c>
      <c r="B1468">
        <v>2001</v>
      </c>
      <c r="C1468" t="s">
        <v>19</v>
      </c>
      <c r="D1468" t="s">
        <v>244</v>
      </c>
      <c r="E1468">
        <v>113700</v>
      </c>
      <c r="F1468">
        <v>64100</v>
      </c>
      <c r="G1468">
        <v>666.5</v>
      </c>
      <c r="H1468">
        <v>11612181</v>
      </c>
      <c r="I1468">
        <v>29562</v>
      </c>
      <c r="J1468">
        <v>0.60899999999999999</v>
      </c>
      <c r="K1468">
        <v>27.297999999999998</v>
      </c>
      <c r="L1468">
        <v>39.505000000000003</v>
      </c>
      <c r="M1468">
        <v>16.361000000000001</v>
      </c>
    </row>
    <row r="1469" spans="1:13" hidden="1" x14ac:dyDescent="0.3">
      <c r="A1469" t="s">
        <v>20</v>
      </c>
      <c r="B1469">
        <v>2001</v>
      </c>
      <c r="C1469" t="s">
        <v>21</v>
      </c>
      <c r="D1469" t="s">
        <v>244</v>
      </c>
      <c r="E1469">
        <v>470100</v>
      </c>
      <c r="F1469">
        <v>1144700</v>
      </c>
      <c r="G1469">
        <v>666.5</v>
      </c>
      <c r="I1469" t="s">
        <v>300</v>
      </c>
      <c r="J1469">
        <v>2.4750000000000001</v>
      </c>
      <c r="K1469">
        <v>27.297999999999998</v>
      </c>
      <c r="L1469">
        <v>39.505000000000003</v>
      </c>
      <c r="M1469">
        <v>16.361000000000001</v>
      </c>
    </row>
    <row r="1470" spans="1:13" hidden="1" x14ac:dyDescent="0.3">
      <c r="A1470" t="s">
        <v>13</v>
      </c>
      <c r="B1470">
        <v>2001</v>
      </c>
      <c r="C1470" t="s">
        <v>123</v>
      </c>
      <c r="D1470" t="s">
        <v>258</v>
      </c>
      <c r="E1470">
        <v>1027505</v>
      </c>
      <c r="F1470">
        <v>2726000</v>
      </c>
      <c r="G1470">
        <v>483.8</v>
      </c>
      <c r="H1470">
        <v>104939085.59999999</v>
      </c>
      <c r="I1470">
        <v>267151.3</v>
      </c>
      <c r="J1470">
        <v>2.6459999999999999</v>
      </c>
      <c r="K1470">
        <v>26.146999999999998</v>
      </c>
      <c r="L1470">
        <v>38.932000000000002</v>
      </c>
      <c r="M1470">
        <v>14.599</v>
      </c>
    </row>
    <row r="1471" spans="1:13" hidden="1" x14ac:dyDescent="0.3">
      <c r="A1471" t="s">
        <v>18</v>
      </c>
      <c r="B1471">
        <v>2001</v>
      </c>
      <c r="C1471" t="s">
        <v>24</v>
      </c>
      <c r="D1471" t="s">
        <v>258</v>
      </c>
      <c r="E1471">
        <v>161184</v>
      </c>
      <c r="G1471">
        <v>483.8</v>
      </c>
      <c r="I1471">
        <v>41907.839999999997</v>
      </c>
      <c r="J1471">
        <v>47.622</v>
      </c>
      <c r="K1471">
        <v>26.146999999999998</v>
      </c>
      <c r="L1471">
        <v>38.932000000000002</v>
      </c>
      <c r="M1471">
        <v>14.599</v>
      </c>
    </row>
    <row r="1472" spans="1:13" hidden="1" x14ac:dyDescent="0.3">
      <c r="A1472" t="s">
        <v>31</v>
      </c>
      <c r="B1472">
        <v>2001</v>
      </c>
      <c r="C1472" t="s">
        <v>21</v>
      </c>
      <c r="D1472" t="s">
        <v>258</v>
      </c>
      <c r="E1472">
        <v>2581</v>
      </c>
      <c r="F1472">
        <v>3700</v>
      </c>
      <c r="H1472">
        <v>263597.53000000003</v>
      </c>
      <c r="I1472">
        <v>671.06</v>
      </c>
      <c r="J1472">
        <v>1.175</v>
      </c>
      <c r="L1472">
        <v>38.932000000000002</v>
      </c>
      <c r="M1472">
        <v>14.599</v>
      </c>
    </row>
    <row r="1473" spans="1:13" hidden="1" x14ac:dyDescent="0.3">
      <c r="A1473" t="s">
        <v>32</v>
      </c>
      <c r="B1473">
        <v>2001</v>
      </c>
      <c r="C1473" t="s">
        <v>19</v>
      </c>
      <c r="D1473" t="s">
        <v>258</v>
      </c>
      <c r="E1473">
        <v>1999</v>
      </c>
      <c r="F1473">
        <v>400</v>
      </c>
      <c r="G1473">
        <v>483.8</v>
      </c>
      <c r="H1473">
        <v>204157.87</v>
      </c>
      <c r="I1473">
        <v>519.74</v>
      </c>
      <c r="J1473">
        <v>0.10199999999999999</v>
      </c>
      <c r="K1473">
        <v>26.146999999999998</v>
      </c>
      <c r="L1473">
        <v>38.932000000000002</v>
      </c>
      <c r="M1473">
        <v>14.599</v>
      </c>
    </row>
    <row r="1474" spans="1:13" hidden="1" x14ac:dyDescent="0.3">
      <c r="A1474" t="s">
        <v>20</v>
      </c>
      <c r="B1474">
        <v>2001</v>
      </c>
      <c r="C1474" t="s">
        <v>21</v>
      </c>
      <c r="D1474" t="s">
        <v>258</v>
      </c>
      <c r="E1474">
        <v>2299876</v>
      </c>
      <c r="F1474">
        <v>9437000</v>
      </c>
      <c r="G1474">
        <v>483.8</v>
      </c>
      <c r="H1474">
        <v>234886335.90000001</v>
      </c>
      <c r="I1474">
        <v>597967.76</v>
      </c>
      <c r="J1474">
        <v>3.9790000000000001</v>
      </c>
      <c r="K1474">
        <v>26.146999999999998</v>
      </c>
      <c r="L1474">
        <v>38.932000000000002</v>
      </c>
      <c r="M1474">
        <v>14.599</v>
      </c>
    </row>
    <row r="1475" spans="1:13" hidden="1" x14ac:dyDescent="0.3">
      <c r="A1475" t="s">
        <v>13</v>
      </c>
      <c r="B1475">
        <v>2001</v>
      </c>
      <c r="C1475" t="s">
        <v>19</v>
      </c>
      <c r="D1475" t="s">
        <v>259</v>
      </c>
      <c r="E1475">
        <v>80579</v>
      </c>
      <c r="F1475">
        <v>137418</v>
      </c>
      <c r="G1475" t="s">
        <v>301</v>
      </c>
      <c r="H1475">
        <v>8229533.2699999996</v>
      </c>
      <c r="I1475">
        <v>20950.54</v>
      </c>
      <c r="J1475">
        <v>1.655</v>
      </c>
      <c r="K1475">
        <v>21.361000000000001</v>
      </c>
      <c r="L1475">
        <v>32.991</v>
      </c>
      <c r="M1475">
        <v>11.848000000000001</v>
      </c>
    </row>
    <row r="1476" spans="1:13" hidden="1" x14ac:dyDescent="0.3">
      <c r="A1476" t="s">
        <v>18</v>
      </c>
      <c r="B1476">
        <v>2001</v>
      </c>
      <c r="C1476" t="s">
        <v>24</v>
      </c>
      <c r="D1476" t="s">
        <v>259</v>
      </c>
      <c r="E1476">
        <v>2635</v>
      </c>
      <c r="F1476">
        <v>11219</v>
      </c>
      <c r="G1476">
        <v>918.1</v>
      </c>
      <c r="H1476">
        <v>269112.55</v>
      </c>
      <c r="I1476">
        <v>685.1</v>
      </c>
      <c r="J1476">
        <v>4.4109999999999996</v>
      </c>
      <c r="K1476">
        <v>21.361000000000001</v>
      </c>
      <c r="L1476">
        <v>32.991</v>
      </c>
      <c r="M1476">
        <v>11.848000000000001</v>
      </c>
    </row>
    <row r="1477" spans="1:13" hidden="1" x14ac:dyDescent="0.3">
      <c r="A1477" t="s">
        <v>32</v>
      </c>
      <c r="B1477">
        <v>2001</v>
      </c>
      <c r="C1477" t="s">
        <v>19</v>
      </c>
      <c r="D1477" t="s">
        <v>259</v>
      </c>
      <c r="E1477">
        <v>13268</v>
      </c>
      <c r="F1477">
        <v>5393</v>
      </c>
      <c r="G1477">
        <v>918.1</v>
      </c>
      <c r="H1477">
        <v>1355060.84</v>
      </c>
      <c r="I1477">
        <v>3449.68</v>
      </c>
      <c r="J1477">
        <v>0.47599999999999998</v>
      </c>
      <c r="K1477">
        <v>21.361000000000001</v>
      </c>
      <c r="L1477">
        <v>32.991</v>
      </c>
      <c r="M1477">
        <v>11.848000000000001</v>
      </c>
    </row>
    <row r="1478" spans="1:13" hidden="1" x14ac:dyDescent="0.3">
      <c r="A1478" t="s">
        <v>20</v>
      </c>
      <c r="B1478">
        <v>2001</v>
      </c>
      <c r="C1478" t="s">
        <v>21</v>
      </c>
      <c r="D1478" t="s">
        <v>259</v>
      </c>
      <c r="E1478">
        <v>366518</v>
      </c>
      <c r="F1478">
        <v>637068</v>
      </c>
      <c r="G1478">
        <v>918.1</v>
      </c>
      <c r="H1478">
        <v>37432483.340000004</v>
      </c>
      <c r="I1478">
        <v>95294.68</v>
      </c>
      <c r="J1478">
        <v>1.72</v>
      </c>
      <c r="K1478">
        <v>21.361000000000001</v>
      </c>
      <c r="L1478">
        <v>32.991</v>
      </c>
      <c r="M1478">
        <v>11.848000000000001</v>
      </c>
    </row>
    <row r="1479" spans="1:13" hidden="1" x14ac:dyDescent="0.3">
      <c r="A1479" t="s">
        <v>22</v>
      </c>
      <c r="B1479">
        <v>2001</v>
      </c>
      <c r="C1479" t="s">
        <v>123</v>
      </c>
      <c r="D1479" t="s">
        <v>246</v>
      </c>
      <c r="E1479">
        <v>508</v>
      </c>
      <c r="G1479">
        <v>955</v>
      </c>
      <c r="H1479">
        <v>51882.04</v>
      </c>
      <c r="I1479">
        <v>132.08000000000001</v>
      </c>
      <c r="J1479">
        <v>0.25800000000000001</v>
      </c>
      <c r="L1479">
        <v>37.543999999999997</v>
      </c>
      <c r="M1479">
        <v>15.009</v>
      </c>
    </row>
    <row r="1480" spans="1:13" hidden="1" x14ac:dyDescent="0.3">
      <c r="A1480" t="s">
        <v>13</v>
      </c>
      <c r="B1480">
        <v>2001</v>
      </c>
      <c r="C1480" t="s">
        <v>19</v>
      </c>
      <c r="D1480" t="s">
        <v>246</v>
      </c>
      <c r="E1480">
        <v>1766150</v>
      </c>
      <c r="F1480">
        <v>1685799</v>
      </c>
      <c r="G1480">
        <v>955</v>
      </c>
      <c r="H1480">
        <v>180376899.5</v>
      </c>
      <c r="I1480">
        <v>459199</v>
      </c>
      <c r="J1480">
        <v>0.84899999999999998</v>
      </c>
      <c r="K1480">
        <v>25.765999999999998</v>
      </c>
      <c r="L1480">
        <v>37.543999999999997</v>
      </c>
      <c r="M1480">
        <v>15.009</v>
      </c>
    </row>
    <row r="1481" spans="1:13" hidden="1" x14ac:dyDescent="0.3">
      <c r="A1481" t="s">
        <v>18</v>
      </c>
      <c r="B1481">
        <v>2001</v>
      </c>
      <c r="C1481" t="s">
        <v>24</v>
      </c>
      <c r="D1481" t="s">
        <v>246</v>
      </c>
      <c r="E1481">
        <v>41427</v>
      </c>
      <c r="F1481">
        <v>1612840</v>
      </c>
      <c r="G1481">
        <v>955</v>
      </c>
      <c r="I1481">
        <v>10771.02</v>
      </c>
      <c r="J1481">
        <v>30.92</v>
      </c>
      <c r="K1481">
        <v>25.765999999999998</v>
      </c>
      <c r="L1481">
        <v>37.543999999999997</v>
      </c>
      <c r="M1481">
        <v>15.009</v>
      </c>
    </row>
    <row r="1482" spans="1:13" hidden="1" x14ac:dyDescent="0.3">
      <c r="A1482" t="s">
        <v>31</v>
      </c>
      <c r="B1482">
        <v>2001</v>
      </c>
      <c r="C1482" t="s">
        <v>19</v>
      </c>
      <c r="D1482" t="s">
        <v>246</v>
      </c>
      <c r="E1482">
        <v>2035</v>
      </c>
      <c r="F1482">
        <v>905</v>
      </c>
      <c r="H1482">
        <v>207834.55</v>
      </c>
      <c r="I1482">
        <v>529.1</v>
      </c>
      <c r="J1482">
        <v>0.33700000000000002</v>
      </c>
      <c r="K1482">
        <v>25.765999999999998</v>
      </c>
      <c r="L1482">
        <v>37.543999999999997</v>
      </c>
      <c r="M1482">
        <v>15.009</v>
      </c>
    </row>
    <row r="1483" spans="1:13" hidden="1" x14ac:dyDescent="0.3">
      <c r="A1483" t="s">
        <v>20</v>
      </c>
      <c r="B1483">
        <v>2001</v>
      </c>
      <c r="C1483" t="s">
        <v>21</v>
      </c>
      <c r="D1483" t="s">
        <v>246</v>
      </c>
      <c r="E1483">
        <v>3691707</v>
      </c>
      <c r="F1483">
        <v>5993596</v>
      </c>
      <c r="G1483">
        <v>955</v>
      </c>
      <c r="H1483">
        <v>377034035.89999998</v>
      </c>
      <c r="I1483">
        <v>959843.82</v>
      </c>
      <c r="J1483">
        <v>1.655</v>
      </c>
      <c r="K1483">
        <v>25.765999999999998</v>
      </c>
      <c r="L1483">
        <v>37.543999999999997</v>
      </c>
      <c r="M1483">
        <v>15.009</v>
      </c>
    </row>
    <row r="1484" spans="1:13" hidden="1" x14ac:dyDescent="0.3">
      <c r="A1484" t="s">
        <v>22</v>
      </c>
      <c r="B1484">
        <v>2001</v>
      </c>
      <c r="C1484" t="s">
        <v>19</v>
      </c>
      <c r="D1484" t="s">
        <v>248</v>
      </c>
      <c r="E1484">
        <v>150700</v>
      </c>
      <c r="G1484">
        <v>1035.8</v>
      </c>
      <c r="H1484">
        <v>15390991</v>
      </c>
      <c r="I1484">
        <v>39182</v>
      </c>
      <c r="J1484">
        <v>1.2230000000000001</v>
      </c>
      <c r="K1484">
        <v>25.672000000000001</v>
      </c>
      <c r="L1484">
        <v>36.618000000000002</v>
      </c>
      <c r="M1484">
        <v>15.831</v>
      </c>
    </row>
    <row r="1485" spans="1:13" hidden="1" x14ac:dyDescent="0.3">
      <c r="A1485" t="s">
        <v>13</v>
      </c>
      <c r="B1485">
        <v>2001</v>
      </c>
      <c r="C1485" t="s">
        <v>19</v>
      </c>
      <c r="D1485" t="s">
        <v>248</v>
      </c>
      <c r="E1485">
        <v>1487200</v>
      </c>
      <c r="F1485">
        <v>2590400</v>
      </c>
      <c r="G1485">
        <v>1035.8</v>
      </c>
      <c r="H1485">
        <v>151887736</v>
      </c>
      <c r="I1485">
        <v>386672</v>
      </c>
      <c r="J1485">
        <v>1.262</v>
      </c>
      <c r="K1485">
        <v>25.672000000000001</v>
      </c>
      <c r="L1485">
        <v>36.618000000000002</v>
      </c>
      <c r="M1485">
        <v>15.831</v>
      </c>
    </row>
    <row r="1486" spans="1:13" hidden="1" x14ac:dyDescent="0.3">
      <c r="A1486" t="s">
        <v>13</v>
      </c>
      <c r="B1486">
        <v>2001</v>
      </c>
      <c r="C1486" t="s">
        <v>16</v>
      </c>
      <c r="D1486" t="s">
        <v>248</v>
      </c>
      <c r="E1486">
        <v>26800</v>
      </c>
      <c r="F1486">
        <v>60800</v>
      </c>
      <c r="G1486">
        <v>1035.8</v>
      </c>
      <c r="H1486">
        <v>2737084</v>
      </c>
      <c r="I1486">
        <v>6968</v>
      </c>
      <c r="J1486">
        <v>2.1920000000000002</v>
      </c>
      <c r="K1486">
        <v>25.672000000000001</v>
      </c>
      <c r="L1486">
        <v>36.618000000000002</v>
      </c>
      <c r="M1486">
        <v>15.831</v>
      </c>
    </row>
    <row r="1487" spans="1:13" hidden="1" x14ac:dyDescent="0.3">
      <c r="A1487" t="s">
        <v>18</v>
      </c>
      <c r="B1487">
        <v>2001</v>
      </c>
      <c r="C1487" t="s">
        <v>24</v>
      </c>
      <c r="D1487" t="s">
        <v>248</v>
      </c>
      <c r="E1487">
        <v>578200</v>
      </c>
      <c r="F1487">
        <v>45139800</v>
      </c>
      <c r="H1487">
        <v>59051566</v>
      </c>
      <c r="I1487" t="s">
        <v>302</v>
      </c>
      <c r="J1487">
        <v>69.576999999999998</v>
      </c>
      <c r="K1487">
        <v>25.672000000000001</v>
      </c>
      <c r="L1487">
        <v>36.618000000000002</v>
      </c>
      <c r="M1487">
        <v>15.831</v>
      </c>
    </row>
    <row r="1488" spans="1:13" hidden="1" x14ac:dyDescent="0.3">
      <c r="A1488" t="s">
        <v>31</v>
      </c>
      <c r="B1488">
        <v>2001</v>
      </c>
      <c r="C1488" t="s">
        <v>19</v>
      </c>
      <c r="D1488" t="s">
        <v>248</v>
      </c>
      <c r="E1488">
        <v>80400</v>
      </c>
      <c r="F1488">
        <v>28700</v>
      </c>
      <c r="G1488">
        <v>1035.8</v>
      </c>
      <c r="H1488">
        <v>8211252</v>
      </c>
      <c r="I1488">
        <v>20904</v>
      </c>
      <c r="J1488">
        <v>0.42</v>
      </c>
      <c r="K1488">
        <v>25.672000000000001</v>
      </c>
      <c r="L1488">
        <v>36.618000000000002</v>
      </c>
      <c r="M1488">
        <v>15.831</v>
      </c>
    </row>
    <row r="1489" spans="1:13" hidden="1" x14ac:dyDescent="0.3">
      <c r="A1489" t="s">
        <v>31</v>
      </c>
      <c r="B1489">
        <v>2001</v>
      </c>
      <c r="C1489" t="s">
        <v>21</v>
      </c>
      <c r="D1489" t="s">
        <v>248</v>
      </c>
      <c r="E1489">
        <v>185200</v>
      </c>
      <c r="F1489">
        <v>97400</v>
      </c>
      <c r="G1489">
        <v>1035.8</v>
      </c>
      <c r="H1489">
        <v>18914476</v>
      </c>
      <c r="I1489">
        <v>48152</v>
      </c>
      <c r="J1489">
        <v>0.64500000000000002</v>
      </c>
      <c r="K1489">
        <v>25.672000000000001</v>
      </c>
      <c r="L1489">
        <v>36.618000000000002</v>
      </c>
      <c r="M1489">
        <v>15.831</v>
      </c>
    </row>
    <row r="1490" spans="1:13" hidden="1" x14ac:dyDescent="0.3">
      <c r="A1490" t="s">
        <v>31</v>
      </c>
      <c r="B1490">
        <v>2001</v>
      </c>
      <c r="D1490" t="s">
        <v>248</v>
      </c>
      <c r="E1490">
        <v>5800</v>
      </c>
      <c r="F1490">
        <v>5200</v>
      </c>
      <c r="G1490">
        <v>1035.8</v>
      </c>
      <c r="H1490">
        <v>592354</v>
      </c>
      <c r="I1490">
        <v>1508</v>
      </c>
      <c r="J1490" t="s">
        <v>303</v>
      </c>
      <c r="K1490">
        <v>25.672000000000001</v>
      </c>
      <c r="L1490">
        <v>36.618000000000002</v>
      </c>
      <c r="M1490">
        <v>15.831</v>
      </c>
    </row>
    <row r="1491" spans="1:13" hidden="1" x14ac:dyDescent="0.3">
      <c r="A1491" t="s">
        <v>32</v>
      </c>
      <c r="B1491">
        <v>2001</v>
      </c>
      <c r="C1491" t="s">
        <v>19</v>
      </c>
      <c r="D1491" t="s">
        <v>248</v>
      </c>
      <c r="E1491">
        <v>587700</v>
      </c>
      <c r="F1491">
        <v>255300</v>
      </c>
      <c r="G1491">
        <v>1035.8</v>
      </c>
      <c r="H1491">
        <v>60021801</v>
      </c>
      <c r="I1491">
        <v>152802</v>
      </c>
      <c r="J1491">
        <v>0.54400000000000004</v>
      </c>
      <c r="K1491">
        <v>25.672000000000001</v>
      </c>
      <c r="L1491">
        <v>36.618000000000002</v>
      </c>
      <c r="M1491">
        <v>15.831</v>
      </c>
    </row>
    <row r="1492" spans="1:13" hidden="1" x14ac:dyDescent="0.3">
      <c r="A1492" t="s">
        <v>20</v>
      </c>
      <c r="B1492">
        <v>2001</v>
      </c>
      <c r="C1492" t="s">
        <v>21</v>
      </c>
      <c r="D1492" t="s">
        <v>248</v>
      </c>
      <c r="E1492">
        <v>776000</v>
      </c>
      <c r="F1492">
        <v>1077400</v>
      </c>
      <c r="G1492">
        <v>1035.8</v>
      </c>
      <c r="H1492">
        <v>79252880</v>
      </c>
      <c r="I1492">
        <v>201760</v>
      </c>
      <c r="J1492">
        <v>1.3140000000000001</v>
      </c>
      <c r="K1492">
        <v>25.672000000000001</v>
      </c>
      <c r="L1492">
        <v>36.618000000000002</v>
      </c>
      <c r="M1492">
        <v>15.831</v>
      </c>
    </row>
    <row r="1493" spans="1:13" hidden="1" x14ac:dyDescent="0.3">
      <c r="A1493" t="s">
        <v>13</v>
      </c>
      <c r="B1493">
        <v>2001</v>
      </c>
      <c r="C1493" t="s">
        <v>19</v>
      </c>
      <c r="D1493" t="s">
        <v>250</v>
      </c>
      <c r="E1493">
        <v>55880</v>
      </c>
      <c r="F1493">
        <v>105713</v>
      </c>
      <c r="G1493">
        <v>2406.4</v>
      </c>
      <c r="H1493">
        <v>5707024.4000000004</v>
      </c>
      <c r="I1493">
        <v>14528.8</v>
      </c>
      <c r="J1493">
        <v>1.825</v>
      </c>
      <c r="K1493">
        <v>21.684999999999999</v>
      </c>
      <c r="L1493">
        <v>32.201000000000001</v>
      </c>
      <c r="M1493">
        <v>13.000999999999999</v>
      </c>
    </row>
    <row r="1494" spans="1:13" hidden="1" x14ac:dyDescent="0.3">
      <c r="A1494" t="s">
        <v>18</v>
      </c>
      <c r="B1494">
        <v>2001</v>
      </c>
      <c r="C1494" t="s">
        <v>24</v>
      </c>
      <c r="D1494" t="s">
        <v>250</v>
      </c>
      <c r="E1494">
        <v>1379</v>
      </c>
      <c r="F1494">
        <v>9359</v>
      </c>
      <c r="G1494">
        <v>2406.4</v>
      </c>
      <c r="H1494">
        <v>140837.26999999999</v>
      </c>
      <c r="I1494">
        <v>358.54</v>
      </c>
      <c r="J1494">
        <v>8.1150000000000002</v>
      </c>
      <c r="K1494">
        <v>21.684999999999999</v>
      </c>
      <c r="L1494">
        <v>32.201000000000001</v>
      </c>
      <c r="M1494">
        <v>13.000999999999999</v>
      </c>
    </row>
    <row r="1495" spans="1:13" hidden="1" x14ac:dyDescent="0.3">
      <c r="A1495" t="s">
        <v>32</v>
      </c>
      <c r="B1495">
        <v>2001</v>
      </c>
      <c r="C1495" t="s">
        <v>19</v>
      </c>
      <c r="D1495" t="s">
        <v>250</v>
      </c>
      <c r="E1495">
        <v>28</v>
      </c>
      <c r="F1495">
        <v>29</v>
      </c>
      <c r="G1495">
        <v>2406.4</v>
      </c>
      <c r="H1495">
        <v>2859.64</v>
      </c>
      <c r="I1495">
        <v>7.28</v>
      </c>
      <c r="J1495">
        <v>1.02</v>
      </c>
      <c r="K1495">
        <v>21.684999999999999</v>
      </c>
      <c r="L1495">
        <v>32.201000000000001</v>
      </c>
      <c r="M1495">
        <v>13.000999999999999</v>
      </c>
    </row>
    <row r="1496" spans="1:13" hidden="1" x14ac:dyDescent="0.3">
      <c r="A1496" t="s">
        <v>32</v>
      </c>
      <c r="B1496">
        <v>2001</v>
      </c>
      <c r="C1496" t="s">
        <v>48</v>
      </c>
      <c r="D1496" t="s">
        <v>250</v>
      </c>
      <c r="E1496">
        <v>36</v>
      </c>
      <c r="F1496">
        <v>23</v>
      </c>
      <c r="G1496">
        <v>2406.4</v>
      </c>
      <c r="H1496">
        <v>3676.68</v>
      </c>
      <c r="J1496">
        <v>0.64300000000000002</v>
      </c>
      <c r="K1496">
        <v>21.684999999999999</v>
      </c>
      <c r="L1496">
        <v>32.201000000000001</v>
      </c>
      <c r="M1496">
        <v>13.000999999999999</v>
      </c>
    </row>
    <row r="1497" spans="1:13" hidden="1" x14ac:dyDescent="0.3">
      <c r="A1497" t="s">
        <v>13</v>
      </c>
      <c r="B1497">
        <v>2001</v>
      </c>
      <c r="C1497" t="s">
        <v>19</v>
      </c>
      <c r="D1497" t="s">
        <v>274</v>
      </c>
      <c r="E1497">
        <v>155000</v>
      </c>
      <c r="F1497">
        <v>235000</v>
      </c>
      <c r="G1497">
        <v>1532</v>
      </c>
      <c r="H1497">
        <v>15830150</v>
      </c>
      <c r="K1497">
        <v>20.756</v>
      </c>
      <c r="L1497">
        <v>31.373000000000001</v>
      </c>
      <c r="M1497">
        <v>12.288</v>
      </c>
    </row>
    <row r="1498" spans="1:13" hidden="1" x14ac:dyDescent="0.3">
      <c r="A1498" t="s">
        <v>13</v>
      </c>
      <c r="B1498">
        <v>2001</v>
      </c>
      <c r="C1498" t="s">
        <v>21</v>
      </c>
      <c r="D1498" t="s">
        <v>274</v>
      </c>
      <c r="E1498">
        <v>1500</v>
      </c>
      <c r="F1498">
        <v>2000</v>
      </c>
      <c r="G1498">
        <v>1532</v>
      </c>
      <c r="H1498">
        <v>153195</v>
      </c>
      <c r="I1498">
        <v>390</v>
      </c>
      <c r="J1498">
        <v>1.76</v>
      </c>
      <c r="K1498">
        <v>20.756</v>
      </c>
      <c r="L1498">
        <v>31.373000000000001</v>
      </c>
      <c r="M1498">
        <v>12.288</v>
      </c>
    </row>
    <row r="1499" spans="1:13" hidden="1" x14ac:dyDescent="0.3">
      <c r="A1499" t="s">
        <v>18</v>
      </c>
      <c r="B1499">
        <v>2001</v>
      </c>
      <c r="C1499" t="s">
        <v>24</v>
      </c>
      <c r="D1499" t="s">
        <v>274</v>
      </c>
      <c r="E1499" t="s">
        <v>304</v>
      </c>
      <c r="F1499">
        <v>48000</v>
      </c>
      <c r="G1499">
        <v>1532</v>
      </c>
      <c r="I1499">
        <v>260</v>
      </c>
      <c r="J1499">
        <v>43.005000000000003</v>
      </c>
      <c r="K1499">
        <v>20.756</v>
      </c>
      <c r="L1499">
        <v>31.373000000000001</v>
      </c>
      <c r="M1499">
        <v>12.288</v>
      </c>
    </row>
    <row r="1500" spans="1:13" hidden="1" x14ac:dyDescent="0.3">
      <c r="A1500" t="s">
        <v>31</v>
      </c>
      <c r="B1500">
        <v>2001</v>
      </c>
      <c r="C1500" t="s">
        <v>19</v>
      </c>
      <c r="D1500" t="s">
        <v>274</v>
      </c>
      <c r="E1500">
        <v>730</v>
      </c>
      <c r="F1500">
        <v>820</v>
      </c>
      <c r="G1500">
        <v>1532</v>
      </c>
      <c r="H1500">
        <v>74554.899999999994</v>
      </c>
      <c r="I1500">
        <v>189.8</v>
      </c>
      <c r="J1500">
        <v>1.1759999999999999</v>
      </c>
      <c r="K1500">
        <v>20.756</v>
      </c>
      <c r="L1500">
        <v>31.373000000000001</v>
      </c>
      <c r="M1500">
        <v>12.288</v>
      </c>
    </row>
    <row r="1501" spans="1:13" hidden="1" x14ac:dyDescent="0.3">
      <c r="A1501" t="s">
        <v>31</v>
      </c>
      <c r="B1501">
        <v>2001</v>
      </c>
      <c r="C1501" t="s">
        <v>21</v>
      </c>
      <c r="D1501" t="s">
        <v>274</v>
      </c>
      <c r="E1501">
        <v>900</v>
      </c>
      <c r="F1501">
        <v>1130</v>
      </c>
      <c r="G1501">
        <v>1532</v>
      </c>
      <c r="H1501">
        <v>91917</v>
      </c>
      <c r="I1501" t="s">
        <v>305</v>
      </c>
      <c r="J1501">
        <v>1.17</v>
      </c>
      <c r="K1501">
        <v>20.756</v>
      </c>
      <c r="L1501">
        <v>31.373000000000001</v>
      </c>
      <c r="M1501">
        <v>12.288</v>
      </c>
    </row>
    <row r="1502" spans="1:13" hidden="1" x14ac:dyDescent="0.3">
      <c r="A1502" t="s">
        <v>20</v>
      </c>
      <c r="B1502">
        <v>2001</v>
      </c>
      <c r="C1502" t="s">
        <v>39</v>
      </c>
      <c r="D1502" t="s">
        <v>274</v>
      </c>
      <c r="E1502">
        <v>6000</v>
      </c>
      <c r="F1502">
        <v>12350</v>
      </c>
      <c r="G1502">
        <v>1532</v>
      </c>
      <c r="H1502">
        <v>612780</v>
      </c>
      <c r="I1502">
        <v>1560</v>
      </c>
      <c r="J1502">
        <v>2.04</v>
      </c>
      <c r="K1502">
        <v>20.756</v>
      </c>
      <c r="L1502">
        <v>31.373000000000001</v>
      </c>
      <c r="M1502">
        <v>12.288</v>
      </c>
    </row>
    <row r="1503" spans="1:13" hidden="1" x14ac:dyDescent="0.3">
      <c r="A1503" t="s">
        <v>22</v>
      </c>
      <c r="B1503">
        <v>2001</v>
      </c>
      <c r="C1503" t="s">
        <v>19</v>
      </c>
      <c r="D1503" t="s">
        <v>237</v>
      </c>
      <c r="E1503">
        <v>76262</v>
      </c>
      <c r="F1503">
        <v>45077</v>
      </c>
      <c r="G1503">
        <v>1672.5</v>
      </c>
      <c r="H1503">
        <v>7788638.0599999996</v>
      </c>
      <c r="I1503">
        <v>19828.12</v>
      </c>
      <c r="J1503">
        <v>0.48899999999999999</v>
      </c>
      <c r="K1503">
        <v>26.07</v>
      </c>
      <c r="L1503">
        <v>36.484000000000002</v>
      </c>
      <c r="M1503">
        <v>17.582999999999998</v>
      </c>
    </row>
    <row r="1504" spans="1:13" hidden="1" x14ac:dyDescent="0.3">
      <c r="A1504" t="s">
        <v>13</v>
      </c>
      <c r="B1504">
        <v>2001</v>
      </c>
      <c r="C1504" t="s">
        <v>19</v>
      </c>
      <c r="D1504" t="s">
        <v>237</v>
      </c>
      <c r="E1504">
        <v>4500000</v>
      </c>
      <c r="F1504">
        <v>7220000</v>
      </c>
      <c r="G1504">
        <v>1672.5</v>
      </c>
      <c r="H1504" t="s">
        <v>306</v>
      </c>
      <c r="I1504">
        <v>1170000</v>
      </c>
      <c r="J1504">
        <v>1.5840000000000001</v>
      </c>
      <c r="K1504">
        <v>26.07</v>
      </c>
      <c r="L1504">
        <v>36.484000000000002</v>
      </c>
      <c r="M1504">
        <v>17.582999999999998</v>
      </c>
    </row>
    <row r="1505" spans="1:13" hidden="1" x14ac:dyDescent="0.3">
      <c r="A1505" t="s">
        <v>18</v>
      </c>
      <c r="B1505">
        <v>2001</v>
      </c>
      <c r="C1505" t="s">
        <v>77</v>
      </c>
      <c r="D1505" t="s">
        <v>237</v>
      </c>
      <c r="E1505">
        <v>10988</v>
      </c>
      <c r="F1505">
        <v>644007</v>
      </c>
      <c r="G1505">
        <v>1672.5</v>
      </c>
      <c r="H1505">
        <v>1122204.44</v>
      </c>
      <c r="I1505">
        <v>2856.88</v>
      </c>
      <c r="J1505">
        <v>52.851999999999997</v>
      </c>
      <c r="K1505">
        <v>26.07</v>
      </c>
      <c r="L1505">
        <v>36.484000000000002</v>
      </c>
      <c r="M1505">
        <v>17.582999999999998</v>
      </c>
    </row>
    <row r="1506" spans="1:13" hidden="1" x14ac:dyDescent="0.3">
      <c r="A1506" t="s">
        <v>31</v>
      </c>
      <c r="B1506">
        <v>2001</v>
      </c>
      <c r="C1506" t="s">
        <v>19</v>
      </c>
      <c r="D1506" t="s">
        <v>237</v>
      </c>
      <c r="E1506">
        <v>460</v>
      </c>
      <c r="F1506">
        <v>200</v>
      </c>
      <c r="G1506">
        <v>1672.5</v>
      </c>
      <c r="H1506">
        <v>46979.8</v>
      </c>
      <c r="I1506">
        <v>119.6</v>
      </c>
      <c r="J1506">
        <v>0.56799999999999995</v>
      </c>
      <c r="K1506">
        <v>26.07</v>
      </c>
      <c r="L1506">
        <v>36.484000000000002</v>
      </c>
      <c r="M1506">
        <v>17.582999999999998</v>
      </c>
    </row>
    <row r="1507" spans="1:13" hidden="1" x14ac:dyDescent="0.3">
      <c r="A1507" t="s">
        <v>31</v>
      </c>
      <c r="B1507">
        <v>2001</v>
      </c>
      <c r="C1507" t="s">
        <v>21</v>
      </c>
      <c r="D1507" t="s">
        <v>237</v>
      </c>
      <c r="E1507">
        <v>8940</v>
      </c>
      <c r="F1507">
        <v>6850</v>
      </c>
      <c r="G1507">
        <v>1672.5</v>
      </c>
      <c r="H1507">
        <v>913042.2</v>
      </c>
      <c r="I1507">
        <v>2324.4</v>
      </c>
      <c r="J1507">
        <v>0.66500000000000004</v>
      </c>
      <c r="K1507">
        <v>26.07</v>
      </c>
      <c r="L1507">
        <v>36.484000000000002</v>
      </c>
      <c r="M1507">
        <v>17.582999999999998</v>
      </c>
    </row>
    <row r="1508" spans="1:13" hidden="1" x14ac:dyDescent="0.3">
      <c r="A1508" t="s">
        <v>32</v>
      </c>
      <c r="B1508">
        <v>2001</v>
      </c>
      <c r="C1508" t="s">
        <v>19</v>
      </c>
      <c r="D1508" t="s">
        <v>237</v>
      </c>
      <c r="E1508">
        <v>148934</v>
      </c>
      <c r="F1508">
        <v>44552</v>
      </c>
      <c r="G1508">
        <v>1672.5</v>
      </c>
      <c r="I1508">
        <v>38722.839999999997</v>
      </c>
      <c r="J1508">
        <v>0.255</v>
      </c>
      <c r="L1508">
        <v>36.484000000000002</v>
      </c>
      <c r="M1508">
        <v>17.582999999999998</v>
      </c>
    </row>
    <row r="1509" spans="1:13" hidden="1" x14ac:dyDescent="0.3">
      <c r="A1509" t="s">
        <v>20</v>
      </c>
      <c r="B1509">
        <v>2001</v>
      </c>
      <c r="C1509" t="s">
        <v>21</v>
      </c>
      <c r="D1509" t="s">
        <v>237</v>
      </c>
      <c r="E1509">
        <v>6976</v>
      </c>
      <c r="F1509">
        <v>10565</v>
      </c>
      <c r="G1509">
        <v>1672.5</v>
      </c>
      <c r="H1509">
        <v>712458.88</v>
      </c>
      <c r="I1509">
        <v>1813.76</v>
      </c>
      <c r="J1509">
        <v>1.129</v>
      </c>
      <c r="K1509">
        <v>26.07</v>
      </c>
      <c r="L1509">
        <v>36.484000000000002</v>
      </c>
      <c r="M1509">
        <v>17.582999999999998</v>
      </c>
    </row>
    <row r="1510" spans="1:13" hidden="1" x14ac:dyDescent="0.3">
      <c r="A1510" t="s">
        <v>13</v>
      </c>
      <c r="B1510">
        <v>2001</v>
      </c>
      <c r="C1510" t="s">
        <v>19</v>
      </c>
      <c r="D1510" t="s">
        <v>252</v>
      </c>
      <c r="E1510">
        <v>2487000</v>
      </c>
      <c r="F1510">
        <v>8816000</v>
      </c>
      <c r="G1510">
        <v>479.3</v>
      </c>
      <c r="H1510">
        <v>253997310</v>
      </c>
      <c r="I1510">
        <v>646620</v>
      </c>
      <c r="J1510">
        <v>3.5169999999999999</v>
      </c>
      <c r="M1510">
        <v>14.087999999999999</v>
      </c>
    </row>
    <row r="1511" spans="1:13" hidden="1" x14ac:dyDescent="0.3">
      <c r="A1511" t="s">
        <v>18</v>
      </c>
      <c r="B1511">
        <v>2001</v>
      </c>
      <c r="C1511" t="s">
        <v>24</v>
      </c>
      <c r="D1511" t="s">
        <v>252</v>
      </c>
      <c r="G1511">
        <v>479.3</v>
      </c>
      <c r="H1511">
        <v>14502460</v>
      </c>
      <c r="I1511">
        <v>36920</v>
      </c>
      <c r="J1511">
        <v>67.872</v>
      </c>
      <c r="K1511">
        <v>25.931999999999999</v>
      </c>
      <c r="L1511">
        <v>38.957999999999998</v>
      </c>
      <c r="M1511">
        <v>14.087999999999999</v>
      </c>
    </row>
    <row r="1512" spans="1:13" hidden="1" x14ac:dyDescent="0.3">
      <c r="A1512" t="s">
        <v>20</v>
      </c>
      <c r="B1512">
        <v>2001</v>
      </c>
      <c r="C1512" t="s">
        <v>21</v>
      </c>
      <c r="D1512" t="s">
        <v>252</v>
      </c>
      <c r="E1512">
        <v>3420000</v>
      </c>
      <c r="F1512">
        <v>15499000</v>
      </c>
      <c r="G1512">
        <v>479.3</v>
      </c>
      <c r="H1512">
        <v>349284600</v>
      </c>
      <c r="I1512">
        <v>889200</v>
      </c>
      <c r="J1512">
        <v>4.4870000000000001</v>
      </c>
      <c r="K1512">
        <v>25.931999999999999</v>
      </c>
      <c r="L1512">
        <v>38.957999999999998</v>
      </c>
    </row>
    <row r="1513" spans="1:13" hidden="1" x14ac:dyDescent="0.3">
      <c r="A1513" t="s">
        <v>22</v>
      </c>
      <c r="B1513">
        <v>2001</v>
      </c>
      <c r="C1513" t="s">
        <v>166</v>
      </c>
      <c r="D1513" t="s">
        <v>80</v>
      </c>
      <c r="F1513">
        <v>235311</v>
      </c>
      <c r="G1513">
        <v>481.3</v>
      </c>
      <c r="H1513">
        <v>12761960.539999999</v>
      </c>
      <c r="I1513">
        <v>32489.08</v>
      </c>
      <c r="K1513">
        <v>27.596</v>
      </c>
      <c r="L1513">
        <v>37.595999999999997</v>
      </c>
      <c r="M1513">
        <v>20.030999999999999</v>
      </c>
    </row>
    <row r="1514" spans="1:13" hidden="1" x14ac:dyDescent="0.3">
      <c r="A1514" t="s">
        <v>13</v>
      </c>
      <c r="B1514">
        <v>2001</v>
      </c>
      <c r="C1514" t="s">
        <v>19</v>
      </c>
      <c r="D1514" t="s">
        <v>80</v>
      </c>
      <c r="E1514">
        <v>2059878</v>
      </c>
      <c r="F1514">
        <v>6583630</v>
      </c>
      <c r="G1514">
        <v>481.3</v>
      </c>
      <c r="H1514">
        <v>210375340.09999999</v>
      </c>
      <c r="I1514">
        <v>535568.28</v>
      </c>
      <c r="J1514">
        <v>3.5329999999999999</v>
      </c>
      <c r="K1514">
        <v>27.596</v>
      </c>
      <c r="L1514">
        <v>37.595999999999997</v>
      </c>
      <c r="M1514">
        <v>20.030999999999999</v>
      </c>
    </row>
    <row r="1515" spans="1:13" hidden="1" x14ac:dyDescent="0.3">
      <c r="A1515" t="s">
        <v>18</v>
      </c>
      <c r="B1515">
        <v>2001</v>
      </c>
      <c r="C1515" t="s">
        <v>24</v>
      </c>
      <c r="D1515" t="s">
        <v>80</v>
      </c>
      <c r="E1515">
        <v>321173</v>
      </c>
      <c r="F1515">
        <v>32614900</v>
      </c>
      <c r="G1515">
        <v>481.3</v>
      </c>
      <c r="H1515">
        <v>32801398.489999998</v>
      </c>
      <c r="I1515">
        <v>83504.98</v>
      </c>
      <c r="J1515">
        <v>102.011</v>
      </c>
      <c r="K1515">
        <v>27.596</v>
      </c>
      <c r="L1515">
        <v>37.595999999999997</v>
      </c>
      <c r="M1515">
        <v>20.030999999999999</v>
      </c>
    </row>
    <row r="1516" spans="1:13" hidden="1" x14ac:dyDescent="0.3">
      <c r="A1516" t="s">
        <v>31</v>
      </c>
      <c r="B1516">
        <v>2001</v>
      </c>
      <c r="C1516" t="s">
        <v>19</v>
      </c>
      <c r="D1516" t="s">
        <v>80</v>
      </c>
      <c r="E1516">
        <v>6607</v>
      </c>
      <c r="G1516">
        <v>481.3</v>
      </c>
      <c r="H1516">
        <v>674772.91</v>
      </c>
      <c r="I1516">
        <v>1717.82</v>
      </c>
      <c r="J1516">
        <v>1.323</v>
      </c>
      <c r="K1516">
        <v>27.596</v>
      </c>
      <c r="L1516">
        <v>37.595999999999997</v>
      </c>
      <c r="M1516">
        <v>20.030999999999999</v>
      </c>
    </row>
    <row r="1517" spans="1:13" hidden="1" x14ac:dyDescent="0.3">
      <c r="A1517" t="s">
        <v>32</v>
      </c>
      <c r="B1517">
        <v>2001</v>
      </c>
      <c r="C1517" t="s">
        <v>123</v>
      </c>
      <c r="D1517" t="s">
        <v>80</v>
      </c>
      <c r="E1517">
        <v>266123</v>
      </c>
      <c r="F1517">
        <v>104320</v>
      </c>
      <c r="G1517">
        <v>481.3</v>
      </c>
      <c r="H1517">
        <v>27179141.989999998</v>
      </c>
      <c r="I1517">
        <v>69191.98</v>
      </c>
      <c r="J1517">
        <v>0.441</v>
      </c>
      <c r="K1517">
        <v>27.596</v>
      </c>
      <c r="L1517">
        <v>37.595999999999997</v>
      </c>
      <c r="M1517">
        <v>20.030999999999999</v>
      </c>
    </row>
    <row r="1518" spans="1:13" hidden="1" x14ac:dyDescent="0.3">
      <c r="A1518" t="s">
        <v>13</v>
      </c>
      <c r="B1518">
        <v>2001</v>
      </c>
      <c r="C1518" t="s">
        <v>19</v>
      </c>
      <c r="D1518" t="s">
        <v>253</v>
      </c>
      <c r="E1518">
        <v>6068496</v>
      </c>
      <c r="F1518">
        <v>12849116</v>
      </c>
      <c r="G1518">
        <v>849.9</v>
      </c>
      <c r="H1518">
        <v>619775496.5</v>
      </c>
      <c r="I1518">
        <v>1577808.96</v>
      </c>
      <c r="J1518">
        <v>2.016</v>
      </c>
      <c r="K1518">
        <v>26.209</v>
      </c>
      <c r="L1518">
        <v>38.048000000000002</v>
      </c>
      <c r="M1518">
        <v>14.901999999999999</v>
      </c>
    </row>
    <row r="1519" spans="1:13" hidden="1" x14ac:dyDescent="0.3">
      <c r="A1519" t="s">
        <v>13</v>
      </c>
      <c r="B1519">
        <v>2001</v>
      </c>
      <c r="C1519" t="s">
        <v>16</v>
      </c>
      <c r="D1519" t="s">
        <v>253</v>
      </c>
      <c r="E1519">
        <v>2829</v>
      </c>
      <c r="F1519">
        <v>6741</v>
      </c>
      <c r="G1519">
        <v>849.9</v>
      </c>
      <c r="H1519">
        <v>288925.77</v>
      </c>
      <c r="I1519">
        <v>735.54</v>
      </c>
      <c r="J1519">
        <v>2.0979999999999999</v>
      </c>
      <c r="K1519">
        <v>26.209</v>
      </c>
      <c r="L1519">
        <v>38.048000000000002</v>
      </c>
      <c r="M1519">
        <v>14.901999999999999</v>
      </c>
    </row>
    <row r="1520" spans="1:13" hidden="1" x14ac:dyDescent="0.3">
      <c r="A1520" t="s">
        <v>18</v>
      </c>
      <c r="B1520">
        <v>2001</v>
      </c>
      <c r="C1520" t="s">
        <v>24</v>
      </c>
      <c r="D1520" t="s">
        <v>253</v>
      </c>
      <c r="E1520">
        <v>2034883</v>
      </c>
      <c r="F1520">
        <v>117981573</v>
      </c>
      <c r="G1520">
        <v>849.9</v>
      </c>
      <c r="I1520">
        <v>529069.57999999996</v>
      </c>
      <c r="J1520">
        <v>52.526000000000003</v>
      </c>
      <c r="K1520">
        <v>26.209</v>
      </c>
      <c r="L1520">
        <v>38.048000000000002</v>
      </c>
      <c r="M1520">
        <v>14.901999999999999</v>
      </c>
    </row>
    <row r="1521" spans="1:13" hidden="1" x14ac:dyDescent="0.3">
      <c r="A1521" t="s">
        <v>31</v>
      </c>
      <c r="B1521">
        <v>2001</v>
      </c>
      <c r="C1521" t="s">
        <v>19</v>
      </c>
      <c r="D1521" t="s">
        <v>253</v>
      </c>
      <c r="E1521">
        <v>5496</v>
      </c>
      <c r="F1521">
        <v>10609</v>
      </c>
      <c r="G1521">
        <v>849.9</v>
      </c>
      <c r="H1521">
        <v>561306.48</v>
      </c>
      <c r="I1521">
        <v>1428.96</v>
      </c>
      <c r="J1521">
        <v>1.764</v>
      </c>
      <c r="K1521">
        <v>26.209</v>
      </c>
      <c r="L1521">
        <v>38.048000000000002</v>
      </c>
      <c r="M1521">
        <v>14.901999999999999</v>
      </c>
    </row>
    <row r="1522" spans="1:13" hidden="1" x14ac:dyDescent="0.3">
      <c r="A1522" t="s">
        <v>32</v>
      </c>
      <c r="B1522">
        <v>2001</v>
      </c>
      <c r="C1522" t="s">
        <v>19</v>
      </c>
      <c r="D1522" t="s">
        <v>253</v>
      </c>
      <c r="E1522">
        <v>362868</v>
      </c>
      <c r="F1522">
        <v>148046</v>
      </c>
      <c r="G1522">
        <v>849.9</v>
      </c>
      <c r="H1522">
        <v>37059708.840000004</v>
      </c>
      <c r="I1522">
        <v>94345.68</v>
      </c>
      <c r="J1522">
        <v>0.41899999999999998</v>
      </c>
      <c r="K1522">
        <v>26.209</v>
      </c>
      <c r="L1522">
        <v>38.048000000000002</v>
      </c>
      <c r="M1522">
        <v>14.901999999999999</v>
      </c>
    </row>
    <row r="1523" spans="1:13" hidden="1" x14ac:dyDescent="0.3">
      <c r="A1523" t="s">
        <v>32</v>
      </c>
      <c r="B1523">
        <v>2001</v>
      </c>
      <c r="C1523" t="s">
        <v>21</v>
      </c>
      <c r="D1523" t="s">
        <v>253</v>
      </c>
      <c r="E1523">
        <v>60535</v>
      </c>
      <c r="F1523">
        <v>29710</v>
      </c>
      <c r="G1523">
        <v>849.9</v>
      </c>
      <c r="H1523">
        <v>6182439.5499999998</v>
      </c>
      <c r="I1523">
        <v>15739.1</v>
      </c>
      <c r="J1523">
        <v>0.46800000000000003</v>
      </c>
      <c r="K1523">
        <v>26.209</v>
      </c>
      <c r="L1523">
        <v>38.048000000000002</v>
      </c>
      <c r="M1523">
        <v>14.901999999999999</v>
      </c>
    </row>
    <row r="1524" spans="1:13" hidden="1" x14ac:dyDescent="0.3">
      <c r="A1524" t="s">
        <v>20</v>
      </c>
      <c r="B1524">
        <v>2001</v>
      </c>
      <c r="C1524" t="s">
        <v>21</v>
      </c>
      <c r="D1524" t="s">
        <v>253</v>
      </c>
      <c r="E1524">
        <v>9255937</v>
      </c>
      <c r="F1524">
        <v>25498002</v>
      </c>
      <c r="G1524" t="s">
        <v>307</v>
      </c>
      <c r="H1524">
        <v>945308845.79999995</v>
      </c>
      <c r="I1524">
        <v>2406543.62</v>
      </c>
      <c r="K1524">
        <v>26.209</v>
      </c>
      <c r="L1524">
        <v>38.048000000000002</v>
      </c>
      <c r="M1524">
        <v>14.901999999999999</v>
      </c>
    </row>
    <row r="1525" spans="1:13" hidden="1" x14ac:dyDescent="0.3">
      <c r="A1525" t="s">
        <v>22</v>
      </c>
      <c r="B1525">
        <v>2001</v>
      </c>
      <c r="C1525" t="s">
        <v>49</v>
      </c>
      <c r="D1525" t="s">
        <v>295</v>
      </c>
      <c r="E1525">
        <v>131779</v>
      </c>
      <c r="F1525">
        <v>161963</v>
      </c>
      <c r="G1525">
        <v>1541.3</v>
      </c>
      <c r="H1525">
        <v>13458589.27</v>
      </c>
      <c r="I1525">
        <v>34262.54</v>
      </c>
      <c r="J1525">
        <v>1.325</v>
      </c>
      <c r="K1525" t="s">
        <v>308</v>
      </c>
      <c r="L1525">
        <v>29.338000000000001</v>
      </c>
      <c r="M1525">
        <v>10.112</v>
      </c>
    </row>
    <row r="1526" spans="1:13" hidden="1" x14ac:dyDescent="0.3">
      <c r="A1526" t="s">
        <v>13</v>
      </c>
      <c r="B1526">
        <v>2001</v>
      </c>
      <c r="C1526" t="s">
        <v>49</v>
      </c>
      <c r="D1526" t="s">
        <v>295</v>
      </c>
      <c r="F1526">
        <v>567662</v>
      </c>
      <c r="G1526">
        <v>1541.3</v>
      </c>
      <c r="H1526">
        <v>28679738.079999998</v>
      </c>
      <c r="I1526">
        <v>73012.160000000003</v>
      </c>
      <c r="J1526">
        <v>1.6080000000000001</v>
      </c>
      <c r="K1526" t="s">
        <v>308</v>
      </c>
      <c r="L1526">
        <v>29.338000000000001</v>
      </c>
      <c r="M1526">
        <v>10.112</v>
      </c>
    </row>
    <row r="1527" spans="1:13" hidden="1" x14ac:dyDescent="0.3">
      <c r="A1527" t="s">
        <v>13</v>
      </c>
      <c r="B1527">
        <v>2001</v>
      </c>
      <c r="C1527" t="s">
        <v>21</v>
      </c>
      <c r="D1527" t="s">
        <v>295</v>
      </c>
      <c r="E1527">
        <v>3761</v>
      </c>
      <c r="F1527">
        <v>11855</v>
      </c>
      <c r="G1527">
        <v>1541.3</v>
      </c>
      <c r="H1527">
        <v>384110.93</v>
      </c>
      <c r="I1527">
        <v>977.86</v>
      </c>
      <c r="K1527">
        <v>18.841999999999999</v>
      </c>
      <c r="L1527">
        <v>29.338000000000001</v>
      </c>
      <c r="M1527">
        <v>10.112</v>
      </c>
    </row>
    <row r="1528" spans="1:13" hidden="1" x14ac:dyDescent="0.3">
      <c r="A1528" t="s">
        <v>18</v>
      </c>
      <c r="B1528">
        <v>2001</v>
      </c>
      <c r="C1528" t="s">
        <v>137</v>
      </c>
      <c r="D1528" t="s">
        <v>295</v>
      </c>
      <c r="E1528">
        <v>118637</v>
      </c>
      <c r="F1528">
        <v>6958951</v>
      </c>
      <c r="G1528">
        <v>1541.3</v>
      </c>
      <c r="H1528">
        <v>12116396.810000001</v>
      </c>
      <c r="I1528" t="s">
        <v>309</v>
      </c>
      <c r="J1528">
        <v>58.174999999999997</v>
      </c>
      <c r="K1528">
        <v>18.841999999999999</v>
      </c>
      <c r="L1528">
        <v>29.338000000000001</v>
      </c>
      <c r="M1528">
        <v>10.112</v>
      </c>
    </row>
    <row r="1529" spans="1:13" hidden="1" x14ac:dyDescent="0.3">
      <c r="A1529" t="s">
        <v>31</v>
      </c>
      <c r="B1529">
        <v>2001</v>
      </c>
      <c r="C1529" t="s">
        <v>19</v>
      </c>
      <c r="D1529" t="s">
        <v>295</v>
      </c>
      <c r="E1529">
        <v>47</v>
      </c>
      <c r="F1529">
        <v>46</v>
      </c>
      <c r="G1529">
        <v>1541.3</v>
      </c>
      <c r="H1529">
        <v>4800.1099999999997</v>
      </c>
      <c r="I1529">
        <v>12.22</v>
      </c>
      <c r="J1529">
        <v>0.66700000000000004</v>
      </c>
      <c r="K1529">
        <v>18.841999999999999</v>
      </c>
      <c r="L1529">
        <v>29.338000000000001</v>
      </c>
      <c r="M1529">
        <v>10.112</v>
      </c>
    </row>
    <row r="1530" spans="1:13" hidden="1" x14ac:dyDescent="0.3">
      <c r="A1530" t="s">
        <v>32</v>
      </c>
      <c r="B1530">
        <v>2001</v>
      </c>
      <c r="C1530" t="s">
        <v>19</v>
      </c>
      <c r="D1530" t="s">
        <v>295</v>
      </c>
      <c r="E1530">
        <v>10685</v>
      </c>
      <c r="F1530">
        <v>6660</v>
      </c>
      <c r="G1530">
        <v>1541.3</v>
      </c>
      <c r="H1530">
        <v>1091259.05</v>
      </c>
      <c r="I1530">
        <v>2778.1</v>
      </c>
      <c r="J1530">
        <v>0.59199999999999997</v>
      </c>
      <c r="K1530">
        <v>18.841999999999999</v>
      </c>
      <c r="L1530">
        <v>29.338000000000001</v>
      </c>
      <c r="M1530">
        <v>10.112</v>
      </c>
    </row>
    <row r="1531" spans="1:13" hidden="1" x14ac:dyDescent="0.3">
      <c r="A1531" t="s">
        <v>32</v>
      </c>
      <c r="B1531">
        <v>2001</v>
      </c>
      <c r="C1531" t="s">
        <v>108</v>
      </c>
      <c r="D1531" t="s">
        <v>295</v>
      </c>
      <c r="E1531">
        <v>992</v>
      </c>
      <c r="F1531">
        <v>370</v>
      </c>
      <c r="G1531">
        <v>1541.3</v>
      </c>
      <c r="H1531">
        <v>101312.96000000001</v>
      </c>
      <c r="I1531">
        <v>257.92</v>
      </c>
      <c r="K1531">
        <v>18.841999999999999</v>
      </c>
      <c r="L1531">
        <v>29.338000000000001</v>
      </c>
      <c r="M1531">
        <v>10.112</v>
      </c>
    </row>
    <row r="1532" spans="1:13" hidden="1" x14ac:dyDescent="0.3">
      <c r="A1532" t="s">
        <v>20</v>
      </c>
      <c r="B1532">
        <v>2001</v>
      </c>
      <c r="C1532" t="s">
        <v>21</v>
      </c>
      <c r="D1532" t="s">
        <v>295</v>
      </c>
      <c r="E1532">
        <v>375967</v>
      </c>
      <c r="F1532">
        <v>721618</v>
      </c>
      <c r="G1532">
        <v>1541.3</v>
      </c>
      <c r="H1532">
        <v>38397509.710000001</v>
      </c>
      <c r="I1532">
        <v>97751.42</v>
      </c>
      <c r="J1532">
        <v>1.6160000000000001</v>
      </c>
      <c r="K1532">
        <v>18.841999999999999</v>
      </c>
      <c r="L1532">
        <v>29.338000000000001</v>
      </c>
      <c r="M1532">
        <v>10.112</v>
      </c>
    </row>
    <row r="1533" spans="1:13" hidden="1" x14ac:dyDescent="0.3">
      <c r="A1533" t="s">
        <v>22</v>
      </c>
      <c r="B1533">
        <v>2002</v>
      </c>
      <c r="C1533" t="s">
        <v>19</v>
      </c>
      <c r="D1533" t="s">
        <v>243</v>
      </c>
      <c r="E1533">
        <v>20695</v>
      </c>
      <c r="F1533">
        <v>14237</v>
      </c>
      <c r="G1533">
        <v>1105.8</v>
      </c>
      <c r="H1533">
        <v>1959195.65</v>
      </c>
      <c r="I1533">
        <v>5173.75</v>
      </c>
      <c r="J1533">
        <v>0.73599999999999999</v>
      </c>
      <c r="K1533">
        <v>26.234999999999999</v>
      </c>
      <c r="L1533">
        <v>37.238</v>
      </c>
      <c r="M1533">
        <v>15.888999999999999</v>
      </c>
    </row>
    <row r="1534" spans="1:13" hidden="1" x14ac:dyDescent="0.3">
      <c r="A1534" t="s">
        <v>13</v>
      </c>
      <c r="B1534">
        <v>2002</v>
      </c>
      <c r="C1534" t="s">
        <v>59</v>
      </c>
      <c r="D1534" t="s">
        <v>243</v>
      </c>
      <c r="E1534">
        <v>583274</v>
      </c>
      <c r="F1534">
        <v>682933</v>
      </c>
      <c r="G1534">
        <v>1105.8</v>
      </c>
      <c r="H1534" t="s">
        <v>310</v>
      </c>
      <c r="I1534">
        <v>145818.5</v>
      </c>
      <c r="J1534">
        <v>1.0609999999999999</v>
      </c>
      <c r="K1534">
        <v>26.234999999999999</v>
      </c>
      <c r="L1534">
        <v>37.238</v>
      </c>
      <c r="M1534">
        <v>15.888999999999999</v>
      </c>
    </row>
    <row r="1535" spans="1:13" hidden="1" x14ac:dyDescent="0.3">
      <c r="A1535" t="s">
        <v>13</v>
      </c>
      <c r="B1535">
        <v>2002</v>
      </c>
      <c r="C1535" t="s">
        <v>16</v>
      </c>
      <c r="D1535" t="s">
        <v>243</v>
      </c>
      <c r="E1535">
        <v>120354</v>
      </c>
      <c r="F1535">
        <v>197607</v>
      </c>
      <c r="G1535">
        <v>1105.8</v>
      </c>
      <c r="H1535">
        <v>11393913.18</v>
      </c>
      <c r="I1535">
        <v>30088.5</v>
      </c>
      <c r="J1535">
        <v>1.6259999999999999</v>
      </c>
      <c r="K1535">
        <v>26.234999999999999</v>
      </c>
      <c r="L1535">
        <v>37.238</v>
      </c>
      <c r="M1535">
        <v>15.888999999999999</v>
      </c>
    </row>
    <row r="1536" spans="1:13" hidden="1" x14ac:dyDescent="0.3">
      <c r="A1536" t="s">
        <v>13</v>
      </c>
      <c r="B1536">
        <v>2002</v>
      </c>
      <c r="D1536" t="s">
        <v>243</v>
      </c>
      <c r="E1536">
        <v>2881073</v>
      </c>
      <c r="F1536">
        <v>4205026</v>
      </c>
      <c r="G1536">
        <v>1105.8</v>
      </c>
      <c r="H1536">
        <v>272751180.89999998</v>
      </c>
      <c r="I1536">
        <v>720268.25</v>
      </c>
      <c r="J1536">
        <v>1.3460000000000001</v>
      </c>
      <c r="K1536">
        <v>26.234999999999999</v>
      </c>
      <c r="L1536">
        <v>37.238</v>
      </c>
      <c r="M1536">
        <v>15.888999999999999</v>
      </c>
    </row>
    <row r="1537" spans="1:13" hidden="1" x14ac:dyDescent="0.3">
      <c r="A1537" t="s">
        <v>18</v>
      </c>
      <c r="B1537">
        <v>2002</v>
      </c>
      <c r="C1537" t="s">
        <v>24</v>
      </c>
      <c r="D1537" t="s">
        <v>243</v>
      </c>
      <c r="E1537">
        <v>107270</v>
      </c>
      <c r="F1537">
        <v>4520510</v>
      </c>
      <c r="G1537">
        <v>1105.8</v>
      </c>
      <c r="H1537">
        <v>10155250.9</v>
      </c>
      <c r="I1537">
        <v>26817.5</v>
      </c>
      <c r="K1537">
        <v>26.234999999999999</v>
      </c>
      <c r="L1537">
        <v>37.238</v>
      </c>
      <c r="M1537">
        <v>15.888999999999999</v>
      </c>
    </row>
    <row r="1538" spans="1:13" hidden="1" x14ac:dyDescent="0.3">
      <c r="A1538" t="s">
        <v>31</v>
      </c>
      <c r="B1538">
        <v>2002</v>
      </c>
      <c r="C1538" t="s">
        <v>19</v>
      </c>
      <c r="D1538" t="s">
        <v>243</v>
      </c>
      <c r="E1538">
        <v>13359</v>
      </c>
      <c r="F1538">
        <v>17393</v>
      </c>
      <c r="G1538">
        <v>1105.8</v>
      </c>
      <c r="H1538">
        <v>1264696.53</v>
      </c>
      <c r="I1538">
        <v>3339.75</v>
      </c>
      <c r="J1538">
        <v>1.258</v>
      </c>
      <c r="K1538">
        <v>26.234999999999999</v>
      </c>
      <c r="L1538">
        <v>37.238</v>
      </c>
      <c r="M1538">
        <v>15.888999999999999</v>
      </c>
    </row>
    <row r="1539" spans="1:13" hidden="1" x14ac:dyDescent="0.3">
      <c r="A1539" t="s">
        <v>32</v>
      </c>
      <c r="B1539">
        <v>2002</v>
      </c>
      <c r="C1539" t="s">
        <v>19</v>
      </c>
      <c r="D1539" t="s">
        <v>243</v>
      </c>
      <c r="E1539">
        <v>25116</v>
      </c>
      <c r="G1539">
        <v>1105.8</v>
      </c>
      <c r="H1539">
        <v>2377731.7200000002</v>
      </c>
      <c r="I1539">
        <v>6279</v>
      </c>
      <c r="J1539" t="s">
        <v>311</v>
      </c>
      <c r="K1539" t="s">
        <v>312</v>
      </c>
      <c r="L1539">
        <v>37.238</v>
      </c>
      <c r="M1539">
        <v>15.888999999999999</v>
      </c>
    </row>
    <row r="1540" spans="1:13" hidden="1" x14ac:dyDescent="0.3">
      <c r="A1540" t="s">
        <v>20</v>
      </c>
      <c r="B1540">
        <v>2002</v>
      </c>
      <c r="C1540" t="s">
        <v>21</v>
      </c>
      <c r="D1540" t="s">
        <v>243</v>
      </c>
      <c r="E1540">
        <v>2130933</v>
      </c>
      <c r="F1540">
        <v>4040610</v>
      </c>
      <c r="G1540">
        <v>1105.8</v>
      </c>
      <c r="H1540">
        <v>201735427.09999999</v>
      </c>
      <c r="I1540">
        <v>532733.25</v>
      </c>
      <c r="J1540">
        <v>1.8440000000000001</v>
      </c>
      <c r="L1540">
        <v>37.238</v>
      </c>
      <c r="M1540">
        <v>15.888999999999999</v>
      </c>
    </row>
    <row r="1541" spans="1:13" hidden="1" x14ac:dyDescent="0.3">
      <c r="A1541" t="s">
        <v>22</v>
      </c>
      <c r="B1541">
        <v>2002</v>
      </c>
      <c r="C1541" t="s">
        <v>19</v>
      </c>
      <c r="D1541" t="s">
        <v>282</v>
      </c>
      <c r="E1541">
        <v>10523</v>
      </c>
      <c r="F1541">
        <v>2184</v>
      </c>
      <c r="G1541">
        <v>1001.4</v>
      </c>
      <c r="H1541">
        <v>996212.41</v>
      </c>
      <c r="I1541">
        <v>2630.75</v>
      </c>
      <c r="J1541">
        <v>0.21099999999999999</v>
      </c>
      <c r="K1541">
        <v>26.84</v>
      </c>
      <c r="L1541">
        <v>38.118000000000002</v>
      </c>
      <c r="M1541">
        <v>15.542</v>
      </c>
    </row>
    <row r="1542" spans="1:13" hidden="1" x14ac:dyDescent="0.3">
      <c r="A1542" t="s">
        <v>13</v>
      </c>
      <c r="B1542">
        <v>2002</v>
      </c>
      <c r="C1542" t="s">
        <v>19</v>
      </c>
      <c r="D1542" t="s">
        <v>282</v>
      </c>
      <c r="E1542">
        <v>3777661</v>
      </c>
      <c r="F1542">
        <v>2634853</v>
      </c>
      <c r="G1542">
        <v>1001.4</v>
      </c>
      <c r="H1542">
        <v>357631166.89999998</v>
      </c>
      <c r="I1542">
        <v>944415.25</v>
      </c>
      <c r="J1542">
        <v>0.71099999999999997</v>
      </c>
      <c r="K1542">
        <v>26.84</v>
      </c>
      <c r="L1542">
        <v>38.118000000000002</v>
      </c>
      <c r="M1542">
        <v>15.542</v>
      </c>
    </row>
    <row r="1543" spans="1:13" hidden="1" x14ac:dyDescent="0.3">
      <c r="A1543" t="s">
        <v>18</v>
      </c>
      <c r="B1543">
        <v>2002</v>
      </c>
      <c r="C1543" t="s">
        <v>24</v>
      </c>
      <c r="D1543" t="s">
        <v>282</v>
      </c>
      <c r="E1543">
        <v>3957</v>
      </c>
      <c r="G1543">
        <v>1001.4</v>
      </c>
      <c r="H1543">
        <v>374609.19</v>
      </c>
      <c r="I1543">
        <v>989.25</v>
      </c>
      <c r="J1543">
        <v>2.7509999999999999</v>
      </c>
      <c r="L1543">
        <v>38.118000000000002</v>
      </c>
      <c r="M1543">
        <v>15.542</v>
      </c>
    </row>
    <row r="1544" spans="1:13" hidden="1" x14ac:dyDescent="0.3">
      <c r="A1544" t="s">
        <v>31</v>
      </c>
      <c r="B1544">
        <v>2002</v>
      </c>
      <c r="C1544" t="s">
        <v>19</v>
      </c>
      <c r="D1544" t="s">
        <v>282</v>
      </c>
      <c r="E1544">
        <v>2591</v>
      </c>
      <c r="F1544">
        <v>996</v>
      </c>
      <c r="G1544">
        <v>1001.4</v>
      </c>
      <c r="H1544">
        <v>245289.97</v>
      </c>
      <c r="I1544">
        <v>647.75</v>
      </c>
      <c r="J1544">
        <v>0.38900000000000001</v>
      </c>
      <c r="K1544">
        <v>26.84</v>
      </c>
      <c r="L1544">
        <v>38.118000000000002</v>
      </c>
      <c r="M1544">
        <v>15.542</v>
      </c>
    </row>
    <row r="1545" spans="1:13" hidden="1" x14ac:dyDescent="0.3">
      <c r="A1545" t="s">
        <v>32</v>
      </c>
      <c r="B1545">
        <v>2002</v>
      </c>
      <c r="C1545" t="s">
        <v>19</v>
      </c>
      <c r="D1545" t="s">
        <v>282</v>
      </c>
      <c r="E1545">
        <v>116301</v>
      </c>
      <c r="F1545">
        <v>30317</v>
      </c>
      <c r="G1545">
        <v>1001.4</v>
      </c>
      <c r="H1545">
        <v>11010215.67</v>
      </c>
      <c r="I1545">
        <v>29075.25</v>
      </c>
      <c r="J1545">
        <v>0.25900000000000001</v>
      </c>
      <c r="K1545">
        <v>26.84</v>
      </c>
      <c r="L1545">
        <v>38.118000000000002</v>
      </c>
      <c r="M1545">
        <v>15.542</v>
      </c>
    </row>
    <row r="1546" spans="1:13" hidden="1" x14ac:dyDescent="0.3">
      <c r="A1546" t="s">
        <v>32</v>
      </c>
      <c r="B1546">
        <v>2002</v>
      </c>
      <c r="C1546" t="s">
        <v>21</v>
      </c>
      <c r="D1546" t="s">
        <v>282</v>
      </c>
      <c r="E1546">
        <v>6210</v>
      </c>
      <c r="F1546">
        <v>1403</v>
      </c>
      <c r="G1546">
        <v>1001.4</v>
      </c>
      <c r="H1546">
        <v>587900.69999999995</v>
      </c>
      <c r="I1546">
        <v>1552.5</v>
      </c>
      <c r="J1546">
        <v>0.23100000000000001</v>
      </c>
      <c r="K1546">
        <v>26.84</v>
      </c>
      <c r="L1546">
        <v>38.118000000000002</v>
      </c>
      <c r="M1546">
        <v>15.542</v>
      </c>
    </row>
    <row r="1547" spans="1:13" hidden="1" x14ac:dyDescent="0.3">
      <c r="A1547" t="s">
        <v>20</v>
      </c>
      <c r="B1547">
        <v>2002</v>
      </c>
      <c r="C1547" t="s">
        <v>21</v>
      </c>
      <c r="D1547" t="s">
        <v>282</v>
      </c>
      <c r="E1547">
        <v>93846</v>
      </c>
      <c r="F1547">
        <v>98592</v>
      </c>
      <c r="G1547" t="s">
        <v>313</v>
      </c>
      <c r="H1547">
        <v>8884400.8200000003</v>
      </c>
      <c r="I1547">
        <v>23461.5</v>
      </c>
      <c r="J1547" t="s">
        <v>92</v>
      </c>
      <c r="K1547">
        <v>26.84</v>
      </c>
      <c r="L1547">
        <v>38.118000000000002</v>
      </c>
      <c r="M1547">
        <v>15.542</v>
      </c>
    </row>
    <row r="1548" spans="1:13" hidden="1" x14ac:dyDescent="0.3">
      <c r="A1548" t="s">
        <v>22</v>
      </c>
      <c r="B1548">
        <v>2002</v>
      </c>
      <c r="D1548" t="s">
        <v>244</v>
      </c>
      <c r="F1548">
        <v>15900</v>
      </c>
      <c r="G1548">
        <v>458.4</v>
      </c>
      <c r="H1548">
        <v>2328882</v>
      </c>
      <c r="I1548">
        <v>6150</v>
      </c>
      <c r="J1548">
        <v>0.65</v>
      </c>
      <c r="K1548">
        <v>27.782</v>
      </c>
      <c r="L1548">
        <v>40.631999999999998</v>
      </c>
      <c r="M1548">
        <v>16.655000000000001</v>
      </c>
    </row>
    <row r="1549" spans="1:13" hidden="1" x14ac:dyDescent="0.3">
      <c r="A1549" t="s">
        <v>13</v>
      </c>
      <c r="B1549">
        <v>2002</v>
      </c>
      <c r="C1549" t="s">
        <v>19</v>
      </c>
      <c r="D1549" t="s">
        <v>244</v>
      </c>
      <c r="E1549">
        <v>469000</v>
      </c>
      <c r="F1549">
        <v>541700</v>
      </c>
      <c r="G1549">
        <v>458.4</v>
      </c>
      <c r="H1549">
        <v>44400230</v>
      </c>
      <c r="I1549">
        <v>117250</v>
      </c>
      <c r="J1549">
        <v>1.2090000000000001</v>
      </c>
      <c r="K1549">
        <v>27.782</v>
      </c>
      <c r="L1549">
        <v>40.631999999999998</v>
      </c>
      <c r="M1549">
        <v>16.655000000000001</v>
      </c>
    </row>
    <row r="1550" spans="1:13" hidden="1" x14ac:dyDescent="0.3">
      <c r="A1550" t="s">
        <v>13</v>
      </c>
      <c r="B1550">
        <v>2002</v>
      </c>
      <c r="C1550" t="s">
        <v>16</v>
      </c>
      <c r="D1550" t="s">
        <v>244</v>
      </c>
      <c r="E1550">
        <v>11800</v>
      </c>
      <c r="F1550">
        <v>54700</v>
      </c>
      <c r="G1550">
        <v>458.4</v>
      </c>
      <c r="H1550">
        <v>1117106</v>
      </c>
      <c r="I1550">
        <v>2950</v>
      </c>
      <c r="J1550">
        <v>4.53</v>
      </c>
      <c r="K1550">
        <v>27.782</v>
      </c>
      <c r="L1550">
        <v>40.631999999999998</v>
      </c>
      <c r="M1550">
        <v>16.655000000000001</v>
      </c>
    </row>
    <row r="1551" spans="1:13" hidden="1" x14ac:dyDescent="0.3">
      <c r="A1551" t="s">
        <v>18</v>
      </c>
      <c r="B1551">
        <v>2002</v>
      </c>
      <c r="C1551" t="s">
        <v>24</v>
      </c>
      <c r="D1551" t="s">
        <v>244</v>
      </c>
      <c r="E1551">
        <v>202900</v>
      </c>
      <c r="F1551">
        <v>14069000</v>
      </c>
      <c r="G1551">
        <v>458.4</v>
      </c>
      <c r="H1551">
        <v>19208543</v>
      </c>
      <c r="I1551">
        <v>50725</v>
      </c>
      <c r="J1551">
        <v>67.236999999999995</v>
      </c>
      <c r="K1551">
        <v>27.782</v>
      </c>
      <c r="L1551">
        <v>40.631999999999998</v>
      </c>
      <c r="M1551">
        <v>16.655000000000001</v>
      </c>
    </row>
    <row r="1552" spans="1:13" hidden="1" x14ac:dyDescent="0.3">
      <c r="A1552" t="s">
        <v>32</v>
      </c>
      <c r="B1552">
        <v>2002</v>
      </c>
      <c r="D1552" t="s">
        <v>244</v>
      </c>
      <c r="E1552">
        <v>121600</v>
      </c>
      <c r="F1552">
        <v>45300</v>
      </c>
      <c r="G1552">
        <v>458.4</v>
      </c>
      <c r="I1552">
        <v>30400</v>
      </c>
      <c r="J1552">
        <v>0.39600000000000002</v>
      </c>
      <c r="K1552">
        <v>27.782</v>
      </c>
      <c r="L1552">
        <v>40.631999999999998</v>
      </c>
      <c r="M1552">
        <v>16.655000000000001</v>
      </c>
    </row>
    <row r="1553" spans="1:13" hidden="1" x14ac:dyDescent="0.3">
      <c r="A1553" t="s">
        <v>20</v>
      </c>
      <c r="B1553">
        <v>2002</v>
      </c>
      <c r="C1553" t="s">
        <v>21</v>
      </c>
      <c r="D1553" t="s">
        <v>244</v>
      </c>
      <c r="E1553">
        <v>435600</v>
      </c>
      <c r="F1553">
        <v>856600</v>
      </c>
      <c r="G1553">
        <v>458.4</v>
      </c>
      <c r="H1553">
        <v>41238252</v>
      </c>
      <c r="I1553">
        <v>108900</v>
      </c>
      <c r="J1553">
        <v>2.1859999999999999</v>
      </c>
      <c r="K1553">
        <v>27.782</v>
      </c>
      <c r="L1553">
        <v>40.631999999999998</v>
      </c>
      <c r="M1553">
        <v>16.655000000000001</v>
      </c>
    </row>
    <row r="1554" spans="1:13" hidden="1" x14ac:dyDescent="0.3">
      <c r="A1554" t="s">
        <v>13</v>
      </c>
      <c r="B1554">
        <v>2002</v>
      </c>
      <c r="D1554" t="s">
        <v>258</v>
      </c>
      <c r="E1554">
        <v>905651</v>
      </c>
      <c r="F1554">
        <v>2468000</v>
      </c>
      <c r="G1554">
        <v>353.9</v>
      </c>
      <c r="H1554">
        <v>85737980.170000002</v>
      </c>
      <c r="I1554">
        <v>226412.75</v>
      </c>
      <c r="J1554">
        <v>2.4950000000000001</v>
      </c>
      <c r="K1554">
        <v>27.152000000000001</v>
      </c>
      <c r="L1554">
        <v>39.835999999999999</v>
      </c>
      <c r="M1554">
        <v>15.185</v>
      </c>
    </row>
    <row r="1555" spans="1:13" hidden="1" x14ac:dyDescent="0.3">
      <c r="A1555" t="s">
        <v>18</v>
      </c>
      <c r="B1555">
        <v>2002</v>
      </c>
      <c r="C1555" t="s">
        <v>24</v>
      </c>
      <c r="D1555" t="s">
        <v>258</v>
      </c>
      <c r="E1555">
        <v>189010</v>
      </c>
      <c r="F1555">
        <v>10650000</v>
      </c>
      <c r="G1555">
        <v>353.9</v>
      </c>
      <c r="H1555">
        <v>17893576.699999999</v>
      </c>
      <c r="I1555">
        <v>47252.5</v>
      </c>
      <c r="J1555">
        <v>48.529000000000003</v>
      </c>
      <c r="K1555">
        <v>27.152000000000001</v>
      </c>
      <c r="L1555">
        <v>39.835999999999999</v>
      </c>
      <c r="M1555">
        <v>15.185</v>
      </c>
    </row>
    <row r="1556" spans="1:13" hidden="1" x14ac:dyDescent="0.3">
      <c r="A1556" t="s">
        <v>31</v>
      </c>
      <c r="B1556">
        <v>2002</v>
      </c>
      <c r="C1556" t="s">
        <v>21</v>
      </c>
      <c r="D1556" t="s">
        <v>258</v>
      </c>
      <c r="E1556">
        <v>1872</v>
      </c>
      <c r="F1556">
        <v>2800</v>
      </c>
      <c r="G1556">
        <v>353.9</v>
      </c>
      <c r="H1556">
        <v>177222.24</v>
      </c>
      <c r="I1556">
        <v>468</v>
      </c>
      <c r="J1556">
        <v>0.98899999999999999</v>
      </c>
      <c r="K1556">
        <v>27.152000000000001</v>
      </c>
      <c r="L1556">
        <v>39.835999999999999</v>
      </c>
      <c r="M1556">
        <v>15.185</v>
      </c>
    </row>
    <row r="1557" spans="1:13" hidden="1" x14ac:dyDescent="0.3">
      <c r="A1557" t="s">
        <v>32</v>
      </c>
      <c r="B1557">
        <v>2002</v>
      </c>
      <c r="C1557" t="s">
        <v>19</v>
      </c>
      <c r="D1557" t="s">
        <v>258</v>
      </c>
      <c r="E1557">
        <v>3475</v>
      </c>
      <c r="F1557">
        <v>600</v>
      </c>
      <c r="G1557">
        <v>353.9</v>
      </c>
      <c r="H1557">
        <v>328978.25</v>
      </c>
      <c r="I1557">
        <v>868.75</v>
      </c>
      <c r="J1557">
        <v>4.2999999999999997E-2</v>
      </c>
      <c r="K1557">
        <v>27.152000000000001</v>
      </c>
      <c r="L1557">
        <v>39.835999999999999</v>
      </c>
      <c r="M1557">
        <v>15.185</v>
      </c>
    </row>
    <row r="1558" spans="1:13" hidden="1" x14ac:dyDescent="0.3">
      <c r="A1558" t="s">
        <v>20</v>
      </c>
      <c r="B1558">
        <v>2002</v>
      </c>
      <c r="C1558" t="s">
        <v>21</v>
      </c>
      <c r="D1558" t="s">
        <v>258</v>
      </c>
      <c r="E1558">
        <v>2267140</v>
      </c>
      <c r="F1558">
        <v>9188000</v>
      </c>
      <c r="G1558">
        <v>353.9</v>
      </c>
      <c r="H1558">
        <v>214630143.80000001</v>
      </c>
      <c r="I1558">
        <v>566785</v>
      </c>
      <c r="J1558">
        <v>3.948</v>
      </c>
      <c r="K1558">
        <v>27.152000000000001</v>
      </c>
      <c r="L1558">
        <v>39.835999999999999</v>
      </c>
      <c r="M1558">
        <v>15.185</v>
      </c>
    </row>
    <row r="1559" spans="1:13" hidden="1" x14ac:dyDescent="0.3">
      <c r="A1559" t="s">
        <v>13</v>
      </c>
      <c r="B1559">
        <v>2002</v>
      </c>
      <c r="C1559" t="s">
        <v>19</v>
      </c>
      <c r="D1559" t="s">
        <v>259</v>
      </c>
      <c r="E1559">
        <v>83273</v>
      </c>
      <c r="F1559">
        <v>85653</v>
      </c>
      <c r="G1559">
        <v>890.8</v>
      </c>
      <c r="H1559">
        <v>7883454.9100000001</v>
      </c>
      <c r="I1559">
        <v>20818.25</v>
      </c>
      <c r="J1559">
        <v>1.1339999999999999</v>
      </c>
      <c r="K1559">
        <v>22.164999999999999</v>
      </c>
      <c r="L1559">
        <v>33.735999999999997</v>
      </c>
      <c r="M1559">
        <v>11.913</v>
      </c>
    </row>
    <row r="1560" spans="1:13" hidden="1" x14ac:dyDescent="0.3">
      <c r="A1560" t="s">
        <v>18</v>
      </c>
      <c r="B1560">
        <v>2002</v>
      </c>
      <c r="C1560" t="s">
        <v>24</v>
      </c>
      <c r="D1560" t="s">
        <v>259</v>
      </c>
      <c r="E1560">
        <v>2926</v>
      </c>
      <c r="G1560">
        <v>890.8</v>
      </c>
      <c r="H1560">
        <v>277004.42</v>
      </c>
      <c r="I1560">
        <v>731.5</v>
      </c>
      <c r="J1560">
        <v>1.887</v>
      </c>
      <c r="K1560">
        <v>22.164999999999999</v>
      </c>
      <c r="L1560">
        <v>33.735999999999997</v>
      </c>
      <c r="M1560">
        <v>11.913</v>
      </c>
    </row>
    <row r="1561" spans="1:13" hidden="1" x14ac:dyDescent="0.3">
      <c r="A1561" t="s">
        <v>32</v>
      </c>
      <c r="B1561">
        <v>2002</v>
      </c>
      <c r="C1561" t="s">
        <v>19</v>
      </c>
      <c r="D1561" t="s">
        <v>259</v>
      </c>
      <c r="E1561">
        <v>12670</v>
      </c>
      <c r="F1561">
        <v>3065</v>
      </c>
      <c r="G1561">
        <v>890.8</v>
      </c>
      <c r="H1561">
        <v>1199468.8999999999</v>
      </c>
      <c r="I1561">
        <v>3167.5</v>
      </c>
      <c r="J1561">
        <v>0.32600000000000001</v>
      </c>
      <c r="K1561">
        <v>22.164999999999999</v>
      </c>
      <c r="L1561">
        <v>33.735999999999997</v>
      </c>
      <c r="M1561">
        <v>11.913</v>
      </c>
    </row>
    <row r="1562" spans="1:13" hidden="1" x14ac:dyDescent="0.3">
      <c r="A1562" t="s">
        <v>20</v>
      </c>
      <c r="B1562">
        <v>2002</v>
      </c>
      <c r="C1562" t="s">
        <v>21</v>
      </c>
      <c r="D1562" t="s">
        <v>259</v>
      </c>
      <c r="E1562">
        <v>359439</v>
      </c>
      <c r="F1562">
        <v>495558</v>
      </c>
      <c r="G1562">
        <v>890.8</v>
      </c>
      <c r="H1562">
        <v>34028090.130000003</v>
      </c>
      <c r="I1562">
        <v>89859.75</v>
      </c>
      <c r="J1562">
        <v>1.389</v>
      </c>
      <c r="K1562">
        <v>22.164999999999999</v>
      </c>
      <c r="L1562">
        <v>33.735999999999997</v>
      </c>
      <c r="M1562">
        <v>11.913</v>
      </c>
    </row>
    <row r="1563" spans="1:13" hidden="1" x14ac:dyDescent="0.3">
      <c r="A1563" t="s">
        <v>22</v>
      </c>
      <c r="B1563">
        <v>2002</v>
      </c>
      <c r="C1563" t="s">
        <v>19</v>
      </c>
      <c r="D1563" t="s">
        <v>23</v>
      </c>
      <c r="E1563">
        <v>680801</v>
      </c>
      <c r="F1563" t="s">
        <v>314</v>
      </c>
      <c r="G1563">
        <v>860.8</v>
      </c>
      <c r="H1563">
        <v>64451430.670000002</v>
      </c>
      <c r="I1563" t="s">
        <v>315</v>
      </c>
      <c r="J1563">
        <v>0.82499999999999996</v>
      </c>
      <c r="K1563">
        <v>26.234000000000002</v>
      </c>
      <c r="L1563">
        <v>36.81</v>
      </c>
      <c r="M1563">
        <v>17.305</v>
      </c>
    </row>
    <row r="1564" spans="1:13" hidden="1" x14ac:dyDescent="0.3">
      <c r="A1564" t="s">
        <v>22</v>
      </c>
      <c r="B1564">
        <v>2002</v>
      </c>
      <c r="C1564" t="s">
        <v>21</v>
      </c>
      <c r="D1564" t="s">
        <v>23</v>
      </c>
      <c r="E1564">
        <v>79418</v>
      </c>
      <c r="F1564">
        <v>60139</v>
      </c>
      <c r="G1564">
        <v>860.8</v>
      </c>
      <c r="H1564">
        <v>7518502.0599999996</v>
      </c>
      <c r="I1564">
        <v>19854.5</v>
      </c>
      <c r="J1564" t="s">
        <v>316</v>
      </c>
      <c r="K1564">
        <v>26.234000000000002</v>
      </c>
      <c r="L1564">
        <v>36.81</v>
      </c>
      <c r="M1564">
        <v>17.305</v>
      </c>
    </row>
    <row r="1565" spans="1:13" hidden="1" x14ac:dyDescent="0.3">
      <c r="A1565" t="s">
        <v>22</v>
      </c>
      <c r="B1565">
        <v>2002</v>
      </c>
      <c r="C1565" t="s">
        <v>152</v>
      </c>
      <c r="D1565" t="s">
        <v>23</v>
      </c>
      <c r="E1565">
        <v>6929</v>
      </c>
      <c r="F1565">
        <v>7952</v>
      </c>
      <c r="G1565">
        <v>860.8</v>
      </c>
      <c r="H1565">
        <v>655968.43000000005</v>
      </c>
      <c r="I1565">
        <v>1732.25</v>
      </c>
      <c r="J1565">
        <v>1.149</v>
      </c>
      <c r="K1565">
        <v>26.234000000000002</v>
      </c>
      <c r="L1565">
        <v>36.81</v>
      </c>
      <c r="M1565">
        <v>17.305</v>
      </c>
    </row>
    <row r="1566" spans="1:13" hidden="1" x14ac:dyDescent="0.3">
      <c r="A1566" t="s">
        <v>13</v>
      </c>
      <c r="B1566">
        <v>2002</v>
      </c>
      <c r="C1566" t="s">
        <v>19</v>
      </c>
      <c r="D1566" t="s">
        <v>23</v>
      </c>
      <c r="E1566">
        <v>1030464</v>
      </c>
      <c r="F1566">
        <v>2103709</v>
      </c>
      <c r="G1566">
        <v>860.8</v>
      </c>
      <c r="H1566">
        <v>97554026.879999995</v>
      </c>
      <c r="I1566">
        <v>257616</v>
      </c>
      <c r="J1566">
        <v>2.0350000000000001</v>
      </c>
      <c r="K1566">
        <v>26.234000000000002</v>
      </c>
      <c r="L1566">
        <v>36.81</v>
      </c>
      <c r="M1566">
        <v>17.305</v>
      </c>
    </row>
    <row r="1567" spans="1:13" hidden="1" x14ac:dyDescent="0.3">
      <c r="A1567" t="s">
        <v>13</v>
      </c>
      <c r="B1567">
        <v>2002</v>
      </c>
      <c r="C1567" t="s">
        <v>21</v>
      </c>
      <c r="D1567" t="s">
        <v>23</v>
      </c>
      <c r="E1567">
        <v>50456</v>
      </c>
      <c r="F1567">
        <v>102312</v>
      </c>
      <c r="G1567">
        <v>860.8</v>
      </c>
      <c r="H1567">
        <v>4776669.5199999996</v>
      </c>
      <c r="I1567">
        <v>12614</v>
      </c>
      <c r="J1567">
        <v>2.0009999999999999</v>
      </c>
      <c r="K1567">
        <v>26.234000000000002</v>
      </c>
      <c r="L1567">
        <v>36.81</v>
      </c>
      <c r="M1567">
        <v>17.305</v>
      </c>
    </row>
    <row r="1568" spans="1:13" hidden="1" x14ac:dyDescent="0.3">
      <c r="A1568" t="s">
        <v>13</v>
      </c>
      <c r="B1568">
        <v>2002</v>
      </c>
      <c r="C1568" t="s">
        <v>152</v>
      </c>
      <c r="D1568" t="s">
        <v>23</v>
      </c>
      <c r="E1568">
        <v>73863</v>
      </c>
      <c r="G1568">
        <v>860.8</v>
      </c>
      <c r="H1568">
        <v>6992610.21</v>
      </c>
      <c r="I1568">
        <v>18465.75</v>
      </c>
      <c r="J1568">
        <v>2.3780000000000001</v>
      </c>
      <c r="K1568">
        <v>26.234000000000002</v>
      </c>
      <c r="L1568">
        <v>36.81</v>
      </c>
      <c r="M1568">
        <v>17.305</v>
      </c>
    </row>
    <row r="1569" spans="1:13" hidden="1" x14ac:dyDescent="0.3">
      <c r="A1569" t="s">
        <v>18</v>
      </c>
      <c r="B1569">
        <v>2002</v>
      </c>
      <c r="C1569" t="s">
        <v>24</v>
      </c>
      <c r="D1569" t="s">
        <v>23</v>
      </c>
      <c r="E1569">
        <v>382719</v>
      </c>
      <c r="F1569">
        <v>32485308</v>
      </c>
      <c r="G1569">
        <v>860.8</v>
      </c>
      <c r="H1569">
        <v>36232007.729999997</v>
      </c>
      <c r="I1569">
        <v>95679.75</v>
      </c>
      <c r="J1569">
        <v>83.891999999999996</v>
      </c>
      <c r="K1569">
        <v>26.234000000000002</v>
      </c>
      <c r="M1569">
        <v>17.305</v>
      </c>
    </row>
    <row r="1570" spans="1:13" hidden="1" x14ac:dyDescent="0.3">
      <c r="A1570" t="s">
        <v>31</v>
      </c>
      <c r="B1570">
        <v>2002</v>
      </c>
      <c r="C1570" t="s">
        <v>19</v>
      </c>
      <c r="D1570" t="s">
        <v>23</v>
      </c>
      <c r="E1570">
        <v>298271</v>
      </c>
      <c r="F1570">
        <v>136481</v>
      </c>
      <c r="G1570">
        <v>860.8</v>
      </c>
      <c r="H1570">
        <v>28237315.57</v>
      </c>
      <c r="I1570">
        <v>74567.75</v>
      </c>
      <c r="J1570">
        <v>0.44900000000000001</v>
      </c>
      <c r="K1570">
        <v>26.234000000000002</v>
      </c>
      <c r="L1570">
        <v>36.81</v>
      </c>
      <c r="M1570">
        <v>17.305</v>
      </c>
    </row>
    <row r="1571" spans="1:13" hidden="1" x14ac:dyDescent="0.3">
      <c r="A1571" t="s">
        <v>31</v>
      </c>
      <c r="B1571">
        <v>2002</v>
      </c>
      <c r="C1571" t="s">
        <v>21</v>
      </c>
      <c r="D1571" t="s">
        <v>23</v>
      </c>
      <c r="E1571">
        <v>543248</v>
      </c>
      <c r="F1571">
        <v>216128</v>
      </c>
      <c r="G1571">
        <v>860.8</v>
      </c>
      <c r="H1571">
        <v>51429288.159999996</v>
      </c>
      <c r="I1571">
        <v>135812</v>
      </c>
      <c r="J1571">
        <v>0.47199999999999998</v>
      </c>
      <c r="K1571">
        <v>26.234000000000002</v>
      </c>
      <c r="L1571">
        <v>36.81</v>
      </c>
      <c r="M1571">
        <v>17.305</v>
      </c>
    </row>
    <row r="1572" spans="1:13" hidden="1" x14ac:dyDescent="0.3">
      <c r="A1572" t="s">
        <v>31</v>
      </c>
      <c r="B1572">
        <v>2002</v>
      </c>
      <c r="C1572" t="s">
        <v>16</v>
      </c>
      <c r="D1572" t="s">
        <v>23</v>
      </c>
      <c r="E1572">
        <v>35073</v>
      </c>
      <c r="F1572">
        <v>21327</v>
      </c>
      <c r="G1572">
        <v>860.8</v>
      </c>
      <c r="H1572">
        <v>3320360.91</v>
      </c>
      <c r="I1572">
        <v>8768.25</v>
      </c>
      <c r="J1572">
        <v>0.63800000000000001</v>
      </c>
      <c r="K1572">
        <v>26.234000000000002</v>
      </c>
      <c r="L1572">
        <v>36.81</v>
      </c>
      <c r="M1572">
        <v>17.305</v>
      </c>
    </row>
    <row r="1573" spans="1:13" hidden="1" x14ac:dyDescent="0.3">
      <c r="A1573" t="s">
        <v>32</v>
      </c>
      <c r="B1573">
        <v>2002</v>
      </c>
      <c r="C1573" t="s">
        <v>19</v>
      </c>
      <c r="D1573" t="s">
        <v>23</v>
      </c>
      <c r="E1573">
        <v>149369</v>
      </c>
      <c r="F1573">
        <v>21266</v>
      </c>
      <c r="G1573">
        <v>860.8</v>
      </c>
      <c r="H1573">
        <v>14140763.23</v>
      </c>
      <c r="I1573">
        <v>37342.25</v>
      </c>
      <c r="K1573">
        <v>26.234000000000002</v>
      </c>
      <c r="L1573">
        <v>36.81</v>
      </c>
      <c r="M1573">
        <v>17.305</v>
      </c>
    </row>
    <row r="1574" spans="1:13" hidden="1" x14ac:dyDescent="0.3">
      <c r="A1574" t="s">
        <v>32</v>
      </c>
      <c r="B1574">
        <v>2002</v>
      </c>
      <c r="C1574" t="s">
        <v>21</v>
      </c>
      <c r="D1574" t="s">
        <v>23</v>
      </c>
      <c r="E1574">
        <v>16084</v>
      </c>
      <c r="F1574">
        <v>1895</v>
      </c>
      <c r="G1574">
        <v>860.8</v>
      </c>
      <c r="H1574">
        <v>1522672.28</v>
      </c>
      <c r="I1574">
        <v>4021</v>
      </c>
      <c r="J1574">
        <v>0.11899999999999999</v>
      </c>
      <c r="K1574">
        <v>26.234000000000002</v>
      </c>
      <c r="L1574">
        <v>36.81</v>
      </c>
      <c r="M1574">
        <v>17.305</v>
      </c>
    </row>
    <row r="1575" spans="1:13" hidden="1" x14ac:dyDescent="0.3">
      <c r="A1575" t="s">
        <v>20</v>
      </c>
      <c r="B1575">
        <v>2002</v>
      </c>
      <c r="C1575" t="s">
        <v>21</v>
      </c>
      <c r="D1575" t="s">
        <v>23</v>
      </c>
      <c r="E1575">
        <v>246855</v>
      </c>
      <c r="F1575">
        <v>147748</v>
      </c>
      <c r="G1575">
        <v>860.8</v>
      </c>
      <c r="H1575">
        <v>23369762.850000001</v>
      </c>
      <c r="I1575">
        <v>61713.75</v>
      </c>
      <c r="J1575">
        <v>0.57199999999999995</v>
      </c>
      <c r="K1575">
        <v>26.234000000000002</v>
      </c>
      <c r="L1575">
        <v>36.81</v>
      </c>
      <c r="M1575">
        <v>17.305</v>
      </c>
    </row>
    <row r="1576" spans="1:13" hidden="1" x14ac:dyDescent="0.3">
      <c r="A1576" t="s">
        <v>22</v>
      </c>
      <c r="B1576">
        <v>2002</v>
      </c>
      <c r="C1576" t="s">
        <v>19</v>
      </c>
      <c r="D1576" t="s">
        <v>246</v>
      </c>
      <c r="E1576">
        <v>608</v>
      </c>
      <c r="F1576">
        <v>150</v>
      </c>
      <c r="H1576">
        <v>57559.360000000001</v>
      </c>
      <c r="J1576">
        <v>0.185</v>
      </c>
      <c r="K1576">
        <v>26.609000000000002</v>
      </c>
      <c r="L1576">
        <v>38.412999999999997</v>
      </c>
      <c r="M1576">
        <v>15.500999999999999</v>
      </c>
    </row>
    <row r="1577" spans="1:13" hidden="1" x14ac:dyDescent="0.3">
      <c r="A1577" t="s">
        <v>13</v>
      </c>
      <c r="B1577">
        <v>2002</v>
      </c>
      <c r="C1577" t="s">
        <v>19</v>
      </c>
      <c r="D1577" t="s">
        <v>246</v>
      </c>
      <c r="E1577">
        <v>1671107</v>
      </c>
      <c r="F1577">
        <v>1024930</v>
      </c>
      <c r="G1577">
        <v>800.8</v>
      </c>
      <c r="H1577">
        <v>158203699.69999999</v>
      </c>
      <c r="I1577">
        <v>417776.75</v>
      </c>
      <c r="J1577">
        <v>0.60799999999999998</v>
      </c>
      <c r="K1577">
        <v>26.609000000000002</v>
      </c>
      <c r="L1577">
        <v>38.412999999999997</v>
      </c>
      <c r="M1577">
        <v>15.500999999999999</v>
      </c>
    </row>
    <row r="1578" spans="1:13" hidden="1" x14ac:dyDescent="0.3">
      <c r="A1578" t="s">
        <v>18</v>
      </c>
      <c r="B1578">
        <v>2002</v>
      </c>
      <c r="C1578" t="s">
        <v>24</v>
      </c>
      <c r="D1578" t="s">
        <v>246</v>
      </c>
      <c r="E1578">
        <v>39073</v>
      </c>
      <c r="F1578">
        <v>1560420</v>
      </c>
      <c r="G1578">
        <v>800.8</v>
      </c>
      <c r="H1578">
        <v>3699040.91</v>
      </c>
      <c r="I1578">
        <v>9768.25</v>
      </c>
      <c r="J1578">
        <v>0</v>
      </c>
      <c r="K1578">
        <v>26.609000000000002</v>
      </c>
      <c r="L1578">
        <v>38.412999999999997</v>
      </c>
      <c r="M1578">
        <v>15.500999999999999</v>
      </c>
    </row>
    <row r="1579" spans="1:13" hidden="1" x14ac:dyDescent="0.3">
      <c r="A1579" t="s">
        <v>31</v>
      </c>
      <c r="B1579">
        <v>2002</v>
      </c>
      <c r="C1579" t="s">
        <v>19</v>
      </c>
      <c r="D1579" t="s">
        <v>246</v>
      </c>
      <c r="E1579">
        <v>2354</v>
      </c>
      <c r="F1579">
        <v>931</v>
      </c>
      <c r="G1579">
        <v>800.8</v>
      </c>
      <c r="H1579">
        <v>222853.18</v>
      </c>
      <c r="I1579">
        <v>588.5</v>
      </c>
      <c r="J1579">
        <v>0.27200000000000002</v>
      </c>
      <c r="K1579">
        <v>26.609000000000002</v>
      </c>
      <c r="L1579">
        <v>38.412999999999997</v>
      </c>
      <c r="M1579">
        <v>15.500999999999999</v>
      </c>
    </row>
    <row r="1580" spans="1:13" hidden="1" x14ac:dyDescent="0.3">
      <c r="A1580" t="s">
        <v>20</v>
      </c>
      <c r="B1580">
        <v>2002</v>
      </c>
      <c r="C1580" t="s">
        <v>21</v>
      </c>
      <c r="D1580" t="s">
        <v>246</v>
      </c>
      <c r="E1580">
        <v>3369481</v>
      </c>
      <c r="F1580">
        <v>4916044</v>
      </c>
      <c r="G1580">
        <v>800.8</v>
      </c>
      <c r="H1580">
        <v>318988766.30000001</v>
      </c>
      <c r="I1580">
        <v>842370.25</v>
      </c>
      <c r="J1580">
        <v>1.5009999999999999</v>
      </c>
      <c r="K1580">
        <v>26.609000000000002</v>
      </c>
      <c r="L1580">
        <v>38.412999999999997</v>
      </c>
      <c r="M1580">
        <v>15.500999999999999</v>
      </c>
    </row>
    <row r="1581" spans="1:13" hidden="1" x14ac:dyDescent="0.3">
      <c r="A1581" t="s">
        <v>22</v>
      </c>
      <c r="B1581">
        <v>2002</v>
      </c>
      <c r="C1581" t="s">
        <v>19</v>
      </c>
      <c r="D1581" t="s">
        <v>248</v>
      </c>
      <c r="E1581">
        <v>145900</v>
      </c>
      <c r="F1581">
        <v>124200</v>
      </c>
      <c r="G1581">
        <v>967.4</v>
      </c>
      <c r="H1581">
        <v>13812353</v>
      </c>
      <c r="I1581">
        <v>36475</v>
      </c>
      <c r="J1581">
        <v>0.88</v>
      </c>
      <c r="K1581">
        <v>26.254999999999999</v>
      </c>
      <c r="M1581">
        <v>16.242000000000001</v>
      </c>
    </row>
    <row r="1582" spans="1:13" hidden="1" x14ac:dyDescent="0.3">
      <c r="A1582" t="s">
        <v>13</v>
      </c>
      <c r="B1582">
        <v>2002</v>
      </c>
      <c r="C1582" t="s">
        <v>19</v>
      </c>
      <c r="D1582" t="s">
        <v>248</v>
      </c>
      <c r="E1582">
        <v>1496800</v>
      </c>
      <c r="F1582">
        <v>1793000</v>
      </c>
      <c r="G1582">
        <v>967.4</v>
      </c>
      <c r="H1582">
        <v>141702056</v>
      </c>
      <c r="I1582">
        <v>374200</v>
      </c>
      <c r="J1582">
        <v>0.89</v>
      </c>
      <c r="K1582">
        <v>26.254999999999999</v>
      </c>
      <c r="L1582">
        <v>37.392000000000003</v>
      </c>
      <c r="M1582">
        <v>16.242000000000001</v>
      </c>
    </row>
    <row r="1583" spans="1:13" hidden="1" x14ac:dyDescent="0.3">
      <c r="A1583" t="s">
        <v>13</v>
      </c>
      <c r="B1583">
        <v>2002</v>
      </c>
      <c r="C1583" t="s">
        <v>16</v>
      </c>
      <c r="D1583" t="s">
        <v>248</v>
      </c>
      <c r="E1583">
        <v>26500</v>
      </c>
      <c r="F1583">
        <v>61100</v>
      </c>
      <c r="G1583">
        <v>967.4</v>
      </c>
      <c r="H1583">
        <v>2508755</v>
      </c>
      <c r="I1583">
        <v>6625</v>
      </c>
      <c r="J1583">
        <v>2.2879999999999998</v>
      </c>
      <c r="K1583">
        <v>26.254999999999999</v>
      </c>
      <c r="L1583">
        <v>37.392000000000003</v>
      </c>
      <c r="M1583">
        <v>16.242000000000001</v>
      </c>
    </row>
    <row r="1584" spans="1:13" hidden="1" x14ac:dyDescent="0.3">
      <c r="A1584" t="s">
        <v>18</v>
      </c>
      <c r="B1584">
        <v>2002</v>
      </c>
      <c r="C1584" t="s">
        <v>24</v>
      </c>
      <c r="D1584" t="s">
        <v>248</v>
      </c>
      <c r="F1584">
        <v>42617000</v>
      </c>
      <c r="G1584">
        <v>967.4</v>
      </c>
      <c r="H1584">
        <v>54255377</v>
      </c>
      <c r="I1584">
        <v>143275</v>
      </c>
      <c r="J1584">
        <v>65.247</v>
      </c>
      <c r="K1584" t="s">
        <v>317</v>
      </c>
      <c r="L1584">
        <v>37.392000000000003</v>
      </c>
      <c r="M1584">
        <v>16.242000000000001</v>
      </c>
    </row>
    <row r="1585" spans="1:13" hidden="1" x14ac:dyDescent="0.3">
      <c r="A1585" t="s">
        <v>31</v>
      </c>
      <c r="B1585">
        <v>2002</v>
      </c>
      <c r="C1585" t="s">
        <v>19</v>
      </c>
      <c r="D1585" t="s">
        <v>248</v>
      </c>
      <c r="E1585">
        <v>97400</v>
      </c>
      <c r="G1585">
        <v>967.4</v>
      </c>
      <c r="H1585">
        <v>9220858</v>
      </c>
      <c r="I1585">
        <v>24350</v>
      </c>
      <c r="J1585">
        <v>0.496</v>
      </c>
      <c r="K1585">
        <v>26.254999999999999</v>
      </c>
      <c r="L1585">
        <v>37.392000000000003</v>
      </c>
      <c r="M1585">
        <v>16.242000000000001</v>
      </c>
    </row>
    <row r="1586" spans="1:13" hidden="1" x14ac:dyDescent="0.3">
      <c r="A1586" t="s">
        <v>31</v>
      </c>
      <c r="B1586">
        <v>2002</v>
      </c>
      <c r="C1586" t="s">
        <v>21</v>
      </c>
      <c r="D1586" t="s">
        <v>248</v>
      </c>
      <c r="E1586">
        <v>187000</v>
      </c>
      <c r="F1586">
        <v>92700</v>
      </c>
      <c r="G1586">
        <v>967.4</v>
      </c>
      <c r="H1586">
        <v>17703290</v>
      </c>
      <c r="I1586">
        <v>46750</v>
      </c>
      <c r="J1586">
        <v>0.54500000000000004</v>
      </c>
      <c r="K1586">
        <v>26.254999999999999</v>
      </c>
      <c r="L1586">
        <v>37.392000000000003</v>
      </c>
      <c r="M1586">
        <v>16.242000000000001</v>
      </c>
    </row>
    <row r="1587" spans="1:13" hidden="1" x14ac:dyDescent="0.3">
      <c r="A1587" t="s">
        <v>31</v>
      </c>
      <c r="B1587">
        <v>2002</v>
      </c>
      <c r="C1587" t="s">
        <v>16</v>
      </c>
      <c r="D1587" t="s">
        <v>248</v>
      </c>
      <c r="E1587">
        <v>4600</v>
      </c>
      <c r="F1587">
        <v>3400</v>
      </c>
      <c r="G1587">
        <v>967.4</v>
      </c>
      <c r="H1587">
        <v>435482</v>
      </c>
      <c r="I1587">
        <v>1150</v>
      </c>
      <c r="J1587">
        <v>0.86599999999999999</v>
      </c>
      <c r="K1587">
        <v>26.254999999999999</v>
      </c>
      <c r="L1587">
        <v>37.392000000000003</v>
      </c>
      <c r="M1587">
        <v>16.242000000000001</v>
      </c>
    </row>
    <row r="1588" spans="1:13" hidden="1" x14ac:dyDescent="0.3">
      <c r="A1588" t="s">
        <v>32</v>
      </c>
      <c r="B1588">
        <v>2002</v>
      </c>
      <c r="C1588" t="s">
        <v>49</v>
      </c>
      <c r="D1588" t="s">
        <v>248</v>
      </c>
      <c r="F1588">
        <v>359800</v>
      </c>
      <c r="G1588">
        <v>967.4</v>
      </c>
      <c r="J1588">
        <v>0.58299999999999996</v>
      </c>
      <c r="K1588">
        <v>26.254999999999999</v>
      </c>
      <c r="L1588">
        <v>37.392000000000003</v>
      </c>
      <c r="M1588">
        <v>16.242000000000001</v>
      </c>
    </row>
    <row r="1589" spans="1:13" hidden="1" x14ac:dyDescent="0.3">
      <c r="A1589" t="s">
        <v>20</v>
      </c>
      <c r="B1589">
        <v>2002</v>
      </c>
      <c r="D1589" t="s">
        <v>248</v>
      </c>
      <c r="E1589">
        <v>759800</v>
      </c>
      <c r="F1589">
        <v>983900</v>
      </c>
      <c r="G1589">
        <v>967.4</v>
      </c>
      <c r="H1589">
        <v>71930266</v>
      </c>
      <c r="I1589">
        <v>189950</v>
      </c>
      <c r="J1589">
        <v>1.234</v>
      </c>
      <c r="K1589">
        <v>26.254999999999999</v>
      </c>
      <c r="L1589">
        <v>37.392000000000003</v>
      </c>
      <c r="M1589">
        <v>16.242000000000001</v>
      </c>
    </row>
    <row r="1590" spans="1:13" hidden="1" x14ac:dyDescent="0.3">
      <c r="A1590" t="s">
        <v>13</v>
      </c>
      <c r="B1590">
        <v>2002</v>
      </c>
      <c r="C1590" t="s">
        <v>19</v>
      </c>
      <c r="D1590" t="s">
        <v>26</v>
      </c>
      <c r="E1590">
        <v>107742</v>
      </c>
      <c r="F1590">
        <v>190937</v>
      </c>
      <c r="G1590">
        <v>4355.3</v>
      </c>
      <c r="H1590">
        <v>10199935.140000001</v>
      </c>
      <c r="I1590">
        <v>26935.5</v>
      </c>
      <c r="J1590">
        <v>1.7669999999999999</v>
      </c>
      <c r="K1590" t="s">
        <v>318</v>
      </c>
      <c r="L1590">
        <v>26.395</v>
      </c>
      <c r="M1590">
        <v>11.138</v>
      </c>
    </row>
    <row r="1591" spans="1:13" hidden="1" x14ac:dyDescent="0.3">
      <c r="A1591" t="s">
        <v>18</v>
      </c>
      <c r="B1591">
        <v>2002</v>
      </c>
      <c r="C1591" t="s">
        <v>24</v>
      </c>
      <c r="D1591" t="s">
        <v>26</v>
      </c>
      <c r="E1591">
        <v>80</v>
      </c>
      <c r="F1591">
        <v>219</v>
      </c>
      <c r="G1591">
        <v>4355.3</v>
      </c>
      <c r="H1591">
        <v>7573.6</v>
      </c>
      <c r="I1591">
        <v>20</v>
      </c>
      <c r="J1591">
        <v>2.37</v>
      </c>
      <c r="K1591">
        <v>18.97</v>
      </c>
      <c r="L1591">
        <v>26.395</v>
      </c>
      <c r="M1591">
        <v>11.138</v>
      </c>
    </row>
    <row r="1592" spans="1:13" hidden="1" x14ac:dyDescent="0.3">
      <c r="A1592" t="s">
        <v>20</v>
      </c>
      <c r="B1592">
        <v>2002</v>
      </c>
      <c r="C1592" t="s">
        <v>21</v>
      </c>
      <c r="D1592" t="s">
        <v>26</v>
      </c>
      <c r="E1592">
        <v>2714</v>
      </c>
      <c r="G1592">
        <v>4355.3</v>
      </c>
      <c r="I1592">
        <v>678.5</v>
      </c>
      <c r="J1592">
        <v>1.4550000000000001</v>
      </c>
      <c r="K1592">
        <v>18.97</v>
      </c>
      <c r="L1592">
        <v>26.395</v>
      </c>
      <c r="M1592">
        <v>11.138</v>
      </c>
    </row>
    <row r="1593" spans="1:13" hidden="1" x14ac:dyDescent="0.3">
      <c r="A1593" t="s">
        <v>13</v>
      </c>
      <c r="B1593">
        <v>2002</v>
      </c>
      <c r="C1593" t="s">
        <v>19</v>
      </c>
      <c r="D1593" t="s">
        <v>250</v>
      </c>
      <c r="E1593">
        <v>57067</v>
      </c>
      <c r="F1593">
        <v>109205</v>
      </c>
      <c r="G1593">
        <v>2627</v>
      </c>
      <c r="H1593">
        <v>5402532.8899999997</v>
      </c>
      <c r="I1593">
        <v>14266.75</v>
      </c>
      <c r="J1593">
        <v>1.89</v>
      </c>
      <c r="K1593">
        <v>21.788</v>
      </c>
      <c r="L1593">
        <v>32.478999999999999</v>
      </c>
      <c r="M1593">
        <v>12.441000000000001</v>
      </c>
    </row>
    <row r="1594" spans="1:13" hidden="1" x14ac:dyDescent="0.3">
      <c r="A1594" t="s">
        <v>18</v>
      </c>
      <c r="B1594">
        <v>2002</v>
      </c>
      <c r="C1594" t="s">
        <v>24</v>
      </c>
      <c r="D1594" t="s">
        <v>250</v>
      </c>
      <c r="E1594">
        <v>1370</v>
      </c>
      <c r="F1594">
        <v>7443</v>
      </c>
      <c r="G1594">
        <v>2627</v>
      </c>
      <c r="H1594">
        <v>129697.9</v>
      </c>
      <c r="I1594">
        <v>342.5</v>
      </c>
      <c r="J1594">
        <v>6.4080000000000004</v>
      </c>
      <c r="K1594">
        <v>21.788</v>
      </c>
      <c r="L1594">
        <v>32.478999999999999</v>
      </c>
      <c r="M1594">
        <v>12.441000000000001</v>
      </c>
    </row>
    <row r="1595" spans="1:13" hidden="1" x14ac:dyDescent="0.3">
      <c r="A1595" t="s">
        <v>32</v>
      </c>
      <c r="B1595">
        <v>2002</v>
      </c>
      <c r="C1595" t="s">
        <v>19</v>
      </c>
      <c r="D1595" t="s">
        <v>250</v>
      </c>
      <c r="E1595">
        <v>6</v>
      </c>
      <c r="F1595">
        <v>4</v>
      </c>
      <c r="G1595">
        <v>2627</v>
      </c>
      <c r="H1595">
        <v>568.02</v>
      </c>
      <c r="I1595">
        <v>1.5</v>
      </c>
      <c r="J1595">
        <v>0.67</v>
      </c>
      <c r="K1595">
        <v>21.788</v>
      </c>
      <c r="L1595">
        <v>32.478999999999999</v>
      </c>
      <c r="M1595">
        <v>12.441000000000001</v>
      </c>
    </row>
    <row r="1596" spans="1:13" hidden="1" x14ac:dyDescent="0.3">
      <c r="A1596" t="s">
        <v>32</v>
      </c>
      <c r="B1596">
        <v>2002</v>
      </c>
      <c r="C1596" t="s">
        <v>21</v>
      </c>
      <c r="D1596" t="s">
        <v>250</v>
      </c>
      <c r="F1596">
        <v>20</v>
      </c>
      <c r="G1596">
        <v>2627</v>
      </c>
      <c r="H1596">
        <v>3124.11</v>
      </c>
      <c r="I1596">
        <v>8.25</v>
      </c>
      <c r="J1596">
        <v>0.60699999999999998</v>
      </c>
      <c r="K1596">
        <v>21.788</v>
      </c>
      <c r="L1596">
        <v>32.478999999999999</v>
      </c>
      <c r="M1596">
        <v>12.441000000000001</v>
      </c>
    </row>
    <row r="1597" spans="1:13" hidden="1" x14ac:dyDescent="0.3">
      <c r="A1597" t="s">
        <v>13</v>
      </c>
      <c r="B1597">
        <v>2002</v>
      </c>
      <c r="C1597" t="s">
        <v>19</v>
      </c>
      <c r="D1597" t="s">
        <v>274</v>
      </c>
      <c r="E1597">
        <v>150000</v>
      </c>
      <c r="F1597">
        <v>223400</v>
      </c>
      <c r="G1597">
        <v>1536.6</v>
      </c>
      <c r="H1597">
        <v>14200500</v>
      </c>
      <c r="I1597">
        <v>37500</v>
      </c>
      <c r="J1597">
        <v>1.464</v>
      </c>
      <c r="K1597">
        <v>20.492999999999999</v>
      </c>
      <c r="L1597">
        <v>31.535</v>
      </c>
      <c r="M1597">
        <v>11.416</v>
      </c>
    </row>
    <row r="1598" spans="1:13" hidden="1" x14ac:dyDescent="0.3">
      <c r="A1598" t="s">
        <v>18</v>
      </c>
      <c r="B1598">
        <v>2002</v>
      </c>
      <c r="C1598" t="s">
        <v>24</v>
      </c>
      <c r="D1598" t="s">
        <v>274</v>
      </c>
      <c r="E1598">
        <v>2000</v>
      </c>
      <c r="F1598">
        <v>80000</v>
      </c>
      <c r="G1598">
        <v>1536.6</v>
      </c>
      <c r="H1598">
        <v>189340</v>
      </c>
      <c r="I1598">
        <v>500</v>
      </c>
      <c r="J1598">
        <v>55.631999999999998</v>
      </c>
      <c r="K1598">
        <v>20.492999999999999</v>
      </c>
      <c r="L1598">
        <v>31.535</v>
      </c>
      <c r="M1598">
        <v>11.416</v>
      </c>
    </row>
    <row r="1599" spans="1:13" hidden="1" x14ac:dyDescent="0.3">
      <c r="A1599" t="s">
        <v>31</v>
      </c>
      <c r="B1599">
        <v>2002</v>
      </c>
      <c r="C1599" t="s">
        <v>19</v>
      </c>
      <c r="D1599" t="s">
        <v>274</v>
      </c>
      <c r="E1599">
        <v>2000</v>
      </c>
      <c r="F1599">
        <v>4000</v>
      </c>
      <c r="H1599">
        <v>189340</v>
      </c>
      <c r="J1599">
        <v>1.8160000000000001</v>
      </c>
      <c r="K1599">
        <v>20.492999999999999</v>
      </c>
      <c r="L1599">
        <v>31.535</v>
      </c>
      <c r="M1599">
        <v>11.416</v>
      </c>
    </row>
    <row r="1600" spans="1:13" hidden="1" x14ac:dyDescent="0.3">
      <c r="A1600" t="s">
        <v>31</v>
      </c>
      <c r="B1600">
        <v>2002</v>
      </c>
      <c r="C1600" t="s">
        <v>21</v>
      </c>
      <c r="D1600" t="s">
        <v>274</v>
      </c>
      <c r="E1600">
        <v>1000</v>
      </c>
      <c r="F1600">
        <v>1500</v>
      </c>
      <c r="G1600">
        <v>1536.6</v>
      </c>
      <c r="H1600">
        <v>94670</v>
      </c>
      <c r="I1600">
        <v>250</v>
      </c>
      <c r="J1600">
        <v>1.3440000000000001</v>
      </c>
      <c r="K1600">
        <v>20.492999999999999</v>
      </c>
      <c r="L1600">
        <v>31.535</v>
      </c>
      <c r="M1600">
        <v>11.416</v>
      </c>
    </row>
    <row r="1601" spans="1:13" hidden="1" x14ac:dyDescent="0.3">
      <c r="A1601" t="s">
        <v>20</v>
      </c>
      <c r="B1601">
        <v>2002</v>
      </c>
      <c r="C1601" t="s">
        <v>21</v>
      </c>
      <c r="D1601" t="s">
        <v>274</v>
      </c>
      <c r="E1601">
        <v>7650</v>
      </c>
      <c r="F1601">
        <v>15820</v>
      </c>
      <c r="H1601">
        <v>724225.5</v>
      </c>
      <c r="I1601">
        <v>1912.5</v>
      </c>
      <c r="J1601">
        <v>2.0779999999999998</v>
      </c>
      <c r="K1601">
        <v>20.492999999999999</v>
      </c>
      <c r="L1601">
        <v>31.535</v>
      </c>
      <c r="M1601">
        <v>11.416</v>
      </c>
    </row>
    <row r="1602" spans="1:13" hidden="1" x14ac:dyDescent="0.3">
      <c r="A1602" t="s">
        <v>22</v>
      </c>
      <c r="B1602">
        <v>2002</v>
      </c>
      <c r="C1602" t="s">
        <v>123</v>
      </c>
      <c r="D1602" t="s">
        <v>237</v>
      </c>
      <c r="E1602">
        <v>77095</v>
      </c>
      <c r="F1602">
        <v>35504</v>
      </c>
      <c r="H1602">
        <v>7298583.6500000004</v>
      </c>
      <c r="I1602">
        <v>19273.75</v>
      </c>
      <c r="J1602">
        <v>0.38800000000000001</v>
      </c>
      <c r="K1602">
        <v>26.327000000000002</v>
      </c>
      <c r="L1602">
        <v>36.851999999999997</v>
      </c>
      <c r="M1602">
        <v>17.181999999999999</v>
      </c>
    </row>
    <row r="1603" spans="1:13" hidden="1" x14ac:dyDescent="0.3">
      <c r="A1603" t="s">
        <v>13</v>
      </c>
      <c r="B1603">
        <v>2002</v>
      </c>
      <c r="C1603" t="s">
        <v>33</v>
      </c>
      <c r="D1603" t="s">
        <v>237</v>
      </c>
      <c r="E1603">
        <v>4273000</v>
      </c>
      <c r="F1603">
        <v>3278000</v>
      </c>
      <c r="G1603">
        <v>1102.8</v>
      </c>
      <c r="H1603">
        <v>404524910</v>
      </c>
      <c r="I1603">
        <v>1068250</v>
      </c>
      <c r="J1603">
        <v>0.753</v>
      </c>
      <c r="K1603">
        <v>26.327000000000002</v>
      </c>
      <c r="L1603">
        <v>36.851999999999997</v>
      </c>
      <c r="M1603">
        <v>17.181999999999999</v>
      </c>
    </row>
    <row r="1604" spans="1:13" hidden="1" x14ac:dyDescent="0.3">
      <c r="A1604" t="s">
        <v>18</v>
      </c>
      <c r="B1604">
        <v>2002</v>
      </c>
      <c r="D1604" t="s">
        <v>237</v>
      </c>
      <c r="E1604">
        <v>14177</v>
      </c>
      <c r="F1604">
        <v>753194</v>
      </c>
      <c r="G1604">
        <v>1102.8</v>
      </c>
      <c r="H1604">
        <v>1342136.5900000001</v>
      </c>
      <c r="I1604">
        <v>3544.25</v>
      </c>
      <c r="J1604">
        <v>52.076000000000001</v>
      </c>
      <c r="K1604" t="s">
        <v>319</v>
      </c>
      <c r="L1604">
        <v>36.851999999999997</v>
      </c>
      <c r="M1604">
        <v>17.181999999999999</v>
      </c>
    </row>
    <row r="1605" spans="1:13" hidden="1" x14ac:dyDescent="0.3">
      <c r="A1605" t="s">
        <v>31</v>
      </c>
      <c r="B1605">
        <v>2002</v>
      </c>
      <c r="C1605" t="s">
        <v>19</v>
      </c>
      <c r="D1605" t="s">
        <v>237</v>
      </c>
      <c r="E1605">
        <v>50</v>
      </c>
      <c r="F1605">
        <v>30</v>
      </c>
      <c r="G1605">
        <v>1102.8</v>
      </c>
      <c r="H1605">
        <v>4733.5</v>
      </c>
      <c r="I1605">
        <v>12.5</v>
      </c>
      <c r="J1605">
        <v>0.66700000000000004</v>
      </c>
      <c r="K1605">
        <v>26.327000000000002</v>
      </c>
      <c r="L1605">
        <v>36.851999999999997</v>
      </c>
      <c r="M1605">
        <v>17.181999999999999</v>
      </c>
    </row>
    <row r="1606" spans="1:13" hidden="1" x14ac:dyDescent="0.3">
      <c r="A1606" t="s">
        <v>31</v>
      </c>
      <c r="B1606">
        <v>2002</v>
      </c>
      <c r="C1606" t="s">
        <v>108</v>
      </c>
      <c r="D1606" t="s">
        <v>237</v>
      </c>
      <c r="E1606">
        <v>3860</v>
      </c>
      <c r="F1606">
        <v>2610</v>
      </c>
      <c r="G1606">
        <v>1102.8</v>
      </c>
      <c r="H1606">
        <v>365426.2</v>
      </c>
      <c r="I1606">
        <v>965</v>
      </c>
      <c r="J1606">
        <v>0.6</v>
      </c>
      <c r="L1606">
        <v>36.851999999999997</v>
      </c>
      <c r="M1606">
        <v>17.181999999999999</v>
      </c>
    </row>
    <row r="1607" spans="1:13" hidden="1" x14ac:dyDescent="0.3">
      <c r="A1607" t="s">
        <v>32</v>
      </c>
      <c r="B1607">
        <v>2002</v>
      </c>
      <c r="C1607" t="s">
        <v>19</v>
      </c>
      <c r="D1607" t="s">
        <v>237</v>
      </c>
      <c r="E1607">
        <v>117293</v>
      </c>
      <c r="F1607">
        <v>27067</v>
      </c>
      <c r="G1607">
        <v>1102.8</v>
      </c>
      <c r="H1607">
        <v>11104128.310000001</v>
      </c>
      <c r="I1607">
        <v>29323.25</v>
      </c>
      <c r="J1607">
        <v>0.20200000000000001</v>
      </c>
      <c r="K1607">
        <v>26.327000000000002</v>
      </c>
      <c r="L1607">
        <v>36.851999999999997</v>
      </c>
      <c r="M1607">
        <v>17.181999999999999</v>
      </c>
    </row>
    <row r="1608" spans="1:13" hidden="1" x14ac:dyDescent="0.3">
      <c r="A1608" t="s">
        <v>20</v>
      </c>
      <c r="B1608">
        <v>2002</v>
      </c>
      <c r="C1608" t="s">
        <v>39</v>
      </c>
      <c r="D1608" t="s">
        <v>237</v>
      </c>
      <c r="E1608">
        <v>4627</v>
      </c>
      <c r="F1608">
        <v>5767</v>
      </c>
      <c r="G1608">
        <v>1102.8</v>
      </c>
      <c r="H1608">
        <v>438038.09</v>
      </c>
      <c r="I1608">
        <v>1156.75</v>
      </c>
      <c r="J1608">
        <v>1.1339999999999999</v>
      </c>
      <c r="K1608">
        <v>26.327000000000002</v>
      </c>
      <c r="L1608">
        <v>36.851999999999997</v>
      </c>
      <c r="M1608">
        <v>17.181999999999999</v>
      </c>
    </row>
    <row r="1609" spans="1:13" hidden="1" x14ac:dyDescent="0.3">
      <c r="A1609" t="s">
        <v>13</v>
      </c>
      <c r="B1609">
        <v>2002</v>
      </c>
      <c r="C1609" t="s">
        <v>19</v>
      </c>
      <c r="D1609" t="s">
        <v>252</v>
      </c>
      <c r="E1609">
        <v>2530000</v>
      </c>
      <c r="G1609">
        <v>301.8</v>
      </c>
      <c r="H1609">
        <v>239515100</v>
      </c>
      <c r="I1609">
        <v>632500</v>
      </c>
      <c r="J1609">
        <v>3.4390000000000001</v>
      </c>
      <c r="K1609">
        <v>26.797000000000001</v>
      </c>
      <c r="L1609">
        <v>39.536999999999999</v>
      </c>
      <c r="M1609">
        <v>14.648</v>
      </c>
    </row>
    <row r="1610" spans="1:13" hidden="1" x14ac:dyDescent="0.3">
      <c r="A1610" t="s">
        <v>18</v>
      </c>
      <c r="B1610">
        <v>2002</v>
      </c>
      <c r="C1610" t="s">
        <v>24</v>
      </c>
      <c r="D1610" t="s">
        <v>252</v>
      </c>
      <c r="E1610">
        <v>153000</v>
      </c>
      <c r="F1610">
        <v>9110000</v>
      </c>
      <c r="G1610">
        <v>301.8</v>
      </c>
      <c r="H1610">
        <v>14484510</v>
      </c>
      <c r="I1610">
        <v>38250</v>
      </c>
      <c r="J1610">
        <v>58.851999999999997</v>
      </c>
      <c r="L1610">
        <v>39.536999999999999</v>
      </c>
      <c r="M1610">
        <v>14.648</v>
      </c>
    </row>
    <row r="1611" spans="1:13" hidden="1" x14ac:dyDescent="0.3">
      <c r="A1611" t="s">
        <v>32</v>
      </c>
      <c r="B1611">
        <v>2002</v>
      </c>
      <c r="C1611" t="s">
        <v>19</v>
      </c>
      <c r="D1611" t="s">
        <v>252</v>
      </c>
      <c r="E1611">
        <v>3900</v>
      </c>
      <c r="F1611">
        <v>1900</v>
      </c>
      <c r="G1611">
        <v>301.8</v>
      </c>
      <c r="H1611">
        <v>369213</v>
      </c>
      <c r="I1611">
        <v>975</v>
      </c>
      <c r="J1611">
        <v>0.59299999999999997</v>
      </c>
      <c r="K1611">
        <v>26.797000000000001</v>
      </c>
      <c r="L1611">
        <v>39.536999999999999</v>
      </c>
      <c r="M1611">
        <v>14.648</v>
      </c>
    </row>
    <row r="1612" spans="1:13" hidden="1" x14ac:dyDescent="0.3">
      <c r="A1612" t="s">
        <v>20</v>
      </c>
      <c r="B1612">
        <v>2002</v>
      </c>
      <c r="C1612" t="s">
        <v>21</v>
      </c>
      <c r="D1612" t="s">
        <v>252</v>
      </c>
      <c r="E1612">
        <v>3375000</v>
      </c>
      <c r="F1612">
        <v>14175000</v>
      </c>
      <c r="G1612">
        <v>301.8</v>
      </c>
      <c r="H1612">
        <v>319511250</v>
      </c>
      <c r="I1612">
        <v>843750</v>
      </c>
      <c r="J1612" t="s">
        <v>320</v>
      </c>
      <c r="K1612">
        <v>26.797000000000001</v>
      </c>
      <c r="L1612">
        <v>39.536999999999999</v>
      </c>
      <c r="M1612">
        <v>14.648</v>
      </c>
    </row>
    <row r="1613" spans="1:13" hidden="1" x14ac:dyDescent="0.3">
      <c r="A1613" t="s">
        <v>22</v>
      </c>
      <c r="B1613">
        <v>2002</v>
      </c>
      <c r="C1613" t="s">
        <v>166</v>
      </c>
      <c r="D1613" t="s">
        <v>295</v>
      </c>
      <c r="E1613">
        <v>127391</v>
      </c>
      <c r="F1613">
        <v>129586</v>
      </c>
      <c r="G1613">
        <v>1610.3</v>
      </c>
      <c r="H1613">
        <v>12060105.970000001</v>
      </c>
      <c r="I1613">
        <v>31847.75</v>
      </c>
      <c r="J1613">
        <v>1.1679999999999999</v>
      </c>
      <c r="K1613">
        <v>19.5</v>
      </c>
      <c r="L1613">
        <v>29.837</v>
      </c>
      <c r="M1613">
        <v>10.036</v>
      </c>
    </row>
    <row r="1614" spans="1:13" hidden="1" x14ac:dyDescent="0.3">
      <c r="A1614" t="s">
        <v>13</v>
      </c>
      <c r="B1614">
        <v>2002</v>
      </c>
      <c r="C1614" t="s">
        <v>19</v>
      </c>
      <c r="D1614" t="s">
        <v>295</v>
      </c>
      <c r="E1614">
        <v>271219</v>
      </c>
      <c r="F1614">
        <v>511526</v>
      </c>
      <c r="G1614">
        <v>1610.3</v>
      </c>
      <c r="H1614">
        <v>25676302.73</v>
      </c>
      <c r="J1614">
        <v>1.462</v>
      </c>
      <c r="K1614">
        <v>19.5</v>
      </c>
      <c r="M1614">
        <v>10.036</v>
      </c>
    </row>
    <row r="1615" spans="1:13" hidden="1" x14ac:dyDescent="0.3">
      <c r="A1615" t="s">
        <v>13</v>
      </c>
      <c r="B1615">
        <v>2002</v>
      </c>
      <c r="C1615" t="s">
        <v>21</v>
      </c>
      <c r="D1615" t="s">
        <v>295</v>
      </c>
      <c r="E1615">
        <v>4090</v>
      </c>
      <c r="F1615">
        <v>11649</v>
      </c>
      <c r="G1615">
        <v>1610.3</v>
      </c>
      <c r="H1615" t="s">
        <v>321</v>
      </c>
      <c r="I1615">
        <v>1022.5</v>
      </c>
      <c r="J1615">
        <v>2.8</v>
      </c>
      <c r="K1615">
        <v>19.5</v>
      </c>
      <c r="L1615">
        <v>29.837</v>
      </c>
      <c r="M1615">
        <v>10.036</v>
      </c>
    </row>
    <row r="1616" spans="1:13" hidden="1" x14ac:dyDescent="0.3">
      <c r="A1616" t="s">
        <v>18</v>
      </c>
      <c r="B1616">
        <v>2002</v>
      </c>
      <c r="C1616" t="s">
        <v>24</v>
      </c>
      <c r="D1616" t="s">
        <v>295</v>
      </c>
      <c r="E1616">
        <v>122453</v>
      </c>
      <c r="F1616">
        <v>7362658</v>
      </c>
      <c r="G1616">
        <v>1610.3</v>
      </c>
      <c r="H1616">
        <v>11592625.51</v>
      </c>
      <c r="I1616">
        <v>30613.25</v>
      </c>
      <c r="J1616">
        <v>58.185000000000002</v>
      </c>
      <c r="K1616">
        <v>19.5</v>
      </c>
      <c r="L1616">
        <v>29.837</v>
      </c>
      <c r="M1616">
        <v>10.036</v>
      </c>
    </row>
    <row r="1617" spans="1:13" hidden="1" x14ac:dyDescent="0.3">
      <c r="A1617" t="s">
        <v>31</v>
      </c>
      <c r="B1617">
        <v>2002</v>
      </c>
      <c r="C1617" t="s">
        <v>19</v>
      </c>
      <c r="D1617" t="s">
        <v>295</v>
      </c>
      <c r="E1617">
        <v>238</v>
      </c>
      <c r="F1617">
        <v>182</v>
      </c>
      <c r="G1617">
        <v>1610.3</v>
      </c>
      <c r="H1617">
        <v>22531.46</v>
      </c>
      <c r="I1617">
        <v>59.5</v>
      </c>
      <c r="J1617">
        <v>0.63400000000000001</v>
      </c>
      <c r="K1617">
        <v>19.5</v>
      </c>
      <c r="L1617">
        <v>29.837</v>
      </c>
      <c r="M1617">
        <v>10.036</v>
      </c>
    </row>
    <row r="1618" spans="1:13" hidden="1" x14ac:dyDescent="0.3">
      <c r="A1618" t="s">
        <v>32</v>
      </c>
      <c r="B1618">
        <v>2002</v>
      </c>
      <c r="C1618" t="s">
        <v>19</v>
      </c>
      <c r="D1618" t="s">
        <v>295</v>
      </c>
      <c r="E1618">
        <v>9805</v>
      </c>
      <c r="F1618">
        <v>3680</v>
      </c>
      <c r="G1618">
        <v>1610.3</v>
      </c>
      <c r="H1618">
        <v>928239.35</v>
      </c>
      <c r="I1618">
        <v>2451.25</v>
      </c>
      <c r="J1618">
        <v>0.40100000000000002</v>
      </c>
      <c r="K1618">
        <v>19.5</v>
      </c>
      <c r="L1618">
        <v>29.837</v>
      </c>
      <c r="M1618">
        <v>10.036</v>
      </c>
    </row>
    <row r="1619" spans="1:13" hidden="1" x14ac:dyDescent="0.3">
      <c r="A1619" t="s">
        <v>32</v>
      </c>
      <c r="B1619">
        <v>2002</v>
      </c>
      <c r="C1619" t="s">
        <v>21</v>
      </c>
      <c r="D1619" t="s">
        <v>295</v>
      </c>
      <c r="E1619">
        <v>801</v>
      </c>
      <c r="F1619">
        <v>360</v>
      </c>
      <c r="G1619">
        <v>1610.3</v>
      </c>
      <c r="H1619">
        <v>75830.67</v>
      </c>
      <c r="I1619">
        <v>200.25</v>
      </c>
      <c r="J1619">
        <v>0.3</v>
      </c>
      <c r="K1619">
        <v>19.5</v>
      </c>
      <c r="L1619">
        <v>29.837</v>
      </c>
      <c r="M1619">
        <v>10.036</v>
      </c>
    </row>
    <row r="1620" spans="1:13" hidden="1" x14ac:dyDescent="0.3">
      <c r="A1620" t="s">
        <v>20</v>
      </c>
      <c r="B1620">
        <v>2002</v>
      </c>
      <c r="C1620" t="s">
        <v>21</v>
      </c>
      <c r="D1620" t="s">
        <v>295</v>
      </c>
      <c r="E1620">
        <v>374802</v>
      </c>
      <c r="F1620">
        <v>721653</v>
      </c>
      <c r="G1620">
        <v>1610.3</v>
      </c>
      <c r="H1620">
        <v>35482505.340000004</v>
      </c>
      <c r="I1620">
        <v>93700.5</v>
      </c>
      <c r="J1620">
        <v>1.651</v>
      </c>
      <c r="K1620">
        <v>19.5</v>
      </c>
      <c r="L1620">
        <v>29.837</v>
      </c>
      <c r="M1620">
        <v>10.036</v>
      </c>
    </row>
    <row r="1621" spans="1:13" hidden="1" x14ac:dyDescent="0.3">
      <c r="A1621" t="s">
        <v>22</v>
      </c>
      <c r="B1621">
        <v>2002</v>
      </c>
      <c r="C1621" t="s">
        <v>176</v>
      </c>
      <c r="D1621" t="s">
        <v>322</v>
      </c>
      <c r="E1621">
        <v>26659.73</v>
      </c>
      <c r="F1621">
        <v>32959</v>
      </c>
      <c r="G1621">
        <v>1041.2</v>
      </c>
      <c r="H1621">
        <v>2523876.639</v>
      </c>
      <c r="I1621">
        <v>6664.9319999999998</v>
      </c>
      <c r="J1621">
        <v>1.0489999999999999</v>
      </c>
      <c r="K1621">
        <v>23.763999999999999</v>
      </c>
      <c r="L1621">
        <v>34.445999999999998</v>
      </c>
      <c r="M1621">
        <v>14.311</v>
      </c>
    </row>
    <row r="1622" spans="1:13" hidden="1" x14ac:dyDescent="0.3">
      <c r="A1622" t="s">
        <v>13</v>
      </c>
      <c r="B1622">
        <v>2002</v>
      </c>
      <c r="C1622" t="s">
        <v>14</v>
      </c>
      <c r="D1622" t="s">
        <v>322</v>
      </c>
      <c r="E1622">
        <v>136359.60999999999</v>
      </c>
      <c r="F1622">
        <v>89082</v>
      </c>
      <c r="G1622">
        <v>1041.2</v>
      </c>
      <c r="H1622">
        <v>12909164.279999999</v>
      </c>
      <c r="I1622">
        <v>34089.902000000002</v>
      </c>
      <c r="J1622">
        <v>1.5169999999999999</v>
      </c>
      <c r="K1622">
        <v>23.763999999999999</v>
      </c>
      <c r="L1622">
        <v>34.445999999999998</v>
      </c>
      <c r="M1622">
        <v>14.311</v>
      </c>
    </row>
    <row r="1623" spans="1:13" hidden="1" x14ac:dyDescent="0.3">
      <c r="A1623" t="s">
        <v>13</v>
      </c>
      <c r="B1623">
        <v>2002</v>
      </c>
      <c r="C1623" t="s">
        <v>17</v>
      </c>
      <c r="D1623" t="s">
        <v>322</v>
      </c>
      <c r="F1623">
        <v>974008</v>
      </c>
      <c r="G1623">
        <v>1041.2</v>
      </c>
      <c r="H1623">
        <v>87348097.239999995</v>
      </c>
      <c r="I1623">
        <v>230664.67</v>
      </c>
      <c r="J1623">
        <v>1.0620000000000001</v>
      </c>
      <c r="L1623">
        <v>34.445999999999998</v>
      </c>
      <c r="M1623">
        <v>14.311</v>
      </c>
    </row>
    <row r="1624" spans="1:13" hidden="1" x14ac:dyDescent="0.3">
      <c r="A1624" t="s">
        <v>20</v>
      </c>
      <c r="B1624">
        <v>2002</v>
      </c>
      <c r="C1624" t="s">
        <v>21</v>
      </c>
      <c r="D1624" t="s">
        <v>322</v>
      </c>
      <c r="E1624">
        <v>57203.69</v>
      </c>
      <c r="F1624">
        <v>78365</v>
      </c>
      <c r="G1624">
        <v>1041.2</v>
      </c>
      <c r="H1624">
        <v>5415473.3320000004</v>
      </c>
      <c r="I1624">
        <v>14300.922</v>
      </c>
      <c r="J1624">
        <v>1.421</v>
      </c>
      <c r="K1624">
        <v>23.763999999999999</v>
      </c>
      <c r="L1624">
        <v>34.445999999999998</v>
      </c>
      <c r="M1624">
        <v>14.311</v>
      </c>
    </row>
    <row r="1625" spans="1:13" hidden="1" x14ac:dyDescent="0.3">
      <c r="A1625" t="s">
        <v>22</v>
      </c>
      <c r="B1625">
        <v>2003</v>
      </c>
      <c r="C1625" t="s">
        <v>19</v>
      </c>
      <c r="D1625" t="s">
        <v>243</v>
      </c>
      <c r="E1625">
        <v>15187</v>
      </c>
      <c r="F1625">
        <v>10236</v>
      </c>
      <c r="G1625">
        <v>1353.9</v>
      </c>
      <c r="H1625">
        <v>1503209.26</v>
      </c>
      <c r="I1625">
        <v>3644.88</v>
      </c>
      <c r="K1625">
        <v>25.975000000000001</v>
      </c>
      <c r="L1625">
        <v>36.601999999999997</v>
      </c>
      <c r="M1625">
        <v>15.384</v>
      </c>
    </row>
    <row r="1626" spans="1:13" hidden="1" x14ac:dyDescent="0.3">
      <c r="A1626" t="s">
        <v>13</v>
      </c>
      <c r="B1626">
        <v>2003</v>
      </c>
      <c r="C1626" t="s">
        <v>14</v>
      </c>
      <c r="D1626" t="s">
        <v>243</v>
      </c>
      <c r="E1626">
        <v>553904</v>
      </c>
      <c r="F1626">
        <v>688189</v>
      </c>
      <c r="G1626">
        <v>1353.9</v>
      </c>
      <c r="H1626">
        <v>54825417.920000002</v>
      </c>
      <c r="I1626">
        <v>132936.95999999999</v>
      </c>
      <c r="J1626">
        <v>1.1419999999999999</v>
      </c>
      <c r="K1626">
        <v>25.975000000000001</v>
      </c>
      <c r="L1626">
        <v>36.601999999999997</v>
      </c>
      <c r="M1626">
        <v>15.384</v>
      </c>
    </row>
    <row r="1627" spans="1:13" hidden="1" x14ac:dyDescent="0.3">
      <c r="A1627" t="s">
        <v>13</v>
      </c>
      <c r="B1627">
        <v>2003</v>
      </c>
      <c r="C1627" t="s">
        <v>19</v>
      </c>
      <c r="D1627" t="s">
        <v>243</v>
      </c>
      <c r="E1627">
        <v>190236</v>
      </c>
      <c r="F1627">
        <v>270831</v>
      </c>
      <c r="G1627">
        <v>1353.9</v>
      </c>
      <c r="H1627">
        <v>18829559.280000001</v>
      </c>
      <c r="I1627">
        <v>45656.639999999999</v>
      </c>
      <c r="J1627">
        <v>1.42</v>
      </c>
      <c r="K1627" t="s">
        <v>323</v>
      </c>
      <c r="L1627">
        <v>36.601999999999997</v>
      </c>
      <c r="M1627">
        <v>15.384</v>
      </c>
    </row>
    <row r="1628" spans="1:13" hidden="1" x14ac:dyDescent="0.3">
      <c r="A1628" t="s">
        <v>13</v>
      </c>
      <c r="B1628">
        <v>2003</v>
      </c>
      <c r="C1628" t="s">
        <v>16</v>
      </c>
      <c r="D1628" t="s">
        <v>243</v>
      </c>
      <c r="E1628">
        <v>0</v>
      </c>
      <c r="F1628">
        <v>169902</v>
      </c>
      <c r="G1628">
        <v>1353.9</v>
      </c>
      <c r="H1628">
        <v>11569277.300000001</v>
      </c>
      <c r="I1628">
        <v>28052.400000000001</v>
      </c>
      <c r="J1628">
        <v>1.325</v>
      </c>
      <c r="K1628">
        <v>25.975000000000001</v>
      </c>
      <c r="L1628">
        <v>36.601999999999997</v>
      </c>
      <c r="M1628">
        <v>15.384</v>
      </c>
    </row>
    <row r="1629" spans="1:13" hidden="1" x14ac:dyDescent="0.3">
      <c r="A1629" t="s">
        <v>13</v>
      </c>
      <c r="B1629">
        <v>2003</v>
      </c>
      <c r="C1629" t="s">
        <v>324</v>
      </c>
      <c r="D1629" t="s">
        <v>243</v>
      </c>
      <c r="E1629">
        <v>2907199</v>
      </c>
      <c r="F1629">
        <v>4589705</v>
      </c>
      <c r="G1629">
        <v>1353.9</v>
      </c>
      <c r="H1629">
        <v>287754557</v>
      </c>
      <c r="I1629">
        <v>697727.76</v>
      </c>
      <c r="J1629">
        <v>1.456</v>
      </c>
      <c r="K1629">
        <v>25.975000000000001</v>
      </c>
      <c r="L1629">
        <v>36.601999999999997</v>
      </c>
      <c r="M1629">
        <v>15.384</v>
      </c>
    </row>
    <row r="1630" spans="1:13" hidden="1" x14ac:dyDescent="0.3">
      <c r="A1630" t="s">
        <v>18</v>
      </c>
      <c r="B1630">
        <v>2003</v>
      </c>
      <c r="C1630" t="s">
        <v>24</v>
      </c>
      <c r="D1630" t="s">
        <v>243</v>
      </c>
      <c r="E1630">
        <v>103100</v>
      </c>
      <c r="F1630">
        <v>4285888</v>
      </c>
      <c r="G1630">
        <v>1353.9</v>
      </c>
      <c r="H1630">
        <v>10204838</v>
      </c>
      <c r="I1630">
        <v>24744</v>
      </c>
      <c r="J1630">
        <v>39.122</v>
      </c>
      <c r="K1630">
        <v>25.975000000000001</v>
      </c>
      <c r="L1630">
        <v>36.601999999999997</v>
      </c>
      <c r="M1630">
        <v>15.384</v>
      </c>
    </row>
    <row r="1631" spans="1:13" hidden="1" x14ac:dyDescent="0.3">
      <c r="A1631" t="s">
        <v>31</v>
      </c>
      <c r="B1631">
        <v>2003</v>
      </c>
      <c r="C1631" t="s">
        <v>19</v>
      </c>
      <c r="D1631" t="s">
        <v>243</v>
      </c>
      <c r="E1631">
        <v>17531</v>
      </c>
      <c r="F1631">
        <v>24157</v>
      </c>
      <c r="G1631" t="s">
        <v>325</v>
      </c>
      <c r="H1631">
        <v>1735218.38</v>
      </c>
      <c r="I1631">
        <v>4207.4399999999996</v>
      </c>
      <c r="J1631">
        <v>1.353</v>
      </c>
      <c r="K1631">
        <v>25.975000000000001</v>
      </c>
      <c r="L1631">
        <v>36.601999999999997</v>
      </c>
      <c r="M1631">
        <v>15.384</v>
      </c>
    </row>
    <row r="1632" spans="1:13" hidden="1" x14ac:dyDescent="0.3">
      <c r="A1632" t="s">
        <v>32</v>
      </c>
      <c r="B1632">
        <v>2003</v>
      </c>
      <c r="C1632" t="s">
        <v>19</v>
      </c>
      <c r="D1632" t="s">
        <v>243</v>
      </c>
      <c r="F1632">
        <v>18009</v>
      </c>
      <c r="G1632">
        <v>1353.9</v>
      </c>
      <c r="H1632">
        <v>2395217.02</v>
      </c>
      <c r="I1632">
        <v>5807.76</v>
      </c>
      <c r="J1632">
        <v>0.748</v>
      </c>
      <c r="K1632">
        <v>25.975000000000001</v>
      </c>
      <c r="L1632">
        <v>36.601999999999997</v>
      </c>
      <c r="M1632">
        <v>15.384</v>
      </c>
    </row>
    <row r="1633" spans="1:13" hidden="1" x14ac:dyDescent="0.3">
      <c r="A1633" t="s">
        <v>20</v>
      </c>
      <c r="B1633">
        <v>2003</v>
      </c>
      <c r="D1633" t="s">
        <v>243</v>
      </c>
      <c r="F1633">
        <v>3688941</v>
      </c>
      <c r="G1633">
        <v>1353.9</v>
      </c>
      <c r="H1633">
        <v>205565524.19999999</v>
      </c>
      <c r="I1633">
        <v>498441.36</v>
      </c>
      <c r="J1633">
        <v>1.7470000000000001</v>
      </c>
      <c r="K1633">
        <v>25.975000000000001</v>
      </c>
      <c r="L1633">
        <v>36.601999999999997</v>
      </c>
      <c r="M1633">
        <v>15.384</v>
      </c>
    </row>
    <row r="1634" spans="1:13" hidden="1" x14ac:dyDescent="0.3">
      <c r="A1634" t="s">
        <v>22</v>
      </c>
      <c r="B1634">
        <v>2003</v>
      </c>
      <c r="C1634" t="s">
        <v>19</v>
      </c>
      <c r="D1634" t="s">
        <v>282</v>
      </c>
      <c r="E1634">
        <v>10647</v>
      </c>
      <c r="F1634">
        <v>3109</v>
      </c>
      <c r="G1634">
        <v>1643.7</v>
      </c>
      <c r="H1634">
        <v>1053840.06</v>
      </c>
      <c r="I1634">
        <v>2555.2800000000002</v>
      </c>
      <c r="J1634">
        <v>0.26500000000000001</v>
      </c>
      <c r="K1634">
        <v>26.552</v>
      </c>
      <c r="L1634">
        <v>37.408000000000001</v>
      </c>
      <c r="M1634">
        <v>15.616</v>
      </c>
    </row>
    <row r="1635" spans="1:13" hidden="1" x14ac:dyDescent="0.3">
      <c r="A1635" t="s">
        <v>13</v>
      </c>
      <c r="B1635">
        <v>2003</v>
      </c>
      <c r="C1635" t="s">
        <v>19</v>
      </c>
      <c r="D1635" t="s">
        <v>282</v>
      </c>
      <c r="E1635">
        <v>3828992</v>
      </c>
      <c r="F1635">
        <v>5567644</v>
      </c>
      <c r="G1635">
        <v>1643.7</v>
      </c>
      <c r="H1635">
        <v>378993628.19999999</v>
      </c>
      <c r="I1635">
        <v>918958.07999999996</v>
      </c>
      <c r="J1635">
        <v>1.4379999999999999</v>
      </c>
      <c r="K1635">
        <v>26.552</v>
      </c>
      <c r="L1635">
        <v>37.408000000000001</v>
      </c>
      <c r="M1635">
        <v>15.616</v>
      </c>
    </row>
    <row r="1636" spans="1:13" hidden="1" x14ac:dyDescent="0.3">
      <c r="A1636" t="s">
        <v>18</v>
      </c>
      <c r="B1636">
        <v>2003</v>
      </c>
      <c r="C1636" t="s">
        <v>24</v>
      </c>
      <c r="D1636" t="s">
        <v>282</v>
      </c>
      <c r="E1636">
        <v>5148</v>
      </c>
      <c r="F1636">
        <v>13290</v>
      </c>
      <c r="G1636">
        <v>1643.7</v>
      </c>
      <c r="I1636">
        <v>1235.52</v>
      </c>
      <c r="J1636">
        <v>2.843</v>
      </c>
      <c r="K1636">
        <v>26.552</v>
      </c>
      <c r="L1636">
        <v>37.408000000000001</v>
      </c>
      <c r="M1636">
        <v>15.616</v>
      </c>
    </row>
    <row r="1637" spans="1:13" hidden="1" x14ac:dyDescent="0.3">
      <c r="A1637" t="s">
        <v>31</v>
      </c>
      <c r="B1637">
        <v>2003</v>
      </c>
      <c r="C1637" t="s">
        <v>19</v>
      </c>
      <c r="D1637" t="s">
        <v>282</v>
      </c>
      <c r="E1637">
        <v>6092</v>
      </c>
      <c r="F1637">
        <v>2076</v>
      </c>
      <c r="G1637">
        <v>1643.7</v>
      </c>
      <c r="H1637">
        <v>602986.16</v>
      </c>
      <c r="I1637">
        <v>1462.08</v>
      </c>
      <c r="K1637">
        <v>26.552</v>
      </c>
      <c r="L1637">
        <v>37.408000000000001</v>
      </c>
      <c r="M1637">
        <v>15.616</v>
      </c>
    </row>
    <row r="1638" spans="1:13" hidden="1" x14ac:dyDescent="0.3">
      <c r="A1638" t="s">
        <v>32</v>
      </c>
      <c r="B1638">
        <v>2003</v>
      </c>
      <c r="C1638" t="s">
        <v>19</v>
      </c>
      <c r="D1638" t="s">
        <v>282</v>
      </c>
      <c r="E1638">
        <v>115663</v>
      </c>
      <c r="F1638">
        <v>33645</v>
      </c>
      <c r="G1638">
        <v>1643.7</v>
      </c>
      <c r="H1638">
        <v>11448323.74</v>
      </c>
      <c r="I1638">
        <v>27759.119999999999</v>
      </c>
      <c r="J1638">
        <v>0.3</v>
      </c>
      <c r="K1638">
        <v>26.552</v>
      </c>
      <c r="L1638">
        <v>37.408000000000001</v>
      </c>
      <c r="M1638">
        <v>15.616</v>
      </c>
    </row>
    <row r="1639" spans="1:13" hidden="1" x14ac:dyDescent="0.3">
      <c r="A1639" t="s">
        <v>32</v>
      </c>
      <c r="B1639">
        <v>2003</v>
      </c>
      <c r="C1639" t="s">
        <v>21</v>
      </c>
      <c r="D1639" t="s">
        <v>282</v>
      </c>
      <c r="E1639">
        <v>5621</v>
      </c>
      <c r="F1639">
        <v>1438</v>
      </c>
      <c r="G1639">
        <v>1643.7</v>
      </c>
      <c r="H1639">
        <v>556366.57999999996</v>
      </c>
      <c r="I1639">
        <v>1349.04</v>
      </c>
      <c r="J1639">
        <v>0.26600000000000001</v>
      </c>
      <c r="L1639">
        <v>37.408000000000001</v>
      </c>
    </row>
    <row r="1640" spans="1:13" hidden="1" x14ac:dyDescent="0.3">
      <c r="A1640" t="s">
        <v>20</v>
      </c>
      <c r="B1640">
        <v>2003</v>
      </c>
      <c r="C1640" t="s">
        <v>21</v>
      </c>
      <c r="D1640" t="s">
        <v>282</v>
      </c>
      <c r="E1640">
        <v>106109</v>
      </c>
      <c r="F1640">
        <v>113138</v>
      </c>
      <c r="G1640">
        <v>1643.7</v>
      </c>
      <c r="H1640">
        <v>10502668.82</v>
      </c>
      <c r="I1640">
        <v>25466.16</v>
      </c>
      <c r="J1640">
        <v>1.2090000000000001</v>
      </c>
      <c r="K1640">
        <v>26.552</v>
      </c>
      <c r="L1640">
        <v>37.408000000000001</v>
      </c>
      <c r="M1640">
        <v>15.616</v>
      </c>
    </row>
    <row r="1641" spans="1:13" hidden="1" x14ac:dyDescent="0.3">
      <c r="A1641" t="s">
        <v>13</v>
      </c>
      <c r="B1641">
        <v>2003</v>
      </c>
      <c r="C1641" t="s">
        <v>19</v>
      </c>
      <c r="D1641" t="s">
        <v>326</v>
      </c>
      <c r="E1641">
        <v>6549</v>
      </c>
      <c r="F1641">
        <v>17909</v>
      </c>
      <c r="G1641">
        <v>962.3</v>
      </c>
      <c r="H1641">
        <v>648220.02</v>
      </c>
      <c r="I1641">
        <v>1571.76</v>
      </c>
      <c r="J1641">
        <v>2.73</v>
      </c>
      <c r="K1641">
        <v>25.183</v>
      </c>
      <c r="L1641">
        <v>37.521999999999998</v>
      </c>
      <c r="M1641">
        <v>13.452</v>
      </c>
    </row>
    <row r="1642" spans="1:13" hidden="1" x14ac:dyDescent="0.3">
      <c r="A1642" t="s">
        <v>18</v>
      </c>
      <c r="B1642">
        <v>2003</v>
      </c>
      <c r="C1642" t="s">
        <v>24</v>
      </c>
      <c r="D1642" t="s">
        <v>326</v>
      </c>
      <c r="E1642">
        <v>4</v>
      </c>
      <c r="F1642">
        <v>293</v>
      </c>
      <c r="G1642">
        <v>962.3</v>
      </c>
      <c r="H1642">
        <v>395.92</v>
      </c>
      <c r="I1642">
        <v>0.96</v>
      </c>
      <c r="J1642">
        <v>73.25</v>
      </c>
      <c r="K1642">
        <v>25.183</v>
      </c>
      <c r="L1642">
        <v>37.521999999999998</v>
      </c>
      <c r="M1642">
        <v>13.452</v>
      </c>
    </row>
    <row r="1643" spans="1:13" hidden="1" x14ac:dyDescent="0.3">
      <c r="A1643" t="s">
        <v>20</v>
      </c>
      <c r="B1643">
        <v>2003</v>
      </c>
      <c r="C1643" t="s">
        <v>21</v>
      </c>
      <c r="D1643" t="s">
        <v>326</v>
      </c>
      <c r="E1643">
        <v>18973</v>
      </c>
      <c r="F1643">
        <v>82893</v>
      </c>
      <c r="G1643">
        <v>962.3</v>
      </c>
      <c r="J1643">
        <v>4.37</v>
      </c>
      <c r="K1643" t="s">
        <v>327</v>
      </c>
      <c r="L1643">
        <v>37.521999999999998</v>
      </c>
      <c r="M1643">
        <v>13.452</v>
      </c>
    </row>
    <row r="1644" spans="1:13" hidden="1" x14ac:dyDescent="0.3">
      <c r="A1644" t="s">
        <v>22</v>
      </c>
      <c r="B1644">
        <v>2003</v>
      </c>
      <c r="C1644" t="s">
        <v>19</v>
      </c>
      <c r="D1644" t="s">
        <v>244</v>
      </c>
      <c r="E1644">
        <v>20800</v>
      </c>
      <c r="F1644">
        <v>24000</v>
      </c>
      <c r="G1644">
        <v>902.5</v>
      </c>
      <c r="H1644">
        <v>2058784</v>
      </c>
      <c r="I1644">
        <v>4992</v>
      </c>
      <c r="J1644">
        <v>1.0780000000000001</v>
      </c>
      <c r="K1644">
        <v>26.757000000000001</v>
      </c>
      <c r="L1644">
        <v>38.578000000000003</v>
      </c>
      <c r="M1644">
        <v>16.152000000000001</v>
      </c>
    </row>
    <row r="1645" spans="1:13" hidden="1" x14ac:dyDescent="0.3">
      <c r="A1645" t="s">
        <v>13</v>
      </c>
      <c r="B1645">
        <v>2003</v>
      </c>
      <c r="C1645" t="s">
        <v>49</v>
      </c>
      <c r="D1645" t="s">
        <v>244</v>
      </c>
      <c r="E1645">
        <v>651400</v>
      </c>
      <c r="F1645">
        <v>1193200</v>
      </c>
      <c r="G1645">
        <v>902.5</v>
      </c>
      <c r="H1645">
        <v>64475572</v>
      </c>
      <c r="I1645">
        <v>156336</v>
      </c>
      <c r="J1645">
        <v>1.712</v>
      </c>
      <c r="K1645">
        <v>26.757000000000001</v>
      </c>
      <c r="L1645">
        <v>38.578000000000003</v>
      </c>
      <c r="M1645">
        <v>16.152000000000001</v>
      </c>
    </row>
    <row r="1646" spans="1:13" hidden="1" x14ac:dyDescent="0.3">
      <c r="A1646" t="s">
        <v>13</v>
      </c>
      <c r="B1646">
        <v>2003</v>
      </c>
      <c r="C1646" t="s">
        <v>16</v>
      </c>
      <c r="D1646" t="s">
        <v>244</v>
      </c>
      <c r="E1646">
        <v>23900</v>
      </c>
      <c r="F1646">
        <v>83800</v>
      </c>
      <c r="G1646">
        <v>902.5</v>
      </c>
      <c r="H1646">
        <v>2365622</v>
      </c>
      <c r="I1646">
        <v>5736</v>
      </c>
      <c r="J1646">
        <v>3.5659999999999998</v>
      </c>
      <c r="K1646">
        <v>26.757000000000001</v>
      </c>
      <c r="L1646">
        <v>38.578000000000003</v>
      </c>
      <c r="M1646">
        <v>16.152000000000001</v>
      </c>
    </row>
    <row r="1647" spans="1:13" hidden="1" x14ac:dyDescent="0.3">
      <c r="A1647" t="s">
        <v>18</v>
      </c>
      <c r="B1647">
        <v>2003</v>
      </c>
      <c r="C1647" t="s">
        <v>24</v>
      </c>
      <c r="D1647" t="s">
        <v>244</v>
      </c>
      <c r="E1647">
        <v>176200</v>
      </c>
      <c r="F1647">
        <v>12669000</v>
      </c>
      <c r="G1647">
        <v>902.5</v>
      </c>
      <c r="H1647">
        <v>17440276</v>
      </c>
      <c r="I1647">
        <v>42288</v>
      </c>
      <c r="J1647" t="s">
        <v>328</v>
      </c>
      <c r="K1647">
        <v>26.757000000000001</v>
      </c>
      <c r="L1647">
        <v>38.578000000000003</v>
      </c>
      <c r="M1647">
        <v>16.152000000000001</v>
      </c>
    </row>
    <row r="1648" spans="1:13" hidden="1" x14ac:dyDescent="0.3">
      <c r="A1648" t="s">
        <v>32</v>
      </c>
      <c r="B1648">
        <v>2003</v>
      </c>
      <c r="C1648" t="s">
        <v>19</v>
      </c>
      <c r="D1648" t="s">
        <v>244</v>
      </c>
      <c r="E1648">
        <v>107500</v>
      </c>
      <c r="F1648">
        <v>71300</v>
      </c>
      <c r="G1648">
        <v>902.5</v>
      </c>
      <c r="H1648">
        <v>10640350</v>
      </c>
      <c r="I1648">
        <v>25800</v>
      </c>
      <c r="J1648">
        <v>0.66700000000000004</v>
      </c>
      <c r="K1648">
        <v>26.757000000000001</v>
      </c>
      <c r="L1648">
        <v>38.578000000000003</v>
      </c>
      <c r="M1648">
        <v>16.152000000000001</v>
      </c>
    </row>
    <row r="1649" spans="1:13" hidden="1" x14ac:dyDescent="0.3">
      <c r="A1649" t="s">
        <v>20</v>
      </c>
      <c r="B1649">
        <v>2003</v>
      </c>
      <c r="C1649" t="s">
        <v>21</v>
      </c>
      <c r="D1649" t="s">
        <v>244</v>
      </c>
      <c r="E1649">
        <v>759500</v>
      </c>
      <c r="F1649">
        <v>2036500</v>
      </c>
      <c r="G1649">
        <v>902.5</v>
      </c>
      <c r="H1649">
        <v>75175310</v>
      </c>
      <c r="I1649">
        <v>182280</v>
      </c>
      <c r="J1649">
        <v>2.6890000000000001</v>
      </c>
      <c r="K1649">
        <v>26.757000000000001</v>
      </c>
      <c r="L1649">
        <v>38.578000000000003</v>
      </c>
      <c r="M1649">
        <v>16.152000000000001</v>
      </c>
    </row>
    <row r="1650" spans="1:13" hidden="1" x14ac:dyDescent="0.3">
      <c r="A1650" t="s">
        <v>13</v>
      </c>
      <c r="B1650">
        <v>2003</v>
      </c>
      <c r="C1650" t="s">
        <v>19</v>
      </c>
      <c r="D1650" t="s">
        <v>258</v>
      </c>
      <c r="E1650">
        <v>1015191</v>
      </c>
      <c r="F1650">
        <v>2790000</v>
      </c>
      <c r="G1650">
        <v>592.29999999999995</v>
      </c>
      <c r="H1650">
        <v>100483605.2</v>
      </c>
      <c r="I1650">
        <v>243645.84</v>
      </c>
      <c r="J1650">
        <v>2.7330000000000001</v>
      </c>
      <c r="K1650">
        <v>25.434999999999999</v>
      </c>
      <c r="L1650">
        <v>38.161999999999999</v>
      </c>
      <c r="M1650">
        <v>13.544</v>
      </c>
    </row>
    <row r="1651" spans="1:13" hidden="1" x14ac:dyDescent="0.3">
      <c r="A1651" t="s">
        <v>18</v>
      </c>
      <c r="B1651">
        <v>2003</v>
      </c>
      <c r="C1651" t="s">
        <v>24</v>
      </c>
      <c r="D1651" t="s">
        <v>258</v>
      </c>
      <c r="E1651">
        <v>160257</v>
      </c>
      <c r="F1651">
        <v>9280000</v>
      </c>
      <c r="G1651">
        <v>592.29999999999995</v>
      </c>
      <c r="H1651">
        <v>15862237.859999999</v>
      </c>
      <c r="I1651">
        <v>38461.68</v>
      </c>
      <c r="J1651">
        <v>50.103000000000002</v>
      </c>
      <c r="K1651">
        <v>25.434999999999999</v>
      </c>
      <c r="L1651">
        <v>38.161999999999999</v>
      </c>
      <c r="M1651">
        <v>13.544</v>
      </c>
    </row>
    <row r="1652" spans="1:13" hidden="1" x14ac:dyDescent="0.3">
      <c r="A1652" t="s">
        <v>31</v>
      </c>
      <c r="B1652">
        <v>2003</v>
      </c>
      <c r="C1652" t="s">
        <v>21</v>
      </c>
      <c r="D1652" t="s">
        <v>258</v>
      </c>
      <c r="E1652">
        <v>5785</v>
      </c>
      <c r="F1652">
        <v>9700</v>
      </c>
      <c r="G1652">
        <v>592.29999999999995</v>
      </c>
      <c r="H1652">
        <v>572599.30000000005</v>
      </c>
      <c r="I1652">
        <v>1388.4</v>
      </c>
      <c r="J1652" t="s">
        <v>329</v>
      </c>
      <c r="K1652">
        <v>25.434999999999999</v>
      </c>
      <c r="L1652">
        <v>38.161999999999999</v>
      </c>
      <c r="M1652">
        <v>13.544</v>
      </c>
    </row>
    <row r="1653" spans="1:13" hidden="1" x14ac:dyDescent="0.3">
      <c r="A1653" t="s">
        <v>32</v>
      </c>
      <c r="B1653">
        <v>2003</v>
      </c>
      <c r="C1653" t="s">
        <v>19</v>
      </c>
      <c r="D1653" t="s">
        <v>258</v>
      </c>
      <c r="E1653">
        <v>2419</v>
      </c>
      <c r="F1653">
        <v>400</v>
      </c>
      <c r="G1653">
        <v>592.29999999999995</v>
      </c>
      <c r="H1653">
        <v>239432.62</v>
      </c>
      <c r="I1653">
        <v>580.55999999999995</v>
      </c>
      <c r="J1653">
        <v>4.2999999999999997E-2</v>
      </c>
      <c r="K1653">
        <v>25.434999999999999</v>
      </c>
      <c r="L1653">
        <v>38.161999999999999</v>
      </c>
      <c r="M1653">
        <v>13.544</v>
      </c>
    </row>
    <row r="1654" spans="1:13" hidden="1" x14ac:dyDescent="0.3">
      <c r="A1654" t="s">
        <v>20</v>
      </c>
      <c r="B1654">
        <v>2003</v>
      </c>
      <c r="C1654" t="s">
        <v>21</v>
      </c>
      <c r="D1654" t="s">
        <v>258</v>
      </c>
      <c r="E1654">
        <v>2315496</v>
      </c>
      <c r="F1654">
        <v>9114000</v>
      </c>
      <c r="G1654">
        <v>592.29999999999995</v>
      </c>
      <c r="H1654">
        <v>229187794.09999999</v>
      </c>
      <c r="I1654">
        <v>555719.04</v>
      </c>
      <c r="J1654">
        <v>3.8260000000000001</v>
      </c>
      <c r="K1654">
        <v>25.434999999999999</v>
      </c>
      <c r="L1654">
        <v>38.161999999999999</v>
      </c>
      <c r="M1654">
        <v>13.544</v>
      </c>
    </row>
    <row r="1655" spans="1:13" hidden="1" x14ac:dyDescent="0.3">
      <c r="A1655" t="s">
        <v>22</v>
      </c>
      <c r="B1655">
        <v>2003</v>
      </c>
      <c r="C1655" t="s">
        <v>14</v>
      </c>
      <c r="D1655" t="s">
        <v>322</v>
      </c>
      <c r="E1655">
        <v>73301.3</v>
      </c>
      <c r="G1655">
        <v>1258.3</v>
      </c>
      <c r="H1655">
        <v>7255362.6739999996</v>
      </c>
      <c r="I1655">
        <v>17592.312000000002</v>
      </c>
      <c r="J1655">
        <v>0.79</v>
      </c>
      <c r="K1655">
        <v>23.404</v>
      </c>
      <c r="L1655">
        <v>33.868000000000002</v>
      </c>
      <c r="M1655">
        <v>14.037000000000001</v>
      </c>
    </row>
    <row r="1656" spans="1:13" hidden="1" x14ac:dyDescent="0.3">
      <c r="A1656" t="s">
        <v>13</v>
      </c>
      <c r="B1656">
        <v>2003</v>
      </c>
      <c r="C1656" t="s">
        <v>14</v>
      </c>
      <c r="D1656" t="s">
        <v>322</v>
      </c>
      <c r="E1656">
        <v>-614160.1</v>
      </c>
      <c r="F1656">
        <v>418254</v>
      </c>
      <c r="G1656">
        <v>1258.3</v>
      </c>
      <c r="H1656">
        <v>60789566.700000003</v>
      </c>
      <c r="I1656">
        <v>147398.424</v>
      </c>
      <c r="J1656">
        <v>0.74</v>
      </c>
      <c r="K1656">
        <v>23.404</v>
      </c>
      <c r="L1656">
        <v>33.868000000000002</v>
      </c>
      <c r="M1656">
        <v>14.037000000000001</v>
      </c>
    </row>
    <row r="1657" spans="1:13" hidden="1" x14ac:dyDescent="0.3">
      <c r="A1657" t="s">
        <v>13</v>
      </c>
      <c r="B1657">
        <v>2003</v>
      </c>
      <c r="C1657" t="s">
        <v>17</v>
      </c>
      <c r="D1657" t="s">
        <v>322</v>
      </c>
      <c r="F1657">
        <v>1525099</v>
      </c>
      <c r="G1657">
        <v>1258.3</v>
      </c>
      <c r="H1657">
        <v>142289747.19999999</v>
      </c>
      <c r="I1657">
        <v>345014.54200000002</v>
      </c>
      <c r="J1657">
        <v>0.999</v>
      </c>
      <c r="K1657">
        <v>23.404</v>
      </c>
      <c r="L1657">
        <v>33.868000000000002</v>
      </c>
      <c r="M1657">
        <v>14.037000000000001</v>
      </c>
    </row>
    <row r="1658" spans="1:13" hidden="1" x14ac:dyDescent="0.3">
      <c r="A1658" t="s">
        <v>18</v>
      </c>
      <c r="B1658">
        <v>2003</v>
      </c>
      <c r="C1658" t="s">
        <v>24</v>
      </c>
      <c r="D1658" t="s">
        <v>322</v>
      </c>
      <c r="E1658">
        <v>338.45</v>
      </c>
      <c r="F1658">
        <v>966</v>
      </c>
      <c r="G1658">
        <v>1258.3</v>
      </c>
      <c r="H1658">
        <v>33499.781000000003</v>
      </c>
      <c r="I1658">
        <v>81.227999999999994</v>
      </c>
      <c r="J1658">
        <v>-2.85</v>
      </c>
      <c r="K1658">
        <v>23.404</v>
      </c>
      <c r="L1658">
        <v>33.868000000000002</v>
      </c>
      <c r="M1658">
        <v>14.037000000000001</v>
      </c>
    </row>
    <row r="1659" spans="1:13" hidden="1" x14ac:dyDescent="0.3">
      <c r="A1659" t="s">
        <v>20</v>
      </c>
      <c r="B1659">
        <v>2003</v>
      </c>
      <c r="C1659" t="s">
        <v>21</v>
      </c>
      <c r="D1659" t="s">
        <v>322</v>
      </c>
      <c r="E1659">
        <v>60269.7</v>
      </c>
      <c r="F1659">
        <v>80183</v>
      </c>
      <c r="H1659">
        <v>5965494.9060000004</v>
      </c>
      <c r="J1659">
        <v>1.361</v>
      </c>
      <c r="K1659">
        <v>23.404</v>
      </c>
      <c r="L1659">
        <v>33.868000000000002</v>
      </c>
      <c r="M1659">
        <v>14.037000000000001</v>
      </c>
    </row>
    <row r="1660" spans="1:13" hidden="1" x14ac:dyDescent="0.3">
      <c r="A1660" t="s">
        <v>22</v>
      </c>
      <c r="B1660">
        <v>2003</v>
      </c>
      <c r="C1660" t="s">
        <v>19</v>
      </c>
      <c r="D1660" t="s">
        <v>246</v>
      </c>
      <c r="E1660">
        <v>514</v>
      </c>
      <c r="F1660">
        <v>136</v>
      </c>
      <c r="G1660">
        <v>1163</v>
      </c>
      <c r="H1660">
        <v>50875.72</v>
      </c>
      <c r="I1660">
        <v>123.36</v>
      </c>
      <c r="J1660">
        <v>0.23699999999999999</v>
      </c>
      <c r="K1660">
        <v>25.823</v>
      </c>
      <c r="L1660">
        <v>37.101999999999997</v>
      </c>
      <c r="M1660">
        <v>15.023</v>
      </c>
    </row>
    <row r="1661" spans="1:13" hidden="1" x14ac:dyDescent="0.3">
      <c r="A1661" t="s">
        <v>13</v>
      </c>
      <c r="B1661">
        <v>2003</v>
      </c>
      <c r="C1661" t="s">
        <v>123</v>
      </c>
      <c r="D1661" t="s">
        <v>246</v>
      </c>
      <c r="E1661">
        <v>1708583</v>
      </c>
      <c r="F1661">
        <v>1743430</v>
      </c>
      <c r="G1661">
        <v>1163</v>
      </c>
      <c r="H1661">
        <v>169115545.30000001</v>
      </c>
      <c r="I1661">
        <v>410059.92</v>
      </c>
      <c r="J1661">
        <v>0.998</v>
      </c>
      <c r="K1661">
        <v>25.823</v>
      </c>
      <c r="L1661">
        <v>37.101999999999997</v>
      </c>
      <c r="M1661">
        <v>15.023</v>
      </c>
    </row>
    <row r="1662" spans="1:13" hidden="1" x14ac:dyDescent="0.3">
      <c r="A1662" t="s">
        <v>18</v>
      </c>
      <c r="B1662">
        <v>2003</v>
      </c>
      <c r="C1662" t="s">
        <v>24</v>
      </c>
      <c r="D1662" t="s">
        <v>246</v>
      </c>
      <c r="E1662">
        <v>43141</v>
      </c>
      <c r="F1662">
        <v>1870120</v>
      </c>
      <c r="G1662">
        <v>1163</v>
      </c>
      <c r="H1662">
        <v>4270096.18</v>
      </c>
      <c r="I1662">
        <v>10353.84</v>
      </c>
      <c r="J1662">
        <v>31.466000000000001</v>
      </c>
      <c r="K1662">
        <v>25.823</v>
      </c>
      <c r="L1662">
        <v>37.101999999999997</v>
      </c>
      <c r="M1662">
        <v>15.023</v>
      </c>
    </row>
    <row r="1663" spans="1:13" hidden="1" x14ac:dyDescent="0.3">
      <c r="A1663" t="s">
        <v>31</v>
      </c>
      <c r="B1663">
        <v>2003</v>
      </c>
      <c r="D1663" t="s">
        <v>246</v>
      </c>
      <c r="E1663">
        <v>1984</v>
      </c>
      <c r="F1663">
        <v>1062</v>
      </c>
      <c r="G1663">
        <v>1163</v>
      </c>
      <c r="H1663">
        <v>196376.32000000001</v>
      </c>
      <c r="I1663">
        <v>476.16</v>
      </c>
      <c r="J1663">
        <v>0.35799999999999998</v>
      </c>
      <c r="K1663">
        <v>25.823</v>
      </c>
      <c r="L1663">
        <v>37.101999999999997</v>
      </c>
      <c r="M1663">
        <v>15.023</v>
      </c>
    </row>
    <row r="1664" spans="1:13" hidden="1" x14ac:dyDescent="0.3">
      <c r="A1664" t="s">
        <v>32</v>
      </c>
      <c r="B1664">
        <v>2003</v>
      </c>
      <c r="C1664" t="s">
        <v>19</v>
      </c>
      <c r="D1664" t="s">
        <v>246</v>
      </c>
      <c r="E1664">
        <v>610876</v>
      </c>
      <c r="F1664">
        <v>224268</v>
      </c>
      <c r="G1664">
        <v>1163</v>
      </c>
      <c r="H1664">
        <v>60464506.479999997</v>
      </c>
      <c r="I1664">
        <v>146610.23999999999</v>
      </c>
      <c r="J1664">
        <v>0.34899999999999998</v>
      </c>
      <c r="K1664">
        <v>25.823</v>
      </c>
      <c r="L1664">
        <v>37.101999999999997</v>
      </c>
      <c r="M1664">
        <v>15.023</v>
      </c>
    </row>
    <row r="1665" spans="1:13" hidden="1" x14ac:dyDescent="0.3">
      <c r="A1665" t="s">
        <v>32</v>
      </c>
      <c r="B1665">
        <v>2003</v>
      </c>
      <c r="C1665" t="s">
        <v>21</v>
      </c>
      <c r="D1665" t="s">
        <v>246</v>
      </c>
      <c r="E1665">
        <v>5693</v>
      </c>
      <c r="F1665">
        <v>2331</v>
      </c>
      <c r="G1665">
        <v>1163</v>
      </c>
      <c r="H1665">
        <v>563493.14</v>
      </c>
      <c r="I1665">
        <v>1366.32</v>
      </c>
      <c r="J1665">
        <v>0.24299999999999999</v>
      </c>
      <c r="K1665">
        <v>25.823</v>
      </c>
      <c r="L1665">
        <v>37.101999999999997</v>
      </c>
      <c r="M1665">
        <v>15.023</v>
      </c>
    </row>
    <row r="1666" spans="1:13" hidden="1" x14ac:dyDescent="0.3">
      <c r="A1666" t="s">
        <v>20</v>
      </c>
      <c r="B1666">
        <v>2003</v>
      </c>
      <c r="C1666" t="s">
        <v>21</v>
      </c>
      <c r="D1666" t="s">
        <v>246</v>
      </c>
      <c r="E1666">
        <v>4078974</v>
      </c>
      <c r="G1666">
        <v>1163</v>
      </c>
      <c r="H1666">
        <v>403736846.5</v>
      </c>
      <c r="I1666">
        <v>978953.76</v>
      </c>
      <c r="J1666">
        <v>1.798</v>
      </c>
      <c r="K1666">
        <v>25.823</v>
      </c>
      <c r="L1666">
        <v>37.101999999999997</v>
      </c>
      <c r="M1666">
        <v>15.023</v>
      </c>
    </row>
    <row r="1667" spans="1:13" hidden="1" x14ac:dyDescent="0.3">
      <c r="A1667" t="s">
        <v>22</v>
      </c>
      <c r="B1667">
        <v>2003</v>
      </c>
      <c r="C1667" t="s">
        <v>19</v>
      </c>
      <c r="D1667" t="s">
        <v>248</v>
      </c>
      <c r="E1667">
        <v>146900</v>
      </c>
      <c r="F1667">
        <v>170000</v>
      </c>
      <c r="G1667">
        <v>1037.4000000000001</v>
      </c>
      <c r="H1667">
        <v>14540162</v>
      </c>
      <c r="I1667">
        <v>35256</v>
      </c>
      <c r="J1667">
        <v>1.222</v>
      </c>
      <c r="K1667">
        <v>26.198</v>
      </c>
      <c r="L1667">
        <v>36.93</v>
      </c>
      <c r="M1667">
        <v>15.859</v>
      </c>
    </row>
    <row r="1668" spans="1:13" hidden="1" x14ac:dyDescent="0.3">
      <c r="A1668" t="s">
        <v>13</v>
      </c>
      <c r="B1668">
        <v>2003</v>
      </c>
      <c r="C1668" t="s">
        <v>19</v>
      </c>
      <c r="D1668" t="s">
        <v>248</v>
      </c>
      <c r="E1668">
        <v>1500400</v>
      </c>
      <c r="F1668">
        <v>2768600</v>
      </c>
      <c r="G1668">
        <v>1037.4000000000001</v>
      </c>
      <c r="H1668">
        <v>148509592</v>
      </c>
      <c r="I1668">
        <v>360096</v>
      </c>
      <c r="J1668">
        <v>1.232</v>
      </c>
      <c r="K1668">
        <v>26.198</v>
      </c>
      <c r="L1668">
        <v>36.93</v>
      </c>
      <c r="M1668">
        <v>15.859</v>
      </c>
    </row>
    <row r="1669" spans="1:13" hidden="1" x14ac:dyDescent="0.3">
      <c r="A1669" t="s">
        <v>13</v>
      </c>
      <c r="B1669">
        <v>2003</v>
      </c>
      <c r="C1669" t="s">
        <v>16</v>
      </c>
      <c r="D1669" t="s">
        <v>248</v>
      </c>
      <c r="E1669">
        <v>29500</v>
      </c>
      <c r="F1669">
        <v>65500</v>
      </c>
      <c r="G1669">
        <v>1037.4000000000001</v>
      </c>
      <c r="H1669">
        <v>2919910</v>
      </c>
      <c r="I1669">
        <v>7080</v>
      </c>
      <c r="J1669">
        <v>2.2170000000000001</v>
      </c>
      <c r="K1669">
        <v>26.198</v>
      </c>
      <c r="L1669">
        <v>36.93</v>
      </c>
      <c r="M1669">
        <v>15.859</v>
      </c>
    </row>
    <row r="1670" spans="1:13" hidden="1" x14ac:dyDescent="0.3">
      <c r="A1670" t="s">
        <v>18</v>
      </c>
      <c r="B1670">
        <v>2003</v>
      </c>
      <c r="D1670" t="s">
        <v>248</v>
      </c>
      <c r="E1670">
        <v>442500</v>
      </c>
      <c r="F1670">
        <v>25668400</v>
      </c>
      <c r="G1670">
        <v>1037.4000000000001</v>
      </c>
      <c r="H1670">
        <v>43798650</v>
      </c>
      <c r="I1670">
        <v>106200</v>
      </c>
      <c r="J1670">
        <v>56.658000000000001</v>
      </c>
      <c r="K1670">
        <v>26.198</v>
      </c>
      <c r="L1670">
        <v>36.93</v>
      </c>
      <c r="M1670">
        <v>15.859</v>
      </c>
    </row>
    <row r="1671" spans="1:13" hidden="1" x14ac:dyDescent="0.3">
      <c r="A1671" t="s">
        <v>31</v>
      </c>
      <c r="B1671">
        <v>2003</v>
      </c>
      <c r="C1671" t="s">
        <v>19</v>
      </c>
      <c r="D1671" t="s">
        <v>248</v>
      </c>
      <c r="E1671">
        <v>89000</v>
      </c>
      <c r="F1671">
        <v>32400</v>
      </c>
      <c r="G1671">
        <v>1037.4000000000001</v>
      </c>
      <c r="H1671">
        <v>8809220</v>
      </c>
      <c r="I1671">
        <v>21360</v>
      </c>
      <c r="J1671">
        <v>0.4</v>
      </c>
      <c r="K1671">
        <v>26.198</v>
      </c>
      <c r="L1671">
        <v>36.93</v>
      </c>
      <c r="M1671">
        <v>15.859</v>
      </c>
    </row>
    <row r="1672" spans="1:13" hidden="1" x14ac:dyDescent="0.3">
      <c r="A1672" t="s">
        <v>31</v>
      </c>
      <c r="B1672">
        <v>2003</v>
      </c>
      <c r="C1672" t="s">
        <v>21</v>
      </c>
      <c r="D1672" t="s">
        <v>248</v>
      </c>
      <c r="E1672">
        <v>182500</v>
      </c>
      <c r="F1672">
        <v>65400</v>
      </c>
      <c r="G1672">
        <v>1037.4000000000001</v>
      </c>
      <c r="H1672">
        <v>18063850</v>
      </c>
      <c r="I1672">
        <v>43800</v>
      </c>
      <c r="J1672">
        <v>0.42299999999999999</v>
      </c>
      <c r="K1672">
        <v>26.198</v>
      </c>
      <c r="L1672">
        <v>36.93</v>
      </c>
      <c r="M1672">
        <v>15.859</v>
      </c>
    </row>
    <row r="1673" spans="1:13" hidden="1" x14ac:dyDescent="0.3">
      <c r="A1673" t="s">
        <v>31</v>
      </c>
      <c r="B1673">
        <v>2003</v>
      </c>
      <c r="C1673" t="s">
        <v>16</v>
      </c>
      <c r="D1673" t="s">
        <v>248</v>
      </c>
      <c r="E1673">
        <v>4000</v>
      </c>
      <c r="F1673">
        <v>3200</v>
      </c>
      <c r="G1673">
        <v>1037.4000000000001</v>
      </c>
      <c r="H1673">
        <v>395920</v>
      </c>
      <c r="I1673">
        <v>960</v>
      </c>
      <c r="J1673">
        <v>0.73299999999999998</v>
      </c>
      <c r="K1673">
        <v>26.198</v>
      </c>
      <c r="L1673">
        <v>36.93</v>
      </c>
      <c r="M1673">
        <v>15.859</v>
      </c>
    </row>
    <row r="1674" spans="1:13" hidden="1" x14ac:dyDescent="0.3">
      <c r="A1674" t="s">
        <v>32</v>
      </c>
      <c r="B1674">
        <v>2003</v>
      </c>
      <c r="C1674" t="s">
        <v>19</v>
      </c>
      <c r="D1674" t="s">
        <v>248</v>
      </c>
      <c r="E1674">
        <v>600700</v>
      </c>
      <c r="F1674">
        <v>359200</v>
      </c>
      <c r="G1674">
        <v>1037.4000000000001</v>
      </c>
      <c r="H1674">
        <v>59457286</v>
      </c>
      <c r="I1674">
        <v>144168</v>
      </c>
      <c r="J1674">
        <v>0.59599999999999997</v>
      </c>
      <c r="K1674">
        <v>26.198</v>
      </c>
      <c r="L1674">
        <v>36.93</v>
      </c>
      <c r="M1674">
        <v>15.859</v>
      </c>
    </row>
    <row r="1675" spans="1:13" hidden="1" x14ac:dyDescent="0.3">
      <c r="A1675" t="s">
        <v>20</v>
      </c>
      <c r="B1675">
        <v>2003</v>
      </c>
      <c r="C1675" t="s">
        <v>21</v>
      </c>
      <c r="D1675" t="s">
        <v>248</v>
      </c>
      <c r="E1675">
        <v>664700</v>
      </c>
      <c r="F1675">
        <v>778200</v>
      </c>
      <c r="G1675">
        <v>1037.4000000000001</v>
      </c>
      <c r="H1675">
        <v>65792006</v>
      </c>
      <c r="I1675">
        <v>159528</v>
      </c>
      <c r="J1675">
        <v>1.1719999999999999</v>
      </c>
      <c r="K1675">
        <v>26.198</v>
      </c>
      <c r="L1675">
        <v>36.93</v>
      </c>
      <c r="M1675">
        <v>15.859</v>
      </c>
    </row>
    <row r="1676" spans="1:13" hidden="1" x14ac:dyDescent="0.3">
      <c r="A1676" t="s">
        <v>13</v>
      </c>
      <c r="B1676">
        <v>2003</v>
      </c>
      <c r="C1676" t="s">
        <v>19</v>
      </c>
      <c r="D1676" t="s">
        <v>330</v>
      </c>
      <c r="E1676">
        <v>157830</v>
      </c>
      <c r="F1676">
        <v>0</v>
      </c>
      <c r="G1676">
        <v>687.7</v>
      </c>
      <c r="H1676">
        <v>15622013.4</v>
      </c>
      <c r="I1676">
        <v>37879.199999999997</v>
      </c>
      <c r="J1676">
        <v>2.306</v>
      </c>
      <c r="K1676">
        <v>21.462</v>
      </c>
      <c r="L1676">
        <v>31.954999999999998</v>
      </c>
      <c r="M1676">
        <v>13.292999999999999</v>
      </c>
    </row>
    <row r="1677" spans="1:13" hidden="1" x14ac:dyDescent="0.3">
      <c r="A1677" t="s">
        <v>18</v>
      </c>
      <c r="B1677">
        <v>2003</v>
      </c>
      <c r="C1677" t="s">
        <v>24</v>
      </c>
      <c r="D1677" t="s">
        <v>330</v>
      </c>
      <c r="E1677">
        <v>330</v>
      </c>
      <c r="F1677">
        <v>10780</v>
      </c>
      <c r="G1677">
        <v>687.7</v>
      </c>
      <c r="H1677">
        <v>32663.4</v>
      </c>
      <c r="I1677">
        <v>79.2</v>
      </c>
      <c r="J1677">
        <v>32.71</v>
      </c>
      <c r="K1677">
        <v>21.462</v>
      </c>
      <c r="L1677">
        <v>31.954999999999998</v>
      </c>
      <c r="M1677">
        <v>13.292999999999999</v>
      </c>
    </row>
    <row r="1678" spans="1:13" hidden="1" x14ac:dyDescent="0.3">
      <c r="A1678" t="s">
        <v>13</v>
      </c>
      <c r="B1678">
        <v>2003</v>
      </c>
      <c r="C1678" t="s">
        <v>19</v>
      </c>
      <c r="D1678" t="s">
        <v>250</v>
      </c>
      <c r="E1678">
        <v>59196</v>
      </c>
      <c r="F1678">
        <v>114630</v>
      </c>
      <c r="G1678">
        <v>2499.5</v>
      </c>
      <c r="H1678">
        <v>5859220.0800000001</v>
      </c>
      <c r="I1678">
        <v>14207.04</v>
      </c>
      <c r="J1678">
        <v>1.925</v>
      </c>
      <c r="K1678">
        <v>21.852</v>
      </c>
      <c r="L1678">
        <v>33.232999999999997</v>
      </c>
      <c r="M1678">
        <v>12.917999999999999</v>
      </c>
    </row>
    <row r="1679" spans="1:13" hidden="1" x14ac:dyDescent="0.3">
      <c r="A1679" t="s">
        <v>18</v>
      </c>
      <c r="B1679">
        <v>2003</v>
      </c>
      <c r="C1679" t="s">
        <v>24</v>
      </c>
      <c r="D1679" t="s">
        <v>250</v>
      </c>
      <c r="E1679">
        <v>1393</v>
      </c>
      <c r="F1679">
        <v>36174</v>
      </c>
      <c r="G1679">
        <v>2499.5</v>
      </c>
      <c r="H1679">
        <v>137879.14000000001</v>
      </c>
      <c r="I1679">
        <v>334.32</v>
      </c>
      <c r="J1679">
        <v>25.87</v>
      </c>
      <c r="K1679">
        <v>21.852</v>
      </c>
      <c r="L1679">
        <v>33.232999999999997</v>
      </c>
      <c r="M1679">
        <v>12.917999999999999</v>
      </c>
    </row>
    <row r="1680" spans="1:13" hidden="1" x14ac:dyDescent="0.3">
      <c r="A1680" t="s">
        <v>13</v>
      </c>
      <c r="B1680">
        <v>2003</v>
      </c>
      <c r="C1680" t="s">
        <v>19</v>
      </c>
      <c r="D1680" t="s">
        <v>274</v>
      </c>
      <c r="E1680">
        <v>155000</v>
      </c>
      <c r="F1680">
        <v>220990</v>
      </c>
      <c r="G1680">
        <v>1709.8</v>
      </c>
      <c r="H1680">
        <v>15341900</v>
      </c>
      <c r="I1680">
        <v>37200</v>
      </c>
      <c r="J1680">
        <v>1.36</v>
      </c>
      <c r="K1680">
        <v>20.321999999999999</v>
      </c>
      <c r="L1680">
        <v>30.866</v>
      </c>
      <c r="M1680">
        <v>12.068</v>
      </c>
    </row>
    <row r="1681" spans="1:13" hidden="1" x14ac:dyDescent="0.3">
      <c r="A1681" t="s">
        <v>13</v>
      </c>
      <c r="B1681">
        <v>2003</v>
      </c>
      <c r="C1681" t="s">
        <v>34</v>
      </c>
      <c r="D1681" t="s">
        <v>274</v>
      </c>
      <c r="E1681">
        <v>1000</v>
      </c>
      <c r="F1681">
        <v>2000</v>
      </c>
      <c r="G1681">
        <v>1709.8</v>
      </c>
      <c r="H1681">
        <v>98980</v>
      </c>
      <c r="I1681">
        <v>240</v>
      </c>
      <c r="J1681">
        <v>1.9450000000000001</v>
      </c>
      <c r="K1681">
        <v>20.321999999999999</v>
      </c>
      <c r="L1681">
        <v>30.866</v>
      </c>
      <c r="M1681">
        <v>12.068</v>
      </c>
    </row>
    <row r="1682" spans="1:13" hidden="1" x14ac:dyDescent="0.3">
      <c r="A1682" t="s">
        <v>18</v>
      </c>
      <c r="B1682">
        <v>2003</v>
      </c>
      <c r="C1682" t="s">
        <v>24</v>
      </c>
      <c r="D1682" t="s">
        <v>274</v>
      </c>
      <c r="E1682" t="s">
        <v>331</v>
      </c>
      <c r="F1682">
        <v>128890</v>
      </c>
      <c r="G1682">
        <v>1709.8</v>
      </c>
      <c r="H1682">
        <v>277144</v>
      </c>
      <c r="I1682">
        <v>672</v>
      </c>
      <c r="J1682">
        <v>37.281999999999996</v>
      </c>
      <c r="K1682">
        <v>20.321999999999999</v>
      </c>
      <c r="L1682">
        <v>30.866</v>
      </c>
      <c r="M1682">
        <v>12.068</v>
      </c>
    </row>
    <row r="1683" spans="1:13" hidden="1" x14ac:dyDescent="0.3">
      <c r="A1683" t="s">
        <v>31</v>
      </c>
      <c r="B1683">
        <v>2003</v>
      </c>
      <c r="C1683" t="s">
        <v>19</v>
      </c>
      <c r="D1683" t="s">
        <v>274</v>
      </c>
      <c r="E1683">
        <v>2500</v>
      </c>
      <c r="F1683">
        <v>5000</v>
      </c>
      <c r="G1683">
        <v>1709.8</v>
      </c>
      <c r="H1683">
        <v>247450</v>
      </c>
      <c r="I1683">
        <v>600</v>
      </c>
      <c r="J1683">
        <v>2.0539999999999998</v>
      </c>
      <c r="K1683">
        <v>20.321999999999999</v>
      </c>
      <c r="L1683">
        <v>30.866</v>
      </c>
      <c r="M1683">
        <v>12.068</v>
      </c>
    </row>
    <row r="1684" spans="1:13" hidden="1" x14ac:dyDescent="0.3">
      <c r="A1684" t="s">
        <v>31</v>
      </c>
      <c r="B1684">
        <v>2003</v>
      </c>
      <c r="C1684" t="s">
        <v>21</v>
      </c>
      <c r="D1684" t="s">
        <v>274</v>
      </c>
      <c r="E1684">
        <v>1000</v>
      </c>
      <c r="F1684">
        <v>1000</v>
      </c>
      <c r="G1684">
        <v>1709.8</v>
      </c>
      <c r="I1684">
        <v>240</v>
      </c>
      <c r="J1684">
        <v>1.181</v>
      </c>
      <c r="K1684">
        <v>20.321999999999999</v>
      </c>
      <c r="L1684">
        <v>30.866</v>
      </c>
      <c r="M1684">
        <v>12.068</v>
      </c>
    </row>
    <row r="1685" spans="1:13" hidden="1" x14ac:dyDescent="0.3">
      <c r="A1685" t="s">
        <v>20</v>
      </c>
      <c r="B1685">
        <v>2003</v>
      </c>
      <c r="C1685" t="s">
        <v>21</v>
      </c>
      <c r="D1685" t="s">
        <v>274</v>
      </c>
      <c r="E1685">
        <v>10000</v>
      </c>
      <c r="F1685">
        <v>19500</v>
      </c>
      <c r="G1685">
        <v>1709.8</v>
      </c>
      <c r="H1685">
        <v>989800</v>
      </c>
      <c r="J1685">
        <v>1.8660000000000001</v>
      </c>
      <c r="K1685">
        <v>20.321999999999999</v>
      </c>
      <c r="L1685">
        <v>30.866</v>
      </c>
      <c r="M1685">
        <v>12.068</v>
      </c>
    </row>
    <row r="1686" spans="1:13" hidden="1" x14ac:dyDescent="0.3">
      <c r="A1686" t="s">
        <v>22</v>
      </c>
      <c r="B1686">
        <v>2003</v>
      </c>
      <c r="C1686" t="s">
        <v>19</v>
      </c>
      <c r="D1686" t="s">
        <v>237</v>
      </c>
      <c r="E1686">
        <v>70490</v>
      </c>
      <c r="F1686">
        <v>44575</v>
      </c>
      <c r="G1686">
        <v>1648.2</v>
      </c>
      <c r="H1686">
        <v>6977100.2000000002</v>
      </c>
      <c r="I1686">
        <v>16917.599999999999</v>
      </c>
      <c r="J1686">
        <v>0.47699999999999998</v>
      </c>
      <c r="K1686">
        <v>26.335999999999999</v>
      </c>
      <c r="L1686" t="s">
        <v>332</v>
      </c>
      <c r="M1686">
        <v>17.085999999999999</v>
      </c>
    </row>
    <row r="1687" spans="1:13" hidden="1" x14ac:dyDescent="0.3">
      <c r="A1687" t="s">
        <v>13</v>
      </c>
      <c r="B1687">
        <v>2003</v>
      </c>
      <c r="C1687" t="s">
        <v>19</v>
      </c>
      <c r="D1687" t="s">
        <v>237</v>
      </c>
      <c r="E1687">
        <v>4501000</v>
      </c>
      <c r="F1687">
        <v>6801000</v>
      </c>
      <c r="G1687">
        <v>1648.2</v>
      </c>
      <c r="H1687">
        <v>445508980</v>
      </c>
      <c r="I1687">
        <v>1080240</v>
      </c>
      <c r="J1687">
        <v>1.516</v>
      </c>
      <c r="K1687">
        <v>26.335999999999999</v>
      </c>
      <c r="L1687">
        <v>36.365000000000002</v>
      </c>
      <c r="M1687">
        <v>17.085999999999999</v>
      </c>
    </row>
    <row r="1688" spans="1:13" hidden="1" x14ac:dyDescent="0.3">
      <c r="A1688" t="s">
        <v>18</v>
      </c>
      <c r="B1688">
        <v>2003</v>
      </c>
      <c r="C1688" t="s">
        <v>24</v>
      </c>
      <c r="D1688" t="s">
        <v>237</v>
      </c>
      <c r="E1688">
        <v>14565</v>
      </c>
      <c r="F1688">
        <v>858096</v>
      </c>
      <c r="G1688">
        <v>1648.2</v>
      </c>
      <c r="H1688">
        <v>1441643.7</v>
      </c>
      <c r="J1688">
        <v>54.546999999999997</v>
      </c>
      <c r="K1688">
        <v>26.335999999999999</v>
      </c>
      <c r="L1688">
        <v>36.365000000000002</v>
      </c>
      <c r="M1688">
        <v>17.085999999999999</v>
      </c>
    </row>
    <row r="1689" spans="1:13" hidden="1" x14ac:dyDescent="0.3">
      <c r="A1689" t="s">
        <v>31</v>
      </c>
      <c r="B1689">
        <v>2003</v>
      </c>
      <c r="C1689" t="s">
        <v>38</v>
      </c>
      <c r="D1689" t="s">
        <v>237</v>
      </c>
      <c r="E1689">
        <v>820</v>
      </c>
      <c r="F1689">
        <v>0</v>
      </c>
      <c r="G1689">
        <v>1648.2</v>
      </c>
      <c r="H1689">
        <v>81163.600000000006</v>
      </c>
      <c r="I1689">
        <v>196.8</v>
      </c>
      <c r="J1689">
        <v>0.60799999999999998</v>
      </c>
      <c r="K1689">
        <v>26.335999999999999</v>
      </c>
      <c r="L1689">
        <v>36.365000000000002</v>
      </c>
      <c r="M1689">
        <v>17.085999999999999</v>
      </c>
    </row>
    <row r="1690" spans="1:13" hidden="1" x14ac:dyDescent="0.3">
      <c r="A1690" t="s">
        <v>31</v>
      </c>
      <c r="B1690">
        <v>2003</v>
      </c>
      <c r="C1690" t="s">
        <v>21</v>
      </c>
      <c r="D1690" t="s">
        <v>237</v>
      </c>
      <c r="E1690">
        <v>5230</v>
      </c>
      <c r="F1690">
        <v>3920</v>
      </c>
      <c r="H1690">
        <v>517665.4</v>
      </c>
      <c r="I1690">
        <v>1255.2</v>
      </c>
      <c r="J1690">
        <v>0.64800000000000002</v>
      </c>
      <c r="K1690">
        <v>26.335999999999999</v>
      </c>
      <c r="L1690">
        <v>36.365000000000002</v>
      </c>
      <c r="M1690">
        <v>17.085999999999999</v>
      </c>
    </row>
    <row r="1691" spans="1:13" hidden="1" x14ac:dyDescent="0.3">
      <c r="A1691" t="s">
        <v>32</v>
      </c>
      <c r="B1691">
        <v>2003</v>
      </c>
      <c r="C1691" t="s">
        <v>19</v>
      </c>
      <c r="D1691" t="s">
        <v>237</v>
      </c>
      <c r="E1691">
        <v>135994</v>
      </c>
      <c r="F1691">
        <v>36794</v>
      </c>
      <c r="G1691">
        <v>1648.2</v>
      </c>
      <c r="H1691">
        <v>13460686.119999999</v>
      </c>
      <c r="I1691">
        <v>32638.560000000001</v>
      </c>
      <c r="J1691">
        <v>0.25600000000000001</v>
      </c>
      <c r="K1691">
        <v>26.335999999999999</v>
      </c>
      <c r="L1691">
        <v>36.365000000000002</v>
      </c>
      <c r="M1691">
        <v>17.085999999999999</v>
      </c>
    </row>
    <row r="1692" spans="1:13" hidden="1" x14ac:dyDescent="0.3">
      <c r="A1692" t="s">
        <v>20</v>
      </c>
      <c r="B1692">
        <v>2003</v>
      </c>
      <c r="C1692" t="s">
        <v>21</v>
      </c>
      <c r="D1692" t="s">
        <v>237</v>
      </c>
      <c r="E1692">
        <v>5129</v>
      </c>
      <c r="F1692">
        <v>7517</v>
      </c>
      <c r="G1692">
        <v>1648.2</v>
      </c>
      <c r="H1692">
        <v>507668.42</v>
      </c>
      <c r="I1692">
        <v>1230.96</v>
      </c>
      <c r="J1692">
        <v>1.377</v>
      </c>
      <c r="K1692">
        <v>26.335999999999999</v>
      </c>
      <c r="L1692">
        <v>36.365000000000002</v>
      </c>
      <c r="M1692">
        <v>17.085999999999999</v>
      </c>
    </row>
    <row r="1693" spans="1:13" hidden="1" x14ac:dyDescent="0.3">
      <c r="A1693" t="s">
        <v>13</v>
      </c>
      <c r="B1693">
        <v>2003</v>
      </c>
      <c r="C1693" t="s">
        <v>19</v>
      </c>
      <c r="D1693" t="s">
        <v>252</v>
      </c>
      <c r="E1693">
        <v>2614000</v>
      </c>
      <c r="F1693">
        <v>9656000</v>
      </c>
      <c r="G1693">
        <v>451.7</v>
      </c>
      <c r="H1693">
        <v>258733720</v>
      </c>
      <c r="I1693">
        <v>627360</v>
      </c>
      <c r="J1693">
        <v>3.6779999999999999</v>
      </c>
      <c r="K1693">
        <v>25.391999999999999</v>
      </c>
      <c r="L1693">
        <v>38.244999999999997</v>
      </c>
      <c r="M1693">
        <v>13.439</v>
      </c>
    </row>
    <row r="1694" spans="1:13" hidden="1" x14ac:dyDescent="0.3">
      <c r="A1694" t="s">
        <v>18</v>
      </c>
      <c r="B1694">
        <v>2003</v>
      </c>
      <c r="C1694" t="s">
        <v>24</v>
      </c>
      <c r="D1694" t="s">
        <v>252</v>
      </c>
      <c r="E1694">
        <v>123000</v>
      </c>
      <c r="F1694">
        <v>6620000</v>
      </c>
      <c r="G1694">
        <v>451.7</v>
      </c>
      <c r="H1694">
        <v>12174540</v>
      </c>
      <c r="I1694">
        <v>29520</v>
      </c>
      <c r="J1694">
        <v>54.72</v>
      </c>
      <c r="K1694">
        <v>25.391999999999999</v>
      </c>
      <c r="L1694">
        <v>38.244999999999997</v>
      </c>
      <c r="M1694">
        <v>13.439</v>
      </c>
    </row>
    <row r="1695" spans="1:13" hidden="1" x14ac:dyDescent="0.3">
      <c r="A1695" t="s">
        <v>31</v>
      </c>
      <c r="B1695">
        <v>2003</v>
      </c>
      <c r="C1695" t="s">
        <v>21</v>
      </c>
      <c r="D1695" t="s">
        <v>252</v>
      </c>
      <c r="E1695">
        <v>20000</v>
      </c>
      <c r="F1695">
        <v>34000</v>
      </c>
      <c r="G1695">
        <v>451.7</v>
      </c>
      <c r="H1695" t="s">
        <v>333</v>
      </c>
      <c r="I1695">
        <v>4800</v>
      </c>
      <c r="J1695">
        <v>1.7889999999999999</v>
      </c>
      <c r="K1695">
        <v>25.391999999999999</v>
      </c>
      <c r="L1695">
        <v>38.244999999999997</v>
      </c>
      <c r="M1695">
        <v>13.439</v>
      </c>
    </row>
    <row r="1696" spans="1:13" hidden="1" x14ac:dyDescent="0.3">
      <c r="A1696" t="s">
        <v>32</v>
      </c>
      <c r="B1696">
        <v>2003</v>
      </c>
      <c r="C1696" t="s">
        <v>19</v>
      </c>
      <c r="D1696" t="s">
        <v>252</v>
      </c>
      <c r="E1696">
        <v>5200</v>
      </c>
      <c r="F1696">
        <v>2200</v>
      </c>
      <c r="G1696">
        <v>451.7</v>
      </c>
      <c r="H1696">
        <v>514696</v>
      </c>
      <c r="I1696">
        <v>1248</v>
      </c>
      <c r="J1696">
        <v>0.64100000000000001</v>
      </c>
      <c r="K1696">
        <v>25.391999999999999</v>
      </c>
      <c r="L1696">
        <v>38.244999999999997</v>
      </c>
      <c r="M1696">
        <v>13.439</v>
      </c>
    </row>
    <row r="1697" spans="1:13" hidden="1" x14ac:dyDescent="0.3">
      <c r="A1697" t="s">
        <v>20</v>
      </c>
      <c r="B1697">
        <v>2003</v>
      </c>
      <c r="C1697" t="s">
        <v>21</v>
      </c>
      <c r="D1697" t="s">
        <v>252</v>
      </c>
      <c r="E1697">
        <v>3444000</v>
      </c>
      <c r="F1697">
        <v>14489000</v>
      </c>
      <c r="G1697">
        <v>451.7</v>
      </c>
      <c r="H1697">
        <v>340887120</v>
      </c>
      <c r="I1697">
        <v>826560</v>
      </c>
      <c r="J1697">
        <v>4.1660000000000004</v>
      </c>
      <c r="K1697">
        <v>25.391999999999999</v>
      </c>
      <c r="L1697">
        <v>38.244999999999997</v>
      </c>
      <c r="M1697">
        <v>13.439</v>
      </c>
    </row>
    <row r="1698" spans="1:13" hidden="1" x14ac:dyDescent="0.3">
      <c r="A1698" t="s">
        <v>22</v>
      </c>
      <c r="B1698">
        <v>2003</v>
      </c>
      <c r="C1698" t="s">
        <v>21</v>
      </c>
      <c r="D1698" t="s">
        <v>253</v>
      </c>
      <c r="F1698">
        <v>323</v>
      </c>
      <c r="H1698">
        <v>21874.58</v>
      </c>
      <c r="I1698">
        <v>53.04</v>
      </c>
      <c r="J1698">
        <v>1.423</v>
      </c>
      <c r="K1698">
        <v>25.837</v>
      </c>
      <c r="L1698">
        <v>37.802</v>
      </c>
      <c r="M1698">
        <v>14.657999999999999</v>
      </c>
    </row>
    <row r="1699" spans="1:13" hidden="1" x14ac:dyDescent="0.3">
      <c r="A1699" t="s">
        <v>13</v>
      </c>
      <c r="B1699">
        <v>2003</v>
      </c>
      <c r="C1699" t="s">
        <v>19</v>
      </c>
      <c r="D1699" t="s">
        <v>253</v>
      </c>
      <c r="E1699">
        <v>5719933</v>
      </c>
      <c r="F1699">
        <v>12476923</v>
      </c>
      <c r="G1699">
        <v>1075.5999999999999</v>
      </c>
      <c r="H1699">
        <v>566158968.29999995</v>
      </c>
      <c r="I1699">
        <v>1372783.92</v>
      </c>
      <c r="J1699">
        <v>2.0659999999999998</v>
      </c>
      <c r="K1699">
        <v>25.837</v>
      </c>
      <c r="L1699">
        <v>37.802</v>
      </c>
    </row>
    <row r="1700" spans="1:13" hidden="1" x14ac:dyDescent="0.3">
      <c r="A1700" t="s">
        <v>13</v>
      </c>
      <c r="B1700">
        <v>2003</v>
      </c>
      <c r="C1700" t="s">
        <v>16</v>
      </c>
      <c r="D1700" t="s">
        <v>253</v>
      </c>
      <c r="E1700">
        <v>7839</v>
      </c>
      <c r="G1700">
        <v>1075.5999999999999</v>
      </c>
      <c r="H1700">
        <v>775904.22</v>
      </c>
      <c r="I1700">
        <v>1881.36</v>
      </c>
      <c r="J1700">
        <v>2.16</v>
      </c>
      <c r="L1700">
        <v>37.802</v>
      </c>
      <c r="M1700">
        <v>14.657999999999999</v>
      </c>
    </row>
    <row r="1701" spans="1:13" hidden="1" x14ac:dyDescent="0.3">
      <c r="A1701" t="s">
        <v>18</v>
      </c>
      <c r="B1701">
        <v>2003</v>
      </c>
      <c r="C1701" t="s">
        <v>24</v>
      </c>
      <c r="D1701" t="s">
        <v>253</v>
      </c>
      <c r="E1701">
        <v>2110126</v>
      </c>
      <c r="F1701">
        <v>117566725</v>
      </c>
      <c r="G1701">
        <v>1075.5999999999999</v>
      </c>
      <c r="H1701">
        <v>208860271.5</v>
      </c>
      <c r="I1701">
        <v>506430.24</v>
      </c>
      <c r="J1701">
        <v>48.921999999999997</v>
      </c>
      <c r="K1701">
        <v>25.837</v>
      </c>
      <c r="L1701">
        <v>37.802</v>
      </c>
      <c r="M1701">
        <v>14.657999999999999</v>
      </c>
    </row>
    <row r="1702" spans="1:13" hidden="1" x14ac:dyDescent="0.3">
      <c r="A1702" t="s">
        <v>31</v>
      </c>
      <c r="B1702">
        <v>2003</v>
      </c>
      <c r="C1702" t="s">
        <v>19</v>
      </c>
      <c r="D1702" t="s">
        <v>253</v>
      </c>
      <c r="E1702">
        <v>12044</v>
      </c>
      <c r="F1702">
        <v>20111</v>
      </c>
      <c r="G1702">
        <v>1075.5999999999999</v>
      </c>
      <c r="H1702">
        <v>1192115.1200000001</v>
      </c>
      <c r="I1702">
        <v>2890.56</v>
      </c>
      <c r="J1702">
        <v>1.6779999999999999</v>
      </c>
      <c r="K1702">
        <v>25.837</v>
      </c>
      <c r="L1702">
        <v>37.802</v>
      </c>
      <c r="M1702">
        <v>14.657999999999999</v>
      </c>
    </row>
    <row r="1703" spans="1:13" hidden="1" x14ac:dyDescent="0.3">
      <c r="A1703" t="s">
        <v>32</v>
      </c>
      <c r="B1703">
        <v>2003</v>
      </c>
      <c r="C1703" t="s">
        <v>19</v>
      </c>
      <c r="D1703" t="s">
        <v>253</v>
      </c>
      <c r="E1703" t="s">
        <v>334</v>
      </c>
      <c r="F1703">
        <v>134187</v>
      </c>
      <c r="G1703">
        <v>1075.5999999999999</v>
      </c>
      <c r="H1703">
        <v>56109386.479999997</v>
      </c>
      <c r="J1703">
        <v>0.36699999999999999</v>
      </c>
      <c r="K1703">
        <v>25.837</v>
      </c>
      <c r="L1703">
        <v>37.802</v>
      </c>
      <c r="M1703">
        <v>14.657999999999999</v>
      </c>
    </row>
    <row r="1704" spans="1:13" hidden="1" x14ac:dyDescent="0.3">
      <c r="A1704" t="s">
        <v>32</v>
      </c>
      <c r="B1704">
        <v>2003</v>
      </c>
      <c r="C1704" t="s">
        <v>16</v>
      </c>
      <c r="D1704" t="s">
        <v>253</v>
      </c>
      <c r="E1704">
        <v>57741</v>
      </c>
      <c r="F1704">
        <v>28301</v>
      </c>
      <c r="G1704">
        <v>1075.5999999999999</v>
      </c>
      <c r="H1704">
        <v>5715204.1799999997</v>
      </c>
      <c r="I1704">
        <v>13857.84</v>
      </c>
      <c r="J1704">
        <v>0.54</v>
      </c>
      <c r="K1704">
        <v>25.837</v>
      </c>
      <c r="L1704">
        <v>37.802</v>
      </c>
      <c r="M1704">
        <v>14.657999999999999</v>
      </c>
    </row>
    <row r="1705" spans="1:13" hidden="1" x14ac:dyDescent="0.3">
      <c r="A1705" t="s">
        <v>20</v>
      </c>
      <c r="B1705">
        <v>2003</v>
      </c>
      <c r="C1705" t="s">
        <v>21</v>
      </c>
      <c r="D1705" t="s">
        <v>253</v>
      </c>
      <c r="E1705">
        <v>9443104</v>
      </c>
      <c r="F1705">
        <v>26349910</v>
      </c>
      <c r="G1705">
        <v>1075.5999999999999</v>
      </c>
      <c r="H1705">
        <v>934678433.89999998</v>
      </c>
      <c r="I1705">
        <v>2266344.96</v>
      </c>
      <c r="J1705">
        <v>2.7669999999999999</v>
      </c>
      <c r="K1705">
        <v>25.837</v>
      </c>
      <c r="M1705">
        <v>14.657999999999999</v>
      </c>
    </row>
    <row r="1706" spans="1:13" hidden="1" x14ac:dyDescent="0.3">
      <c r="A1706" t="s">
        <v>22</v>
      </c>
      <c r="B1706">
        <v>2003</v>
      </c>
      <c r="C1706" t="s">
        <v>19</v>
      </c>
      <c r="D1706" t="s">
        <v>295</v>
      </c>
      <c r="E1706">
        <v>126421</v>
      </c>
      <c r="G1706">
        <v>1734.3</v>
      </c>
      <c r="H1706">
        <v>12513150.58</v>
      </c>
      <c r="I1706">
        <v>30341.040000000001</v>
      </c>
      <c r="K1706">
        <v>18.824000000000002</v>
      </c>
      <c r="M1706">
        <v>9.6460000000000008</v>
      </c>
    </row>
    <row r="1707" spans="1:13" hidden="1" x14ac:dyDescent="0.3">
      <c r="A1707" t="s">
        <v>13</v>
      </c>
      <c r="B1707">
        <v>2003</v>
      </c>
      <c r="C1707" t="s">
        <v>19</v>
      </c>
      <c r="D1707" t="s">
        <v>295</v>
      </c>
      <c r="E1707">
        <v>271671</v>
      </c>
      <c r="F1707">
        <v>520831</v>
      </c>
      <c r="G1707">
        <v>1734.3</v>
      </c>
      <c r="H1707">
        <v>26889995.579999998</v>
      </c>
      <c r="I1707">
        <v>65201.04</v>
      </c>
      <c r="K1707">
        <v>18.824000000000002</v>
      </c>
      <c r="L1707">
        <v>29.361999999999998</v>
      </c>
      <c r="M1707">
        <v>9.6460000000000008</v>
      </c>
    </row>
    <row r="1708" spans="1:13" hidden="1" x14ac:dyDescent="0.3">
      <c r="A1708" t="s">
        <v>13</v>
      </c>
      <c r="B1708">
        <v>2003</v>
      </c>
      <c r="C1708" t="s">
        <v>16</v>
      </c>
      <c r="D1708" t="s">
        <v>295</v>
      </c>
      <c r="E1708">
        <v>5655</v>
      </c>
      <c r="F1708">
        <v>21126</v>
      </c>
      <c r="G1708">
        <v>1734.3</v>
      </c>
      <c r="H1708">
        <v>559731.9</v>
      </c>
      <c r="I1708">
        <v>1357.2</v>
      </c>
      <c r="J1708">
        <v>3.66</v>
      </c>
      <c r="K1708">
        <v>18.824000000000002</v>
      </c>
      <c r="L1708">
        <v>29.361999999999998</v>
      </c>
      <c r="M1708">
        <v>9.6460000000000008</v>
      </c>
    </row>
    <row r="1709" spans="1:13" hidden="1" x14ac:dyDescent="0.3">
      <c r="A1709" t="s">
        <v>18</v>
      </c>
      <c r="B1709">
        <v>2003</v>
      </c>
      <c r="C1709" t="s">
        <v>24</v>
      </c>
      <c r="D1709" t="s">
        <v>295</v>
      </c>
      <c r="E1709">
        <v>116877</v>
      </c>
      <c r="F1709">
        <v>7023220</v>
      </c>
      <c r="G1709">
        <v>1734.3</v>
      </c>
      <c r="I1709">
        <v>28050.48</v>
      </c>
      <c r="J1709">
        <v>58.12</v>
      </c>
      <c r="K1709">
        <v>18.824000000000002</v>
      </c>
      <c r="L1709">
        <v>29.361999999999998</v>
      </c>
      <c r="M1709">
        <v>9.6460000000000008</v>
      </c>
    </row>
    <row r="1710" spans="1:13" hidden="1" x14ac:dyDescent="0.3">
      <c r="A1710" t="s">
        <v>31</v>
      </c>
      <c r="B1710">
        <v>2003</v>
      </c>
      <c r="C1710" t="s">
        <v>19</v>
      </c>
      <c r="D1710" t="s">
        <v>295</v>
      </c>
      <c r="E1710">
        <v>262</v>
      </c>
      <c r="F1710">
        <v>301</v>
      </c>
      <c r="G1710">
        <v>1734.3</v>
      </c>
      <c r="H1710">
        <v>25932.76</v>
      </c>
      <c r="J1710">
        <v>1.024</v>
      </c>
      <c r="K1710">
        <v>18.824000000000002</v>
      </c>
      <c r="L1710">
        <v>29.361999999999998</v>
      </c>
      <c r="M1710">
        <v>9.6460000000000008</v>
      </c>
    </row>
    <row r="1711" spans="1:13" hidden="1" x14ac:dyDescent="0.3">
      <c r="A1711" t="s">
        <v>32</v>
      </c>
      <c r="B1711">
        <v>2003</v>
      </c>
      <c r="C1711" t="s">
        <v>123</v>
      </c>
      <c r="D1711" t="s">
        <v>295</v>
      </c>
      <c r="E1711">
        <v>10774</v>
      </c>
      <c r="F1711">
        <v>3905</v>
      </c>
      <c r="G1711">
        <v>1734.3</v>
      </c>
      <c r="H1711">
        <v>1066410.52</v>
      </c>
      <c r="I1711">
        <v>2585.7600000000002</v>
      </c>
      <c r="J1711">
        <v>0.37</v>
      </c>
      <c r="K1711">
        <v>18.824000000000002</v>
      </c>
      <c r="M1711">
        <v>9.6460000000000008</v>
      </c>
    </row>
    <row r="1712" spans="1:13" hidden="1" x14ac:dyDescent="0.3">
      <c r="A1712" t="s">
        <v>32</v>
      </c>
      <c r="B1712">
        <v>2003</v>
      </c>
      <c r="C1712" t="s">
        <v>16</v>
      </c>
      <c r="D1712" t="s">
        <v>295</v>
      </c>
      <c r="E1712">
        <v>645</v>
      </c>
      <c r="F1712">
        <v>233</v>
      </c>
      <c r="G1712">
        <v>1734.3</v>
      </c>
      <c r="H1712">
        <v>63842.1</v>
      </c>
      <c r="I1712">
        <v>154.80000000000001</v>
      </c>
      <c r="J1712">
        <v>0.24299999999999999</v>
      </c>
      <c r="K1712">
        <v>18.824000000000002</v>
      </c>
      <c r="L1712">
        <v>29.361999999999998</v>
      </c>
      <c r="M1712">
        <v>9.6460000000000008</v>
      </c>
    </row>
    <row r="1713" spans="1:13" hidden="1" x14ac:dyDescent="0.3">
      <c r="A1713" t="s">
        <v>20</v>
      </c>
      <c r="B1713">
        <v>2003</v>
      </c>
      <c r="C1713" t="s">
        <v>21</v>
      </c>
      <c r="D1713" t="s">
        <v>295</v>
      </c>
      <c r="E1713">
        <v>383387</v>
      </c>
      <c r="F1713">
        <v>729653</v>
      </c>
      <c r="G1713">
        <v>1734.3</v>
      </c>
      <c r="H1713">
        <v>37947645.259999998</v>
      </c>
      <c r="I1713">
        <v>92012.88</v>
      </c>
      <c r="J1713">
        <v>1.5249999999999999</v>
      </c>
      <c r="K1713">
        <v>18.824000000000002</v>
      </c>
      <c r="L1713">
        <v>29.361999999999998</v>
      </c>
      <c r="M1713">
        <v>9.6460000000000008</v>
      </c>
    </row>
    <row r="1714" spans="1:13" hidden="1" x14ac:dyDescent="0.3">
      <c r="A1714" t="s">
        <v>22</v>
      </c>
      <c r="B1714">
        <v>2004</v>
      </c>
      <c r="C1714" t="s">
        <v>19</v>
      </c>
      <c r="D1714" t="s">
        <v>52</v>
      </c>
      <c r="E1714">
        <v>61063</v>
      </c>
      <c r="F1714">
        <v>73142</v>
      </c>
      <c r="G1714">
        <v>781.8</v>
      </c>
      <c r="H1714">
        <v>6615565.4199999999</v>
      </c>
      <c r="I1714">
        <v>12823.23</v>
      </c>
      <c r="J1714">
        <v>1.4390000000000001</v>
      </c>
      <c r="K1714">
        <v>27.83</v>
      </c>
      <c r="L1714">
        <v>37.341999999999999</v>
      </c>
      <c r="M1714">
        <v>20.184000000000001</v>
      </c>
    </row>
    <row r="1715" spans="1:13" hidden="1" x14ac:dyDescent="0.3">
      <c r="A1715" t="s">
        <v>22</v>
      </c>
      <c r="B1715">
        <v>2004</v>
      </c>
      <c r="C1715" t="s">
        <v>21</v>
      </c>
      <c r="D1715" t="s">
        <v>52</v>
      </c>
      <c r="E1715">
        <v>7924</v>
      </c>
      <c r="F1715">
        <v>14276</v>
      </c>
      <c r="G1715">
        <v>781.8</v>
      </c>
      <c r="H1715">
        <v>858486.16</v>
      </c>
      <c r="I1715">
        <v>1664.04</v>
      </c>
      <c r="J1715">
        <v>1.823</v>
      </c>
      <c r="K1715">
        <v>27.83</v>
      </c>
      <c r="L1715">
        <v>37.341999999999999</v>
      </c>
      <c r="M1715">
        <v>20.184000000000001</v>
      </c>
    </row>
    <row r="1716" spans="1:13" hidden="1" x14ac:dyDescent="0.3">
      <c r="A1716" t="s">
        <v>13</v>
      </c>
      <c r="B1716">
        <v>2004</v>
      </c>
      <c r="C1716" t="s">
        <v>19</v>
      </c>
      <c r="D1716" t="s">
        <v>52</v>
      </c>
      <c r="E1716">
        <v>2215067</v>
      </c>
      <c r="F1716">
        <v>6392717</v>
      </c>
      <c r="G1716">
        <v>781.8</v>
      </c>
      <c r="H1716">
        <v>239980358.80000001</v>
      </c>
      <c r="I1716">
        <v>465164.07</v>
      </c>
      <c r="J1716">
        <v>2.72</v>
      </c>
      <c r="K1716">
        <v>27.83</v>
      </c>
      <c r="L1716">
        <v>37.341999999999999</v>
      </c>
      <c r="M1716">
        <v>20.184000000000001</v>
      </c>
    </row>
    <row r="1717" spans="1:13" hidden="1" x14ac:dyDescent="0.3">
      <c r="A1717" t="s">
        <v>13</v>
      </c>
      <c r="B1717">
        <v>2004</v>
      </c>
      <c r="C1717" t="s">
        <v>21</v>
      </c>
      <c r="D1717" t="s">
        <v>52</v>
      </c>
      <c r="E1717">
        <v>871135</v>
      </c>
      <c r="F1717">
        <v>3208328</v>
      </c>
      <c r="H1717">
        <v>94378765.900000006</v>
      </c>
      <c r="I1717">
        <v>182938.35</v>
      </c>
      <c r="J1717">
        <v>2.83</v>
      </c>
      <c r="K1717">
        <v>27.83</v>
      </c>
      <c r="L1717">
        <v>37.341999999999999</v>
      </c>
      <c r="M1717">
        <v>20.184000000000001</v>
      </c>
    </row>
    <row r="1718" spans="1:13" hidden="1" x14ac:dyDescent="0.3">
      <c r="A1718" t="s">
        <v>18</v>
      </c>
      <c r="B1718">
        <v>2004</v>
      </c>
      <c r="C1718" t="s">
        <v>24</v>
      </c>
      <c r="D1718" t="s">
        <v>52</v>
      </c>
      <c r="F1718">
        <v>15739172</v>
      </c>
      <c r="G1718">
        <v>781.8</v>
      </c>
      <c r="H1718">
        <v>22701130.239999998</v>
      </c>
      <c r="I1718">
        <v>44002.559999999998</v>
      </c>
      <c r="J1718">
        <v>77.126000000000005</v>
      </c>
      <c r="K1718">
        <v>27.83</v>
      </c>
      <c r="L1718">
        <v>37.341999999999999</v>
      </c>
      <c r="M1718">
        <v>20.184000000000001</v>
      </c>
    </row>
    <row r="1719" spans="1:13" hidden="1" x14ac:dyDescent="0.3">
      <c r="A1719" t="s">
        <v>31</v>
      </c>
      <c r="B1719">
        <v>2004</v>
      </c>
      <c r="C1719" t="s">
        <v>38</v>
      </c>
      <c r="D1719" t="s">
        <v>52</v>
      </c>
      <c r="E1719">
        <v>476116</v>
      </c>
      <c r="F1719">
        <v>290245</v>
      </c>
      <c r="G1719">
        <v>781.8</v>
      </c>
      <c r="H1719">
        <v>51582407.439999998</v>
      </c>
      <c r="I1719">
        <v>99984.36</v>
      </c>
      <c r="J1719">
        <v>0.71499999999999997</v>
      </c>
      <c r="K1719">
        <v>27.83</v>
      </c>
      <c r="L1719">
        <v>37.341999999999999</v>
      </c>
      <c r="M1719">
        <v>20.184000000000001</v>
      </c>
    </row>
    <row r="1720" spans="1:13" hidden="1" x14ac:dyDescent="0.3">
      <c r="A1720" t="s">
        <v>31</v>
      </c>
      <c r="B1720">
        <v>2004</v>
      </c>
      <c r="D1720" t="s">
        <v>52</v>
      </c>
      <c r="E1720">
        <v>332752</v>
      </c>
      <c r="F1720">
        <v>210955</v>
      </c>
      <c r="G1720">
        <v>781.8</v>
      </c>
      <c r="H1720">
        <v>36050351.68</v>
      </c>
      <c r="I1720">
        <v>69877.919999999998</v>
      </c>
      <c r="J1720">
        <v>0.72699999999999998</v>
      </c>
      <c r="K1720">
        <v>27.83</v>
      </c>
      <c r="L1720">
        <v>37.341999999999999</v>
      </c>
      <c r="M1720">
        <v>20.184000000000001</v>
      </c>
    </row>
    <row r="1721" spans="1:13" hidden="1" x14ac:dyDescent="0.3">
      <c r="A1721" t="s">
        <v>32</v>
      </c>
      <c r="B1721">
        <v>2004</v>
      </c>
      <c r="C1721" t="s">
        <v>19</v>
      </c>
      <c r="D1721" t="s">
        <v>52</v>
      </c>
      <c r="E1721">
        <v>76464</v>
      </c>
      <c r="F1721">
        <v>35130</v>
      </c>
      <c r="G1721">
        <v>781.8</v>
      </c>
      <c r="H1721">
        <v>8284109.7599999998</v>
      </c>
      <c r="I1721">
        <v>16057.44</v>
      </c>
      <c r="J1721">
        <v>0.47399999999999998</v>
      </c>
      <c r="K1721">
        <v>27.83</v>
      </c>
      <c r="L1721">
        <v>37.341999999999999</v>
      </c>
      <c r="M1721">
        <v>20.184000000000001</v>
      </c>
    </row>
    <row r="1722" spans="1:13" hidden="1" x14ac:dyDescent="0.3">
      <c r="A1722" t="s">
        <v>32</v>
      </c>
      <c r="B1722">
        <v>2004</v>
      </c>
      <c r="C1722" t="s">
        <v>21</v>
      </c>
      <c r="D1722" t="s">
        <v>52</v>
      </c>
      <c r="E1722">
        <v>351048</v>
      </c>
      <c r="F1722">
        <v>223561</v>
      </c>
      <c r="G1722">
        <v>781.8</v>
      </c>
      <c r="H1722">
        <v>38032540.32</v>
      </c>
      <c r="I1722">
        <v>73720.08</v>
      </c>
      <c r="J1722">
        <v>0.60899999999999999</v>
      </c>
      <c r="K1722">
        <v>27.83</v>
      </c>
      <c r="L1722">
        <v>37.341999999999999</v>
      </c>
      <c r="M1722">
        <v>20.184000000000001</v>
      </c>
    </row>
    <row r="1723" spans="1:13" hidden="1" x14ac:dyDescent="0.3">
      <c r="A1723" t="s">
        <v>20</v>
      </c>
      <c r="B1723">
        <v>2004</v>
      </c>
      <c r="C1723" t="s">
        <v>21</v>
      </c>
      <c r="D1723" t="s">
        <v>52</v>
      </c>
      <c r="F1723">
        <v>4605</v>
      </c>
      <c r="G1723">
        <v>781.8</v>
      </c>
      <c r="H1723">
        <v>993911.16</v>
      </c>
      <c r="I1723">
        <v>1926.54</v>
      </c>
      <c r="J1723">
        <v>0.38700000000000001</v>
      </c>
      <c r="K1723">
        <v>27.83</v>
      </c>
      <c r="L1723">
        <v>37.341999999999999</v>
      </c>
      <c r="M1723">
        <v>20.184000000000001</v>
      </c>
    </row>
    <row r="1724" spans="1:13" hidden="1" x14ac:dyDescent="0.3">
      <c r="A1724" t="s">
        <v>13</v>
      </c>
      <c r="B1724">
        <v>2004</v>
      </c>
      <c r="C1724" t="s">
        <v>14</v>
      </c>
      <c r="D1724" t="s">
        <v>15</v>
      </c>
      <c r="E1724">
        <v>436244</v>
      </c>
      <c r="F1724">
        <v>286330</v>
      </c>
      <c r="G1724">
        <v>2536.9</v>
      </c>
      <c r="H1724">
        <v>47262674.960000001</v>
      </c>
      <c r="I1724">
        <v>91611.24</v>
      </c>
      <c r="J1724">
        <v>0.80200000000000005</v>
      </c>
      <c r="L1724">
        <v>32.408000000000001</v>
      </c>
      <c r="M1724">
        <v>15.154</v>
      </c>
    </row>
    <row r="1725" spans="1:13" hidden="1" x14ac:dyDescent="0.3">
      <c r="A1725" t="s">
        <v>13</v>
      </c>
      <c r="B1725">
        <v>2004</v>
      </c>
      <c r="C1725" t="s">
        <v>16</v>
      </c>
      <c r="D1725" t="s">
        <v>15</v>
      </c>
      <c r="E1725">
        <v>311437</v>
      </c>
      <c r="G1725">
        <v>2536.9</v>
      </c>
      <c r="J1725">
        <v>1.764</v>
      </c>
      <c r="K1725">
        <v>23.535</v>
      </c>
      <c r="L1725">
        <v>32.408000000000001</v>
      </c>
      <c r="M1725">
        <v>15.154</v>
      </c>
    </row>
    <row r="1726" spans="1:13" hidden="1" x14ac:dyDescent="0.3">
      <c r="A1726" t="s">
        <v>13</v>
      </c>
      <c r="B1726">
        <v>2004</v>
      </c>
      <c r="C1726" t="s">
        <v>17</v>
      </c>
      <c r="D1726" t="s">
        <v>15</v>
      </c>
      <c r="E1726">
        <v>1636050</v>
      </c>
      <c r="F1726">
        <v>2574284</v>
      </c>
      <c r="G1726">
        <v>2536.9</v>
      </c>
      <c r="H1726">
        <v>177249657</v>
      </c>
      <c r="I1726">
        <v>343570.5</v>
      </c>
      <c r="J1726">
        <v>1.5509999999999999</v>
      </c>
      <c r="K1726">
        <v>23.535</v>
      </c>
      <c r="L1726">
        <v>32.408000000000001</v>
      </c>
      <c r="M1726">
        <v>15.154</v>
      </c>
    </row>
    <row r="1727" spans="1:13" hidden="1" x14ac:dyDescent="0.3">
      <c r="A1727" t="s">
        <v>18</v>
      </c>
      <c r="B1727">
        <v>2004</v>
      </c>
      <c r="C1727" t="s">
        <v>24</v>
      </c>
      <c r="D1727" t="s">
        <v>15</v>
      </c>
      <c r="E1727">
        <v>23942</v>
      </c>
      <c r="F1727">
        <v>883925</v>
      </c>
      <c r="G1727">
        <v>2536.9</v>
      </c>
      <c r="H1727">
        <v>2593876.2799999998</v>
      </c>
      <c r="K1727">
        <v>23.535</v>
      </c>
      <c r="L1727">
        <v>32.408000000000001</v>
      </c>
      <c r="M1727">
        <v>15.154</v>
      </c>
    </row>
    <row r="1728" spans="1:13" hidden="1" x14ac:dyDescent="0.3">
      <c r="A1728" t="s">
        <v>32</v>
      </c>
      <c r="B1728">
        <v>2004</v>
      </c>
      <c r="C1728" t="s">
        <v>21</v>
      </c>
      <c r="D1728" t="s">
        <v>15</v>
      </c>
      <c r="E1728">
        <v>36367</v>
      </c>
      <c r="F1728">
        <v>20914</v>
      </c>
      <c r="G1728">
        <v>2536.9</v>
      </c>
      <c r="H1728">
        <v>3940000.78</v>
      </c>
      <c r="I1728">
        <v>7637.07</v>
      </c>
      <c r="J1728">
        <v>0.56200000000000006</v>
      </c>
      <c r="K1728">
        <v>23.535</v>
      </c>
      <c r="L1728">
        <v>32.408000000000001</v>
      </c>
      <c r="M1728">
        <v>15.154</v>
      </c>
    </row>
    <row r="1729" spans="1:13" hidden="1" x14ac:dyDescent="0.3">
      <c r="A1729" t="s">
        <v>20</v>
      </c>
      <c r="B1729">
        <v>2004</v>
      </c>
      <c r="C1729" t="s">
        <v>21</v>
      </c>
      <c r="D1729" t="s">
        <v>15</v>
      </c>
      <c r="E1729">
        <v>63854</v>
      </c>
      <c r="F1729">
        <v>68083</v>
      </c>
      <c r="G1729">
        <v>2536.9</v>
      </c>
      <c r="H1729">
        <v>6917942.3600000003</v>
      </c>
      <c r="I1729">
        <v>13409.34</v>
      </c>
      <c r="J1729">
        <v>1.0569999999999999</v>
      </c>
      <c r="K1729">
        <v>23.535</v>
      </c>
      <c r="L1729">
        <v>32.408000000000001</v>
      </c>
      <c r="M1729">
        <v>15.154</v>
      </c>
    </row>
    <row r="1730" spans="1:13" hidden="1" x14ac:dyDescent="0.3">
      <c r="A1730" t="s">
        <v>22</v>
      </c>
      <c r="B1730">
        <v>2004</v>
      </c>
      <c r="C1730" t="s">
        <v>19</v>
      </c>
      <c r="D1730" t="s">
        <v>243</v>
      </c>
      <c r="E1730">
        <v>15570</v>
      </c>
      <c r="F1730">
        <v>10512</v>
      </c>
      <c r="G1730">
        <v>1147.8</v>
      </c>
      <c r="H1730">
        <v>1686853.8</v>
      </c>
      <c r="I1730">
        <v>3269.7</v>
      </c>
      <c r="J1730">
        <v>0.65500000000000003</v>
      </c>
      <c r="K1730">
        <v>26.113</v>
      </c>
      <c r="L1730">
        <v>37.218000000000004</v>
      </c>
      <c r="M1730">
        <v>15.564</v>
      </c>
    </row>
    <row r="1731" spans="1:13" hidden="1" x14ac:dyDescent="0.3">
      <c r="A1731" t="s">
        <v>13</v>
      </c>
      <c r="B1731">
        <v>2004</v>
      </c>
      <c r="C1731" t="s">
        <v>14</v>
      </c>
      <c r="D1731" t="s">
        <v>243</v>
      </c>
      <c r="E1731">
        <v>534477</v>
      </c>
      <c r="F1731">
        <v>477325</v>
      </c>
      <c r="G1731">
        <v>1147.8</v>
      </c>
      <c r="H1731">
        <v>57905238.18</v>
      </c>
      <c r="I1731">
        <v>112240.17</v>
      </c>
      <c r="J1731">
        <v>0.78800000000000003</v>
      </c>
      <c r="L1731">
        <v>37.218000000000004</v>
      </c>
      <c r="M1731">
        <v>15.564</v>
      </c>
    </row>
    <row r="1732" spans="1:13" hidden="1" x14ac:dyDescent="0.3">
      <c r="A1732" t="s">
        <v>13</v>
      </c>
      <c r="B1732">
        <v>2004</v>
      </c>
      <c r="C1732" t="s">
        <v>16</v>
      </c>
      <c r="D1732" t="s">
        <v>243</v>
      </c>
      <c r="E1732">
        <v>116220</v>
      </c>
      <c r="F1732">
        <v>166198</v>
      </c>
      <c r="G1732">
        <v>1147.8</v>
      </c>
      <c r="H1732">
        <v>12591274.800000001</v>
      </c>
      <c r="I1732">
        <v>24406.2</v>
      </c>
      <c r="J1732">
        <v>1.4370000000000001</v>
      </c>
      <c r="K1732">
        <v>26.113</v>
      </c>
      <c r="L1732">
        <v>37.218000000000004</v>
      </c>
      <c r="M1732">
        <v>15.564</v>
      </c>
    </row>
    <row r="1733" spans="1:13" hidden="1" x14ac:dyDescent="0.3">
      <c r="A1733" t="s">
        <v>13</v>
      </c>
      <c r="B1733">
        <v>2004</v>
      </c>
      <c r="C1733" t="s">
        <v>17</v>
      </c>
      <c r="D1733" t="s">
        <v>243</v>
      </c>
      <c r="E1733">
        <v>2489419</v>
      </c>
      <c r="F1733">
        <v>1828633</v>
      </c>
      <c r="G1733">
        <v>1147.8</v>
      </c>
      <c r="H1733">
        <v>269703654.5</v>
      </c>
      <c r="J1733">
        <v>0.64700000000000002</v>
      </c>
      <c r="K1733">
        <v>26.113</v>
      </c>
      <c r="L1733">
        <v>37.218000000000004</v>
      </c>
      <c r="M1733">
        <v>15.564</v>
      </c>
    </row>
    <row r="1734" spans="1:13" hidden="1" x14ac:dyDescent="0.3">
      <c r="A1734" t="s">
        <v>18</v>
      </c>
      <c r="B1734">
        <v>2004</v>
      </c>
      <c r="C1734" t="s">
        <v>24</v>
      </c>
      <c r="D1734" t="s">
        <v>243</v>
      </c>
      <c r="E1734">
        <v>104189</v>
      </c>
      <c r="F1734">
        <v>4111722</v>
      </c>
      <c r="G1734">
        <v>1147.8</v>
      </c>
      <c r="H1734">
        <v>11287836.26</v>
      </c>
      <c r="I1734">
        <v>21879.69</v>
      </c>
      <c r="J1734">
        <v>36.052</v>
      </c>
      <c r="K1734" t="s">
        <v>335</v>
      </c>
      <c r="L1734">
        <v>37.218000000000004</v>
      </c>
      <c r="M1734">
        <v>15.564</v>
      </c>
    </row>
    <row r="1735" spans="1:13" hidden="1" x14ac:dyDescent="0.3">
      <c r="A1735" t="s">
        <v>31</v>
      </c>
      <c r="B1735">
        <v>2004</v>
      </c>
      <c r="C1735" t="s">
        <v>19</v>
      </c>
      <c r="D1735" t="s">
        <v>243</v>
      </c>
      <c r="E1735">
        <v>16555</v>
      </c>
      <c r="F1735">
        <v>23429</v>
      </c>
      <c r="G1735">
        <v>1147.8</v>
      </c>
      <c r="H1735">
        <v>1793568.7</v>
      </c>
      <c r="I1735">
        <v>3476.55</v>
      </c>
      <c r="J1735">
        <v>1.369</v>
      </c>
      <c r="K1735">
        <v>26.113</v>
      </c>
      <c r="L1735">
        <v>37.218000000000004</v>
      </c>
      <c r="M1735">
        <v>15.564</v>
      </c>
    </row>
    <row r="1736" spans="1:13" hidden="1" x14ac:dyDescent="0.3">
      <c r="A1736" t="s">
        <v>32</v>
      </c>
      <c r="B1736">
        <v>2004</v>
      </c>
      <c r="C1736" t="s">
        <v>19</v>
      </c>
      <c r="D1736" t="s">
        <v>243</v>
      </c>
      <c r="E1736">
        <v>23960</v>
      </c>
      <c r="F1736">
        <v>17871</v>
      </c>
      <c r="G1736">
        <v>1147.8</v>
      </c>
      <c r="H1736">
        <v>2595826.4</v>
      </c>
      <c r="I1736">
        <v>5031.6000000000004</v>
      </c>
      <c r="J1736">
        <v>0.74199999999999999</v>
      </c>
      <c r="K1736">
        <v>26.113</v>
      </c>
      <c r="L1736">
        <v>37.218000000000004</v>
      </c>
      <c r="M1736">
        <v>15.564</v>
      </c>
    </row>
    <row r="1737" spans="1:13" hidden="1" x14ac:dyDescent="0.3">
      <c r="A1737" t="s">
        <v>20</v>
      </c>
      <c r="B1737">
        <v>2004</v>
      </c>
      <c r="C1737" t="s">
        <v>21</v>
      </c>
      <c r="D1737" t="s">
        <v>243</v>
      </c>
      <c r="E1737">
        <v>2027643</v>
      </c>
      <c r="F1737">
        <v>3263385</v>
      </c>
      <c r="G1737">
        <v>1147.8</v>
      </c>
      <c r="H1737">
        <v>219674842.59999999</v>
      </c>
      <c r="I1737">
        <v>425805.03</v>
      </c>
      <c r="J1737">
        <v>1.569</v>
      </c>
      <c r="K1737">
        <v>26.113</v>
      </c>
      <c r="L1737">
        <v>37.218000000000004</v>
      </c>
      <c r="M1737">
        <v>15.564</v>
      </c>
    </row>
    <row r="1738" spans="1:13" hidden="1" x14ac:dyDescent="0.3">
      <c r="A1738" t="s">
        <v>22</v>
      </c>
      <c r="B1738">
        <v>2004</v>
      </c>
      <c r="C1738" t="s">
        <v>19</v>
      </c>
      <c r="D1738" t="s">
        <v>282</v>
      </c>
      <c r="E1738">
        <v>10108</v>
      </c>
      <c r="F1738">
        <v>2665</v>
      </c>
      <c r="G1738">
        <v>1122.8</v>
      </c>
      <c r="H1738">
        <v>1095100.72</v>
      </c>
      <c r="I1738">
        <v>2122.6799999999998</v>
      </c>
      <c r="J1738">
        <v>0.23799999999999999</v>
      </c>
      <c r="K1738">
        <v>25.774999999999999</v>
      </c>
      <c r="L1738">
        <v>36.878</v>
      </c>
      <c r="M1738">
        <v>15.577</v>
      </c>
    </row>
    <row r="1739" spans="1:13" hidden="1" x14ac:dyDescent="0.3">
      <c r="A1739" t="s">
        <v>13</v>
      </c>
      <c r="B1739">
        <v>2004</v>
      </c>
      <c r="C1739" t="s">
        <v>19</v>
      </c>
      <c r="D1739" t="s">
        <v>282</v>
      </c>
      <c r="E1739">
        <v>3843825</v>
      </c>
      <c r="F1739">
        <v>4586818</v>
      </c>
      <c r="G1739">
        <v>1122.8</v>
      </c>
      <c r="H1739">
        <v>416440000.5</v>
      </c>
      <c r="I1739">
        <v>807203.25</v>
      </c>
      <c r="J1739">
        <v>1.161</v>
      </c>
      <c r="K1739">
        <v>25.774999999999999</v>
      </c>
      <c r="L1739">
        <v>36.878</v>
      </c>
      <c r="M1739">
        <v>15.577</v>
      </c>
    </row>
    <row r="1740" spans="1:13" hidden="1" x14ac:dyDescent="0.3">
      <c r="A1740" t="s">
        <v>18</v>
      </c>
      <c r="B1740">
        <v>2004</v>
      </c>
      <c r="C1740" t="s">
        <v>24</v>
      </c>
      <c r="D1740" t="s">
        <v>282</v>
      </c>
      <c r="E1740">
        <v>6770</v>
      </c>
      <c r="F1740">
        <v>16450</v>
      </c>
      <c r="G1740">
        <v>1122.8</v>
      </c>
      <c r="H1740">
        <v>733461.8</v>
      </c>
      <c r="I1740">
        <v>1421.7</v>
      </c>
      <c r="J1740">
        <v>2.7639999999999998</v>
      </c>
      <c r="K1740" t="s">
        <v>336</v>
      </c>
      <c r="L1740">
        <v>36.878</v>
      </c>
      <c r="M1740">
        <v>15.577</v>
      </c>
    </row>
    <row r="1741" spans="1:13" hidden="1" x14ac:dyDescent="0.3">
      <c r="A1741" t="s">
        <v>31</v>
      </c>
      <c r="B1741">
        <v>2004</v>
      </c>
      <c r="C1741" t="s">
        <v>19</v>
      </c>
      <c r="D1741" t="s">
        <v>282</v>
      </c>
      <c r="E1741">
        <v>5607</v>
      </c>
      <c r="F1741">
        <v>1985</v>
      </c>
      <c r="G1741">
        <v>1122.8</v>
      </c>
      <c r="H1741">
        <v>607462.38</v>
      </c>
      <c r="I1741">
        <v>1177.47</v>
      </c>
      <c r="J1741">
        <v>0.40500000000000003</v>
      </c>
      <c r="K1741">
        <v>25.774999999999999</v>
      </c>
      <c r="L1741">
        <v>36.878</v>
      </c>
      <c r="M1741">
        <v>15.577</v>
      </c>
    </row>
    <row r="1742" spans="1:13" hidden="1" x14ac:dyDescent="0.3">
      <c r="A1742" t="s">
        <v>32</v>
      </c>
      <c r="B1742">
        <v>2004</v>
      </c>
      <c r="C1742" t="s">
        <v>19</v>
      </c>
      <c r="D1742" t="s">
        <v>282</v>
      </c>
      <c r="E1742">
        <v>113848</v>
      </c>
      <c r="G1742">
        <v>1122.8</v>
      </c>
      <c r="H1742">
        <v>12334292.32</v>
      </c>
      <c r="I1742">
        <v>23908.080000000002</v>
      </c>
      <c r="J1742">
        <v>0.29099999999999998</v>
      </c>
      <c r="K1742">
        <v>25.774999999999999</v>
      </c>
      <c r="L1742">
        <v>36.878</v>
      </c>
      <c r="M1742">
        <v>15.577</v>
      </c>
    </row>
    <row r="1743" spans="1:13" hidden="1" x14ac:dyDescent="0.3">
      <c r="A1743" t="s">
        <v>32</v>
      </c>
      <c r="B1743">
        <v>2004</v>
      </c>
      <c r="C1743" t="s">
        <v>21</v>
      </c>
      <c r="D1743" t="s">
        <v>282</v>
      </c>
      <c r="E1743">
        <v>5667</v>
      </c>
      <c r="F1743">
        <v>1166</v>
      </c>
      <c r="G1743">
        <v>1122.8</v>
      </c>
      <c r="H1743">
        <v>613962.78</v>
      </c>
      <c r="I1743">
        <v>1190.07</v>
      </c>
      <c r="J1743">
        <v>0.23200000000000001</v>
      </c>
      <c r="K1743">
        <v>25.774999999999999</v>
      </c>
      <c r="L1743">
        <v>36.878</v>
      </c>
      <c r="M1743">
        <v>15.577</v>
      </c>
    </row>
    <row r="1744" spans="1:13" hidden="1" x14ac:dyDescent="0.3">
      <c r="A1744" t="s">
        <v>20</v>
      </c>
      <c r="B1744">
        <v>2004</v>
      </c>
      <c r="C1744" t="s">
        <v>21</v>
      </c>
      <c r="D1744" t="s">
        <v>282</v>
      </c>
      <c r="E1744">
        <v>99245</v>
      </c>
      <c r="F1744">
        <v>85215</v>
      </c>
      <c r="G1744">
        <v>1122.8</v>
      </c>
      <c r="H1744">
        <v>10752203.300000001</v>
      </c>
      <c r="I1744">
        <v>20841.45</v>
      </c>
      <c r="J1744">
        <v>0.96299999999999997</v>
      </c>
      <c r="K1744">
        <v>25.774999999999999</v>
      </c>
      <c r="L1744">
        <v>36.878</v>
      </c>
      <c r="M1744">
        <v>15.577</v>
      </c>
    </row>
    <row r="1745" spans="1:13" hidden="1" x14ac:dyDescent="0.3">
      <c r="A1745" t="s">
        <v>13</v>
      </c>
      <c r="B1745">
        <v>2004</v>
      </c>
      <c r="C1745" t="s">
        <v>19</v>
      </c>
      <c r="D1745" t="s">
        <v>326</v>
      </c>
      <c r="E1745">
        <v>8431</v>
      </c>
      <c r="F1745">
        <v>28216</v>
      </c>
      <c r="G1745">
        <v>651.9</v>
      </c>
      <c r="H1745">
        <v>913414.54</v>
      </c>
      <c r="I1745">
        <v>1770.51</v>
      </c>
      <c r="J1745">
        <v>3.35</v>
      </c>
      <c r="K1745">
        <v>26.384</v>
      </c>
      <c r="L1745">
        <v>38.956000000000003</v>
      </c>
      <c r="M1745">
        <v>14.869</v>
      </c>
    </row>
    <row r="1746" spans="1:13" hidden="1" x14ac:dyDescent="0.3">
      <c r="A1746" t="s">
        <v>18</v>
      </c>
      <c r="B1746">
        <v>2004</v>
      </c>
      <c r="C1746" t="s">
        <v>24</v>
      </c>
      <c r="D1746" t="s">
        <v>326</v>
      </c>
      <c r="E1746">
        <v>4</v>
      </c>
      <c r="F1746">
        <v>301</v>
      </c>
      <c r="G1746">
        <v>651.9</v>
      </c>
      <c r="H1746">
        <v>433.36</v>
      </c>
      <c r="I1746">
        <v>0.84</v>
      </c>
      <c r="J1746">
        <v>75.25</v>
      </c>
      <c r="K1746">
        <v>26.384</v>
      </c>
      <c r="L1746" t="s">
        <v>337</v>
      </c>
      <c r="M1746">
        <v>14.869</v>
      </c>
    </row>
    <row r="1747" spans="1:13" hidden="1" x14ac:dyDescent="0.3">
      <c r="A1747" t="s">
        <v>20</v>
      </c>
      <c r="B1747">
        <v>2004</v>
      </c>
      <c r="C1747" t="s">
        <v>21</v>
      </c>
      <c r="D1747" t="s">
        <v>326</v>
      </c>
      <c r="E1747">
        <v>18695</v>
      </c>
      <c r="F1747">
        <v>80800</v>
      </c>
      <c r="G1747">
        <v>651.9</v>
      </c>
      <c r="H1747">
        <v>2025416.3</v>
      </c>
      <c r="I1747">
        <v>3925.95</v>
      </c>
      <c r="J1747">
        <v>4.32</v>
      </c>
      <c r="K1747">
        <v>26.384</v>
      </c>
      <c r="L1747">
        <v>38.956000000000003</v>
      </c>
      <c r="M1747">
        <v>14.869</v>
      </c>
    </row>
    <row r="1748" spans="1:13" hidden="1" x14ac:dyDescent="0.3">
      <c r="A1748" t="s">
        <v>22</v>
      </c>
      <c r="B1748">
        <v>2004</v>
      </c>
      <c r="C1748" t="s">
        <v>19</v>
      </c>
      <c r="D1748" t="s">
        <v>244</v>
      </c>
      <c r="E1748">
        <v>24300</v>
      </c>
      <c r="F1748">
        <v>25800</v>
      </c>
      <c r="G1748">
        <v>719.8</v>
      </c>
      <c r="H1748">
        <v>2632662</v>
      </c>
      <c r="I1748">
        <v>5103</v>
      </c>
      <c r="J1748">
        <v>1.028</v>
      </c>
      <c r="K1748">
        <v>26.995999999999999</v>
      </c>
      <c r="L1748">
        <v>38.758000000000003</v>
      </c>
      <c r="M1748">
        <v>16.779</v>
      </c>
    </row>
    <row r="1749" spans="1:13" hidden="1" x14ac:dyDescent="0.3">
      <c r="A1749" t="s">
        <v>13</v>
      </c>
      <c r="B1749">
        <v>2004</v>
      </c>
      <c r="C1749" t="s">
        <v>19</v>
      </c>
      <c r="D1749" t="s">
        <v>244</v>
      </c>
      <c r="E1749">
        <v>665600</v>
      </c>
      <c r="F1749">
        <v>1157300</v>
      </c>
      <c r="G1749">
        <v>719.8</v>
      </c>
      <c r="H1749">
        <v>72111104</v>
      </c>
      <c r="I1749">
        <v>139776</v>
      </c>
      <c r="J1749" t="s">
        <v>338</v>
      </c>
      <c r="K1749">
        <v>26.995999999999999</v>
      </c>
      <c r="L1749">
        <v>38.758000000000003</v>
      </c>
      <c r="M1749">
        <v>16.779</v>
      </c>
    </row>
    <row r="1750" spans="1:13" hidden="1" x14ac:dyDescent="0.3">
      <c r="A1750" t="s">
        <v>13</v>
      </c>
      <c r="B1750">
        <v>2004</v>
      </c>
      <c r="C1750" t="s">
        <v>16</v>
      </c>
      <c r="D1750" t="s">
        <v>244</v>
      </c>
      <c r="E1750">
        <v>13800</v>
      </c>
      <c r="F1750">
        <v>39200</v>
      </c>
      <c r="G1750">
        <v>719.8</v>
      </c>
      <c r="H1750">
        <v>1495092</v>
      </c>
      <c r="K1750">
        <v>26.995999999999999</v>
      </c>
      <c r="L1750">
        <v>38.758000000000003</v>
      </c>
      <c r="M1750">
        <v>16.779</v>
      </c>
    </row>
    <row r="1751" spans="1:13" hidden="1" x14ac:dyDescent="0.3">
      <c r="A1751" t="s">
        <v>18</v>
      </c>
      <c r="B1751">
        <v>2004</v>
      </c>
      <c r="C1751" t="s">
        <v>24</v>
      </c>
      <c r="D1751" t="s">
        <v>244</v>
      </c>
      <c r="E1751">
        <v>196600</v>
      </c>
      <c r="F1751">
        <v>14558000</v>
      </c>
      <c r="G1751" t="s">
        <v>339</v>
      </c>
      <c r="H1751">
        <v>21299644</v>
      </c>
      <c r="I1751">
        <v>41286</v>
      </c>
      <c r="J1751">
        <v>71.646000000000001</v>
      </c>
      <c r="K1751">
        <v>26.995999999999999</v>
      </c>
      <c r="L1751">
        <v>38.758000000000003</v>
      </c>
      <c r="M1751">
        <v>16.779</v>
      </c>
    </row>
    <row r="1752" spans="1:13" hidden="1" x14ac:dyDescent="0.3">
      <c r="A1752" t="s">
        <v>32</v>
      </c>
      <c r="B1752">
        <v>2004</v>
      </c>
      <c r="C1752" t="s">
        <v>19</v>
      </c>
      <c r="D1752" t="s">
        <v>244</v>
      </c>
      <c r="E1752">
        <v>96000</v>
      </c>
      <c r="F1752">
        <v>48600</v>
      </c>
      <c r="G1752">
        <v>719.8</v>
      </c>
      <c r="I1752">
        <v>20160</v>
      </c>
      <c r="J1752">
        <v>0.53200000000000003</v>
      </c>
      <c r="K1752">
        <v>26.995999999999999</v>
      </c>
      <c r="L1752">
        <v>38.758000000000003</v>
      </c>
      <c r="M1752">
        <v>16.779</v>
      </c>
    </row>
    <row r="1753" spans="1:13" hidden="1" x14ac:dyDescent="0.3">
      <c r="A1753" t="s">
        <v>20</v>
      </c>
      <c r="B1753">
        <v>2004</v>
      </c>
      <c r="C1753" t="s">
        <v>21</v>
      </c>
      <c r="D1753" t="s">
        <v>244</v>
      </c>
      <c r="E1753">
        <v>727400</v>
      </c>
      <c r="F1753">
        <v>1805500</v>
      </c>
      <c r="G1753">
        <v>719.8</v>
      </c>
      <c r="H1753">
        <v>78806516</v>
      </c>
      <c r="I1753">
        <v>152754</v>
      </c>
      <c r="J1753">
        <v>2.6309999999999998</v>
      </c>
      <c r="K1753">
        <v>26.995999999999999</v>
      </c>
      <c r="L1753">
        <v>38.758000000000003</v>
      </c>
      <c r="M1753">
        <v>16.779</v>
      </c>
    </row>
    <row r="1754" spans="1:13" hidden="1" x14ac:dyDescent="0.3">
      <c r="A1754" t="s">
        <v>13</v>
      </c>
      <c r="B1754">
        <v>2004</v>
      </c>
      <c r="C1754" t="s">
        <v>19</v>
      </c>
      <c r="D1754" t="s">
        <v>258</v>
      </c>
      <c r="E1754">
        <v>1024236</v>
      </c>
      <c r="F1754">
        <v>3010000</v>
      </c>
      <c r="G1754">
        <v>484.6</v>
      </c>
      <c r="H1754">
        <v>110965728.2</v>
      </c>
      <c r="I1754">
        <v>215089.56</v>
      </c>
      <c r="J1754">
        <v>2.8330000000000002</v>
      </c>
      <c r="K1754">
        <v>26.667000000000002</v>
      </c>
      <c r="L1754">
        <v>39.097999999999999</v>
      </c>
      <c r="M1754">
        <v>14.94</v>
      </c>
    </row>
    <row r="1755" spans="1:13" hidden="1" x14ac:dyDescent="0.3">
      <c r="A1755" t="s">
        <v>18</v>
      </c>
      <c r="B1755">
        <v>2004</v>
      </c>
      <c r="C1755" t="s">
        <v>77</v>
      </c>
      <c r="D1755" t="s">
        <v>258</v>
      </c>
      <c r="E1755">
        <v>133042</v>
      </c>
      <c r="G1755">
        <v>484.6</v>
      </c>
      <c r="H1755">
        <v>14413770.279999999</v>
      </c>
      <c r="I1755">
        <v>27938.82</v>
      </c>
      <c r="J1755">
        <v>49.249000000000002</v>
      </c>
      <c r="K1755">
        <v>26.667000000000002</v>
      </c>
      <c r="L1755">
        <v>39.097999999999999</v>
      </c>
      <c r="M1755">
        <v>14.94</v>
      </c>
    </row>
    <row r="1756" spans="1:13" hidden="1" x14ac:dyDescent="0.3">
      <c r="A1756" t="s">
        <v>31</v>
      </c>
      <c r="B1756">
        <v>2004</v>
      </c>
      <c r="C1756" t="s">
        <v>27</v>
      </c>
      <c r="D1756" t="s">
        <v>258</v>
      </c>
      <c r="E1756">
        <v>5334</v>
      </c>
      <c r="F1756">
        <v>9200</v>
      </c>
      <c r="G1756">
        <v>484.6</v>
      </c>
      <c r="H1756">
        <v>577885.56000000006</v>
      </c>
      <c r="I1756">
        <v>1120.1400000000001</v>
      </c>
      <c r="J1756">
        <v>2.694</v>
      </c>
      <c r="K1756">
        <v>26.667000000000002</v>
      </c>
      <c r="L1756">
        <v>39.097999999999999</v>
      </c>
      <c r="M1756">
        <v>14.94</v>
      </c>
    </row>
    <row r="1757" spans="1:13" hidden="1" x14ac:dyDescent="0.3">
      <c r="A1757" t="s">
        <v>32</v>
      </c>
      <c r="B1757">
        <v>2004</v>
      </c>
      <c r="C1757" t="s">
        <v>19</v>
      </c>
      <c r="D1757" t="s">
        <v>258</v>
      </c>
      <c r="E1757">
        <v>2155</v>
      </c>
      <c r="F1757">
        <v>700</v>
      </c>
      <c r="G1757">
        <v>484.6</v>
      </c>
      <c r="H1757">
        <v>233472.7</v>
      </c>
      <c r="K1757">
        <v>26.667000000000002</v>
      </c>
      <c r="L1757">
        <v>39.097999999999999</v>
      </c>
      <c r="M1757">
        <v>14.94</v>
      </c>
    </row>
    <row r="1758" spans="1:13" hidden="1" x14ac:dyDescent="0.3">
      <c r="A1758" t="s">
        <v>20</v>
      </c>
      <c r="B1758">
        <v>2004</v>
      </c>
      <c r="C1758" t="s">
        <v>21</v>
      </c>
      <c r="D1758" t="s">
        <v>258</v>
      </c>
      <c r="E1758">
        <v>2316674</v>
      </c>
      <c r="F1758">
        <v>9043000</v>
      </c>
      <c r="G1758">
        <v>484.6</v>
      </c>
      <c r="H1758">
        <v>250988461.19999999</v>
      </c>
      <c r="I1758">
        <v>486501.54</v>
      </c>
      <c r="J1758">
        <v>3.7749999999999999</v>
      </c>
      <c r="K1758">
        <v>26.667000000000002</v>
      </c>
      <c r="L1758">
        <v>39.097999999999999</v>
      </c>
      <c r="M1758">
        <v>14.94</v>
      </c>
    </row>
    <row r="1759" spans="1:13" hidden="1" x14ac:dyDescent="0.3">
      <c r="A1759" t="s">
        <v>22</v>
      </c>
      <c r="B1759">
        <v>2004</v>
      </c>
      <c r="C1759" t="s">
        <v>19</v>
      </c>
      <c r="D1759" t="s">
        <v>246</v>
      </c>
      <c r="F1759" t="s">
        <v>340</v>
      </c>
      <c r="G1759">
        <v>895.7</v>
      </c>
      <c r="H1759">
        <v>43661.02</v>
      </c>
      <c r="I1759">
        <v>84.63</v>
      </c>
      <c r="J1759">
        <v>0.30199999999999999</v>
      </c>
      <c r="K1759">
        <v>26.236999999999998</v>
      </c>
      <c r="L1759">
        <v>37.942</v>
      </c>
      <c r="M1759">
        <v>15.342000000000001</v>
      </c>
    </row>
    <row r="1760" spans="1:13" hidden="1" x14ac:dyDescent="0.3">
      <c r="A1760" t="s">
        <v>13</v>
      </c>
      <c r="B1760">
        <v>2004</v>
      </c>
      <c r="C1760" t="s">
        <v>19</v>
      </c>
      <c r="D1760" t="s">
        <v>246</v>
      </c>
      <c r="E1760">
        <v>1675513</v>
      </c>
      <c r="F1760">
        <v>1302615</v>
      </c>
      <c r="G1760">
        <v>895.7</v>
      </c>
      <c r="H1760">
        <v>181525078.40000001</v>
      </c>
      <c r="I1760">
        <v>351857.73</v>
      </c>
      <c r="K1760">
        <v>26.236999999999998</v>
      </c>
      <c r="L1760">
        <v>37.942</v>
      </c>
      <c r="M1760">
        <v>15.342000000000001</v>
      </c>
    </row>
    <row r="1761" spans="1:13" hidden="1" x14ac:dyDescent="0.3">
      <c r="A1761" t="s">
        <v>18</v>
      </c>
      <c r="B1761">
        <v>2004</v>
      </c>
      <c r="C1761" t="s">
        <v>24</v>
      </c>
      <c r="D1761" t="s">
        <v>246</v>
      </c>
      <c r="E1761">
        <v>41925</v>
      </c>
      <c r="F1761">
        <v>1794420</v>
      </c>
      <c r="G1761">
        <v>895.7</v>
      </c>
      <c r="H1761">
        <v>4542154.5</v>
      </c>
      <c r="I1761">
        <v>8804.25</v>
      </c>
      <c r="J1761">
        <v>30.82</v>
      </c>
      <c r="K1761">
        <v>26.236999999999998</v>
      </c>
      <c r="L1761">
        <v>37.942</v>
      </c>
      <c r="M1761">
        <v>15.342000000000001</v>
      </c>
    </row>
    <row r="1762" spans="1:13" hidden="1" x14ac:dyDescent="0.3">
      <c r="A1762" t="s">
        <v>31</v>
      </c>
      <c r="B1762">
        <v>2004</v>
      </c>
      <c r="C1762" t="s">
        <v>19</v>
      </c>
      <c r="D1762" t="s">
        <v>246</v>
      </c>
      <c r="E1762">
        <v>1897</v>
      </c>
      <c r="F1762">
        <v>943</v>
      </c>
      <c r="G1762">
        <v>895.7</v>
      </c>
      <c r="H1762">
        <v>205520.98</v>
      </c>
      <c r="I1762">
        <v>398.37</v>
      </c>
      <c r="J1762">
        <v>0.316</v>
      </c>
      <c r="K1762">
        <v>26.236999999999998</v>
      </c>
      <c r="L1762">
        <v>37.942</v>
      </c>
      <c r="M1762">
        <v>15.342000000000001</v>
      </c>
    </row>
    <row r="1763" spans="1:13" hidden="1" x14ac:dyDescent="0.3">
      <c r="A1763" t="s">
        <v>32</v>
      </c>
      <c r="B1763">
        <v>2004</v>
      </c>
      <c r="C1763" t="s">
        <v>19</v>
      </c>
      <c r="D1763" t="s">
        <v>246</v>
      </c>
      <c r="E1763">
        <v>547073</v>
      </c>
      <c r="F1763">
        <v>193237</v>
      </c>
      <c r="G1763">
        <v>895.7</v>
      </c>
      <c r="H1763">
        <v>59269888.82</v>
      </c>
      <c r="I1763">
        <v>114885.33</v>
      </c>
      <c r="J1763">
        <v>0.34599999999999997</v>
      </c>
      <c r="K1763">
        <v>26.236999999999998</v>
      </c>
      <c r="L1763">
        <v>37.942</v>
      </c>
      <c r="M1763">
        <v>15.342000000000001</v>
      </c>
    </row>
    <row r="1764" spans="1:13" hidden="1" x14ac:dyDescent="0.3">
      <c r="A1764" t="s">
        <v>32</v>
      </c>
      <c r="B1764">
        <v>2004</v>
      </c>
      <c r="C1764" t="s">
        <v>21</v>
      </c>
      <c r="D1764" t="s">
        <v>246</v>
      </c>
      <c r="E1764">
        <v>5292</v>
      </c>
      <c r="F1764">
        <v>2178</v>
      </c>
      <c r="H1764">
        <v>573335.28</v>
      </c>
      <c r="I1764">
        <v>1111.32</v>
      </c>
      <c r="J1764">
        <v>0.28000000000000003</v>
      </c>
      <c r="K1764">
        <v>26.236999999999998</v>
      </c>
      <c r="L1764">
        <v>37.942</v>
      </c>
      <c r="M1764">
        <v>15.342000000000001</v>
      </c>
    </row>
    <row r="1765" spans="1:13" hidden="1" x14ac:dyDescent="0.3">
      <c r="A1765" t="s">
        <v>20</v>
      </c>
      <c r="B1765">
        <v>2004</v>
      </c>
      <c r="D1765" t="s">
        <v>246</v>
      </c>
      <c r="E1765">
        <v>4188248</v>
      </c>
      <c r="F1765">
        <v>7320042</v>
      </c>
      <c r="G1765">
        <v>895.7</v>
      </c>
      <c r="H1765">
        <v>453754788.30000001</v>
      </c>
      <c r="I1765">
        <v>879532.08</v>
      </c>
      <c r="J1765">
        <v>1.708</v>
      </c>
      <c r="K1765">
        <v>26.236999999999998</v>
      </c>
      <c r="L1765">
        <v>37.942</v>
      </c>
      <c r="M1765">
        <v>15.342000000000001</v>
      </c>
    </row>
    <row r="1766" spans="1:13" hidden="1" x14ac:dyDescent="0.3">
      <c r="A1766" t="s">
        <v>22</v>
      </c>
      <c r="B1766">
        <v>2004</v>
      </c>
      <c r="C1766" t="s">
        <v>19</v>
      </c>
      <c r="D1766" t="s">
        <v>248</v>
      </c>
      <c r="E1766">
        <v>144600</v>
      </c>
      <c r="F1766">
        <v>147200</v>
      </c>
      <c r="G1766">
        <v>1052</v>
      </c>
      <c r="H1766">
        <v>15665964</v>
      </c>
      <c r="I1766">
        <v>30366</v>
      </c>
      <c r="J1766">
        <v>1.0129999999999999</v>
      </c>
      <c r="K1766">
        <v>25.734999999999999</v>
      </c>
      <c r="L1766">
        <v>36.31</v>
      </c>
      <c r="M1766">
        <v>15.839</v>
      </c>
    </row>
    <row r="1767" spans="1:13" hidden="1" x14ac:dyDescent="0.3">
      <c r="A1767" t="s">
        <v>13</v>
      </c>
      <c r="B1767">
        <v>2004</v>
      </c>
      <c r="C1767" t="s">
        <v>19</v>
      </c>
      <c r="D1767" t="s">
        <v>248</v>
      </c>
      <c r="E1767">
        <v>1488200</v>
      </c>
      <c r="F1767">
        <v>2098200</v>
      </c>
      <c r="G1767">
        <v>1052</v>
      </c>
      <c r="H1767">
        <v>161231588</v>
      </c>
      <c r="I1767">
        <v>312522</v>
      </c>
      <c r="J1767">
        <v>1.0229999999999999</v>
      </c>
      <c r="K1767">
        <v>25.734999999999999</v>
      </c>
      <c r="L1767">
        <v>36.31</v>
      </c>
      <c r="M1767">
        <v>15.839</v>
      </c>
    </row>
    <row r="1768" spans="1:13" hidden="1" x14ac:dyDescent="0.3">
      <c r="A1768" t="s">
        <v>13</v>
      </c>
      <c r="B1768">
        <v>2004</v>
      </c>
      <c r="C1768" t="s">
        <v>16</v>
      </c>
      <c r="D1768" t="s">
        <v>248</v>
      </c>
      <c r="E1768">
        <v>20500</v>
      </c>
      <c r="F1768">
        <v>49000</v>
      </c>
      <c r="H1768">
        <v>2220970</v>
      </c>
      <c r="I1768">
        <v>4305</v>
      </c>
      <c r="J1768">
        <v>2.4630000000000001</v>
      </c>
      <c r="K1768">
        <v>25.734999999999999</v>
      </c>
      <c r="L1768">
        <v>36.31</v>
      </c>
      <c r="M1768" t="s">
        <v>341</v>
      </c>
    </row>
    <row r="1769" spans="1:13" hidden="1" x14ac:dyDescent="0.3">
      <c r="A1769" t="s">
        <v>18</v>
      </c>
      <c r="B1769">
        <v>2004</v>
      </c>
      <c r="C1769" t="s">
        <v>24</v>
      </c>
      <c r="D1769" t="s">
        <v>248</v>
      </c>
      <c r="E1769">
        <v>326900</v>
      </c>
      <c r="F1769">
        <v>23913700</v>
      </c>
      <c r="G1769">
        <v>1052</v>
      </c>
      <c r="H1769">
        <v>35416346</v>
      </c>
      <c r="I1769">
        <v>68649</v>
      </c>
      <c r="J1769">
        <v>64.510000000000005</v>
      </c>
      <c r="K1769">
        <v>25.734999999999999</v>
      </c>
      <c r="L1769">
        <v>36.31</v>
      </c>
      <c r="M1769">
        <v>15.839</v>
      </c>
    </row>
    <row r="1770" spans="1:13" hidden="1" x14ac:dyDescent="0.3">
      <c r="A1770" t="s">
        <v>31</v>
      </c>
      <c r="B1770">
        <v>2004</v>
      </c>
      <c r="C1770" t="s">
        <v>166</v>
      </c>
      <c r="D1770" t="s">
        <v>248</v>
      </c>
      <c r="E1770">
        <v>113100</v>
      </c>
      <c r="F1770" t="s">
        <v>342</v>
      </c>
      <c r="G1770">
        <v>1052</v>
      </c>
      <c r="H1770">
        <v>12253254</v>
      </c>
      <c r="I1770">
        <v>23751</v>
      </c>
      <c r="J1770">
        <v>0.51</v>
      </c>
      <c r="K1770">
        <v>25.734999999999999</v>
      </c>
      <c r="L1770">
        <v>36.31</v>
      </c>
    </row>
    <row r="1771" spans="1:13" hidden="1" x14ac:dyDescent="0.3">
      <c r="A1771" t="s">
        <v>31</v>
      </c>
      <c r="B1771">
        <v>2004</v>
      </c>
      <c r="C1771" t="s">
        <v>21</v>
      </c>
      <c r="D1771" t="s">
        <v>248</v>
      </c>
      <c r="E1771">
        <v>200700</v>
      </c>
      <c r="F1771">
        <v>107800</v>
      </c>
      <c r="G1771">
        <v>1052</v>
      </c>
      <c r="H1771">
        <v>21743838</v>
      </c>
      <c r="I1771">
        <v>42147</v>
      </c>
      <c r="J1771">
        <v>0.55800000000000005</v>
      </c>
      <c r="K1771">
        <v>25.734999999999999</v>
      </c>
      <c r="L1771">
        <v>36.31</v>
      </c>
      <c r="M1771">
        <v>15.839</v>
      </c>
    </row>
    <row r="1772" spans="1:13" hidden="1" x14ac:dyDescent="0.3">
      <c r="A1772" t="s">
        <v>31</v>
      </c>
      <c r="B1772">
        <v>2004</v>
      </c>
      <c r="C1772" t="s">
        <v>16</v>
      </c>
      <c r="D1772" t="s">
        <v>248</v>
      </c>
      <c r="F1772">
        <v>5200</v>
      </c>
      <c r="G1772">
        <v>1052</v>
      </c>
      <c r="H1772">
        <v>747546</v>
      </c>
      <c r="I1772">
        <v>1449</v>
      </c>
      <c r="J1772">
        <v>0.87</v>
      </c>
      <c r="K1772">
        <v>25.734999999999999</v>
      </c>
      <c r="L1772">
        <v>36.31</v>
      </c>
      <c r="M1772">
        <v>15.839</v>
      </c>
    </row>
    <row r="1773" spans="1:13" hidden="1" x14ac:dyDescent="0.3">
      <c r="A1773" t="s">
        <v>32</v>
      </c>
      <c r="B1773">
        <v>2004</v>
      </c>
      <c r="C1773" t="s">
        <v>19</v>
      </c>
      <c r="D1773" t="s">
        <v>248</v>
      </c>
      <c r="E1773">
        <v>530500</v>
      </c>
      <c r="F1773">
        <v>216500</v>
      </c>
      <c r="G1773">
        <v>1052</v>
      </c>
      <c r="H1773">
        <v>57474370</v>
      </c>
      <c r="I1773">
        <v>111405</v>
      </c>
      <c r="J1773">
        <v>0.52200000000000002</v>
      </c>
      <c r="K1773">
        <v>25.734999999999999</v>
      </c>
      <c r="L1773">
        <v>36.31</v>
      </c>
      <c r="M1773">
        <v>15.839</v>
      </c>
    </row>
    <row r="1774" spans="1:13" hidden="1" x14ac:dyDescent="0.3">
      <c r="A1774" t="s">
        <v>20</v>
      </c>
      <c r="B1774">
        <v>2004</v>
      </c>
      <c r="C1774" t="s">
        <v>27</v>
      </c>
      <c r="D1774" t="s">
        <v>248</v>
      </c>
      <c r="E1774">
        <v>755700</v>
      </c>
      <c r="G1774">
        <v>1052</v>
      </c>
      <c r="H1774">
        <v>81872538</v>
      </c>
      <c r="I1774">
        <v>158697</v>
      </c>
      <c r="J1774">
        <v>1.2</v>
      </c>
      <c r="K1774">
        <v>25.734999999999999</v>
      </c>
      <c r="L1774">
        <v>36.31</v>
      </c>
      <c r="M1774">
        <v>15.839</v>
      </c>
    </row>
    <row r="1775" spans="1:13" hidden="1" x14ac:dyDescent="0.3">
      <c r="A1775" t="s">
        <v>13</v>
      </c>
      <c r="B1775">
        <v>2004</v>
      </c>
      <c r="C1775" t="s">
        <v>19</v>
      </c>
      <c r="D1775" t="s">
        <v>274</v>
      </c>
      <c r="E1775">
        <v>153000</v>
      </c>
      <c r="F1775">
        <v>259750</v>
      </c>
      <c r="G1775">
        <v>1711.5</v>
      </c>
      <c r="H1775">
        <v>16576020</v>
      </c>
      <c r="I1775">
        <v>32130</v>
      </c>
      <c r="J1775">
        <v>1.6559999999999999</v>
      </c>
      <c r="K1775">
        <v>19.89</v>
      </c>
      <c r="L1775">
        <v>29.818000000000001</v>
      </c>
      <c r="M1775">
        <v>11.537000000000001</v>
      </c>
    </row>
    <row r="1776" spans="1:13" hidden="1" x14ac:dyDescent="0.3">
      <c r="A1776" t="s">
        <v>13</v>
      </c>
      <c r="B1776">
        <v>2004</v>
      </c>
      <c r="C1776" t="s">
        <v>21</v>
      </c>
      <c r="D1776" t="s">
        <v>274</v>
      </c>
      <c r="F1776">
        <v>2000</v>
      </c>
      <c r="G1776">
        <v>1711.5</v>
      </c>
      <c r="H1776">
        <v>108340</v>
      </c>
      <c r="I1776">
        <v>210</v>
      </c>
      <c r="J1776">
        <v>1.99</v>
      </c>
      <c r="K1776">
        <v>19.89</v>
      </c>
      <c r="L1776">
        <v>29.818000000000001</v>
      </c>
    </row>
    <row r="1777" spans="1:13" hidden="1" x14ac:dyDescent="0.3">
      <c r="A1777" t="s">
        <v>18</v>
      </c>
      <c r="B1777">
        <v>2004</v>
      </c>
      <c r="C1777" t="s">
        <v>21</v>
      </c>
      <c r="D1777" t="s">
        <v>274</v>
      </c>
      <c r="E1777">
        <v>210</v>
      </c>
      <c r="F1777">
        <v>3350</v>
      </c>
      <c r="G1777">
        <v>1711.5</v>
      </c>
      <c r="H1777">
        <v>22751.4</v>
      </c>
      <c r="I1777">
        <v>44.1</v>
      </c>
      <c r="J1777">
        <v>15.95</v>
      </c>
      <c r="K1777">
        <v>19.89</v>
      </c>
      <c r="L1777">
        <v>29.818000000000001</v>
      </c>
      <c r="M1777">
        <v>11.537000000000001</v>
      </c>
    </row>
    <row r="1778" spans="1:13" hidden="1" x14ac:dyDescent="0.3">
      <c r="A1778" t="s">
        <v>18</v>
      </c>
      <c r="B1778">
        <v>2004</v>
      </c>
      <c r="C1778" t="s">
        <v>24</v>
      </c>
      <c r="D1778" t="s">
        <v>274</v>
      </c>
      <c r="E1778">
        <v>2770</v>
      </c>
      <c r="F1778">
        <v>138750</v>
      </c>
      <c r="G1778">
        <v>1711.5</v>
      </c>
      <c r="H1778">
        <v>300101.8</v>
      </c>
      <c r="I1778">
        <v>581.70000000000005</v>
      </c>
      <c r="J1778">
        <v>33.994999999999997</v>
      </c>
      <c r="K1778">
        <v>19.89</v>
      </c>
      <c r="L1778">
        <v>29.818000000000001</v>
      </c>
      <c r="M1778">
        <v>11.537000000000001</v>
      </c>
    </row>
    <row r="1779" spans="1:13" hidden="1" x14ac:dyDescent="0.3">
      <c r="A1779" t="s">
        <v>31</v>
      </c>
      <c r="B1779">
        <v>2004</v>
      </c>
      <c r="C1779" t="s">
        <v>19</v>
      </c>
      <c r="D1779" t="s">
        <v>274</v>
      </c>
      <c r="E1779">
        <v>450</v>
      </c>
      <c r="F1779">
        <v>330</v>
      </c>
      <c r="G1779">
        <v>1711.5</v>
      </c>
      <c r="H1779">
        <v>48753</v>
      </c>
      <c r="J1779">
        <v>0.77</v>
      </c>
      <c r="K1779">
        <v>19.89</v>
      </c>
      <c r="L1779">
        <v>29.818000000000001</v>
      </c>
      <c r="M1779">
        <v>11.537000000000001</v>
      </c>
    </row>
    <row r="1780" spans="1:13" hidden="1" x14ac:dyDescent="0.3">
      <c r="A1780" t="s">
        <v>31</v>
      </c>
      <c r="B1780">
        <v>2004</v>
      </c>
      <c r="C1780" t="s">
        <v>21</v>
      </c>
      <c r="D1780" t="s">
        <v>274</v>
      </c>
      <c r="F1780">
        <v>240</v>
      </c>
      <c r="G1780">
        <v>1711.5</v>
      </c>
      <c r="H1780">
        <v>16251</v>
      </c>
      <c r="I1780">
        <v>31.5</v>
      </c>
      <c r="J1780">
        <v>1.4</v>
      </c>
      <c r="K1780">
        <v>19.89</v>
      </c>
      <c r="L1780">
        <v>29.818000000000001</v>
      </c>
      <c r="M1780">
        <v>11.537000000000001</v>
      </c>
    </row>
    <row r="1781" spans="1:13" hidden="1" x14ac:dyDescent="0.3">
      <c r="A1781" t="s">
        <v>20</v>
      </c>
      <c r="B1781">
        <v>2004</v>
      </c>
      <c r="D1781" t="s">
        <v>274</v>
      </c>
      <c r="E1781">
        <v>8200</v>
      </c>
      <c r="F1781">
        <v>13000</v>
      </c>
      <c r="G1781">
        <v>1711.5</v>
      </c>
      <c r="H1781">
        <v>888388</v>
      </c>
      <c r="I1781">
        <v>1722</v>
      </c>
      <c r="J1781">
        <v>1.4910000000000001</v>
      </c>
      <c r="K1781">
        <v>19.89</v>
      </c>
      <c r="L1781">
        <v>29.818000000000001</v>
      </c>
      <c r="M1781">
        <v>11.537000000000001</v>
      </c>
    </row>
    <row r="1782" spans="1:13" hidden="1" x14ac:dyDescent="0.3">
      <c r="A1782" t="s">
        <v>13</v>
      </c>
      <c r="B1782">
        <v>2004</v>
      </c>
      <c r="C1782" t="s">
        <v>19</v>
      </c>
      <c r="D1782" t="s">
        <v>252</v>
      </c>
      <c r="E1782">
        <v>2800000</v>
      </c>
      <c r="F1782">
        <v>10437000</v>
      </c>
      <c r="H1782">
        <v>303352000</v>
      </c>
      <c r="I1782">
        <v>588000</v>
      </c>
      <c r="J1782">
        <v>3.7890000000000001</v>
      </c>
      <c r="K1782">
        <v>26.295000000000002</v>
      </c>
      <c r="L1782">
        <v>38.784999999999997</v>
      </c>
      <c r="M1782">
        <v>14.023</v>
      </c>
    </row>
    <row r="1783" spans="1:13" hidden="1" x14ac:dyDescent="0.3">
      <c r="A1783" t="s">
        <v>18</v>
      </c>
      <c r="B1783">
        <v>2004</v>
      </c>
      <c r="C1783" t="s">
        <v>77</v>
      </c>
      <c r="D1783" t="s">
        <v>252</v>
      </c>
      <c r="E1783">
        <v>86000</v>
      </c>
      <c r="F1783">
        <v>5170000</v>
      </c>
      <c r="G1783">
        <v>366.4</v>
      </c>
      <c r="H1783">
        <v>9317240</v>
      </c>
      <c r="I1783">
        <v>18060</v>
      </c>
      <c r="J1783">
        <v>60.966000000000001</v>
      </c>
      <c r="K1783" t="s">
        <v>343</v>
      </c>
      <c r="L1783">
        <v>38.784999999999997</v>
      </c>
      <c r="M1783">
        <v>14.023</v>
      </c>
    </row>
    <row r="1784" spans="1:13" hidden="1" x14ac:dyDescent="0.3">
      <c r="A1784" t="s">
        <v>32</v>
      </c>
      <c r="B1784">
        <v>2004</v>
      </c>
      <c r="C1784" t="s">
        <v>19</v>
      </c>
      <c r="D1784" t="s">
        <v>252</v>
      </c>
      <c r="E1784">
        <v>3400</v>
      </c>
      <c r="F1784">
        <v>1800</v>
      </c>
      <c r="G1784">
        <v>366.4</v>
      </c>
      <c r="H1784">
        <v>368356</v>
      </c>
      <c r="I1784">
        <v>714</v>
      </c>
      <c r="J1784">
        <v>0.63300000000000001</v>
      </c>
      <c r="K1784">
        <v>26.295000000000002</v>
      </c>
      <c r="L1784">
        <v>38.784999999999997</v>
      </c>
    </row>
    <row r="1785" spans="1:13" hidden="1" x14ac:dyDescent="0.3">
      <c r="A1785" t="s">
        <v>20</v>
      </c>
      <c r="B1785">
        <v>2004</v>
      </c>
      <c r="C1785" t="s">
        <v>27</v>
      </c>
      <c r="D1785" t="s">
        <v>252</v>
      </c>
      <c r="E1785">
        <v>3482000</v>
      </c>
      <c r="F1785">
        <v>14698000</v>
      </c>
      <c r="G1785">
        <v>366.4</v>
      </c>
      <c r="H1785">
        <v>377239880</v>
      </c>
      <c r="I1785">
        <v>731220</v>
      </c>
      <c r="J1785">
        <v>4.1790000000000003</v>
      </c>
      <c r="K1785">
        <v>26.295000000000002</v>
      </c>
      <c r="L1785">
        <v>38.784999999999997</v>
      </c>
      <c r="M1785">
        <v>14.023</v>
      </c>
    </row>
    <row r="1786" spans="1:13" hidden="1" x14ac:dyDescent="0.3">
      <c r="A1786" t="s">
        <v>13</v>
      </c>
      <c r="B1786">
        <v>2004</v>
      </c>
      <c r="C1786" t="s">
        <v>19</v>
      </c>
      <c r="D1786" t="s">
        <v>264</v>
      </c>
      <c r="E1786">
        <v>256076</v>
      </c>
      <c r="F1786">
        <v>602221</v>
      </c>
      <c r="H1786">
        <v>27743273.84</v>
      </c>
      <c r="I1786">
        <v>53775.96</v>
      </c>
      <c r="J1786">
        <v>2.2400000000000002</v>
      </c>
      <c r="K1786">
        <v>24.318000000000001</v>
      </c>
      <c r="L1786">
        <v>33.078000000000003</v>
      </c>
      <c r="M1786">
        <v>16.125</v>
      </c>
    </row>
    <row r="1787" spans="1:13" hidden="1" x14ac:dyDescent="0.3">
      <c r="A1787" t="s">
        <v>18</v>
      </c>
      <c r="B1787">
        <v>2004</v>
      </c>
      <c r="C1787" t="s">
        <v>24</v>
      </c>
      <c r="D1787" t="s">
        <v>264</v>
      </c>
      <c r="E1787">
        <v>1030</v>
      </c>
      <c r="G1787">
        <v>2706.3</v>
      </c>
      <c r="H1787">
        <v>111590.2</v>
      </c>
      <c r="I1787">
        <v>216.3</v>
      </c>
      <c r="J1787" t="s">
        <v>344</v>
      </c>
      <c r="K1787">
        <v>24.318000000000001</v>
      </c>
      <c r="L1787">
        <v>33.078000000000003</v>
      </c>
      <c r="M1787">
        <v>16.125</v>
      </c>
    </row>
    <row r="1788" spans="1:13" hidden="1" x14ac:dyDescent="0.3">
      <c r="A1788" t="s">
        <v>32</v>
      </c>
      <c r="B1788">
        <v>2004</v>
      </c>
      <c r="D1788" t="s">
        <v>264</v>
      </c>
      <c r="E1788">
        <v>1026</v>
      </c>
      <c r="F1788">
        <v>611</v>
      </c>
      <c r="G1788">
        <v>2706.3</v>
      </c>
      <c r="H1788">
        <v>111156.84</v>
      </c>
      <c r="I1788">
        <v>215.46</v>
      </c>
      <c r="J1788">
        <v>0.57499999999999996</v>
      </c>
      <c r="K1788">
        <v>24.318000000000001</v>
      </c>
      <c r="L1788">
        <v>33.078000000000003</v>
      </c>
      <c r="M1788">
        <v>16.125</v>
      </c>
    </row>
    <row r="1789" spans="1:13" hidden="1" x14ac:dyDescent="0.3">
      <c r="A1789" t="s">
        <v>32</v>
      </c>
      <c r="B1789">
        <v>2004</v>
      </c>
      <c r="C1789" t="s">
        <v>21</v>
      </c>
      <c r="D1789" t="s">
        <v>264</v>
      </c>
      <c r="E1789">
        <v>407</v>
      </c>
      <c r="F1789">
        <v>245</v>
      </c>
      <c r="G1789">
        <v>2706.3</v>
      </c>
      <c r="H1789">
        <v>44094.38</v>
      </c>
      <c r="I1789">
        <v>85.47</v>
      </c>
      <c r="J1789">
        <v>0.59499999999999997</v>
      </c>
      <c r="K1789">
        <v>24.318000000000001</v>
      </c>
      <c r="M1789">
        <v>16.125</v>
      </c>
    </row>
    <row r="1790" spans="1:13" hidden="1" x14ac:dyDescent="0.3">
      <c r="A1790" t="s">
        <v>20</v>
      </c>
      <c r="B1790">
        <v>2004</v>
      </c>
      <c r="C1790" t="s">
        <v>21</v>
      </c>
      <c r="D1790" t="s">
        <v>264</v>
      </c>
      <c r="E1790">
        <v>944</v>
      </c>
      <c r="F1790">
        <v>1942</v>
      </c>
      <c r="G1790">
        <v>2706.3</v>
      </c>
      <c r="H1790">
        <v>102272.96000000001</v>
      </c>
      <c r="I1790">
        <v>198.24</v>
      </c>
      <c r="J1790">
        <v>2.052</v>
      </c>
      <c r="K1790">
        <v>24.318000000000001</v>
      </c>
      <c r="L1790">
        <v>33.078000000000003</v>
      </c>
      <c r="M1790">
        <v>16.125</v>
      </c>
    </row>
    <row r="1791" spans="1:13" hidden="1" x14ac:dyDescent="0.3">
      <c r="A1791" t="s">
        <v>22</v>
      </c>
      <c r="B1791">
        <v>2004</v>
      </c>
      <c r="C1791" t="s">
        <v>19</v>
      </c>
      <c r="D1791" t="s">
        <v>295</v>
      </c>
      <c r="E1791">
        <v>131003</v>
      </c>
      <c r="F1791">
        <v>164096</v>
      </c>
      <c r="G1791">
        <v>1219.5999999999999</v>
      </c>
      <c r="H1791">
        <v>14192865.02</v>
      </c>
      <c r="I1791">
        <v>27510.63</v>
      </c>
      <c r="J1791">
        <v>1.351</v>
      </c>
      <c r="L1791">
        <v>29.082000000000001</v>
      </c>
      <c r="M1791">
        <v>9.9779999999999998</v>
      </c>
    </row>
    <row r="1792" spans="1:13" hidden="1" x14ac:dyDescent="0.3">
      <c r="A1792" t="s">
        <v>13</v>
      </c>
      <c r="B1792">
        <v>2004</v>
      </c>
      <c r="C1792" t="s">
        <v>19</v>
      </c>
      <c r="D1792" t="s">
        <v>295</v>
      </c>
      <c r="E1792">
        <v>281464</v>
      </c>
      <c r="F1792">
        <v>537876</v>
      </c>
      <c r="G1792">
        <v>1219.5999999999999</v>
      </c>
      <c r="H1792">
        <v>30493809.760000002</v>
      </c>
      <c r="I1792">
        <v>59107.44</v>
      </c>
      <c r="J1792">
        <v>1.5920000000000001</v>
      </c>
      <c r="K1792">
        <v>18.931999999999999</v>
      </c>
      <c r="L1792">
        <v>29.082000000000001</v>
      </c>
      <c r="M1792">
        <v>9.9779999999999998</v>
      </c>
    </row>
    <row r="1793" spans="1:13" hidden="1" x14ac:dyDescent="0.3">
      <c r="A1793" t="s">
        <v>13</v>
      </c>
      <c r="B1793">
        <v>2004</v>
      </c>
      <c r="C1793" t="s">
        <v>16</v>
      </c>
      <c r="D1793" t="s">
        <v>295</v>
      </c>
      <c r="E1793">
        <v>7511</v>
      </c>
      <c r="F1793" t="s">
        <v>345</v>
      </c>
      <c r="G1793">
        <v>1219.5999999999999</v>
      </c>
      <c r="H1793">
        <v>813741.74</v>
      </c>
      <c r="I1793">
        <v>1577.31</v>
      </c>
      <c r="J1793">
        <v>2.9750000000000001</v>
      </c>
      <c r="K1793">
        <v>18.931999999999999</v>
      </c>
      <c r="L1793">
        <v>29.082000000000001</v>
      </c>
      <c r="M1793">
        <v>9.9779999999999998</v>
      </c>
    </row>
    <row r="1794" spans="1:13" hidden="1" x14ac:dyDescent="0.3">
      <c r="A1794" t="s">
        <v>18</v>
      </c>
      <c r="B1794">
        <v>2004</v>
      </c>
      <c r="C1794" t="s">
        <v>24</v>
      </c>
      <c r="D1794" t="s">
        <v>295</v>
      </c>
      <c r="E1794">
        <v>106267</v>
      </c>
      <c r="F1794">
        <v>6358655</v>
      </c>
      <c r="G1794">
        <v>1219.5999999999999</v>
      </c>
      <c r="H1794">
        <v>11512966.779999999</v>
      </c>
      <c r="I1794">
        <v>22316.07</v>
      </c>
      <c r="J1794">
        <v>58.472000000000001</v>
      </c>
      <c r="K1794">
        <v>18.931999999999999</v>
      </c>
      <c r="L1794">
        <v>29.082000000000001</v>
      </c>
      <c r="M1794">
        <v>9.9779999999999998</v>
      </c>
    </row>
    <row r="1795" spans="1:13" hidden="1" x14ac:dyDescent="0.3">
      <c r="A1795" t="s">
        <v>31</v>
      </c>
      <c r="B1795">
        <v>2004</v>
      </c>
      <c r="C1795" t="s">
        <v>19</v>
      </c>
      <c r="D1795" t="s">
        <v>295</v>
      </c>
      <c r="E1795">
        <v>206</v>
      </c>
      <c r="F1795">
        <v>246</v>
      </c>
      <c r="G1795">
        <v>1219.5999999999999</v>
      </c>
      <c r="H1795">
        <v>22318.04</v>
      </c>
      <c r="I1795">
        <v>43.26</v>
      </c>
      <c r="J1795">
        <v>1.05</v>
      </c>
      <c r="K1795">
        <v>18.931999999999999</v>
      </c>
      <c r="L1795">
        <v>29.082000000000001</v>
      </c>
      <c r="M1795">
        <v>9.9779999999999998</v>
      </c>
    </row>
    <row r="1796" spans="1:13" hidden="1" x14ac:dyDescent="0.3">
      <c r="A1796" t="s">
        <v>32</v>
      </c>
      <c r="B1796">
        <v>2004</v>
      </c>
      <c r="C1796" t="s">
        <v>33</v>
      </c>
      <c r="D1796" t="s">
        <v>295</v>
      </c>
      <c r="E1796">
        <v>11212</v>
      </c>
      <c r="F1796">
        <v>4937</v>
      </c>
      <c r="G1796">
        <v>1219.5999999999999</v>
      </c>
      <c r="H1796">
        <v>1214708.08</v>
      </c>
      <c r="I1796">
        <v>2354.52</v>
      </c>
      <c r="J1796">
        <v>0.435</v>
      </c>
      <c r="K1796">
        <v>18.931999999999999</v>
      </c>
      <c r="L1796">
        <v>29.082000000000001</v>
      </c>
      <c r="M1796">
        <v>9.9779999999999998</v>
      </c>
    </row>
    <row r="1797" spans="1:13" hidden="1" x14ac:dyDescent="0.3">
      <c r="A1797" t="s">
        <v>32</v>
      </c>
      <c r="B1797">
        <v>2004</v>
      </c>
      <c r="C1797" t="s">
        <v>16</v>
      </c>
      <c r="D1797" t="s">
        <v>295</v>
      </c>
      <c r="E1797">
        <v>25</v>
      </c>
      <c r="F1797">
        <v>11</v>
      </c>
      <c r="G1797">
        <v>1219.5999999999999</v>
      </c>
      <c r="H1797">
        <v>2708.5</v>
      </c>
      <c r="I1797">
        <v>5.25</v>
      </c>
      <c r="J1797">
        <v>0.44</v>
      </c>
      <c r="K1797">
        <v>18.931999999999999</v>
      </c>
      <c r="L1797">
        <v>29.082000000000001</v>
      </c>
      <c r="M1797">
        <v>9.9779999999999998</v>
      </c>
    </row>
    <row r="1798" spans="1:13" hidden="1" x14ac:dyDescent="0.3">
      <c r="A1798" t="s">
        <v>20</v>
      </c>
      <c r="B1798">
        <v>2004</v>
      </c>
      <c r="C1798" t="s">
        <v>21</v>
      </c>
      <c r="D1798" t="s">
        <v>295</v>
      </c>
      <c r="E1798">
        <v>387103</v>
      </c>
      <c r="F1798">
        <v>799221</v>
      </c>
      <c r="G1798">
        <v>1219.5999999999999</v>
      </c>
      <c r="H1798">
        <v>41938739.020000003</v>
      </c>
      <c r="I1798">
        <v>81291.63</v>
      </c>
      <c r="J1798">
        <v>1.7769999999999999</v>
      </c>
      <c r="K1798">
        <v>18.931999999999999</v>
      </c>
      <c r="L1798">
        <v>29.082000000000001</v>
      </c>
      <c r="M1798">
        <v>9.9779999999999998</v>
      </c>
    </row>
    <row r="1799" spans="1:13" hidden="1" x14ac:dyDescent="0.3">
      <c r="A1799" t="s">
        <v>22</v>
      </c>
      <c r="B1799">
        <v>2004</v>
      </c>
      <c r="C1799" t="s">
        <v>14</v>
      </c>
      <c r="D1799" t="s">
        <v>322</v>
      </c>
      <c r="E1799">
        <v>29029.16</v>
      </c>
      <c r="F1799">
        <v>23846</v>
      </c>
      <c r="G1799">
        <v>1149.2</v>
      </c>
      <c r="H1799">
        <v>3145019.1940000001</v>
      </c>
      <c r="I1799">
        <v>6096.1239999999998</v>
      </c>
      <c r="K1799">
        <v>23.125</v>
      </c>
      <c r="L1799">
        <v>33.558</v>
      </c>
      <c r="M1799">
        <v>13.680999999999999</v>
      </c>
    </row>
    <row r="1800" spans="1:13" hidden="1" x14ac:dyDescent="0.3">
      <c r="A1800" t="s">
        <v>13</v>
      </c>
      <c r="B1800">
        <v>2004</v>
      </c>
      <c r="C1800" t="s">
        <v>14</v>
      </c>
      <c r="D1800" t="s">
        <v>322</v>
      </c>
      <c r="E1800">
        <v>153608.9</v>
      </c>
      <c r="F1800">
        <v>105328</v>
      </c>
      <c r="G1800">
        <v>1149.2</v>
      </c>
      <c r="H1800">
        <v>16641988.23</v>
      </c>
      <c r="I1800">
        <v>32257.868999999999</v>
      </c>
      <c r="J1800">
        <v>0.71399999999999997</v>
      </c>
      <c r="K1800">
        <v>23.125</v>
      </c>
      <c r="L1800">
        <v>33.558</v>
      </c>
      <c r="M1800">
        <v>13.680999999999999</v>
      </c>
    </row>
    <row r="1801" spans="1:13" hidden="1" x14ac:dyDescent="0.3">
      <c r="A1801" t="s">
        <v>13</v>
      </c>
      <c r="B1801">
        <v>2004</v>
      </c>
      <c r="C1801" t="s">
        <v>17</v>
      </c>
      <c r="D1801" t="s">
        <v>322</v>
      </c>
      <c r="E1801">
        <v>980642.41</v>
      </c>
      <c r="G1801">
        <v>1149.2</v>
      </c>
      <c r="H1801">
        <v>106242798.7</v>
      </c>
      <c r="J1801">
        <v>0.85</v>
      </c>
      <c r="K1801">
        <v>23.125</v>
      </c>
      <c r="L1801">
        <v>33.558</v>
      </c>
      <c r="M1801">
        <v>13.680999999999999</v>
      </c>
    </row>
    <row r="1802" spans="1:13" hidden="1" x14ac:dyDescent="0.3">
      <c r="A1802" t="s">
        <v>18</v>
      </c>
      <c r="B1802">
        <v>2004</v>
      </c>
      <c r="C1802" t="s">
        <v>24</v>
      </c>
      <c r="D1802" t="s">
        <v>322</v>
      </c>
      <c r="E1802">
        <v>542.97</v>
      </c>
      <c r="F1802">
        <v>13958</v>
      </c>
      <c r="I1802">
        <v>114.024</v>
      </c>
      <c r="J1802">
        <v>25.71</v>
      </c>
      <c r="K1802">
        <v>23.125</v>
      </c>
      <c r="L1802">
        <v>33.558</v>
      </c>
      <c r="M1802">
        <v>13.680999999999999</v>
      </c>
    </row>
    <row r="1803" spans="1:13" hidden="1" x14ac:dyDescent="0.3">
      <c r="A1803" t="s">
        <v>20</v>
      </c>
      <c r="B1803">
        <v>2004</v>
      </c>
      <c r="C1803" t="s">
        <v>21</v>
      </c>
      <c r="D1803" t="s">
        <v>322</v>
      </c>
      <c r="E1803">
        <v>57905.58</v>
      </c>
      <c r="F1803" t="s">
        <v>346</v>
      </c>
      <c r="G1803">
        <v>1149.2</v>
      </c>
      <c r="H1803">
        <v>6273490.5369999995</v>
      </c>
      <c r="I1803">
        <v>12160.172</v>
      </c>
      <c r="J1803">
        <v>1.258</v>
      </c>
      <c r="K1803">
        <v>23.125</v>
      </c>
      <c r="L1803">
        <v>33.558</v>
      </c>
      <c r="M1803">
        <v>13.680999999999999</v>
      </c>
    </row>
    <row r="1804" spans="1:13" hidden="1" x14ac:dyDescent="0.3">
      <c r="A1804" t="s">
        <v>22</v>
      </c>
      <c r="B1804">
        <v>2004</v>
      </c>
      <c r="C1804" t="s">
        <v>19</v>
      </c>
      <c r="D1804" t="s">
        <v>28</v>
      </c>
      <c r="E1804">
        <v>12358</v>
      </c>
      <c r="F1804">
        <v>15118</v>
      </c>
      <c r="G1804">
        <v>1612.9</v>
      </c>
      <c r="H1804">
        <v>1338865.72</v>
      </c>
      <c r="I1804">
        <v>2595.1799999999998</v>
      </c>
      <c r="J1804" t="s">
        <v>347</v>
      </c>
      <c r="K1804">
        <v>25.704000000000001</v>
      </c>
      <c r="L1804">
        <v>35.662999999999997</v>
      </c>
      <c r="M1804">
        <v>16.593</v>
      </c>
    </row>
    <row r="1805" spans="1:13" hidden="1" x14ac:dyDescent="0.3">
      <c r="A1805" t="s">
        <v>13</v>
      </c>
      <c r="B1805">
        <v>2004</v>
      </c>
      <c r="C1805" t="s">
        <v>14</v>
      </c>
      <c r="D1805" t="s">
        <v>28</v>
      </c>
      <c r="E1805">
        <v>320822</v>
      </c>
      <c r="F1805">
        <v>653044</v>
      </c>
      <c r="G1805">
        <v>1612.9</v>
      </c>
      <c r="H1805">
        <v>34757855.479999997</v>
      </c>
      <c r="I1805">
        <v>67372.62</v>
      </c>
      <c r="J1805">
        <v>2.0369999999999999</v>
      </c>
      <c r="K1805">
        <v>25.704000000000001</v>
      </c>
      <c r="L1805">
        <v>35.662999999999997</v>
      </c>
      <c r="M1805">
        <v>16.593</v>
      </c>
    </row>
    <row r="1806" spans="1:13" hidden="1" x14ac:dyDescent="0.3">
      <c r="A1806" t="s">
        <v>13</v>
      </c>
      <c r="B1806">
        <v>2004</v>
      </c>
      <c r="C1806" t="s">
        <v>16</v>
      </c>
      <c r="D1806" t="s">
        <v>28</v>
      </c>
      <c r="E1806">
        <v>1376387</v>
      </c>
      <c r="F1806">
        <v>4257111</v>
      </c>
      <c r="G1806">
        <v>1612.9</v>
      </c>
      <c r="H1806">
        <v>149117767.59999999</v>
      </c>
      <c r="I1806">
        <v>289041.27</v>
      </c>
      <c r="J1806">
        <v>2.8580000000000001</v>
      </c>
      <c r="K1806">
        <v>25.704000000000001</v>
      </c>
      <c r="L1806">
        <v>35.662999999999997</v>
      </c>
      <c r="M1806">
        <v>16.593</v>
      </c>
    </row>
    <row r="1807" spans="1:13" hidden="1" x14ac:dyDescent="0.3">
      <c r="A1807" t="s">
        <v>13</v>
      </c>
      <c r="B1807">
        <v>2004</v>
      </c>
      <c r="C1807" t="s">
        <v>17</v>
      </c>
      <c r="D1807" t="s">
        <v>28</v>
      </c>
      <c r="E1807">
        <v>4086404</v>
      </c>
      <c r="F1807">
        <v>9974734</v>
      </c>
      <c r="G1807">
        <v>1612.9</v>
      </c>
      <c r="H1807">
        <v>442721009.39999998</v>
      </c>
      <c r="I1807">
        <v>858144.84</v>
      </c>
      <c r="J1807">
        <v>2.3359999999999999</v>
      </c>
      <c r="K1807">
        <v>25.704000000000001</v>
      </c>
      <c r="L1807">
        <v>35.662999999999997</v>
      </c>
      <c r="M1807">
        <v>16.593</v>
      </c>
    </row>
    <row r="1808" spans="1:13" hidden="1" x14ac:dyDescent="0.3">
      <c r="A1808" t="s">
        <v>18</v>
      </c>
      <c r="B1808">
        <v>2004</v>
      </c>
      <c r="C1808" t="s">
        <v>79</v>
      </c>
      <c r="D1808" t="s">
        <v>28</v>
      </c>
      <c r="E1808">
        <v>15647</v>
      </c>
      <c r="F1808">
        <v>1033235</v>
      </c>
      <c r="G1808">
        <v>1612.9</v>
      </c>
      <c r="I1808">
        <v>3285.87</v>
      </c>
      <c r="J1808">
        <v>64.3</v>
      </c>
      <c r="K1808">
        <v>25.704000000000001</v>
      </c>
      <c r="L1808">
        <v>35.662999999999997</v>
      </c>
    </row>
    <row r="1809" spans="1:13" hidden="1" x14ac:dyDescent="0.3">
      <c r="A1809" t="s">
        <v>31</v>
      </c>
      <c r="B1809">
        <v>2004</v>
      </c>
      <c r="C1809" t="s">
        <v>19</v>
      </c>
      <c r="D1809" t="s">
        <v>28</v>
      </c>
      <c r="E1809">
        <v>8541</v>
      </c>
      <c r="F1809">
        <v>11211</v>
      </c>
      <c r="G1809">
        <v>1612.9</v>
      </c>
      <c r="H1809">
        <v>925331.94</v>
      </c>
      <c r="I1809">
        <v>1793.61</v>
      </c>
      <c r="J1809">
        <v>1.073</v>
      </c>
      <c r="K1809">
        <v>25.704000000000001</v>
      </c>
      <c r="L1809">
        <v>35.662999999999997</v>
      </c>
      <c r="M1809">
        <v>16.593</v>
      </c>
    </row>
    <row r="1810" spans="1:13" hidden="1" x14ac:dyDescent="0.3">
      <c r="A1810" t="s">
        <v>32</v>
      </c>
      <c r="B1810">
        <v>2004</v>
      </c>
      <c r="C1810" t="s">
        <v>19</v>
      </c>
      <c r="D1810" t="s">
        <v>28</v>
      </c>
      <c r="E1810">
        <v>47508</v>
      </c>
      <c r="F1810">
        <v>32022</v>
      </c>
      <c r="G1810">
        <v>1612.9</v>
      </c>
      <c r="H1810">
        <v>5147016.72</v>
      </c>
      <c r="I1810">
        <v>9976.68</v>
      </c>
      <c r="J1810">
        <v>0.65300000000000002</v>
      </c>
      <c r="K1810">
        <v>25.704000000000001</v>
      </c>
      <c r="L1810">
        <v>35.662999999999997</v>
      </c>
      <c r="M1810">
        <v>16.593</v>
      </c>
    </row>
    <row r="1811" spans="1:13" hidden="1" x14ac:dyDescent="0.3">
      <c r="A1811" t="s">
        <v>32</v>
      </c>
      <c r="B1811">
        <v>2004</v>
      </c>
      <c r="C1811" t="s">
        <v>21</v>
      </c>
      <c r="D1811" t="s">
        <v>28</v>
      </c>
      <c r="E1811">
        <v>11425</v>
      </c>
      <c r="F1811">
        <v>8398</v>
      </c>
      <c r="G1811">
        <v>1612.9</v>
      </c>
      <c r="H1811">
        <v>1237784.5</v>
      </c>
      <c r="I1811">
        <v>2399.25</v>
      </c>
      <c r="J1811">
        <v>0.67200000000000004</v>
      </c>
      <c r="K1811">
        <v>25.704000000000001</v>
      </c>
      <c r="L1811">
        <v>35.662999999999997</v>
      </c>
      <c r="M1811">
        <v>16.593</v>
      </c>
    </row>
    <row r="1812" spans="1:13" hidden="1" x14ac:dyDescent="0.3">
      <c r="A1812" t="s">
        <v>20</v>
      </c>
      <c r="B1812">
        <v>2004</v>
      </c>
      <c r="C1812" t="s">
        <v>21</v>
      </c>
      <c r="D1812" t="s">
        <v>28</v>
      </c>
      <c r="E1812">
        <v>400093</v>
      </c>
      <c r="F1812">
        <v>841471</v>
      </c>
      <c r="G1812">
        <v>1612.9</v>
      </c>
      <c r="H1812">
        <v>43346075.619999997</v>
      </c>
      <c r="I1812">
        <v>84019.53</v>
      </c>
      <c r="J1812">
        <v>2.1040000000000001</v>
      </c>
      <c r="K1812">
        <v>25.704000000000001</v>
      </c>
      <c r="L1812">
        <v>35.662999999999997</v>
      </c>
      <c r="M1812">
        <v>16.593</v>
      </c>
    </row>
    <row r="1813" spans="1:13" hidden="1" x14ac:dyDescent="0.3">
      <c r="A1813" t="s">
        <v>22</v>
      </c>
      <c r="B1813">
        <v>2005</v>
      </c>
      <c r="C1813" t="s">
        <v>19</v>
      </c>
      <c r="D1813" t="s">
        <v>243</v>
      </c>
      <c r="E1813">
        <v>14237</v>
      </c>
      <c r="F1813">
        <v>12825</v>
      </c>
      <c r="G1813">
        <v>907.8</v>
      </c>
      <c r="H1813">
        <v>1707301.04</v>
      </c>
      <c r="I1813">
        <v>2989.77</v>
      </c>
      <c r="J1813">
        <v>0.80400000000000005</v>
      </c>
      <c r="K1813">
        <v>26.870999999999999</v>
      </c>
      <c r="L1813" t="s">
        <v>348</v>
      </c>
      <c r="M1813">
        <v>16.193000000000001</v>
      </c>
    </row>
    <row r="1814" spans="1:13" hidden="1" x14ac:dyDescent="0.3">
      <c r="A1814" t="s">
        <v>13</v>
      </c>
      <c r="B1814">
        <v>2005</v>
      </c>
      <c r="C1814" t="s">
        <v>14</v>
      </c>
      <c r="D1814" t="s">
        <v>243</v>
      </c>
      <c r="E1814">
        <v>533233</v>
      </c>
      <c r="F1814">
        <v>503448</v>
      </c>
      <c r="G1814">
        <v>907.8</v>
      </c>
      <c r="H1814">
        <v>63945301.359999999</v>
      </c>
      <c r="I1814">
        <v>111978.93</v>
      </c>
      <c r="J1814">
        <v>0.96299999999999997</v>
      </c>
      <c r="K1814">
        <v>26.870999999999999</v>
      </c>
      <c r="L1814">
        <v>37.942999999999998</v>
      </c>
      <c r="M1814">
        <v>16.193000000000001</v>
      </c>
    </row>
    <row r="1815" spans="1:13" hidden="1" x14ac:dyDescent="0.3">
      <c r="A1815" t="s">
        <v>13</v>
      </c>
      <c r="B1815">
        <v>2005</v>
      </c>
      <c r="C1815" t="s">
        <v>152</v>
      </c>
      <c r="D1815" t="s">
        <v>243</v>
      </c>
      <c r="E1815">
        <v>113251</v>
      </c>
      <c r="G1815">
        <v>907.8</v>
      </c>
      <c r="H1815">
        <v>13581059.92</v>
      </c>
      <c r="I1815">
        <v>23782.71</v>
      </c>
      <c r="J1815">
        <v>1.3049999999999999</v>
      </c>
      <c r="K1815">
        <v>26.870999999999999</v>
      </c>
      <c r="L1815">
        <v>37.942999999999998</v>
      </c>
      <c r="M1815">
        <v>16.193000000000001</v>
      </c>
    </row>
    <row r="1816" spans="1:13" hidden="1" x14ac:dyDescent="0.3">
      <c r="A1816" t="s">
        <v>13</v>
      </c>
      <c r="B1816">
        <v>2005</v>
      </c>
      <c r="C1816" t="s">
        <v>17</v>
      </c>
      <c r="D1816" t="s">
        <v>243</v>
      </c>
      <c r="E1816">
        <v>2604752</v>
      </c>
      <c r="F1816">
        <v>3023010</v>
      </c>
      <c r="G1816">
        <v>907.8</v>
      </c>
      <c r="H1816">
        <v>312361859.80000001</v>
      </c>
      <c r="I1816">
        <v>546997.92000000004</v>
      </c>
      <c r="J1816">
        <v>1.0349999999999999</v>
      </c>
      <c r="K1816">
        <v>26.870999999999999</v>
      </c>
      <c r="L1816">
        <v>37.942999999999998</v>
      </c>
      <c r="M1816">
        <v>16.193000000000001</v>
      </c>
    </row>
    <row r="1817" spans="1:13" hidden="1" x14ac:dyDescent="0.3">
      <c r="A1817" t="s">
        <v>18</v>
      </c>
      <c r="B1817">
        <v>2005</v>
      </c>
      <c r="C1817" t="s">
        <v>24</v>
      </c>
      <c r="D1817" t="s">
        <v>243</v>
      </c>
      <c r="E1817">
        <v>101243</v>
      </c>
      <c r="F1817">
        <v>4240463</v>
      </c>
      <c r="G1817">
        <v>907.8</v>
      </c>
      <c r="H1817">
        <v>12141060.560000001</v>
      </c>
      <c r="I1817">
        <v>21261.03</v>
      </c>
      <c r="J1817">
        <v>36.432000000000002</v>
      </c>
      <c r="K1817">
        <v>26.870999999999999</v>
      </c>
      <c r="L1817">
        <v>37.942999999999998</v>
      </c>
      <c r="M1817">
        <v>16.193000000000001</v>
      </c>
    </row>
    <row r="1818" spans="1:13" hidden="1" x14ac:dyDescent="0.3">
      <c r="A1818" t="s">
        <v>31</v>
      </c>
      <c r="B1818">
        <v>2005</v>
      </c>
      <c r="C1818" t="s">
        <v>19</v>
      </c>
      <c r="D1818" t="s">
        <v>243</v>
      </c>
      <c r="E1818">
        <v>22713</v>
      </c>
      <c r="F1818">
        <v>30541</v>
      </c>
      <c r="G1818">
        <v>907.8</v>
      </c>
      <c r="H1818">
        <v>2723742.96</v>
      </c>
      <c r="I1818">
        <v>4769.7299999999996</v>
      </c>
      <c r="K1818">
        <v>26.870999999999999</v>
      </c>
      <c r="L1818">
        <v>37.942999999999998</v>
      </c>
      <c r="M1818">
        <v>16.193000000000001</v>
      </c>
    </row>
    <row r="1819" spans="1:13" hidden="1" x14ac:dyDescent="0.3">
      <c r="A1819" t="s">
        <v>32</v>
      </c>
      <c r="B1819">
        <v>2005</v>
      </c>
      <c r="C1819" t="s">
        <v>19</v>
      </c>
      <c r="D1819" t="s">
        <v>243</v>
      </c>
      <c r="E1819">
        <v>25197</v>
      </c>
      <c r="F1819">
        <v>19443</v>
      </c>
      <c r="G1819">
        <v>907.8</v>
      </c>
      <c r="H1819">
        <v>3021624.24</v>
      </c>
      <c r="I1819">
        <v>5291.37</v>
      </c>
      <c r="J1819">
        <v>0.79300000000000004</v>
      </c>
      <c r="K1819">
        <v>26.870999999999999</v>
      </c>
      <c r="L1819">
        <v>37.942999999999998</v>
      </c>
      <c r="M1819">
        <v>16.193000000000001</v>
      </c>
    </row>
    <row r="1820" spans="1:13" hidden="1" x14ac:dyDescent="0.3">
      <c r="A1820" t="s">
        <v>20</v>
      </c>
      <c r="B1820">
        <v>2005</v>
      </c>
      <c r="C1820" t="s">
        <v>21</v>
      </c>
      <c r="D1820" t="s">
        <v>243</v>
      </c>
      <c r="E1820">
        <v>2001771</v>
      </c>
      <c r="F1820">
        <v>2821120</v>
      </c>
      <c r="G1820">
        <v>907.8</v>
      </c>
      <c r="H1820">
        <v>240052378.30000001</v>
      </c>
      <c r="I1820">
        <v>420371.91</v>
      </c>
      <c r="J1820">
        <v>1.35</v>
      </c>
      <c r="K1820">
        <v>26.870999999999999</v>
      </c>
      <c r="L1820">
        <v>37.942999999999998</v>
      </c>
      <c r="M1820">
        <v>16.193000000000001</v>
      </c>
    </row>
    <row r="1821" spans="1:13" hidden="1" x14ac:dyDescent="0.3">
      <c r="A1821" t="s">
        <v>13</v>
      </c>
      <c r="B1821">
        <v>2005</v>
      </c>
      <c r="C1821" t="s">
        <v>19</v>
      </c>
      <c r="D1821" t="s">
        <v>282</v>
      </c>
      <c r="E1821">
        <v>3854352</v>
      </c>
      <c r="F1821">
        <v>5267537</v>
      </c>
      <c r="G1821">
        <v>1292.7</v>
      </c>
      <c r="H1821">
        <v>462213891.80000001</v>
      </c>
      <c r="I1821">
        <v>809413.92</v>
      </c>
      <c r="J1821">
        <v>1.304</v>
      </c>
      <c r="K1821">
        <v>26.175000000000001</v>
      </c>
      <c r="M1821">
        <v>15.645</v>
      </c>
    </row>
    <row r="1822" spans="1:13" hidden="1" x14ac:dyDescent="0.3">
      <c r="A1822" t="s">
        <v>18</v>
      </c>
      <c r="B1822">
        <v>2005</v>
      </c>
      <c r="D1822" t="s">
        <v>282</v>
      </c>
      <c r="E1822">
        <v>7422</v>
      </c>
      <c r="F1822">
        <v>18562</v>
      </c>
      <c r="G1822">
        <v>1292.7</v>
      </c>
      <c r="H1822">
        <v>890046.24</v>
      </c>
      <c r="I1822">
        <v>1558.62</v>
      </c>
      <c r="J1822">
        <v>2.8610000000000002</v>
      </c>
      <c r="L1822">
        <v>36.616</v>
      </c>
      <c r="M1822">
        <v>15.645</v>
      </c>
    </row>
    <row r="1823" spans="1:13" hidden="1" x14ac:dyDescent="0.3">
      <c r="A1823" t="s">
        <v>31</v>
      </c>
      <c r="B1823">
        <v>2005</v>
      </c>
      <c r="C1823" t="s">
        <v>38</v>
      </c>
      <c r="D1823" t="s">
        <v>282</v>
      </c>
      <c r="E1823">
        <v>7795</v>
      </c>
      <c r="F1823">
        <v>2857</v>
      </c>
      <c r="G1823">
        <v>1292.7</v>
      </c>
      <c r="I1823">
        <v>1636.95</v>
      </c>
      <c r="J1823">
        <v>0.39100000000000001</v>
      </c>
      <c r="K1823">
        <v>26.175000000000001</v>
      </c>
      <c r="L1823">
        <v>36.616</v>
      </c>
      <c r="M1823">
        <v>15.645</v>
      </c>
    </row>
    <row r="1824" spans="1:13" hidden="1" x14ac:dyDescent="0.3">
      <c r="A1824" t="s">
        <v>32</v>
      </c>
      <c r="B1824">
        <v>2005</v>
      </c>
      <c r="C1824" t="s">
        <v>19</v>
      </c>
      <c r="D1824" t="s">
        <v>282</v>
      </c>
      <c r="E1824">
        <v>111872</v>
      </c>
      <c r="F1824">
        <v>32496</v>
      </c>
      <c r="H1824">
        <v>13415690.24</v>
      </c>
      <c r="I1824">
        <v>23493.119999999999</v>
      </c>
      <c r="J1824">
        <v>-0.29899999999999999</v>
      </c>
      <c r="K1824">
        <v>26.175000000000001</v>
      </c>
      <c r="L1824">
        <v>36.616</v>
      </c>
      <c r="M1824">
        <v>15.645</v>
      </c>
    </row>
    <row r="1825" spans="1:13" hidden="1" x14ac:dyDescent="0.3">
      <c r="A1825" t="s">
        <v>32</v>
      </c>
      <c r="B1825">
        <v>2005</v>
      </c>
      <c r="C1825" t="s">
        <v>21</v>
      </c>
      <c r="D1825" t="s">
        <v>282</v>
      </c>
      <c r="E1825">
        <v>5677</v>
      </c>
      <c r="F1825">
        <v>1379</v>
      </c>
      <c r="G1825">
        <v>1292.7</v>
      </c>
      <c r="H1825">
        <v>680785.84</v>
      </c>
      <c r="I1825">
        <v>1192.17</v>
      </c>
      <c r="J1825">
        <v>0.22</v>
      </c>
      <c r="K1825">
        <v>26.175000000000001</v>
      </c>
      <c r="L1825">
        <v>36.616</v>
      </c>
      <c r="M1825">
        <v>15.645</v>
      </c>
    </row>
    <row r="1826" spans="1:13" hidden="1" x14ac:dyDescent="0.3">
      <c r="A1826" t="s">
        <v>20</v>
      </c>
      <c r="B1826">
        <v>2005</v>
      </c>
      <c r="C1826" t="s">
        <v>21</v>
      </c>
      <c r="D1826" t="s">
        <v>282</v>
      </c>
      <c r="E1826">
        <v>97074</v>
      </c>
      <c r="G1826">
        <v>1292.7</v>
      </c>
      <c r="H1826">
        <v>11641114.08</v>
      </c>
      <c r="I1826">
        <v>20385.54</v>
      </c>
      <c r="J1826">
        <v>1.012</v>
      </c>
      <c r="K1826">
        <v>26.175000000000001</v>
      </c>
      <c r="L1826">
        <v>36.616</v>
      </c>
      <c r="M1826">
        <v>15.645</v>
      </c>
    </row>
    <row r="1827" spans="1:13" hidden="1" x14ac:dyDescent="0.3">
      <c r="A1827" t="s">
        <v>13</v>
      </c>
      <c r="B1827">
        <v>2005</v>
      </c>
      <c r="C1827" t="s">
        <v>19</v>
      </c>
      <c r="D1827" t="s">
        <v>326</v>
      </c>
      <c r="E1827">
        <v>7506</v>
      </c>
      <c r="F1827">
        <v>21092</v>
      </c>
      <c r="G1827">
        <v>653.1</v>
      </c>
      <c r="H1827">
        <v>900119.52</v>
      </c>
      <c r="I1827">
        <v>1576.26</v>
      </c>
      <c r="J1827">
        <v>2.81</v>
      </c>
      <c r="K1827">
        <v>25.445</v>
      </c>
      <c r="L1827">
        <v>37.841000000000001</v>
      </c>
      <c r="M1827">
        <v>14.135</v>
      </c>
    </row>
    <row r="1828" spans="1:13" hidden="1" x14ac:dyDescent="0.3">
      <c r="A1828" t="s">
        <v>18</v>
      </c>
      <c r="B1828">
        <v>2005</v>
      </c>
      <c r="C1828" t="s">
        <v>24</v>
      </c>
      <c r="D1828" t="s">
        <v>326</v>
      </c>
      <c r="E1828">
        <v>4</v>
      </c>
      <c r="F1828">
        <v>225</v>
      </c>
      <c r="G1828">
        <v>653.1</v>
      </c>
      <c r="H1828">
        <v>479.68</v>
      </c>
      <c r="I1828">
        <v>0.84</v>
      </c>
      <c r="J1828">
        <v>56.25</v>
      </c>
      <c r="K1828">
        <v>25.445</v>
      </c>
      <c r="L1828">
        <v>37.841000000000001</v>
      </c>
      <c r="M1828">
        <v>14.135</v>
      </c>
    </row>
    <row r="1829" spans="1:13" hidden="1" x14ac:dyDescent="0.3">
      <c r="A1829" t="s">
        <v>20</v>
      </c>
      <c r="B1829">
        <v>2005</v>
      </c>
      <c r="C1829" t="s">
        <v>21</v>
      </c>
      <c r="D1829" t="s">
        <v>326</v>
      </c>
      <c r="E1829">
        <v>18279</v>
      </c>
      <c r="F1829">
        <v>79404</v>
      </c>
      <c r="G1829">
        <v>653.1</v>
      </c>
      <c r="H1829">
        <v>2192017.6800000002</v>
      </c>
      <c r="I1829">
        <v>3838.59</v>
      </c>
      <c r="J1829">
        <v>4.34</v>
      </c>
      <c r="K1829">
        <v>25.445</v>
      </c>
      <c r="L1829">
        <v>37.841000000000001</v>
      </c>
      <c r="M1829">
        <v>14.135</v>
      </c>
    </row>
    <row r="1830" spans="1:13" hidden="1" x14ac:dyDescent="0.3">
      <c r="A1830" t="s">
        <v>22</v>
      </c>
      <c r="B1830">
        <v>2005</v>
      </c>
      <c r="C1830" t="s">
        <v>19</v>
      </c>
      <c r="D1830" t="s">
        <v>244</v>
      </c>
      <c r="E1830">
        <v>21700</v>
      </c>
      <c r="F1830">
        <v>23200</v>
      </c>
      <c r="G1830">
        <v>942.4</v>
      </c>
      <c r="H1830">
        <v>2602264</v>
      </c>
      <c r="I1830">
        <v>4557</v>
      </c>
      <c r="J1830">
        <v>1.04</v>
      </c>
      <c r="K1830">
        <v>26.257999999999999</v>
      </c>
      <c r="L1830">
        <v>37.707999999999998</v>
      </c>
      <c r="M1830">
        <v>15.176</v>
      </c>
    </row>
    <row r="1831" spans="1:13" hidden="1" x14ac:dyDescent="0.3">
      <c r="A1831" t="s">
        <v>13</v>
      </c>
      <c r="B1831">
        <v>2005</v>
      </c>
      <c r="C1831" t="s">
        <v>19</v>
      </c>
      <c r="D1831" t="s">
        <v>244</v>
      </c>
      <c r="E1831">
        <v>648300</v>
      </c>
      <c r="F1831">
        <v>1209300</v>
      </c>
      <c r="G1831">
        <v>942.4</v>
      </c>
      <c r="H1831">
        <v>77744136</v>
      </c>
      <c r="I1831">
        <v>136143</v>
      </c>
      <c r="J1831">
        <v>1.843</v>
      </c>
      <c r="K1831">
        <v>26.257999999999999</v>
      </c>
      <c r="L1831">
        <v>37.707999999999998</v>
      </c>
      <c r="M1831">
        <v>15.176</v>
      </c>
    </row>
    <row r="1832" spans="1:13" hidden="1" x14ac:dyDescent="0.3">
      <c r="A1832" t="s">
        <v>13</v>
      </c>
      <c r="B1832">
        <v>2005</v>
      </c>
      <c r="C1832" t="s">
        <v>16</v>
      </c>
      <c r="D1832" t="s">
        <v>244</v>
      </c>
      <c r="E1832">
        <v>24600</v>
      </c>
      <c r="F1832">
        <v>74300</v>
      </c>
      <c r="G1832">
        <v>942.4</v>
      </c>
      <c r="H1832">
        <v>2950032</v>
      </c>
      <c r="I1832">
        <v>5166</v>
      </c>
      <c r="J1832">
        <v>3.0539999999999998</v>
      </c>
      <c r="K1832">
        <v>26.257999999999999</v>
      </c>
      <c r="M1832">
        <v>15.176</v>
      </c>
    </row>
    <row r="1833" spans="1:13" hidden="1" x14ac:dyDescent="0.3">
      <c r="A1833" t="s">
        <v>18</v>
      </c>
      <c r="B1833">
        <v>2005</v>
      </c>
      <c r="C1833" t="s">
        <v>24</v>
      </c>
      <c r="D1833" t="s">
        <v>244</v>
      </c>
      <c r="E1833">
        <v>213200</v>
      </c>
      <c r="F1833">
        <v>17786000</v>
      </c>
      <c r="G1833">
        <v>942.4</v>
      </c>
      <c r="H1833">
        <v>25566944</v>
      </c>
      <c r="I1833">
        <v>44772</v>
      </c>
      <c r="J1833">
        <v>75.316999999999993</v>
      </c>
      <c r="K1833">
        <v>26.257999999999999</v>
      </c>
      <c r="L1833">
        <v>37.707999999999998</v>
      </c>
      <c r="M1833">
        <v>15.176</v>
      </c>
    </row>
    <row r="1834" spans="1:13" hidden="1" x14ac:dyDescent="0.3">
      <c r="A1834" t="s">
        <v>32</v>
      </c>
      <c r="B1834">
        <v>2005</v>
      </c>
      <c r="C1834" t="s">
        <v>49</v>
      </c>
      <c r="D1834" t="s">
        <v>244</v>
      </c>
      <c r="E1834">
        <v>92700</v>
      </c>
      <c r="F1834">
        <v>0</v>
      </c>
      <c r="G1834">
        <v>942.4</v>
      </c>
      <c r="H1834">
        <v>11116584</v>
      </c>
      <c r="I1834">
        <v>19467</v>
      </c>
      <c r="J1834">
        <v>0.73399999999999999</v>
      </c>
      <c r="L1834">
        <v>37.707999999999998</v>
      </c>
    </row>
    <row r="1835" spans="1:13" hidden="1" x14ac:dyDescent="0.3">
      <c r="A1835" t="s">
        <v>20</v>
      </c>
      <c r="B1835">
        <v>2005</v>
      </c>
      <c r="C1835" t="s">
        <v>21</v>
      </c>
      <c r="D1835" t="s">
        <v>244</v>
      </c>
      <c r="E1835">
        <v>858800</v>
      </c>
      <c r="F1835">
        <v>2319200</v>
      </c>
      <c r="G1835">
        <v>942.4</v>
      </c>
      <c r="H1835">
        <v>102987296</v>
      </c>
      <c r="I1835">
        <v>180348</v>
      </c>
      <c r="J1835">
        <v>2.5790000000000002</v>
      </c>
      <c r="K1835">
        <v>26.257999999999999</v>
      </c>
      <c r="L1835">
        <v>37.707999999999998</v>
      </c>
      <c r="M1835">
        <v>15.176</v>
      </c>
    </row>
    <row r="1836" spans="1:13" hidden="1" x14ac:dyDescent="0.3">
      <c r="A1836" t="s">
        <v>13</v>
      </c>
      <c r="B1836">
        <v>2005</v>
      </c>
      <c r="C1836" t="s">
        <v>19</v>
      </c>
      <c r="D1836" t="s">
        <v>258</v>
      </c>
      <c r="E1836">
        <v>1046588</v>
      </c>
      <c r="F1836">
        <v>3194000</v>
      </c>
      <c r="G1836">
        <v>516.9</v>
      </c>
      <c r="H1836">
        <v>125506833</v>
      </c>
      <c r="I1836">
        <v>219783.48</v>
      </c>
      <c r="J1836">
        <v>2.9409999999999998</v>
      </c>
      <c r="K1836">
        <v>25.452000000000002</v>
      </c>
      <c r="L1836">
        <v>37.99</v>
      </c>
      <c r="M1836">
        <v>13.991</v>
      </c>
    </row>
    <row r="1837" spans="1:13" hidden="1" x14ac:dyDescent="0.3">
      <c r="A1837" t="s">
        <v>18</v>
      </c>
      <c r="B1837">
        <v>2005</v>
      </c>
      <c r="C1837" t="s">
        <v>24</v>
      </c>
      <c r="D1837" t="s">
        <v>258</v>
      </c>
      <c r="E1837">
        <v>129223</v>
      </c>
      <c r="F1837">
        <v>8310000</v>
      </c>
      <c r="G1837" t="s">
        <v>349</v>
      </c>
      <c r="H1837">
        <v>15496422.16</v>
      </c>
      <c r="I1837">
        <v>27136.83</v>
      </c>
      <c r="J1837">
        <v>49.814999999999998</v>
      </c>
      <c r="K1837">
        <v>25.452000000000002</v>
      </c>
      <c r="L1837">
        <v>37.99</v>
      </c>
      <c r="M1837">
        <v>13.991</v>
      </c>
    </row>
    <row r="1838" spans="1:13" hidden="1" x14ac:dyDescent="0.3">
      <c r="A1838" t="s">
        <v>31</v>
      </c>
      <c r="B1838">
        <v>2005</v>
      </c>
      <c r="D1838" t="s">
        <v>258</v>
      </c>
      <c r="E1838">
        <v>14504</v>
      </c>
      <c r="F1838">
        <v>25000</v>
      </c>
      <c r="G1838">
        <v>516.9</v>
      </c>
      <c r="H1838">
        <v>1739319.68</v>
      </c>
      <c r="I1838">
        <v>3045.84</v>
      </c>
      <c r="J1838">
        <v>1.3340000000000001</v>
      </c>
      <c r="K1838">
        <v>25.452000000000002</v>
      </c>
      <c r="L1838">
        <v>37.99</v>
      </c>
      <c r="M1838">
        <v>13.991</v>
      </c>
    </row>
    <row r="1839" spans="1:13" hidden="1" x14ac:dyDescent="0.3">
      <c r="A1839" t="s">
        <v>32</v>
      </c>
      <c r="B1839">
        <v>2005</v>
      </c>
      <c r="C1839" t="s">
        <v>19</v>
      </c>
      <c r="D1839" t="s">
        <v>258</v>
      </c>
      <c r="E1839">
        <v>2490</v>
      </c>
      <c r="G1839">
        <v>516.9</v>
      </c>
      <c r="H1839">
        <v>298600.8</v>
      </c>
      <c r="I1839">
        <v>522.9</v>
      </c>
      <c r="J1839">
        <v>0.19400000000000001</v>
      </c>
      <c r="L1839">
        <v>37.99</v>
      </c>
      <c r="M1839">
        <v>13.991</v>
      </c>
    </row>
    <row r="1840" spans="1:13" hidden="1" x14ac:dyDescent="0.3">
      <c r="A1840" t="s">
        <v>20</v>
      </c>
      <c r="B1840">
        <v>2005</v>
      </c>
      <c r="C1840" t="s">
        <v>21</v>
      </c>
      <c r="D1840" t="s">
        <v>258</v>
      </c>
      <c r="E1840">
        <v>2302682</v>
      </c>
      <c r="F1840">
        <v>8502000</v>
      </c>
      <c r="G1840">
        <v>516.9</v>
      </c>
      <c r="H1840">
        <v>276137625.39999998</v>
      </c>
      <c r="I1840">
        <v>483563.22</v>
      </c>
      <c r="K1840">
        <v>25.452000000000002</v>
      </c>
      <c r="L1840">
        <v>37.99</v>
      </c>
      <c r="M1840">
        <v>13.991</v>
      </c>
    </row>
    <row r="1841" spans="1:13" hidden="1" x14ac:dyDescent="0.3">
      <c r="A1841" t="s">
        <v>22</v>
      </c>
      <c r="B1841">
        <v>2005</v>
      </c>
      <c r="C1841" t="s">
        <v>19</v>
      </c>
      <c r="D1841" t="s">
        <v>259</v>
      </c>
      <c r="E1841">
        <v>3323</v>
      </c>
      <c r="G1841">
        <v>1248.0999999999999</v>
      </c>
      <c r="H1841">
        <v>398494.16</v>
      </c>
      <c r="J1841">
        <v>0.76400000000000001</v>
      </c>
      <c r="K1841">
        <v>20.954999999999998</v>
      </c>
      <c r="L1841">
        <v>31.625</v>
      </c>
      <c r="M1841">
        <v>11.702999999999999</v>
      </c>
    </row>
    <row r="1842" spans="1:13" hidden="1" x14ac:dyDescent="0.3">
      <c r="A1842" t="s">
        <v>13</v>
      </c>
      <c r="B1842">
        <v>2005</v>
      </c>
      <c r="C1842" t="s">
        <v>19</v>
      </c>
      <c r="D1842" t="s">
        <v>259</v>
      </c>
      <c r="E1842">
        <v>79366</v>
      </c>
      <c r="F1842">
        <v>112139</v>
      </c>
      <c r="G1842">
        <v>1248.0999999999999</v>
      </c>
      <c r="H1842">
        <v>9517570.7200000007</v>
      </c>
      <c r="I1842">
        <v>16666.86</v>
      </c>
      <c r="J1842">
        <v>1.3959999999999999</v>
      </c>
      <c r="K1842">
        <v>20.954999999999998</v>
      </c>
      <c r="L1842">
        <v>31.625</v>
      </c>
      <c r="M1842">
        <v>11.702999999999999</v>
      </c>
    </row>
    <row r="1843" spans="1:13" hidden="1" x14ac:dyDescent="0.3">
      <c r="A1843" t="s">
        <v>18</v>
      </c>
      <c r="B1843">
        <v>2005</v>
      </c>
      <c r="C1843" t="s">
        <v>24</v>
      </c>
      <c r="D1843" t="s">
        <v>259</v>
      </c>
      <c r="E1843">
        <v>25890</v>
      </c>
      <c r="F1843">
        <v>25094</v>
      </c>
      <c r="G1843">
        <v>1248.0999999999999</v>
      </c>
      <c r="H1843" t="s">
        <v>350</v>
      </c>
      <c r="I1843">
        <v>543.69000000000005</v>
      </c>
      <c r="J1843">
        <v>6.5430000000000001</v>
      </c>
      <c r="K1843">
        <v>20.954999999999998</v>
      </c>
      <c r="L1843">
        <v>31.625</v>
      </c>
      <c r="M1843">
        <v>11.702999999999999</v>
      </c>
    </row>
    <row r="1844" spans="1:13" hidden="1" x14ac:dyDescent="0.3">
      <c r="A1844" t="s">
        <v>32</v>
      </c>
      <c r="B1844">
        <v>2005</v>
      </c>
      <c r="C1844" t="s">
        <v>19</v>
      </c>
      <c r="D1844" t="s">
        <v>259</v>
      </c>
      <c r="F1844">
        <v>4192</v>
      </c>
      <c r="G1844">
        <v>1248.0999999999999</v>
      </c>
      <c r="H1844">
        <v>1351138.64</v>
      </c>
      <c r="I1844">
        <v>2366.0700000000002</v>
      </c>
      <c r="J1844">
        <v>0.42799999999999999</v>
      </c>
      <c r="K1844">
        <v>20.954999999999998</v>
      </c>
      <c r="L1844">
        <v>31.625</v>
      </c>
      <c r="M1844">
        <v>11.702999999999999</v>
      </c>
    </row>
    <row r="1845" spans="1:13" hidden="1" x14ac:dyDescent="0.3">
      <c r="A1845" t="s">
        <v>20</v>
      </c>
      <c r="B1845">
        <v>2005</v>
      </c>
      <c r="C1845" t="s">
        <v>21</v>
      </c>
      <c r="D1845" t="s">
        <v>259</v>
      </c>
      <c r="E1845">
        <v>358453</v>
      </c>
      <c r="F1845">
        <v>365885</v>
      </c>
      <c r="G1845">
        <v>1248.0999999999999</v>
      </c>
      <c r="H1845">
        <v>42985683.759999998</v>
      </c>
      <c r="I1845">
        <v>75275.13</v>
      </c>
      <c r="J1845">
        <v>1.0760000000000001</v>
      </c>
      <c r="K1845">
        <v>20.954999999999998</v>
      </c>
      <c r="L1845">
        <v>31.625</v>
      </c>
      <c r="M1845">
        <v>11.702999999999999</v>
      </c>
    </row>
    <row r="1846" spans="1:13" hidden="1" x14ac:dyDescent="0.3">
      <c r="A1846" t="s">
        <v>22</v>
      </c>
      <c r="B1846">
        <v>2005</v>
      </c>
      <c r="C1846" t="s">
        <v>33</v>
      </c>
      <c r="D1846" t="s">
        <v>246</v>
      </c>
      <c r="E1846">
        <v>421</v>
      </c>
      <c r="F1846">
        <v>113</v>
      </c>
      <c r="G1846">
        <v>1032.7</v>
      </c>
      <c r="H1846">
        <v>50486.32</v>
      </c>
      <c r="I1846">
        <v>88.41</v>
      </c>
      <c r="J1846">
        <v>0.318</v>
      </c>
      <c r="K1846">
        <v>25.853999999999999</v>
      </c>
      <c r="L1846">
        <v>37.021000000000001</v>
      </c>
      <c r="M1846">
        <v>14.901</v>
      </c>
    </row>
    <row r="1847" spans="1:13" hidden="1" x14ac:dyDescent="0.3">
      <c r="A1847" t="s">
        <v>13</v>
      </c>
      <c r="B1847">
        <v>2005</v>
      </c>
      <c r="C1847" t="s">
        <v>19</v>
      </c>
      <c r="D1847" t="s">
        <v>246</v>
      </c>
      <c r="E1847">
        <v>1700446</v>
      </c>
      <c r="F1847">
        <v>1687475</v>
      </c>
      <c r="G1847">
        <v>1032.7</v>
      </c>
      <c r="H1847">
        <v>203917484.30000001</v>
      </c>
      <c r="I1847">
        <v>357093.66</v>
      </c>
      <c r="J1847">
        <v>0.88100000000000001</v>
      </c>
      <c r="K1847">
        <v>25.853999999999999</v>
      </c>
      <c r="L1847">
        <v>37.021000000000001</v>
      </c>
    </row>
    <row r="1848" spans="1:13" hidden="1" x14ac:dyDescent="0.3">
      <c r="A1848" t="s">
        <v>18</v>
      </c>
      <c r="B1848">
        <v>2005</v>
      </c>
      <c r="C1848" t="s">
        <v>137</v>
      </c>
      <c r="D1848" t="s">
        <v>246</v>
      </c>
      <c r="E1848">
        <v>51620</v>
      </c>
      <c r="F1848">
        <v>2236980</v>
      </c>
      <c r="G1848">
        <v>1032.7</v>
      </c>
      <c r="H1848">
        <v>6190270.4000000004</v>
      </c>
      <c r="I1848">
        <v>10840.2</v>
      </c>
      <c r="J1848">
        <v>31.521999999999998</v>
      </c>
      <c r="K1848">
        <v>25.853999999999999</v>
      </c>
      <c r="L1848">
        <v>37.021000000000001</v>
      </c>
      <c r="M1848">
        <v>14.901</v>
      </c>
    </row>
    <row r="1849" spans="1:13" hidden="1" x14ac:dyDescent="0.3">
      <c r="A1849" t="s">
        <v>31</v>
      </c>
      <c r="B1849">
        <v>2005</v>
      </c>
      <c r="C1849" t="s">
        <v>19</v>
      </c>
      <c r="D1849" t="s">
        <v>246</v>
      </c>
      <c r="F1849">
        <v>571</v>
      </c>
      <c r="G1849">
        <v>1032.7</v>
      </c>
      <c r="H1849">
        <v>131672.16</v>
      </c>
      <c r="I1849">
        <v>230.58</v>
      </c>
      <c r="J1849">
        <v>0.32700000000000001</v>
      </c>
      <c r="K1849">
        <v>25.853999999999999</v>
      </c>
      <c r="L1849">
        <v>37.021000000000001</v>
      </c>
      <c r="M1849">
        <v>14.901</v>
      </c>
    </row>
    <row r="1850" spans="1:13" hidden="1" x14ac:dyDescent="0.3">
      <c r="A1850" t="s">
        <v>32</v>
      </c>
      <c r="B1850">
        <v>2005</v>
      </c>
      <c r="C1850" t="s">
        <v>19</v>
      </c>
      <c r="D1850" t="s">
        <v>246</v>
      </c>
      <c r="E1850">
        <v>480712</v>
      </c>
      <c r="F1850">
        <v>170034</v>
      </c>
      <c r="G1850">
        <v>1032.7</v>
      </c>
      <c r="H1850">
        <v>57646983.039999999</v>
      </c>
      <c r="I1850">
        <v>100949.52</v>
      </c>
      <c r="J1850">
        <v>0.33400000000000002</v>
      </c>
      <c r="K1850">
        <v>25.853999999999999</v>
      </c>
      <c r="L1850">
        <v>37.021000000000001</v>
      </c>
      <c r="M1850">
        <v>14.901</v>
      </c>
    </row>
    <row r="1851" spans="1:13" hidden="1" x14ac:dyDescent="0.3">
      <c r="A1851" t="s">
        <v>32</v>
      </c>
      <c r="B1851">
        <v>2005</v>
      </c>
      <c r="C1851" t="s">
        <v>21</v>
      </c>
      <c r="D1851" t="s">
        <v>246</v>
      </c>
      <c r="E1851">
        <v>5987</v>
      </c>
      <c r="F1851">
        <v>2494</v>
      </c>
      <c r="G1851">
        <v>1032.7</v>
      </c>
      <c r="H1851">
        <v>717961.04</v>
      </c>
      <c r="I1851">
        <v>1257.27</v>
      </c>
      <c r="J1851">
        <v>0.19800000000000001</v>
      </c>
      <c r="K1851">
        <v>25.853999999999999</v>
      </c>
      <c r="L1851">
        <v>37.021000000000001</v>
      </c>
      <c r="M1851">
        <v>14.901</v>
      </c>
    </row>
    <row r="1852" spans="1:13" hidden="1" x14ac:dyDescent="0.3">
      <c r="A1852" t="s">
        <v>20</v>
      </c>
      <c r="B1852">
        <v>2005</v>
      </c>
      <c r="C1852" t="s">
        <v>21</v>
      </c>
      <c r="D1852" t="s">
        <v>246</v>
      </c>
      <c r="E1852">
        <v>3772615</v>
      </c>
      <c r="F1852">
        <v>6192368</v>
      </c>
      <c r="G1852">
        <v>1032.7</v>
      </c>
      <c r="H1852">
        <v>452411990.80000001</v>
      </c>
      <c r="I1852">
        <v>792249.15</v>
      </c>
      <c r="J1852">
        <v>1.647</v>
      </c>
      <c r="K1852">
        <v>25.853999999999999</v>
      </c>
      <c r="L1852">
        <v>37.021000000000001</v>
      </c>
      <c r="M1852">
        <v>14.901</v>
      </c>
    </row>
    <row r="1853" spans="1:13" hidden="1" x14ac:dyDescent="0.3">
      <c r="A1853" t="s">
        <v>22</v>
      </c>
      <c r="B1853">
        <v>2005</v>
      </c>
      <c r="C1853" t="s">
        <v>19</v>
      </c>
      <c r="D1853" t="s">
        <v>248</v>
      </c>
      <c r="E1853">
        <v>135800</v>
      </c>
      <c r="F1853">
        <v>132300</v>
      </c>
      <c r="G1853">
        <v>1387.2</v>
      </c>
      <c r="H1853">
        <v>16285136</v>
      </c>
      <c r="I1853">
        <v>28518</v>
      </c>
      <c r="J1853">
        <v>0.93899999999999995</v>
      </c>
      <c r="K1853">
        <v>25.108000000000001</v>
      </c>
      <c r="L1853">
        <v>35.585999999999999</v>
      </c>
      <c r="M1853">
        <v>15.455</v>
      </c>
    </row>
    <row r="1854" spans="1:13" hidden="1" x14ac:dyDescent="0.3">
      <c r="A1854" t="s">
        <v>13</v>
      </c>
      <c r="B1854">
        <v>2005</v>
      </c>
      <c r="C1854" t="s">
        <v>19</v>
      </c>
      <c r="D1854" t="s">
        <v>248</v>
      </c>
      <c r="E1854">
        <v>1473700</v>
      </c>
      <c r="F1854">
        <v>2596800</v>
      </c>
      <c r="G1854">
        <v>1387.2</v>
      </c>
      <c r="H1854">
        <v>176726104</v>
      </c>
      <c r="I1854">
        <v>309477</v>
      </c>
      <c r="J1854">
        <v>1.216</v>
      </c>
      <c r="K1854">
        <v>25.108000000000001</v>
      </c>
      <c r="L1854">
        <v>35.585999999999999</v>
      </c>
      <c r="M1854">
        <v>15.455</v>
      </c>
    </row>
    <row r="1855" spans="1:13" hidden="1" x14ac:dyDescent="0.3">
      <c r="A1855" t="s">
        <v>13</v>
      </c>
      <c r="B1855">
        <v>2005</v>
      </c>
      <c r="C1855" t="s">
        <v>16</v>
      </c>
      <c r="D1855" t="s">
        <v>248</v>
      </c>
      <c r="E1855">
        <v>38800</v>
      </c>
      <c r="F1855">
        <v>72200</v>
      </c>
      <c r="G1855">
        <v>1387.2</v>
      </c>
      <c r="H1855">
        <v>4652896</v>
      </c>
      <c r="I1855">
        <v>8148</v>
      </c>
      <c r="J1855">
        <v>2.0070000000000001</v>
      </c>
      <c r="K1855">
        <v>25.108000000000001</v>
      </c>
      <c r="L1855">
        <v>35.585999999999999</v>
      </c>
      <c r="M1855">
        <v>15.455</v>
      </c>
    </row>
    <row r="1856" spans="1:13" hidden="1" x14ac:dyDescent="0.3">
      <c r="A1856" t="s">
        <v>18</v>
      </c>
      <c r="B1856">
        <v>2005</v>
      </c>
      <c r="C1856" t="s">
        <v>24</v>
      </c>
      <c r="D1856" t="s">
        <v>248</v>
      </c>
      <c r="E1856">
        <v>500700</v>
      </c>
      <c r="F1856">
        <v>38813700</v>
      </c>
      <c r="G1856">
        <v>1387.2</v>
      </c>
      <c r="H1856">
        <v>60043944</v>
      </c>
      <c r="I1856">
        <v>105147</v>
      </c>
      <c r="J1856">
        <v>66.299000000000007</v>
      </c>
      <c r="K1856">
        <v>25.108000000000001</v>
      </c>
      <c r="L1856">
        <v>35.585999999999999</v>
      </c>
      <c r="M1856">
        <v>15.455</v>
      </c>
    </row>
    <row r="1857" spans="1:13" hidden="1" x14ac:dyDescent="0.3">
      <c r="A1857" t="s">
        <v>31</v>
      </c>
      <c r="B1857">
        <v>2005</v>
      </c>
      <c r="C1857" t="s">
        <v>166</v>
      </c>
      <c r="D1857" t="s">
        <v>248</v>
      </c>
      <c r="E1857">
        <v>109400</v>
      </c>
      <c r="F1857">
        <v>58200</v>
      </c>
      <c r="G1857" t="s">
        <v>351</v>
      </c>
      <c r="H1857">
        <v>13119248</v>
      </c>
      <c r="I1857">
        <v>22974</v>
      </c>
      <c r="J1857">
        <v>0.54700000000000004</v>
      </c>
      <c r="K1857">
        <v>25.108000000000001</v>
      </c>
      <c r="L1857">
        <v>35.585999999999999</v>
      </c>
      <c r="M1857">
        <v>15.455</v>
      </c>
    </row>
    <row r="1858" spans="1:13" hidden="1" x14ac:dyDescent="0.3">
      <c r="A1858" t="s">
        <v>31</v>
      </c>
      <c r="B1858">
        <v>2005</v>
      </c>
      <c r="C1858" t="s">
        <v>21</v>
      </c>
      <c r="D1858" t="s">
        <v>248</v>
      </c>
      <c r="E1858">
        <v>230700</v>
      </c>
      <c r="F1858">
        <v>137100</v>
      </c>
      <c r="G1858">
        <v>1387.2</v>
      </c>
      <c r="H1858">
        <v>27665544</v>
      </c>
      <c r="I1858">
        <v>48447</v>
      </c>
      <c r="J1858">
        <v>0.56999999999999995</v>
      </c>
      <c r="K1858">
        <v>25.108000000000001</v>
      </c>
      <c r="L1858">
        <v>35.585999999999999</v>
      </c>
      <c r="M1858">
        <v>15.455</v>
      </c>
    </row>
    <row r="1859" spans="1:13" hidden="1" x14ac:dyDescent="0.3">
      <c r="A1859" t="s">
        <v>31</v>
      </c>
      <c r="B1859">
        <v>2005</v>
      </c>
      <c r="C1859" t="s">
        <v>16</v>
      </c>
      <c r="D1859" t="s">
        <v>248</v>
      </c>
      <c r="E1859">
        <v>13500</v>
      </c>
      <c r="F1859">
        <v>11300</v>
      </c>
      <c r="G1859">
        <v>1387.2</v>
      </c>
      <c r="H1859">
        <v>1618920</v>
      </c>
      <c r="I1859">
        <v>2835</v>
      </c>
      <c r="J1859">
        <v>0.92100000000000004</v>
      </c>
      <c r="K1859">
        <v>25.108000000000001</v>
      </c>
      <c r="L1859" t="s">
        <v>352</v>
      </c>
      <c r="M1859">
        <v>15.455</v>
      </c>
    </row>
    <row r="1860" spans="1:13" hidden="1" x14ac:dyDescent="0.3">
      <c r="A1860" t="s">
        <v>32</v>
      </c>
      <c r="B1860">
        <v>2005</v>
      </c>
      <c r="C1860" t="s">
        <v>19</v>
      </c>
      <c r="D1860" t="s">
        <v>248</v>
      </c>
      <c r="E1860">
        <v>468400</v>
      </c>
      <c r="F1860">
        <v>198700</v>
      </c>
      <c r="G1860">
        <v>1387.2</v>
      </c>
      <c r="H1860">
        <v>56170528</v>
      </c>
      <c r="I1860">
        <v>98364</v>
      </c>
      <c r="J1860">
        <v>0.52600000000000002</v>
      </c>
      <c r="K1860">
        <v>25.108000000000001</v>
      </c>
      <c r="L1860">
        <v>35.585999999999999</v>
      </c>
      <c r="M1860">
        <v>15.455</v>
      </c>
    </row>
    <row r="1861" spans="1:13" hidden="1" x14ac:dyDescent="0.3">
      <c r="A1861" t="s">
        <v>20</v>
      </c>
      <c r="B1861">
        <v>2005</v>
      </c>
      <c r="C1861" t="s">
        <v>21</v>
      </c>
      <c r="D1861" t="s">
        <v>248</v>
      </c>
      <c r="E1861">
        <v>932800</v>
      </c>
      <c r="F1861">
        <v>1300700</v>
      </c>
      <c r="G1861">
        <v>1387.2</v>
      </c>
      <c r="H1861">
        <v>111861376</v>
      </c>
      <c r="I1861">
        <v>195888</v>
      </c>
      <c r="K1861">
        <v>25.108000000000001</v>
      </c>
      <c r="L1861">
        <v>35.585999999999999</v>
      </c>
      <c r="M1861">
        <v>15.455</v>
      </c>
    </row>
    <row r="1862" spans="1:13" hidden="1" x14ac:dyDescent="0.3">
      <c r="A1862" t="s">
        <v>13</v>
      </c>
      <c r="B1862">
        <v>2005</v>
      </c>
      <c r="C1862" t="s">
        <v>159</v>
      </c>
      <c r="D1862" t="s">
        <v>250</v>
      </c>
      <c r="E1862">
        <v>56460</v>
      </c>
      <c r="F1862">
        <v>107740</v>
      </c>
      <c r="G1862">
        <v>2075.4</v>
      </c>
      <c r="H1862">
        <v>6770683.2000000002</v>
      </c>
      <c r="I1862">
        <v>11856.6</v>
      </c>
      <c r="J1862">
        <v>1.9419999999999999</v>
      </c>
      <c r="K1862">
        <v>22.111000000000001</v>
      </c>
      <c r="M1862">
        <v>13.535</v>
      </c>
    </row>
    <row r="1863" spans="1:13" hidden="1" x14ac:dyDescent="0.3">
      <c r="A1863" t="s">
        <v>18</v>
      </c>
      <c r="B1863">
        <v>2005</v>
      </c>
      <c r="C1863" t="s">
        <v>24</v>
      </c>
      <c r="D1863" t="s">
        <v>250</v>
      </c>
      <c r="E1863">
        <v>1383</v>
      </c>
      <c r="F1863">
        <v>45953</v>
      </c>
      <c r="G1863">
        <v>2075.4</v>
      </c>
      <c r="H1863">
        <v>165849.35999999999</v>
      </c>
      <c r="I1863">
        <v>290.43</v>
      </c>
      <c r="J1863">
        <v>18.324999999999999</v>
      </c>
      <c r="K1863">
        <v>22.111000000000001</v>
      </c>
      <c r="L1863">
        <v>32.793999999999997</v>
      </c>
      <c r="M1863">
        <v>13.535</v>
      </c>
    </row>
    <row r="1864" spans="1:13" hidden="1" x14ac:dyDescent="0.3">
      <c r="A1864" t="s">
        <v>32</v>
      </c>
      <c r="B1864">
        <v>2005</v>
      </c>
      <c r="C1864" t="s">
        <v>19</v>
      </c>
      <c r="D1864" t="s">
        <v>250</v>
      </c>
      <c r="F1864">
        <v>17</v>
      </c>
      <c r="G1864">
        <v>2075.4</v>
      </c>
      <c r="H1864" t="s">
        <v>353</v>
      </c>
      <c r="I1864">
        <v>2.73</v>
      </c>
      <c r="J1864">
        <v>1.31</v>
      </c>
      <c r="K1864">
        <v>22.111000000000001</v>
      </c>
      <c r="L1864">
        <v>32.793999999999997</v>
      </c>
      <c r="M1864">
        <v>13.535</v>
      </c>
    </row>
    <row r="1865" spans="1:13" hidden="1" x14ac:dyDescent="0.3">
      <c r="A1865" t="s">
        <v>32</v>
      </c>
      <c r="B1865">
        <v>2005</v>
      </c>
      <c r="C1865" t="s">
        <v>21</v>
      </c>
      <c r="D1865" t="s">
        <v>250</v>
      </c>
      <c r="E1865">
        <v>23</v>
      </c>
      <c r="F1865">
        <v>53</v>
      </c>
      <c r="G1865">
        <v>2075.4</v>
      </c>
      <c r="H1865">
        <v>2758.16</v>
      </c>
      <c r="I1865">
        <v>4.83</v>
      </c>
      <c r="J1865">
        <v>2.2599999999999998</v>
      </c>
      <c r="K1865">
        <v>22.111000000000001</v>
      </c>
      <c r="L1865">
        <v>32.793999999999997</v>
      </c>
      <c r="M1865">
        <v>13.535</v>
      </c>
    </row>
    <row r="1866" spans="1:13" hidden="1" x14ac:dyDescent="0.3">
      <c r="A1866" t="s">
        <v>13</v>
      </c>
      <c r="B1866">
        <v>2005</v>
      </c>
      <c r="C1866" t="s">
        <v>19</v>
      </c>
      <c r="D1866" t="s">
        <v>274</v>
      </c>
      <c r="E1866">
        <v>155500</v>
      </c>
      <c r="F1866">
        <v>261300</v>
      </c>
      <c r="G1866">
        <v>1568.6</v>
      </c>
      <c r="H1866">
        <v>18647560</v>
      </c>
      <c r="I1866">
        <v>32655</v>
      </c>
      <c r="J1866">
        <v>1.6419999999999999</v>
      </c>
      <c r="K1866">
        <v>20.413</v>
      </c>
      <c r="L1866">
        <v>30.611999999999998</v>
      </c>
      <c r="M1866">
        <v>12.222</v>
      </c>
    </row>
    <row r="1867" spans="1:13" hidden="1" x14ac:dyDescent="0.3">
      <c r="A1867" t="s">
        <v>13</v>
      </c>
      <c r="B1867">
        <v>2005</v>
      </c>
      <c r="C1867" t="s">
        <v>21</v>
      </c>
      <c r="D1867" t="s">
        <v>274</v>
      </c>
      <c r="E1867">
        <v>900</v>
      </c>
      <c r="G1867">
        <v>1568.6</v>
      </c>
      <c r="H1867">
        <v>107928</v>
      </c>
      <c r="I1867">
        <v>189</v>
      </c>
      <c r="J1867">
        <v>2.06</v>
      </c>
      <c r="K1867">
        <v>20.413</v>
      </c>
      <c r="L1867">
        <v>30.611999999999998</v>
      </c>
      <c r="M1867">
        <v>12.222</v>
      </c>
    </row>
    <row r="1868" spans="1:13" hidden="1" x14ac:dyDescent="0.3">
      <c r="A1868" t="s">
        <v>18</v>
      </c>
      <c r="B1868">
        <v>2005</v>
      </c>
      <c r="C1868" t="s">
        <v>21</v>
      </c>
      <c r="D1868" t="s">
        <v>274</v>
      </c>
      <c r="E1868">
        <v>270</v>
      </c>
      <c r="F1868">
        <v>3380</v>
      </c>
      <c r="G1868">
        <v>1568.6</v>
      </c>
      <c r="H1868">
        <v>32378.400000000001</v>
      </c>
      <c r="I1868">
        <v>56.7</v>
      </c>
      <c r="J1868">
        <v>12.52</v>
      </c>
      <c r="K1868">
        <v>20.413</v>
      </c>
      <c r="L1868">
        <v>30.611999999999998</v>
      </c>
      <c r="M1868">
        <v>12.222</v>
      </c>
    </row>
    <row r="1869" spans="1:13" hidden="1" x14ac:dyDescent="0.3">
      <c r="A1869" t="s">
        <v>18</v>
      </c>
      <c r="B1869">
        <v>2005</v>
      </c>
      <c r="C1869" t="s">
        <v>24</v>
      </c>
      <c r="D1869" t="s">
        <v>274</v>
      </c>
      <c r="E1869">
        <v>4150</v>
      </c>
      <c r="F1869">
        <v>207500</v>
      </c>
      <c r="G1869">
        <v>1568.6</v>
      </c>
      <c r="H1869">
        <v>497668</v>
      </c>
      <c r="I1869">
        <v>871.5</v>
      </c>
      <c r="J1869">
        <v>37.270000000000003</v>
      </c>
      <c r="K1869">
        <v>20.413</v>
      </c>
      <c r="L1869">
        <v>30.611999999999998</v>
      </c>
      <c r="M1869">
        <v>12.222</v>
      </c>
    </row>
    <row r="1870" spans="1:13" hidden="1" x14ac:dyDescent="0.3">
      <c r="A1870" t="s">
        <v>31</v>
      </c>
      <c r="B1870">
        <v>2005</v>
      </c>
      <c r="C1870" t="s">
        <v>19</v>
      </c>
      <c r="D1870" t="s">
        <v>274</v>
      </c>
      <c r="E1870">
        <v>500</v>
      </c>
      <c r="F1870">
        <v>350</v>
      </c>
      <c r="G1870">
        <v>1568.6</v>
      </c>
      <c r="H1870" t="s">
        <v>354</v>
      </c>
      <c r="I1870">
        <v>105</v>
      </c>
      <c r="J1870">
        <v>0.73</v>
      </c>
      <c r="K1870">
        <v>20.413</v>
      </c>
      <c r="L1870">
        <v>30.611999999999998</v>
      </c>
      <c r="M1870">
        <v>12.222</v>
      </c>
    </row>
    <row r="1871" spans="1:13" hidden="1" x14ac:dyDescent="0.3">
      <c r="A1871" t="s">
        <v>31</v>
      </c>
      <c r="B1871">
        <v>2005</v>
      </c>
      <c r="D1871" t="s">
        <v>274</v>
      </c>
      <c r="E1871">
        <v>300</v>
      </c>
      <c r="F1871">
        <v>300</v>
      </c>
      <c r="G1871">
        <v>1568.6</v>
      </c>
      <c r="H1871">
        <v>35976</v>
      </c>
      <c r="I1871">
        <v>63</v>
      </c>
      <c r="J1871">
        <v>1</v>
      </c>
      <c r="K1871">
        <v>20.413</v>
      </c>
      <c r="L1871">
        <v>30.611999999999998</v>
      </c>
      <c r="M1871">
        <v>12.222</v>
      </c>
    </row>
    <row r="1872" spans="1:13" hidden="1" x14ac:dyDescent="0.3">
      <c r="A1872" t="s">
        <v>20</v>
      </c>
      <c r="B1872">
        <v>2005</v>
      </c>
      <c r="D1872" t="s">
        <v>274</v>
      </c>
      <c r="E1872">
        <v>1200</v>
      </c>
      <c r="F1872">
        <v>1920</v>
      </c>
      <c r="G1872">
        <v>1568.6</v>
      </c>
      <c r="H1872">
        <v>143904</v>
      </c>
      <c r="I1872">
        <v>252</v>
      </c>
      <c r="J1872">
        <v>1.661</v>
      </c>
      <c r="K1872">
        <v>20.413</v>
      </c>
      <c r="L1872">
        <v>30.611999999999998</v>
      </c>
      <c r="M1872">
        <v>12.222</v>
      </c>
    </row>
    <row r="1873" spans="1:13" hidden="1" x14ac:dyDescent="0.3">
      <c r="A1873" t="s">
        <v>13</v>
      </c>
      <c r="B1873">
        <v>2005</v>
      </c>
      <c r="C1873" t="s">
        <v>19</v>
      </c>
      <c r="D1873" t="s">
        <v>252</v>
      </c>
      <c r="E1873">
        <v>2642000</v>
      </c>
      <c r="F1873">
        <v>10193000</v>
      </c>
      <c r="G1873">
        <v>566.70000000000005</v>
      </c>
      <c r="H1873">
        <v>316828640</v>
      </c>
      <c r="I1873">
        <v>554820</v>
      </c>
      <c r="J1873">
        <v>3.8210000000000002</v>
      </c>
      <c r="K1873">
        <v>25.135000000000002</v>
      </c>
      <c r="L1873">
        <v>37.229999999999997</v>
      </c>
      <c r="M1873">
        <v>13.831</v>
      </c>
    </row>
    <row r="1874" spans="1:13" hidden="1" x14ac:dyDescent="0.3">
      <c r="A1874" t="s">
        <v>18</v>
      </c>
      <c r="B1874">
        <v>2005</v>
      </c>
      <c r="C1874" t="s">
        <v>143</v>
      </c>
      <c r="D1874" t="s">
        <v>252</v>
      </c>
      <c r="E1874">
        <v>85000</v>
      </c>
      <c r="F1874">
        <v>5241000</v>
      </c>
      <c r="G1874">
        <v>566.70000000000005</v>
      </c>
      <c r="H1874">
        <v>10193200</v>
      </c>
      <c r="I1874">
        <v>17850</v>
      </c>
      <c r="J1874">
        <v>64.525000000000006</v>
      </c>
      <c r="K1874">
        <v>25.135000000000002</v>
      </c>
      <c r="L1874">
        <v>37.229999999999997</v>
      </c>
      <c r="M1874">
        <v>13.831</v>
      </c>
    </row>
    <row r="1875" spans="1:13" hidden="1" x14ac:dyDescent="0.3">
      <c r="A1875" t="s">
        <v>32</v>
      </c>
      <c r="B1875">
        <v>2005</v>
      </c>
      <c r="C1875" t="s">
        <v>49</v>
      </c>
      <c r="D1875" t="s">
        <v>252</v>
      </c>
      <c r="E1875">
        <v>2800</v>
      </c>
      <c r="F1875">
        <v>1500</v>
      </c>
      <c r="G1875">
        <v>566.70000000000005</v>
      </c>
      <c r="H1875">
        <v>335776</v>
      </c>
      <c r="I1875">
        <v>588</v>
      </c>
      <c r="J1875">
        <v>0.66700000000000004</v>
      </c>
      <c r="K1875">
        <v>25.135000000000002</v>
      </c>
      <c r="L1875">
        <v>37.229999999999997</v>
      </c>
      <c r="M1875">
        <v>13.831</v>
      </c>
    </row>
    <row r="1876" spans="1:13" hidden="1" x14ac:dyDescent="0.3">
      <c r="A1876" t="s">
        <v>20</v>
      </c>
      <c r="B1876">
        <v>2005</v>
      </c>
      <c r="C1876" t="s">
        <v>21</v>
      </c>
      <c r="D1876" t="s">
        <v>252</v>
      </c>
      <c r="E1876">
        <v>3468000</v>
      </c>
      <c r="F1876">
        <v>14493000</v>
      </c>
      <c r="H1876">
        <v>415882560</v>
      </c>
      <c r="I1876">
        <v>728280</v>
      </c>
      <c r="J1876">
        <v>4.1449999999999996</v>
      </c>
      <c r="K1876">
        <v>25.135000000000002</v>
      </c>
      <c r="L1876">
        <v>37.229999999999997</v>
      </c>
      <c r="M1876">
        <v>13.831</v>
      </c>
    </row>
    <row r="1877" spans="1:13" hidden="1" x14ac:dyDescent="0.3">
      <c r="A1877" t="s">
        <v>13</v>
      </c>
      <c r="B1877">
        <v>2005</v>
      </c>
      <c r="C1877" t="s">
        <v>19</v>
      </c>
      <c r="D1877" t="s">
        <v>264</v>
      </c>
      <c r="E1877">
        <v>253067</v>
      </c>
      <c r="F1877">
        <v>602947</v>
      </c>
      <c r="G1877">
        <v>1765.9</v>
      </c>
      <c r="H1877">
        <v>30347794.640000001</v>
      </c>
      <c r="I1877">
        <v>53144.07</v>
      </c>
      <c r="J1877">
        <v>2.3050000000000002</v>
      </c>
      <c r="K1877">
        <v>24.535</v>
      </c>
      <c r="L1877">
        <v>33.037999999999997</v>
      </c>
      <c r="M1877">
        <v>16.324999999999999</v>
      </c>
    </row>
    <row r="1878" spans="1:13" hidden="1" x14ac:dyDescent="0.3">
      <c r="A1878" t="s">
        <v>18</v>
      </c>
      <c r="B1878">
        <v>2005</v>
      </c>
      <c r="C1878" t="s">
        <v>24</v>
      </c>
      <c r="D1878" t="s">
        <v>264</v>
      </c>
      <c r="E1878">
        <v>874</v>
      </c>
      <c r="F1878">
        <v>43334</v>
      </c>
      <c r="G1878">
        <v>1765.9</v>
      </c>
      <c r="H1878">
        <v>104810.08</v>
      </c>
      <c r="I1878">
        <v>183.54</v>
      </c>
      <c r="J1878">
        <v>48.79</v>
      </c>
      <c r="K1878">
        <v>24.535</v>
      </c>
      <c r="L1878">
        <v>33.037999999999997</v>
      </c>
      <c r="M1878">
        <v>16.324999999999999</v>
      </c>
    </row>
    <row r="1879" spans="1:13" hidden="1" x14ac:dyDescent="0.3">
      <c r="A1879" t="s">
        <v>32</v>
      </c>
      <c r="B1879">
        <v>2005</v>
      </c>
      <c r="C1879" t="s">
        <v>19</v>
      </c>
      <c r="D1879" t="s">
        <v>264</v>
      </c>
      <c r="E1879">
        <v>1260</v>
      </c>
      <c r="F1879">
        <v>744</v>
      </c>
      <c r="G1879">
        <v>1765.9</v>
      </c>
      <c r="H1879">
        <v>151099.20000000001</v>
      </c>
      <c r="I1879">
        <v>264.60000000000002</v>
      </c>
      <c r="J1879">
        <v>0.58199999999999996</v>
      </c>
      <c r="K1879">
        <v>24.535</v>
      </c>
      <c r="L1879">
        <v>33.037999999999997</v>
      </c>
      <c r="M1879">
        <v>16.324999999999999</v>
      </c>
    </row>
    <row r="1880" spans="1:13" hidden="1" x14ac:dyDescent="0.3">
      <c r="A1880" t="s">
        <v>32</v>
      </c>
      <c r="B1880">
        <v>2005</v>
      </c>
      <c r="C1880" t="s">
        <v>21</v>
      </c>
      <c r="D1880" t="s">
        <v>264</v>
      </c>
      <c r="E1880" t="s">
        <v>355</v>
      </c>
      <c r="F1880">
        <v>307</v>
      </c>
      <c r="G1880">
        <v>1765.9</v>
      </c>
      <c r="H1880">
        <v>55163.199999999997</v>
      </c>
      <c r="I1880">
        <v>96.6</v>
      </c>
      <c r="J1880" t="s">
        <v>356</v>
      </c>
      <c r="K1880">
        <v>24.535</v>
      </c>
      <c r="L1880">
        <v>33.037999999999997</v>
      </c>
      <c r="M1880">
        <v>16.324999999999999</v>
      </c>
    </row>
    <row r="1881" spans="1:13" hidden="1" x14ac:dyDescent="0.3">
      <c r="A1881" t="s">
        <v>20</v>
      </c>
      <c r="B1881">
        <v>2005</v>
      </c>
      <c r="C1881" t="s">
        <v>21</v>
      </c>
      <c r="D1881" t="s">
        <v>264</v>
      </c>
      <c r="E1881">
        <v>1750</v>
      </c>
      <c r="F1881">
        <v>3184</v>
      </c>
      <c r="G1881">
        <v>1765.9</v>
      </c>
      <c r="H1881">
        <v>209860</v>
      </c>
      <c r="I1881">
        <v>367.5</v>
      </c>
      <c r="J1881">
        <v>1.8320000000000001</v>
      </c>
      <c r="K1881">
        <v>24.535</v>
      </c>
      <c r="L1881">
        <v>33.037999999999997</v>
      </c>
      <c r="M1881">
        <v>16.324999999999999</v>
      </c>
    </row>
    <row r="1882" spans="1:13" hidden="1" x14ac:dyDescent="0.3">
      <c r="A1882" t="s">
        <v>22</v>
      </c>
      <c r="B1882">
        <v>2005</v>
      </c>
      <c r="C1882" t="s">
        <v>19</v>
      </c>
      <c r="D1882" t="s">
        <v>295</v>
      </c>
      <c r="E1882">
        <v>124379</v>
      </c>
      <c r="F1882">
        <v>156720</v>
      </c>
      <c r="G1882">
        <v>1353.3</v>
      </c>
      <c r="H1882">
        <v>14915529.68</v>
      </c>
      <c r="I1882">
        <v>26119.59</v>
      </c>
      <c r="J1882">
        <v>1.38</v>
      </c>
      <c r="K1882">
        <v>18.655000000000001</v>
      </c>
      <c r="L1882">
        <v>28.545000000000002</v>
      </c>
      <c r="M1882">
        <v>9.8780000000000001</v>
      </c>
    </row>
    <row r="1883" spans="1:13" hidden="1" x14ac:dyDescent="0.3">
      <c r="A1883" t="s">
        <v>13</v>
      </c>
      <c r="B1883">
        <v>2005</v>
      </c>
      <c r="C1883" t="s">
        <v>19</v>
      </c>
      <c r="D1883" t="s">
        <v>295</v>
      </c>
      <c r="E1883">
        <v>275459</v>
      </c>
      <c r="F1883">
        <v>526520</v>
      </c>
      <c r="G1883">
        <v>1353.3</v>
      </c>
      <c r="H1883">
        <v>33033043.280000001</v>
      </c>
      <c r="I1883">
        <v>57846.39</v>
      </c>
      <c r="J1883">
        <v>1.62</v>
      </c>
      <c r="K1883">
        <v>18.655000000000001</v>
      </c>
      <c r="L1883">
        <v>28.545000000000002</v>
      </c>
      <c r="M1883">
        <v>9.8780000000000001</v>
      </c>
    </row>
    <row r="1884" spans="1:13" hidden="1" x14ac:dyDescent="0.3">
      <c r="A1884" t="s">
        <v>13</v>
      </c>
      <c r="B1884">
        <v>2005</v>
      </c>
      <c r="C1884" t="s">
        <v>16</v>
      </c>
      <c r="D1884" t="s">
        <v>295</v>
      </c>
      <c r="E1884" t="s">
        <v>357</v>
      </c>
      <c r="F1884">
        <v>42646</v>
      </c>
      <c r="G1884">
        <v>1353.3</v>
      </c>
      <c r="H1884">
        <v>1075802.32</v>
      </c>
      <c r="I1884">
        <v>1883.91</v>
      </c>
      <c r="J1884">
        <v>3.89</v>
      </c>
      <c r="K1884">
        <v>18.655000000000001</v>
      </c>
      <c r="L1884">
        <v>28.545000000000002</v>
      </c>
      <c r="M1884">
        <v>9.8780000000000001</v>
      </c>
    </row>
    <row r="1885" spans="1:13" hidden="1" x14ac:dyDescent="0.3">
      <c r="A1885" t="s">
        <v>18</v>
      </c>
      <c r="B1885">
        <v>2005</v>
      </c>
      <c r="C1885" t="s">
        <v>24</v>
      </c>
      <c r="D1885" t="s">
        <v>295</v>
      </c>
      <c r="E1885">
        <v>107748</v>
      </c>
      <c r="F1885">
        <v>6635715</v>
      </c>
      <c r="G1885">
        <v>1353.3</v>
      </c>
      <c r="H1885">
        <v>12921140.16</v>
      </c>
      <c r="I1885">
        <v>22627.08</v>
      </c>
      <c r="J1885">
        <v>61.533000000000001</v>
      </c>
      <c r="K1885">
        <v>18.655000000000001</v>
      </c>
      <c r="L1885">
        <v>28.545000000000002</v>
      </c>
      <c r="M1885">
        <v>9.8780000000000001</v>
      </c>
    </row>
    <row r="1886" spans="1:13" hidden="1" x14ac:dyDescent="0.3">
      <c r="A1886" t="s">
        <v>31</v>
      </c>
      <c r="B1886">
        <v>2005</v>
      </c>
      <c r="C1886" t="s">
        <v>19</v>
      </c>
      <c r="D1886" t="s">
        <v>295</v>
      </c>
      <c r="E1886">
        <v>119</v>
      </c>
      <c r="F1886">
        <v>142</v>
      </c>
      <c r="H1886">
        <v>14270.48</v>
      </c>
      <c r="I1886">
        <v>24.99</v>
      </c>
      <c r="J1886">
        <v>1.05</v>
      </c>
      <c r="K1886">
        <v>18.655000000000001</v>
      </c>
      <c r="L1886">
        <v>28.545000000000002</v>
      </c>
      <c r="M1886">
        <v>9.8780000000000001</v>
      </c>
    </row>
    <row r="1887" spans="1:13" hidden="1" x14ac:dyDescent="0.3">
      <c r="A1887" t="s">
        <v>32</v>
      </c>
      <c r="B1887">
        <v>2005</v>
      </c>
      <c r="C1887" t="s">
        <v>19</v>
      </c>
      <c r="D1887" t="s">
        <v>295</v>
      </c>
      <c r="E1887">
        <v>10688</v>
      </c>
      <c r="F1887">
        <v>5771</v>
      </c>
      <c r="G1887">
        <v>1353.3</v>
      </c>
      <c r="H1887">
        <v>1281704.96</v>
      </c>
      <c r="I1887">
        <v>2244.48</v>
      </c>
      <c r="J1887">
        <v>0.55100000000000005</v>
      </c>
      <c r="K1887" t="s">
        <v>358</v>
      </c>
      <c r="L1887">
        <v>28.545000000000002</v>
      </c>
      <c r="M1887">
        <v>9.8780000000000001</v>
      </c>
    </row>
    <row r="1888" spans="1:13" hidden="1" x14ac:dyDescent="0.3">
      <c r="A1888" t="s">
        <v>32</v>
      </c>
      <c r="B1888">
        <v>2005</v>
      </c>
      <c r="C1888" t="s">
        <v>16</v>
      </c>
      <c r="D1888" t="s">
        <v>295</v>
      </c>
      <c r="E1888">
        <v>399</v>
      </c>
      <c r="F1888">
        <v>101</v>
      </c>
      <c r="G1888">
        <v>1353.3</v>
      </c>
      <c r="H1888">
        <v>47848.08</v>
      </c>
      <c r="I1888">
        <v>83.79</v>
      </c>
      <c r="J1888" t="s">
        <v>359</v>
      </c>
      <c r="K1888">
        <v>18.655000000000001</v>
      </c>
      <c r="L1888">
        <v>28.545000000000002</v>
      </c>
      <c r="M1888">
        <v>9.8780000000000001</v>
      </c>
    </row>
    <row r="1889" spans="1:13" hidden="1" x14ac:dyDescent="0.3">
      <c r="A1889" t="s">
        <v>20</v>
      </c>
      <c r="B1889">
        <v>2005</v>
      </c>
      <c r="C1889" t="s">
        <v>21</v>
      </c>
      <c r="D1889" t="s">
        <v>295</v>
      </c>
      <c r="E1889">
        <v>379237</v>
      </c>
      <c r="G1889">
        <v>1353.3</v>
      </c>
      <c r="H1889">
        <v>45478101.039999999</v>
      </c>
      <c r="I1889">
        <v>79639.77</v>
      </c>
      <c r="J1889">
        <v>1.353</v>
      </c>
      <c r="K1889">
        <v>18.655000000000001</v>
      </c>
      <c r="L1889">
        <v>28.545000000000002</v>
      </c>
      <c r="M1889">
        <v>9.8780000000000001</v>
      </c>
    </row>
    <row r="1890" spans="1:13" hidden="1" x14ac:dyDescent="0.3">
      <c r="A1890" t="s">
        <v>22</v>
      </c>
      <c r="B1890">
        <v>2005</v>
      </c>
      <c r="C1890" t="s">
        <v>14</v>
      </c>
      <c r="D1890" t="s">
        <v>322</v>
      </c>
      <c r="E1890">
        <v>27846.26</v>
      </c>
      <c r="F1890">
        <v>23278</v>
      </c>
      <c r="G1890">
        <v>965.2</v>
      </c>
      <c r="H1890">
        <v>3339323.4989999998</v>
      </c>
      <c r="I1890">
        <v>5847.7150000000001</v>
      </c>
      <c r="J1890">
        <v>0.82099999999999995</v>
      </c>
      <c r="K1890">
        <v>23.917000000000002</v>
      </c>
      <c r="L1890">
        <v>34.259</v>
      </c>
      <c r="M1890">
        <v>14.298</v>
      </c>
    </row>
    <row r="1891" spans="1:13" hidden="1" x14ac:dyDescent="0.3">
      <c r="A1891" t="s">
        <v>13</v>
      </c>
      <c r="B1891">
        <v>2005</v>
      </c>
      <c r="D1891" t="s">
        <v>322</v>
      </c>
      <c r="E1891">
        <v>149362.85999999999</v>
      </c>
      <c r="F1891">
        <v>77860</v>
      </c>
      <c r="H1891">
        <v>17911594.170000002</v>
      </c>
      <c r="I1891">
        <v>31366.201000000001</v>
      </c>
      <c r="J1891">
        <v>0.55800000000000005</v>
      </c>
      <c r="K1891">
        <v>23.917000000000002</v>
      </c>
      <c r="L1891">
        <v>34.259</v>
      </c>
      <c r="M1891">
        <v>14.298</v>
      </c>
    </row>
    <row r="1892" spans="1:13" hidden="1" x14ac:dyDescent="0.3">
      <c r="A1892" t="s">
        <v>13</v>
      </c>
      <c r="B1892">
        <v>2005</v>
      </c>
      <c r="C1892" t="s">
        <v>17</v>
      </c>
      <c r="D1892" t="s">
        <v>322</v>
      </c>
      <c r="E1892">
        <v>954735.25</v>
      </c>
      <c r="F1892">
        <v>536165</v>
      </c>
      <c r="G1892">
        <v>965.2</v>
      </c>
      <c r="H1892">
        <v>114491851.2</v>
      </c>
      <c r="I1892">
        <v>200494.402</v>
      </c>
      <c r="J1892">
        <v>0.53100000000000003</v>
      </c>
      <c r="K1892">
        <v>23.917000000000002</v>
      </c>
      <c r="L1892">
        <v>34.259</v>
      </c>
      <c r="M1892">
        <v>14.298</v>
      </c>
    </row>
    <row r="1893" spans="1:13" hidden="1" x14ac:dyDescent="0.3">
      <c r="A1893" t="s">
        <v>18</v>
      </c>
      <c r="B1893">
        <v>2005</v>
      </c>
      <c r="C1893" t="s">
        <v>24</v>
      </c>
      <c r="D1893" t="s">
        <v>322</v>
      </c>
      <c r="E1893">
        <v>130.68</v>
      </c>
      <c r="F1893">
        <v>538</v>
      </c>
      <c r="G1893">
        <v>965.2</v>
      </c>
      <c r="H1893">
        <v>15671.146000000001</v>
      </c>
      <c r="I1893">
        <v>27.443000000000001</v>
      </c>
      <c r="J1893">
        <v>4.12</v>
      </c>
      <c r="K1893">
        <v>23.917000000000002</v>
      </c>
      <c r="L1893">
        <v>34.259</v>
      </c>
    </row>
    <row r="1894" spans="1:13" hidden="1" x14ac:dyDescent="0.3">
      <c r="A1894" t="s">
        <v>20</v>
      </c>
      <c r="B1894">
        <v>2005</v>
      </c>
      <c r="C1894" t="s">
        <v>21</v>
      </c>
      <c r="D1894" t="s">
        <v>322</v>
      </c>
      <c r="E1894">
        <v>50326.23</v>
      </c>
      <c r="F1894">
        <v>51263</v>
      </c>
      <c r="G1894">
        <v>965.2</v>
      </c>
      <c r="H1894">
        <v>6035121.5020000003</v>
      </c>
      <c r="I1894">
        <v>10568.508</v>
      </c>
      <c r="J1894">
        <v>1.024</v>
      </c>
      <c r="K1894">
        <v>23.917000000000002</v>
      </c>
      <c r="L1894">
        <v>34.259</v>
      </c>
      <c r="M1894">
        <v>14.298</v>
      </c>
    </row>
    <row r="1895" spans="1:13" hidden="1" x14ac:dyDescent="0.3">
      <c r="A1895" t="s">
        <v>22</v>
      </c>
      <c r="B1895">
        <v>2006</v>
      </c>
      <c r="C1895" t="s">
        <v>19</v>
      </c>
      <c r="D1895" t="s">
        <v>243</v>
      </c>
      <c r="E1895">
        <v>14328</v>
      </c>
      <c r="F1895">
        <v>12452</v>
      </c>
      <c r="G1895">
        <v>1052.8</v>
      </c>
      <c r="H1895">
        <v>1829828.88</v>
      </c>
      <c r="I1895">
        <v>3152.16</v>
      </c>
      <c r="J1895">
        <v>0.80600000000000005</v>
      </c>
      <c r="K1895">
        <v>26.36</v>
      </c>
      <c r="L1895">
        <v>37.231000000000002</v>
      </c>
      <c r="M1895">
        <v>16.536999999999999</v>
      </c>
    </row>
    <row r="1896" spans="1:13" hidden="1" x14ac:dyDescent="0.3">
      <c r="A1896" t="s">
        <v>13</v>
      </c>
      <c r="B1896">
        <v>2006</v>
      </c>
      <c r="C1896" t="s">
        <v>14</v>
      </c>
      <c r="D1896" t="s">
        <v>243</v>
      </c>
      <c r="E1896">
        <v>517983</v>
      </c>
      <c r="F1896">
        <v>530242</v>
      </c>
      <c r="G1896">
        <v>1052.8</v>
      </c>
      <c r="H1896">
        <v>66151608.93</v>
      </c>
      <c r="I1896">
        <v>113956.26</v>
      </c>
      <c r="J1896">
        <v>0.96199999999999997</v>
      </c>
      <c r="K1896">
        <v>26.36</v>
      </c>
      <c r="L1896">
        <v>37.231000000000002</v>
      </c>
      <c r="M1896">
        <v>16.536999999999999</v>
      </c>
    </row>
    <row r="1897" spans="1:13" hidden="1" x14ac:dyDescent="0.3">
      <c r="A1897" t="s">
        <v>13</v>
      </c>
      <c r="B1897">
        <v>2006</v>
      </c>
      <c r="C1897" t="s">
        <v>16</v>
      </c>
      <c r="D1897" t="s">
        <v>243</v>
      </c>
      <c r="E1897">
        <v>109436</v>
      </c>
      <c r="F1897">
        <v>163989</v>
      </c>
      <c r="G1897">
        <v>1052.8</v>
      </c>
      <c r="H1897">
        <v>13976071.560000001</v>
      </c>
      <c r="I1897">
        <v>24075.919999999998</v>
      </c>
      <c r="J1897">
        <v>1.452</v>
      </c>
      <c r="K1897">
        <v>26.36</v>
      </c>
      <c r="L1897">
        <v>37.231000000000002</v>
      </c>
      <c r="M1897">
        <v>16.536999999999999</v>
      </c>
    </row>
    <row r="1898" spans="1:13" hidden="1" x14ac:dyDescent="0.3">
      <c r="A1898" t="s">
        <v>13</v>
      </c>
      <c r="B1898">
        <v>2006</v>
      </c>
      <c r="C1898" t="s">
        <v>17</v>
      </c>
      <c r="D1898" t="s">
        <v>243</v>
      </c>
      <c r="E1898">
        <v>2736591</v>
      </c>
      <c r="F1898">
        <v>4333716</v>
      </c>
      <c r="G1898">
        <v>1052.8</v>
      </c>
      <c r="H1898">
        <v>349490036.60000002</v>
      </c>
      <c r="I1898">
        <v>602050.02</v>
      </c>
      <c r="J1898">
        <v>1.4830000000000001</v>
      </c>
      <c r="K1898">
        <v>26.36</v>
      </c>
      <c r="L1898">
        <v>37.231000000000002</v>
      </c>
      <c r="M1898">
        <v>16.536999999999999</v>
      </c>
    </row>
    <row r="1899" spans="1:13" hidden="1" x14ac:dyDescent="0.3">
      <c r="A1899" t="s">
        <v>31</v>
      </c>
      <c r="B1899">
        <v>2006</v>
      </c>
      <c r="C1899" t="s">
        <v>21</v>
      </c>
      <c r="D1899" t="s">
        <v>243</v>
      </c>
      <c r="E1899">
        <v>22828</v>
      </c>
      <c r="F1899">
        <v>30506</v>
      </c>
      <c r="G1899">
        <v>1052.8</v>
      </c>
      <c r="H1899">
        <v>2915363.88</v>
      </c>
      <c r="I1899">
        <v>5022.16</v>
      </c>
      <c r="J1899">
        <v>1.3620000000000001</v>
      </c>
      <c r="K1899">
        <v>26.36</v>
      </c>
      <c r="M1899">
        <v>16.536999999999999</v>
      </c>
    </row>
    <row r="1900" spans="1:13" hidden="1" x14ac:dyDescent="0.3">
      <c r="A1900" t="s">
        <v>32</v>
      </c>
      <c r="B1900">
        <v>2006</v>
      </c>
      <c r="C1900" t="s">
        <v>19</v>
      </c>
      <c r="D1900" t="s">
        <v>243</v>
      </c>
      <c r="E1900">
        <v>0</v>
      </c>
      <c r="G1900">
        <v>1052.8</v>
      </c>
      <c r="H1900">
        <v>3253923.09</v>
      </c>
      <c r="I1900">
        <v>5605.38</v>
      </c>
      <c r="J1900">
        <v>0.76900000000000002</v>
      </c>
      <c r="K1900">
        <v>26.36</v>
      </c>
      <c r="M1900" t="s">
        <v>360</v>
      </c>
    </row>
    <row r="1901" spans="1:13" hidden="1" x14ac:dyDescent="0.3">
      <c r="A1901" t="s">
        <v>20</v>
      </c>
      <c r="B1901">
        <v>2006</v>
      </c>
      <c r="C1901" t="s">
        <v>21</v>
      </c>
      <c r="D1901" t="s">
        <v>243</v>
      </c>
      <c r="E1901">
        <v>2076727</v>
      </c>
      <c r="F1901">
        <v>4155541</v>
      </c>
      <c r="G1901">
        <v>1052.8</v>
      </c>
      <c r="H1901">
        <v>265218805.19999999</v>
      </c>
      <c r="I1901">
        <v>456879.94</v>
      </c>
      <c r="K1901">
        <v>26.36</v>
      </c>
      <c r="L1901">
        <v>37.231000000000002</v>
      </c>
      <c r="M1901">
        <v>16.536999999999999</v>
      </c>
    </row>
    <row r="1902" spans="1:13" hidden="1" x14ac:dyDescent="0.3">
      <c r="A1902" t="s">
        <v>22</v>
      </c>
      <c r="B1902">
        <v>2006</v>
      </c>
      <c r="C1902" t="s">
        <v>19</v>
      </c>
      <c r="D1902" t="s">
        <v>282</v>
      </c>
      <c r="E1902">
        <v>9296</v>
      </c>
      <c r="F1902">
        <v>2576</v>
      </c>
      <c r="G1902">
        <v>1317.2</v>
      </c>
      <c r="H1902">
        <v>1187192.1599999999</v>
      </c>
      <c r="I1902">
        <v>2045.12</v>
      </c>
      <c r="J1902">
        <v>0.23400000000000001</v>
      </c>
      <c r="K1902">
        <v>26.268000000000001</v>
      </c>
      <c r="L1902">
        <v>37.180999999999997</v>
      </c>
      <c r="M1902">
        <v>15.972</v>
      </c>
    </row>
    <row r="1903" spans="1:13" hidden="1" x14ac:dyDescent="0.3">
      <c r="A1903" t="s">
        <v>13</v>
      </c>
      <c r="B1903">
        <v>2006</v>
      </c>
      <c r="C1903" t="s">
        <v>123</v>
      </c>
      <c r="D1903" t="s">
        <v>282</v>
      </c>
      <c r="E1903">
        <v>3905319</v>
      </c>
      <c r="F1903">
        <v>5441525</v>
      </c>
      <c r="G1903">
        <v>1317.2</v>
      </c>
      <c r="H1903">
        <v>498748289.5</v>
      </c>
      <c r="I1903">
        <v>859170.18</v>
      </c>
      <c r="J1903">
        <v>1.2470000000000001</v>
      </c>
      <c r="K1903">
        <v>26.268000000000001</v>
      </c>
      <c r="L1903">
        <v>37.180999999999997</v>
      </c>
      <c r="M1903">
        <v>15.972</v>
      </c>
    </row>
    <row r="1904" spans="1:13" hidden="1" x14ac:dyDescent="0.3">
      <c r="A1904" t="s">
        <v>18</v>
      </c>
      <c r="B1904">
        <v>2006</v>
      </c>
      <c r="C1904" t="s">
        <v>24</v>
      </c>
      <c r="D1904" t="s">
        <v>282</v>
      </c>
      <c r="E1904">
        <v>7991</v>
      </c>
      <c r="F1904">
        <v>20316</v>
      </c>
      <c r="G1904">
        <v>1317.2</v>
      </c>
      <c r="H1904">
        <v>1020530.61</v>
      </c>
      <c r="I1904">
        <v>1758.02</v>
      </c>
      <c r="J1904">
        <v>2.4630000000000001</v>
      </c>
      <c r="K1904">
        <v>26.268000000000001</v>
      </c>
      <c r="L1904">
        <v>37.180999999999997</v>
      </c>
      <c r="M1904">
        <v>15.972</v>
      </c>
    </row>
    <row r="1905" spans="1:13" hidden="1" x14ac:dyDescent="0.3">
      <c r="A1905" t="s">
        <v>31</v>
      </c>
      <c r="B1905">
        <v>2006</v>
      </c>
      <c r="C1905" t="s">
        <v>19</v>
      </c>
      <c r="D1905" t="s">
        <v>282</v>
      </c>
      <c r="E1905">
        <v>6493</v>
      </c>
      <c r="F1905">
        <v>2724</v>
      </c>
      <c r="G1905">
        <v>1317.2</v>
      </c>
      <c r="H1905">
        <v>829221.03</v>
      </c>
      <c r="I1905">
        <v>1428.46</v>
      </c>
      <c r="J1905">
        <v>5.0199999999999996</v>
      </c>
      <c r="K1905">
        <v>26.268000000000001</v>
      </c>
      <c r="L1905">
        <v>37.180999999999997</v>
      </c>
      <c r="M1905">
        <v>15.972</v>
      </c>
    </row>
    <row r="1906" spans="1:13" hidden="1" x14ac:dyDescent="0.3">
      <c r="A1906" t="s">
        <v>32</v>
      </c>
      <c r="B1906">
        <v>2006</v>
      </c>
      <c r="C1906" t="s">
        <v>123</v>
      </c>
      <c r="D1906" t="s">
        <v>282</v>
      </c>
      <c r="E1906">
        <v>109009</v>
      </c>
      <c r="F1906">
        <v>33137</v>
      </c>
      <c r="G1906">
        <v>1317.2</v>
      </c>
      <c r="H1906">
        <v>13921539.390000001</v>
      </c>
      <c r="I1906">
        <v>23981.98</v>
      </c>
      <c r="J1906">
        <v>0.28399999999999997</v>
      </c>
      <c r="K1906">
        <v>26.268000000000001</v>
      </c>
      <c r="L1906">
        <v>37.180999999999997</v>
      </c>
      <c r="M1906">
        <v>15.972</v>
      </c>
    </row>
    <row r="1907" spans="1:13" hidden="1" x14ac:dyDescent="0.3">
      <c r="A1907" t="s">
        <v>32</v>
      </c>
      <c r="B1907">
        <v>2006</v>
      </c>
      <c r="C1907" t="s">
        <v>21</v>
      </c>
      <c r="D1907" t="s">
        <v>282</v>
      </c>
      <c r="E1907">
        <v>5444</v>
      </c>
      <c r="F1907">
        <v>1374</v>
      </c>
      <c r="G1907">
        <v>1317.2</v>
      </c>
      <c r="H1907">
        <v>695253.24</v>
      </c>
      <c r="I1907">
        <v>1197.68</v>
      </c>
      <c r="J1907">
        <v>0.32800000000000001</v>
      </c>
      <c r="K1907">
        <v>26.268000000000001</v>
      </c>
      <c r="L1907">
        <v>37.180999999999997</v>
      </c>
      <c r="M1907">
        <v>15.972</v>
      </c>
    </row>
    <row r="1908" spans="1:13" hidden="1" x14ac:dyDescent="0.3">
      <c r="A1908" t="s">
        <v>20</v>
      </c>
      <c r="B1908">
        <v>2006</v>
      </c>
      <c r="C1908" t="s">
        <v>21</v>
      </c>
      <c r="D1908" t="s">
        <v>282</v>
      </c>
      <c r="E1908">
        <v>93213</v>
      </c>
      <c r="G1908">
        <v>1317.2</v>
      </c>
      <c r="H1908">
        <v>11904232.23</v>
      </c>
      <c r="I1908">
        <v>20506.86</v>
      </c>
      <c r="K1908">
        <v>26.268000000000001</v>
      </c>
      <c r="L1908">
        <v>37.180999999999997</v>
      </c>
      <c r="M1908">
        <v>15.972</v>
      </c>
    </row>
    <row r="1909" spans="1:13" hidden="1" x14ac:dyDescent="0.3">
      <c r="A1909" t="s">
        <v>13</v>
      </c>
      <c r="B1909">
        <v>2006</v>
      </c>
      <c r="C1909" t="s">
        <v>19</v>
      </c>
      <c r="D1909" t="s">
        <v>326</v>
      </c>
      <c r="E1909">
        <v>7381</v>
      </c>
      <c r="F1909">
        <v>20815</v>
      </c>
      <c r="G1909">
        <v>462.7</v>
      </c>
      <c r="H1909">
        <v>942627.51</v>
      </c>
      <c r="I1909">
        <v>1623.82</v>
      </c>
      <c r="J1909">
        <v>2.82</v>
      </c>
      <c r="K1909">
        <v>26.416</v>
      </c>
      <c r="M1909">
        <v>14.815</v>
      </c>
    </row>
    <row r="1910" spans="1:13" hidden="1" x14ac:dyDescent="0.3">
      <c r="A1910" t="s">
        <v>18</v>
      </c>
      <c r="B1910">
        <v>2006</v>
      </c>
      <c r="C1910" t="s">
        <v>24</v>
      </c>
      <c r="D1910" t="s">
        <v>326</v>
      </c>
      <c r="E1910">
        <v>4</v>
      </c>
      <c r="F1910">
        <v>301</v>
      </c>
      <c r="H1910">
        <v>510.84</v>
      </c>
      <c r="I1910">
        <v>0.88</v>
      </c>
      <c r="J1910">
        <v>75.25</v>
      </c>
      <c r="K1910">
        <v>26.416</v>
      </c>
      <c r="M1910">
        <v>14.815</v>
      </c>
    </row>
    <row r="1911" spans="1:13" hidden="1" x14ac:dyDescent="0.3">
      <c r="A1911" t="s">
        <v>20</v>
      </c>
      <c r="B1911">
        <v>2006</v>
      </c>
      <c r="C1911" t="s">
        <v>27</v>
      </c>
      <c r="D1911" t="s">
        <v>326</v>
      </c>
      <c r="E1911">
        <v>17884</v>
      </c>
      <c r="F1911">
        <v>77885</v>
      </c>
      <c r="G1911">
        <v>462.7</v>
      </c>
      <c r="H1911">
        <v>2283965.64</v>
      </c>
      <c r="I1911">
        <v>3934.48</v>
      </c>
      <c r="J1911">
        <v>4.3600000000000003</v>
      </c>
      <c r="K1911">
        <v>26.416</v>
      </c>
      <c r="L1911">
        <v>38.716000000000001</v>
      </c>
      <c r="M1911">
        <v>14.815</v>
      </c>
    </row>
    <row r="1912" spans="1:13" hidden="1" x14ac:dyDescent="0.3">
      <c r="A1912" t="s">
        <v>22</v>
      </c>
      <c r="B1912">
        <v>2006</v>
      </c>
      <c r="C1912" t="s">
        <v>19</v>
      </c>
      <c r="D1912" t="s">
        <v>244</v>
      </c>
      <c r="E1912">
        <v>20400</v>
      </c>
      <c r="F1912">
        <v>20500</v>
      </c>
      <c r="G1912">
        <v>1056.2</v>
      </c>
      <c r="H1912">
        <v>2605284</v>
      </c>
      <c r="I1912">
        <v>4488</v>
      </c>
      <c r="J1912">
        <v>1</v>
      </c>
      <c r="K1912">
        <v>26.754999999999999</v>
      </c>
      <c r="L1912">
        <v>37.957999999999998</v>
      </c>
      <c r="M1912">
        <v>16.504999999999999</v>
      </c>
    </row>
    <row r="1913" spans="1:13" hidden="1" x14ac:dyDescent="0.3">
      <c r="A1913" t="s">
        <v>13</v>
      </c>
      <c r="B1913">
        <v>2006</v>
      </c>
      <c r="C1913" t="s">
        <v>19</v>
      </c>
      <c r="D1913" t="s">
        <v>244</v>
      </c>
      <c r="E1913">
        <v>655600</v>
      </c>
      <c r="F1913">
        <v>1045200</v>
      </c>
      <c r="G1913">
        <v>1056.2</v>
      </c>
      <c r="H1913">
        <v>83726676</v>
      </c>
      <c r="I1913">
        <v>144232</v>
      </c>
      <c r="J1913">
        <v>1.6020000000000001</v>
      </c>
      <c r="K1913">
        <v>26.754999999999999</v>
      </c>
      <c r="L1913">
        <v>37.957999999999998</v>
      </c>
      <c r="M1913">
        <v>16.504999999999999</v>
      </c>
    </row>
    <row r="1914" spans="1:13" hidden="1" x14ac:dyDescent="0.3">
      <c r="A1914" t="s">
        <v>13</v>
      </c>
      <c r="B1914">
        <v>2006</v>
      </c>
      <c r="C1914" t="s">
        <v>16</v>
      </c>
      <c r="D1914" t="s">
        <v>244</v>
      </c>
      <c r="E1914">
        <v>33700</v>
      </c>
      <c r="F1914">
        <v>96000</v>
      </c>
      <c r="G1914">
        <v>1056.2</v>
      </c>
      <c r="H1914">
        <v>4303827</v>
      </c>
      <c r="I1914">
        <v>7414</v>
      </c>
      <c r="J1914">
        <v>2.8559999999999999</v>
      </c>
      <c r="K1914">
        <v>26.754999999999999</v>
      </c>
      <c r="L1914">
        <v>37.957999999999998</v>
      </c>
      <c r="M1914">
        <v>16.504999999999999</v>
      </c>
    </row>
    <row r="1915" spans="1:13" hidden="1" x14ac:dyDescent="0.3">
      <c r="A1915" t="s">
        <v>18</v>
      </c>
      <c r="B1915">
        <v>2006</v>
      </c>
      <c r="C1915" t="s">
        <v>24</v>
      </c>
      <c r="D1915" t="s">
        <v>244</v>
      </c>
      <c r="E1915">
        <v>216100</v>
      </c>
      <c r="F1915">
        <v>16554000</v>
      </c>
      <c r="G1915">
        <v>1056.2</v>
      </c>
      <c r="H1915">
        <v>27598131</v>
      </c>
      <c r="I1915">
        <v>47542</v>
      </c>
      <c r="J1915">
        <v>71.796000000000006</v>
      </c>
      <c r="K1915">
        <v>26.754999999999999</v>
      </c>
      <c r="L1915">
        <v>37.957999999999998</v>
      </c>
      <c r="M1915">
        <v>16.504999999999999</v>
      </c>
    </row>
    <row r="1916" spans="1:13" hidden="1" x14ac:dyDescent="0.3">
      <c r="A1916" t="s">
        <v>32</v>
      </c>
      <c r="B1916">
        <v>2006</v>
      </c>
      <c r="C1916" t="s">
        <v>19</v>
      </c>
      <c r="D1916" t="s">
        <v>244</v>
      </c>
      <c r="E1916">
        <v>89500</v>
      </c>
      <c r="G1916">
        <v>1056.2</v>
      </c>
      <c r="H1916">
        <v>11430045</v>
      </c>
      <c r="I1916">
        <v>19690</v>
      </c>
      <c r="J1916">
        <v>0.51100000000000001</v>
      </c>
      <c r="K1916">
        <v>26.754999999999999</v>
      </c>
      <c r="L1916">
        <v>37.957999999999998</v>
      </c>
      <c r="M1916">
        <v>16.504999999999999</v>
      </c>
    </row>
    <row r="1917" spans="1:13" hidden="1" x14ac:dyDescent="0.3">
      <c r="A1917" t="s">
        <v>20</v>
      </c>
      <c r="B1917">
        <v>2006</v>
      </c>
      <c r="C1917" t="s">
        <v>27</v>
      </c>
      <c r="D1917" t="s">
        <v>244</v>
      </c>
      <c r="E1917">
        <v>1072300</v>
      </c>
      <c r="F1917">
        <v>2791500</v>
      </c>
      <c r="G1917">
        <v>1056.2</v>
      </c>
      <c r="H1917">
        <v>136943433</v>
      </c>
      <c r="I1917">
        <v>235906</v>
      </c>
      <c r="J1917">
        <v>2.57</v>
      </c>
      <c r="K1917">
        <v>26.754999999999999</v>
      </c>
      <c r="L1917">
        <v>37.957999999999998</v>
      </c>
      <c r="M1917">
        <v>16.504999999999999</v>
      </c>
    </row>
    <row r="1918" spans="1:13" hidden="1" x14ac:dyDescent="0.3">
      <c r="A1918" t="s">
        <v>13</v>
      </c>
      <c r="B1918">
        <v>2006</v>
      </c>
      <c r="C1918" t="s">
        <v>19</v>
      </c>
      <c r="D1918" t="s">
        <v>258</v>
      </c>
      <c r="E1918">
        <v>1042036</v>
      </c>
      <c r="F1918">
        <v>3371000</v>
      </c>
      <c r="G1918">
        <v>329.3</v>
      </c>
      <c r="H1918">
        <v>133078417.59999999</v>
      </c>
      <c r="I1918">
        <v>229247.92</v>
      </c>
      <c r="J1918">
        <v>2.8540000000000001</v>
      </c>
      <c r="K1918">
        <v>26.646999999999998</v>
      </c>
      <c r="L1918">
        <v>39.167999999999999</v>
      </c>
      <c r="M1918">
        <v>14.928000000000001</v>
      </c>
    </row>
    <row r="1919" spans="1:13" hidden="1" x14ac:dyDescent="0.3">
      <c r="A1919" t="s">
        <v>18</v>
      </c>
      <c r="B1919">
        <v>2006</v>
      </c>
      <c r="C1919" t="s">
        <v>24</v>
      </c>
      <c r="D1919" t="s">
        <v>258</v>
      </c>
      <c r="E1919">
        <v>140563</v>
      </c>
      <c r="F1919">
        <v>9651000</v>
      </c>
      <c r="G1919">
        <v>329.3</v>
      </c>
      <c r="H1919">
        <v>17951300.73</v>
      </c>
      <c r="I1919">
        <v>30923.86</v>
      </c>
      <c r="J1919">
        <v>56.036000000000001</v>
      </c>
      <c r="K1919">
        <v>26.646999999999998</v>
      </c>
      <c r="L1919">
        <v>39.167999999999999</v>
      </c>
      <c r="M1919">
        <v>14.928000000000001</v>
      </c>
    </row>
    <row r="1920" spans="1:13" hidden="1" x14ac:dyDescent="0.3">
      <c r="A1920" t="s">
        <v>31</v>
      </c>
      <c r="B1920">
        <v>2006</v>
      </c>
      <c r="C1920" t="s">
        <v>21</v>
      </c>
      <c r="D1920" t="s">
        <v>258</v>
      </c>
      <c r="E1920">
        <v>7000</v>
      </c>
      <c r="F1920">
        <v>12200</v>
      </c>
      <c r="G1920">
        <v>329.3</v>
      </c>
      <c r="H1920">
        <v>893970</v>
      </c>
      <c r="I1920">
        <v>1540</v>
      </c>
      <c r="J1920">
        <v>1.7050000000000001</v>
      </c>
      <c r="K1920">
        <v>26.646999999999998</v>
      </c>
      <c r="L1920">
        <v>39.167999999999999</v>
      </c>
      <c r="M1920">
        <v>14.928000000000001</v>
      </c>
    </row>
    <row r="1921" spans="1:13" hidden="1" x14ac:dyDescent="0.3">
      <c r="A1921" t="s">
        <v>32</v>
      </c>
      <c r="B1921">
        <v>2006</v>
      </c>
      <c r="C1921" t="s">
        <v>19</v>
      </c>
      <c r="D1921" t="s">
        <v>258</v>
      </c>
      <c r="E1921">
        <v>3240</v>
      </c>
      <c r="F1921">
        <v>1300</v>
      </c>
      <c r="G1921">
        <v>329.3</v>
      </c>
      <c r="H1921">
        <v>413780.4</v>
      </c>
      <c r="I1921">
        <v>712.8</v>
      </c>
      <c r="J1921" t="s">
        <v>361</v>
      </c>
      <c r="K1921">
        <v>26.646999999999998</v>
      </c>
      <c r="L1921">
        <v>39.167999999999999</v>
      </c>
      <c r="M1921">
        <v>14.928000000000001</v>
      </c>
    </row>
    <row r="1922" spans="1:13" hidden="1" x14ac:dyDescent="0.3">
      <c r="A1922" t="s">
        <v>20</v>
      </c>
      <c r="B1922">
        <v>2006</v>
      </c>
      <c r="C1922" t="s">
        <v>21</v>
      </c>
      <c r="D1922" t="s">
        <v>258</v>
      </c>
      <c r="E1922">
        <v>2377067</v>
      </c>
      <c r="F1922">
        <v>10059000</v>
      </c>
      <c r="G1922">
        <v>329.3</v>
      </c>
      <c r="H1922">
        <v>303575226.60000002</v>
      </c>
      <c r="I1922">
        <v>522954.74</v>
      </c>
      <c r="K1922">
        <v>26.646999999999998</v>
      </c>
      <c r="L1922">
        <v>39.167999999999999</v>
      </c>
      <c r="M1922">
        <v>14.928000000000001</v>
      </c>
    </row>
    <row r="1923" spans="1:13" hidden="1" x14ac:dyDescent="0.3">
      <c r="A1923" t="s">
        <v>22</v>
      </c>
      <c r="B1923">
        <v>2006</v>
      </c>
      <c r="C1923" t="s">
        <v>19</v>
      </c>
      <c r="D1923" t="s">
        <v>259</v>
      </c>
      <c r="E1923">
        <v>2950</v>
      </c>
      <c r="F1923">
        <v>3158</v>
      </c>
      <c r="G1923">
        <v>1207</v>
      </c>
      <c r="H1923">
        <v>376744.5</v>
      </c>
      <c r="I1923">
        <v>649</v>
      </c>
      <c r="J1923">
        <v>0.94899999999999995</v>
      </c>
      <c r="K1923">
        <v>21.722999999999999</v>
      </c>
      <c r="L1923">
        <v>32.895000000000003</v>
      </c>
      <c r="M1923">
        <v>12.13</v>
      </c>
    </row>
    <row r="1924" spans="1:13" hidden="1" x14ac:dyDescent="0.3">
      <c r="A1924" t="s">
        <v>13</v>
      </c>
      <c r="B1924">
        <v>2006</v>
      </c>
      <c r="D1924" t="s">
        <v>259</v>
      </c>
      <c r="E1924">
        <v>79206</v>
      </c>
      <c r="F1924">
        <v>123485</v>
      </c>
      <c r="G1924" t="s">
        <v>362</v>
      </c>
      <c r="H1924">
        <v>10115398.26</v>
      </c>
      <c r="I1924">
        <v>17425.32</v>
      </c>
      <c r="J1924">
        <v>1.7509999999999999</v>
      </c>
      <c r="K1924">
        <v>21.722999999999999</v>
      </c>
      <c r="L1924">
        <v>32.895000000000003</v>
      </c>
      <c r="M1924">
        <v>12.13</v>
      </c>
    </row>
    <row r="1925" spans="1:13" hidden="1" x14ac:dyDescent="0.3">
      <c r="A1925" t="s">
        <v>18</v>
      </c>
      <c r="B1925">
        <v>2006</v>
      </c>
      <c r="C1925" t="s">
        <v>24</v>
      </c>
      <c r="D1925" t="s">
        <v>259</v>
      </c>
      <c r="E1925">
        <v>3019</v>
      </c>
      <c r="F1925">
        <v>59184</v>
      </c>
      <c r="G1925">
        <v>1207</v>
      </c>
      <c r="H1925">
        <v>385556.49</v>
      </c>
      <c r="I1925">
        <v>664.18</v>
      </c>
      <c r="J1925">
        <v>13.465</v>
      </c>
      <c r="K1925">
        <v>21.722999999999999</v>
      </c>
      <c r="L1925">
        <v>32.895000000000003</v>
      </c>
      <c r="M1925">
        <v>12.13</v>
      </c>
    </row>
    <row r="1926" spans="1:13" hidden="1" x14ac:dyDescent="0.3">
      <c r="A1926" t="s">
        <v>32</v>
      </c>
      <c r="B1926">
        <v>2006</v>
      </c>
      <c r="C1926" t="s">
        <v>19</v>
      </c>
      <c r="D1926" t="s">
        <v>259</v>
      </c>
      <c r="E1926">
        <v>11459</v>
      </c>
      <c r="F1926">
        <v>5413</v>
      </c>
      <c r="G1926">
        <v>1207</v>
      </c>
      <c r="H1926">
        <v>1463428.89</v>
      </c>
      <c r="I1926">
        <v>2520.98</v>
      </c>
      <c r="J1926">
        <v>0.55700000000000005</v>
      </c>
      <c r="K1926">
        <v>21.722999999999999</v>
      </c>
      <c r="L1926">
        <v>32.895000000000003</v>
      </c>
      <c r="M1926">
        <v>12.13</v>
      </c>
    </row>
    <row r="1927" spans="1:13" hidden="1" x14ac:dyDescent="0.3">
      <c r="A1927" t="s">
        <v>20</v>
      </c>
      <c r="B1927">
        <v>2006</v>
      </c>
      <c r="C1927" t="s">
        <v>21</v>
      </c>
      <c r="D1927" t="s">
        <v>259</v>
      </c>
      <c r="E1927">
        <v>362245</v>
      </c>
      <c r="F1927">
        <v>596493</v>
      </c>
      <c r="G1927">
        <v>1207</v>
      </c>
      <c r="H1927">
        <v>46262308.950000003</v>
      </c>
      <c r="I1927">
        <v>79693.899999999994</v>
      </c>
      <c r="J1927">
        <v>1.6379999999999999</v>
      </c>
      <c r="K1927">
        <v>21.722999999999999</v>
      </c>
      <c r="L1927">
        <v>32.895000000000003</v>
      </c>
      <c r="M1927">
        <v>12.13</v>
      </c>
    </row>
    <row r="1928" spans="1:13" hidden="1" x14ac:dyDescent="0.3">
      <c r="A1928" t="s">
        <v>13</v>
      </c>
      <c r="B1928">
        <v>2006</v>
      </c>
      <c r="C1928" t="s">
        <v>49</v>
      </c>
      <c r="D1928" t="s">
        <v>246</v>
      </c>
      <c r="E1928">
        <v>1674013</v>
      </c>
      <c r="G1928">
        <v>1072.3</v>
      </c>
      <c r="H1928">
        <v>213788200.19999999</v>
      </c>
      <c r="I1928">
        <v>368282.86</v>
      </c>
      <c r="J1928">
        <v>0.85699999999999998</v>
      </c>
      <c r="K1928">
        <v>26.231999999999999</v>
      </c>
      <c r="L1928">
        <v>37.06</v>
      </c>
      <c r="M1928">
        <v>15.972</v>
      </c>
    </row>
    <row r="1929" spans="1:13" hidden="1" x14ac:dyDescent="0.3">
      <c r="A1929" t="s">
        <v>18</v>
      </c>
      <c r="B1929">
        <v>2006</v>
      </c>
      <c r="C1929" t="s">
        <v>24</v>
      </c>
      <c r="D1929" t="s">
        <v>246</v>
      </c>
      <c r="E1929">
        <v>61085</v>
      </c>
      <c r="F1929">
        <v>2692260</v>
      </c>
      <c r="G1929">
        <v>1072.3</v>
      </c>
      <c r="H1929">
        <v>7801165.3499999996</v>
      </c>
      <c r="I1929">
        <v>13438.7</v>
      </c>
      <c r="K1929">
        <v>26.231999999999999</v>
      </c>
      <c r="L1929">
        <v>37.06</v>
      </c>
      <c r="M1929">
        <v>15.972</v>
      </c>
    </row>
    <row r="1930" spans="1:13" hidden="1" x14ac:dyDescent="0.3">
      <c r="A1930" t="s">
        <v>31</v>
      </c>
      <c r="B1930">
        <v>2006</v>
      </c>
      <c r="C1930" t="s">
        <v>19</v>
      </c>
      <c r="D1930" t="s">
        <v>246</v>
      </c>
      <c r="E1930">
        <v>848</v>
      </c>
      <c r="F1930">
        <v>368</v>
      </c>
      <c r="G1930">
        <v>1072.3</v>
      </c>
      <c r="H1930">
        <v>108298.08</v>
      </c>
      <c r="I1930">
        <v>186.56</v>
      </c>
      <c r="J1930">
        <v>0.31</v>
      </c>
      <c r="L1930">
        <v>37.06</v>
      </c>
      <c r="M1930">
        <v>15.972</v>
      </c>
    </row>
    <row r="1931" spans="1:13" hidden="1" x14ac:dyDescent="0.3">
      <c r="A1931" t="s">
        <v>32</v>
      </c>
      <c r="B1931">
        <v>2006</v>
      </c>
      <c r="C1931" t="s">
        <v>19</v>
      </c>
      <c r="D1931" t="s">
        <v>246</v>
      </c>
      <c r="E1931">
        <v>467870</v>
      </c>
      <c r="F1931">
        <v>159789</v>
      </c>
      <c r="G1931">
        <v>1072.3</v>
      </c>
      <c r="H1931">
        <v>59751677.700000003</v>
      </c>
      <c r="I1931">
        <v>102931.4</v>
      </c>
      <c r="J1931" t="s">
        <v>363</v>
      </c>
      <c r="K1931">
        <v>26.231999999999999</v>
      </c>
      <c r="L1931">
        <v>37.06</v>
      </c>
      <c r="M1931">
        <v>15.972</v>
      </c>
    </row>
    <row r="1932" spans="1:13" hidden="1" x14ac:dyDescent="0.3">
      <c r="A1932" t="s">
        <v>32</v>
      </c>
      <c r="B1932">
        <v>2006</v>
      </c>
      <c r="C1932" t="s">
        <v>21</v>
      </c>
      <c r="D1932" t="s">
        <v>246</v>
      </c>
      <c r="E1932">
        <v>6630</v>
      </c>
      <c r="F1932">
        <v>2300</v>
      </c>
      <c r="G1932">
        <v>1072.3</v>
      </c>
      <c r="H1932">
        <v>846717.3</v>
      </c>
      <c r="I1932">
        <v>1458.6</v>
      </c>
      <c r="J1932">
        <v>0.23</v>
      </c>
      <c r="K1932">
        <v>26.231999999999999</v>
      </c>
      <c r="L1932">
        <v>37.06</v>
      </c>
      <c r="M1932">
        <v>15.972</v>
      </c>
    </row>
    <row r="1933" spans="1:13" hidden="1" x14ac:dyDescent="0.3">
      <c r="A1933" t="s">
        <v>20</v>
      </c>
      <c r="B1933">
        <v>2006</v>
      </c>
      <c r="C1933" t="s">
        <v>21</v>
      </c>
      <c r="D1933" t="s">
        <v>246</v>
      </c>
      <c r="E1933">
        <v>4262382</v>
      </c>
      <c r="F1933">
        <v>7840446</v>
      </c>
      <c r="G1933">
        <v>1072.3</v>
      </c>
      <c r="H1933">
        <v>544348805.20000005</v>
      </c>
      <c r="I1933">
        <v>937724.04</v>
      </c>
      <c r="J1933">
        <v>1.7310000000000001</v>
      </c>
      <c r="K1933">
        <v>26.231999999999999</v>
      </c>
      <c r="L1933">
        <v>37.06</v>
      </c>
      <c r="M1933">
        <v>15.972</v>
      </c>
    </row>
    <row r="1934" spans="1:13" hidden="1" x14ac:dyDescent="0.3">
      <c r="A1934" t="s">
        <v>22</v>
      </c>
      <c r="B1934">
        <v>2006</v>
      </c>
      <c r="C1934" t="s">
        <v>19</v>
      </c>
      <c r="D1934" t="s">
        <v>248</v>
      </c>
      <c r="E1934">
        <v>136000</v>
      </c>
      <c r="F1934">
        <v>123000</v>
      </c>
      <c r="G1934">
        <v>1439.4</v>
      </c>
      <c r="H1934">
        <v>17368560</v>
      </c>
      <c r="I1934">
        <v>29920</v>
      </c>
      <c r="J1934">
        <v>0.89</v>
      </c>
      <c r="L1934">
        <v>35.241999999999997</v>
      </c>
      <c r="M1934">
        <v>15.901999999999999</v>
      </c>
    </row>
    <row r="1935" spans="1:13" hidden="1" x14ac:dyDescent="0.3">
      <c r="A1935" t="s">
        <v>13</v>
      </c>
      <c r="B1935">
        <v>2006</v>
      </c>
      <c r="C1935" t="s">
        <v>19</v>
      </c>
      <c r="D1935" t="s">
        <v>248</v>
      </c>
      <c r="E1935">
        <v>1491300</v>
      </c>
      <c r="F1935">
        <v>2488600</v>
      </c>
      <c r="G1935">
        <v>1439.4</v>
      </c>
      <c r="H1935">
        <v>190453923</v>
      </c>
      <c r="I1935">
        <v>328086</v>
      </c>
      <c r="J1935">
        <v>1.1659999999999999</v>
      </c>
      <c r="K1935">
        <v>25.26</v>
      </c>
      <c r="L1935">
        <v>35.241999999999997</v>
      </c>
      <c r="M1935">
        <v>15.901999999999999</v>
      </c>
    </row>
    <row r="1936" spans="1:13" hidden="1" x14ac:dyDescent="0.3">
      <c r="A1936" t="s">
        <v>13</v>
      </c>
      <c r="B1936">
        <v>2006</v>
      </c>
      <c r="C1936" t="s">
        <v>16</v>
      </c>
      <c r="D1936" t="s">
        <v>248</v>
      </c>
      <c r="E1936">
        <v>38000</v>
      </c>
      <c r="F1936">
        <v>81100</v>
      </c>
      <c r="G1936">
        <v>1439.4</v>
      </c>
      <c r="H1936">
        <v>4852980</v>
      </c>
      <c r="I1936">
        <v>8360</v>
      </c>
      <c r="K1936">
        <v>25.26</v>
      </c>
      <c r="L1936">
        <v>35.241999999999997</v>
      </c>
      <c r="M1936">
        <v>15.901999999999999</v>
      </c>
    </row>
    <row r="1937" spans="1:13" hidden="1" x14ac:dyDescent="0.3">
      <c r="A1937" t="s">
        <v>18</v>
      </c>
      <c r="B1937">
        <v>2006</v>
      </c>
      <c r="C1937" t="s">
        <v>24</v>
      </c>
      <c r="D1937" t="s">
        <v>248</v>
      </c>
      <c r="F1937">
        <v>66277400</v>
      </c>
      <c r="G1937">
        <v>1439.4</v>
      </c>
      <c r="H1937">
        <v>108400248</v>
      </c>
      <c r="J1937">
        <v>70.674000000000007</v>
      </c>
      <c r="K1937">
        <v>25.26</v>
      </c>
      <c r="L1937">
        <v>35.241999999999997</v>
      </c>
      <c r="M1937">
        <v>15.901999999999999</v>
      </c>
    </row>
    <row r="1938" spans="1:13" hidden="1" x14ac:dyDescent="0.3">
      <c r="A1938" t="s">
        <v>31</v>
      </c>
      <c r="B1938">
        <v>2006</v>
      </c>
      <c r="C1938" t="s">
        <v>19</v>
      </c>
      <c r="D1938" t="s">
        <v>248</v>
      </c>
      <c r="E1938">
        <v>121400</v>
      </c>
      <c r="F1938">
        <v>64200</v>
      </c>
      <c r="G1938">
        <v>1439.4</v>
      </c>
      <c r="H1938">
        <v>15503994</v>
      </c>
      <c r="I1938">
        <v>26708</v>
      </c>
      <c r="J1938">
        <v>0.58299999999999996</v>
      </c>
      <c r="K1938">
        <v>25.26</v>
      </c>
      <c r="L1938" t="s">
        <v>364</v>
      </c>
      <c r="M1938">
        <v>15.901999999999999</v>
      </c>
    </row>
    <row r="1939" spans="1:13" hidden="1" x14ac:dyDescent="0.3">
      <c r="A1939" t="s">
        <v>31</v>
      </c>
      <c r="B1939">
        <v>2006</v>
      </c>
      <c r="C1939" t="s">
        <v>21</v>
      </c>
      <c r="D1939" t="s">
        <v>248</v>
      </c>
      <c r="E1939">
        <v>224200</v>
      </c>
      <c r="F1939">
        <v>121500</v>
      </c>
      <c r="G1939">
        <v>1439.4</v>
      </c>
      <c r="H1939">
        <v>28632582</v>
      </c>
      <c r="I1939">
        <v>49324</v>
      </c>
      <c r="J1939">
        <v>0.54400000000000004</v>
      </c>
      <c r="K1939">
        <v>25.26</v>
      </c>
      <c r="L1939">
        <v>35.241999999999997</v>
      </c>
      <c r="M1939">
        <v>15.901999999999999</v>
      </c>
    </row>
    <row r="1940" spans="1:13" hidden="1" x14ac:dyDescent="0.3">
      <c r="A1940" t="s">
        <v>31</v>
      </c>
      <c r="B1940">
        <v>2006</v>
      </c>
      <c r="C1940" t="s">
        <v>16</v>
      </c>
      <c r="D1940" t="s">
        <v>248</v>
      </c>
      <c r="E1940">
        <v>14400</v>
      </c>
      <c r="F1940">
        <v>12100</v>
      </c>
      <c r="G1940">
        <v>1439.4</v>
      </c>
      <c r="H1940">
        <v>1839024</v>
      </c>
      <c r="I1940">
        <v>3168</v>
      </c>
      <c r="J1940">
        <v>0.878</v>
      </c>
      <c r="K1940" t="s">
        <v>365</v>
      </c>
      <c r="L1940">
        <v>35.241999999999997</v>
      </c>
      <c r="M1940">
        <v>15.901999999999999</v>
      </c>
    </row>
    <row r="1941" spans="1:13" hidden="1" x14ac:dyDescent="0.3">
      <c r="A1941" t="s">
        <v>32</v>
      </c>
      <c r="B1941">
        <v>2006</v>
      </c>
      <c r="C1941" t="s">
        <v>19</v>
      </c>
      <c r="D1941" t="s">
        <v>248</v>
      </c>
      <c r="E1941">
        <v>490000</v>
      </c>
      <c r="F1941">
        <v>199700</v>
      </c>
      <c r="G1941">
        <v>1439.4</v>
      </c>
      <c r="H1941">
        <v>62577900</v>
      </c>
      <c r="I1941">
        <v>107800</v>
      </c>
      <c r="J1941">
        <v>0.54200000000000004</v>
      </c>
      <c r="K1941">
        <v>25.26</v>
      </c>
      <c r="L1941">
        <v>35.241999999999997</v>
      </c>
      <c r="M1941">
        <v>15.901999999999999</v>
      </c>
    </row>
    <row r="1942" spans="1:13" hidden="1" x14ac:dyDescent="0.3">
      <c r="A1942" t="s">
        <v>20</v>
      </c>
      <c r="B1942">
        <v>2006</v>
      </c>
      <c r="C1942" t="s">
        <v>21</v>
      </c>
      <c r="D1942" t="s">
        <v>248</v>
      </c>
      <c r="E1942">
        <v>1230800</v>
      </c>
      <c r="F1942">
        <v>1871000</v>
      </c>
      <c r="G1942">
        <v>1439.4</v>
      </c>
      <c r="H1942">
        <v>157185468</v>
      </c>
      <c r="I1942">
        <v>270776</v>
      </c>
      <c r="J1942">
        <v>1.452</v>
      </c>
      <c r="K1942">
        <v>25.26</v>
      </c>
      <c r="L1942">
        <v>35.241999999999997</v>
      </c>
      <c r="M1942" t="s">
        <v>366</v>
      </c>
    </row>
    <row r="1943" spans="1:13" hidden="1" x14ac:dyDescent="0.3">
      <c r="A1943" t="s">
        <v>13</v>
      </c>
      <c r="B1943">
        <v>2006</v>
      </c>
      <c r="C1943" t="s">
        <v>19</v>
      </c>
      <c r="D1943" t="s">
        <v>274</v>
      </c>
      <c r="E1943">
        <v>163680</v>
      </c>
      <c r="F1943">
        <v>261920</v>
      </c>
      <c r="G1943">
        <v>1362.5</v>
      </c>
      <c r="H1943">
        <v>20903572.800000001</v>
      </c>
      <c r="I1943">
        <v>36009.599999999999</v>
      </c>
      <c r="J1943">
        <v>1.595</v>
      </c>
      <c r="K1943">
        <v>20.742999999999999</v>
      </c>
      <c r="L1943">
        <v>31.538</v>
      </c>
      <c r="M1943">
        <v>12.324</v>
      </c>
    </row>
    <row r="1944" spans="1:13" hidden="1" x14ac:dyDescent="0.3">
      <c r="A1944" t="s">
        <v>13</v>
      </c>
      <c r="B1944">
        <v>2006</v>
      </c>
      <c r="C1944" t="s">
        <v>21</v>
      </c>
      <c r="D1944" t="s">
        <v>274</v>
      </c>
      <c r="E1944">
        <v>1000</v>
      </c>
      <c r="F1944">
        <v>1600</v>
      </c>
      <c r="G1944">
        <v>1362.5</v>
      </c>
      <c r="H1944">
        <v>127710</v>
      </c>
      <c r="I1944">
        <v>220</v>
      </c>
      <c r="J1944">
        <v>1.605</v>
      </c>
      <c r="K1944">
        <v>20.742999999999999</v>
      </c>
      <c r="L1944">
        <v>31.538</v>
      </c>
      <c r="M1944">
        <v>12.324</v>
      </c>
    </row>
    <row r="1945" spans="1:13" hidden="1" x14ac:dyDescent="0.3">
      <c r="A1945" t="s">
        <v>18</v>
      </c>
      <c r="B1945">
        <v>2006</v>
      </c>
      <c r="C1945" t="s">
        <v>27</v>
      </c>
      <c r="D1945" t="s">
        <v>274</v>
      </c>
      <c r="E1945">
        <v>290</v>
      </c>
      <c r="F1945">
        <v>4850</v>
      </c>
      <c r="G1945">
        <v>1362.5</v>
      </c>
      <c r="H1945">
        <v>37035.9</v>
      </c>
      <c r="I1945">
        <v>63.8</v>
      </c>
      <c r="J1945">
        <v>16.72</v>
      </c>
      <c r="K1945">
        <v>20.742999999999999</v>
      </c>
      <c r="L1945" t="s">
        <v>367</v>
      </c>
      <c r="M1945">
        <v>12.324</v>
      </c>
    </row>
    <row r="1946" spans="1:13" hidden="1" x14ac:dyDescent="0.3">
      <c r="A1946" t="s">
        <v>18</v>
      </c>
      <c r="B1946">
        <v>2006</v>
      </c>
      <c r="C1946" t="s">
        <v>159</v>
      </c>
      <c r="D1946" t="s">
        <v>274</v>
      </c>
      <c r="E1946">
        <v>4500</v>
      </c>
      <c r="F1946">
        <v>229000</v>
      </c>
      <c r="G1946">
        <v>1362.5</v>
      </c>
      <c r="H1946">
        <v>574695</v>
      </c>
      <c r="I1946" t="s">
        <v>368</v>
      </c>
      <c r="J1946">
        <v>48.145000000000003</v>
      </c>
      <c r="K1946">
        <v>20.742999999999999</v>
      </c>
      <c r="L1946">
        <v>31.538</v>
      </c>
      <c r="M1946">
        <v>12.324</v>
      </c>
    </row>
    <row r="1947" spans="1:13" hidden="1" x14ac:dyDescent="0.3">
      <c r="A1947" t="s">
        <v>31</v>
      </c>
      <c r="B1947">
        <v>2006</v>
      </c>
      <c r="C1947" t="s">
        <v>19</v>
      </c>
      <c r="D1947" t="s">
        <v>274</v>
      </c>
      <c r="E1947">
        <v>380</v>
      </c>
      <c r="F1947">
        <v>300</v>
      </c>
      <c r="G1947">
        <v>1362.5</v>
      </c>
      <c r="H1947">
        <v>48529.8</v>
      </c>
      <c r="I1947">
        <v>83.6</v>
      </c>
      <c r="J1947">
        <v>0.76</v>
      </c>
      <c r="K1947">
        <v>20.742999999999999</v>
      </c>
      <c r="L1947">
        <v>31.538</v>
      </c>
      <c r="M1947">
        <v>12.324</v>
      </c>
    </row>
    <row r="1948" spans="1:13" hidden="1" x14ac:dyDescent="0.3">
      <c r="A1948" t="s">
        <v>31</v>
      </c>
      <c r="B1948">
        <v>2006</v>
      </c>
      <c r="C1948" t="s">
        <v>21</v>
      </c>
      <c r="D1948" t="s">
        <v>274</v>
      </c>
      <c r="E1948">
        <v>960</v>
      </c>
      <c r="F1948">
        <v>760</v>
      </c>
      <c r="H1948">
        <v>122601.60000000001</v>
      </c>
      <c r="I1948" t="s">
        <v>369</v>
      </c>
      <c r="J1948">
        <v>0.76700000000000002</v>
      </c>
      <c r="K1948">
        <v>20.742999999999999</v>
      </c>
      <c r="L1948">
        <v>31.538</v>
      </c>
      <c r="M1948">
        <v>12.324</v>
      </c>
    </row>
    <row r="1949" spans="1:13" hidden="1" x14ac:dyDescent="0.3">
      <c r="A1949" t="s">
        <v>32</v>
      </c>
      <c r="B1949">
        <v>2006</v>
      </c>
      <c r="C1949" t="s">
        <v>21</v>
      </c>
      <c r="D1949" t="s">
        <v>274</v>
      </c>
      <c r="E1949">
        <v>660</v>
      </c>
      <c r="F1949">
        <v>790</v>
      </c>
      <c r="G1949">
        <v>1362.5</v>
      </c>
      <c r="H1949">
        <v>84288.6</v>
      </c>
      <c r="I1949">
        <v>145.19999999999999</v>
      </c>
      <c r="J1949">
        <v>1.2350000000000001</v>
      </c>
      <c r="K1949">
        <v>20.742999999999999</v>
      </c>
      <c r="L1949">
        <v>31.538</v>
      </c>
      <c r="M1949">
        <v>12.324</v>
      </c>
    </row>
    <row r="1950" spans="1:13" hidden="1" x14ac:dyDescent="0.3">
      <c r="A1950" t="s">
        <v>20</v>
      </c>
      <c r="B1950">
        <v>2006</v>
      </c>
      <c r="C1950" t="s">
        <v>21</v>
      </c>
      <c r="D1950" t="s">
        <v>274</v>
      </c>
      <c r="E1950">
        <v>1500</v>
      </c>
      <c r="F1950">
        <v>1250</v>
      </c>
      <c r="H1950">
        <v>191565</v>
      </c>
      <c r="I1950">
        <v>330</v>
      </c>
      <c r="J1950">
        <v>0.86</v>
      </c>
      <c r="K1950">
        <v>20.742999999999999</v>
      </c>
      <c r="L1950">
        <v>31.538</v>
      </c>
      <c r="M1950">
        <v>12.324</v>
      </c>
    </row>
    <row r="1951" spans="1:13" hidden="1" x14ac:dyDescent="0.3">
      <c r="A1951" t="s">
        <v>13</v>
      </c>
      <c r="B1951">
        <v>2006</v>
      </c>
      <c r="C1951" t="s">
        <v>19</v>
      </c>
      <c r="D1951" t="s">
        <v>252</v>
      </c>
      <c r="E1951">
        <v>2621000</v>
      </c>
      <c r="F1951">
        <v>10138000</v>
      </c>
      <c r="G1951">
        <v>569.6</v>
      </c>
      <c r="H1951">
        <v>334727910</v>
      </c>
      <c r="I1951">
        <v>576620</v>
      </c>
      <c r="J1951">
        <v>3.75</v>
      </c>
      <c r="K1951">
        <v>25.692</v>
      </c>
      <c r="M1951">
        <v>14.182</v>
      </c>
    </row>
    <row r="1952" spans="1:13" hidden="1" x14ac:dyDescent="0.3">
      <c r="A1952" t="s">
        <v>32</v>
      </c>
      <c r="B1952">
        <v>2006</v>
      </c>
      <c r="C1952" t="s">
        <v>19</v>
      </c>
      <c r="D1952" t="s">
        <v>252</v>
      </c>
      <c r="E1952">
        <v>3300</v>
      </c>
      <c r="F1952">
        <v>1400</v>
      </c>
      <c r="G1952">
        <v>569.6</v>
      </c>
      <c r="H1952">
        <v>421443</v>
      </c>
      <c r="I1952">
        <v>726</v>
      </c>
      <c r="K1952">
        <v>25.692</v>
      </c>
      <c r="L1952">
        <v>37.954999999999998</v>
      </c>
      <c r="M1952">
        <v>14.182</v>
      </c>
    </row>
    <row r="1953" spans="1:13" hidden="1" x14ac:dyDescent="0.3">
      <c r="A1953" t="s">
        <v>20</v>
      </c>
      <c r="B1953">
        <v>2006</v>
      </c>
      <c r="C1953" t="s">
        <v>21</v>
      </c>
      <c r="D1953" t="s">
        <v>252</v>
      </c>
      <c r="E1953">
        <v>3467000</v>
      </c>
      <c r="F1953">
        <v>14596000</v>
      </c>
      <c r="G1953">
        <v>569.6</v>
      </c>
      <c r="H1953">
        <v>442770570</v>
      </c>
      <c r="I1953">
        <v>762740</v>
      </c>
      <c r="J1953">
        <v>4.1479999999999997</v>
      </c>
      <c r="K1953">
        <v>25.692</v>
      </c>
      <c r="L1953">
        <v>37.954999999999998</v>
      </c>
      <c r="M1953">
        <v>14.182</v>
      </c>
    </row>
    <row r="1954" spans="1:13" hidden="1" x14ac:dyDescent="0.3">
      <c r="A1954" t="s">
        <v>13</v>
      </c>
      <c r="B1954">
        <v>2006</v>
      </c>
      <c r="C1954" t="s">
        <v>19</v>
      </c>
      <c r="D1954" t="s">
        <v>264</v>
      </c>
      <c r="E1954">
        <v>250939</v>
      </c>
      <c r="F1954">
        <v>628200</v>
      </c>
      <c r="G1954">
        <v>1764.3</v>
      </c>
      <c r="H1954">
        <v>32047419.690000001</v>
      </c>
      <c r="I1954">
        <v>55206.58</v>
      </c>
      <c r="J1954">
        <v>2.4220000000000002</v>
      </c>
      <c r="K1954">
        <v>24.872</v>
      </c>
      <c r="L1954">
        <v>34.042000000000002</v>
      </c>
      <c r="M1954">
        <v>17.059000000000001</v>
      </c>
    </row>
    <row r="1955" spans="1:13" hidden="1" x14ac:dyDescent="0.3">
      <c r="A1955" t="s">
        <v>18</v>
      </c>
      <c r="B1955">
        <v>2006</v>
      </c>
      <c r="D1955" t="s">
        <v>264</v>
      </c>
      <c r="E1955">
        <v>869</v>
      </c>
      <c r="F1955">
        <v>42373</v>
      </c>
      <c r="G1955">
        <v>1764.3</v>
      </c>
      <c r="H1955">
        <v>110979.99</v>
      </c>
      <c r="I1955" t="s">
        <v>370</v>
      </c>
      <c r="J1955">
        <v>49.18</v>
      </c>
      <c r="K1955">
        <v>24.872</v>
      </c>
      <c r="L1955">
        <v>34.042000000000002</v>
      </c>
      <c r="M1955">
        <v>17.059000000000001</v>
      </c>
    </row>
    <row r="1956" spans="1:13" hidden="1" x14ac:dyDescent="0.3">
      <c r="A1956" t="s">
        <v>32</v>
      </c>
      <c r="B1956">
        <v>2006</v>
      </c>
      <c r="C1956" t="s">
        <v>19</v>
      </c>
      <c r="D1956" t="s">
        <v>264</v>
      </c>
      <c r="E1956">
        <v>1290</v>
      </c>
      <c r="F1956">
        <v>712</v>
      </c>
      <c r="G1956">
        <v>1764.3</v>
      </c>
      <c r="H1956">
        <v>164745.9</v>
      </c>
      <c r="I1956">
        <v>283.8</v>
      </c>
      <c r="J1956">
        <v>0.56499999999999995</v>
      </c>
      <c r="K1956">
        <v>24.872</v>
      </c>
      <c r="L1956">
        <v>34.042000000000002</v>
      </c>
      <c r="M1956">
        <v>17.059000000000001</v>
      </c>
    </row>
    <row r="1957" spans="1:13" hidden="1" x14ac:dyDescent="0.3">
      <c r="A1957" t="s">
        <v>32</v>
      </c>
      <c r="B1957">
        <v>2006</v>
      </c>
      <c r="C1957" t="s">
        <v>21</v>
      </c>
      <c r="D1957" t="s">
        <v>264</v>
      </c>
      <c r="E1957">
        <v>521</v>
      </c>
      <c r="G1957">
        <v>1764.3</v>
      </c>
      <c r="H1957">
        <v>66536.91</v>
      </c>
      <c r="I1957">
        <v>114.62</v>
      </c>
      <c r="J1957">
        <v>0.6</v>
      </c>
      <c r="K1957">
        <v>24.872</v>
      </c>
      <c r="L1957">
        <v>34.042000000000002</v>
      </c>
      <c r="M1957">
        <v>17.059000000000001</v>
      </c>
    </row>
    <row r="1958" spans="1:13" hidden="1" x14ac:dyDescent="0.3">
      <c r="A1958" t="s">
        <v>20</v>
      </c>
      <c r="B1958">
        <v>2006</v>
      </c>
      <c r="C1958" t="s">
        <v>21</v>
      </c>
      <c r="D1958" t="s">
        <v>264</v>
      </c>
      <c r="E1958">
        <v>970</v>
      </c>
      <c r="F1958">
        <v>1845</v>
      </c>
      <c r="G1958" t="s">
        <v>371</v>
      </c>
      <c r="H1958">
        <v>123878.7</v>
      </c>
      <c r="I1958">
        <v>213.4</v>
      </c>
      <c r="J1958">
        <v>1.885</v>
      </c>
      <c r="K1958">
        <v>24.872</v>
      </c>
      <c r="L1958">
        <v>34.042000000000002</v>
      </c>
      <c r="M1958">
        <v>17.059000000000001</v>
      </c>
    </row>
    <row r="1959" spans="1:13" hidden="1" x14ac:dyDescent="0.3">
      <c r="A1959" t="s">
        <v>13</v>
      </c>
      <c r="B1959">
        <v>2006</v>
      </c>
      <c r="C1959" t="s">
        <v>19</v>
      </c>
      <c r="D1959" t="s">
        <v>253</v>
      </c>
      <c r="E1959">
        <v>5902577</v>
      </c>
      <c r="F1959">
        <v>11082993</v>
      </c>
      <c r="G1959">
        <v>590.5</v>
      </c>
      <c r="H1959">
        <v>753818108.70000005</v>
      </c>
      <c r="I1959">
        <v>1298566.94</v>
      </c>
      <c r="J1959">
        <v>1.8460000000000001</v>
      </c>
      <c r="K1959">
        <v>26.288</v>
      </c>
      <c r="L1959">
        <v>37.762999999999998</v>
      </c>
      <c r="M1959">
        <v>15.589</v>
      </c>
    </row>
    <row r="1960" spans="1:13" hidden="1" x14ac:dyDescent="0.3">
      <c r="A1960" t="s">
        <v>13</v>
      </c>
      <c r="B1960">
        <v>2006</v>
      </c>
      <c r="C1960" t="s">
        <v>16</v>
      </c>
      <c r="D1960" t="s">
        <v>253</v>
      </c>
      <c r="E1960">
        <v>18175</v>
      </c>
      <c r="F1960" t="s">
        <v>372</v>
      </c>
      <c r="G1960">
        <v>590.5</v>
      </c>
      <c r="H1960">
        <v>2321129.25</v>
      </c>
      <c r="I1960">
        <v>3998.5</v>
      </c>
      <c r="J1960" t="s">
        <v>373</v>
      </c>
      <c r="K1960">
        <v>26.288</v>
      </c>
      <c r="L1960">
        <v>37.762999999999998</v>
      </c>
      <c r="M1960">
        <v>15.589</v>
      </c>
    </row>
    <row r="1961" spans="1:13" hidden="1" x14ac:dyDescent="0.3">
      <c r="A1961" t="s">
        <v>18</v>
      </c>
      <c r="B1961">
        <v>2006</v>
      </c>
      <c r="C1961" t="s">
        <v>19</v>
      </c>
      <c r="D1961" t="s">
        <v>253</v>
      </c>
      <c r="E1961">
        <v>2246520</v>
      </c>
      <c r="F1961">
        <v>133949379</v>
      </c>
      <c r="G1961">
        <v>590.5</v>
      </c>
      <c r="H1961">
        <v>286903069.19999999</v>
      </c>
      <c r="I1961">
        <v>494234.4</v>
      </c>
      <c r="J1961">
        <v>51.905000000000001</v>
      </c>
      <c r="K1961" t="s">
        <v>374</v>
      </c>
      <c r="L1961">
        <v>37.762999999999998</v>
      </c>
      <c r="M1961">
        <v>15.589</v>
      </c>
    </row>
    <row r="1962" spans="1:13" hidden="1" x14ac:dyDescent="0.3">
      <c r="A1962" t="s">
        <v>31</v>
      </c>
      <c r="B1962">
        <v>2006</v>
      </c>
      <c r="C1962" t="s">
        <v>16</v>
      </c>
      <c r="D1962" t="s">
        <v>253</v>
      </c>
      <c r="E1962">
        <v>13783</v>
      </c>
      <c r="F1962">
        <v>20608</v>
      </c>
      <c r="G1962">
        <v>590.5</v>
      </c>
      <c r="H1962">
        <v>1760226.93</v>
      </c>
      <c r="I1962">
        <v>3032.26</v>
      </c>
      <c r="J1962">
        <v>1.47</v>
      </c>
      <c r="K1962">
        <v>26.288</v>
      </c>
      <c r="L1962">
        <v>37.762999999999998</v>
      </c>
      <c r="M1962">
        <v>15.589</v>
      </c>
    </row>
    <row r="1963" spans="1:13" hidden="1" x14ac:dyDescent="0.3">
      <c r="A1963" t="s">
        <v>20</v>
      </c>
      <c r="B1963">
        <v>2006</v>
      </c>
      <c r="C1963" t="s">
        <v>21</v>
      </c>
      <c r="D1963" t="s">
        <v>253</v>
      </c>
      <c r="E1963">
        <v>9197642</v>
      </c>
      <c r="F1963">
        <v>25443428</v>
      </c>
      <c r="G1963">
        <v>590.5</v>
      </c>
      <c r="H1963">
        <v>1174630860</v>
      </c>
      <c r="I1963">
        <v>2023481.24</v>
      </c>
      <c r="J1963">
        <v>2.7250000000000001</v>
      </c>
      <c r="K1963">
        <v>26.288</v>
      </c>
      <c r="L1963">
        <v>37.762999999999998</v>
      </c>
      <c r="M1963">
        <v>15.589</v>
      </c>
    </row>
    <row r="1964" spans="1:13" hidden="1" x14ac:dyDescent="0.3">
      <c r="A1964" t="s">
        <v>22</v>
      </c>
      <c r="B1964">
        <v>2006</v>
      </c>
      <c r="C1964" t="s">
        <v>19</v>
      </c>
      <c r="D1964" t="s">
        <v>295</v>
      </c>
      <c r="E1964">
        <v>125640</v>
      </c>
      <c r="F1964">
        <v>171181</v>
      </c>
      <c r="G1964">
        <v>1178.9000000000001</v>
      </c>
      <c r="H1964">
        <v>16045484.4</v>
      </c>
      <c r="I1964">
        <v>27640.799999999999</v>
      </c>
      <c r="J1964">
        <v>1.391</v>
      </c>
      <c r="K1964">
        <v>19.332000000000001</v>
      </c>
      <c r="L1964">
        <v>29.222999999999999</v>
      </c>
      <c r="M1964">
        <v>10.922000000000001</v>
      </c>
    </row>
    <row r="1965" spans="1:13" hidden="1" x14ac:dyDescent="0.3">
      <c r="A1965" t="s">
        <v>13</v>
      </c>
      <c r="B1965">
        <v>2006</v>
      </c>
      <c r="C1965" t="s">
        <v>19</v>
      </c>
      <c r="D1965" t="s">
        <v>295</v>
      </c>
      <c r="E1965">
        <v>273662</v>
      </c>
      <c r="F1965">
        <v>540128</v>
      </c>
      <c r="G1965">
        <v>1178.9000000000001</v>
      </c>
      <c r="H1965">
        <v>34949374.020000003</v>
      </c>
      <c r="I1965">
        <v>60205.64</v>
      </c>
      <c r="K1965">
        <v>19.332000000000001</v>
      </c>
      <c r="L1965">
        <v>29.222999999999999</v>
      </c>
      <c r="M1965" t="s">
        <v>375</v>
      </c>
    </row>
    <row r="1966" spans="1:13" hidden="1" x14ac:dyDescent="0.3">
      <c r="A1966" t="s">
        <v>13</v>
      </c>
      <c r="B1966">
        <v>2006</v>
      </c>
      <c r="C1966" t="s">
        <v>21</v>
      </c>
      <c r="D1966" t="s">
        <v>295</v>
      </c>
      <c r="E1966">
        <v>9923</v>
      </c>
      <c r="F1966">
        <v>31208</v>
      </c>
      <c r="G1966">
        <v>1178.9000000000001</v>
      </c>
      <c r="H1966">
        <v>1267266.33</v>
      </c>
      <c r="I1966">
        <v>2183.06</v>
      </c>
      <c r="J1966">
        <v>3.145</v>
      </c>
      <c r="K1966">
        <v>19.332000000000001</v>
      </c>
      <c r="L1966">
        <v>29.222999999999999</v>
      </c>
      <c r="M1966">
        <v>10.922000000000001</v>
      </c>
    </row>
    <row r="1967" spans="1:13" hidden="1" x14ac:dyDescent="0.3">
      <c r="A1967" t="s">
        <v>18</v>
      </c>
      <c r="B1967">
        <v>2006</v>
      </c>
      <c r="C1967" t="s">
        <v>137</v>
      </c>
      <c r="D1967" t="s">
        <v>295</v>
      </c>
      <c r="E1967">
        <v>118869</v>
      </c>
      <c r="F1967">
        <v>7267238</v>
      </c>
      <c r="G1967">
        <v>1178.9000000000001</v>
      </c>
      <c r="H1967">
        <v>15180759.99</v>
      </c>
      <c r="I1967">
        <v>26151.18</v>
      </c>
      <c r="J1967">
        <v>61.44</v>
      </c>
      <c r="K1967">
        <v>19.332000000000001</v>
      </c>
      <c r="L1967">
        <v>29.222999999999999</v>
      </c>
      <c r="M1967">
        <v>10.922000000000001</v>
      </c>
    </row>
    <row r="1968" spans="1:13" hidden="1" x14ac:dyDescent="0.3">
      <c r="A1968" t="s">
        <v>31</v>
      </c>
      <c r="B1968">
        <v>2006</v>
      </c>
      <c r="C1968" t="s">
        <v>19</v>
      </c>
      <c r="D1968" t="s">
        <v>295</v>
      </c>
      <c r="E1968">
        <v>47</v>
      </c>
      <c r="F1968">
        <v>57</v>
      </c>
      <c r="G1968">
        <v>1178.9000000000001</v>
      </c>
      <c r="H1968">
        <v>6002.37</v>
      </c>
      <c r="I1968">
        <v>10.34</v>
      </c>
      <c r="J1968">
        <v>1.23</v>
      </c>
      <c r="K1968">
        <v>19.332000000000001</v>
      </c>
      <c r="L1968">
        <v>29.222999999999999</v>
      </c>
      <c r="M1968">
        <v>10.922000000000001</v>
      </c>
    </row>
    <row r="1969" spans="1:13" hidden="1" x14ac:dyDescent="0.3">
      <c r="A1969" t="s">
        <v>32</v>
      </c>
      <c r="B1969">
        <v>2006</v>
      </c>
      <c r="C1969" t="s">
        <v>33</v>
      </c>
      <c r="D1969" t="s">
        <v>295</v>
      </c>
      <c r="E1969">
        <v>10941</v>
      </c>
      <c r="F1969">
        <v>7023</v>
      </c>
      <c r="G1969">
        <v>1178.9000000000001</v>
      </c>
      <c r="H1969">
        <v>1397275.11</v>
      </c>
      <c r="I1969">
        <v>2407.02</v>
      </c>
      <c r="J1969">
        <v>0.63500000000000001</v>
      </c>
      <c r="K1969">
        <v>19.332000000000001</v>
      </c>
      <c r="L1969">
        <v>29.222999999999999</v>
      </c>
      <c r="M1969">
        <v>10.922000000000001</v>
      </c>
    </row>
    <row r="1970" spans="1:13" hidden="1" x14ac:dyDescent="0.3">
      <c r="A1970" t="s">
        <v>32</v>
      </c>
      <c r="B1970">
        <v>2006</v>
      </c>
      <c r="C1970" t="s">
        <v>21</v>
      </c>
      <c r="D1970" t="s">
        <v>295</v>
      </c>
      <c r="E1970">
        <v>335</v>
      </c>
      <c r="F1970">
        <v>211</v>
      </c>
      <c r="G1970">
        <v>1178.9000000000001</v>
      </c>
      <c r="H1970">
        <v>42782.85</v>
      </c>
      <c r="I1970">
        <v>73.7</v>
      </c>
      <c r="J1970" t="s">
        <v>376</v>
      </c>
      <c r="K1970">
        <v>19.332000000000001</v>
      </c>
      <c r="L1970">
        <v>29.222999999999999</v>
      </c>
      <c r="M1970">
        <v>10.922000000000001</v>
      </c>
    </row>
    <row r="1971" spans="1:13" hidden="1" x14ac:dyDescent="0.3">
      <c r="A1971" t="s">
        <v>20</v>
      </c>
      <c r="B1971">
        <v>2006</v>
      </c>
      <c r="C1971" t="s">
        <v>21</v>
      </c>
      <c r="D1971" t="s">
        <v>295</v>
      </c>
      <c r="E1971" t="s">
        <v>377</v>
      </c>
      <c r="F1971">
        <v>796548</v>
      </c>
      <c r="G1971">
        <v>1178.9000000000001</v>
      </c>
      <c r="I1971">
        <v>83131.399999999994</v>
      </c>
      <c r="K1971">
        <v>19.332000000000001</v>
      </c>
      <c r="L1971">
        <v>29.222999999999999</v>
      </c>
      <c r="M1971">
        <v>10.922000000000001</v>
      </c>
    </row>
    <row r="1972" spans="1:13" hidden="1" x14ac:dyDescent="0.3">
      <c r="A1972" t="s">
        <v>22</v>
      </c>
      <c r="B1972">
        <v>2006</v>
      </c>
      <c r="C1972" t="s">
        <v>14</v>
      </c>
      <c r="D1972" t="s">
        <v>322</v>
      </c>
      <c r="E1972">
        <v>32829.89</v>
      </c>
      <c r="F1972">
        <v>25216</v>
      </c>
      <c r="G1972">
        <v>1465.1</v>
      </c>
      <c r="H1972">
        <v>4192705.2519999999</v>
      </c>
      <c r="I1972">
        <v>7222.576</v>
      </c>
      <c r="J1972">
        <v>0.82799999999999996</v>
      </c>
      <c r="K1972">
        <v>23.542000000000002</v>
      </c>
      <c r="L1972">
        <v>33.57</v>
      </c>
      <c r="M1972">
        <v>14.641999999999999</v>
      </c>
    </row>
    <row r="1973" spans="1:13" hidden="1" x14ac:dyDescent="0.3">
      <c r="A1973" t="s">
        <v>13</v>
      </c>
      <c r="B1973">
        <v>2006</v>
      </c>
      <c r="C1973" t="s">
        <v>128</v>
      </c>
      <c r="D1973" t="s">
        <v>322</v>
      </c>
      <c r="E1973">
        <v>183635.05</v>
      </c>
      <c r="F1973">
        <v>254351</v>
      </c>
      <c r="G1973">
        <v>1465.1</v>
      </c>
      <c r="H1973">
        <v>23452032.239999998</v>
      </c>
      <c r="I1973">
        <v>40399.711000000003</v>
      </c>
      <c r="J1973">
        <v>1.2749999999999999</v>
      </c>
      <c r="K1973">
        <v>23.542000000000002</v>
      </c>
      <c r="L1973">
        <v>33.57</v>
      </c>
      <c r="M1973">
        <v>14.641999999999999</v>
      </c>
    </row>
    <row r="1974" spans="1:13" hidden="1" x14ac:dyDescent="0.3">
      <c r="A1974" t="s">
        <v>13</v>
      </c>
      <c r="B1974">
        <v>2006</v>
      </c>
      <c r="C1974" t="s">
        <v>17</v>
      </c>
      <c r="D1974" t="s">
        <v>322</v>
      </c>
      <c r="E1974">
        <v>995583.37</v>
      </c>
      <c r="F1974">
        <v>1175595</v>
      </c>
      <c r="G1974">
        <v>1465.1</v>
      </c>
      <c r="H1974">
        <v>127145952.2</v>
      </c>
      <c r="I1974">
        <v>219028.34099999999</v>
      </c>
      <c r="J1974">
        <v>1.208</v>
      </c>
      <c r="K1974">
        <v>23.542000000000002</v>
      </c>
      <c r="L1974">
        <v>33.57</v>
      </c>
      <c r="M1974">
        <v>14.641999999999999</v>
      </c>
    </row>
    <row r="1975" spans="1:13" hidden="1" x14ac:dyDescent="0.3">
      <c r="A1975" t="s">
        <v>18</v>
      </c>
      <c r="B1975">
        <v>2006</v>
      </c>
      <c r="C1975" t="s">
        <v>24</v>
      </c>
      <c r="D1975" t="s">
        <v>322</v>
      </c>
      <c r="E1975">
        <v>587.89</v>
      </c>
      <c r="F1975">
        <v>26102</v>
      </c>
      <c r="G1975">
        <v>1465.1</v>
      </c>
      <c r="H1975">
        <v>75079.432000000001</v>
      </c>
      <c r="I1975">
        <v>129.33600000000001</v>
      </c>
      <c r="J1975">
        <v>38.048000000000002</v>
      </c>
      <c r="K1975">
        <v>23.542000000000002</v>
      </c>
      <c r="L1975">
        <v>33.57</v>
      </c>
      <c r="M1975">
        <v>14.641999999999999</v>
      </c>
    </row>
    <row r="1976" spans="1:13" hidden="1" x14ac:dyDescent="0.3">
      <c r="A1976" t="s">
        <v>20</v>
      </c>
      <c r="B1976">
        <v>2006</v>
      </c>
      <c r="C1976" t="s">
        <v>21</v>
      </c>
      <c r="D1976" t="s">
        <v>322</v>
      </c>
      <c r="E1976">
        <v>124418.04</v>
      </c>
      <c r="F1976">
        <v>163905</v>
      </c>
      <c r="G1976">
        <v>1465.1</v>
      </c>
      <c r="H1976">
        <v>15889427.890000001</v>
      </c>
      <c r="I1976">
        <v>27371.969000000001</v>
      </c>
      <c r="J1976">
        <v>1.28</v>
      </c>
      <c r="K1976">
        <v>23.542000000000002</v>
      </c>
      <c r="L1976">
        <v>33.57</v>
      </c>
      <c r="M1976">
        <v>14.641999999999999</v>
      </c>
    </row>
    <row r="1977" spans="1:13" hidden="1" x14ac:dyDescent="0.3">
      <c r="A1977" t="s">
        <v>22</v>
      </c>
      <c r="B1977">
        <v>2007</v>
      </c>
      <c r="C1977" t="s">
        <v>19</v>
      </c>
      <c r="D1977" t="s">
        <v>52</v>
      </c>
      <c r="E1977">
        <v>48000</v>
      </c>
      <c r="F1977">
        <v>59000</v>
      </c>
      <c r="G1977">
        <v>1004.2</v>
      </c>
      <c r="H1977">
        <v>6403200</v>
      </c>
      <c r="I1977">
        <v>7680</v>
      </c>
      <c r="J1977">
        <v>1.446</v>
      </c>
      <c r="K1977">
        <v>27.43</v>
      </c>
      <c r="M1977">
        <v>19.713999999999999</v>
      </c>
    </row>
    <row r="1978" spans="1:13" hidden="1" x14ac:dyDescent="0.3">
      <c r="A1978" t="s">
        <v>22</v>
      </c>
      <c r="B1978">
        <v>2007</v>
      </c>
      <c r="C1978" t="s">
        <v>21</v>
      </c>
      <c r="D1978" t="s">
        <v>52</v>
      </c>
      <c r="E1978">
        <v>7000</v>
      </c>
      <c r="F1978">
        <v>8000</v>
      </c>
      <c r="G1978">
        <v>1004.2</v>
      </c>
      <c r="H1978">
        <v>933800</v>
      </c>
      <c r="I1978">
        <v>1120</v>
      </c>
      <c r="J1978">
        <v>1.1000000000000001</v>
      </c>
      <c r="K1978" t="s">
        <v>378</v>
      </c>
      <c r="L1978">
        <v>36.962000000000003</v>
      </c>
      <c r="M1978">
        <v>19.713999999999999</v>
      </c>
    </row>
    <row r="1979" spans="1:13" hidden="1" x14ac:dyDescent="0.3">
      <c r="A1979" t="s">
        <v>13</v>
      </c>
      <c r="B1979">
        <v>2007</v>
      </c>
      <c r="C1979" t="s">
        <v>19</v>
      </c>
      <c r="D1979" t="s">
        <v>52</v>
      </c>
      <c r="E1979">
        <v>2578000</v>
      </c>
      <c r="F1979">
        <v>8191000</v>
      </c>
      <c r="G1979">
        <v>1004.2</v>
      </c>
      <c r="H1979">
        <v>343905200</v>
      </c>
      <c r="I1979">
        <v>412480</v>
      </c>
      <c r="J1979">
        <v>3.0950000000000002</v>
      </c>
      <c r="K1979">
        <v>27.43</v>
      </c>
      <c r="L1979">
        <v>36.962000000000003</v>
      </c>
      <c r="M1979">
        <v>19.713999999999999</v>
      </c>
    </row>
    <row r="1980" spans="1:13" hidden="1" x14ac:dyDescent="0.3">
      <c r="A1980" t="s">
        <v>13</v>
      </c>
      <c r="B1980">
        <v>2007</v>
      </c>
      <c r="D1980" t="s">
        <v>52</v>
      </c>
      <c r="E1980">
        <v>1406000</v>
      </c>
      <c r="F1980">
        <v>5133000</v>
      </c>
      <c r="G1980">
        <v>1004.2</v>
      </c>
      <c r="H1980">
        <v>187560400</v>
      </c>
      <c r="I1980">
        <v>224960</v>
      </c>
      <c r="J1980">
        <v>3.1589999999999998</v>
      </c>
      <c r="K1980">
        <v>27.43</v>
      </c>
      <c r="L1980">
        <v>36.962000000000003</v>
      </c>
      <c r="M1980">
        <v>19.713999999999999</v>
      </c>
    </row>
    <row r="1981" spans="1:13" hidden="1" x14ac:dyDescent="0.3">
      <c r="A1981" t="s">
        <v>18</v>
      </c>
      <c r="B1981">
        <v>2007</v>
      </c>
      <c r="C1981" t="s">
        <v>24</v>
      </c>
      <c r="D1981" t="s">
        <v>52</v>
      </c>
      <c r="E1981">
        <v>247000</v>
      </c>
      <c r="F1981">
        <v>20182000</v>
      </c>
      <c r="G1981">
        <v>1004.2</v>
      </c>
      <c r="H1981">
        <v>32949800</v>
      </c>
      <c r="I1981">
        <v>39520</v>
      </c>
      <c r="J1981">
        <v>83.412000000000006</v>
      </c>
      <c r="K1981">
        <v>27.43</v>
      </c>
      <c r="L1981">
        <v>36.962000000000003</v>
      </c>
      <c r="M1981">
        <v>19.713999999999999</v>
      </c>
    </row>
    <row r="1982" spans="1:13" hidden="1" x14ac:dyDescent="0.3">
      <c r="A1982" t="s">
        <v>31</v>
      </c>
      <c r="B1982">
        <v>2007</v>
      </c>
      <c r="C1982" t="s">
        <v>19</v>
      </c>
      <c r="D1982" t="s">
        <v>52</v>
      </c>
      <c r="E1982">
        <v>116000</v>
      </c>
      <c r="F1982">
        <v>73000</v>
      </c>
      <c r="G1982">
        <v>1004.2</v>
      </c>
      <c r="H1982">
        <v>15474400</v>
      </c>
      <c r="I1982">
        <v>18560</v>
      </c>
      <c r="J1982">
        <v>0.66600000000000004</v>
      </c>
      <c r="K1982">
        <v>27.43</v>
      </c>
      <c r="L1982">
        <v>36.962000000000003</v>
      </c>
      <c r="M1982">
        <v>19.713999999999999</v>
      </c>
    </row>
    <row r="1983" spans="1:13" hidden="1" x14ac:dyDescent="0.3">
      <c r="A1983" t="s">
        <v>31</v>
      </c>
      <c r="B1983">
        <v>2007</v>
      </c>
      <c r="D1983" t="s">
        <v>52</v>
      </c>
      <c r="E1983">
        <v>310000</v>
      </c>
      <c r="F1983">
        <v>364000</v>
      </c>
      <c r="G1983" t="s">
        <v>379</v>
      </c>
      <c r="H1983">
        <v>41354000</v>
      </c>
      <c r="I1983">
        <v>49600</v>
      </c>
      <c r="J1983">
        <v>1.329</v>
      </c>
      <c r="K1983">
        <v>27.43</v>
      </c>
      <c r="L1983">
        <v>36.962000000000003</v>
      </c>
      <c r="M1983">
        <v>19.713999999999999</v>
      </c>
    </row>
    <row r="1984" spans="1:13" hidden="1" x14ac:dyDescent="0.3">
      <c r="A1984" t="s">
        <v>32</v>
      </c>
      <c r="B1984">
        <v>2007</v>
      </c>
      <c r="C1984" t="s">
        <v>19</v>
      </c>
      <c r="D1984" t="s">
        <v>52</v>
      </c>
      <c r="F1984">
        <v>49000</v>
      </c>
      <c r="G1984">
        <v>0</v>
      </c>
      <c r="H1984">
        <v>12806400</v>
      </c>
      <c r="I1984">
        <v>15360</v>
      </c>
      <c r="J1984">
        <v>0.53400000000000003</v>
      </c>
      <c r="K1984">
        <v>27.43</v>
      </c>
      <c r="L1984">
        <v>36.962000000000003</v>
      </c>
      <c r="M1984">
        <v>19.713999999999999</v>
      </c>
    </row>
    <row r="1985" spans="1:13" hidden="1" x14ac:dyDescent="0.3">
      <c r="A1985" t="s">
        <v>32</v>
      </c>
      <c r="B1985">
        <v>2007</v>
      </c>
      <c r="C1985" t="s">
        <v>21</v>
      </c>
      <c r="D1985" t="s">
        <v>52</v>
      </c>
      <c r="E1985">
        <v>407000</v>
      </c>
      <c r="F1985">
        <v>201000</v>
      </c>
      <c r="G1985">
        <v>1004.2</v>
      </c>
      <c r="H1985">
        <v>54293800</v>
      </c>
      <c r="I1985">
        <v>65120</v>
      </c>
      <c r="J1985">
        <v>0.6</v>
      </c>
      <c r="K1985">
        <v>27.43</v>
      </c>
      <c r="L1985">
        <v>36.962000000000003</v>
      </c>
      <c r="M1985">
        <v>19.713999999999999</v>
      </c>
    </row>
    <row r="1986" spans="1:13" hidden="1" x14ac:dyDescent="0.3">
      <c r="A1986" t="s">
        <v>20</v>
      </c>
      <c r="B1986">
        <v>2007</v>
      </c>
      <c r="C1986" t="s">
        <v>21</v>
      </c>
      <c r="D1986" t="s">
        <v>52</v>
      </c>
      <c r="E1986">
        <v>8000</v>
      </c>
      <c r="F1986">
        <v>8000</v>
      </c>
      <c r="G1986">
        <v>1004.2</v>
      </c>
      <c r="H1986">
        <v>1067200</v>
      </c>
      <c r="I1986">
        <v>1280</v>
      </c>
      <c r="J1986">
        <v>1</v>
      </c>
      <c r="K1986">
        <v>27.43</v>
      </c>
      <c r="L1986">
        <v>36.962000000000003</v>
      </c>
      <c r="M1986">
        <v>19.713999999999999</v>
      </c>
    </row>
    <row r="1987" spans="1:13" hidden="1" x14ac:dyDescent="0.3">
      <c r="A1987" t="s">
        <v>22</v>
      </c>
      <c r="B1987">
        <v>2007</v>
      </c>
      <c r="C1987" t="s">
        <v>19</v>
      </c>
      <c r="D1987" t="s">
        <v>243</v>
      </c>
      <c r="E1987">
        <v>13222</v>
      </c>
      <c r="F1987">
        <v>7996</v>
      </c>
      <c r="G1987">
        <v>1600.2</v>
      </c>
      <c r="H1987">
        <v>1763814.8</v>
      </c>
      <c r="I1987">
        <v>2115.52</v>
      </c>
      <c r="J1987">
        <v>0.64700000000000002</v>
      </c>
      <c r="K1987">
        <v>25.611000000000001</v>
      </c>
      <c r="L1987">
        <v>36.087000000000003</v>
      </c>
      <c r="M1987">
        <v>15.853999999999999</v>
      </c>
    </row>
    <row r="1988" spans="1:13" hidden="1" x14ac:dyDescent="0.3">
      <c r="A1988" t="s">
        <v>13</v>
      </c>
      <c r="B1988">
        <v>2007</v>
      </c>
      <c r="C1988" t="s">
        <v>14</v>
      </c>
      <c r="D1988" t="s">
        <v>243</v>
      </c>
      <c r="E1988">
        <v>524266</v>
      </c>
      <c r="F1988">
        <v>318517</v>
      </c>
      <c r="G1988">
        <v>1600.2</v>
      </c>
      <c r="H1988">
        <v>69937084.400000006</v>
      </c>
      <c r="I1988">
        <v>83882.559999999998</v>
      </c>
      <c r="J1988">
        <v>0.61699999999999999</v>
      </c>
      <c r="K1988">
        <v>25.611000000000001</v>
      </c>
      <c r="L1988">
        <v>36.087000000000003</v>
      </c>
      <c r="M1988">
        <v>15.853999999999999</v>
      </c>
    </row>
    <row r="1989" spans="1:13" hidden="1" x14ac:dyDescent="0.3">
      <c r="A1989" t="s">
        <v>13</v>
      </c>
      <c r="B1989">
        <v>2007</v>
      </c>
      <c r="C1989" t="s">
        <v>16</v>
      </c>
      <c r="D1989" t="s">
        <v>243</v>
      </c>
      <c r="E1989">
        <v>110440</v>
      </c>
      <c r="F1989">
        <v>172291</v>
      </c>
      <c r="G1989">
        <v>1600.2</v>
      </c>
      <c r="H1989">
        <v>14732696</v>
      </c>
      <c r="I1989">
        <v>17670.400000000001</v>
      </c>
      <c r="J1989">
        <v>1.417</v>
      </c>
      <c r="K1989">
        <v>25.611000000000001</v>
      </c>
      <c r="L1989">
        <v>36.087000000000003</v>
      </c>
      <c r="M1989">
        <v>15.853999999999999</v>
      </c>
    </row>
    <row r="1990" spans="1:13" hidden="1" x14ac:dyDescent="0.3">
      <c r="A1990" t="s">
        <v>13</v>
      </c>
      <c r="B1990">
        <v>2007</v>
      </c>
      <c r="C1990" t="s">
        <v>177</v>
      </c>
      <c r="D1990" t="s">
        <v>243</v>
      </c>
      <c r="E1990">
        <v>2842665</v>
      </c>
      <c r="F1990">
        <v>3967956</v>
      </c>
      <c r="G1990">
        <v>1600.2</v>
      </c>
      <c r="H1990">
        <v>379211511</v>
      </c>
      <c r="I1990">
        <v>454826.4</v>
      </c>
      <c r="J1990">
        <v>1.2609999999999999</v>
      </c>
      <c r="K1990">
        <v>25.611000000000001</v>
      </c>
      <c r="L1990">
        <v>36.087000000000003</v>
      </c>
      <c r="M1990">
        <v>15.853999999999999</v>
      </c>
    </row>
    <row r="1991" spans="1:13" hidden="1" x14ac:dyDescent="0.3">
      <c r="A1991" t="s">
        <v>18</v>
      </c>
      <c r="B1991">
        <v>2007</v>
      </c>
      <c r="C1991" t="s">
        <v>24</v>
      </c>
      <c r="D1991" t="s">
        <v>243</v>
      </c>
      <c r="E1991">
        <v>107039</v>
      </c>
      <c r="F1991">
        <v>4027229</v>
      </c>
      <c r="G1991">
        <v>1600.2</v>
      </c>
      <c r="H1991">
        <v>14279002.6</v>
      </c>
      <c r="I1991">
        <v>17126.240000000002</v>
      </c>
      <c r="J1991">
        <v>33.244999999999997</v>
      </c>
      <c r="K1991">
        <v>25.611000000000001</v>
      </c>
      <c r="L1991">
        <v>36.087000000000003</v>
      </c>
      <c r="M1991">
        <v>15.853999999999999</v>
      </c>
    </row>
    <row r="1992" spans="1:13" hidden="1" x14ac:dyDescent="0.3">
      <c r="A1992" t="s">
        <v>31</v>
      </c>
      <c r="B1992">
        <v>2007</v>
      </c>
      <c r="C1992" t="s">
        <v>21</v>
      </c>
      <c r="D1992" t="s">
        <v>243</v>
      </c>
      <c r="E1992">
        <v>22052</v>
      </c>
      <c r="F1992">
        <v>30646</v>
      </c>
      <c r="G1992">
        <v>1600.2</v>
      </c>
      <c r="H1992">
        <v>2941736.8</v>
      </c>
      <c r="I1992">
        <v>3528.32</v>
      </c>
      <c r="L1992">
        <v>36.087000000000003</v>
      </c>
      <c r="M1992">
        <v>15.853999999999999</v>
      </c>
    </row>
    <row r="1993" spans="1:13" hidden="1" x14ac:dyDescent="0.3">
      <c r="A1993" t="s">
        <v>32</v>
      </c>
      <c r="B1993">
        <v>2007</v>
      </c>
      <c r="D1993" t="s">
        <v>243</v>
      </c>
      <c r="F1993">
        <v>17497</v>
      </c>
      <c r="G1993">
        <v>1600.2</v>
      </c>
      <c r="H1993">
        <v>2983624.4</v>
      </c>
      <c r="I1993">
        <v>3578.56</v>
      </c>
      <c r="J1993">
        <v>0.80800000000000005</v>
      </c>
      <c r="K1993">
        <v>25.611000000000001</v>
      </c>
      <c r="L1993">
        <v>36.087000000000003</v>
      </c>
      <c r="M1993">
        <v>15.853999999999999</v>
      </c>
    </row>
    <row r="1994" spans="1:13" hidden="1" x14ac:dyDescent="0.3">
      <c r="A1994" t="s">
        <v>20</v>
      </c>
      <c r="B1994">
        <v>2007</v>
      </c>
      <c r="C1994" t="s">
        <v>21</v>
      </c>
      <c r="D1994" t="s">
        <v>243</v>
      </c>
      <c r="E1994">
        <v>2131232</v>
      </c>
      <c r="F1994">
        <v>4977463</v>
      </c>
      <c r="G1994">
        <v>1600.2</v>
      </c>
      <c r="H1994">
        <v>284306348.80000001</v>
      </c>
      <c r="I1994">
        <v>340997.12</v>
      </c>
      <c r="J1994">
        <v>2.2280000000000002</v>
      </c>
      <c r="K1994">
        <v>25.611000000000001</v>
      </c>
      <c r="L1994">
        <v>36.087000000000003</v>
      </c>
      <c r="M1994">
        <v>15.853999999999999</v>
      </c>
    </row>
    <row r="1995" spans="1:13" hidden="1" x14ac:dyDescent="0.3">
      <c r="A1995" t="s">
        <v>22</v>
      </c>
      <c r="B1995">
        <v>2007</v>
      </c>
      <c r="C1995" t="s">
        <v>19</v>
      </c>
      <c r="D1995" t="s">
        <v>282</v>
      </c>
      <c r="E1995">
        <v>9338</v>
      </c>
      <c r="F1995">
        <v>2596</v>
      </c>
      <c r="G1995">
        <v>1246.2</v>
      </c>
      <c r="H1995">
        <v>1245689.2</v>
      </c>
      <c r="I1995">
        <v>1494.08</v>
      </c>
      <c r="J1995">
        <v>0.25800000000000001</v>
      </c>
      <c r="K1995">
        <v>26.234999999999999</v>
      </c>
      <c r="L1995">
        <v>36.777999999999999</v>
      </c>
      <c r="M1995">
        <v>16.193999999999999</v>
      </c>
    </row>
    <row r="1996" spans="1:13" hidden="1" x14ac:dyDescent="0.3">
      <c r="A1996" t="s">
        <v>13</v>
      </c>
      <c r="B1996">
        <v>2007</v>
      </c>
      <c r="D1996" t="s">
        <v>282</v>
      </c>
      <c r="E1996">
        <v>3902881</v>
      </c>
      <c r="F1996">
        <v>5634972</v>
      </c>
      <c r="G1996">
        <v>1246.2</v>
      </c>
      <c r="H1996">
        <v>520644325.39999998</v>
      </c>
      <c r="I1996">
        <v>624460.96</v>
      </c>
      <c r="J1996">
        <v>1.3939999999999999</v>
      </c>
      <c r="K1996">
        <v>26.234999999999999</v>
      </c>
      <c r="L1996">
        <v>36.777999999999999</v>
      </c>
      <c r="M1996">
        <v>16.193999999999999</v>
      </c>
    </row>
    <row r="1997" spans="1:13" hidden="1" x14ac:dyDescent="0.3">
      <c r="A1997" t="s">
        <v>18</v>
      </c>
      <c r="B1997">
        <v>2007</v>
      </c>
      <c r="C1997" t="s">
        <v>24</v>
      </c>
      <c r="D1997" t="s">
        <v>282</v>
      </c>
      <c r="E1997">
        <v>10966</v>
      </c>
      <c r="F1997">
        <v>27254</v>
      </c>
      <c r="G1997">
        <v>1246.2</v>
      </c>
      <c r="H1997">
        <v>1462864.4</v>
      </c>
      <c r="I1997">
        <v>1754.56</v>
      </c>
      <c r="J1997">
        <v>3.0150000000000001</v>
      </c>
      <c r="K1997">
        <v>26.234999999999999</v>
      </c>
      <c r="L1997">
        <v>36.777999999999999</v>
      </c>
      <c r="M1997">
        <v>16.193999999999999</v>
      </c>
    </row>
    <row r="1998" spans="1:13" hidden="1" x14ac:dyDescent="0.3">
      <c r="A1998" t="s">
        <v>31</v>
      </c>
      <c r="B1998">
        <v>2007</v>
      </c>
      <c r="C1998" t="s">
        <v>19</v>
      </c>
      <c r="D1998" t="s">
        <v>282</v>
      </c>
      <c r="E1998">
        <v>6227</v>
      </c>
      <c r="F1998">
        <v>2192</v>
      </c>
      <c r="G1998">
        <v>1246.2</v>
      </c>
      <c r="H1998">
        <v>830681.8</v>
      </c>
      <c r="I1998">
        <v>996.32</v>
      </c>
      <c r="J1998">
        <v>0.40100000000000002</v>
      </c>
      <c r="K1998">
        <v>26.234999999999999</v>
      </c>
      <c r="L1998">
        <v>36.777999999999999</v>
      </c>
    </row>
    <row r="1999" spans="1:13" hidden="1" x14ac:dyDescent="0.3">
      <c r="A1999" t="s">
        <v>32</v>
      </c>
      <c r="B1999">
        <v>2007</v>
      </c>
      <c r="C1999" t="s">
        <v>19</v>
      </c>
      <c r="D1999" t="s">
        <v>282</v>
      </c>
      <c r="E1999">
        <v>109010</v>
      </c>
      <c r="F1999">
        <v>33521</v>
      </c>
      <c r="G1999">
        <v>1246.2</v>
      </c>
      <c r="H1999">
        <v>14541934</v>
      </c>
      <c r="I1999">
        <v>17441.599999999999</v>
      </c>
      <c r="J1999">
        <v>0.32</v>
      </c>
      <c r="K1999">
        <v>26.234999999999999</v>
      </c>
      <c r="L1999">
        <v>36.777999999999999</v>
      </c>
      <c r="M1999">
        <v>16.193999999999999</v>
      </c>
    </row>
    <row r="2000" spans="1:13" hidden="1" x14ac:dyDescent="0.3">
      <c r="A2000" t="s">
        <v>32</v>
      </c>
      <c r="B2000">
        <v>2007</v>
      </c>
      <c r="C2000" t="s">
        <v>21</v>
      </c>
      <c r="D2000" t="s">
        <v>282</v>
      </c>
      <c r="E2000">
        <v>5915</v>
      </c>
      <c r="F2000">
        <v>1535</v>
      </c>
      <c r="G2000">
        <v>1246.2</v>
      </c>
      <c r="H2000">
        <v>789061</v>
      </c>
      <c r="I2000">
        <v>946.4</v>
      </c>
      <c r="J2000" t="s">
        <v>380</v>
      </c>
      <c r="K2000">
        <v>26.234999999999999</v>
      </c>
      <c r="L2000">
        <v>36.777999999999999</v>
      </c>
      <c r="M2000">
        <v>16.193999999999999</v>
      </c>
    </row>
    <row r="2001" spans="1:13" hidden="1" x14ac:dyDescent="0.3">
      <c r="A2001" t="s">
        <v>20</v>
      </c>
      <c r="B2001">
        <v>2007</v>
      </c>
      <c r="C2001" t="s">
        <v>27</v>
      </c>
      <c r="D2001" t="s">
        <v>282</v>
      </c>
      <c r="E2001">
        <v>95020</v>
      </c>
      <c r="F2001">
        <v>104548</v>
      </c>
      <c r="G2001">
        <v>1246.2</v>
      </c>
      <c r="H2001">
        <v>12675668</v>
      </c>
      <c r="I2001">
        <v>15203.2</v>
      </c>
      <c r="K2001">
        <v>26.234999999999999</v>
      </c>
      <c r="L2001">
        <v>36.777999999999999</v>
      </c>
      <c r="M2001">
        <v>16.193999999999999</v>
      </c>
    </row>
    <row r="2002" spans="1:13" hidden="1" x14ac:dyDescent="0.3">
      <c r="A2002" t="s">
        <v>22</v>
      </c>
      <c r="B2002">
        <v>2007</v>
      </c>
      <c r="C2002" t="s">
        <v>19</v>
      </c>
      <c r="D2002" t="s">
        <v>244</v>
      </c>
      <c r="E2002">
        <v>21700</v>
      </c>
      <c r="F2002">
        <v>18200</v>
      </c>
      <c r="G2002">
        <v>1021.6</v>
      </c>
      <c r="H2002">
        <v>2894780</v>
      </c>
      <c r="I2002">
        <v>3472</v>
      </c>
      <c r="J2002">
        <v>0.91800000000000004</v>
      </c>
      <c r="L2002">
        <v>37.819000000000003</v>
      </c>
      <c r="M2002">
        <v>16.597999999999999</v>
      </c>
    </row>
    <row r="2003" spans="1:13" hidden="1" x14ac:dyDescent="0.3">
      <c r="A2003" t="s">
        <v>13</v>
      </c>
      <c r="B2003">
        <v>2007</v>
      </c>
      <c r="C2003" t="s">
        <v>19</v>
      </c>
      <c r="D2003" t="s">
        <v>244</v>
      </c>
      <c r="E2003">
        <v>726000</v>
      </c>
      <c r="F2003">
        <v>1376300</v>
      </c>
      <c r="G2003">
        <v>1021.6</v>
      </c>
      <c r="H2003">
        <v>96848400</v>
      </c>
      <c r="I2003">
        <v>116160</v>
      </c>
      <c r="J2003">
        <v>1.8320000000000001</v>
      </c>
      <c r="K2003">
        <v>26.718</v>
      </c>
      <c r="L2003">
        <v>37.819000000000003</v>
      </c>
      <c r="M2003">
        <v>16.597999999999999</v>
      </c>
    </row>
    <row r="2004" spans="1:13" hidden="1" x14ac:dyDescent="0.3">
      <c r="A2004" t="s">
        <v>13</v>
      </c>
      <c r="B2004">
        <v>2007</v>
      </c>
      <c r="C2004" t="s">
        <v>16</v>
      </c>
      <c r="D2004" t="s">
        <v>244</v>
      </c>
      <c r="E2004">
        <v>32600</v>
      </c>
      <c r="F2004">
        <v>97900</v>
      </c>
      <c r="G2004">
        <v>1021.6</v>
      </c>
      <c r="H2004">
        <v>4348840</v>
      </c>
      <c r="I2004">
        <v>5216</v>
      </c>
      <c r="J2004">
        <v>3.0430000000000001</v>
      </c>
      <c r="K2004">
        <v>26.718</v>
      </c>
      <c r="L2004">
        <v>37.819000000000003</v>
      </c>
      <c r="M2004">
        <v>16.597999999999999</v>
      </c>
    </row>
    <row r="2005" spans="1:13" hidden="1" x14ac:dyDescent="0.3">
      <c r="A2005" t="s">
        <v>18</v>
      </c>
      <c r="B2005">
        <v>2007</v>
      </c>
      <c r="C2005" t="s">
        <v>24</v>
      </c>
      <c r="D2005" t="s">
        <v>244</v>
      </c>
      <c r="E2005">
        <v>211000</v>
      </c>
      <c r="F2005">
        <v>15190000</v>
      </c>
      <c r="G2005">
        <v>1021.6</v>
      </c>
      <c r="H2005">
        <v>28147400</v>
      </c>
      <c r="I2005">
        <v>33760</v>
      </c>
      <c r="J2005">
        <v>71.188999999999993</v>
      </c>
      <c r="K2005">
        <v>26.718</v>
      </c>
      <c r="L2005">
        <v>37.819000000000003</v>
      </c>
      <c r="M2005">
        <v>16.597999999999999</v>
      </c>
    </row>
    <row r="2006" spans="1:13" hidden="1" x14ac:dyDescent="0.3">
      <c r="A2006" t="s">
        <v>32</v>
      </c>
      <c r="B2006">
        <v>2007</v>
      </c>
      <c r="C2006" t="s">
        <v>19</v>
      </c>
      <c r="D2006" t="s">
        <v>244</v>
      </c>
      <c r="E2006">
        <v>104200</v>
      </c>
      <c r="F2006">
        <v>71200</v>
      </c>
      <c r="G2006">
        <v>1021.6</v>
      </c>
      <c r="H2006">
        <v>13900280</v>
      </c>
      <c r="I2006">
        <v>16672</v>
      </c>
      <c r="J2006">
        <v>0.69899999999999995</v>
      </c>
      <c r="K2006">
        <v>26.718</v>
      </c>
      <c r="L2006">
        <v>37.819000000000003</v>
      </c>
      <c r="M2006">
        <v>16.597999999999999</v>
      </c>
    </row>
    <row r="2007" spans="1:13" hidden="1" x14ac:dyDescent="0.3">
      <c r="A2007" t="s">
        <v>20</v>
      </c>
      <c r="B2007">
        <v>2007</v>
      </c>
      <c r="C2007" t="s">
        <v>21</v>
      </c>
      <c r="D2007" t="s">
        <v>244</v>
      </c>
      <c r="E2007">
        <v>1273900</v>
      </c>
      <c r="F2007">
        <v>3837700</v>
      </c>
      <c r="G2007">
        <v>1021.6</v>
      </c>
      <c r="H2007">
        <v>169938260</v>
      </c>
      <c r="I2007">
        <v>203824</v>
      </c>
      <c r="J2007" t="s">
        <v>381</v>
      </c>
      <c r="K2007">
        <v>26.718</v>
      </c>
      <c r="L2007">
        <v>37.819000000000003</v>
      </c>
      <c r="M2007">
        <v>16.597999999999999</v>
      </c>
    </row>
    <row r="2008" spans="1:13" hidden="1" x14ac:dyDescent="0.3">
      <c r="A2008" t="s">
        <v>13</v>
      </c>
      <c r="B2008">
        <v>2007</v>
      </c>
      <c r="C2008" t="s">
        <v>19</v>
      </c>
      <c r="D2008" t="s">
        <v>258</v>
      </c>
      <c r="E2008">
        <v>1072545</v>
      </c>
      <c r="F2008">
        <v>3606000</v>
      </c>
      <c r="G2008">
        <v>443.8</v>
      </c>
      <c r="H2008">
        <v>143077503</v>
      </c>
      <c r="I2008">
        <v>171607.2</v>
      </c>
      <c r="J2008">
        <v>3.1920000000000002</v>
      </c>
      <c r="K2008">
        <v>26.103999999999999</v>
      </c>
      <c r="L2008">
        <v>38.948</v>
      </c>
      <c r="M2008">
        <v>14.395</v>
      </c>
    </row>
    <row r="2009" spans="1:13" hidden="1" x14ac:dyDescent="0.3">
      <c r="A2009" t="s">
        <v>18</v>
      </c>
      <c r="B2009">
        <v>2007</v>
      </c>
      <c r="C2009" t="s">
        <v>24</v>
      </c>
      <c r="D2009" t="s">
        <v>258</v>
      </c>
      <c r="E2009">
        <v>140365</v>
      </c>
      <c r="F2009">
        <v>8850000</v>
      </c>
      <c r="G2009">
        <v>443.8</v>
      </c>
      <c r="H2009">
        <v>18724691</v>
      </c>
      <c r="I2009">
        <v>22458.400000000001</v>
      </c>
      <c r="J2009">
        <v>50.77</v>
      </c>
      <c r="K2009">
        <v>26.103999999999999</v>
      </c>
      <c r="L2009">
        <v>38.948</v>
      </c>
      <c r="M2009">
        <v>14.395</v>
      </c>
    </row>
    <row r="2010" spans="1:13" hidden="1" x14ac:dyDescent="0.3">
      <c r="A2010" t="s">
        <v>31</v>
      </c>
      <c r="B2010">
        <v>2007</v>
      </c>
      <c r="C2010" t="s">
        <v>21</v>
      </c>
      <c r="D2010" t="s">
        <v>258</v>
      </c>
      <c r="E2010">
        <v>8655</v>
      </c>
      <c r="F2010">
        <v>16200</v>
      </c>
      <c r="G2010">
        <v>443.8</v>
      </c>
      <c r="H2010">
        <v>1154577</v>
      </c>
      <c r="I2010">
        <v>1384.8</v>
      </c>
      <c r="J2010">
        <v>1.3919999999999999</v>
      </c>
      <c r="K2010">
        <v>26.103999999999999</v>
      </c>
      <c r="L2010">
        <v>38.948</v>
      </c>
      <c r="M2010">
        <v>14.395</v>
      </c>
    </row>
    <row r="2011" spans="1:13" hidden="1" x14ac:dyDescent="0.3">
      <c r="A2011" t="s">
        <v>32</v>
      </c>
      <c r="B2011">
        <v>2007</v>
      </c>
      <c r="C2011" t="s">
        <v>19</v>
      </c>
      <c r="D2011" t="s">
        <v>258</v>
      </c>
      <c r="E2011">
        <v>3511</v>
      </c>
      <c r="F2011">
        <v>1400</v>
      </c>
      <c r="G2011">
        <v>443.8</v>
      </c>
      <c r="H2011">
        <v>468367.4</v>
      </c>
      <c r="I2011">
        <v>561.76</v>
      </c>
      <c r="J2011">
        <v>0.315</v>
      </c>
      <c r="K2011">
        <v>26.103999999999999</v>
      </c>
      <c r="L2011">
        <v>38.948</v>
      </c>
      <c r="M2011" t="s">
        <v>382</v>
      </c>
    </row>
    <row r="2012" spans="1:13" hidden="1" x14ac:dyDescent="0.3">
      <c r="A2012" t="s">
        <v>20</v>
      </c>
      <c r="B2012">
        <v>2007</v>
      </c>
      <c r="C2012" t="s">
        <v>21</v>
      </c>
      <c r="D2012" t="s">
        <v>258</v>
      </c>
      <c r="E2012">
        <v>2460680</v>
      </c>
      <c r="F2012">
        <v>10232000</v>
      </c>
      <c r="G2012">
        <v>443.8</v>
      </c>
      <c r="H2012">
        <v>328254712</v>
      </c>
      <c r="I2012">
        <v>393708.79999999999</v>
      </c>
      <c r="K2012">
        <v>26.103999999999999</v>
      </c>
      <c r="L2012">
        <v>38.948</v>
      </c>
      <c r="M2012">
        <v>14.395</v>
      </c>
    </row>
    <row r="2013" spans="1:13" hidden="1" x14ac:dyDescent="0.3">
      <c r="A2013" t="s">
        <v>22</v>
      </c>
      <c r="B2013">
        <v>2007</v>
      </c>
      <c r="C2013" t="s">
        <v>19</v>
      </c>
      <c r="D2013" t="s">
        <v>259</v>
      </c>
      <c r="E2013">
        <v>1845</v>
      </c>
      <c r="F2013">
        <v>2489</v>
      </c>
      <c r="G2013">
        <v>1095.4000000000001</v>
      </c>
      <c r="H2013">
        <v>246123</v>
      </c>
      <c r="I2013">
        <v>295.2</v>
      </c>
      <c r="J2013">
        <v>1.117</v>
      </c>
      <c r="K2013">
        <v>21.364999999999998</v>
      </c>
      <c r="L2013">
        <v>33.037999999999997</v>
      </c>
      <c r="M2013">
        <v>11.917</v>
      </c>
    </row>
    <row r="2014" spans="1:13" hidden="1" x14ac:dyDescent="0.3">
      <c r="A2014" t="s">
        <v>13</v>
      </c>
      <c r="B2014">
        <v>2007</v>
      </c>
      <c r="C2014" t="s">
        <v>19</v>
      </c>
      <c r="D2014" t="s">
        <v>259</v>
      </c>
      <c r="E2014">
        <v>78571</v>
      </c>
      <c r="F2014">
        <v>121453</v>
      </c>
      <c r="G2014">
        <v>1095.4000000000001</v>
      </c>
      <c r="H2014">
        <v>10481371.4</v>
      </c>
      <c r="I2014">
        <v>12571.36</v>
      </c>
      <c r="J2014">
        <v>1.6859999999999999</v>
      </c>
      <c r="K2014">
        <v>21.364999999999998</v>
      </c>
      <c r="L2014">
        <v>33.037999999999997</v>
      </c>
      <c r="M2014">
        <v>11.917</v>
      </c>
    </row>
    <row r="2015" spans="1:13" hidden="1" x14ac:dyDescent="0.3">
      <c r="A2015" t="s">
        <v>18</v>
      </c>
      <c r="B2015">
        <v>2007</v>
      </c>
      <c r="C2015" t="s">
        <v>33</v>
      </c>
      <c r="D2015" t="s">
        <v>259</v>
      </c>
      <c r="E2015">
        <v>2697</v>
      </c>
      <c r="F2015">
        <v>58442</v>
      </c>
      <c r="G2015">
        <v>1095.4000000000001</v>
      </c>
      <c r="H2015">
        <v>359779.8</v>
      </c>
      <c r="I2015">
        <v>431.52</v>
      </c>
      <c r="J2015">
        <v>13.813000000000001</v>
      </c>
      <c r="K2015">
        <v>21.364999999999998</v>
      </c>
      <c r="L2015">
        <v>33.037999999999997</v>
      </c>
      <c r="M2015">
        <v>11.917</v>
      </c>
    </row>
    <row r="2016" spans="1:13" hidden="1" x14ac:dyDescent="0.3">
      <c r="A2016" t="s">
        <v>32</v>
      </c>
      <c r="B2016">
        <v>2007</v>
      </c>
      <c r="C2016" t="s">
        <v>19</v>
      </c>
      <c r="D2016" t="s">
        <v>259</v>
      </c>
      <c r="E2016">
        <v>12259</v>
      </c>
      <c r="F2016">
        <v>6315</v>
      </c>
      <c r="G2016">
        <v>1095.4000000000001</v>
      </c>
      <c r="H2016">
        <v>1635350.6</v>
      </c>
      <c r="I2016">
        <v>1961.44</v>
      </c>
      <c r="J2016">
        <v>0.45500000000000002</v>
      </c>
      <c r="K2016">
        <v>21.364999999999998</v>
      </c>
      <c r="L2016">
        <v>33.037999999999997</v>
      </c>
      <c r="M2016">
        <v>11.917</v>
      </c>
    </row>
    <row r="2017" spans="1:13" hidden="1" x14ac:dyDescent="0.3">
      <c r="A2017" t="s">
        <v>20</v>
      </c>
      <c r="B2017">
        <v>2007</v>
      </c>
      <c r="C2017" t="s">
        <v>21</v>
      </c>
      <c r="D2017" t="s">
        <v>259</v>
      </c>
      <c r="E2017">
        <v>366592</v>
      </c>
      <c r="F2017">
        <v>504360</v>
      </c>
      <c r="G2017">
        <v>1095.4000000000001</v>
      </c>
      <c r="H2017">
        <v>48903372.799999997</v>
      </c>
      <c r="I2017">
        <v>58654.720000000001</v>
      </c>
      <c r="J2017">
        <v>1.5009999999999999</v>
      </c>
      <c r="K2017">
        <v>21.364999999999998</v>
      </c>
      <c r="L2017">
        <v>33.037999999999997</v>
      </c>
      <c r="M2017">
        <v>11.917</v>
      </c>
    </row>
    <row r="2018" spans="1:13" hidden="1" x14ac:dyDescent="0.3">
      <c r="A2018" t="s">
        <v>22</v>
      </c>
      <c r="B2018">
        <v>2007</v>
      </c>
      <c r="C2018" t="s">
        <v>19</v>
      </c>
      <c r="D2018" t="s">
        <v>246</v>
      </c>
      <c r="F2018">
        <v>140</v>
      </c>
      <c r="G2018">
        <v>740.4</v>
      </c>
      <c r="H2018">
        <v>60830.400000000001</v>
      </c>
      <c r="I2018">
        <v>72.959999999999994</v>
      </c>
      <c r="J2018">
        <v>0.21</v>
      </c>
      <c r="K2018">
        <v>26.100999999999999</v>
      </c>
      <c r="L2018">
        <v>37.262</v>
      </c>
      <c r="M2018">
        <v>15.856</v>
      </c>
    </row>
    <row r="2019" spans="1:13" hidden="1" x14ac:dyDescent="0.3">
      <c r="A2019" t="s">
        <v>13</v>
      </c>
      <c r="B2019">
        <v>2007</v>
      </c>
      <c r="C2019" t="s">
        <v>19</v>
      </c>
      <c r="D2019" t="s">
        <v>246</v>
      </c>
      <c r="E2019">
        <v>1634912</v>
      </c>
      <c r="F2019">
        <v>1325175</v>
      </c>
      <c r="G2019">
        <v>740.4</v>
      </c>
      <c r="H2019">
        <v>218097260.80000001</v>
      </c>
      <c r="I2019">
        <v>261585.92000000001</v>
      </c>
      <c r="J2019">
        <v>0.875</v>
      </c>
      <c r="K2019">
        <v>26.100999999999999</v>
      </c>
      <c r="L2019">
        <v>37.262</v>
      </c>
      <c r="M2019">
        <v>15.856</v>
      </c>
    </row>
    <row r="2020" spans="1:13" hidden="1" x14ac:dyDescent="0.3">
      <c r="A2020" t="s">
        <v>18</v>
      </c>
      <c r="B2020">
        <v>2007</v>
      </c>
      <c r="C2020" t="s">
        <v>24</v>
      </c>
      <c r="D2020" t="s">
        <v>246</v>
      </c>
      <c r="E2020">
        <v>77120</v>
      </c>
      <c r="F2020">
        <v>3276720</v>
      </c>
      <c r="G2020">
        <v>740.4</v>
      </c>
      <c r="H2020">
        <v>10287808</v>
      </c>
      <c r="I2020">
        <v>12339.2</v>
      </c>
      <c r="J2020">
        <v>30.213000000000001</v>
      </c>
      <c r="K2020">
        <v>26.100999999999999</v>
      </c>
      <c r="L2020">
        <v>37.262</v>
      </c>
      <c r="M2020">
        <v>15.856</v>
      </c>
    </row>
    <row r="2021" spans="1:13" hidden="1" x14ac:dyDescent="0.3">
      <c r="A2021" t="s">
        <v>31</v>
      </c>
      <c r="B2021">
        <v>2007</v>
      </c>
      <c r="C2021" t="s">
        <v>137</v>
      </c>
      <c r="D2021" t="s">
        <v>246</v>
      </c>
      <c r="E2021">
        <v>615</v>
      </c>
      <c r="F2021">
        <v>304</v>
      </c>
      <c r="G2021">
        <v>740.4</v>
      </c>
      <c r="H2021">
        <v>82041</v>
      </c>
      <c r="I2021">
        <v>98.4</v>
      </c>
      <c r="J2021">
        <v>0.30199999999999999</v>
      </c>
      <c r="K2021">
        <v>26.100999999999999</v>
      </c>
      <c r="L2021">
        <v>37.262</v>
      </c>
      <c r="M2021">
        <v>15.856</v>
      </c>
    </row>
    <row r="2022" spans="1:13" hidden="1" x14ac:dyDescent="0.3">
      <c r="A2022" t="s">
        <v>32</v>
      </c>
      <c r="B2022">
        <v>2007</v>
      </c>
      <c r="C2022" t="s">
        <v>19</v>
      </c>
      <c r="D2022" t="s">
        <v>246</v>
      </c>
      <c r="E2022">
        <v>567959</v>
      </c>
      <c r="G2022">
        <v>740.4</v>
      </c>
      <c r="H2022">
        <v>75765730.599999994</v>
      </c>
      <c r="I2022">
        <v>90873.44</v>
      </c>
      <c r="J2022">
        <v>0.33</v>
      </c>
      <c r="K2022" t="s">
        <v>383</v>
      </c>
      <c r="L2022">
        <v>37.262</v>
      </c>
      <c r="M2022">
        <v>15.856</v>
      </c>
    </row>
    <row r="2023" spans="1:13" hidden="1" x14ac:dyDescent="0.3">
      <c r="A2023" t="s">
        <v>32</v>
      </c>
      <c r="B2023">
        <v>2007</v>
      </c>
      <c r="C2023" t="s">
        <v>21</v>
      </c>
      <c r="D2023" t="s">
        <v>246</v>
      </c>
      <c r="E2023">
        <v>6224</v>
      </c>
      <c r="F2023">
        <v>2020</v>
      </c>
      <c r="G2023">
        <v>740.4</v>
      </c>
      <c r="H2023">
        <v>830281.6</v>
      </c>
      <c r="I2023">
        <v>995.84</v>
      </c>
      <c r="J2023">
        <v>0.17899999999999999</v>
      </c>
      <c r="K2023">
        <v>26.100999999999999</v>
      </c>
      <c r="L2023">
        <v>37.262</v>
      </c>
      <c r="M2023">
        <v>15.856</v>
      </c>
    </row>
    <row r="2024" spans="1:13" hidden="1" x14ac:dyDescent="0.3">
      <c r="A2024" t="s">
        <v>20</v>
      </c>
      <c r="B2024">
        <v>2007</v>
      </c>
      <c r="C2024" t="s">
        <v>21</v>
      </c>
      <c r="D2024" t="s">
        <v>246</v>
      </c>
      <c r="E2024">
        <v>4089343</v>
      </c>
      <c r="F2024">
        <v>6729363</v>
      </c>
      <c r="G2024">
        <v>740.4</v>
      </c>
      <c r="H2024">
        <v>545518356.20000005</v>
      </c>
      <c r="I2024">
        <v>654294.88</v>
      </c>
      <c r="J2024">
        <v>1.5489999999999999</v>
      </c>
      <c r="K2024">
        <v>26.100999999999999</v>
      </c>
      <c r="L2024">
        <v>37.262</v>
      </c>
      <c r="M2024">
        <v>15.856</v>
      </c>
    </row>
    <row r="2025" spans="1:13" hidden="1" x14ac:dyDescent="0.3">
      <c r="A2025" t="s">
        <v>22</v>
      </c>
      <c r="B2025">
        <v>2007</v>
      </c>
      <c r="C2025" t="s">
        <v>19</v>
      </c>
      <c r="D2025" t="s">
        <v>248</v>
      </c>
      <c r="E2025">
        <v>128300</v>
      </c>
      <c r="F2025">
        <v>123500</v>
      </c>
      <c r="G2025">
        <v>1257.2</v>
      </c>
      <c r="H2025">
        <v>17115220</v>
      </c>
      <c r="I2025">
        <v>20528</v>
      </c>
      <c r="J2025" t="s">
        <v>384</v>
      </c>
      <c r="K2025">
        <v>25.491</v>
      </c>
      <c r="L2025">
        <v>35.954000000000001</v>
      </c>
      <c r="M2025">
        <v>16.065999999999999</v>
      </c>
    </row>
    <row r="2026" spans="1:13" hidden="1" x14ac:dyDescent="0.3">
      <c r="A2026" t="s">
        <v>13</v>
      </c>
      <c r="B2026">
        <v>2007</v>
      </c>
      <c r="C2026" t="s">
        <v>33</v>
      </c>
      <c r="D2026" t="s">
        <v>248</v>
      </c>
      <c r="E2026">
        <v>1535300</v>
      </c>
      <c r="F2026">
        <v>2912800</v>
      </c>
      <c r="G2026">
        <v>1257.2</v>
      </c>
      <c r="H2026">
        <v>204809020</v>
      </c>
      <c r="I2026">
        <v>245648</v>
      </c>
      <c r="J2026">
        <v>1.377</v>
      </c>
      <c r="K2026">
        <v>25.491</v>
      </c>
      <c r="L2026">
        <v>35.954000000000001</v>
      </c>
      <c r="M2026">
        <v>16.065999999999999</v>
      </c>
    </row>
    <row r="2027" spans="1:13" hidden="1" x14ac:dyDescent="0.3">
      <c r="A2027" t="s">
        <v>13</v>
      </c>
      <c r="B2027">
        <v>2007</v>
      </c>
      <c r="C2027" t="s">
        <v>16</v>
      </c>
      <c r="D2027" t="s">
        <v>248</v>
      </c>
      <c r="E2027">
        <v>41400</v>
      </c>
      <c r="G2027">
        <v>1257.2</v>
      </c>
      <c r="H2027">
        <v>5522760</v>
      </c>
      <c r="I2027">
        <v>6624</v>
      </c>
      <c r="J2027">
        <v>2.4860000000000002</v>
      </c>
      <c r="K2027">
        <v>25.491</v>
      </c>
      <c r="L2027">
        <v>35.954000000000001</v>
      </c>
      <c r="M2027">
        <v>16.065999999999999</v>
      </c>
    </row>
    <row r="2028" spans="1:13" hidden="1" x14ac:dyDescent="0.3">
      <c r="A2028" t="s">
        <v>18</v>
      </c>
      <c r="B2028">
        <v>2007</v>
      </c>
      <c r="D2028" t="s">
        <v>248</v>
      </c>
      <c r="E2028">
        <v>1092800</v>
      </c>
      <c r="F2028">
        <v>88437200</v>
      </c>
      <c r="G2028">
        <v>1257.2</v>
      </c>
      <c r="H2028">
        <v>145779520</v>
      </c>
      <c r="I2028">
        <v>174848</v>
      </c>
      <c r="J2028">
        <v>74.239000000000004</v>
      </c>
      <c r="K2028">
        <v>25.491</v>
      </c>
      <c r="L2028">
        <v>35.954000000000001</v>
      </c>
      <c r="M2028">
        <v>16.065999999999999</v>
      </c>
    </row>
    <row r="2029" spans="1:13" hidden="1" x14ac:dyDescent="0.3">
      <c r="A2029" t="s">
        <v>31</v>
      </c>
      <c r="B2029">
        <v>2007</v>
      </c>
      <c r="C2029" t="s">
        <v>38</v>
      </c>
      <c r="D2029" t="s">
        <v>248</v>
      </c>
      <c r="E2029">
        <v>111500</v>
      </c>
      <c r="F2029">
        <v>64600</v>
      </c>
      <c r="G2029">
        <v>1257.2</v>
      </c>
      <c r="H2029">
        <v>14874100</v>
      </c>
      <c r="I2029">
        <v>17840</v>
      </c>
      <c r="J2029">
        <v>0.68100000000000005</v>
      </c>
      <c r="K2029">
        <v>25.491</v>
      </c>
      <c r="L2029">
        <v>35.954000000000001</v>
      </c>
      <c r="M2029">
        <v>16.065999999999999</v>
      </c>
    </row>
    <row r="2030" spans="1:13" hidden="1" x14ac:dyDescent="0.3">
      <c r="A2030" t="s">
        <v>31</v>
      </c>
      <c r="B2030">
        <v>2007</v>
      </c>
      <c r="C2030" t="s">
        <v>21</v>
      </c>
      <c r="D2030" t="s">
        <v>248</v>
      </c>
      <c r="E2030">
        <v>176400</v>
      </c>
      <c r="F2030">
        <v>130200</v>
      </c>
      <c r="G2030">
        <v>1257.2</v>
      </c>
      <c r="H2030">
        <v>23531760</v>
      </c>
      <c r="I2030">
        <v>28224</v>
      </c>
      <c r="J2030">
        <v>0.72299999999999998</v>
      </c>
      <c r="K2030">
        <v>25.491</v>
      </c>
      <c r="L2030">
        <v>35.954000000000001</v>
      </c>
      <c r="M2030">
        <v>16.065999999999999</v>
      </c>
    </row>
    <row r="2031" spans="1:13" hidden="1" x14ac:dyDescent="0.3">
      <c r="A2031" t="s">
        <v>31</v>
      </c>
      <c r="B2031">
        <v>2007</v>
      </c>
      <c r="C2031" t="s">
        <v>16</v>
      </c>
      <c r="D2031" t="s">
        <v>248</v>
      </c>
      <c r="E2031">
        <v>11100</v>
      </c>
      <c r="F2031">
        <v>10300</v>
      </c>
      <c r="G2031">
        <v>1257.2</v>
      </c>
      <c r="H2031">
        <v>1480740</v>
      </c>
      <c r="I2031">
        <v>1776</v>
      </c>
      <c r="J2031">
        <v>0.999</v>
      </c>
      <c r="K2031">
        <v>25.491</v>
      </c>
      <c r="L2031">
        <v>35.954000000000001</v>
      </c>
      <c r="M2031">
        <v>16.065999999999999</v>
      </c>
    </row>
    <row r="2032" spans="1:13" hidden="1" x14ac:dyDescent="0.3">
      <c r="A2032" t="s">
        <v>32</v>
      </c>
      <c r="B2032">
        <v>2007</v>
      </c>
      <c r="C2032" t="s">
        <v>19</v>
      </c>
      <c r="D2032" t="s">
        <v>248</v>
      </c>
      <c r="E2032">
        <v>563800</v>
      </c>
      <c r="F2032">
        <v>320200</v>
      </c>
      <c r="G2032">
        <v>1257.2</v>
      </c>
      <c r="H2032">
        <v>75210920</v>
      </c>
      <c r="I2032">
        <v>90208</v>
      </c>
      <c r="J2032">
        <v>0.59399999999999997</v>
      </c>
      <c r="K2032">
        <v>25.491</v>
      </c>
      <c r="L2032">
        <v>35.954000000000001</v>
      </c>
      <c r="M2032">
        <v>16.065999999999999</v>
      </c>
    </row>
    <row r="2033" spans="1:13" hidden="1" x14ac:dyDescent="0.3">
      <c r="A2033" t="s">
        <v>20</v>
      </c>
      <c r="B2033">
        <v>2007</v>
      </c>
      <c r="C2033" t="s">
        <v>21</v>
      </c>
      <c r="D2033" t="s">
        <v>248</v>
      </c>
      <c r="E2033">
        <v>1252800</v>
      </c>
      <c r="F2033">
        <v>2371100</v>
      </c>
      <c r="G2033">
        <v>1257.2</v>
      </c>
      <c r="H2033">
        <v>167123520</v>
      </c>
      <c r="I2033">
        <v>200448</v>
      </c>
      <c r="J2033" t="s">
        <v>385</v>
      </c>
      <c r="K2033">
        <v>25.491</v>
      </c>
      <c r="L2033">
        <v>35.954000000000001</v>
      </c>
      <c r="M2033">
        <v>16.065999999999999</v>
      </c>
    </row>
    <row r="2034" spans="1:13" hidden="1" x14ac:dyDescent="0.3">
      <c r="A2034" t="s">
        <v>13</v>
      </c>
      <c r="B2034">
        <v>2007</v>
      </c>
      <c r="C2034" t="s">
        <v>14</v>
      </c>
      <c r="D2034" t="s">
        <v>26</v>
      </c>
      <c r="E2034">
        <v>32604</v>
      </c>
      <c r="F2034">
        <v>37918</v>
      </c>
      <c r="G2034">
        <v>4702</v>
      </c>
      <c r="H2034">
        <v>4349373.5999999996</v>
      </c>
      <c r="I2034">
        <v>5216.6400000000003</v>
      </c>
      <c r="J2034">
        <v>1.4990000000000001</v>
      </c>
      <c r="K2034">
        <v>18.84</v>
      </c>
      <c r="L2034">
        <v>27.152000000000001</v>
      </c>
      <c r="M2034">
        <v>11.435</v>
      </c>
    </row>
    <row r="2035" spans="1:13" hidden="1" x14ac:dyDescent="0.3">
      <c r="A2035" t="s">
        <v>13</v>
      </c>
      <c r="B2035">
        <v>2007</v>
      </c>
      <c r="C2035" t="s">
        <v>152</v>
      </c>
      <c r="D2035" t="s">
        <v>26</v>
      </c>
      <c r="E2035">
        <v>11546</v>
      </c>
      <c r="G2035">
        <v>4702</v>
      </c>
      <c r="H2035">
        <v>1540236.4</v>
      </c>
      <c r="I2035">
        <v>1847.36</v>
      </c>
      <c r="J2035">
        <v>2.0230000000000001</v>
      </c>
      <c r="K2035">
        <v>18.84</v>
      </c>
      <c r="L2035">
        <v>27.152000000000001</v>
      </c>
      <c r="M2035">
        <v>11.435</v>
      </c>
    </row>
    <row r="2036" spans="1:13" hidden="1" x14ac:dyDescent="0.3">
      <c r="A2036" t="s">
        <v>13</v>
      </c>
      <c r="B2036">
        <v>2007</v>
      </c>
      <c r="C2036" t="s">
        <v>17</v>
      </c>
      <c r="D2036" t="s">
        <v>26</v>
      </c>
      <c r="E2036">
        <v>62170</v>
      </c>
      <c r="G2036">
        <v>4702</v>
      </c>
      <c r="H2036">
        <v>8293478</v>
      </c>
      <c r="I2036">
        <v>9947.2000000000007</v>
      </c>
      <c r="J2036">
        <v>1.8129999999999999</v>
      </c>
      <c r="K2036" t="s">
        <v>386</v>
      </c>
      <c r="L2036">
        <v>27.152000000000001</v>
      </c>
      <c r="M2036">
        <v>11.435</v>
      </c>
    </row>
    <row r="2037" spans="1:13" hidden="1" x14ac:dyDescent="0.3">
      <c r="A2037" t="s">
        <v>18</v>
      </c>
      <c r="B2037">
        <v>2007</v>
      </c>
      <c r="C2037" t="s">
        <v>159</v>
      </c>
      <c r="D2037" t="s">
        <v>26</v>
      </c>
      <c r="E2037">
        <v>92</v>
      </c>
      <c r="F2037">
        <v>252</v>
      </c>
      <c r="H2037">
        <v>12272.8</v>
      </c>
      <c r="I2037">
        <v>14.72</v>
      </c>
      <c r="J2037">
        <v>2.3439999999999999</v>
      </c>
      <c r="K2037">
        <v>18.84</v>
      </c>
      <c r="L2037">
        <v>27.152000000000001</v>
      </c>
      <c r="M2037">
        <v>11.435</v>
      </c>
    </row>
    <row r="2038" spans="1:13" hidden="1" x14ac:dyDescent="0.3">
      <c r="A2038" t="s">
        <v>20</v>
      </c>
      <c r="B2038">
        <v>2007</v>
      </c>
      <c r="C2038" t="s">
        <v>21</v>
      </c>
      <c r="D2038" t="s">
        <v>26</v>
      </c>
      <c r="E2038">
        <v>622</v>
      </c>
      <c r="F2038">
        <v>1120</v>
      </c>
      <c r="G2038">
        <v>4702</v>
      </c>
      <c r="H2038">
        <v>82974.8</v>
      </c>
      <c r="I2038">
        <v>99.52</v>
      </c>
      <c r="J2038">
        <v>1.242</v>
      </c>
      <c r="K2038">
        <v>18.84</v>
      </c>
      <c r="L2038">
        <v>27.152000000000001</v>
      </c>
      <c r="M2038">
        <v>11.435</v>
      </c>
    </row>
    <row r="2039" spans="1:13" hidden="1" x14ac:dyDescent="0.3">
      <c r="A2039" t="s">
        <v>13</v>
      </c>
      <c r="B2039">
        <v>2007</v>
      </c>
      <c r="C2039" t="s">
        <v>19</v>
      </c>
      <c r="D2039" t="s">
        <v>274</v>
      </c>
      <c r="E2039">
        <v>166000</v>
      </c>
      <c r="F2039">
        <v>308800</v>
      </c>
      <c r="G2039">
        <v>1769</v>
      </c>
      <c r="H2039">
        <v>22144400</v>
      </c>
      <c r="K2039">
        <v>19.965</v>
      </c>
      <c r="L2039">
        <v>31.024000000000001</v>
      </c>
      <c r="M2039">
        <v>11.396000000000001</v>
      </c>
    </row>
    <row r="2040" spans="1:13" hidden="1" x14ac:dyDescent="0.3">
      <c r="A2040" t="s">
        <v>13</v>
      </c>
      <c r="B2040">
        <v>2007</v>
      </c>
      <c r="C2040" t="s">
        <v>21</v>
      </c>
      <c r="D2040" t="s">
        <v>274</v>
      </c>
      <c r="E2040">
        <v>1500</v>
      </c>
      <c r="F2040">
        <v>2500</v>
      </c>
      <c r="G2040">
        <v>1769</v>
      </c>
      <c r="H2040">
        <v>200100</v>
      </c>
      <c r="I2040">
        <v>240</v>
      </c>
      <c r="J2040">
        <v>1.66</v>
      </c>
      <c r="K2040">
        <v>19.965</v>
      </c>
      <c r="L2040">
        <v>31.024000000000001</v>
      </c>
      <c r="M2040">
        <v>11.396000000000001</v>
      </c>
    </row>
    <row r="2041" spans="1:13" hidden="1" x14ac:dyDescent="0.3">
      <c r="A2041" t="s">
        <v>18</v>
      </c>
      <c r="B2041">
        <v>2007</v>
      </c>
      <c r="C2041" t="s">
        <v>19</v>
      </c>
      <c r="D2041" t="s">
        <v>274</v>
      </c>
      <c r="E2041">
        <v>4000</v>
      </c>
      <c r="F2041">
        <v>220320</v>
      </c>
      <c r="G2041">
        <v>1769</v>
      </c>
      <c r="H2041">
        <v>533600</v>
      </c>
      <c r="I2041">
        <v>640</v>
      </c>
      <c r="J2041">
        <v>55.075000000000003</v>
      </c>
      <c r="K2041">
        <v>19.965</v>
      </c>
      <c r="L2041">
        <v>31.024000000000001</v>
      </c>
      <c r="M2041">
        <v>11.396000000000001</v>
      </c>
    </row>
    <row r="2042" spans="1:13" hidden="1" x14ac:dyDescent="0.3">
      <c r="A2042" t="s">
        <v>31</v>
      </c>
      <c r="B2042">
        <v>2007</v>
      </c>
      <c r="C2042" t="s">
        <v>19</v>
      </c>
      <c r="D2042" t="s">
        <v>274</v>
      </c>
      <c r="E2042">
        <v>1000</v>
      </c>
      <c r="F2042">
        <v>970</v>
      </c>
      <c r="G2042">
        <v>1769</v>
      </c>
      <c r="H2042">
        <v>133400</v>
      </c>
      <c r="I2042">
        <v>160</v>
      </c>
      <c r="J2042">
        <v>0.93799999999999994</v>
      </c>
      <c r="K2042">
        <v>19.965</v>
      </c>
      <c r="L2042">
        <v>31.024000000000001</v>
      </c>
      <c r="M2042">
        <v>11.396000000000001</v>
      </c>
    </row>
    <row r="2043" spans="1:13" hidden="1" x14ac:dyDescent="0.3">
      <c r="A2043" t="s">
        <v>31</v>
      </c>
      <c r="B2043">
        <v>2007</v>
      </c>
      <c r="C2043" t="s">
        <v>108</v>
      </c>
      <c r="D2043" t="s">
        <v>274</v>
      </c>
      <c r="E2043">
        <v>1200</v>
      </c>
      <c r="F2043">
        <v>950</v>
      </c>
      <c r="G2043">
        <v>1769</v>
      </c>
      <c r="H2043">
        <v>160080</v>
      </c>
      <c r="I2043">
        <v>192</v>
      </c>
      <c r="J2043">
        <v>0.76700000000000002</v>
      </c>
      <c r="K2043">
        <v>19.965</v>
      </c>
      <c r="L2043">
        <v>31.024000000000001</v>
      </c>
      <c r="M2043">
        <v>11.396000000000001</v>
      </c>
    </row>
    <row r="2044" spans="1:13" hidden="1" x14ac:dyDescent="0.3">
      <c r="A2044" t="s">
        <v>20</v>
      </c>
      <c r="B2044">
        <v>2007</v>
      </c>
      <c r="C2044" t="s">
        <v>21</v>
      </c>
      <c r="D2044" t="s">
        <v>274</v>
      </c>
      <c r="E2044">
        <v>1150</v>
      </c>
      <c r="F2044">
        <v>1800</v>
      </c>
      <c r="G2044">
        <v>1769</v>
      </c>
      <c r="H2044">
        <v>153410</v>
      </c>
      <c r="I2044">
        <v>184</v>
      </c>
      <c r="J2044">
        <v>1.5640000000000001</v>
      </c>
      <c r="K2044">
        <v>19.965</v>
      </c>
      <c r="L2044">
        <v>31.024000000000001</v>
      </c>
    </row>
    <row r="2045" spans="1:13" hidden="1" x14ac:dyDescent="0.3">
      <c r="A2045" t="s">
        <v>13</v>
      </c>
      <c r="B2045">
        <v>2007</v>
      </c>
      <c r="C2045" t="s">
        <v>166</v>
      </c>
      <c r="D2045" t="s">
        <v>252</v>
      </c>
      <c r="E2045">
        <v>2610000</v>
      </c>
      <c r="F2045">
        <v>10489000</v>
      </c>
      <c r="G2045">
        <v>527.20000000000005</v>
      </c>
      <c r="H2045">
        <v>348174000</v>
      </c>
      <c r="I2045">
        <v>417600</v>
      </c>
      <c r="J2045">
        <v>3.968</v>
      </c>
      <c r="K2045">
        <v>25.763999999999999</v>
      </c>
      <c r="L2045">
        <v>38.631</v>
      </c>
      <c r="M2045">
        <v>14.382999999999999</v>
      </c>
    </row>
    <row r="2046" spans="1:13" hidden="1" x14ac:dyDescent="0.3">
      <c r="A2046" t="s">
        <v>32</v>
      </c>
      <c r="B2046">
        <v>2007</v>
      </c>
      <c r="C2046" t="s">
        <v>19</v>
      </c>
      <c r="D2046" t="s">
        <v>252</v>
      </c>
      <c r="E2046">
        <v>3500</v>
      </c>
      <c r="F2046">
        <v>1600</v>
      </c>
      <c r="G2046">
        <v>527.20000000000005</v>
      </c>
      <c r="H2046">
        <v>466900</v>
      </c>
      <c r="I2046">
        <v>560</v>
      </c>
      <c r="J2046">
        <v>0.48699999999999999</v>
      </c>
      <c r="K2046">
        <v>25.763999999999999</v>
      </c>
      <c r="L2046">
        <v>38.631</v>
      </c>
      <c r="M2046">
        <v>14.382999999999999</v>
      </c>
    </row>
    <row r="2047" spans="1:13" hidden="1" x14ac:dyDescent="0.3">
      <c r="A2047" t="s">
        <v>20</v>
      </c>
      <c r="B2047">
        <v>2007</v>
      </c>
      <c r="C2047" t="s">
        <v>21</v>
      </c>
      <c r="D2047" t="s">
        <v>252</v>
      </c>
      <c r="E2047" t="s">
        <v>387</v>
      </c>
      <c r="F2047">
        <v>15720000</v>
      </c>
      <c r="G2047">
        <v>527.20000000000005</v>
      </c>
      <c r="H2047">
        <v>465299200</v>
      </c>
      <c r="I2047">
        <v>558080</v>
      </c>
      <c r="J2047">
        <v>4.4779999999999998</v>
      </c>
      <c r="K2047">
        <v>25.763999999999999</v>
      </c>
      <c r="L2047">
        <v>38.631</v>
      </c>
      <c r="M2047">
        <v>14.382999999999999</v>
      </c>
    </row>
    <row r="2048" spans="1:13" hidden="1" x14ac:dyDescent="0.3">
      <c r="A2048" t="s">
        <v>13</v>
      </c>
      <c r="B2048">
        <v>2007</v>
      </c>
      <c r="C2048" t="s">
        <v>19</v>
      </c>
      <c r="D2048" t="s">
        <v>264</v>
      </c>
      <c r="E2048">
        <v>252897</v>
      </c>
      <c r="F2048">
        <v>640424</v>
      </c>
      <c r="G2048">
        <v>2831.8</v>
      </c>
      <c r="H2048">
        <v>33736459.799999997</v>
      </c>
      <c r="I2048">
        <v>40463.519999999997</v>
      </c>
      <c r="J2048">
        <v>2.4380000000000002</v>
      </c>
      <c r="L2048">
        <v>32.741999999999997</v>
      </c>
      <c r="M2048">
        <v>16.437000000000001</v>
      </c>
    </row>
    <row r="2049" spans="1:13" hidden="1" x14ac:dyDescent="0.3">
      <c r="A2049" t="s">
        <v>18</v>
      </c>
      <c r="B2049">
        <v>2007</v>
      </c>
      <c r="C2049" t="s">
        <v>24</v>
      </c>
      <c r="D2049" t="s">
        <v>264</v>
      </c>
      <c r="E2049">
        <v>959</v>
      </c>
      <c r="G2049">
        <v>2831.8</v>
      </c>
      <c r="H2049">
        <v>127930.6</v>
      </c>
      <c r="I2049">
        <v>153.44</v>
      </c>
      <c r="J2049">
        <v>49.037999999999997</v>
      </c>
      <c r="K2049">
        <v>24.073</v>
      </c>
      <c r="L2049">
        <v>32.741999999999997</v>
      </c>
      <c r="M2049">
        <v>16.437000000000001</v>
      </c>
    </row>
    <row r="2050" spans="1:13" hidden="1" x14ac:dyDescent="0.3">
      <c r="A2050" t="s">
        <v>32</v>
      </c>
      <c r="B2050">
        <v>2007</v>
      </c>
      <c r="C2050" t="s">
        <v>19</v>
      </c>
      <c r="D2050" t="s">
        <v>264</v>
      </c>
      <c r="F2050">
        <v>522</v>
      </c>
      <c r="G2050">
        <v>2831.8</v>
      </c>
      <c r="H2050">
        <v>117658.8</v>
      </c>
      <c r="I2050">
        <v>141.12</v>
      </c>
      <c r="L2050">
        <v>32.741999999999997</v>
      </c>
      <c r="M2050">
        <v>16.437000000000001</v>
      </c>
    </row>
    <row r="2051" spans="1:13" hidden="1" x14ac:dyDescent="0.3">
      <c r="A2051" t="s">
        <v>32</v>
      </c>
      <c r="B2051">
        <v>2007</v>
      </c>
      <c r="C2051" t="s">
        <v>21</v>
      </c>
      <c r="D2051" t="s">
        <v>264</v>
      </c>
      <c r="E2051">
        <v>406</v>
      </c>
      <c r="G2051">
        <v>2831.8</v>
      </c>
      <c r="H2051">
        <v>54160.4</v>
      </c>
      <c r="I2051">
        <v>64.959999999999994</v>
      </c>
      <c r="J2051">
        <v>0.59199999999999997</v>
      </c>
      <c r="K2051">
        <v>24.073</v>
      </c>
      <c r="L2051">
        <v>32.741999999999997</v>
      </c>
      <c r="M2051">
        <v>16.437000000000001</v>
      </c>
    </row>
    <row r="2052" spans="1:13" hidden="1" x14ac:dyDescent="0.3">
      <c r="A2052" t="s">
        <v>20</v>
      </c>
      <c r="B2052">
        <v>2007</v>
      </c>
      <c r="C2052" t="s">
        <v>21</v>
      </c>
      <c r="D2052" t="s">
        <v>264</v>
      </c>
      <c r="F2052">
        <v>1889</v>
      </c>
      <c r="G2052">
        <v>2831.8</v>
      </c>
      <c r="H2052">
        <v>136468.20000000001</v>
      </c>
      <c r="I2052">
        <v>163.68</v>
      </c>
      <c r="J2052">
        <v>1.88</v>
      </c>
      <c r="K2052">
        <v>24.073</v>
      </c>
      <c r="L2052">
        <v>32.741999999999997</v>
      </c>
      <c r="M2052">
        <v>16.437000000000001</v>
      </c>
    </row>
    <row r="2053" spans="1:13" hidden="1" x14ac:dyDescent="0.3">
      <c r="A2053" t="s">
        <v>13</v>
      </c>
      <c r="B2053">
        <v>2007</v>
      </c>
      <c r="C2053" t="s">
        <v>19</v>
      </c>
      <c r="D2053" t="s">
        <v>253</v>
      </c>
      <c r="E2053">
        <v>5690539</v>
      </c>
      <c r="F2053">
        <v>11731754</v>
      </c>
      <c r="G2053">
        <v>672.9</v>
      </c>
      <c r="H2053">
        <v>759117902.60000002</v>
      </c>
      <c r="I2053">
        <v>910486.24</v>
      </c>
      <c r="J2053">
        <v>1.962</v>
      </c>
      <c r="K2053">
        <v>25.625</v>
      </c>
      <c r="L2053">
        <v>36.994999999999997</v>
      </c>
      <c r="M2053">
        <v>15.226000000000001</v>
      </c>
    </row>
    <row r="2054" spans="1:13" hidden="1" x14ac:dyDescent="0.3">
      <c r="A2054" t="s">
        <v>13</v>
      </c>
      <c r="B2054">
        <v>2007</v>
      </c>
      <c r="D2054" t="s">
        <v>253</v>
      </c>
      <c r="E2054">
        <v>18849</v>
      </c>
      <c r="G2054">
        <v>672.9</v>
      </c>
      <c r="H2054">
        <v>2514456.6</v>
      </c>
      <c r="I2054">
        <v>3015.84</v>
      </c>
      <c r="J2054">
        <v>2.1520000000000001</v>
      </c>
      <c r="K2054">
        <v>25.625</v>
      </c>
      <c r="L2054">
        <v>36.994999999999997</v>
      </c>
      <c r="M2054">
        <v>15.226000000000001</v>
      </c>
    </row>
    <row r="2055" spans="1:13" hidden="1" x14ac:dyDescent="0.3">
      <c r="A2055" t="s">
        <v>18</v>
      </c>
      <c r="B2055">
        <v>2007</v>
      </c>
      <c r="C2055" t="s">
        <v>19</v>
      </c>
      <c r="D2055" t="s">
        <v>253</v>
      </c>
      <c r="E2055">
        <v>2178987</v>
      </c>
      <c r="G2055">
        <v>672.9</v>
      </c>
      <c r="H2055">
        <v>290676865.80000001</v>
      </c>
      <c r="I2055">
        <v>348637.92</v>
      </c>
      <c r="J2055">
        <v>49.749000000000002</v>
      </c>
      <c r="K2055">
        <v>25.625</v>
      </c>
      <c r="L2055">
        <v>36.994999999999997</v>
      </c>
      <c r="M2055">
        <v>15.226000000000001</v>
      </c>
    </row>
    <row r="2056" spans="1:13" hidden="1" x14ac:dyDescent="0.3">
      <c r="A2056" t="s">
        <v>31</v>
      </c>
      <c r="B2056">
        <v>2007</v>
      </c>
      <c r="C2056" t="s">
        <v>16</v>
      </c>
      <c r="D2056" t="s">
        <v>253</v>
      </c>
      <c r="E2056">
        <v>13034</v>
      </c>
      <c r="F2056">
        <v>21134</v>
      </c>
      <c r="G2056">
        <v>672.9</v>
      </c>
      <c r="H2056">
        <v>1738735.6</v>
      </c>
      <c r="I2056">
        <v>2085.44</v>
      </c>
      <c r="J2056">
        <v>2.0630000000000002</v>
      </c>
      <c r="K2056">
        <v>25.625</v>
      </c>
      <c r="L2056">
        <v>36.994999999999997</v>
      </c>
      <c r="M2056">
        <v>15.226000000000001</v>
      </c>
    </row>
    <row r="2057" spans="1:13" hidden="1" x14ac:dyDescent="0.3">
      <c r="A2057" t="s">
        <v>32</v>
      </c>
      <c r="B2057">
        <v>2007</v>
      </c>
      <c r="C2057" t="s">
        <v>19</v>
      </c>
      <c r="D2057" t="s">
        <v>253</v>
      </c>
      <c r="E2057">
        <v>342102</v>
      </c>
      <c r="F2057">
        <v>150004</v>
      </c>
      <c r="G2057">
        <v>672.9</v>
      </c>
      <c r="H2057">
        <v>45636406.799999997</v>
      </c>
      <c r="I2057">
        <v>54736.32</v>
      </c>
      <c r="J2057">
        <v>0.51500000000000001</v>
      </c>
      <c r="K2057">
        <v>25.625</v>
      </c>
      <c r="L2057">
        <v>36.994999999999997</v>
      </c>
      <c r="M2057">
        <v>15.226000000000001</v>
      </c>
    </row>
    <row r="2058" spans="1:13" hidden="1" x14ac:dyDescent="0.3">
      <c r="A2058" t="s">
        <v>32</v>
      </c>
      <c r="B2058">
        <v>2007</v>
      </c>
      <c r="C2058" t="s">
        <v>16</v>
      </c>
      <c r="D2058" t="s">
        <v>253</v>
      </c>
      <c r="E2058">
        <v>51281</v>
      </c>
      <c r="F2058">
        <v>28758</v>
      </c>
      <c r="G2058">
        <v>672.9</v>
      </c>
      <c r="H2058">
        <v>6840885.4000000004</v>
      </c>
      <c r="I2058">
        <v>8204.9599999999991</v>
      </c>
      <c r="J2058">
        <v>0.57199999999999995</v>
      </c>
      <c r="K2058">
        <v>25.625</v>
      </c>
      <c r="L2058">
        <v>36.994999999999997</v>
      </c>
      <c r="M2058">
        <v>15.226000000000001</v>
      </c>
    </row>
    <row r="2059" spans="1:13" hidden="1" x14ac:dyDescent="0.3">
      <c r="A2059" t="s">
        <v>20</v>
      </c>
      <c r="B2059">
        <v>2007</v>
      </c>
      <c r="C2059" t="s">
        <v>21</v>
      </c>
      <c r="D2059" t="s">
        <v>253</v>
      </c>
      <c r="E2059">
        <v>9114880</v>
      </c>
      <c r="F2059">
        <v>25679089</v>
      </c>
      <c r="G2059">
        <v>672.9</v>
      </c>
      <c r="H2059">
        <v>1215924992</v>
      </c>
      <c r="I2059">
        <v>1458380.8</v>
      </c>
      <c r="J2059">
        <v>2.7240000000000002</v>
      </c>
      <c r="K2059">
        <v>25.625</v>
      </c>
      <c r="L2059">
        <v>36.994999999999997</v>
      </c>
      <c r="M2059">
        <v>15.226000000000001</v>
      </c>
    </row>
    <row r="2060" spans="1:13" hidden="1" x14ac:dyDescent="0.3">
      <c r="A2060" t="s">
        <v>22</v>
      </c>
      <c r="B2060">
        <v>2007</v>
      </c>
      <c r="C2060" t="s">
        <v>19</v>
      </c>
      <c r="D2060" t="s">
        <v>295</v>
      </c>
      <c r="E2060">
        <v>122498</v>
      </c>
      <c r="F2060">
        <v>172157</v>
      </c>
      <c r="G2060">
        <v>1924.3</v>
      </c>
      <c r="H2060">
        <v>16341233.199999999</v>
      </c>
      <c r="I2060">
        <v>19599.68</v>
      </c>
      <c r="J2060">
        <v>1.5449999999999999</v>
      </c>
      <c r="K2060">
        <v>18.95</v>
      </c>
      <c r="L2060">
        <v>29.288</v>
      </c>
      <c r="M2060">
        <v>10.92</v>
      </c>
    </row>
    <row r="2061" spans="1:13" hidden="1" x14ac:dyDescent="0.3">
      <c r="A2061" t="s">
        <v>13</v>
      </c>
      <c r="B2061">
        <v>2007</v>
      </c>
      <c r="C2061" t="s">
        <v>19</v>
      </c>
      <c r="D2061" t="s">
        <v>295</v>
      </c>
      <c r="E2061">
        <v>259805</v>
      </c>
      <c r="G2061">
        <v>1924.3</v>
      </c>
      <c r="H2061">
        <v>34657987</v>
      </c>
      <c r="I2061">
        <v>41568.800000000003</v>
      </c>
      <c r="J2061" t="s">
        <v>388</v>
      </c>
      <c r="K2061">
        <v>18.95</v>
      </c>
      <c r="L2061">
        <v>29.288</v>
      </c>
      <c r="M2061">
        <v>10.92</v>
      </c>
    </row>
    <row r="2062" spans="1:13" hidden="1" x14ac:dyDescent="0.3">
      <c r="A2062" t="s">
        <v>13</v>
      </c>
      <c r="B2062">
        <v>2007</v>
      </c>
      <c r="C2062" t="s">
        <v>16</v>
      </c>
      <c r="D2062" t="s">
        <v>295</v>
      </c>
      <c r="E2062">
        <v>12364</v>
      </c>
      <c r="F2062">
        <v>41864</v>
      </c>
      <c r="G2062">
        <v>1924.3</v>
      </c>
      <c r="H2062">
        <v>1649357.6</v>
      </c>
      <c r="I2062">
        <v>1978.24</v>
      </c>
      <c r="J2062">
        <v>3.423</v>
      </c>
      <c r="K2062">
        <v>18.95</v>
      </c>
      <c r="L2062">
        <v>29.288</v>
      </c>
      <c r="M2062">
        <v>10.92</v>
      </c>
    </row>
    <row r="2063" spans="1:13" hidden="1" x14ac:dyDescent="0.3">
      <c r="A2063" t="s">
        <v>18</v>
      </c>
      <c r="B2063">
        <v>2007</v>
      </c>
      <c r="C2063" t="s">
        <v>24</v>
      </c>
      <c r="D2063" t="s">
        <v>295</v>
      </c>
      <c r="E2063">
        <v>122533</v>
      </c>
      <c r="F2063">
        <v>7594553</v>
      </c>
      <c r="G2063">
        <v>1924.3</v>
      </c>
      <c r="H2063">
        <v>16345902.199999999</v>
      </c>
      <c r="I2063">
        <v>19605.28</v>
      </c>
      <c r="J2063">
        <v>62.128999999999998</v>
      </c>
      <c r="K2063">
        <v>18.95</v>
      </c>
      <c r="L2063">
        <v>29.288</v>
      </c>
      <c r="M2063">
        <v>10.92</v>
      </c>
    </row>
    <row r="2064" spans="1:13" hidden="1" x14ac:dyDescent="0.3">
      <c r="A2064" t="s">
        <v>31</v>
      </c>
      <c r="B2064">
        <v>2007</v>
      </c>
      <c r="C2064" t="s">
        <v>19</v>
      </c>
      <c r="D2064" t="s">
        <v>295</v>
      </c>
      <c r="E2064">
        <v>45</v>
      </c>
      <c r="F2064">
        <v>43</v>
      </c>
      <c r="G2064">
        <v>1924.3</v>
      </c>
      <c r="H2064">
        <v>6003</v>
      </c>
      <c r="I2064">
        <v>7.2</v>
      </c>
      <c r="J2064">
        <v>0.96</v>
      </c>
      <c r="K2064">
        <v>18.95</v>
      </c>
      <c r="L2064">
        <v>29.288</v>
      </c>
      <c r="M2064">
        <v>10.92</v>
      </c>
    </row>
    <row r="2065" spans="1:13" hidden="1" x14ac:dyDescent="0.3">
      <c r="A2065" t="s">
        <v>32</v>
      </c>
      <c r="B2065">
        <v>2007</v>
      </c>
      <c r="C2065" t="s">
        <v>19</v>
      </c>
      <c r="D2065" t="s">
        <v>295</v>
      </c>
      <c r="E2065">
        <v>11409</v>
      </c>
      <c r="F2065">
        <v>8776</v>
      </c>
      <c r="G2065">
        <v>1924.3</v>
      </c>
      <c r="H2065">
        <v>1521960.6</v>
      </c>
      <c r="I2065">
        <v>1825.44</v>
      </c>
      <c r="J2065">
        <v>0.68700000000000006</v>
      </c>
      <c r="K2065">
        <v>18.95</v>
      </c>
      <c r="L2065">
        <v>29.288</v>
      </c>
      <c r="M2065">
        <v>10.92</v>
      </c>
    </row>
    <row r="2066" spans="1:13" hidden="1" x14ac:dyDescent="0.3">
      <c r="A2066" t="s">
        <v>32</v>
      </c>
      <c r="B2066">
        <v>2007</v>
      </c>
      <c r="C2066" t="s">
        <v>120</v>
      </c>
      <c r="D2066" t="s">
        <v>295</v>
      </c>
      <c r="E2066">
        <v>298</v>
      </c>
      <c r="G2066">
        <v>1924.3</v>
      </c>
      <c r="H2066">
        <v>39753.199999999997</v>
      </c>
      <c r="I2066">
        <v>47.68</v>
      </c>
      <c r="J2066">
        <v>0.63</v>
      </c>
      <c r="K2066">
        <v>18.95</v>
      </c>
      <c r="L2066">
        <v>29.288</v>
      </c>
      <c r="M2066">
        <v>10.92</v>
      </c>
    </row>
    <row r="2067" spans="1:13" hidden="1" x14ac:dyDescent="0.3">
      <c r="A2067" t="s">
        <v>20</v>
      </c>
      <c r="B2067">
        <v>2007</v>
      </c>
      <c r="C2067" t="s">
        <v>21</v>
      </c>
      <c r="D2067" t="s">
        <v>295</v>
      </c>
      <c r="E2067">
        <v>372919</v>
      </c>
      <c r="F2067">
        <v>798233</v>
      </c>
      <c r="G2067">
        <v>1924.3</v>
      </c>
      <c r="H2067">
        <v>49747394.600000001</v>
      </c>
      <c r="I2067">
        <v>59667.040000000001</v>
      </c>
      <c r="J2067">
        <v>1.6739999999999999</v>
      </c>
      <c r="K2067">
        <v>18.95</v>
      </c>
      <c r="L2067">
        <v>29.288</v>
      </c>
      <c r="M2067">
        <v>10.92</v>
      </c>
    </row>
    <row r="2068" spans="1:13" hidden="1" x14ac:dyDescent="0.3">
      <c r="A2068" t="s">
        <v>22</v>
      </c>
      <c r="B2068">
        <v>2007</v>
      </c>
      <c r="C2068" t="s">
        <v>14</v>
      </c>
      <c r="D2068" t="s">
        <v>322</v>
      </c>
      <c r="E2068">
        <v>30550.12</v>
      </c>
      <c r="F2068">
        <v>27952</v>
      </c>
      <c r="G2068">
        <v>1444.7</v>
      </c>
      <c r="H2068">
        <v>4075386.0079999999</v>
      </c>
      <c r="I2068">
        <v>4888.0190000000002</v>
      </c>
      <c r="J2068">
        <v>0.82199999999999995</v>
      </c>
      <c r="K2068">
        <v>23.007999999999999</v>
      </c>
      <c r="L2068">
        <v>33.503</v>
      </c>
      <c r="M2068">
        <v>14.163</v>
      </c>
    </row>
    <row r="2069" spans="1:13" hidden="1" x14ac:dyDescent="0.3">
      <c r="A2069" t="s">
        <v>13</v>
      </c>
      <c r="B2069">
        <v>2007</v>
      </c>
      <c r="C2069" t="s">
        <v>389</v>
      </c>
      <c r="D2069" t="s">
        <v>322</v>
      </c>
      <c r="E2069">
        <v>183323.17</v>
      </c>
      <c r="F2069">
        <v>163692</v>
      </c>
      <c r="G2069">
        <v>1444.7</v>
      </c>
      <c r="H2069" t="s">
        <v>390</v>
      </c>
      <c r="I2069">
        <v>29331.706999999999</v>
      </c>
      <c r="J2069">
        <v>0.89900000000000002</v>
      </c>
      <c r="K2069">
        <v>23.007999999999999</v>
      </c>
      <c r="L2069">
        <v>33.503</v>
      </c>
      <c r="M2069">
        <v>14.163</v>
      </c>
    </row>
    <row r="2070" spans="1:13" hidden="1" x14ac:dyDescent="0.3">
      <c r="A2070" t="s">
        <v>13</v>
      </c>
      <c r="B2070">
        <v>2007</v>
      </c>
      <c r="C2070" t="s">
        <v>17</v>
      </c>
      <c r="D2070" t="s">
        <v>322</v>
      </c>
      <c r="E2070">
        <v>1014731.14</v>
      </c>
      <c r="F2070">
        <v>1306932</v>
      </c>
      <c r="G2070">
        <v>1444.7</v>
      </c>
      <c r="H2070">
        <v>135365134.09999999</v>
      </c>
      <c r="I2070">
        <v>162356.98199999999</v>
      </c>
      <c r="K2070">
        <v>23.007999999999999</v>
      </c>
      <c r="L2070">
        <v>33.503</v>
      </c>
      <c r="M2070">
        <v>14.163</v>
      </c>
    </row>
    <row r="2071" spans="1:13" hidden="1" x14ac:dyDescent="0.3">
      <c r="A2071" t="s">
        <v>18</v>
      </c>
      <c r="B2071">
        <v>2007</v>
      </c>
      <c r="C2071" t="s">
        <v>24</v>
      </c>
      <c r="D2071" t="s">
        <v>322</v>
      </c>
      <c r="F2071">
        <v>40610</v>
      </c>
      <c r="G2071">
        <v>1444.7</v>
      </c>
      <c r="H2071">
        <v>128975.122</v>
      </c>
      <c r="I2071">
        <v>154.69300000000001</v>
      </c>
      <c r="J2071">
        <v>42.177</v>
      </c>
      <c r="K2071">
        <v>23.007999999999999</v>
      </c>
      <c r="L2071">
        <v>33.503</v>
      </c>
      <c r="M2071">
        <v>14.163</v>
      </c>
    </row>
    <row r="2072" spans="1:13" hidden="1" x14ac:dyDescent="0.3">
      <c r="A2072" t="s">
        <v>20</v>
      </c>
      <c r="B2072">
        <v>2007</v>
      </c>
      <c r="C2072" t="s">
        <v>21</v>
      </c>
      <c r="D2072" t="s">
        <v>322</v>
      </c>
      <c r="E2072">
        <v>54845.72</v>
      </c>
      <c r="F2072">
        <v>68534</v>
      </c>
      <c r="G2072">
        <v>1444.7</v>
      </c>
      <c r="H2072">
        <v>7316419.0480000004</v>
      </c>
      <c r="I2072">
        <v>8775.3150000000005</v>
      </c>
      <c r="J2072">
        <v>1.4330000000000001</v>
      </c>
      <c r="K2072">
        <v>23.007999999999999</v>
      </c>
      <c r="L2072">
        <v>33.503</v>
      </c>
      <c r="M2072">
        <v>14.163</v>
      </c>
    </row>
    <row r="2073" spans="1:13" hidden="1" x14ac:dyDescent="0.3">
      <c r="A2073" t="s">
        <v>22</v>
      </c>
      <c r="B2073">
        <v>2008</v>
      </c>
      <c r="C2073" t="s">
        <v>19</v>
      </c>
      <c r="D2073" t="s">
        <v>243</v>
      </c>
      <c r="E2073">
        <v>11435</v>
      </c>
      <c r="F2073">
        <v>9296</v>
      </c>
      <c r="G2073">
        <v>1197.7</v>
      </c>
      <c r="H2073">
        <v>1635662.4</v>
      </c>
      <c r="I2073">
        <v>1029.1500000000001</v>
      </c>
      <c r="J2073">
        <v>0.78200000000000003</v>
      </c>
      <c r="K2073">
        <v>25.187999999999999</v>
      </c>
      <c r="L2073">
        <v>35.357999999999997</v>
      </c>
    </row>
    <row r="2074" spans="1:13" hidden="1" x14ac:dyDescent="0.3">
      <c r="A2074" t="s">
        <v>13</v>
      </c>
      <c r="B2074">
        <v>2008</v>
      </c>
      <c r="C2074" t="s">
        <v>14</v>
      </c>
      <c r="D2074" t="s">
        <v>243</v>
      </c>
      <c r="E2074">
        <v>546872</v>
      </c>
      <c r="F2074">
        <v>727414</v>
      </c>
      <c r="G2074">
        <v>1197.7</v>
      </c>
      <c r="H2074">
        <v>78224570.879999995</v>
      </c>
      <c r="I2074">
        <v>49218.48</v>
      </c>
      <c r="J2074">
        <v>1.23</v>
      </c>
      <c r="K2074">
        <v>25.187999999999999</v>
      </c>
      <c r="L2074">
        <v>35.357999999999997</v>
      </c>
      <c r="M2074">
        <v>15.308</v>
      </c>
    </row>
    <row r="2075" spans="1:13" hidden="1" x14ac:dyDescent="0.3">
      <c r="A2075" t="s">
        <v>13</v>
      </c>
      <c r="B2075">
        <v>2008</v>
      </c>
      <c r="C2075" t="s">
        <v>16</v>
      </c>
      <c r="D2075" t="s">
        <v>243</v>
      </c>
      <c r="F2075">
        <v>178240</v>
      </c>
      <c r="G2075">
        <v>1197.7</v>
      </c>
      <c r="H2075">
        <v>15094439.039999999</v>
      </c>
      <c r="I2075">
        <v>9497.34</v>
      </c>
      <c r="J2075">
        <v>1.641</v>
      </c>
      <c r="K2075">
        <v>25.187999999999999</v>
      </c>
      <c r="L2075">
        <v>35.357999999999997</v>
      </c>
      <c r="M2075">
        <v>15.308</v>
      </c>
    </row>
    <row r="2076" spans="1:13" hidden="1" x14ac:dyDescent="0.3">
      <c r="A2076" t="s">
        <v>13</v>
      </c>
      <c r="B2076">
        <v>2008</v>
      </c>
      <c r="C2076" t="s">
        <v>17</v>
      </c>
      <c r="D2076" t="s">
        <v>243</v>
      </c>
      <c r="E2076">
        <v>2842875</v>
      </c>
      <c r="F2076">
        <v>4684328</v>
      </c>
      <c r="G2076">
        <v>1197.7</v>
      </c>
      <c r="I2076">
        <v>255858.75</v>
      </c>
      <c r="K2076">
        <v>25.187999999999999</v>
      </c>
      <c r="L2076">
        <v>35.357999999999997</v>
      </c>
      <c r="M2076">
        <v>15.308</v>
      </c>
    </row>
    <row r="2077" spans="1:13" hidden="1" x14ac:dyDescent="0.3">
      <c r="A2077" t="s">
        <v>18</v>
      </c>
      <c r="B2077">
        <v>2008</v>
      </c>
      <c r="C2077" t="s">
        <v>24</v>
      </c>
      <c r="D2077" t="s">
        <v>243</v>
      </c>
      <c r="E2077">
        <v>111902</v>
      </c>
      <c r="F2077">
        <v>4959918</v>
      </c>
      <c r="G2077">
        <v>1197.7</v>
      </c>
      <c r="H2077">
        <v>16006462.08</v>
      </c>
      <c r="I2077">
        <v>10071.18</v>
      </c>
      <c r="J2077">
        <v>38.289000000000001</v>
      </c>
      <c r="K2077">
        <v>25.187999999999999</v>
      </c>
      <c r="L2077">
        <v>35.357999999999997</v>
      </c>
      <c r="M2077">
        <v>15.308</v>
      </c>
    </row>
    <row r="2078" spans="1:13" hidden="1" x14ac:dyDescent="0.3">
      <c r="A2078" t="s">
        <v>31</v>
      </c>
      <c r="B2078">
        <v>2008</v>
      </c>
      <c r="C2078" t="s">
        <v>21</v>
      </c>
      <c r="D2078" t="s">
        <v>243</v>
      </c>
      <c r="E2078">
        <v>22052</v>
      </c>
      <c r="F2078">
        <v>30646</v>
      </c>
      <c r="G2078">
        <v>1197.7</v>
      </c>
      <c r="H2078">
        <v>3154318.08</v>
      </c>
      <c r="I2078">
        <v>1984.68</v>
      </c>
      <c r="J2078">
        <v>1.43</v>
      </c>
      <c r="K2078">
        <v>25.187999999999999</v>
      </c>
      <c r="L2078">
        <v>35.357999999999997</v>
      </c>
      <c r="M2078">
        <v>15.308</v>
      </c>
    </row>
    <row r="2079" spans="1:13" hidden="1" x14ac:dyDescent="0.3">
      <c r="A2079" t="s">
        <v>32</v>
      </c>
      <c r="B2079">
        <v>2008</v>
      </c>
      <c r="C2079" t="s">
        <v>19</v>
      </c>
      <c r="D2079" t="s">
        <v>243</v>
      </c>
      <c r="E2079">
        <v>21445</v>
      </c>
      <c r="F2079">
        <v>17980</v>
      </c>
      <c r="G2079">
        <v>1197.7</v>
      </c>
      <c r="H2079">
        <v>3067492.8</v>
      </c>
      <c r="I2079">
        <v>1930.05</v>
      </c>
      <c r="J2079">
        <v>0.747</v>
      </c>
      <c r="K2079">
        <v>25.187999999999999</v>
      </c>
      <c r="L2079">
        <v>35.357999999999997</v>
      </c>
      <c r="M2079">
        <v>15.308</v>
      </c>
    </row>
    <row r="2080" spans="1:13" hidden="1" x14ac:dyDescent="0.3">
      <c r="A2080" t="s">
        <v>20</v>
      </c>
      <c r="B2080">
        <v>2008</v>
      </c>
      <c r="C2080" t="s">
        <v>21</v>
      </c>
      <c r="D2080" t="s">
        <v>243</v>
      </c>
      <c r="E2080">
        <v>2158345</v>
      </c>
      <c r="F2080">
        <v>4413017</v>
      </c>
      <c r="G2080">
        <v>1197.7</v>
      </c>
      <c r="H2080">
        <v>308729668.80000001</v>
      </c>
      <c r="I2080">
        <v>194251.05</v>
      </c>
      <c r="J2080">
        <v>1.984</v>
      </c>
      <c r="L2080">
        <v>35.357999999999997</v>
      </c>
      <c r="M2080">
        <v>15.308</v>
      </c>
    </row>
    <row r="2081" spans="1:13" hidden="1" x14ac:dyDescent="0.3">
      <c r="A2081" t="s">
        <v>22</v>
      </c>
      <c r="B2081">
        <v>2008</v>
      </c>
      <c r="C2081" t="s">
        <v>19</v>
      </c>
      <c r="D2081" t="s">
        <v>282</v>
      </c>
      <c r="E2081">
        <v>9084</v>
      </c>
      <c r="F2081">
        <v>2550</v>
      </c>
      <c r="G2081">
        <v>1117.9000000000001</v>
      </c>
      <c r="H2081">
        <v>1299375.3600000001</v>
      </c>
      <c r="I2081">
        <v>817.56</v>
      </c>
      <c r="J2081">
        <v>0.27200000000000002</v>
      </c>
      <c r="K2081">
        <v>25.914999999999999</v>
      </c>
      <c r="L2081">
        <v>36.448999999999998</v>
      </c>
      <c r="M2081">
        <v>15.275</v>
      </c>
    </row>
    <row r="2082" spans="1:13" hidden="1" x14ac:dyDescent="0.3">
      <c r="A2082" t="s">
        <v>13</v>
      </c>
      <c r="B2082">
        <v>2008</v>
      </c>
      <c r="C2082" t="s">
        <v>19</v>
      </c>
      <c r="D2082" t="s">
        <v>282</v>
      </c>
      <c r="E2082">
        <v>3928815</v>
      </c>
      <c r="F2082">
        <v>4707499</v>
      </c>
      <c r="G2082">
        <v>1117.9000000000001</v>
      </c>
      <c r="H2082">
        <v>561977697.60000002</v>
      </c>
      <c r="I2082">
        <v>353593.35</v>
      </c>
      <c r="J2082">
        <v>1.198</v>
      </c>
      <c r="K2082">
        <v>25.914999999999999</v>
      </c>
      <c r="L2082">
        <v>36.448999999999998</v>
      </c>
      <c r="M2082">
        <v>15.275</v>
      </c>
    </row>
    <row r="2083" spans="1:13" hidden="1" x14ac:dyDescent="0.3">
      <c r="A2083" t="s">
        <v>18</v>
      </c>
      <c r="B2083">
        <v>2008</v>
      </c>
      <c r="C2083" t="s">
        <v>24</v>
      </c>
      <c r="D2083" t="s">
        <v>282</v>
      </c>
      <c r="E2083" t="s">
        <v>391</v>
      </c>
      <c r="F2083">
        <v>22230</v>
      </c>
      <c r="G2083">
        <v>1117.9000000000001</v>
      </c>
      <c r="H2083">
        <v>1292223.3600000001</v>
      </c>
      <c r="I2083">
        <v>813.06</v>
      </c>
      <c r="J2083">
        <v>2.7789999999999999</v>
      </c>
      <c r="K2083">
        <v>25.914999999999999</v>
      </c>
      <c r="L2083">
        <v>36.448999999999998</v>
      </c>
      <c r="M2083">
        <v>15.275</v>
      </c>
    </row>
    <row r="2084" spans="1:13" hidden="1" x14ac:dyDescent="0.3">
      <c r="A2084" t="s">
        <v>31</v>
      </c>
      <c r="B2084">
        <v>2008</v>
      </c>
      <c r="C2084" t="s">
        <v>19</v>
      </c>
      <c r="D2084" t="s">
        <v>282</v>
      </c>
      <c r="E2084">
        <v>4550</v>
      </c>
      <c r="F2084">
        <v>1875</v>
      </c>
      <c r="H2084">
        <v>650832</v>
      </c>
      <c r="I2084">
        <v>409.5</v>
      </c>
      <c r="J2084">
        <v>0.34100000000000003</v>
      </c>
      <c r="K2084">
        <v>25.914999999999999</v>
      </c>
      <c r="L2084">
        <v>36.448999999999998</v>
      </c>
      <c r="M2084">
        <v>15.275</v>
      </c>
    </row>
    <row r="2085" spans="1:13" hidden="1" x14ac:dyDescent="0.3">
      <c r="A2085" t="s">
        <v>32</v>
      </c>
      <c r="B2085">
        <v>2008</v>
      </c>
      <c r="C2085" t="s">
        <v>19</v>
      </c>
      <c r="D2085" t="s">
        <v>282</v>
      </c>
      <c r="E2085">
        <v>106086</v>
      </c>
      <c r="F2085">
        <v>31280</v>
      </c>
      <c r="G2085">
        <v>1117.9000000000001</v>
      </c>
      <c r="H2085">
        <v>15174541.439999999</v>
      </c>
      <c r="I2085">
        <v>9547.74</v>
      </c>
      <c r="K2085">
        <v>25.914999999999999</v>
      </c>
      <c r="L2085">
        <v>36.448999999999998</v>
      </c>
      <c r="M2085">
        <v>15.275</v>
      </c>
    </row>
    <row r="2086" spans="1:13" hidden="1" x14ac:dyDescent="0.3">
      <c r="A2086" t="s">
        <v>32</v>
      </c>
      <c r="B2086">
        <v>2008</v>
      </c>
      <c r="C2086" t="s">
        <v>21</v>
      </c>
      <c r="D2086" t="s">
        <v>282</v>
      </c>
      <c r="E2086">
        <v>4679</v>
      </c>
      <c r="F2086">
        <v>1146</v>
      </c>
      <c r="G2086">
        <v>1117.9000000000001</v>
      </c>
      <c r="H2086">
        <v>669284.16</v>
      </c>
      <c r="I2086">
        <v>421.11</v>
      </c>
      <c r="J2086">
        <v>0.23599999999999999</v>
      </c>
      <c r="K2086">
        <v>25.914999999999999</v>
      </c>
      <c r="L2086">
        <v>36.448999999999998</v>
      </c>
      <c r="M2086">
        <v>15.275</v>
      </c>
    </row>
    <row r="2087" spans="1:13" hidden="1" x14ac:dyDescent="0.3">
      <c r="A2087" t="s">
        <v>20</v>
      </c>
      <c r="B2087">
        <v>2008</v>
      </c>
      <c r="C2087" t="s">
        <v>21</v>
      </c>
      <c r="D2087" t="s">
        <v>282</v>
      </c>
      <c r="E2087">
        <v>94834</v>
      </c>
      <c r="F2087">
        <v>97424</v>
      </c>
      <c r="G2087">
        <v>1117.9000000000001</v>
      </c>
      <c r="H2087">
        <v>13565055.359999999</v>
      </c>
      <c r="I2087">
        <v>8535.06</v>
      </c>
      <c r="J2087">
        <v>1.1499999999999999</v>
      </c>
      <c r="K2087">
        <v>25.914999999999999</v>
      </c>
      <c r="M2087">
        <v>15.275</v>
      </c>
    </row>
    <row r="2088" spans="1:13" hidden="1" x14ac:dyDescent="0.3">
      <c r="A2088" t="s">
        <v>22</v>
      </c>
      <c r="B2088">
        <v>2008</v>
      </c>
      <c r="C2088" t="s">
        <v>33</v>
      </c>
      <c r="D2088" t="s">
        <v>244</v>
      </c>
      <c r="E2088">
        <v>19400</v>
      </c>
      <c r="F2088">
        <v>20000</v>
      </c>
      <c r="G2088" t="s">
        <v>392</v>
      </c>
      <c r="H2088">
        <v>2774976</v>
      </c>
      <c r="I2088">
        <v>1746</v>
      </c>
      <c r="J2088">
        <v>1.0920000000000001</v>
      </c>
      <c r="K2088">
        <v>26.474</v>
      </c>
      <c r="L2088">
        <v>38.405000000000001</v>
      </c>
      <c r="M2088">
        <v>15.429</v>
      </c>
    </row>
    <row r="2089" spans="1:13" hidden="1" x14ac:dyDescent="0.3">
      <c r="A2089" t="s">
        <v>13</v>
      </c>
      <c r="B2089">
        <v>2008</v>
      </c>
      <c r="C2089" t="s">
        <v>19</v>
      </c>
      <c r="D2089" t="s">
        <v>244</v>
      </c>
      <c r="E2089">
        <v>722100</v>
      </c>
      <c r="F2089">
        <v>1225500</v>
      </c>
      <c r="G2089">
        <v>746.1</v>
      </c>
      <c r="H2089">
        <v>103289184</v>
      </c>
      <c r="I2089">
        <v>64989</v>
      </c>
      <c r="J2089">
        <v>1.615</v>
      </c>
      <c r="L2089">
        <v>38.405000000000001</v>
      </c>
      <c r="M2089">
        <v>15.429</v>
      </c>
    </row>
    <row r="2090" spans="1:13" hidden="1" x14ac:dyDescent="0.3">
      <c r="A2090" t="s">
        <v>13</v>
      </c>
      <c r="B2090">
        <v>2008</v>
      </c>
      <c r="C2090" t="s">
        <v>16</v>
      </c>
      <c r="D2090" t="s">
        <v>244</v>
      </c>
      <c r="E2090">
        <v>25200</v>
      </c>
      <c r="F2090">
        <v>774000</v>
      </c>
      <c r="G2090">
        <v>746.1</v>
      </c>
      <c r="H2090">
        <v>3604608</v>
      </c>
      <c r="I2090">
        <v>2268</v>
      </c>
      <c r="J2090">
        <v>2.9209999999999998</v>
      </c>
      <c r="K2090">
        <v>26.474</v>
      </c>
      <c r="L2090">
        <v>38.405000000000001</v>
      </c>
      <c r="M2090">
        <v>15.429</v>
      </c>
    </row>
    <row r="2091" spans="1:13" hidden="1" x14ac:dyDescent="0.3">
      <c r="A2091" t="s">
        <v>18</v>
      </c>
      <c r="B2091">
        <v>2008</v>
      </c>
      <c r="D2091" t="s">
        <v>244</v>
      </c>
      <c r="E2091">
        <v>221300</v>
      </c>
      <c r="F2091">
        <v>15512000</v>
      </c>
      <c r="G2091">
        <v>746.1</v>
      </c>
      <c r="H2091">
        <v>31654752</v>
      </c>
      <c r="J2091">
        <v>70.622</v>
      </c>
      <c r="K2091">
        <v>26.474</v>
      </c>
      <c r="L2091">
        <v>38.405000000000001</v>
      </c>
      <c r="M2091">
        <v>15.429</v>
      </c>
    </row>
    <row r="2092" spans="1:13" hidden="1" x14ac:dyDescent="0.3">
      <c r="A2092" t="s">
        <v>32</v>
      </c>
      <c r="B2092">
        <v>2008</v>
      </c>
      <c r="C2092" t="s">
        <v>19</v>
      </c>
      <c r="D2092" t="s">
        <v>244</v>
      </c>
      <c r="F2092">
        <v>64100</v>
      </c>
      <c r="G2092">
        <v>746.1</v>
      </c>
      <c r="H2092">
        <v>13660320</v>
      </c>
      <c r="I2092">
        <v>8595</v>
      </c>
      <c r="J2092">
        <v>0.66900000000000004</v>
      </c>
      <c r="K2092">
        <v>26.474</v>
      </c>
      <c r="L2092">
        <v>38.405000000000001</v>
      </c>
      <c r="M2092">
        <v>15.429</v>
      </c>
    </row>
    <row r="2093" spans="1:13" hidden="1" x14ac:dyDescent="0.3">
      <c r="A2093" t="s">
        <v>20</v>
      </c>
      <c r="B2093">
        <v>2008</v>
      </c>
      <c r="C2093" t="s">
        <v>108</v>
      </c>
      <c r="D2093" t="s">
        <v>244</v>
      </c>
      <c r="E2093">
        <v>1091400</v>
      </c>
      <c r="F2093">
        <v>2592600</v>
      </c>
      <c r="H2093">
        <v>156113856</v>
      </c>
      <c r="I2093">
        <v>98226</v>
      </c>
      <c r="J2093">
        <v>2.35</v>
      </c>
      <c r="K2093">
        <v>26.474</v>
      </c>
      <c r="L2093">
        <v>38.405000000000001</v>
      </c>
      <c r="M2093">
        <v>15.429</v>
      </c>
    </row>
    <row r="2094" spans="1:13" hidden="1" x14ac:dyDescent="0.3">
      <c r="A2094" t="s">
        <v>13</v>
      </c>
      <c r="B2094">
        <v>2008</v>
      </c>
      <c r="C2094" t="s">
        <v>19</v>
      </c>
      <c r="D2094" t="s">
        <v>258</v>
      </c>
      <c r="E2094">
        <v>1211149</v>
      </c>
      <c r="F2094">
        <v>3299000</v>
      </c>
      <c r="G2094">
        <v>715.6</v>
      </c>
      <c r="H2094">
        <v>173242753</v>
      </c>
      <c r="I2094">
        <v>109003.41</v>
      </c>
      <c r="J2094">
        <v>2.569</v>
      </c>
      <c r="K2094">
        <v>25.274999999999999</v>
      </c>
      <c r="L2094">
        <v>37.957999999999998</v>
      </c>
      <c r="M2094">
        <v>14.164999999999999</v>
      </c>
    </row>
    <row r="2095" spans="1:13" hidden="1" x14ac:dyDescent="0.3">
      <c r="A2095" t="s">
        <v>18</v>
      </c>
      <c r="B2095">
        <v>2008</v>
      </c>
      <c r="C2095" t="s">
        <v>24</v>
      </c>
      <c r="D2095" t="s">
        <v>258</v>
      </c>
      <c r="E2095">
        <v>90941</v>
      </c>
      <c r="F2095">
        <v>5242000</v>
      </c>
      <c r="G2095">
        <v>715.6</v>
      </c>
      <c r="H2095">
        <v>13008200.640000001</v>
      </c>
      <c r="I2095">
        <v>8184.69</v>
      </c>
      <c r="J2095">
        <v>49.621000000000002</v>
      </c>
      <c r="K2095">
        <v>25.274999999999999</v>
      </c>
      <c r="L2095">
        <v>37.957999999999998</v>
      </c>
      <c r="M2095">
        <v>14.164999999999999</v>
      </c>
    </row>
    <row r="2096" spans="1:13" hidden="1" x14ac:dyDescent="0.3">
      <c r="A2096" t="s">
        <v>31</v>
      </c>
      <c r="B2096">
        <v>2008</v>
      </c>
      <c r="C2096" t="s">
        <v>21</v>
      </c>
      <c r="D2096" t="s">
        <v>258</v>
      </c>
      <c r="E2096">
        <v>6544</v>
      </c>
      <c r="F2096">
        <v>11800</v>
      </c>
      <c r="G2096">
        <v>715.6</v>
      </c>
      <c r="H2096">
        <v>936053.76000000001</v>
      </c>
      <c r="I2096">
        <v>588.96</v>
      </c>
      <c r="J2096">
        <v>1.647</v>
      </c>
      <c r="K2096">
        <v>25.274999999999999</v>
      </c>
      <c r="L2096">
        <v>37.957999999999998</v>
      </c>
      <c r="M2096" t="s">
        <v>393</v>
      </c>
    </row>
    <row r="2097" spans="1:13" hidden="1" x14ac:dyDescent="0.3">
      <c r="A2097" t="s">
        <v>32</v>
      </c>
      <c r="B2097">
        <v>2008</v>
      </c>
      <c r="C2097" t="s">
        <v>19</v>
      </c>
      <c r="D2097" t="s">
        <v>258</v>
      </c>
      <c r="E2097">
        <v>2580</v>
      </c>
      <c r="F2097">
        <v>1000</v>
      </c>
      <c r="G2097">
        <v>715.6</v>
      </c>
      <c r="H2097">
        <v>369043.20000000001</v>
      </c>
      <c r="I2097">
        <v>232.2</v>
      </c>
      <c r="J2097">
        <v>0.25800000000000001</v>
      </c>
      <c r="K2097">
        <v>25.274999999999999</v>
      </c>
      <c r="L2097">
        <v>37.957999999999998</v>
      </c>
      <c r="M2097">
        <v>14.164999999999999</v>
      </c>
    </row>
    <row r="2098" spans="1:13" hidden="1" x14ac:dyDescent="0.3">
      <c r="A2098" t="s">
        <v>20</v>
      </c>
      <c r="B2098">
        <v>2008</v>
      </c>
      <c r="C2098" t="s">
        <v>21</v>
      </c>
      <c r="D2098" t="s">
        <v>258</v>
      </c>
      <c r="E2098">
        <v>2461420</v>
      </c>
      <c r="F2098">
        <v>11360000</v>
      </c>
      <c r="G2098">
        <v>715.6</v>
      </c>
      <c r="H2098">
        <v>352081516.80000001</v>
      </c>
      <c r="I2098">
        <v>221527.8</v>
      </c>
      <c r="J2098">
        <v>4.4370000000000003</v>
      </c>
      <c r="K2098">
        <v>25.274999999999999</v>
      </c>
      <c r="L2098">
        <v>37.957999999999998</v>
      </c>
      <c r="M2098">
        <v>14.164999999999999</v>
      </c>
    </row>
    <row r="2099" spans="1:13" hidden="1" x14ac:dyDescent="0.3">
      <c r="A2099" t="s">
        <v>22</v>
      </c>
      <c r="B2099">
        <v>2008</v>
      </c>
      <c r="C2099" t="s">
        <v>19</v>
      </c>
      <c r="D2099" t="s">
        <v>259</v>
      </c>
      <c r="E2099">
        <v>2273</v>
      </c>
      <c r="F2099">
        <v>2442</v>
      </c>
      <c r="G2099">
        <v>1357.1</v>
      </c>
      <c r="H2099">
        <v>325129.92</v>
      </c>
      <c r="I2099">
        <v>204.57</v>
      </c>
      <c r="J2099">
        <v>0.95899999999999996</v>
      </c>
      <c r="K2099">
        <v>20.443999999999999</v>
      </c>
      <c r="L2099">
        <v>31.015000000000001</v>
      </c>
      <c r="M2099">
        <v>11.375</v>
      </c>
    </row>
    <row r="2100" spans="1:13" hidden="1" x14ac:dyDescent="0.3">
      <c r="A2100" t="s">
        <v>13</v>
      </c>
      <c r="B2100">
        <v>2008</v>
      </c>
      <c r="C2100" t="s">
        <v>19</v>
      </c>
      <c r="D2100" t="s">
        <v>259</v>
      </c>
      <c r="E2100">
        <v>77709</v>
      </c>
      <c r="F2100">
        <v>118277</v>
      </c>
      <c r="G2100">
        <v>1357.1</v>
      </c>
      <c r="H2100">
        <v>11115495.359999999</v>
      </c>
      <c r="I2100">
        <v>6993.81</v>
      </c>
      <c r="J2100">
        <v>1.6</v>
      </c>
      <c r="K2100">
        <v>20.443999999999999</v>
      </c>
      <c r="L2100">
        <v>31.015000000000001</v>
      </c>
      <c r="M2100">
        <v>11.375</v>
      </c>
    </row>
    <row r="2101" spans="1:13" hidden="1" x14ac:dyDescent="0.3">
      <c r="A2101" t="s">
        <v>18</v>
      </c>
      <c r="B2101">
        <v>2008</v>
      </c>
      <c r="C2101" t="s">
        <v>19</v>
      </c>
      <c r="D2101" t="s">
        <v>259</v>
      </c>
      <c r="E2101">
        <v>2338</v>
      </c>
      <c r="F2101">
        <v>53068</v>
      </c>
      <c r="G2101">
        <v>1357.1</v>
      </c>
      <c r="H2101">
        <v>334427.52000000002</v>
      </c>
      <c r="I2101">
        <v>210.42</v>
      </c>
      <c r="J2101">
        <v>15.180999999999999</v>
      </c>
      <c r="K2101">
        <v>20.443999999999999</v>
      </c>
      <c r="L2101">
        <v>31.015000000000001</v>
      </c>
      <c r="M2101">
        <v>11.375</v>
      </c>
    </row>
    <row r="2102" spans="1:13" hidden="1" x14ac:dyDescent="0.3">
      <c r="A2102" t="s">
        <v>32</v>
      </c>
      <c r="B2102">
        <v>2008</v>
      </c>
      <c r="D2102" t="s">
        <v>259</v>
      </c>
      <c r="E2102">
        <v>10637</v>
      </c>
      <c r="F2102">
        <v>4576</v>
      </c>
      <c r="G2102">
        <v>1357.1</v>
      </c>
      <c r="H2102">
        <v>1521516.48</v>
      </c>
      <c r="I2102">
        <v>957.33</v>
      </c>
      <c r="J2102">
        <v>0.51700000000000002</v>
      </c>
      <c r="K2102">
        <v>20.443999999999999</v>
      </c>
      <c r="L2102">
        <v>31.015000000000001</v>
      </c>
      <c r="M2102">
        <v>11.375</v>
      </c>
    </row>
    <row r="2103" spans="1:13" hidden="1" x14ac:dyDescent="0.3">
      <c r="A2103" t="s">
        <v>20</v>
      </c>
      <c r="B2103">
        <v>2008</v>
      </c>
      <c r="C2103" t="s">
        <v>21</v>
      </c>
      <c r="D2103" t="s">
        <v>259</v>
      </c>
      <c r="E2103">
        <v>359961</v>
      </c>
      <c r="F2103">
        <v>381180</v>
      </c>
      <c r="G2103">
        <v>1357.1</v>
      </c>
      <c r="H2103">
        <v>51488821.439999998</v>
      </c>
      <c r="I2103">
        <v>32396.49</v>
      </c>
      <c r="J2103">
        <v>1.081</v>
      </c>
      <c r="K2103">
        <v>20.443999999999999</v>
      </c>
      <c r="L2103">
        <v>31.015000000000001</v>
      </c>
      <c r="M2103">
        <v>11.375</v>
      </c>
    </row>
    <row r="2104" spans="1:13" hidden="1" x14ac:dyDescent="0.3">
      <c r="A2104" t="s">
        <v>22</v>
      </c>
      <c r="B2104">
        <v>2008</v>
      </c>
      <c r="C2104" t="s">
        <v>19</v>
      </c>
      <c r="D2104" t="s">
        <v>246</v>
      </c>
      <c r="E2104">
        <v>444</v>
      </c>
      <c r="F2104">
        <v>138</v>
      </c>
      <c r="G2104">
        <v>895</v>
      </c>
      <c r="H2104">
        <v>63509.760000000002</v>
      </c>
      <c r="I2104">
        <v>39.96</v>
      </c>
      <c r="J2104">
        <v>0.224</v>
      </c>
      <c r="K2104">
        <v>25.742999999999999</v>
      </c>
      <c r="L2104">
        <v>36.704000000000001</v>
      </c>
      <c r="M2104">
        <v>15.111000000000001</v>
      </c>
    </row>
    <row r="2105" spans="1:13" hidden="1" x14ac:dyDescent="0.3">
      <c r="A2105" t="s">
        <v>13</v>
      </c>
      <c r="B2105">
        <v>2008</v>
      </c>
      <c r="C2105" t="s">
        <v>19</v>
      </c>
      <c r="D2105" t="s">
        <v>246</v>
      </c>
      <c r="E2105">
        <v>1706557</v>
      </c>
      <c r="F2105">
        <v>1571103</v>
      </c>
      <c r="G2105">
        <v>895</v>
      </c>
      <c r="H2105">
        <v>244105913.30000001</v>
      </c>
      <c r="I2105">
        <v>153590.13</v>
      </c>
      <c r="J2105">
        <v>0.91100000000000003</v>
      </c>
      <c r="K2105">
        <v>25.742999999999999</v>
      </c>
      <c r="L2105">
        <v>36.704000000000001</v>
      </c>
      <c r="M2105">
        <v>15.111000000000001</v>
      </c>
    </row>
    <row r="2106" spans="1:13" hidden="1" x14ac:dyDescent="0.3">
      <c r="A2106" t="s">
        <v>18</v>
      </c>
      <c r="B2106">
        <v>2008</v>
      </c>
      <c r="C2106" t="s">
        <v>143</v>
      </c>
      <c r="D2106" t="s">
        <v>246</v>
      </c>
      <c r="E2106">
        <v>53704</v>
      </c>
      <c r="F2106">
        <v>2381030</v>
      </c>
      <c r="G2106">
        <v>895</v>
      </c>
      <c r="H2106">
        <v>7681820.1600000001</v>
      </c>
      <c r="I2106">
        <v>4833.3599999999997</v>
      </c>
      <c r="J2106">
        <v>31.975000000000001</v>
      </c>
      <c r="K2106">
        <v>25.742999999999999</v>
      </c>
      <c r="L2106">
        <v>36.704000000000001</v>
      </c>
      <c r="M2106">
        <v>15.111000000000001</v>
      </c>
    </row>
    <row r="2107" spans="1:13" hidden="1" x14ac:dyDescent="0.3">
      <c r="A2107" t="s">
        <v>31</v>
      </c>
      <c r="B2107">
        <v>2008</v>
      </c>
      <c r="C2107" t="s">
        <v>19</v>
      </c>
      <c r="D2107" t="s">
        <v>246</v>
      </c>
      <c r="E2107">
        <v>395</v>
      </c>
      <c r="F2107">
        <v>174</v>
      </c>
      <c r="G2107">
        <v>895</v>
      </c>
      <c r="H2107">
        <v>56500.800000000003</v>
      </c>
      <c r="I2107">
        <v>35.549999999999997</v>
      </c>
      <c r="J2107" t="s">
        <v>394</v>
      </c>
      <c r="K2107">
        <v>25.742999999999999</v>
      </c>
      <c r="L2107">
        <v>36.704000000000001</v>
      </c>
      <c r="M2107">
        <v>15.111000000000001</v>
      </c>
    </row>
    <row r="2108" spans="1:13" hidden="1" x14ac:dyDescent="0.3">
      <c r="A2108" t="s">
        <v>32</v>
      </c>
      <c r="B2108">
        <v>2008</v>
      </c>
      <c r="C2108" t="s">
        <v>19</v>
      </c>
      <c r="D2108" t="s">
        <v>246</v>
      </c>
      <c r="E2108">
        <v>514530</v>
      </c>
      <c r="F2108">
        <v>194838</v>
      </c>
      <c r="G2108">
        <v>895</v>
      </c>
      <c r="H2108">
        <v>73598371.200000003</v>
      </c>
      <c r="I2108">
        <v>46307.7</v>
      </c>
      <c r="J2108">
        <v>0.35199999999999998</v>
      </c>
      <c r="K2108">
        <v>25.742999999999999</v>
      </c>
      <c r="L2108">
        <v>36.704000000000001</v>
      </c>
      <c r="M2108">
        <v>15.111000000000001</v>
      </c>
    </row>
    <row r="2109" spans="1:13" hidden="1" x14ac:dyDescent="0.3">
      <c r="A2109" t="s">
        <v>32</v>
      </c>
      <c r="B2109">
        <v>2008</v>
      </c>
      <c r="C2109" t="s">
        <v>21</v>
      </c>
      <c r="D2109" t="s">
        <v>246</v>
      </c>
      <c r="E2109">
        <v>5998</v>
      </c>
      <c r="F2109">
        <v>2028</v>
      </c>
      <c r="G2109">
        <v>895</v>
      </c>
      <c r="H2109">
        <v>857953.92</v>
      </c>
      <c r="I2109">
        <v>539.82000000000005</v>
      </c>
      <c r="J2109">
        <v>0.22600000000000001</v>
      </c>
      <c r="K2109">
        <v>25.742999999999999</v>
      </c>
      <c r="L2109">
        <v>36.704000000000001</v>
      </c>
      <c r="M2109" t="s">
        <v>395</v>
      </c>
    </row>
    <row r="2110" spans="1:13" hidden="1" x14ac:dyDescent="0.3">
      <c r="A2110" t="s">
        <v>20</v>
      </c>
      <c r="B2110">
        <v>2008</v>
      </c>
      <c r="C2110" t="s">
        <v>21</v>
      </c>
      <c r="D2110" t="s">
        <v>246</v>
      </c>
      <c r="F2110">
        <v>7272210</v>
      </c>
      <c r="G2110">
        <v>895</v>
      </c>
      <c r="H2110">
        <v>571826144.60000002</v>
      </c>
      <c r="I2110">
        <v>359789.94</v>
      </c>
      <c r="J2110">
        <v>1.764</v>
      </c>
      <c r="K2110">
        <v>25.742999999999999</v>
      </c>
      <c r="L2110">
        <v>36.704000000000001</v>
      </c>
      <c r="M2110">
        <v>15.111000000000001</v>
      </c>
    </row>
    <row r="2111" spans="1:13" hidden="1" x14ac:dyDescent="0.3">
      <c r="A2111" t="s">
        <v>22</v>
      </c>
      <c r="B2111">
        <v>2008</v>
      </c>
      <c r="C2111" t="s">
        <v>19</v>
      </c>
      <c r="D2111" t="s">
        <v>248</v>
      </c>
      <c r="E2111">
        <v>125500</v>
      </c>
      <c r="F2111">
        <v>125000</v>
      </c>
      <c r="G2111">
        <v>1052.8</v>
      </c>
      <c r="H2111">
        <v>17951520</v>
      </c>
      <c r="I2111">
        <v>11295</v>
      </c>
      <c r="J2111">
        <v>0.92200000000000004</v>
      </c>
      <c r="K2111">
        <v>25.675000000000001</v>
      </c>
      <c r="L2111">
        <v>36.24</v>
      </c>
      <c r="M2111">
        <v>15.125</v>
      </c>
    </row>
    <row r="2112" spans="1:13" hidden="1" x14ac:dyDescent="0.3">
      <c r="A2112" t="s">
        <v>13</v>
      </c>
      <c r="B2112">
        <v>2008</v>
      </c>
      <c r="C2112" t="s">
        <v>19</v>
      </c>
      <c r="D2112" t="s">
        <v>248</v>
      </c>
      <c r="E2112">
        <v>1499500</v>
      </c>
      <c r="F2112" t="s">
        <v>396</v>
      </c>
      <c r="G2112">
        <v>1052.8</v>
      </c>
      <c r="H2112">
        <v>214488480</v>
      </c>
      <c r="I2112">
        <v>134955</v>
      </c>
      <c r="J2112">
        <v>1.171</v>
      </c>
      <c r="K2112">
        <v>25.675000000000001</v>
      </c>
      <c r="L2112">
        <v>36.24</v>
      </c>
      <c r="M2112">
        <v>15.125</v>
      </c>
    </row>
    <row r="2113" spans="1:13" hidden="1" x14ac:dyDescent="0.3">
      <c r="A2113" t="s">
        <v>13</v>
      </c>
      <c r="B2113">
        <v>2008</v>
      </c>
      <c r="C2113" t="s">
        <v>16</v>
      </c>
      <c r="D2113" t="s">
        <v>248</v>
      </c>
      <c r="E2113">
        <v>22000</v>
      </c>
      <c r="F2113">
        <v>53200</v>
      </c>
      <c r="H2113">
        <v>3146880</v>
      </c>
      <c r="I2113">
        <v>1980</v>
      </c>
      <c r="J2113">
        <v>2.4209999999999998</v>
      </c>
      <c r="L2113">
        <v>36.24</v>
      </c>
      <c r="M2113">
        <v>15.125</v>
      </c>
    </row>
    <row r="2114" spans="1:13" hidden="1" x14ac:dyDescent="0.3">
      <c r="A2114" t="s">
        <v>18</v>
      </c>
      <c r="B2114">
        <v>2008</v>
      </c>
      <c r="C2114" t="s">
        <v>24</v>
      </c>
      <c r="D2114" t="s">
        <v>248</v>
      </c>
      <c r="E2114">
        <v>768400</v>
      </c>
      <c r="F2114">
        <v>60648300</v>
      </c>
      <c r="G2114">
        <v>1052.8</v>
      </c>
      <c r="H2114">
        <v>109911936</v>
      </c>
      <c r="I2114">
        <v>69156</v>
      </c>
      <c r="K2114">
        <v>25.675000000000001</v>
      </c>
      <c r="L2114">
        <v>36.24</v>
      </c>
      <c r="M2114">
        <v>15.125</v>
      </c>
    </row>
    <row r="2115" spans="1:13" hidden="1" x14ac:dyDescent="0.3">
      <c r="A2115" t="s">
        <v>31</v>
      </c>
      <c r="B2115">
        <v>2008</v>
      </c>
      <c r="C2115" t="s">
        <v>19</v>
      </c>
      <c r="D2115" t="s">
        <v>248</v>
      </c>
      <c r="E2115">
        <v>110800</v>
      </c>
      <c r="F2115">
        <v>58000</v>
      </c>
      <c r="G2115">
        <v>1052.8</v>
      </c>
      <c r="H2115">
        <v>15848832</v>
      </c>
      <c r="I2115">
        <v>9972</v>
      </c>
      <c r="J2115">
        <v>0.56599999999999995</v>
      </c>
      <c r="K2115">
        <v>25.675000000000001</v>
      </c>
      <c r="L2115">
        <v>36.24</v>
      </c>
      <c r="M2115">
        <v>15.125</v>
      </c>
    </row>
    <row r="2116" spans="1:13" hidden="1" x14ac:dyDescent="0.3">
      <c r="A2116" t="s">
        <v>31</v>
      </c>
      <c r="B2116">
        <v>2008</v>
      </c>
      <c r="C2116" t="s">
        <v>21</v>
      </c>
      <c r="D2116" t="s">
        <v>248</v>
      </c>
      <c r="E2116">
        <v>146900</v>
      </c>
      <c r="F2116">
        <v>91800</v>
      </c>
      <c r="G2116">
        <v>1052.8</v>
      </c>
      <c r="H2116" t="s">
        <v>397</v>
      </c>
      <c r="I2116">
        <v>13221</v>
      </c>
      <c r="J2116">
        <v>0.64700000000000002</v>
      </c>
      <c r="K2116">
        <v>25.675000000000001</v>
      </c>
      <c r="L2116">
        <v>36.24</v>
      </c>
      <c r="M2116">
        <v>15.125</v>
      </c>
    </row>
    <row r="2117" spans="1:13" hidden="1" x14ac:dyDescent="0.3">
      <c r="A2117" t="s">
        <v>31</v>
      </c>
      <c r="B2117">
        <v>2008</v>
      </c>
      <c r="C2117" t="s">
        <v>207</v>
      </c>
      <c r="D2117" t="s">
        <v>248</v>
      </c>
      <c r="E2117">
        <v>5800</v>
      </c>
      <c r="F2117">
        <v>5400</v>
      </c>
      <c r="G2117" t="s">
        <v>398</v>
      </c>
      <c r="H2117">
        <v>829632</v>
      </c>
      <c r="I2117">
        <v>522</v>
      </c>
      <c r="J2117">
        <v>1.05</v>
      </c>
      <c r="K2117">
        <v>25.675000000000001</v>
      </c>
      <c r="L2117">
        <v>36.24</v>
      </c>
      <c r="M2117">
        <v>15.125</v>
      </c>
    </row>
    <row r="2118" spans="1:13" hidden="1" x14ac:dyDescent="0.3">
      <c r="A2118" t="s">
        <v>32</v>
      </c>
      <c r="B2118">
        <v>2008</v>
      </c>
      <c r="C2118" t="s">
        <v>38</v>
      </c>
      <c r="D2118" t="s">
        <v>248</v>
      </c>
      <c r="F2118">
        <v>99900</v>
      </c>
      <c r="G2118">
        <v>1052.8</v>
      </c>
      <c r="H2118" t="s">
        <v>399</v>
      </c>
      <c r="I2118">
        <v>29151</v>
      </c>
      <c r="J2118">
        <v>0.46200000000000002</v>
      </c>
      <c r="K2118">
        <v>25.675000000000001</v>
      </c>
      <c r="L2118">
        <v>36.24</v>
      </c>
      <c r="M2118">
        <v>15.125</v>
      </c>
    </row>
    <row r="2119" spans="1:13" hidden="1" x14ac:dyDescent="0.3">
      <c r="A2119" t="s">
        <v>20</v>
      </c>
      <c r="B2119">
        <v>2008</v>
      </c>
      <c r="C2119" t="s">
        <v>21</v>
      </c>
      <c r="D2119" t="s">
        <v>248</v>
      </c>
      <c r="E2119">
        <v>1021800</v>
      </c>
      <c r="F2119">
        <v>1516400</v>
      </c>
      <c r="G2119">
        <v>1052.8</v>
      </c>
      <c r="H2119">
        <v>146158272</v>
      </c>
      <c r="I2119">
        <v>91962</v>
      </c>
      <c r="J2119">
        <v>1.4319999999999999</v>
      </c>
      <c r="K2119">
        <v>25.675000000000001</v>
      </c>
      <c r="L2119">
        <v>36.24</v>
      </c>
      <c r="M2119">
        <v>15.125</v>
      </c>
    </row>
    <row r="2120" spans="1:13" hidden="1" x14ac:dyDescent="0.3">
      <c r="A2120" t="s">
        <v>13</v>
      </c>
      <c r="B2120">
        <v>2008</v>
      </c>
      <c r="C2120" t="s">
        <v>19</v>
      </c>
      <c r="D2120" t="s">
        <v>330</v>
      </c>
      <c r="G2120">
        <v>1134.8</v>
      </c>
      <c r="H2120">
        <v>30180009.600000001</v>
      </c>
      <c r="I2120">
        <v>18989.099999999999</v>
      </c>
      <c r="J2120">
        <v>2.1339999999999999</v>
      </c>
      <c r="L2120">
        <v>30.47</v>
      </c>
      <c r="M2120">
        <v>12.997999999999999</v>
      </c>
    </row>
    <row r="2121" spans="1:13" hidden="1" x14ac:dyDescent="0.3">
      <c r="A2121" t="s">
        <v>18</v>
      </c>
      <c r="B2121">
        <v>2008</v>
      </c>
      <c r="C2121" t="s">
        <v>24</v>
      </c>
      <c r="D2121" t="s">
        <v>330</v>
      </c>
      <c r="E2121">
        <v>5150</v>
      </c>
      <c r="F2121">
        <v>298000</v>
      </c>
      <c r="G2121">
        <v>1134.8</v>
      </c>
      <c r="H2121">
        <v>736656</v>
      </c>
      <c r="I2121">
        <v>463.5</v>
      </c>
      <c r="J2121">
        <v>59.264000000000003</v>
      </c>
      <c r="K2121">
        <v>20.995000000000001</v>
      </c>
      <c r="L2121">
        <v>30.47</v>
      </c>
      <c r="M2121">
        <v>12.997999999999999</v>
      </c>
    </row>
    <row r="2122" spans="1:13" hidden="1" x14ac:dyDescent="0.3">
      <c r="A2122" t="s">
        <v>32</v>
      </c>
      <c r="B2122">
        <v>2008</v>
      </c>
      <c r="C2122" t="s">
        <v>166</v>
      </c>
      <c r="D2122" t="s">
        <v>330</v>
      </c>
      <c r="E2122">
        <v>1487</v>
      </c>
      <c r="F2122">
        <v>1609</v>
      </c>
      <c r="G2122">
        <v>1134.8</v>
      </c>
      <c r="H2122">
        <v>212700.48</v>
      </c>
      <c r="I2122">
        <v>133.83000000000001</v>
      </c>
      <c r="J2122">
        <v>1.1359999999999999</v>
      </c>
      <c r="K2122">
        <v>20.995000000000001</v>
      </c>
      <c r="L2122">
        <v>30.47</v>
      </c>
      <c r="M2122">
        <v>12.997999999999999</v>
      </c>
    </row>
    <row r="2123" spans="1:13" hidden="1" x14ac:dyDescent="0.3">
      <c r="A2123" t="s">
        <v>20</v>
      </c>
      <c r="B2123">
        <v>2008</v>
      </c>
      <c r="C2123" t="s">
        <v>21</v>
      </c>
      <c r="D2123" t="s">
        <v>330</v>
      </c>
      <c r="E2123">
        <v>2050</v>
      </c>
      <c r="F2123">
        <v>5120</v>
      </c>
      <c r="G2123">
        <v>1134.8</v>
      </c>
      <c r="H2123">
        <v>293232</v>
      </c>
      <c r="I2123">
        <v>184.5</v>
      </c>
      <c r="J2123">
        <v>2.4950000000000001</v>
      </c>
      <c r="K2123">
        <v>20.995000000000001</v>
      </c>
      <c r="L2123">
        <v>30.47</v>
      </c>
      <c r="M2123">
        <v>12.997999999999999</v>
      </c>
    </row>
    <row r="2124" spans="1:13" hidden="1" x14ac:dyDescent="0.3">
      <c r="A2124" t="s">
        <v>13</v>
      </c>
      <c r="B2124">
        <v>2008</v>
      </c>
      <c r="C2124" t="s">
        <v>19</v>
      </c>
      <c r="D2124" t="s">
        <v>274</v>
      </c>
      <c r="E2124">
        <v>173100</v>
      </c>
      <c r="F2124">
        <v>345090</v>
      </c>
      <c r="G2124">
        <v>1540.9</v>
      </c>
      <c r="H2124">
        <v>24760224</v>
      </c>
      <c r="I2124">
        <v>15579</v>
      </c>
      <c r="J2124">
        <v>1.9650000000000001</v>
      </c>
      <c r="K2124">
        <v>19.763000000000002</v>
      </c>
      <c r="L2124">
        <v>29.573</v>
      </c>
      <c r="M2124">
        <v>11.872</v>
      </c>
    </row>
    <row r="2125" spans="1:13" hidden="1" x14ac:dyDescent="0.3">
      <c r="A2125" t="s">
        <v>18</v>
      </c>
      <c r="B2125">
        <v>2008</v>
      </c>
      <c r="C2125" t="s">
        <v>19</v>
      </c>
      <c r="D2125" t="s">
        <v>274</v>
      </c>
      <c r="E2125" t="s">
        <v>400</v>
      </c>
      <c r="F2125">
        <v>185760</v>
      </c>
      <c r="G2125">
        <v>1540.9</v>
      </c>
      <c r="H2125">
        <v>617932.80000000005</v>
      </c>
      <c r="I2125">
        <v>388.8</v>
      </c>
      <c r="J2125">
        <v>43.015000000000001</v>
      </c>
      <c r="K2125">
        <v>19.763000000000002</v>
      </c>
      <c r="L2125">
        <v>29.573</v>
      </c>
      <c r="M2125">
        <v>11.872</v>
      </c>
    </row>
    <row r="2126" spans="1:13" hidden="1" x14ac:dyDescent="0.3">
      <c r="A2126" t="s">
        <v>31</v>
      </c>
      <c r="B2126">
        <v>2008</v>
      </c>
      <c r="C2126" t="s">
        <v>19</v>
      </c>
      <c r="D2126" t="s">
        <v>274</v>
      </c>
      <c r="F2126" t="s">
        <v>401</v>
      </c>
      <c r="G2126">
        <v>1540.9</v>
      </c>
      <c r="H2126">
        <v>42912</v>
      </c>
      <c r="I2126">
        <v>27</v>
      </c>
      <c r="J2126">
        <v>0.79700000000000004</v>
      </c>
      <c r="K2126">
        <v>19.763000000000002</v>
      </c>
      <c r="L2126">
        <v>29.573</v>
      </c>
      <c r="M2126">
        <v>11.872</v>
      </c>
    </row>
    <row r="2127" spans="1:13" hidden="1" x14ac:dyDescent="0.3">
      <c r="A2127" t="s">
        <v>32</v>
      </c>
      <c r="B2127">
        <v>2008</v>
      </c>
      <c r="C2127" t="s">
        <v>21</v>
      </c>
      <c r="D2127" t="s">
        <v>274</v>
      </c>
      <c r="E2127">
        <v>260</v>
      </c>
      <c r="F2127">
        <v>180</v>
      </c>
      <c r="G2127">
        <v>1540.9</v>
      </c>
      <c r="H2127">
        <v>37190.400000000001</v>
      </c>
      <c r="I2127">
        <v>23.4</v>
      </c>
      <c r="J2127">
        <v>0.71399999999999997</v>
      </c>
      <c r="K2127">
        <v>19.763000000000002</v>
      </c>
      <c r="L2127">
        <v>29.573</v>
      </c>
      <c r="M2127">
        <v>11.872</v>
      </c>
    </row>
    <row r="2128" spans="1:13" hidden="1" x14ac:dyDescent="0.3">
      <c r="A2128" t="s">
        <v>20</v>
      </c>
      <c r="B2128">
        <v>2008</v>
      </c>
      <c r="C2128" t="s">
        <v>21</v>
      </c>
      <c r="D2128" t="s">
        <v>274</v>
      </c>
      <c r="E2128">
        <v>1380</v>
      </c>
      <c r="F2128">
        <v>2070</v>
      </c>
      <c r="G2128">
        <v>1540.9</v>
      </c>
      <c r="H2128">
        <v>197395.20000000001</v>
      </c>
      <c r="I2128">
        <v>124.2</v>
      </c>
      <c r="J2128" t="s">
        <v>402</v>
      </c>
      <c r="K2128">
        <v>19.763000000000002</v>
      </c>
      <c r="L2128">
        <v>29.573</v>
      </c>
      <c r="M2128">
        <v>11.872</v>
      </c>
    </row>
    <row r="2129" spans="1:13" hidden="1" x14ac:dyDescent="0.3">
      <c r="A2129" t="s">
        <v>13</v>
      </c>
      <c r="B2129">
        <v>2008</v>
      </c>
      <c r="C2129" t="s">
        <v>19</v>
      </c>
      <c r="D2129" t="s">
        <v>252</v>
      </c>
      <c r="E2129">
        <v>2735000</v>
      </c>
      <c r="F2129">
        <v>11000000</v>
      </c>
      <c r="G2129">
        <v>691.3</v>
      </c>
      <c r="I2129">
        <v>246150</v>
      </c>
      <c r="J2129">
        <v>3.9860000000000002</v>
      </c>
      <c r="K2129">
        <v>24.596</v>
      </c>
      <c r="L2129">
        <v>36.860999999999997</v>
      </c>
      <c r="M2129">
        <v>13.698</v>
      </c>
    </row>
    <row r="2130" spans="1:13" hidden="1" x14ac:dyDescent="0.3">
      <c r="A2130" t="s">
        <v>32</v>
      </c>
      <c r="B2130">
        <v>2008</v>
      </c>
      <c r="C2130" t="s">
        <v>19</v>
      </c>
      <c r="D2130" t="s">
        <v>252</v>
      </c>
      <c r="E2130" t="s">
        <v>403</v>
      </c>
      <c r="F2130">
        <v>1400</v>
      </c>
      <c r="G2130">
        <v>691.3</v>
      </c>
      <c r="H2130">
        <v>414816</v>
      </c>
      <c r="I2130">
        <v>261</v>
      </c>
      <c r="K2130">
        <v>24.596</v>
      </c>
      <c r="L2130">
        <v>36.860999999999997</v>
      </c>
      <c r="M2130">
        <v>13.698</v>
      </c>
    </row>
    <row r="2131" spans="1:13" hidden="1" x14ac:dyDescent="0.3">
      <c r="A2131" t="s">
        <v>20</v>
      </c>
      <c r="B2131">
        <v>2008</v>
      </c>
      <c r="C2131" t="s">
        <v>21</v>
      </c>
      <c r="D2131" t="s">
        <v>252</v>
      </c>
      <c r="E2131">
        <v>3466000</v>
      </c>
      <c r="F2131">
        <v>15733000</v>
      </c>
      <c r="G2131">
        <v>691.3</v>
      </c>
      <c r="H2131">
        <v>495776640</v>
      </c>
      <c r="I2131">
        <v>311940</v>
      </c>
      <c r="J2131">
        <v>4.5039999999999996</v>
      </c>
      <c r="K2131">
        <v>24.596</v>
      </c>
      <c r="L2131">
        <v>36.860999999999997</v>
      </c>
      <c r="M2131">
        <v>13.698</v>
      </c>
    </row>
    <row r="2132" spans="1:13" hidden="1" x14ac:dyDescent="0.3">
      <c r="A2132" t="s">
        <v>13</v>
      </c>
      <c r="B2132">
        <v>2008</v>
      </c>
      <c r="C2132" t="s">
        <v>19</v>
      </c>
      <c r="D2132" t="s">
        <v>264</v>
      </c>
      <c r="E2132">
        <v>242966</v>
      </c>
      <c r="F2132">
        <v>627175</v>
      </c>
      <c r="G2132">
        <v>1827.8</v>
      </c>
      <c r="H2132">
        <v>34753856.640000001</v>
      </c>
      <c r="I2132">
        <v>21866.94</v>
      </c>
      <c r="J2132">
        <v>2.5249999999999999</v>
      </c>
      <c r="K2132">
        <v>24.521999999999998</v>
      </c>
      <c r="L2132">
        <v>33.332000000000001</v>
      </c>
      <c r="M2132">
        <v>16.725000000000001</v>
      </c>
    </row>
    <row r="2133" spans="1:13" hidden="1" x14ac:dyDescent="0.3">
      <c r="A2133" t="s">
        <v>18</v>
      </c>
      <c r="B2133">
        <v>2008</v>
      </c>
      <c r="C2133" t="s">
        <v>24</v>
      </c>
      <c r="D2133" t="s">
        <v>264</v>
      </c>
      <c r="E2133">
        <v>972</v>
      </c>
      <c r="F2133">
        <v>51695</v>
      </c>
      <c r="G2133">
        <v>1827.8</v>
      </c>
      <c r="H2133">
        <v>139034.88</v>
      </c>
      <c r="I2133">
        <v>87.48</v>
      </c>
      <c r="J2133">
        <v>54.997999999999998</v>
      </c>
      <c r="K2133">
        <v>24.521999999999998</v>
      </c>
      <c r="M2133">
        <v>16.725000000000001</v>
      </c>
    </row>
    <row r="2134" spans="1:13" hidden="1" x14ac:dyDescent="0.3">
      <c r="A2134" t="s">
        <v>32</v>
      </c>
      <c r="B2134">
        <v>2008</v>
      </c>
      <c r="D2134" t="s">
        <v>264</v>
      </c>
      <c r="E2134">
        <v>716</v>
      </c>
      <c r="G2134">
        <v>1827.8</v>
      </c>
      <c r="H2134">
        <v>102416.64</v>
      </c>
      <c r="I2134">
        <v>64.44</v>
      </c>
      <c r="J2134">
        <v>0.64500000000000002</v>
      </c>
      <c r="K2134">
        <v>24.521999999999998</v>
      </c>
      <c r="L2134">
        <v>33.332000000000001</v>
      </c>
      <c r="M2134">
        <v>16.725000000000001</v>
      </c>
    </row>
    <row r="2135" spans="1:13" hidden="1" x14ac:dyDescent="0.3">
      <c r="A2135" t="s">
        <v>32</v>
      </c>
      <c r="B2135">
        <v>2008</v>
      </c>
      <c r="C2135" t="s">
        <v>21</v>
      </c>
      <c r="D2135" t="s">
        <v>264</v>
      </c>
      <c r="E2135">
        <v>336</v>
      </c>
      <c r="F2135">
        <v>227</v>
      </c>
      <c r="H2135">
        <v>48061.440000000002</v>
      </c>
      <c r="I2135">
        <v>30.24</v>
      </c>
      <c r="J2135">
        <v>0.64200000000000002</v>
      </c>
      <c r="K2135">
        <v>24.521999999999998</v>
      </c>
      <c r="L2135">
        <v>33.332000000000001</v>
      </c>
      <c r="M2135">
        <v>16.725000000000001</v>
      </c>
    </row>
    <row r="2136" spans="1:13" hidden="1" x14ac:dyDescent="0.3">
      <c r="A2136" t="s">
        <v>20</v>
      </c>
      <c r="B2136">
        <v>2008</v>
      </c>
      <c r="C2136" t="s">
        <v>21</v>
      </c>
      <c r="D2136" t="s">
        <v>264</v>
      </c>
      <c r="E2136">
        <v>635</v>
      </c>
      <c r="F2136">
        <v>1195</v>
      </c>
      <c r="G2136">
        <v>1827.8</v>
      </c>
      <c r="H2136">
        <v>90830.399999999994</v>
      </c>
      <c r="I2136">
        <v>57.15</v>
      </c>
      <c r="J2136">
        <v>1.905</v>
      </c>
      <c r="K2136">
        <v>24.521999999999998</v>
      </c>
      <c r="L2136">
        <v>33.332000000000001</v>
      </c>
      <c r="M2136">
        <v>16.725000000000001</v>
      </c>
    </row>
    <row r="2137" spans="1:13" hidden="1" x14ac:dyDescent="0.3">
      <c r="A2137" t="s">
        <v>13</v>
      </c>
      <c r="B2137">
        <v>2008</v>
      </c>
      <c r="C2137" t="s">
        <v>19</v>
      </c>
      <c r="D2137" t="s">
        <v>253</v>
      </c>
      <c r="E2137">
        <v>6011761</v>
      </c>
      <c r="F2137">
        <v>13051365</v>
      </c>
      <c r="G2137">
        <v>891.6</v>
      </c>
      <c r="H2137">
        <v>859922293.39999998</v>
      </c>
      <c r="I2137">
        <v>541058.49</v>
      </c>
      <c r="J2137">
        <v>2.1240000000000001</v>
      </c>
      <c r="K2137">
        <v>25.013999999999999</v>
      </c>
      <c r="L2137">
        <v>35.598999999999997</v>
      </c>
      <c r="M2137">
        <v>14.863</v>
      </c>
    </row>
    <row r="2138" spans="1:13" hidden="1" x14ac:dyDescent="0.3">
      <c r="A2138" t="s">
        <v>13</v>
      </c>
      <c r="B2138">
        <v>2008</v>
      </c>
      <c r="D2138" t="s">
        <v>253</v>
      </c>
      <c r="F2138">
        <v>45666</v>
      </c>
      <c r="G2138">
        <v>891.6</v>
      </c>
      <c r="H2138">
        <v>3092667.84</v>
      </c>
      <c r="I2138">
        <v>1945.89</v>
      </c>
      <c r="J2138">
        <v>2.0950000000000002</v>
      </c>
      <c r="K2138">
        <v>25.013999999999999</v>
      </c>
      <c r="L2138">
        <v>35.598999999999997</v>
      </c>
      <c r="M2138">
        <v>14.863</v>
      </c>
    </row>
    <row r="2139" spans="1:13" hidden="1" x14ac:dyDescent="0.3">
      <c r="A2139" t="s">
        <v>18</v>
      </c>
      <c r="B2139">
        <v>2008</v>
      </c>
      <c r="C2139" t="s">
        <v>19</v>
      </c>
      <c r="D2139" t="s">
        <v>253</v>
      </c>
      <c r="E2139">
        <v>2084179</v>
      </c>
      <c r="F2139">
        <v>109047670</v>
      </c>
      <c r="G2139">
        <v>891.6</v>
      </c>
      <c r="H2139">
        <v>298120964.19999999</v>
      </c>
      <c r="I2139">
        <v>187576.11</v>
      </c>
      <c r="J2139">
        <v>47.593000000000004</v>
      </c>
      <c r="K2139">
        <v>25.013999999999999</v>
      </c>
      <c r="L2139">
        <v>35.598999999999997</v>
      </c>
      <c r="M2139">
        <v>14.863</v>
      </c>
    </row>
    <row r="2140" spans="1:13" hidden="1" x14ac:dyDescent="0.3">
      <c r="A2140" t="s">
        <v>31</v>
      </c>
      <c r="B2140">
        <v>2008</v>
      </c>
      <c r="C2140" t="s">
        <v>16</v>
      </c>
      <c r="D2140" t="s">
        <v>253</v>
      </c>
      <c r="E2140">
        <v>9106</v>
      </c>
      <c r="F2140">
        <v>16995</v>
      </c>
      <c r="G2140">
        <v>891.6</v>
      </c>
      <c r="H2140">
        <v>1302522.24</v>
      </c>
      <c r="I2140">
        <v>819.54</v>
      </c>
      <c r="J2140">
        <v>1.915</v>
      </c>
      <c r="K2140">
        <v>25.013999999999999</v>
      </c>
      <c r="L2140">
        <v>35.598999999999997</v>
      </c>
      <c r="M2140">
        <v>14.863</v>
      </c>
    </row>
    <row r="2141" spans="1:13" hidden="1" x14ac:dyDescent="0.3">
      <c r="A2141" t="s">
        <v>32</v>
      </c>
      <c r="B2141">
        <v>2008</v>
      </c>
      <c r="C2141" t="s">
        <v>19</v>
      </c>
      <c r="D2141" t="s">
        <v>253</v>
      </c>
      <c r="E2141">
        <v>362921</v>
      </c>
      <c r="F2141">
        <v>195349</v>
      </c>
      <c r="G2141">
        <v>891.6</v>
      </c>
      <c r="H2141">
        <v>51912219.840000004</v>
      </c>
      <c r="I2141" t="s">
        <v>404</v>
      </c>
      <c r="J2141">
        <v>0.55000000000000004</v>
      </c>
      <c r="K2141">
        <v>25.013999999999999</v>
      </c>
      <c r="L2141">
        <v>35.598999999999997</v>
      </c>
      <c r="M2141">
        <v>14.863</v>
      </c>
    </row>
    <row r="2142" spans="1:13" hidden="1" x14ac:dyDescent="0.3">
      <c r="A2142" t="s">
        <v>32</v>
      </c>
      <c r="B2142">
        <v>2008</v>
      </c>
      <c r="C2142" t="s">
        <v>16</v>
      </c>
      <c r="D2142" t="s">
        <v>253</v>
      </c>
      <c r="E2142">
        <v>53715</v>
      </c>
      <c r="F2142">
        <v>33405</v>
      </c>
      <c r="G2142">
        <v>891.6</v>
      </c>
      <c r="H2142">
        <v>7683393.5999999996</v>
      </c>
      <c r="I2142">
        <v>4834.3500000000004</v>
      </c>
      <c r="J2142">
        <v>0.66200000000000003</v>
      </c>
      <c r="K2142">
        <v>25.013999999999999</v>
      </c>
      <c r="L2142">
        <v>35.598999999999997</v>
      </c>
      <c r="M2142">
        <v>14.863</v>
      </c>
    </row>
    <row r="2143" spans="1:13" hidden="1" x14ac:dyDescent="0.3">
      <c r="A2143" t="s">
        <v>20</v>
      </c>
      <c r="B2143">
        <v>2008</v>
      </c>
      <c r="C2143" t="s">
        <v>21</v>
      </c>
      <c r="D2143" t="s">
        <v>253</v>
      </c>
      <c r="E2143">
        <v>9513039</v>
      </c>
      <c r="F2143">
        <v>28554178</v>
      </c>
      <c r="G2143">
        <v>891.6</v>
      </c>
      <c r="H2143">
        <v>1360745099</v>
      </c>
      <c r="I2143">
        <v>856173.51</v>
      </c>
      <c r="J2143">
        <v>2.96</v>
      </c>
      <c r="K2143">
        <v>25.013999999999999</v>
      </c>
      <c r="L2143">
        <v>35.598999999999997</v>
      </c>
      <c r="M2143">
        <v>14.863</v>
      </c>
    </row>
    <row r="2144" spans="1:13" hidden="1" x14ac:dyDescent="0.3">
      <c r="A2144" t="s">
        <v>22</v>
      </c>
      <c r="B2144">
        <v>2008</v>
      </c>
      <c r="C2144" t="s">
        <v>19</v>
      </c>
      <c r="D2144" t="s">
        <v>295</v>
      </c>
      <c r="E2144">
        <v>120707</v>
      </c>
      <c r="F2144" t="s">
        <v>405</v>
      </c>
      <c r="G2144">
        <v>1363.7</v>
      </c>
      <c r="H2144">
        <v>17265929.280000001</v>
      </c>
      <c r="I2144">
        <v>10863.63</v>
      </c>
      <c r="J2144">
        <v>1.5249999999999999</v>
      </c>
      <c r="K2144">
        <v>18.483000000000001</v>
      </c>
      <c r="L2144">
        <v>28.317</v>
      </c>
      <c r="M2144">
        <v>10.285</v>
      </c>
    </row>
    <row r="2145" spans="1:13" hidden="1" x14ac:dyDescent="0.3">
      <c r="A2145" t="s">
        <v>13</v>
      </c>
      <c r="B2145">
        <v>2008</v>
      </c>
      <c r="C2145" t="s">
        <v>19</v>
      </c>
      <c r="D2145" t="s">
        <v>295</v>
      </c>
      <c r="E2145">
        <v>275711</v>
      </c>
      <c r="F2145">
        <v>528524</v>
      </c>
      <c r="G2145">
        <v>1363.7</v>
      </c>
      <c r="H2145">
        <v>39437701.439999998</v>
      </c>
      <c r="I2145">
        <v>24813.99</v>
      </c>
      <c r="J2145">
        <v>1.6279999999999999</v>
      </c>
      <c r="K2145">
        <v>18.483000000000001</v>
      </c>
      <c r="L2145">
        <v>28.317</v>
      </c>
      <c r="M2145">
        <v>10.285</v>
      </c>
    </row>
    <row r="2146" spans="1:13" hidden="1" x14ac:dyDescent="0.3">
      <c r="A2146" t="s">
        <v>13</v>
      </c>
      <c r="B2146">
        <v>2008</v>
      </c>
      <c r="C2146" t="s">
        <v>16</v>
      </c>
      <c r="D2146" t="s">
        <v>295</v>
      </c>
      <c r="E2146">
        <v>12654</v>
      </c>
      <c r="F2146">
        <v>39797</v>
      </c>
      <c r="G2146">
        <v>1363.7</v>
      </c>
      <c r="H2146">
        <v>1810028.16</v>
      </c>
      <c r="I2146">
        <v>1138.8599999999999</v>
      </c>
      <c r="J2146">
        <v>3.1</v>
      </c>
      <c r="K2146">
        <v>18.483000000000001</v>
      </c>
      <c r="L2146">
        <v>28.317</v>
      </c>
      <c r="M2146">
        <v>10.285</v>
      </c>
    </row>
    <row r="2147" spans="1:13" hidden="1" x14ac:dyDescent="0.3">
      <c r="A2147" t="s">
        <v>18</v>
      </c>
      <c r="B2147">
        <v>2008</v>
      </c>
      <c r="C2147" t="s">
        <v>24</v>
      </c>
      <c r="D2147" t="s">
        <v>295</v>
      </c>
      <c r="E2147">
        <v>107907</v>
      </c>
      <c r="F2147">
        <v>5683369</v>
      </c>
      <c r="G2147">
        <v>1363.7</v>
      </c>
      <c r="H2147">
        <v>15435017.279999999</v>
      </c>
      <c r="I2147">
        <v>9711.6299999999992</v>
      </c>
      <c r="J2147">
        <v>54.82</v>
      </c>
      <c r="K2147">
        <v>18.483000000000001</v>
      </c>
      <c r="L2147">
        <v>28.317</v>
      </c>
      <c r="M2147">
        <v>10.285</v>
      </c>
    </row>
    <row r="2148" spans="1:13" hidden="1" x14ac:dyDescent="0.3">
      <c r="A2148" t="s">
        <v>31</v>
      </c>
      <c r="B2148">
        <v>2008</v>
      </c>
      <c r="C2148" t="s">
        <v>19</v>
      </c>
      <c r="D2148" t="s">
        <v>295</v>
      </c>
      <c r="E2148">
        <v>37</v>
      </c>
      <c r="F2148">
        <v>35</v>
      </c>
      <c r="G2148">
        <v>1363.7</v>
      </c>
      <c r="H2148">
        <v>5292.48</v>
      </c>
      <c r="I2148">
        <v>3.33</v>
      </c>
      <c r="J2148">
        <v>0.95</v>
      </c>
      <c r="K2148">
        <v>18.483000000000001</v>
      </c>
      <c r="L2148">
        <v>28.317</v>
      </c>
      <c r="M2148">
        <v>10.285</v>
      </c>
    </row>
    <row r="2149" spans="1:13" hidden="1" x14ac:dyDescent="0.3">
      <c r="A2149" t="s">
        <v>32</v>
      </c>
      <c r="B2149">
        <v>2008</v>
      </c>
      <c r="C2149" t="s">
        <v>33</v>
      </c>
      <c r="D2149" t="s">
        <v>295</v>
      </c>
      <c r="E2149">
        <v>12152</v>
      </c>
      <c r="F2149">
        <v>8916</v>
      </c>
      <c r="G2149">
        <v>1363.7</v>
      </c>
      <c r="H2149">
        <v>1738222.08</v>
      </c>
      <c r="I2149">
        <v>1093.68</v>
      </c>
      <c r="J2149">
        <v>0.66200000000000003</v>
      </c>
      <c r="K2149">
        <v>18.483000000000001</v>
      </c>
      <c r="L2149">
        <v>28.317</v>
      </c>
    </row>
    <row r="2150" spans="1:13" hidden="1" x14ac:dyDescent="0.3">
      <c r="A2150" t="s">
        <v>32</v>
      </c>
      <c r="B2150">
        <v>2008</v>
      </c>
      <c r="C2150" t="s">
        <v>16</v>
      </c>
      <c r="D2150" t="s">
        <v>295</v>
      </c>
      <c r="E2150">
        <v>203</v>
      </c>
      <c r="F2150">
        <v>129</v>
      </c>
      <c r="G2150">
        <v>1363.7</v>
      </c>
      <c r="H2150">
        <v>29037.119999999999</v>
      </c>
      <c r="I2150">
        <v>18.27</v>
      </c>
      <c r="J2150">
        <v>0.76</v>
      </c>
      <c r="K2150">
        <v>18.483000000000001</v>
      </c>
      <c r="L2150">
        <v>28.317</v>
      </c>
      <c r="M2150">
        <v>10.285</v>
      </c>
    </row>
    <row r="2151" spans="1:13" hidden="1" x14ac:dyDescent="0.3">
      <c r="A2151" t="s">
        <v>20</v>
      </c>
      <c r="B2151">
        <v>2008</v>
      </c>
      <c r="C2151" t="s">
        <v>21</v>
      </c>
      <c r="D2151" t="s">
        <v>295</v>
      </c>
      <c r="E2151">
        <v>379081</v>
      </c>
      <c r="G2151">
        <v>1363.7</v>
      </c>
      <c r="H2151">
        <v>54223746.240000002</v>
      </c>
      <c r="I2151">
        <v>34117.29</v>
      </c>
      <c r="J2151">
        <v>1.492</v>
      </c>
      <c r="K2151">
        <v>18.483000000000001</v>
      </c>
      <c r="L2151">
        <v>28.317</v>
      </c>
      <c r="M2151">
        <v>10.285</v>
      </c>
    </row>
    <row r="2152" spans="1:13" hidden="1" x14ac:dyDescent="0.3">
      <c r="A2152" t="s">
        <v>32</v>
      </c>
      <c r="B2152">
        <v>2008</v>
      </c>
      <c r="C2152" t="s">
        <v>21</v>
      </c>
      <c r="D2152" t="s">
        <v>406</v>
      </c>
      <c r="E2152">
        <v>11</v>
      </c>
      <c r="F2152">
        <v>5</v>
      </c>
      <c r="G2152">
        <v>1390.1</v>
      </c>
      <c r="H2152">
        <v>1573.44</v>
      </c>
      <c r="I2152">
        <v>0.99</v>
      </c>
      <c r="J2152">
        <v>0.44</v>
      </c>
      <c r="K2152">
        <v>-3.4670000000000001</v>
      </c>
      <c r="L2152">
        <v>10.074999999999999</v>
      </c>
      <c r="M2152" t="s">
        <v>407</v>
      </c>
    </row>
    <row r="2153" spans="1:13" hidden="1" x14ac:dyDescent="0.3">
      <c r="A2153" t="s">
        <v>20</v>
      </c>
      <c r="B2153">
        <v>2008</v>
      </c>
      <c r="C2153" t="s">
        <v>21</v>
      </c>
      <c r="D2153" t="s">
        <v>406</v>
      </c>
      <c r="E2153">
        <v>274022</v>
      </c>
      <c r="F2153">
        <v>492140</v>
      </c>
      <c r="G2153">
        <v>1390.1</v>
      </c>
      <c r="H2153">
        <v>39196106.880000003</v>
      </c>
      <c r="K2153">
        <v>-3.4670000000000001</v>
      </c>
      <c r="L2153">
        <v>10.074999999999999</v>
      </c>
      <c r="M2153">
        <v>-17.64</v>
      </c>
    </row>
    <row r="2154" spans="1:13" hidden="1" x14ac:dyDescent="0.3">
      <c r="A2154" t="s">
        <v>22</v>
      </c>
      <c r="B2154">
        <v>2008</v>
      </c>
      <c r="C2154" t="s">
        <v>14</v>
      </c>
      <c r="D2154" t="s">
        <v>322</v>
      </c>
      <c r="E2154">
        <v>29768.73</v>
      </c>
      <c r="F2154">
        <v>27189</v>
      </c>
      <c r="G2154">
        <v>1295.2</v>
      </c>
      <c r="H2154">
        <v>4258119.1390000004</v>
      </c>
      <c r="I2154">
        <v>2679.1860000000001</v>
      </c>
      <c r="J2154">
        <v>0.81299999999999994</v>
      </c>
      <c r="K2154">
        <v>23.004000000000001</v>
      </c>
      <c r="L2154">
        <v>33.314</v>
      </c>
      <c r="M2154">
        <v>13.688000000000001</v>
      </c>
    </row>
    <row r="2155" spans="1:13" hidden="1" x14ac:dyDescent="0.3">
      <c r="A2155" t="s">
        <v>13</v>
      </c>
      <c r="B2155">
        <v>2008</v>
      </c>
      <c r="C2155" t="s">
        <v>14</v>
      </c>
      <c r="D2155" t="s">
        <v>322</v>
      </c>
      <c r="E2155">
        <v>188422.33</v>
      </c>
      <c r="F2155">
        <v>162674</v>
      </c>
      <c r="G2155">
        <v>1295.2</v>
      </c>
      <c r="H2155">
        <v>26951930.079999998</v>
      </c>
      <c r="I2155">
        <v>16958.009999999998</v>
      </c>
      <c r="K2155">
        <v>23.004000000000001</v>
      </c>
      <c r="L2155">
        <v>33.314</v>
      </c>
      <c r="M2155">
        <v>13.688000000000001</v>
      </c>
    </row>
    <row r="2156" spans="1:13" hidden="1" x14ac:dyDescent="0.3">
      <c r="A2156" t="s">
        <v>13</v>
      </c>
      <c r="B2156">
        <v>2008</v>
      </c>
      <c r="C2156" t="s">
        <v>17</v>
      </c>
      <c r="D2156" t="s">
        <v>322</v>
      </c>
      <c r="E2156">
        <v>1008437.16</v>
      </c>
      <c r="F2156">
        <v>1333906</v>
      </c>
      <c r="G2156">
        <v>1295.2</v>
      </c>
      <c r="H2156">
        <v>144246851.40000001</v>
      </c>
      <c r="I2156">
        <v>90759.343999999997</v>
      </c>
      <c r="J2156">
        <v>1.391</v>
      </c>
      <c r="K2156">
        <v>23.004000000000001</v>
      </c>
      <c r="L2156">
        <v>33.314</v>
      </c>
      <c r="M2156">
        <v>13.688000000000001</v>
      </c>
    </row>
    <row r="2157" spans="1:13" hidden="1" x14ac:dyDescent="0.3">
      <c r="A2157" t="s">
        <v>18</v>
      </c>
      <c r="B2157">
        <v>2008</v>
      </c>
      <c r="C2157" t="s">
        <v>24</v>
      </c>
      <c r="D2157" t="s">
        <v>322</v>
      </c>
      <c r="E2157">
        <v>729.31</v>
      </c>
      <c r="F2157">
        <v>18446</v>
      </c>
      <c r="G2157">
        <v>1295.2</v>
      </c>
      <c r="H2157">
        <v>104320.50199999999</v>
      </c>
      <c r="I2157">
        <v>65.638000000000005</v>
      </c>
      <c r="J2157">
        <v>27.251000000000001</v>
      </c>
      <c r="K2157">
        <v>23.004000000000001</v>
      </c>
      <c r="L2157">
        <v>33.314</v>
      </c>
      <c r="M2157">
        <v>13.688000000000001</v>
      </c>
    </row>
    <row r="2158" spans="1:13" hidden="1" x14ac:dyDescent="0.3">
      <c r="A2158" t="s">
        <v>20</v>
      </c>
      <c r="B2158">
        <v>2008</v>
      </c>
      <c r="C2158" t="s">
        <v>21</v>
      </c>
      <c r="D2158" t="s">
        <v>322</v>
      </c>
      <c r="E2158">
        <v>58602.34</v>
      </c>
      <c r="F2158">
        <v>79871</v>
      </c>
      <c r="G2158">
        <v>1295.2</v>
      </c>
      <c r="H2158">
        <v>8382478.7139999997</v>
      </c>
      <c r="I2158">
        <v>5274.2110000000002</v>
      </c>
      <c r="J2158">
        <v>1.4359999999999999</v>
      </c>
      <c r="K2158">
        <v>23.004000000000001</v>
      </c>
      <c r="L2158">
        <v>33.314</v>
      </c>
      <c r="M2158">
        <v>13.688000000000001</v>
      </c>
    </row>
    <row r="2159" spans="1:13" hidden="1" x14ac:dyDescent="0.3">
      <c r="A2159" t="s">
        <v>22</v>
      </c>
      <c r="B2159">
        <v>2009</v>
      </c>
      <c r="C2159" t="s">
        <v>19</v>
      </c>
      <c r="D2159" t="s">
        <v>243</v>
      </c>
      <c r="E2159">
        <v>10024</v>
      </c>
      <c r="F2159">
        <v>8062</v>
      </c>
      <c r="G2159">
        <v>889.3</v>
      </c>
      <c r="H2159">
        <v>1561939.68</v>
      </c>
      <c r="I2159">
        <v>1704.08</v>
      </c>
      <c r="J2159">
        <v>0.72899999999999998</v>
      </c>
      <c r="K2159">
        <v>26.684999999999999</v>
      </c>
      <c r="L2159">
        <v>37.679000000000002</v>
      </c>
      <c r="M2159">
        <v>15.964</v>
      </c>
    </row>
    <row r="2160" spans="1:13" hidden="1" x14ac:dyDescent="0.3">
      <c r="A2160" t="s">
        <v>13</v>
      </c>
      <c r="B2160">
        <v>2009</v>
      </c>
      <c r="D2160" t="s">
        <v>243</v>
      </c>
      <c r="E2160">
        <v>525890</v>
      </c>
      <c r="F2160">
        <v>471321</v>
      </c>
      <c r="G2160">
        <v>889.3</v>
      </c>
      <c r="H2160">
        <v>81944179.799999997</v>
      </c>
      <c r="I2160">
        <v>89401.3</v>
      </c>
      <c r="J2160">
        <v>0.90600000000000003</v>
      </c>
      <c r="K2160">
        <v>26.684999999999999</v>
      </c>
      <c r="L2160">
        <v>37.679000000000002</v>
      </c>
      <c r="M2160">
        <v>15.964</v>
      </c>
    </row>
    <row r="2161" spans="1:13" hidden="1" x14ac:dyDescent="0.3">
      <c r="A2161" t="s">
        <v>13</v>
      </c>
      <c r="B2161">
        <v>2009</v>
      </c>
      <c r="C2161" t="s">
        <v>16</v>
      </c>
      <c r="D2161" t="s">
        <v>243</v>
      </c>
      <c r="E2161">
        <v>95682</v>
      </c>
      <c r="F2161">
        <v>176656</v>
      </c>
      <c r="G2161">
        <v>889.3</v>
      </c>
      <c r="H2161">
        <v>14909169.24</v>
      </c>
      <c r="I2161">
        <v>16265.94</v>
      </c>
      <c r="J2161">
        <v>1.492</v>
      </c>
      <c r="K2161">
        <v>26.684999999999999</v>
      </c>
      <c r="L2161">
        <v>37.679000000000002</v>
      </c>
      <c r="M2161">
        <v>15.964</v>
      </c>
    </row>
    <row r="2162" spans="1:13" hidden="1" x14ac:dyDescent="0.3">
      <c r="A2162" t="s">
        <v>13</v>
      </c>
      <c r="B2162">
        <v>2009</v>
      </c>
      <c r="C2162" t="s">
        <v>17</v>
      </c>
      <c r="D2162" t="s">
        <v>243</v>
      </c>
      <c r="E2162">
        <v>2502458</v>
      </c>
      <c r="F2162">
        <v>2992233</v>
      </c>
      <c r="G2162">
        <v>889.3</v>
      </c>
      <c r="H2162">
        <v>389933005.60000002</v>
      </c>
      <c r="I2162" t="s">
        <v>408</v>
      </c>
      <c r="J2162">
        <v>1.1060000000000001</v>
      </c>
      <c r="K2162">
        <v>26.684999999999999</v>
      </c>
      <c r="L2162">
        <v>37.679000000000002</v>
      </c>
      <c r="M2162">
        <v>15.964</v>
      </c>
    </row>
    <row r="2163" spans="1:13" hidden="1" x14ac:dyDescent="0.3">
      <c r="A2163" t="s">
        <v>18</v>
      </c>
      <c r="B2163">
        <v>2009</v>
      </c>
      <c r="C2163" t="s">
        <v>24</v>
      </c>
      <c r="D2163" t="s">
        <v>243</v>
      </c>
      <c r="E2163">
        <v>72916</v>
      </c>
      <c r="G2163">
        <v>889.3</v>
      </c>
      <c r="H2163">
        <v>11361771.119999999</v>
      </c>
      <c r="I2163">
        <v>12395.72</v>
      </c>
      <c r="J2163">
        <v>44.664999999999999</v>
      </c>
      <c r="K2163">
        <v>26.684999999999999</v>
      </c>
      <c r="L2163">
        <v>37.679000000000002</v>
      </c>
      <c r="M2163">
        <v>15.964</v>
      </c>
    </row>
    <row r="2164" spans="1:13" hidden="1" x14ac:dyDescent="0.3">
      <c r="A2164" t="s">
        <v>31</v>
      </c>
      <c r="B2164">
        <v>2009</v>
      </c>
      <c r="C2164" t="s">
        <v>21</v>
      </c>
      <c r="D2164" t="s">
        <v>243</v>
      </c>
      <c r="E2164">
        <v>18203</v>
      </c>
      <c r="F2164">
        <v>25575</v>
      </c>
      <c r="G2164">
        <v>889.3</v>
      </c>
      <c r="H2164">
        <v>2836391.46</v>
      </c>
      <c r="I2164">
        <v>3094.51</v>
      </c>
      <c r="J2164">
        <v>1.395</v>
      </c>
      <c r="K2164">
        <v>26.684999999999999</v>
      </c>
      <c r="L2164">
        <v>37.679000000000002</v>
      </c>
      <c r="M2164">
        <v>15.964</v>
      </c>
    </row>
    <row r="2165" spans="1:13" hidden="1" x14ac:dyDescent="0.3">
      <c r="A2165" t="s">
        <v>32</v>
      </c>
      <c r="B2165">
        <v>2009</v>
      </c>
      <c r="C2165" t="s">
        <v>19</v>
      </c>
      <c r="D2165" t="s">
        <v>243</v>
      </c>
      <c r="E2165">
        <v>20045</v>
      </c>
      <c r="F2165">
        <v>19845</v>
      </c>
      <c r="G2165">
        <v>889.3</v>
      </c>
      <c r="H2165" t="s">
        <v>409</v>
      </c>
      <c r="I2165">
        <v>3407.65</v>
      </c>
      <c r="J2165">
        <v>0.99199999999999999</v>
      </c>
      <c r="K2165">
        <v>26.684999999999999</v>
      </c>
      <c r="L2165">
        <v>37.679000000000002</v>
      </c>
      <c r="M2165">
        <v>15.964</v>
      </c>
    </row>
    <row r="2166" spans="1:13" hidden="1" x14ac:dyDescent="0.3">
      <c r="A2166" t="s">
        <v>20</v>
      </c>
      <c r="B2166">
        <v>2009</v>
      </c>
      <c r="C2166" t="s">
        <v>21</v>
      </c>
      <c r="D2166" t="s">
        <v>243</v>
      </c>
      <c r="E2166">
        <v>2116098</v>
      </c>
      <c r="F2166">
        <v>4403841</v>
      </c>
      <c r="G2166">
        <v>889.3</v>
      </c>
      <c r="H2166">
        <v>329730390.39999998</v>
      </c>
      <c r="I2166">
        <v>359736.66</v>
      </c>
      <c r="J2166">
        <v>2.0760000000000001</v>
      </c>
      <c r="K2166">
        <v>26.684999999999999</v>
      </c>
      <c r="L2166">
        <v>37.679000000000002</v>
      </c>
      <c r="M2166">
        <v>15.964</v>
      </c>
    </row>
    <row r="2167" spans="1:13" hidden="1" x14ac:dyDescent="0.3">
      <c r="A2167" t="s">
        <v>22</v>
      </c>
      <c r="B2167">
        <v>2009</v>
      </c>
      <c r="C2167" t="s">
        <v>19</v>
      </c>
      <c r="D2167" t="s">
        <v>282</v>
      </c>
      <c r="E2167">
        <v>8889</v>
      </c>
      <c r="F2167">
        <v>2202</v>
      </c>
      <c r="G2167">
        <v>956.9</v>
      </c>
      <c r="H2167">
        <v>1385083.98</v>
      </c>
      <c r="I2167">
        <v>1511.13</v>
      </c>
      <c r="J2167">
        <v>0.20799999999999999</v>
      </c>
      <c r="K2167">
        <v>27.163</v>
      </c>
      <c r="L2167">
        <v>37.734999999999999</v>
      </c>
      <c r="M2167">
        <v>16.645</v>
      </c>
    </row>
    <row r="2168" spans="1:13" hidden="1" x14ac:dyDescent="0.3">
      <c r="A2168" t="s">
        <v>13</v>
      </c>
      <c r="B2168">
        <v>2009</v>
      </c>
      <c r="C2168" t="s">
        <v>19</v>
      </c>
      <c r="D2168" t="s">
        <v>282</v>
      </c>
      <c r="E2168">
        <v>3837610</v>
      </c>
      <c r="F2168">
        <v>4347316</v>
      </c>
      <c r="G2168">
        <v>956.9</v>
      </c>
      <c r="H2168">
        <v>597976390.20000005</v>
      </c>
      <c r="I2168">
        <v>652393.69999999995</v>
      </c>
      <c r="J2168">
        <v>1.107</v>
      </c>
      <c r="K2168">
        <v>27.163</v>
      </c>
      <c r="L2168">
        <v>37.734999999999999</v>
      </c>
      <c r="M2168">
        <v>16.645</v>
      </c>
    </row>
    <row r="2169" spans="1:13" hidden="1" x14ac:dyDescent="0.3">
      <c r="A2169" t="s">
        <v>18</v>
      </c>
      <c r="B2169">
        <v>2009</v>
      </c>
      <c r="C2169" t="s">
        <v>24</v>
      </c>
      <c r="D2169" t="s">
        <v>282</v>
      </c>
      <c r="E2169">
        <v>6788</v>
      </c>
      <c r="F2169">
        <v>35356</v>
      </c>
      <c r="G2169">
        <v>956.9</v>
      </c>
      <c r="H2169">
        <v>1057706.1599999999</v>
      </c>
      <c r="J2169">
        <v>3.3889999999999998</v>
      </c>
      <c r="K2169">
        <v>27.163</v>
      </c>
      <c r="L2169">
        <v>37.734999999999999</v>
      </c>
      <c r="M2169">
        <v>16.645</v>
      </c>
    </row>
    <row r="2170" spans="1:13" hidden="1" x14ac:dyDescent="0.3">
      <c r="A2170" t="s">
        <v>31</v>
      </c>
      <c r="B2170">
        <v>2009</v>
      </c>
      <c r="C2170" t="s">
        <v>19</v>
      </c>
      <c r="D2170" t="s">
        <v>282</v>
      </c>
      <c r="E2170">
        <v>4523</v>
      </c>
      <c r="F2170">
        <v>589</v>
      </c>
      <c r="G2170">
        <v>956.9</v>
      </c>
      <c r="H2170">
        <v>704773.86</v>
      </c>
      <c r="I2170">
        <v>768.91</v>
      </c>
      <c r="J2170">
        <v>0.30499999999999999</v>
      </c>
      <c r="K2170">
        <v>27.163</v>
      </c>
      <c r="L2170">
        <v>37.734999999999999</v>
      </c>
    </row>
    <row r="2171" spans="1:13" hidden="1" x14ac:dyDescent="0.3">
      <c r="A2171" t="s">
        <v>32</v>
      </c>
      <c r="B2171">
        <v>2009</v>
      </c>
      <c r="C2171" t="s">
        <v>19</v>
      </c>
      <c r="D2171" t="s">
        <v>282</v>
      </c>
      <c r="E2171">
        <v>102703</v>
      </c>
      <c r="F2171">
        <v>28064</v>
      </c>
      <c r="G2171">
        <v>956.9</v>
      </c>
      <c r="H2171">
        <v>16003181.460000001</v>
      </c>
      <c r="I2171">
        <v>17459.509999999998</v>
      </c>
      <c r="J2171">
        <v>0.28000000000000003</v>
      </c>
      <c r="K2171">
        <v>27.163</v>
      </c>
      <c r="L2171">
        <v>37.734999999999999</v>
      </c>
      <c r="M2171">
        <v>16.645</v>
      </c>
    </row>
    <row r="2172" spans="1:13" hidden="1" x14ac:dyDescent="0.3">
      <c r="A2172" t="s">
        <v>32</v>
      </c>
      <c r="B2172">
        <v>2009</v>
      </c>
      <c r="C2172" t="s">
        <v>21</v>
      </c>
      <c r="D2172" t="s">
        <v>282</v>
      </c>
      <c r="E2172">
        <v>4512</v>
      </c>
      <c r="F2172">
        <v>1135</v>
      </c>
      <c r="G2172">
        <v>956.9</v>
      </c>
      <c r="H2172">
        <v>703059.84</v>
      </c>
      <c r="I2172">
        <v>767.04</v>
      </c>
      <c r="J2172">
        <v>0.24199999999999999</v>
      </c>
      <c r="K2172">
        <v>27.163</v>
      </c>
      <c r="L2172">
        <v>37.734999999999999</v>
      </c>
      <c r="M2172">
        <v>16.645</v>
      </c>
    </row>
    <row r="2173" spans="1:13" hidden="1" x14ac:dyDescent="0.3">
      <c r="A2173" t="s">
        <v>20</v>
      </c>
      <c r="B2173">
        <v>2009</v>
      </c>
      <c r="C2173" t="s">
        <v>21</v>
      </c>
      <c r="D2173" t="s">
        <v>282</v>
      </c>
      <c r="E2173">
        <v>109163</v>
      </c>
      <c r="F2173">
        <v>118923</v>
      </c>
      <c r="G2173">
        <v>956.9</v>
      </c>
      <c r="H2173">
        <v>17009778.66</v>
      </c>
      <c r="I2173">
        <v>18557.71</v>
      </c>
      <c r="J2173">
        <v>1.302</v>
      </c>
      <c r="K2173">
        <v>27.163</v>
      </c>
      <c r="L2173">
        <v>37.734999999999999</v>
      </c>
      <c r="M2173">
        <v>16.645</v>
      </c>
    </row>
    <row r="2174" spans="1:13" hidden="1" x14ac:dyDescent="0.3">
      <c r="A2174" t="s">
        <v>22</v>
      </c>
      <c r="B2174">
        <v>2009</v>
      </c>
      <c r="C2174" t="s">
        <v>19</v>
      </c>
      <c r="D2174" t="s">
        <v>244</v>
      </c>
      <c r="E2174">
        <v>14700</v>
      </c>
      <c r="F2174">
        <v>11000</v>
      </c>
      <c r="G2174">
        <v>618</v>
      </c>
      <c r="H2174">
        <v>2290554</v>
      </c>
      <c r="I2174">
        <v>2499</v>
      </c>
      <c r="J2174">
        <v>0.75800000000000001</v>
      </c>
      <c r="K2174">
        <v>27.588000000000001</v>
      </c>
      <c r="M2174">
        <v>17.529</v>
      </c>
    </row>
    <row r="2175" spans="1:13" hidden="1" x14ac:dyDescent="0.3">
      <c r="A2175" t="s">
        <v>13</v>
      </c>
      <c r="B2175">
        <v>2009</v>
      </c>
      <c r="C2175" t="s">
        <v>123</v>
      </c>
      <c r="D2175" t="s">
        <v>244</v>
      </c>
      <c r="E2175">
        <v>658500</v>
      </c>
      <c r="F2175">
        <v>1228400</v>
      </c>
      <c r="G2175">
        <v>618</v>
      </c>
      <c r="H2175" t="s">
        <v>410</v>
      </c>
      <c r="I2175">
        <v>111945</v>
      </c>
      <c r="J2175">
        <v>1.694</v>
      </c>
      <c r="K2175">
        <v>27.588000000000001</v>
      </c>
      <c r="L2175">
        <v>39.622999999999998</v>
      </c>
      <c r="M2175">
        <v>17.529</v>
      </c>
    </row>
    <row r="2176" spans="1:13" hidden="1" x14ac:dyDescent="0.3">
      <c r="A2176" t="s">
        <v>13</v>
      </c>
      <c r="B2176">
        <v>2009</v>
      </c>
      <c r="C2176" t="s">
        <v>16</v>
      </c>
      <c r="D2176" t="s">
        <v>244</v>
      </c>
      <c r="E2176">
        <v>21000</v>
      </c>
      <c r="F2176">
        <v>64600</v>
      </c>
      <c r="G2176">
        <v>618</v>
      </c>
      <c r="H2176">
        <v>3272220</v>
      </c>
      <c r="I2176">
        <v>3570</v>
      </c>
      <c r="J2176">
        <v>3.0339999999999998</v>
      </c>
      <c r="K2176">
        <v>27.588000000000001</v>
      </c>
      <c r="L2176">
        <v>39.622999999999998</v>
      </c>
      <c r="M2176">
        <v>17.529</v>
      </c>
    </row>
    <row r="2177" spans="1:13" hidden="1" x14ac:dyDescent="0.3">
      <c r="A2177" t="s">
        <v>18</v>
      </c>
      <c r="B2177">
        <v>2009</v>
      </c>
      <c r="C2177" t="s">
        <v>24</v>
      </c>
      <c r="D2177" t="s">
        <v>244</v>
      </c>
      <c r="E2177">
        <v>190300</v>
      </c>
      <c r="G2177">
        <v>618</v>
      </c>
      <c r="H2177">
        <v>29652546</v>
      </c>
      <c r="I2177">
        <v>32351</v>
      </c>
      <c r="J2177" t="s">
        <v>411</v>
      </c>
      <c r="K2177">
        <v>27.588000000000001</v>
      </c>
      <c r="L2177">
        <v>39.622999999999998</v>
      </c>
      <c r="M2177">
        <v>17.529</v>
      </c>
    </row>
    <row r="2178" spans="1:13" hidden="1" x14ac:dyDescent="0.3">
      <c r="A2178" t="s">
        <v>32</v>
      </c>
      <c r="B2178">
        <v>2009</v>
      </c>
      <c r="C2178" t="s">
        <v>19</v>
      </c>
      <c r="D2178" t="s">
        <v>244</v>
      </c>
      <c r="E2178">
        <v>97900</v>
      </c>
      <c r="F2178">
        <v>50500</v>
      </c>
      <c r="G2178">
        <v>618</v>
      </c>
      <c r="H2178">
        <v>15254778</v>
      </c>
      <c r="I2178">
        <v>16643</v>
      </c>
      <c r="J2178">
        <v>0.61</v>
      </c>
      <c r="K2178">
        <v>27.588000000000001</v>
      </c>
      <c r="L2178">
        <v>39.622999999999998</v>
      </c>
      <c r="M2178">
        <v>17.529</v>
      </c>
    </row>
    <row r="2179" spans="1:13" hidden="1" x14ac:dyDescent="0.3">
      <c r="A2179" t="s">
        <v>20</v>
      </c>
      <c r="B2179">
        <v>2009</v>
      </c>
      <c r="C2179" t="s">
        <v>21</v>
      </c>
      <c r="D2179" t="s">
        <v>244</v>
      </c>
      <c r="E2179">
        <v>878000</v>
      </c>
      <c r="F2179">
        <v>2351300</v>
      </c>
      <c r="G2179">
        <v>618</v>
      </c>
      <c r="H2179">
        <v>136809960</v>
      </c>
      <c r="I2179">
        <v>149260</v>
      </c>
      <c r="J2179">
        <v>2.6179999999999999</v>
      </c>
      <c r="K2179">
        <v>27.588000000000001</v>
      </c>
      <c r="L2179">
        <v>39.622999999999998</v>
      </c>
      <c r="M2179">
        <v>17.529</v>
      </c>
    </row>
    <row r="2180" spans="1:13" hidden="1" x14ac:dyDescent="0.3">
      <c r="A2180" t="s">
        <v>13</v>
      </c>
      <c r="B2180">
        <v>2009</v>
      </c>
      <c r="C2180" t="s">
        <v>19</v>
      </c>
      <c r="D2180" t="s">
        <v>258</v>
      </c>
      <c r="E2180">
        <v>1206435</v>
      </c>
      <c r="F2180">
        <v>3628000</v>
      </c>
      <c r="G2180">
        <v>393</v>
      </c>
      <c r="H2180">
        <v>187986701.69999999</v>
      </c>
      <c r="I2180">
        <v>205093.95</v>
      </c>
      <c r="J2180">
        <v>2.6739999999999999</v>
      </c>
      <c r="K2180">
        <v>26.518000000000001</v>
      </c>
      <c r="L2180">
        <v>39.048999999999999</v>
      </c>
      <c r="M2180">
        <v>14.635999999999999</v>
      </c>
    </row>
    <row r="2181" spans="1:13" hidden="1" x14ac:dyDescent="0.3">
      <c r="A2181" t="s">
        <v>18</v>
      </c>
      <c r="B2181">
        <v>2009</v>
      </c>
      <c r="D2181" t="s">
        <v>258</v>
      </c>
      <c r="E2181">
        <v>79171</v>
      </c>
      <c r="F2181">
        <v>4078900</v>
      </c>
      <c r="G2181">
        <v>393</v>
      </c>
      <c r="H2181">
        <v>12336425.220000001</v>
      </c>
      <c r="I2181">
        <v>13459.07</v>
      </c>
      <c r="J2181">
        <v>47.423999999999999</v>
      </c>
      <c r="K2181">
        <v>26.518000000000001</v>
      </c>
      <c r="L2181">
        <v>39.048999999999999</v>
      </c>
      <c r="M2181">
        <v>14.635999999999999</v>
      </c>
    </row>
    <row r="2182" spans="1:13" hidden="1" x14ac:dyDescent="0.3">
      <c r="A2182" t="s">
        <v>31</v>
      </c>
      <c r="B2182">
        <v>2009</v>
      </c>
      <c r="C2182" t="s">
        <v>21</v>
      </c>
      <c r="D2182" t="s">
        <v>258</v>
      </c>
      <c r="E2182">
        <v>6189</v>
      </c>
      <c r="F2182">
        <v>11100</v>
      </c>
      <c r="G2182">
        <v>393</v>
      </c>
      <c r="H2182">
        <v>964369.98</v>
      </c>
      <c r="I2182">
        <v>1052.1300000000001</v>
      </c>
      <c r="J2182">
        <v>1.67</v>
      </c>
      <c r="K2182">
        <v>26.518000000000001</v>
      </c>
      <c r="L2182">
        <v>39.048999999999999</v>
      </c>
      <c r="M2182">
        <v>14.635999999999999</v>
      </c>
    </row>
    <row r="2183" spans="1:13" hidden="1" x14ac:dyDescent="0.3">
      <c r="A2183" t="s">
        <v>32</v>
      </c>
      <c r="B2183">
        <v>2009</v>
      </c>
      <c r="C2183" t="s">
        <v>19</v>
      </c>
      <c r="D2183" t="s">
        <v>258</v>
      </c>
      <c r="E2183" t="s">
        <v>412</v>
      </c>
      <c r="F2183">
        <v>1100</v>
      </c>
      <c r="G2183">
        <v>393</v>
      </c>
      <c r="H2183">
        <v>461850.48</v>
      </c>
      <c r="I2183">
        <v>503.88</v>
      </c>
      <c r="J2183">
        <v>0.25900000000000001</v>
      </c>
      <c r="K2183">
        <v>26.518000000000001</v>
      </c>
      <c r="L2183">
        <v>39.048999999999999</v>
      </c>
      <c r="M2183">
        <v>14.635999999999999</v>
      </c>
    </row>
    <row r="2184" spans="1:13" hidden="1" x14ac:dyDescent="0.3">
      <c r="A2184" t="s">
        <v>20</v>
      </c>
      <c r="B2184">
        <v>2009</v>
      </c>
      <c r="C2184" t="s">
        <v>21</v>
      </c>
      <c r="D2184" t="s">
        <v>258</v>
      </c>
      <c r="E2184">
        <v>2487756</v>
      </c>
      <c r="F2184">
        <v>10488000</v>
      </c>
      <c r="G2184">
        <v>393</v>
      </c>
      <c r="H2184">
        <v>387642139.89999998</v>
      </c>
      <c r="I2184">
        <v>422918.52</v>
      </c>
      <c r="J2184">
        <v>4.1340000000000003</v>
      </c>
      <c r="K2184">
        <v>26.518000000000001</v>
      </c>
      <c r="L2184">
        <v>39.048999999999999</v>
      </c>
      <c r="M2184">
        <v>14.635999999999999</v>
      </c>
    </row>
    <row r="2185" spans="1:13" hidden="1" x14ac:dyDescent="0.3">
      <c r="A2185" t="s">
        <v>22</v>
      </c>
      <c r="B2185">
        <v>2009</v>
      </c>
      <c r="C2185" t="s">
        <v>19</v>
      </c>
      <c r="D2185" t="s">
        <v>259</v>
      </c>
      <c r="E2185">
        <v>2208</v>
      </c>
      <c r="F2185">
        <v>2104</v>
      </c>
      <c r="G2185">
        <v>969.9</v>
      </c>
      <c r="H2185">
        <v>344050.56</v>
      </c>
      <c r="I2185">
        <v>375.36</v>
      </c>
      <c r="J2185">
        <v>0.77900000000000003</v>
      </c>
      <c r="K2185">
        <v>21.635999999999999</v>
      </c>
      <c r="L2185">
        <v>32.826999999999998</v>
      </c>
      <c r="M2185">
        <v>11.877000000000001</v>
      </c>
    </row>
    <row r="2186" spans="1:13" hidden="1" x14ac:dyDescent="0.3">
      <c r="A2186" t="s">
        <v>13</v>
      </c>
      <c r="B2186">
        <v>2009</v>
      </c>
      <c r="C2186" t="s">
        <v>19</v>
      </c>
      <c r="D2186" t="s">
        <v>259</v>
      </c>
      <c r="E2186">
        <v>76186</v>
      </c>
      <c r="F2186">
        <v>105787</v>
      </c>
      <c r="G2186">
        <v>969.9</v>
      </c>
      <c r="H2186">
        <v>11871302.52</v>
      </c>
      <c r="I2186">
        <v>12951.62</v>
      </c>
      <c r="J2186">
        <v>1.4850000000000001</v>
      </c>
      <c r="K2186">
        <v>21.635999999999999</v>
      </c>
      <c r="L2186">
        <v>32.826999999999998</v>
      </c>
      <c r="M2186">
        <v>11.877000000000001</v>
      </c>
    </row>
    <row r="2187" spans="1:13" hidden="1" x14ac:dyDescent="0.3">
      <c r="A2187" t="s">
        <v>18</v>
      </c>
      <c r="B2187">
        <v>2009</v>
      </c>
      <c r="C2187" t="s">
        <v>24</v>
      </c>
      <c r="D2187" t="s">
        <v>259</v>
      </c>
      <c r="E2187">
        <v>2124</v>
      </c>
      <c r="F2187">
        <v>44306</v>
      </c>
      <c r="G2187">
        <v>969.9</v>
      </c>
      <c r="H2187">
        <v>330961.68</v>
      </c>
      <c r="J2187">
        <v>16.119</v>
      </c>
      <c r="K2187">
        <v>21.635999999999999</v>
      </c>
      <c r="L2187">
        <v>32.826999999999998</v>
      </c>
      <c r="M2187">
        <v>11.877000000000001</v>
      </c>
    </row>
    <row r="2188" spans="1:13" hidden="1" x14ac:dyDescent="0.3">
      <c r="A2188" t="s">
        <v>32</v>
      </c>
      <c r="B2188">
        <v>2009</v>
      </c>
      <c r="C2188" t="s">
        <v>19</v>
      </c>
      <c r="D2188" t="s">
        <v>259</v>
      </c>
      <c r="E2188">
        <v>10007</v>
      </c>
      <c r="F2188">
        <v>1982</v>
      </c>
      <c r="G2188">
        <v>969.9</v>
      </c>
      <c r="H2188">
        <v>1559290.74</v>
      </c>
      <c r="I2188">
        <v>1701.19</v>
      </c>
      <c r="J2188">
        <v>0.28499999999999998</v>
      </c>
      <c r="K2188">
        <v>21.635999999999999</v>
      </c>
      <c r="L2188">
        <v>32.826999999999998</v>
      </c>
      <c r="M2188">
        <v>11.877000000000001</v>
      </c>
    </row>
    <row r="2189" spans="1:13" hidden="1" x14ac:dyDescent="0.3">
      <c r="A2189" t="s">
        <v>20</v>
      </c>
      <c r="B2189">
        <v>2009</v>
      </c>
      <c r="C2189" t="s">
        <v>21</v>
      </c>
      <c r="D2189" t="s">
        <v>259</v>
      </c>
      <c r="E2189">
        <v>350440</v>
      </c>
      <c r="F2189">
        <v>324174</v>
      </c>
      <c r="G2189">
        <v>969.9</v>
      </c>
      <c r="I2189">
        <v>59574.8</v>
      </c>
      <c r="J2189">
        <v>0.93300000000000005</v>
      </c>
      <c r="K2189" t="s">
        <v>413</v>
      </c>
      <c r="L2189">
        <v>32.826999999999998</v>
      </c>
      <c r="M2189">
        <v>11.877000000000001</v>
      </c>
    </row>
    <row r="2190" spans="1:13" hidden="1" x14ac:dyDescent="0.3">
      <c r="A2190" t="s">
        <v>22</v>
      </c>
      <c r="B2190">
        <v>2009</v>
      </c>
      <c r="C2190" t="s">
        <v>19</v>
      </c>
      <c r="D2190" t="s">
        <v>248</v>
      </c>
      <c r="F2190">
        <v>108700</v>
      </c>
      <c r="G2190">
        <v>1002.4</v>
      </c>
      <c r="H2190">
        <v>18729564</v>
      </c>
      <c r="I2190">
        <v>20434</v>
      </c>
      <c r="J2190">
        <v>0.85</v>
      </c>
      <c r="L2190">
        <v>36.578000000000003</v>
      </c>
      <c r="M2190">
        <v>16.053999999999998</v>
      </c>
    </row>
    <row r="2191" spans="1:13" hidden="1" x14ac:dyDescent="0.3">
      <c r="A2191" t="s">
        <v>13</v>
      </c>
      <c r="B2191">
        <v>2009</v>
      </c>
      <c r="C2191" t="s">
        <v>38</v>
      </c>
      <c r="D2191" t="s">
        <v>248</v>
      </c>
      <c r="E2191">
        <v>1450000</v>
      </c>
      <c r="F2191">
        <v>2138100</v>
      </c>
      <c r="G2191">
        <v>1002.4</v>
      </c>
      <c r="H2191">
        <v>225939000</v>
      </c>
      <c r="I2191">
        <v>246500</v>
      </c>
      <c r="J2191">
        <v>1.1060000000000001</v>
      </c>
      <c r="K2191">
        <v>26.138000000000002</v>
      </c>
      <c r="L2191">
        <v>36.578000000000003</v>
      </c>
      <c r="M2191">
        <v>16.053999999999998</v>
      </c>
    </row>
    <row r="2192" spans="1:13" hidden="1" x14ac:dyDescent="0.3">
      <c r="A2192" t="s">
        <v>13</v>
      </c>
      <c r="B2192">
        <v>2009</v>
      </c>
      <c r="C2192" t="s">
        <v>16</v>
      </c>
      <c r="D2192" t="s">
        <v>248</v>
      </c>
      <c r="E2192">
        <v>20600</v>
      </c>
      <c r="F2192">
        <v>47700</v>
      </c>
      <c r="G2192">
        <v>1002.4</v>
      </c>
      <c r="H2192">
        <v>3209892</v>
      </c>
      <c r="J2192">
        <v>2.2509999999999999</v>
      </c>
      <c r="K2192">
        <v>26.138000000000002</v>
      </c>
      <c r="L2192">
        <v>36.578000000000003</v>
      </c>
      <c r="M2192">
        <v>16.053999999999998</v>
      </c>
    </row>
    <row r="2193" spans="1:13" hidden="1" x14ac:dyDescent="0.3">
      <c r="A2193" t="s">
        <v>18</v>
      </c>
      <c r="B2193">
        <v>2009</v>
      </c>
      <c r="C2193" t="s">
        <v>24</v>
      </c>
      <c r="D2193" t="s">
        <v>248</v>
      </c>
      <c r="G2193">
        <v>1002.4</v>
      </c>
      <c r="J2193">
        <v>76.292000000000002</v>
      </c>
      <c r="K2193">
        <v>26.138000000000002</v>
      </c>
      <c r="L2193">
        <v>36.578000000000003</v>
      </c>
      <c r="M2193">
        <v>16.053999999999998</v>
      </c>
    </row>
    <row r="2194" spans="1:13" hidden="1" x14ac:dyDescent="0.3">
      <c r="A2194" t="s">
        <v>31</v>
      </c>
      <c r="B2194">
        <v>2009</v>
      </c>
      <c r="C2194" t="s">
        <v>19</v>
      </c>
      <c r="D2194" t="s">
        <v>248</v>
      </c>
      <c r="E2194">
        <v>74000</v>
      </c>
      <c r="F2194">
        <v>30826</v>
      </c>
      <c r="G2194">
        <v>1002.4</v>
      </c>
      <c r="H2194">
        <v>11530680</v>
      </c>
      <c r="I2194">
        <v>12580</v>
      </c>
      <c r="J2194">
        <v>0.42</v>
      </c>
      <c r="K2194">
        <v>26.138000000000002</v>
      </c>
      <c r="L2194">
        <v>36.578000000000003</v>
      </c>
      <c r="M2194">
        <v>16.053999999999998</v>
      </c>
    </row>
    <row r="2195" spans="1:13" hidden="1" x14ac:dyDescent="0.3">
      <c r="A2195" t="s">
        <v>31</v>
      </c>
      <c r="B2195">
        <v>2009</v>
      </c>
      <c r="C2195" t="s">
        <v>21</v>
      </c>
      <c r="D2195" t="s">
        <v>248</v>
      </c>
      <c r="E2195">
        <v>140600</v>
      </c>
      <c r="F2195">
        <v>79700</v>
      </c>
      <c r="G2195">
        <v>1002.4</v>
      </c>
      <c r="H2195">
        <v>21908292</v>
      </c>
      <c r="I2195">
        <v>23902</v>
      </c>
      <c r="J2195">
        <v>0.57399999999999995</v>
      </c>
      <c r="K2195">
        <v>26.138000000000002</v>
      </c>
      <c r="L2195">
        <v>36.578000000000003</v>
      </c>
      <c r="M2195">
        <v>16.053999999999998</v>
      </c>
    </row>
    <row r="2196" spans="1:13" hidden="1" x14ac:dyDescent="0.3">
      <c r="A2196" t="s">
        <v>31</v>
      </c>
      <c r="B2196">
        <v>2009</v>
      </c>
      <c r="C2196" t="s">
        <v>16</v>
      </c>
      <c r="D2196" t="s">
        <v>248</v>
      </c>
      <c r="F2196">
        <v>5400</v>
      </c>
      <c r="G2196">
        <v>1002.4</v>
      </c>
      <c r="H2196" t="s">
        <v>414</v>
      </c>
      <c r="I2196">
        <v>867</v>
      </c>
      <c r="J2196">
        <v>0.88900000000000001</v>
      </c>
      <c r="K2196">
        <v>26.138000000000002</v>
      </c>
      <c r="L2196">
        <v>36.578000000000003</v>
      </c>
      <c r="M2196">
        <v>16.053999999999998</v>
      </c>
    </row>
    <row r="2197" spans="1:13" hidden="1" x14ac:dyDescent="0.3">
      <c r="A2197" t="s">
        <v>32</v>
      </c>
      <c r="B2197">
        <v>2009</v>
      </c>
      <c r="C2197" t="s">
        <v>19</v>
      </c>
      <c r="D2197" t="s">
        <v>248</v>
      </c>
      <c r="E2197">
        <v>353500</v>
      </c>
      <c r="F2197" t="s">
        <v>415</v>
      </c>
      <c r="G2197">
        <v>1002.4</v>
      </c>
      <c r="H2197">
        <v>55082370</v>
      </c>
      <c r="J2197">
        <v>0.501</v>
      </c>
      <c r="K2197">
        <v>26.138000000000002</v>
      </c>
      <c r="L2197">
        <v>36.578000000000003</v>
      </c>
      <c r="M2197">
        <v>16.053999999999998</v>
      </c>
    </row>
    <row r="2198" spans="1:13" hidden="1" x14ac:dyDescent="0.3">
      <c r="A2198" t="s">
        <v>20</v>
      </c>
      <c r="B2198">
        <v>2009</v>
      </c>
      <c r="D2198" t="s">
        <v>248</v>
      </c>
      <c r="E2198">
        <v>1080900</v>
      </c>
      <c r="F2198">
        <v>1740200</v>
      </c>
      <c r="G2198">
        <v>1002.4</v>
      </c>
      <c r="H2198">
        <v>168425838</v>
      </c>
      <c r="I2198">
        <v>183753</v>
      </c>
      <c r="J2198">
        <v>1.53</v>
      </c>
      <c r="K2198">
        <v>26.138000000000002</v>
      </c>
      <c r="L2198">
        <v>36.578000000000003</v>
      </c>
      <c r="M2198">
        <v>16.053999999999998</v>
      </c>
    </row>
    <row r="2199" spans="1:13" hidden="1" x14ac:dyDescent="0.3">
      <c r="A2199" t="s">
        <v>13</v>
      </c>
      <c r="B2199">
        <v>2009</v>
      </c>
      <c r="D2199" t="s">
        <v>330</v>
      </c>
      <c r="E2199">
        <v>113890</v>
      </c>
      <c r="F2199">
        <v>265090</v>
      </c>
      <c r="G2199">
        <v>992.5</v>
      </c>
      <c r="H2199">
        <v>17746339.800000001</v>
      </c>
      <c r="I2199">
        <v>19361.3</v>
      </c>
      <c r="J2199">
        <v>1.923</v>
      </c>
      <c r="K2199">
        <v>21.547000000000001</v>
      </c>
      <c r="L2199">
        <v>31.198</v>
      </c>
      <c r="M2199">
        <v>13.672000000000001</v>
      </c>
    </row>
    <row r="2200" spans="1:13" hidden="1" x14ac:dyDescent="0.3">
      <c r="A2200" t="s">
        <v>18</v>
      </c>
      <c r="B2200">
        <v>2009</v>
      </c>
      <c r="C2200" t="s">
        <v>24</v>
      </c>
      <c r="D2200" t="s">
        <v>330</v>
      </c>
      <c r="E2200">
        <v>3870</v>
      </c>
      <c r="F2200">
        <v>227130</v>
      </c>
      <c r="G2200">
        <v>992.5</v>
      </c>
      <c r="H2200">
        <v>603023.4</v>
      </c>
      <c r="I2200" t="s">
        <v>416</v>
      </c>
      <c r="J2200">
        <v>56.627000000000002</v>
      </c>
      <c r="K2200">
        <v>21.547000000000001</v>
      </c>
      <c r="L2200">
        <v>31.198</v>
      </c>
      <c r="M2200">
        <v>13.672000000000001</v>
      </c>
    </row>
    <row r="2201" spans="1:13" hidden="1" x14ac:dyDescent="0.3">
      <c r="A2201" t="s">
        <v>32</v>
      </c>
      <c r="B2201">
        <v>2009</v>
      </c>
      <c r="C2201" t="s">
        <v>19</v>
      </c>
      <c r="D2201" t="s">
        <v>330</v>
      </c>
      <c r="E2201">
        <v>361</v>
      </c>
      <c r="F2201">
        <v>297</v>
      </c>
      <c r="G2201">
        <v>992.5</v>
      </c>
      <c r="H2201">
        <v>56251.02</v>
      </c>
      <c r="I2201">
        <v>61.37</v>
      </c>
      <c r="J2201">
        <v>0.70699999999999996</v>
      </c>
      <c r="K2201">
        <v>21.547000000000001</v>
      </c>
      <c r="L2201">
        <v>31.198</v>
      </c>
      <c r="M2201">
        <v>13.672000000000001</v>
      </c>
    </row>
    <row r="2202" spans="1:13" hidden="1" x14ac:dyDescent="0.3">
      <c r="A2202" t="s">
        <v>20</v>
      </c>
      <c r="B2202">
        <v>2009</v>
      </c>
      <c r="C2202" t="s">
        <v>21</v>
      </c>
      <c r="D2202" t="s">
        <v>330</v>
      </c>
      <c r="E2202">
        <v>12000</v>
      </c>
      <c r="F2202" t="s">
        <v>417</v>
      </c>
      <c r="G2202">
        <v>992.5</v>
      </c>
      <c r="H2202">
        <v>1869840</v>
      </c>
      <c r="I2202">
        <v>2040</v>
      </c>
      <c r="J2202">
        <v>2.073</v>
      </c>
      <c r="K2202">
        <v>21.547000000000001</v>
      </c>
      <c r="L2202">
        <v>31.198</v>
      </c>
      <c r="M2202">
        <v>13.672000000000001</v>
      </c>
    </row>
    <row r="2203" spans="1:13" hidden="1" x14ac:dyDescent="0.3">
      <c r="A2203" t="s">
        <v>22</v>
      </c>
      <c r="B2203">
        <v>2009</v>
      </c>
      <c r="C2203" t="s">
        <v>38</v>
      </c>
      <c r="D2203" t="s">
        <v>274</v>
      </c>
      <c r="F2203">
        <v>240</v>
      </c>
      <c r="G2203">
        <v>1225.9000000000001</v>
      </c>
      <c r="H2203">
        <v>54537</v>
      </c>
      <c r="I2203">
        <v>59.5</v>
      </c>
      <c r="J2203">
        <v>0.66400000000000003</v>
      </c>
      <c r="K2203">
        <v>20.132999999999999</v>
      </c>
      <c r="L2203">
        <v>30.013000000000002</v>
      </c>
      <c r="M2203">
        <v>12.065</v>
      </c>
    </row>
    <row r="2204" spans="1:13" hidden="1" x14ac:dyDescent="0.3">
      <c r="A2204" t="s">
        <v>13</v>
      </c>
      <c r="B2204">
        <v>2009</v>
      </c>
      <c r="C2204" t="s">
        <v>19</v>
      </c>
      <c r="D2204" t="s">
        <v>274</v>
      </c>
      <c r="F2204">
        <v>240310</v>
      </c>
      <c r="G2204">
        <v>1225.9000000000001</v>
      </c>
      <c r="H2204">
        <v>26266577.399999999</v>
      </c>
      <c r="I2204">
        <v>28656.9</v>
      </c>
      <c r="J2204">
        <v>1.3939999999999999</v>
      </c>
      <c r="K2204">
        <v>20.132999999999999</v>
      </c>
      <c r="L2204">
        <v>30.013000000000002</v>
      </c>
      <c r="M2204">
        <v>12.065</v>
      </c>
    </row>
    <row r="2205" spans="1:13" hidden="1" x14ac:dyDescent="0.3">
      <c r="A2205" t="s">
        <v>18</v>
      </c>
      <c r="B2205">
        <v>2009</v>
      </c>
      <c r="C2205" t="s">
        <v>49</v>
      </c>
      <c r="D2205" t="s">
        <v>274</v>
      </c>
      <c r="E2205">
        <v>5090</v>
      </c>
      <c r="F2205">
        <v>152880</v>
      </c>
      <c r="G2205">
        <v>1225.9000000000001</v>
      </c>
      <c r="H2205">
        <v>793123.8</v>
      </c>
      <c r="I2205">
        <v>865.3</v>
      </c>
      <c r="J2205">
        <v>30.023</v>
      </c>
      <c r="K2205">
        <v>20.132999999999999</v>
      </c>
      <c r="L2205">
        <v>30.013000000000002</v>
      </c>
      <c r="M2205">
        <v>12.065</v>
      </c>
    </row>
    <row r="2206" spans="1:13" hidden="1" x14ac:dyDescent="0.3">
      <c r="A2206" t="s">
        <v>31</v>
      </c>
      <c r="B2206">
        <v>2009</v>
      </c>
      <c r="C2206" t="s">
        <v>19</v>
      </c>
      <c r="D2206" t="s">
        <v>274</v>
      </c>
      <c r="E2206">
        <v>200</v>
      </c>
      <c r="F2206">
        <v>120</v>
      </c>
      <c r="G2206">
        <v>1225.9000000000001</v>
      </c>
      <c r="H2206">
        <v>31164</v>
      </c>
      <c r="I2206">
        <v>34</v>
      </c>
      <c r="J2206">
        <v>0.56999999999999995</v>
      </c>
      <c r="K2206">
        <v>20.132999999999999</v>
      </c>
      <c r="L2206">
        <v>30.013000000000002</v>
      </c>
      <c r="M2206">
        <v>12.065</v>
      </c>
    </row>
    <row r="2207" spans="1:13" hidden="1" x14ac:dyDescent="0.3">
      <c r="A2207" t="s">
        <v>31</v>
      </c>
      <c r="B2207">
        <v>2009</v>
      </c>
      <c r="D2207" t="s">
        <v>274</v>
      </c>
      <c r="E2207">
        <v>1840</v>
      </c>
      <c r="F2207">
        <v>1650</v>
      </c>
      <c r="G2207">
        <v>1225.9000000000001</v>
      </c>
      <c r="H2207">
        <v>286708.8</v>
      </c>
      <c r="I2207">
        <v>312.8</v>
      </c>
      <c r="K2207">
        <v>20.132999999999999</v>
      </c>
      <c r="L2207">
        <v>30.013000000000002</v>
      </c>
      <c r="M2207">
        <v>12.065</v>
      </c>
    </row>
    <row r="2208" spans="1:13" hidden="1" x14ac:dyDescent="0.3">
      <c r="A2208" t="s">
        <v>32</v>
      </c>
      <c r="B2208">
        <v>2009</v>
      </c>
      <c r="C2208" t="s">
        <v>19</v>
      </c>
      <c r="D2208" t="s">
        <v>274</v>
      </c>
      <c r="E2208">
        <v>300</v>
      </c>
      <c r="F2208">
        <v>200</v>
      </c>
      <c r="G2208">
        <v>1225.9000000000001</v>
      </c>
      <c r="H2208">
        <v>46746</v>
      </c>
      <c r="I2208">
        <v>51</v>
      </c>
      <c r="J2208">
        <v>0.60399999999999998</v>
      </c>
      <c r="K2208">
        <v>20.132999999999999</v>
      </c>
      <c r="L2208">
        <v>30.013000000000002</v>
      </c>
      <c r="M2208">
        <v>12.065</v>
      </c>
    </row>
    <row r="2209" spans="1:13" hidden="1" x14ac:dyDescent="0.3">
      <c r="A2209" t="s">
        <v>32</v>
      </c>
      <c r="B2209">
        <v>2009</v>
      </c>
      <c r="C2209" t="s">
        <v>34</v>
      </c>
      <c r="D2209" t="s">
        <v>274</v>
      </c>
      <c r="E2209">
        <v>470</v>
      </c>
      <c r="F2209">
        <v>350</v>
      </c>
      <c r="G2209">
        <v>1225.9000000000001</v>
      </c>
      <c r="H2209">
        <v>73235.399999999994</v>
      </c>
      <c r="I2209">
        <v>79.900000000000006</v>
      </c>
      <c r="J2209">
        <v>0.70699999999999996</v>
      </c>
      <c r="K2209">
        <v>20.132999999999999</v>
      </c>
      <c r="L2209">
        <v>30.013000000000002</v>
      </c>
      <c r="M2209">
        <v>12.065</v>
      </c>
    </row>
    <row r="2210" spans="1:13" hidden="1" x14ac:dyDescent="0.3">
      <c r="A2210" t="s">
        <v>20</v>
      </c>
      <c r="B2210">
        <v>2009</v>
      </c>
      <c r="C2210" t="s">
        <v>21</v>
      </c>
      <c r="D2210" t="s">
        <v>274</v>
      </c>
      <c r="E2210">
        <v>2010</v>
      </c>
      <c r="F2210">
        <v>2410</v>
      </c>
      <c r="G2210">
        <v>1225.9000000000001</v>
      </c>
      <c r="H2210">
        <v>313198.2</v>
      </c>
      <c r="I2210">
        <v>341.7</v>
      </c>
      <c r="J2210">
        <v>1.1990000000000001</v>
      </c>
      <c r="K2210">
        <v>20.132999999999999</v>
      </c>
      <c r="L2210">
        <v>30.013000000000002</v>
      </c>
      <c r="M2210">
        <v>12.065</v>
      </c>
    </row>
    <row r="2211" spans="1:13" hidden="1" x14ac:dyDescent="0.3">
      <c r="A2211" t="s">
        <v>13</v>
      </c>
      <c r="B2211">
        <v>2009</v>
      </c>
      <c r="C2211" t="s">
        <v>19</v>
      </c>
      <c r="D2211" t="s">
        <v>252</v>
      </c>
      <c r="E2211">
        <v>2802000</v>
      </c>
      <c r="F2211">
        <v>11236000</v>
      </c>
      <c r="G2211">
        <v>371.3</v>
      </c>
      <c r="H2211">
        <v>436607640</v>
      </c>
      <c r="I2211">
        <v>476340</v>
      </c>
      <c r="J2211">
        <v>3.9780000000000002</v>
      </c>
      <c r="K2211">
        <v>25.995000000000001</v>
      </c>
      <c r="L2211">
        <v>38.606999999999999</v>
      </c>
      <c r="M2211">
        <v>14.340999999999999</v>
      </c>
    </row>
    <row r="2212" spans="1:13" hidden="1" x14ac:dyDescent="0.3">
      <c r="A2212" t="s">
        <v>18</v>
      </c>
      <c r="B2212">
        <v>2009</v>
      </c>
      <c r="C2212" t="s">
        <v>24</v>
      </c>
      <c r="D2212" t="s">
        <v>252</v>
      </c>
      <c r="E2212">
        <v>60000</v>
      </c>
      <c r="F2212">
        <v>370000</v>
      </c>
      <c r="G2212">
        <v>371.3</v>
      </c>
      <c r="H2212">
        <v>9349200</v>
      </c>
      <c r="I2212">
        <v>10200</v>
      </c>
      <c r="J2212">
        <v>6.3970000000000002</v>
      </c>
      <c r="K2212">
        <v>25.995000000000001</v>
      </c>
      <c r="L2212">
        <v>38.606999999999999</v>
      </c>
      <c r="M2212">
        <v>14.340999999999999</v>
      </c>
    </row>
    <row r="2213" spans="1:13" hidden="1" x14ac:dyDescent="0.3">
      <c r="A2213" t="s">
        <v>32</v>
      </c>
      <c r="B2213">
        <v>2009</v>
      </c>
      <c r="C2213" t="s">
        <v>19</v>
      </c>
      <c r="D2213" t="s">
        <v>252</v>
      </c>
      <c r="E2213">
        <v>2800</v>
      </c>
      <c r="F2213">
        <v>1400</v>
      </c>
      <c r="G2213">
        <v>371.3</v>
      </c>
      <c r="H2213">
        <v>436296</v>
      </c>
      <c r="I2213">
        <v>476</v>
      </c>
      <c r="J2213">
        <v>0.49</v>
      </c>
      <c r="K2213">
        <v>25.995000000000001</v>
      </c>
      <c r="L2213">
        <v>38.606999999999999</v>
      </c>
      <c r="M2213">
        <v>14.340999999999999</v>
      </c>
    </row>
    <row r="2214" spans="1:13" hidden="1" x14ac:dyDescent="0.3">
      <c r="A2214" t="s">
        <v>20</v>
      </c>
      <c r="B2214">
        <v>2009</v>
      </c>
      <c r="C2214" t="s">
        <v>21</v>
      </c>
      <c r="D2214" t="s">
        <v>252</v>
      </c>
      <c r="E2214">
        <v>3522000</v>
      </c>
      <c r="F2214">
        <v>15169000</v>
      </c>
      <c r="G2214">
        <v>371.3</v>
      </c>
      <c r="H2214">
        <v>548798040</v>
      </c>
      <c r="I2214">
        <v>598740</v>
      </c>
      <c r="J2214">
        <v>4.32</v>
      </c>
      <c r="K2214">
        <v>25.995000000000001</v>
      </c>
      <c r="L2214">
        <v>38.606999999999999</v>
      </c>
      <c r="M2214">
        <v>14.340999999999999</v>
      </c>
    </row>
    <row r="2215" spans="1:13" hidden="1" x14ac:dyDescent="0.3">
      <c r="A2215" t="s">
        <v>13</v>
      </c>
      <c r="B2215">
        <v>2009</v>
      </c>
      <c r="C2215" t="s">
        <v>19</v>
      </c>
      <c r="D2215" t="s">
        <v>264</v>
      </c>
      <c r="E2215" t="s">
        <v>418</v>
      </c>
      <c r="F2215">
        <v>640010</v>
      </c>
      <c r="G2215">
        <v>2004.2</v>
      </c>
      <c r="H2215">
        <v>38259731.159999996</v>
      </c>
      <c r="I2215">
        <v>41741.46</v>
      </c>
      <c r="J2215">
        <v>2.5219999999999998</v>
      </c>
      <c r="K2215">
        <v>24.989000000000001</v>
      </c>
      <c r="L2215">
        <v>33.344999999999999</v>
      </c>
      <c r="M2215">
        <v>17.222999999999999</v>
      </c>
    </row>
    <row r="2216" spans="1:13" hidden="1" x14ac:dyDescent="0.3">
      <c r="A2216" t="s">
        <v>18</v>
      </c>
      <c r="B2216">
        <v>2009</v>
      </c>
      <c r="C2216" t="s">
        <v>24</v>
      </c>
      <c r="D2216" t="s">
        <v>264</v>
      </c>
      <c r="E2216">
        <v>879</v>
      </c>
      <c r="F2216">
        <v>44913</v>
      </c>
      <c r="G2216">
        <v>2004.2</v>
      </c>
      <c r="H2216">
        <v>136965.78</v>
      </c>
      <c r="I2216">
        <v>149.43</v>
      </c>
      <c r="J2216">
        <v>51.421999999999997</v>
      </c>
      <c r="K2216">
        <v>24.989000000000001</v>
      </c>
      <c r="L2216">
        <v>33.344999999999999</v>
      </c>
      <c r="M2216">
        <v>17.222999999999999</v>
      </c>
    </row>
    <row r="2217" spans="1:13" hidden="1" x14ac:dyDescent="0.3">
      <c r="A2217" t="s">
        <v>32</v>
      </c>
      <c r="B2217">
        <v>2009</v>
      </c>
      <c r="C2217" t="s">
        <v>19</v>
      </c>
      <c r="D2217" t="s">
        <v>264</v>
      </c>
      <c r="E2217">
        <v>764</v>
      </c>
      <c r="F2217">
        <v>462</v>
      </c>
      <c r="G2217">
        <v>2004.2</v>
      </c>
      <c r="H2217">
        <v>119046.48</v>
      </c>
      <c r="I2217">
        <v>129.88</v>
      </c>
      <c r="J2217">
        <v>0.58799999999999997</v>
      </c>
      <c r="K2217">
        <v>24.989000000000001</v>
      </c>
      <c r="L2217">
        <v>33.344999999999999</v>
      </c>
      <c r="M2217">
        <v>17.222999999999999</v>
      </c>
    </row>
    <row r="2218" spans="1:13" hidden="1" x14ac:dyDescent="0.3">
      <c r="A2218" t="s">
        <v>32</v>
      </c>
      <c r="B2218">
        <v>2009</v>
      </c>
      <c r="C2218" t="s">
        <v>21</v>
      </c>
      <c r="D2218" t="s">
        <v>264</v>
      </c>
      <c r="E2218" t="s">
        <v>419</v>
      </c>
      <c r="F2218">
        <v>204</v>
      </c>
      <c r="G2218">
        <v>2004.2</v>
      </c>
      <c r="H2218">
        <v>50641.5</v>
      </c>
      <c r="I2218">
        <v>55.25</v>
      </c>
      <c r="J2218">
        <v>0.59</v>
      </c>
      <c r="K2218">
        <v>24.989000000000001</v>
      </c>
      <c r="L2218">
        <v>33.344999999999999</v>
      </c>
      <c r="M2218">
        <v>17.222999999999999</v>
      </c>
    </row>
    <row r="2219" spans="1:13" hidden="1" x14ac:dyDescent="0.3">
      <c r="A2219" t="s">
        <v>20</v>
      </c>
      <c r="B2219">
        <v>2009</v>
      </c>
      <c r="C2219" t="s">
        <v>21</v>
      </c>
      <c r="D2219" t="s">
        <v>264</v>
      </c>
      <c r="E2219">
        <v>667</v>
      </c>
      <c r="F2219">
        <v>1323</v>
      </c>
      <c r="G2219">
        <v>2004.2</v>
      </c>
      <c r="H2219">
        <v>103931.94</v>
      </c>
      <c r="I2219">
        <v>113.39</v>
      </c>
      <c r="J2219">
        <v>1.982</v>
      </c>
      <c r="K2219">
        <v>24.989000000000001</v>
      </c>
      <c r="L2219">
        <v>33.344999999999999</v>
      </c>
      <c r="M2219">
        <v>17.222999999999999</v>
      </c>
    </row>
    <row r="2220" spans="1:13" hidden="1" x14ac:dyDescent="0.3">
      <c r="A2220" t="s">
        <v>13</v>
      </c>
      <c r="B2220">
        <v>2009</v>
      </c>
      <c r="C2220" t="s">
        <v>19</v>
      </c>
      <c r="D2220" t="s">
        <v>253</v>
      </c>
      <c r="E2220">
        <v>5148046</v>
      </c>
      <c r="F2220">
        <v>10714990</v>
      </c>
      <c r="G2220">
        <v>585.79999999999995</v>
      </c>
      <c r="H2220">
        <v>802168527.70000005</v>
      </c>
      <c r="I2220">
        <v>875167.82</v>
      </c>
      <c r="J2220">
        <v>2.0099999999999998</v>
      </c>
      <c r="K2220">
        <v>25.794</v>
      </c>
      <c r="L2220">
        <v>37.076999999999998</v>
      </c>
      <c r="M2220">
        <v>14.789</v>
      </c>
    </row>
    <row r="2221" spans="1:13" hidden="1" x14ac:dyDescent="0.3">
      <c r="A2221" t="s">
        <v>13</v>
      </c>
      <c r="B2221">
        <v>2009</v>
      </c>
      <c r="C2221" t="s">
        <v>16</v>
      </c>
      <c r="D2221" t="s">
        <v>253</v>
      </c>
      <c r="E2221">
        <v>24695</v>
      </c>
      <c r="G2221">
        <v>585.79999999999995</v>
      </c>
      <c r="H2221">
        <v>3847974.9</v>
      </c>
      <c r="I2221">
        <v>4198.1499999999996</v>
      </c>
      <c r="J2221">
        <v>2.13</v>
      </c>
      <c r="K2221">
        <v>25.794</v>
      </c>
      <c r="L2221">
        <v>37.076999999999998</v>
      </c>
      <c r="M2221">
        <v>14.789</v>
      </c>
    </row>
    <row r="2222" spans="1:13" hidden="1" x14ac:dyDescent="0.3">
      <c r="A2222" t="s">
        <v>18</v>
      </c>
      <c r="B2222">
        <v>2009</v>
      </c>
      <c r="C2222" t="s">
        <v>19</v>
      </c>
      <c r="D2222" t="s">
        <v>253</v>
      </c>
      <c r="E2222">
        <v>1977324</v>
      </c>
      <c r="F2222">
        <v>117139919</v>
      </c>
      <c r="G2222">
        <v>585.79999999999995</v>
      </c>
      <c r="H2222">
        <v>308106625.69999999</v>
      </c>
      <c r="I2222">
        <v>336145.08</v>
      </c>
      <c r="J2222">
        <v>50.345999999999997</v>
      </c>
      <c r="K2222">
        <v>25.794</v>
      </c>
      <c r="L2222">
        <v>37.076999999999998</v>
      </c>
      <c r="M2222">
        <v>14.789</v>
      </c>
    </row>
    <row r="2223" spans="1:13" hidden="1" x14ac:dyDescent="0.3">
      <c r="A2223" t="s">
        <v>31</v>
      </c>
      <c r="B2223">
        <v>2009</v>
      </c>
      <c r="C2223" t="s">
        <v>16</v>
      </c>
      <c r="D2223" t="s">
        <v>253</v>
      </c>
      <c r="E2223">
        <v>7093</v>
      </c>
      <c r="F2223">
        <v>15597</v>
      </c>
      <c r="G2223">
        <v>585.79999999999995</v>
      </c>
      <c r="H2223">
        <v>1105231.26</v>
      </c>
      <c r="I2223">
        <v>1205.81</v>
      </c>
      <c r="J2223">
        <v>2.1219999999999999</v>
      </c>
      <c r="K2223">
        <v>25.794</v>
      </c>
      <c r="L2223">
        <v>37.076999999999998</v>
      </c>
      <c r="M2223">
        <v>14.789</v>
      </c>
    </row>
    <row r="2224" spans="1:13" hidden="1" x14ac:dyDescent="0.3">
      <c r="A2224" t="s">
        <v>32</v>
      </c>
      <c r="B2224">
        <v>2009</v>
      </c>
      <c r="C2224" t="s">
        <v>19</v>
      </c>
      <c r="D2224" t="s">
        <v>253</v>
      </c>
      <c r="E2224">
        <v>501548</v>
      </c>
      <c r="F2224">
        <v>191479</v>
      </c>
      <c r="G2224">
        <v>585.79999999999995</v>
      </c>
      <c r="H2224">
        <v>78151209.359999999</v>
      </c>
      <c r="I2224">
        <v>85263.16</v>
      </c>
      <c r="J2224">
        <v>0.45800000000000002</v>
      </c>
      <c r="K2224">
        <v>25.794</v>
      </c>
      <c r="L2224">
        <v>37.076999999999998</v>
      </c>
      <c r="M2224">
        <v>14.789</v>
      </c>
    </row>
    <row r="2225" spans="1:13" hidden="1" x14ac:dyDescent="0.3">
      <c r="A2225" t="s">
        <v>32</v>
      </c>
      <c r="B2225">
        <v>2009</v>
      </c>
      <c r="C2225" t="s">
        <v>16</v>
      </c>
      <c r="D2225" t="s">
        <v>253</v>
      </c>
      <c r="E2225">
        <v>51359</v>
      </c>
      <c r="F2225">
        <v>31837</v>
      </c>
      <c r="G2225">
        <v>585.79999999999995</v>
      </c>
      <c r="H2225">
        <v>8002759.3799999999</v>
      </c>
      <c r="I2225">
        <v>8731.0300000000007</v>
      </c>
      <c r="J2225">
        <v>0.67800000000000005</v>
      </c>
      <c r="K2225">
        <v>25.794</v>
      </c>
      <c r="L2225">
        <v>37.076999999999998</v>
      </c>
      <c r="M2225">
        <v>14.789</v>
      </c>
    </row>
    <row r="2226" spans="1:13" hidden="1" x14ac:dyDescent="0.3">
      <c r="A2226" t="s">
        <v>20</v>
      </c>
      <c r="B2226">
        <v>2009</v>
      </c>
      <c r="C2226" t="s">
        <v>21</v>
      </c>
      <c r="D2226" t="s">
        <v>253</v>
      </c>
      <c r="E2226">
        <v>9668152</v>
      </c>
      <c r="F2226">
        <v>27518022</v>
      </c>
      <c r="G2226">
        <v>585.79999999999995</v>
      </c>
      <c r="I2226">
        <v>1643585.84</v>
      </c>
      <c r="J2226">
        <v>2.8090000000000002</v>
      </c>
      <c r="K2226">
        <v>25.794</v>
      </c>
      <c r="L2226">
        <v>37.076999999999998</v>
      </c>
      <c r="M2226">
        <v>14.789</v>
      </c>
    </row>
    <row r="2227" spans="1:13" hidden="1" x14ac:dyDescent="0.3">
      <c r="A2227" t="s">
        <v>22</v>
      </c>
      <c r="B2227">
        <v>2009</v>
      </c>
      <c r="C2227" t="s">
        <v>19</v>
      </c>
      <c r="D2227" t="s">
        <v>295</v>
      </c>
      <c r="E2227">
        <v>116162</v>
      </c>
      <c r="F2227">
        <v>142978</v>
      </c>
      <c r="G2227">
        <v>847.8</v>
      </c>
      <c r="H2227" t="s">
        <v>420</v>
      </c>
      <c r="I2227">
        <v>19747.54</v>
      </c>
      <c r="J2227">
        <v>1.3340000000000001</v>
      </c>
      <c r="K2227">
        <v>19.5</v>
      </c>
      <c r="L2227">
        <v>29.846</v>
      </c>
      <c r="M2227">
        <v>10.561999999999999</v>
      </c>
    </row>
    <row r="2228" spans="1:13" hidden="1" x14ac:dyDescent="0.3">
      <c r="A2228" t="s">
        <v>13</v>
      </c>
      <c r="B2228">
        <v>2009</v>
      </c>
      <c r="C2228" t="s">
        <v>33</v>
      </c>
      <c r="D2228" t="s">
        <v>295</v>
      </c>
      <c r="E2228">
        <v>270608</v>
      </c>
      <c r="F2228">
        <v>551716</v>
      </c>
      <c r="G2228">
        <v>847.8</v>
      </c>
      <c r="H2228">
        <v>42166138.560000002</v>
      </c>
      <c r="J2228">
        <v>1.6140000000000001</v>
      </c>
      <c r="K2228">
        <v>19.5</v>
      </c>
      <c r="L2228">
        <v>29.846</v>
      </c>
      <c r="M2228">
        <v>10.561999999999999</v>
      </c>
    </row>
    <row r="2229" spans="1:13" hidden="1" x14ac:dyDescent="0.3">
      <c r="A2229" t="s">
        <v>13</v>
      </c>
      <c r="B2229">
        <v>2009</v>
      </c>
      <c r="C2229" t="s">
        <v>21</v>
      </c>
      <c r="D2229" t="s">
        <v>295</v>
      </c>
      <c r="E2229">
        <v>13775</v>
      </c>
      <c r="F2229">
        <v>39300</v>
      </c>
      <c r="G2229">
        <v>847.8</v>
      </c>
      <c r="H2229">
        <v>2146420.5</v>
      </c>
      <c r="I2229">
        <v>2341.75</v>
      </c>
      <c r="J2229">
        <v>2.85</v>
      </c>
      <c r="K2229">
        <v>19.5</v>
      </c>
      <c r="L2229">
        <v>29.846</v>
      </c>
      <c r="M2229">
        <v>10.561999999999999</v>
      </c>
    </row>
    <row r="2230" spans="1:13" hidden="1" x14ac:dyDescent="0.3">
      <c r="A2230" t="s">
        <v>18</v>
      </c>
      <c r="B2230">
        <v>2009</v>
      </c>
      <c r="D2230" t="s">
        <v>295</v>
      </c>
      <c r="E2230">
        <v>0</v>
      </c>
      <c r="F2230">
        <v>6088488</v>
      </c>
      <c r="G2230">
        <v>847.8</v>
      </c>
      <c r="H2230">
        <v>15580130.16</v>
      </c>
      <c r="I2230">
        <v>16997.96</v>
      </c>
      <c r="J2230">
        <v>61.34</v>
      </c>
      <c r="K2230">
        <v>19.5</v>
      </c>
      <c r="L2230">
        <v>29.846</v>
      </c>
      <c r="M2230">
        <v>10.561999999999999</v>
      </c>
    </row>
    <row r="2231" spans="1:13" hidden="1" x14ac:dyDescent="0.3">
      <c r="A2231" t="s">
        <v>31</v>
      </c>
      <c r="B2231">
        <v>2009</v>
      </c>
      <c r="C2231" t="s">
        <v>19</v>
      </c>
      <c r="D2231" t="s">
        <v>295</v>
      </c>
      <c r="E2231">
        <v>5</v>
      </c>
      <c r="F2231">
        <v>6</v>
      </c>
      <c r="G2231">
        <v>847.8</v>
      </c>
      <c r="H2231">
        <v>779.1</v>
      </c>
      <c r="I2231">
        <v>0.85</v>
      </c>
      <c r="J2231">
        <v>1.2</v>
      </c>
      <c r="L2231">
        <v>29.846</v>
      </c>
      <c r="M2231">
        <v>10.561999999999999</v>
      </c>
    </row>
    <row r="2232" spans="1:13" hidden="1" x14ac:dyDescent="0.3">
      <c r="A2232" t="s">
        <v>32</v>
      </c>
      <c r="B2232">
        <v>2009</v>
      </c>
      <c r="C2232" t="s">
        <v>166</v>
      </c>
      <c r="D2232" t="s">
        <v>295</v>
      </c>
      <c r="E2232">
        <v>10731</v>
      </c>
      <c r="F2232">
        <v>7705</v>
      </c>
      <c r="G2232">
        <v>847.8</v>
      </c>
      <c r="I2232">
        <v>1824.27</v>
      </c>
      <c r="J2232">
        <v>0.66200000000000003</v>
      </c>
      <c r="K2232">
        <v>19.5</v>
      </c>
      <c r="L2232">
        <v>29.846</v>
      </c>
      <c r="M2232">
        <v>10.561999999999999</v>
      </c>
    </row>
    <row r="2233" spans="1:13" hidden="1" x14ac:dyDescent="0.3">
      <c r="A2233" t="s">
        <v>32</v>
      </c>
      <c r="B2233">
        <v>2009</v>
      </c>
      <c r="C2233" t="s">
        <v>21</v>
      </c>
      <c r="D2233" t="s">
        <v>295</v>
      </c>
      <c r="E2233">
        <v>207</v>
      </c>
      <c r="F2233">
        <v>113</v>
      </c>
      <c r="G2233">
        <v>847.8</v>
      </c>
      <c r="H2233">
        <v>32254.74</v>
      </c>
      <c r="I2233">
        <v>35.19</v>
      </c>
      <c r="J2233">
        <v>0.55000000000000004</v>
      </c>
      <c r="K2233">
        <v>19.5</v>
      </c>
      <c r="L2233">
        <v>29.846</v>
      </c>
      <c r="M2233">
        <v>10.561999999999999</v>
      </c>
    </row>
    <row r="2234" spans="1:13" hidden="1" x14ac:dyDescent="0.3">
      <c r="A2234" t="s">
        <v>20</v>
      </c>
      <c r="B2234">
        <v>2009</v>
      </c>
      <c r="C2234" t="s">
        <v>21</v>
      </c>
      <c r="D2234" t="s">
        <v>295</v>
      </c>
      <c r="E2234">
        <v>372846</v>
      </c>
      <c r="G2234">
        <v>847.8</v>
      </c>
      <c r="H2234">
        <v>58096863.719999999</v>
      </c>
      <c r="I2234" t="s">
        <v>421</v>
      </c>
      <c r="J2234">
        <v>1.675</v>
      </c>
      <c r="K2234">
        <v>19.5</v>
      </c>
      <c r="L2234">
        <v>29.846</v>
      </c>
      <c r="M2234">
        <v>10.561999999999999</v>
      </c>
    </row>
    <row r="2235" spans="1:13" hidden="1" x14ac:dyDescent="0.3">
      <c r="A2235" t="s">
        <v>22</v>
      </c>
      <c r="B2235">
        <v>2009</v>
      </c>
      <c r="C2235" t="s">
        <v>14</v>
      </c>
      <c r="D2235" t="s">
        <v>322</v>
      </c>
      <c r="E2235">
        <v>27726</v>
      </c>
      <c r="F2235">
        <v>20392</v>
      </c>
      <c r="G2235">
        <v>996.1</v>
      </c>
      <c r="H2235">
        <v>4320265.32</v>
      </c>
      <c r="I2235">
        <v>4713.42</v>
      </c>
      <c r="J2235">
        <v>5.64</v>
      </c>
      <c r="K2235">
        <v>23.855</v>
      </c>
      <c r="L2235">
        <v>34.292000000000002</v>
      </c>
      <c r="M2235">
        <v>14.442</v>
      </c>
    </row>
    <row r="2236" spans="1:13" hidden="1" x14ac:dyDescent="0.3">
      <c r="A2236" t="s">
        <v>13</v>
      </c>
      <c r="B2236">
        <v>2009</v>
      </c>
      <c r="C2236" t="s">
        <v>14</v>
      </c>
      <c r="D2236" t="s">
        <v>322</v>
      </c>
      <c r="F2236">
        <v>87970</v>
      </c>
      <c r="G2236">
        <v>996.1</v>
      </c>
      <c r="H2236">
        <v>24504564.84</v>
      </c>
      <c r="I2236">
        <v>26734.54</v>
      </c>
      <c r="J2236">
        <v>0.51500000000000001</v>
      </c>
      <c r="K2236">
        <v>23.855</v>
      </c>
      <c r="L2236">
        <v>34.292000000000002</v>
      </c>
      <c r="M2236">
        <v>14.442</v>
      </c>
    </row>
    <row r="2237" spans="1:13" hidden="1" x14ac:dyDescent="0.3">
      <c r="A2237" t="s">
        <v>13</v>
      </c>
      <c r="B2237">
        <v>2009</v>
      </c>
      <c r="C2237" t="s">
        <v>17</v>
      </c>
      <c r="D2237" t="s">
        <v>322</v>
      </c>
      <c r="E2237">
        <v>825787</v>
      </c>
      <c r="F2237">
        <v>504508</v>
      </c>
      <c r="G2237">
        <v>996.1</v>
      </c>
      <c r="H2237">
        <v>128674130.3</v>
      </c>
      <c r="I2237">
        <v>140383.79</v>
      </c>
      <c r="J2237">
        <v>0.58599999999999997</v>
      </c>
      <c r="K2237">
        <v>23.855</v>
      </c>
      <c r="L2237">
        <v>34.292000000000002</v>
      </c>
      <c r="M2237">
        <v>14.442</v>
      </c>
    </row>
    <row r="2238" spans="1:13" hidden="1" x14ac:dyDescent="0.3">
      <c r="A2238" t="s">
        <v>18</v>
      </c>
      <c r="B2238">
        <v>2009</v>
      </c>
      <c r="C2238" t="s">
        <v>24</v>
      </c>
      <c r="D2238" t="s">
        <v>322</v>
      </c>
      <c r="E2238">
        <v>894</v>
      </c>
      <c r="F2238">
        <v>38926</v>
      </c>
      <c r="G2238">
        <v>996.1</v>
      </c>
      <c r="H2238">
        <v>139303.07999999999</v>
      </c>
      <c r="I2238">
        <v>151.97999999999999</v>
      </c>
      <c r="J2238">
        <v>41.781999999999996</v>
      </c>
      <c r="K2238">
        <v>23.855</v>
      </c>
      <c r="L2238">
        <v>34.292000000000002</v>
      </c>
      <c r="M2238">
        <v>14.442</v>
      </c>
    </row>
    <row r="2239" spans="1:13" hidden="1" x14ac:dyDescent="0.3">
      <c r="A2239" t="s">
        <v>20</v>
      </c>
      <c r="B2239">
        <v>2009</v>
      </c>
      <c r="C2239" t="s">
        <v>21</v>
      </c>
      <c r="D2239" t="s">
        <v>322</v>
      </c>
      <c r="E2239">
        <v>52510</v>
      </c>
      <c r="F2239">
        <v>61618</v>
      </c>
      <c r="G2239">
        <v>996.1</v>
      </c>
      <c r="H2239">
        <v>8182108.2000000002</v>
      </c>
      <c r="I2239">
        <v>8926.7000000000007</v>
      </c>
      <c r="J2239">
        <v>1.3140000000000001</v>
      </c>
      <c r="K2239">
        <v>23.855</v>
      </c>
      <c r="L2239">
        <v>34.292000000000002</v>
      </c>
      <c r="M2239">
        <v>14.442</v>
      </c>
    </row>
    <row r="2240" spans="1:13" hidden="1" x14ac:dyDescent="0.3">
      <c r="A2240" t="s">
        <v>22</v>
      </c>
      <c r="B2240">
        <v>2009</v>
      </c>
      <c r="C2240" t="s">
        <v>14</v>
      </c>
      <c r="D2240" t="s">
        <v>28</v>
      </c>
      <c r="F2240">
        <v>13897</v>
      </c>
      <c r="G2240">
        <v>1317.2</v>
      </c>
      <c r="H2240">
        <v>1834624.68</v>
      </c>
      <c r="I2240">
        <v>2001.58</v>
      </c>
      <c r="J2240">
        <v>0.76</v>
      </c>
      <c r="K2240">
        <v>25.87</v>
      </c>
      <c r="L2240">
        <v>35.564999999999998</v>
      </c>
      <c r="M2240">
        <v>16.821999999999999</v>
      </c>
    </row>
    <row r="2241" spans="1:13" hidden="1" x14ac:dyDescent="0.3">
      <c r="A2241" t="s">
        <v>13</v>
      </c>
      <c r="B2241">
        <v>2009</v>
      </c>
      <c r="C2241" t="s">
        <v>14</v>
      </c>
      <c r="D2241" t="s">
        <v>28</v>
      </c>
      <c r="E2241">
        <v>214062</v>
      </c>
      <c r="F2241">
        <v>466766</v>
      </c>
      <c r="G2241">
        <v>1317.2</v>
      </c>
      <c r="H2241">
        <v>33355140.84</v>
      </c>
      <c r="I2241">
        <v>36390.54</v>
      </c>
      <c r="J2241">
        <v>2.0950000000000002</v>
      </c>
      <c r="K2241">
        <v>25.87</v>
      </c>
      <c r="L2241">
        <v>35.564999999999998</v>
      </c>
      <c r="M2241">
        <v>16.821999999999999</v>
      </c>
    </row>
    <row r="2242" spans="1:13" hidden="1" x14ac:dyDescent="0.3">
      <c r="A2242" t="s">
        <v>13</v>
      </c>
      <c r="B2242">
        <v>2009</v>
      </c>
      <c r="C2242" t="s">
        <v>136</v>
      </c>
      <c r="D2242" t="s">
        <v>28</v>
      </c>
      <c r="E2242">
        <v>1429703</v>
      </c>
      <c r="F2242">
        <v>4275871</v>
      </c>
      <c r="H2242">
        <v>222776321.5</v>
      </c>
      <c r="I2242">
        <v>243049.51</v>
      </c>
      <c r="J2242">
        <v>2.79</v>
      </c>
      <c r="K2242">
        <v>25.87</v>
      </c>
      <c r="L2242" t="s">
        <v>422</v>
      </c>
      <c r="M2242">
        <v>16.821999999999999</v>
      </c>
    </row>
    <row r="2243" spans="1:13" hidden="1" x14ac:dyDescent="0.3">
      <c r="A2243" t="s">
        <v>13</v>
      </c>
      <c r="B2243">
        <v>2009</v>
      </c>
      <c r="C2243" t="s">
        <v>17</v>
      </c>
      <c r="D2243" t="s">
        <v>28</v>
      </c>
      <c r="E2243">
        <v>3986330</v>
      </c>
      <c r="F2243" t="s">
        <v>423</v>
      </c>
      <c r="G2243">
        <v>-1317.2</v>
      </c>
      <c r="H2243">
        <v>621149940.60000002</v>
      </c>
      <c r="I2243">
        <v>677676.1</v>
      </c>
      <c r="J2243">
        <v>2.3460000000000001</v>
      </c>
      <c r="K2243">
        <v>25.87</v>
      </c>
      <c r="L2243">
        <v>35.564999999999998</v>
      </c>
      <c r="M2243">
        <v>16.821999999999999</v>
      </c>
    </row>
    <row r="2244" spans="1:13" hidden="1" x14ac:dyDescent="0.3">
      <c r="A2244" t="s">
        <v>18</v>
      </c>
      <c r="B2244">
        <v>2009</v>
      </c>
      <c r="C2244" t="s">
        <v>24</v>
      </c>
      <c r="D2244" t="s">
        <v>28</v>
      </c>
      <c r="E2244">
        <v>13750</v>
      </c>
      <c r="F2244">
        <v>1000808</v>
      </c>
      <c r="G2244">
        <v>1317.2</v>
      </c>
      <c r="H2244">
        <v>2142525</v>
      </c>
      <c r="J2244">
        <v>78.334000000000003</v>
      </c>
      <c r="K2244">
        <v>25.87</v>
      </c>
      <c r="L2244">
        <v>35.564999999999998</v>
      </c>
      <c r="M2244">
        <v>16.821999999999999</v>
      </c>
    </row>
    <row r="2245" spans="1:13" hidden="1" x14ac:dyDescent="0.3">
      <c r="A2245" t="s">
        <v>31</v>
      </c>
      <c r="B2245">
        <v>2009</v>
      </c>
      <c r="C2245" t="s">
        <v>19</v>
      </c>
      <c r="D2245" t="s">
        <v>28</v>
      </c>
      <c r="E2245">
        <v>10780</v>
      </c>
      <c r="F2245">
        <v>13021</v>
      </c>
      <c r="G2245">
        <v>1317.2</v>
      </c>
      <c r="H2245">
        <v>1679739.6</v>
      </c>
      <c r="I2245">
        <v>1832.6</v>
      </c>
      <c r="J2245">
        <v>1.2330000000000001</v>
      </c>
      <c r="K2245">
        <v>25.87</v>
      </c>
      <c r="M2245">
        <v>16.821999999999999</v>
      </c>
    </row>
    <row r="2246" spans="1:13" hidden="1" x14ac:dyDescent="0.3">
      <c r="A2246" t="s">
        <v>32</v>
      </c>
      <c r="B2246">
        <v>2009</v>
      </c>
      <c r="C2246" t="s">
        <v>19</v>
      </c>
      <c r="D2246" t="s">
        <v>28</v>
      </c>
      <c r="E2246">
        <v>43007</v>
      </c>
      <c r="F2246">
        <v>30072</v>
      </c>
      <c r="G2246">
        <v>1317.2</v>
      </c>
      <c r="H2246">
        <v>6701350.7400000002</v>
      </c>
      <c r="I2246">
        <v>7311.19</v>
      </c>
      <c r="J2246">
        <v>0.57899999999999996</v>
      </c>
      <c r="K2246">
        <v>25.87</v>
      </c>
      <c r="L2246">
        <v>35.564999999999998</v>
      </c>
      <c r="M2246">
        <v>16.821999999999999</v>
      </c>
    </row>
    <row r="2247" spans="1:13" hidden="1" x14ac:dyDescent="0.3">
      <c r="A2247" t="s">
        <v>32</v>
      </c>
      <c r="B2247">
        <v>2009</v>
      </c>
      <c r="C2247" t="s">
        <v>21</v>
      </c>
      <c r="D2247" t="s">
        <v>28</v>
      </c>
      <c r="E2247">
        <v>7009</v>
      </c>
      <c r="F2247">
        <v>5558</v>
      </c>
      <c r="G2247">
        <v>1317.2</v>
      </c>
      <c r="H2247">
        <v>1092142.3799999999</v>
      </c>
      <c r="I2247">
        <v>1191.53</v>
      </c>
      <c r="K2247">
        <v>25.87</v>
      </c>
      <c r="L2247">
        <v>35.564999999999998</v>
      </c>
      <c r="M2247">
        <v>16.821999999999999</v>
      </c>
    </row>
    <row r="2248" spans="1:13" hidden="1" x14ac:dyDescent="0.3">
      <c r="A2248" t="s">
        <v>20</v>
      </c>
      <c r="B2248">
        <v>2009</v>
      </c>
      <c r="C2248" t="s">
        <v>34</v>
      </c>
      <c r="D2248" t="s">
        <v>28</v>
      </c>
      <c r="E2248">
        <v>315888</v>
      </c>
      <c r="F2248">
        <v>846657</v>
      </c>
      <c r="G2248">
        <v>1317.2</v>
      </c>
      <c r="H2248">
        <v>49221668.159999996</v>
      </c>
      <c r="I2248">
        <v>53700.959999999999</v>
      </c>
      <c r="J2248">
        <v>2.4020000000000001</v>
      </c>
      <c r="K2248">
        <v>25.87</v>
      </c>
      <c r="L2248">
        <v>35.564999999999998</v>
      </c>
      <c r="M2248">
        <v>16.821999999999999</v>
      </c>
    </row>
    <row r="2249" spans="1:13" hidden="1" x14ac:dyDescent="0.3">
      <c r="A2249" t="s">
        <v>22</v>
      </c>
      <c r="B2249">
        <v>2009</v>
      </c>
      <c r="C2249" t="s">
        <v>24</v>
      </c>
      <c r="D2249" t="s">
        <v>246</v>
      </c>
      <c r="E2249">
        <v>382</v>
      </c>
      <c r="F2249">
        <v>120</v>
      </c>
      <c r="G2249">
        <v>904.1</v>
      </c>
      <c r="H2249">
        <v>59523.24</v>
      </c>
      <c r="I2249">
        <v>64.94</v>
      </c>
      <c r="J2249">
        <v>0.32</v>
      </c>
      <c r="K2249">
        <v>26.468</v>
      </c>
      <c r="L2249">
        <v>37.497</v>
      </c>
      <c r="M2249">
        <v>15.945</v>
      </c>
    </row>
    <row r="2250" spans="1:13" hidden="1" x14ac:dyDescent="0.3">
      <c r="A2250" t="s">
        <v>13</v>
      </c>
      <c r="B2250">
        <v>2009</v>
      </c>
      <c r="C2250" t="s">
        <v>24</v>
      </c>
      <c r="D2250" t="s">
        <v>246</v>
      </c>
      <c r="E2250">
        <v>1593071</v>
      </c>
      <c r="F2250">
        <v>1355660</v>
      </c>
      <c r="G2250">
        <v>904.1</v>
      </c>
      <c r="H2250">
        <v>248232323.19999999</v>
      </c>
      <c r="I2250">
        <v>270822.07</v>
      </c>
      <c r="J2250">
        <v>0.90600000000000003</v>
      </c>
      <c r="K2250">
        <v>26.468</v>
      </c>
      <c r="L2250">
        <v>37.497</v>
      </c>
      <c r="M2250">
        <v>15.945</v>
      </c>
    </row>
    <row r="2251" spans="1:13" hidden="1" x14ac:dyDescent="0.3">
      <c r="A2251" t="s">
        <v>18</v>
      </c>
      <c r="B2251">
        <v>2009</v>
      </c>
      <c r="C2251" t="s">
        <v>24</v>
      </c>
      <c r="D2251" t="s">
        <v>246</v>
      </c>
      <c r="E2251" t="s">
        <v>424</v>
      </c>
      <c r="F2251">
        <v>1847170</v>
      </c>
      <c r="G2251">
        <v>904.1</v>
      </c>
      <c r="H2251">
        <v>7097445.1799999997</v>
      </c>
      <c r="I2251">
        <v>7743.33</v>
      </c>
      <c r="J2251">
        <v>31.654</v>
      </c>
      <c r="K2251">
        <v>26.468</v>
      </c>
      <c r="L2251">
        <v>37.497</v>
      </c>
      <c r="M2251">
        <v>15.945</v>
      </c>
    </row>
    <row r="2252" spans="1:13" hidden="1" x14ac:dyDescent="0.3">
      <c r="A2252" t="s">
        <v>31</v>
      </c>
      <c r="B2252">
        <v>2009</v>
      </c>
      <c r="C2252" t="s">
        <v>24</v>
      </c>
      <c r="D2252" t="s">
        <v>246</v>
      </c>
      <c r="E2252">
        <v>202</v>
      </c>
      <c r="F2252">
        <v>91</v>
      </c>
      <c r="G2252">
        <v>904.1</v>
      </c>
      <c r="H2252">
        <v>31475.64</v>
      </c>
      <c r="I2252">
        <v>34.340000000000003</v>
      </c>
      <c r="J2252">
        <v>0.36899999999999999</v>
      </c>
      <c r="K2252">
        <v>26.468</v>
      </c>
      <c r="L2252">
        <v>37.497</v>
      </c>
      <c r="M2252">
        <v>15.945</v>
      </c>
    </row>
    <row r="2253" spans="1:13" hidden="1" x14ac:dyDescent="0.3">
      <c r="A2253" t="s">
        <v>32</v>
      </c>
      <c r="B2253">
        <v>2009</v>
      </c>
      <c r="C2253" t="s">
        <v>19</v>
      </c>
      <c r="D2253" t="s">
        <v>246</v>
      </c>
      <c r="E2253">
        <v>568158</v>
      </c>
      <c r="F2253">
        <v>213136</v>
      </c>
      <c r="G2253">
        <v>904.1</v>
      </c>
      <c r="H2253">
        <v>88530379.560000002</v>
      </c>
      <c r="J2253">
        <v>0.35099999999999998</v>
      </c>
      <c r="K2253">
        <v>26.468</v>
      </c>
      <c r="L2253">
        <v>37.497</v>
      </c>
      <c r="M2253">
        <v>15.945</v>
      </c>
    </row>
    <row r="2254" spans="1:13" hidden="1" x14ac:dyDescent="0.3">
      <c r="A2254" t="s">
        <v>32</v>
      </c>
      <c r="B2254">
        <v>2009</v>
      </c>
      <c r="C2254" t="s">
        <v>21</v>
      </c>
      <c r="D2254" t="s">
        <v>246</v>
      </c>
      <c r="E2254">
        <v>4882</v>
      </c>
      <c r="F2254">
        <v>1945</v>
      </c>
      <c r="G2254">
        <v>904.1</v>
      </c>
      <c r="H2254">
        <v>760713.24</v>
      </c>
      <c r="J2254">
        <v>0.221</v>
      </c>
      <c r="K2254">
        <v>26.468</v>
      </c>
      <c r="L2254">
        <v>37.497</v>
      </c>
      <c r="M2254">
        <v>15.945</v>
      </c>
    </row>
    <row r="2255" spans="1:13" hidden="1" x14ac:dyDescent="0.3">
      <c r="A2255" t="s">
        <v>20</v>
      </c>
      <c r="B2255">
        <v>2009</v>
      </c>
      <c r="C2255" t="s">
        <v>24</v>
      </c>
      <c r="D2255" t="s">
        <v>246</v>
      </c>
      <c r="E2255">
        <v>4458995</v>
      </c>
      <c r="F2255">
        <v>8865378</v>
      </c>
      <c r="G2255">
        <v>904.1</v>
      </c>
      <c r="I2255">
        <v>758029.15</v>
      </c>
      <c r="J2255">
        <v>1.8540000000000001</v>
      </c>
      <c r="K2255">
        <v>26.468</v>
      </c>
      <c r="L2255">
        <v>37.497</v>
      </c>
      <c r="M2255">
        <v>15.945</v>
      </c>
    </row>
    <row r="2256" spans="1:13" x14ac:dyDescent="0.3">
      <c r="A2256" t="s">
        <v>22</v>
      </c>
      <c r="B2256">
        <v>2010</v>
      </c>
      <c r="C2256" t="s">
        <v>19</v>
      </c>
      <c r="D2256" t="s">
        <v>243</v>
      </c>
      <c r="E2256">
        <v>9014</v>
      </c>
      <c r="F2256">
        <v>8853</v>
      </c>
      <c r="G2256">
        <v>629.20000000000005</v>
      </c>
      <c r="H2256">
        <v>1497315.54</v>
      </c>
      <c r="I2256">
        <v>2163.36</v>
      </c>
      <c r="J2256">
        <v>1.07</v>
      </c>
      <c r="K2256">
        <v>27.298999999999999</v>
      </c>
      <c r="L2256">
        <v>38.258000000000003</v>
      </c>
      <c r="M2256">
        <v>16.934000000000001</v>
      </c>
    </row>
    <row r="2257" spans="1:13" x14ac:dyDescent="0.3">
      <c r="A2257" t="s">
        <v>13</v>
      </c>
      <c r="B2257">
        <v>2010</v>
      </c>
      <c r="C2257" t="s">
        <v>14</v>
      </c>
      <c r="D2257" t="s">
        <v>243</v>
      </c>
      <c r="E2257">
        <v>495218</v>
      </c>
      <c r="F2257">
        <v>444042</v>
      </c>
      <c r="G2257">
        <v>629.20000000000005</v>
      </c>
      <c r="H2257">
        <v>82260661.980000004</v>
      </c>
      <c r="I2257">
        <v>118852.32</v>
      </c>
      <c r="J2257">
        <v>0.92</v>
      </c>
      <c r="K2257">
        <v>27.298999999999999</v>
      </c>
      <c r="L2257">
        <v>38.258000000000003</v>
      </c>
      <c r="M2257">
        <v>16.934000000000001</v>
      </c>
    </row>
    <row r="2258" spans="1:13" x14ac:dyDescent="0.3">
      <c r="A2258" t="s">
        <v>13</v>
      </c>
      <c r="B2258">
        <v>2010</v>
      </c>
      <c r="C2258" t="s">
        <v>16</v>
      </c>
      <c r="D2258" t="s">
        <v>243</v>
      </c>
      <c r="E2258">
        <v>84465</v>
      </c>
      <c r="F2258">
        <v>163031</v>
      </c>
      <c r="G2258">
        <v>629.20000000000005</v>
      </c>
      <c r="H2258">
        <v>14030481.15</v>
      </c>
      <c r="I2258">
        <v>20271.599999999999</v>
      </c>
      <c r="J2258">
        <v>1.8280000000000001</v>
      </c>
      <c r="K2258">
        <v>27.298999999999999</v>
      </c>
      <c r="L2258">
        <v>38.258000000000003</v>
      </c>
      <c r="M2258">
        <v>16.934000000000001</v>
      </c>
    </row>
    <row r="2259" spans="1:13" x14ac:dyDescent="0.3">
      <c r="A2259" t="s">
        <v>13</v>
      </c>
      <c r="B2259">
        <v>2010</v>
      </c>
      <c r="C2259" t="s">
        <v>17</v>
      </c>
      <c r="D2259" t="s">
        <v>243</v>
      </c>
      <c r="E2259">
        <v>2265685</v>
      </c>
      <c r="F2259" t="s">
        <v>425</v>
      </c>
      <c r="G2259">
        <v>629.20000000000005</v>
      </c>
      <c r="H2259">
        <v>376352935.30000001</v>
      </c>
      <c r="I2259">
        <v>543764.4</v>
      </c>
      <c r="K2259">
        <v>27.298999999999999</v>
      </c>
      <c r="L2259">
        <v>38.258000000000003</v>
      </c>
      <c r="M2259">
        <v>16.934000000000001</v>
      </c>
    </row>
    <row r="2260" spans="1:13" x14ac:dyDescent="0.3">
      <c r="A2260" t="s">
        <v>18</v>
      </c>
      <c r="B2260">
        <v>2010</v>
      </c>
      <c r="C2260" t="s">
        <v>24</v>
      </c>
      <c r="D2260" t="s">
        <v>243</v>
      </c>
      <c r="E2260">
        <v>250672</v>
      </c>
      <c r="F2260">
        <v>11827664</v>
      </c>
      <c r="G2260">
        <v>629.20000000000005</v>
      </c>
      <c r="H2260">
        <v>41639125.920000002</v>
      </c>
      <c r="I2260" t="s">
        <v>426</v>
      </c>
      <c r="J2260">
        <v>53.238999999999997</v>
      </c>
      <c r="K2260">
        <v>27.298999999999999</v>
      </c>
      <c r="L2260">
        <v>38.258000000000003</v>
      </c>
      <c r="M2260">
        <v>16.934000000000001</v>
      </c>
    </row>
    <row r="2261" spans="1:13" x14ac:dyDescent="0.3">
      <c r="A2261" t="s">
        <v>31</v>
      </c>
      <c r="B2261">
        <v>2010</v>
      </c>
      <c r="C2261" t="s">
        <v>21</v>
      </c>
      <c r="D2261" t="s">
        <v>243</v>
      </c>
      <c r="E2261">
        <v>17424</v>
      </c>
      <c r="F2261">
        <v>24986</v>
      </c>
      <c r="G2261">
        <v>629.20000000000005</v>
      </c>
      <c r="H2261">
        <v>2894300.64</v>
      </c>
      <c r="I2261">
        <v>4181.76</v>
      </c>
      <c r="J2261">
        <v>1.42</v>
      </c>
      <c r="K2261">
        <v>27.298999999999999</v>
      </c>
      <c r="L2261">
        <v>38.258000000000003</v>
      </c>
      <c r="M2261">
        <v>16.934000000000001</v>
      </c>
    </row>
    <row r="2262" spans="1:13" x14ac:dyDescent="0.3">
      <c r="A2262" t="s">
        <v>32</v>
      </c>
      <c r="B2262">
        <v>2010</v>
      </c>
      <c r="C2262" t="s">
        <v>19</v>
      </c>
      <c r="D2262" t="s">
        <v>243</v>
      </c>
      <c r="E2262">
        <v>15167</v>
      </c>
      <c r="F2262">
        <v>13225</v>
      </c>
      <c r="H2262">
        <v>2519390.37</v>
      </c>
      <c r="I2262">
        <v>3640.08</v>
      </c>
      <c r="J2262">
        <v>0.878</v>
      </c>
      <c r="K2262">
        <v>27.298999999999999</v>
      </c>
      <c r="L2262">
        <v>38.258000000000003</v>
      </c>
      <c r="M2262">
        <v>16.934000000000001</v>
      </c>
    </row>
    <row r="2263" spans="1:13" x14ac:dyDescent="0.3">
      <c r="A2263" t="s">
        <v>20</v>
      </c>
      <c r="B2263">
        <v>2010</v>
      </c>
      <c r="C2263" t="s">
        <v>21</v>
      </c>
      <c r="D2263" t="s">
        <v>243</v>
      </c>
      <c r="E2263">
        <v>2100181</v>
      </c>
      <c r="F2263">
        <v>5094030</v>
      </c>
      <c r="G2263" t="s">
        <v>427</v>
      </c>
      <c r="H2263">
        <v>348861065.89999998</v>
      </c>
      <c r="I2263">
        <v>504043.44</v>
      </c>
      <c r="J2263">
        <v>2.2829999999999999</v>
      </c>
      <c r="K2263">
        <v>27.298999999999999</v>
      </c>
      <c r="L2263">
        <v>38.258000000000003</v>
      </c>
      <c r="M2263">
        <v>16.934000000000001</v>
      </c>
    </row>
    <row r="2264" spans="1:13" x14ac:dyDescent="0.3">
      <c r="A2264" t="s">
        <v>22</v>
      </c>
      <c r="B2264">
        <v>2010</v>
      </c>
      <c r="C2264" t="s">
        <v>19</v>
      </c>
      <c r="D2264" t="s">
        <v>282</v>
      </c>
      <c r="E2264">
        <v>8063</v>
      </c>
      <c r="F2264">
        <v>2243</v>
      </c>
      <c r="G2264">
        <v>1283.0999999999999</v>
      </c>
      <c r="H2264">
        <v>1339344.93</v>
      </c>
      <c r="I2264">
        <v>1935.12</v>
      </c>
      <c r="J2264">
        <v>0.28100000000000003</v>
      </c>
      <c r="K2264">
        <v>27.074999999999999</v>
      </c>
      <c r="L2264">
        <v>37.302</v>
      </c>
      <c r="M2264">
        <v>16.157</v>
      </c>
    </row>
    <row r="2265" spans="1:13" x14ac:dyDescent="0.3">
      <c r="A2265" t="s">
        <v>13</v>
      </c>
      <c r="B2265">
        <v>2010</v>
      </c>
      <c r="C2265" t="s">
        <v>123</v>
      </c>
      <c r="D2265" t="s">
        <v>282</v>
      </c>
      <c r="E2265">
        <v>3937796</v>
      </c>
      <c r="F2265">
        <v>6637737</v>
      </c>
      <c r="G2265">
        <v>1283.0999999999999</v>
      </c>
      <c r="H2265">
        <v>654107293.60000002</v>
      </c>
      <c r="I2265">
        <v>945071.04</v>
      </c>
      <c r="J2265">
        <v>1.702</v>
      </c>
      <c r="K2265">
        <v>27.074999999999999</v>
      </c>
      <c r="L2265">
        <v>37.302</v>
      </c>
      <c r="M2265">
        <v>16.157</v>
      </c>
    </row>
    <row r="2266" spans="1:13" x14ac:dyDescent="0.3">
      <c r="A2266" t="s">
        <v>18</v>
      </c>
      <c r="B2266">
        <v>2010</v>
      </c>
      <c r="C2266" t="s">
        <v>24</v>
      </c>
      <c r="D2266" t="s">
        <v>282</v>
      </c>
      <c r="E2266">
        <v>7540</v>
      </c>
      <c r="F2266">
        <v>18456</v>
      </c>
      <c r="G2266">
        <v>1283.0999999999999</v>
      </c>
      <c r="I2266">
        <v>1809.6</v>
      </c>
      <c r="J2266">
        <v>2.6930000000000001</v>
      </c>
      <c r="K2266">
        <v>27.074999999999999</v>
      </c>
      <c r="L2266">
        <v>37.302</v>
      </c>
      <c r="M2266">
        <v>16.157</v>
      </c>
    </row>
    <row r="2267" spans="1:13" x14ac:dyDescent="0.3">
      <c r="A2267" t="s">
        <v>31</v>
      </c>
      <c r="B2267">
        <v>2010</v>
      </c>
      <c r="C2267" t="s">
        <v>19</v>
      </c>
      <c r="D2267" t="s">
        <v>282</v>
      </c>
      <c r="E2267">
        <v>4056</v>
      </c>
      <c r="F2267">
        <v>1326</v>
      </c>
      <c r="G2267">
        <v>1283.0999999999999</v>
      </c>
      <c r="H2267">
        <v>673742.16</v>
      </c>
      <c r="I2267">
        <v>973.44</v>
      </c>
      <c r="J2267">
        <v>0.498</v>
      </c>
      <c r="K2267">
        <v>27.074999999999999</v>
      </c>
      <c r="L2267">
        <v>37.302</v>
      </c>
      <c r="M2267">
        <v>16.157</v>
      </c>
    </row>
    <row r="2268" spans="1:13" x14ac:dyDescent="0.3">
      <c r="A2268" t="s">
        <v>32</v>
      </c>
      <c r="B2268">
        <v>2010</v>
      </c>
      <c r="C2268" t="s">
        <v>19</v>
      </c>
      <c r="D2268" t="s">
        <v>282</v>
      </c>
      <c r="E2268">
        <v>102808</v>
      </c>
      <c r="F2268">
        <v>29551</v>
      </c>
      <c r="G2268">
        <v>1283.0999999999999</v>
      </c>
      <c r="H2268">
        <v>17077436.879999999</v>
      </c>
      <c r="I2268">
        <v>24673.919999999998</v>
      </c>
      <c r="J2268">
        <v>0.29099999999999998</v>
      </c>
      <c r="K2268">
        <v>27.074999999999999</v>
      </c>
      <c r="L2268">
        <v>37.302</v>
      </c>
      <c r="M2268">
        <v>16.157</v>
      </c>
    </row>
    <row r="2269" spans="1:13" x14ac:dyDescent="0.3">
      <c r="A2269" t="s">
        <v>32</v>
      </c>
      <c r="B2269">
        <v>2010</v>
      </c>
      <c r="C2269" t="s">
        <v>21</v>
      </c>
      <c r="D2269" t="s">
        <v>282</v>
      </c>
      <c r="E2269">
        <v>4298</v>
      </c>
      <c r="F2269">
        <v>1097</v>
      </c>
      <c r="G2269">
        <v>1283.0999999999999</v>
      </c>
      <c r="H2269">
        <v>713940.78</v>
      </c>
      <c r="I2269">
        <v>1031.52</v>
      </c>
      <c r="J2269">
        <v>0.23300000000000001</v>
      </c>
      <c r="K2269">
        <v>27.074999999999999</v>
      </c>
      <c r="L2269">
        <v>37.302</v>
      </c>
      <c r="M2269">
        <v>16.157</v>
      </c>
    </row>
    <row r="2270" spans="1:13" x14ac:dyDescent="0.3">
      <c r="A2270" t="s">
        <v>20</v>
      </c>
      <c r="B2270">
        <v>2010</v>
      </c>
      <c r="C2270" t="s">
        <v>21</v>
      </c>
      <c r="D2270" t="s">
        <v>282</v>
      </c>
      <c r="E2270">
        <v>103701</v>
      </c>
      <c r="F2270">
        <v>121745</v>
      </c>
      <c r="G2270">
        <v>1283.0999999999999</v>
      </c>
      <c r="I2270">
        <v>24888.240000000002</v>
      </c>
      <c r="J2270">
        <v>1.3959999999999999</v>
      </c>
      <c r="K2270">
        <v>27.074999999999999</v>
      </c>
      <c r="L2270">
        <v>37.302</v>
      </c>
      <c r="M2270">
        <v>16.157</v>
      </c>
    </row>
    <row r="2271" spans="1:13" x14ac:dyDescent="0.3">
      <c r="A2271" t="s">
        <v>22</v>
      </c>
      <c r="B2271">
        <v>2010</v>
      </c>
      <c r="C2271" t="s">
        <v>19</v>
      </c>
      <c r="D2271" t="s">
        <v>244</v>
      </c>
      <c r="E2271">
        <v>20000</v>
      </c>
      <c r="F2271">
        <v>13900</v>
      </c>
      <c r="G2271">
        <v>1107.5</v>
      </c>
      <c r="H2271">
        <v>3322200</v>
      </c>
      <c r="I2271">
        <v>4800</v>
      </c>
      <c r="J2271">
        <v>0.72199999999999998</v>
      </c>
      <c r="K2271">
        <v>26.765000000000001</v>
      </c>
      <c r="L2271">
        <v>38.271000000000001</v>
      </c>
      <c r="M2271">
        <v>16.408000000000001</v>
      </c>
    </row>
    <row r="2272" spans="1:13" x14ac:dyDescent="0.3">
      <c r="A2272" t="s">
        <v>13</v>
      </c>
      <c r="B2272">
        <v>2010</v>
      </c>
      <c r="D2272" t="s">
        <v>244</v>
      </c>
      <c r="E2272">
        <v>728300</v>
      </c>
      <c r="F2272">
        <v>1423800</v>
      </c>
      <c r="G2272">
        <v>1107.5</v>
      </c>
      <c r="H2272">
        <v>120977913</v>
      </c>
      <c r="I2272">
        <v>174792</v>
      </c>
      <c r="J2272">
        <v>1.8280000000000001</v>
      </c>
      <c r="K2272">
        <v>26.765000000000001</v>
      </c>
      <c r="L2272">
        <v>38.271000000000001</v>
      </c>
      <c r="M2272">
        <v>16.408000000000001</v>
      </c>
    </row>
    <row r="2273" spans="1:13" x14ac:dyDescent="0.3">
      <c r="A2273" t="s">
        <v>13</v>
      </c>
      <c r="B2273">
        <v>2010</v>
      </c>
      <c r="C2273" t="s">
        <v>16</v>
      </c>
      <c r="D2273" t="s">
        <v>244</v>
      </c>
      <c r="F2273">
        <v>242000</v>
      </c>
      <c r="G2273">
        <v>1107.5</v>
      </c>
      <c r="H2273">
        <v>13255578</v>
      </c>
      <c r="I2273">
        <v>19152</v>
      </c>
      <c r="J2273">
        <v>2.988</v>
      </c>
      <c r="K2273">
        <v>26.765000000000001</v>
      </c>
      <c r="L2273">
        <v>38.271000000000001</v>
      </c>
      <c r="M2273">
        <v>16.408000000000001</v>
      </c>
    </row>
    <row r="2274" spans="1:13" x14ac:dyDescent="0.3">
      <c r="A2274" t="s">
        <v>18</v>
      </c>
      <c r="B2274">
        <v>2010</v>
      </c>
      <c r="C2274" t="s">
        <v>24</v>
      </c>
      <c r="D2274" t="s">
        <v>244</v>
      </c>
      <c r="E2274">
        <v>190100</v>
      </c>
      <c r="F2274">
        <v>13763000</v>
      </c>
      <c r="G2274">
        <v>1107.5</v>
      </c>
      <c r="H2274">
        <v>31577511</v>
      </c>
      <c r="I2274">
        <v>45624</v>
      </c>
      <c r="J2274">
        <v>69.738</v>
      </c>
      <c r="K2274">
        <v>26.765000000000001</v>
      </c>
      <c r="L2274">
        <v>38.271000000000001</v>
      </c>
      <c r="M2274">
        <v>16.408000000000001</v>
      </c>
    </row>
    <row r="2275" spans="1:13" x14ac:dyDescent="0.3">
      <c r="A2275" t="s">
        <v>32</v>
      </c>
      <c r="B2275">
        <v>2010</v>
      </c>
      <c r="C2275" t="s">
        <v>19</v>
      </c>
      <c r="D2275" t="s">
        <v>244</v>
      </c>
      <c r="E2275">
        <v>102100</v>
      </c>
      <c r="F2275">
        <v>68700</v>
      </c>
      <c r="G2275">
        <v>1107.5</v>
      </c>
      <c r="H2275">
        <v>16959831</v>
      </c>
      <c r="I2275">
        <v>24504</v>
      </c>
      <c r="J2275">
        <v>6.7200000000000006</v>
      </c>
      <c r="K2275">
        <v>26.765000000000001</v>
      </c>
      <c r="L2275">
        <v>38.271000000000001</v>
      </c>
      <c r="M2275">
        <v>16.408000000000001</v>
      </c>
    </row>
    <row r="2276" spans="1:13" x14ac:dyDescent="0.3">
      <c r="A2276" t="s">
        <v>32</v>
      </c>
      <c r="B2276">
        <v>2010</v>
      </c>
      <c r="C2276" t="s">
        <v>16</v>
      </c>
      <c r="D2276" t="s">
        <v>244</v>
      </c>
      <c r="E2276">
        <v>7000</v>
      </c>
      <c r="F2276">
        <v>4600</v>
      </c>
      <c r="G2276">
        <v>1107.5</v>
      </c>
      <c r="I2276">
        <v>1680</v>
      </c>
      <c r="J2276">
        <v>0.76200000000000001</v>
      </c>
      <c r="K2276">
        <v>26.765000000000001</v>
      </c>
      <c r="L2276">
        <v>38.271000000000001</v>
      </c>
      <c r="M2276">
        <v>16.408000000000001</v>
      </c>
    </row>
    <row r="2277" spans="1:13" x14ac:dyDescent="0.3">
      <c r="A2277" t="s">
        <v>20</v>
      </c>
      <c r="B2277">
        <v>2010</v>
      </c>
      <c r="C2277" t="s">
        <v>21</v>
      </c>
      <c r="D2277" t="s">
        <v>244</v>
      </c>
      <c r="E2277">
        <v>1588600</v>
      </c>
      <c r="F2277">
        <v>5013400</v>
      </c>
      <c r="G2277">
        <v>1107.5</v>
      </c>
      <c r="H2277">
        <v>263882346</v>
      </c>
      <c r="I2277">
        <v>381264</v>
      </c>
      <c r="J2277">
        <v>3.0390000000000001</v>
      </c>
      <c r="K2277">
        <v>26.765000000000001</v>
      </c>
      <c r="L2277">
        <v>38.271000000000001</v>
      </c>
      <c r="M2277">
        <v>16.408000000000001</v>
      </c>
    </row>
    <row r="2278" spans="1:13" x14ac:dyDescent="0.3">
      <c r="A2278" t="s">
        <v>13</v>
      </c>
      <c r="B2278">
        <v>2010</v>
      </c>
      <c r="C2278" t="s">
        <v>19</v>
      </c>
      <c r="D2278" t="s">
        <v>258</v>
      </c>
      <c r="E2278">
        <v>1243281</v>
      </c>
      <c r="F2278">
        <v>3465000</v>
      </c>
      <c r="G2278">
        <v>639.20000000000005</v>
      </c>
      <c r="H2278" t="s">
        <v>428</v>
      </c>
      <c r="I2278">
        <v>298387.44</v>
      </c>
      <c r="J2278">
        <v>2.5609999999999999</v>
      </c>
      <c r="K2278">
        <v>26.097999999999999</v>
      </c>
      <c r="L2278">
        <v>38.112000000000002</v>
      </c>
      <c r="M2278">
        <v>14.27</v>
      </c>
    </row>
    <row r="2279" spans="1:13" x14ac:dyDescent="0.3">
      <c r="A2279" t="s">
        <v>18</v>
      </c>
      <c r="B2279">
        <v>2010</v>
      </c>
      <c r="C2279" t="s">
        <v>24</v>
      </c>
      <c r="D2279" t="s">
        <v>258</v>
      </c>
      <c r="E2279">
        <v>84517</v>
      </c>
      <c r="F2279">
        <v>604000</v>
      </c>
      <c r="G2279">
        <v>639.20000000000005</v>
      </c>
      <c r="H2279">
        <v>14039118.869999999</v>
      </c>
      <c r="I2279">
        <v>20284.080000000002</v>
      </c>
      <c r="J2279">
        <v>5.0220000000000002</v>
      </c>
      <c r="K2279">
        <v>26.097999999999999</v>
      </c>
      <c r="L2279">
        <v>38.112000000000002</v>
      </c>
      <c r="M2279">
        <v>14.27</v>
      </c>
    </row>
    <row r="2280" spans="1:13" x14ac:dyDescent="0.3">
      <c r="A2280" t="s">
        <v>31</v>
      </c>
      <c r="B2280">
        <v>2010</v>
      </c>
      <c r="C2280" t="s">
        <v>19</v>
      </c>
      <c r="D2280" t="s">
        <v>258</v>
      </c>
      <c r="E2280">
        <v>4002</v>
      </c>
      <c r="F2280">
        <v>7400</v>
      </c>
      <c r="G2280">
        <v>639.20000000000005</v>
      </c>
      <c r="H2280">
        <v>664772.22</v>
      </c>
      <c r="I2280">
        <v>960.48</v>
      </c>
      <c r="J2280">
        <v>1.026</v>
      </c>
      <c r="K2280">
        <v>26.097999999999999</v>
      </c>
      <c r="L2280">
        <v>38.112000000000002</v>
      </c>
    </row>
    <row r="2281" spans="1:13" x14ac:dyDescent="0.3">
      <c r="A2281" t="s">
        <v>32</v>
      </c>
      <c r="B2281">
        <v>2010</v>
      </c>
      <c r="C2281" t="s">
        <v>19</v>
      </c>
      <c r="D2281" t="s">
        <v>258</v>
      </c>
      <c r="F2281">
        <v>700</v>
      </c>
      <c r="G2281">
        <v>639.20000000000005</v>
      </c>
      <c r="H2281">
        <v>230394.57</v>
      </c>
      <c r="I2281">
        <v>332.88</v>
      </c>
      <c r="J2281">
        <v>0.35099999999999998</v>
      </c>
      <c r="K2281">
        <v>26.097999999999999</v>
      </c>
      <c r="L2281">
        <v>38.112000000000002</v>
      </c>
      <c r="M2281">
        <v>14.27</v>
      </c>
    </row>
    <row r="2282" spans="1:13" x14ac:dyDescent="0.3">
      <c r="A2282" t="s">
        <v>20</v>
      </c>
      <c r="B2282">
        <v>2010</v>
      </c>
      <c r="C2282" t="s">
        <v>21</v>
      </c>
      <c r="D2282" t="s">
        <v>258</v>
      </c>
      <c r="E2282">
        <v>2503963</v>
      </c>
      <c r="F2282">
        <v>11578000</v>
      </c>
      <c r="G2282">
        <v>639.20000000000005</v>
      </c>
      <c r="H2282">
        <v>415933293.89999998</v>
      </c>
      <c r="I2282">
        <v>600951.12</v>
      </c>
      <c r="J2282">
        <v>4.4829999999999997</v>
      </c>
      <c r="K2282">
        <v>26.097999999999999</v>
      </c>
      <c r="L2282">
        <v>38.112000000000002</v>
      </c>
      <c r="M2282">
        <v>14.27</v>
      </c>
    </row>
    <row r="2283" spans="1:13" x14ac:dyDescent="0.3">
      <c r="A2283" t="s">
        <v>22</v>
      </c>
      <c r="B2283">
        <v>2010</v>
      </c>
      <c r="C2283" t="s">
        <v>19</v>
      </c>
      <c r="D2283" t="s">
        <v>259</v>
      </c>
      <c r="E2283">
        <v>2141</v>
      </c>
      <c r="F2283">
        <v>2082</v>
      </c>
      <c r="G2283">
        <v>1319.8</v>
      </c>
      <c r="H2283">
        <v>355641.51</v>
      </c>
      <c r="I2283">
        <v>513.84</v>
      </c>
      <c r="J2283">
        <v>0.76700000000000002</v>
      </c>
      <c r="K2283">
        <v>21.591999999999999</v>
      </c>
      <c r="L2283">
        <v>32.366999999999997</v>
      </c>
      <c r="M2283">
        <v>12.263999999999999</v>
      </c>
    </row>
    <row r="2284" spans="1:13" x14ac:dyDescent="0.3">
      <c r="A2284" t="s">
        <v>13</v>
      </c>
      <c r="B2284">
        <v>2010</v>
      </c>
      <c r="C2284" t="s">
        <v>19</v>
      </c>
      <c r="D2284" t="s">
        <v>259</v>
      </c>
      <c r="E2284">
        <v>75426</v>
      </c>
      <c r="F2284">
        <v>110238</v>
      </c>
      <c r="G2284">
        <v>1319.8</v>
      </c>
      <c r="I2284">
        <v>18102.240000000002</v>
      </c>
      <c r="J2284">
        <v>1.5620000000000001</v>
      </c>
      <c r="K2284">
        <v>21.591999999999999</v>
      </c>
      <c r="L2284">
        <v>32.366999999999997</v>
      </c>
      <c r="M2284">
        <v>12.263999999999999</v>
      </c>
    </row>
    <row r="2285" spans="1:13" x14ac:dyDescent="0.3">
      <c r="A2285" t="s">
        <v>18</v>
      </c>
      <c r="B2285">
        <v>2010</v>
      </c>
      <c r="C2285" t="s">
        <v>24</v>
      </c>
      <c r="D2285" t="s">
        <v>259</v>
      </c>
      <c r="E2285">
        <v>1628</v>
      </c>
      <c r="G2285">
        <v>1319.8</v>
      </c>
      <c r="H2285">
        <v>270427.08</v>
      </c>
      <c r="I2285">
        <v>390.72</v>
      </c>
      <c r="J2285">
        <v>17.22</v>
      </c>
      <c r="K2285">
        <v>21.591999999999999</v>
      </c>
      <c r="L2285">
        <v>32.366999999999997</v>
      </c>
      <c r="M2285">
        <v>12.263999999999999</v>
      </c>
    </row>
    <row r="2286" spans="1:13" x14ac:dyDescent="0.3">
      <c r="A2286" t="s">
        <v>32</v>
      </c>
      <c r="B2286">
        <v>2010</v>
      </c>
      <c r="C2286" t="s">
        <v>19</v>
      </c>
      <c r="D2286" t="s">
        <v>259</v>
      </c>
      <c r="E2286">
        <v>9616</v>
      </c>
      <c r="F2286">
        <v>4358</v>
      </c>
      <c r="G2286">
        <v>1319.8</v>
      </c>
      <c r="H2286">
        <v>1597313.76</v>
      </c>
      <c r="I2286">
        <v>2307.84</v>
      </c>
      <c r="J2286">
        <v>0.57499999999999996</v>
      </c>
      <c r="K2286">
        <v>21.591999999999999</v>
      </c>
      <c r="L2286">
        <v>32.366999999999997</v>
      </c>
      <c r="M2286">
        <v>12.263999999999999</v>
      </c>
    </row>
    <row r="2287" spans="1:13" x14ac:dyDescent="0.3">
      <c r="A2287" t="s">
        <v>20</v>
      </c>
      <c r="B2287">
        <v>2010</v>
      </c>
      <c r="C2287" t="s">
        <v>21</v>
      </c>
      <c r="D2287" t="s">
        <v>259</v>
      </c>
      <c r="E2287">
        <v>346936</v>
      </c>
      <c r="F2287">
        <v>534707</v>
      </c>
      <c r="G2287">
        <v>1319.8</v>
      </c>
      <c r="H2287">
        <v>57629538.960000001</v>
      </c>
      <c r="I2287">
        <v>83264.639999999999</v>
      </c>
      <c r="J2287">
        <v>1.5389999999999999</v>
      </c>
      <c r="K2287">
        <v>21.591999999999999</v>
      </c>
      <c r="L2287">
        <v>32.366999999999997</v>
      </c>
      <c r="M2287">
        <v>12.263999999999999</v>
      </c>
    </row>
    <row r="2288" spans="1:13" x14ac:dyDescent="0.3">
      <c r="A2288" t="s">
        <v>22</v>
      </c>
      <c r="B2288">
        <v>2010</v>
      </c>
      <c r="C2288" t="s">
        <v>19</v>
      </c>
      <c r="D2288" t="s">
        <v>246</v>
      </c>
      <c r="E2288" t="s">
        <v>429</v>
      </c>
      <c r="F2288">
        <v>87</v>
      </c>
      <c r="G2288">
        <v>856.3</v>
      </c>
      <c r="H2288">
        <v>47009.13</v>
      </c>
      <c r="I2288">
        <v>67.92</v>
      </c>
      <c r="K2288">
        <v>26.396000000000001</v>
      </c>
      <c r="M2288">
        <v>15.734999999999999</v>
      </c>
    </row>
    <row r="2289" spans="1:13" x14ac:dyDescent="0.3">
      <c r="A2289" t="s">
        <v>13</v>
      </c>
      <c r="B2289">
        <v>2010</v>
      </c>
      <c r="C2289" t="s">
        <v>19</v>
      </c>
      <c r="D2289" t="s">
        <v>246</v>
      </c>
      <c r="E2289">
        <v>1573535</v>
      </c>
      <c r="F2289">
        <v>1766596</v>
      </c>
      <c r="G2289">
        <v>856.3</v>
      </c>
      <c r="H2289">
        <v>261379898.80000001</v>
      </c>
      <c r="I2289">
        <v>377648.4</v>
      </c>
      <c r="J2289">
        <v>1.212</v>
      </c>
      <c r="L2289">
        <v>36.965000000000003</v>
      </c>
      <c r="M2289">
        <v>15.734999999999999</v>
      </c>
    </row>
    <row r="2290" spans="1:13" x14ac:dyDescent="0.3">
      <c r="A2290" t="s">
        <v>18</v>
      </c>
      <c r="B2290">
        <v>2010</v>
      </c>
      <c r="C2290" t="s">
        <v>24</v>
      </c>
      <c r="D2290" t="s">
        <v>246</v>
      </c>
      <c r="E2290">
        <v>48190</v>
      </c>
      <c r="F2290">
        <v>1960980</v>
      </c>
      <c r="G2290">
        <v>856.3</v>
      </c>
      <c r="H2290">
        <v>8004840.9000000004</v>
      </c>
      <c r="I2290">
        <v>11565.6</v>
      </c>
      <c r="J2290">
        <v>31.998000000000001</v>
      </c>
      <c r="K2290">
        <v>26.396000000000001</v>
      </c>
      <c r="L2290">
        <v>36.965000000000003</v>
      </c>
      <c r="M2290">
        <v>15.734999999999999</v>
      </c>
    </row>
    <row r="2291" spans="1:13" x14ac:dyDescent="0.3">
      <c r="A2291" t="s">
        <v>31</v>
      </c>
      <c r="B2291">
        <v>2010</v>
      </c>
      <c r="C2291" t="s">
        <v>19</v>
      </c>
      <c r="D2291" t="s">
        <v>246</v>
      </c>
      <c r="E2291">
        <v>112</v>
      </c>
      <c r="G2291">
        <v>856.3</v>
      </c>
      <c r="H2291">
        <v>18604.32</v>
      </c>
      <c r="I2291">
        <v>26.88</v>
      </c>
      <c r="J2291">
        <v>0.37</v>
      </c>
      <c r="K2291">
        <v>26.396000000000001</v>
      </c>
      <c r="L2291">
        <v>36.965000000000003</v>
      </c>
      <c r="M2291">
        <v>15.734999999999999</v>
      </c>
    </row>
    <row r="2292" spans="1:13" x14ac:dyDescent="0.3">
      <c r="A2292" t="s">
        <v>32</v>
      </c>
      <c r="B2292">
        <v>2010</v>
      </c>
      <c r="C2292" t="s">
        <v>19</v>
      </c>
      <c r="D2292" t="s">
        <v>246</v>
      </c>
      <c r="E2292">
        <v>555055</v>
      </c>
      <c r="F2292">
        <v>213739</v>
      </c>
      <c r="G2292">
        <v>856.3</v>
      </c>
      <c r="H2292">
        <v>92200186.049999997</v>
      </c>
      <c r="I2292">
        <v>133213.20000000001</v>
      </c>
      <c r="J2292">
        <v>0.375</v>
      </c>
      <c r="K2292">
        <v>26.396000000000001</v>
      </c>
      <c r="L2292">
        <v>36.965000000000003</v>
      </c>
      <c r="M2292">
        <v>15.734999999999999</v>
      </c>
    </row>
    <row r="2293" spans="1:13" x14ac:dyDescent="0.3">
      <c r="A2293" t="s">
        <v>32</v>
      </c>
      <c r="B2293">
        <v>2010</v>
      </c>
      <c r="C2293" t="s">
        <v>21</v>
      </c>
      <c r="D2293" t="s">
        <v>246</v>
      </c>
      <c r="E2293">
        <v>5393</v>
      </c>
      <c r="F2293">
        <v>2090</v>
      </c>
      <c r="G2293">
        <v>856.3</v>
      </c>
      <c r="H2293">
        <v>895831.23</v>
      </c>
      <c r="I2293">
        <v>1294.32</v>
      </c>
      <c r="J2293">
        <v>0.22800000000000001</v>
      </c>
      <c r="K2293">
        <v>26.396000000000001</v>
      </c>
      <c r="L2293">
        <v>36.965000000000003</v>
      </c>
      <c r="M2293">
        <v>15.734999999999999</v>
      </c>
    </row>
    <row r="2294" spans="1:13" x14ac:dyDescent="0.3">
      <c r="A2294" t="s">
        <v>20</v>
      </c>
      <c r="B2294">
        <v>2010</v>
      </c>
      <c r="C2294" t="s">
        <v>21</v>
      </c>
      <c r="D2294" t="s">
        <v>246</v>
      </c>
      <c r="E2294">
        <v>4633125</v>
      </c>
      <c r="F2294">
        <v>9219781</v>
      </c>
      <c r="G2294">
        <v>856.3</v>
      </c>
      <c r="H2294">
        <v>769608393.70000005</v>
      </c>
      <c r="I2294">
        <v>1111950</v>
      </c>
      <c r="J2294">
        <v>1.8740000000000001</v>
      </c>
      <c r="K2294">
        <v>26.396000000000001</v>
      </c>
      <c r="L2294">
        <v>36.965000000000003</v>
      </c>
      <c r="M2294" t="s">
        <v>430</v>
      </c>
    </row>
    <row r="2295" spans="1:13" x14ac:dyDescent="0.3">
      <c r="A2295" t="s">
        <v>22</v>
      </c>
      <c r="B2295">
        <v>2010</v>
      </c>
      <c r="C2295" t="s">
        <v>19</v>
      </c>
      <c r="D2295" t="s">
        <v>248</v>
      </c>
      <c r="E2295">
        <v>120000</v>
      </c>
      <c r="F2295">
        <v>117500</v>
      </c>
      <c r="G2295">
        <v>1389</v>
      </c>
      <c r="H2295">
        <v>19933200</v>
      </c>
      <c r="I2295">
        <v>28800</v>
      </c>
      <c r="J2295">
        <v>1.044</v>
      </c>
      <c r="K2295">
        <v>25.832000000000001</v>
      </c>
      <c r="L2295">
        <v>35.619999999999997</v>
      </c>
      <c r="M2295">
        <v>16.388999999999999</v>
      </c>
    </row>
    <row r="2296" spans="1:13" x14ac:dyDescent="0.3">
      <c r="A2296" t="s">
        <v>13</v>
      </c>
      <c r="B2296">
        <v>2010</v>
      </c>
      <c r="C2296" t="s">
        <v>19</v>
      </c>
      <c r="D2296" t="s">
        <v>248</v>
      </c>
      <c r="E2296">
        <v>1486200</v>
      </c>
      <c r="F2296">
        <v>2625100</v>
      </c>
      <c r="G2296">
        <v>1389</v>
      </c>
      <c r="H2296">
        <v>246872682</v>
      </c>
      <c r="I2296">
        <v>356688</v>
      </c>
      <c r="J2296">
        <v>1.3120000000000001</v>
      </c>
      <c r="K2296">
        <v>25.832000000000001</v>
      </c>
      <c r="L2296">
        <v>35.619999999999997</v>
      </c>
      <c r="M2296">
        <v>16.388999999999999</v>
      </c>
    </row>
    <row r="2297" spans="1:13" x14ac:dyDescent="0.3">
      <c r="A2297" t="s">
        <v>13</v>
      </c>
      <c r="B2297">
        <v>2010</v>
      </c>
      <c r="C2297" t="s">
        <v>16</v>
      </c>
      <c r="D2297" t="s">
        <v>248</v>
      </c>
      <c r="E2297">
        <v>29500</v>
      </c>
      <c r="F2297">
        <v>65800</v>
      </c>
      <c r="H2297">
        <v>4900245</v>
      </c>
      <c r="I2297">
        <v>7080</v>
      </c>
      <c r="J2297">
        <v>2.3889999999999998</v>
      </c>
      <c r="K2297">
        <v>25.832000000000001</v>
      </c>
      <c r="L2297">
        <v>35.619999999999997</v>
      </c>
      <c r="M2297">
        <v>16.388999999999999</v>
      </c>
    </row>
    <row r="2298" spans="1:13" x14ac:dyDescent="0.3">
      <c r="A2298" t="s">
        <v>18</v>
      </c>
      <c r="B2298">
        <v>2010</v>
      </c>
      <c r="C2298" t="s">
        <v>24</v>
      </c>
      <c r="D2298" t="s">
        <v>248</v>
      </c>
      <c r="E2298">
        <v>964500</v>
      </c>
      <c r="F2298">
        <v>85691500</v>
      </c>
      <c r="G2298">
        <v>1389</v>
      </c>
      <c r="H2298">
        <v>160213095</v>
      </c>
      <c r="I2298">
        <v>231480</v>
      </c>
      <c r="J2298">
        <v>73.84</v>
      </c>
      <c r="K2298">
        <v>25.832000000000001</v>
      </c>
      <c r="L2298">
        <v>35.619999999999997</v>
      </c>
      <c r="M2298">
        <v>16.388999999999999</v>
      </c>
    </row>
    <row r="2299" spans="1:13" x14ac:dyDescent="0.3">
      <c r="A2299" t="s">
        <v>31</v>
      </c>
      <c r="B2299">
        <v>2010</v>
      </c>
      <c r="D2299" t="s">
        <v>248</v>
      </c>
      <c r="E2299">
        <v>68800</v>
      </c>
      <c r="F2299">
        <v>35000</v>
      </c>
      <c r="G2299">
        <v>1389</v>
      </c>
      <c r="H2299">
        <v>11428368</v>
      </c>
      <c r="I2299">
        <v>16512</v>
      </c>
      <c r="J2299">
        <v>0.47599999999999998</v>
      </c>
      <c r="K2299">
        <v>25.832000000000001</v>
      </c>
      <c r="L2299" t="s">
        <v>431</v>
      </c>
      <c r="M2299">
        <v>16.388999999999999</v>
      </c>
    </row>
    <row r="2300" spans="1:13" x14ac:dyDescent="0.3">
      <c r="A2300" t="s">
        <v>31</v>
      </c>
      <c r="B2300">
        <v>2010</v>
      </c>
      <c r="C2300" t="s">
        <v>21</v>
      </c>
      <c r="D2300" t="s">
        <v>248</v>
      </c>
      <c r="E2300">
        <v>0</v>
      </c>
      <c r="F2300">
        <v>89800</v>
      </c>
      <c r="G2300">
        <v>1389</v>
      </c>
      <c r="H2300">
        <v>23056068</v>
      </c>
      <c r="I2300">
        <v>33312</v>
      </c>
      <c r="J2300">
        <v>0.63</v>
      </c>
      <c r="K2300">
        <v>25.832000000000001</v>
      </c>
      <c r="L2300">
        <v>35.619999999999997</v>
      </c>
      <c r="M2300">
        <v>16.388999999999999</v>
      </c>
    </row>
    <row r="2301" spans="1:13" x14ac:dyDescent="0.3">
      <c r="A2301" t="s">
        <v>31</v>
      </c>
      <c r="B2301">
        <v>2010</v>
      </c>
      <c r="C2301" t="s">
        <v>16</v>
      </c>
      <c r="D2301" t="s">
        <v>248</v>
      </c>
      <c r="E2301">
        <v>6300</v>
      </c>
      <c r="F2301">
        <v>6500</v>
      </c>
      <c r="G2301">
        <v>1389</v>
      </c>
      <c r="H2301">
        <v>1046493</v>
      </c>
      <c r="I2301">
        <v>1512</v>
      </c>
      <c r="J2301">
        <v>0.97599999999999998</v>
      </c>
      <c r="K2301">
        <v>25.832000000000001</v>
      </c>
      <c r="L2301">
        <v>35.619999999999997</v>
      </c>
      <c r="M2301">
        <v>16.388999999999999</v>
      </c>
    </row>
    <row r="2302" spans="1:13" x14ac:dyDescent="0.3">
      <c r="A2302" t="s">
        <v>32</v>
      </c>
      <c r="B2302">
        <v>2010</v>
      </c>
      <c r="C2302" t="s">
        <v>33</v>
      </c>
      <c r="D2302" t="s">
        <v>248</v>
      </c>
      <c r="F2302">
        <v>328700</v>
      </c>
      <c r="G2302">
        <v>1389</v>
      </c>
      <c r="H2302">
        <v>80015187</v>
      </c>
      <c r="I2302">
        <v>115608</v>
      </c>
      <c r="J2302">
        <v>0.71399999999999997</v>
      </c>
      <c r="K2302">
        <v>25.832000000000001</v>
      </c>
      <c r="L2302">
        <v>35.619999999999997</v>
      </c>
      <c r="M2302">
        <v>16.388999999999999</v>
      </c>
    </row>
    <row r="2303" spans="1:13" x14ac:dyDescent="0.3">
      <c r="A2303" t="s">
        <v>20</v>
      </c>
      <c r="B2303">
        <v>2010</v>
      </c>
      <c r="C2303" t="s">
        <v>21</v>
      </c>
      <c r="D2303" t="s">
        <v>248</v>
      </c>
      <c r="E2303">
        <v>1306600</v>
      </c>
      <c r="F2303">
        <v>2300800</v>
      </c>
      <c r="G2303">
        <v>1389</v>
      </c>
      <c r="H2303">
        <v>217039326</v>
      </c>
      <c r="I2303">
        <v>313584</v>
      </c>
      <c r="J2303">
        <v>1.7090000000000001</v>
      </c>
      <c r="K2303">
        <v>25.832000000000001</v>
      </c>
      <c r="L2303">
        <v>35.619999999999997</v>
      </c>
      <c r="M2303">
        <v>16.388999999999999</v>
      </c>
    </row>
    <row r="2304" spans="1:13" x14ac:dyDescent="0.3">
      <c r="A2304" t="s">
        <v>13</v>
      </c>
      <c r="B2304">
        <v>2010</v>
      </c>
      <c r="C2304" t="s">
        <v>19</v>
      </c>
      <c r="D2304" t="s">
        <v>330</v>
      </c>
      <c r="E2304">
        <v>212680</v>
      </c>
      <c r="F2304">
        <v>480240</v>
      </c>
      <c r="G2304">
        <v>2160.5</v>
      </c>
      <c r="H2304">
        <v>35328274.799999997</v>
      </c>
      <c r="I2304">
        <v>51043.199999999997</v>
      </c>
      <c r="K2304">
        <v>20.899000000000001</v>
      </c>
      <c r="L2304">
        <v>29.756</v>
      </c>
      <c r="M2304">
        <v>13.529</v>
      </c>
    </row>
    <row r="2305" spans="1:13" x14ac:dyDescent="0.3">
      <c r="A2305" t="s">
        <v>18</v>
      </c>
      <c r="B2305">
        <v>2010</v>
      </c>
      <c r="D2305" t="s">
        <v>330</v>
      </c>
      <c r="E2305">
        <v>5200</v>
      </c>
      <c r="F2305">
        <v>301310</v>
      </c>
      <c r="G2305">
        <v>2160.5</v>
      </c>
      <c r="H2305">
        <v>863772</v>
      </c>
      <c r="I2305">
        <v>1248</v>
      </c>
      <c r="J2305">
        <v>59.033999999999999</v>
      </c>
      <c r="K2305">
        <v>20.899000000000001</v>
      </c>
      <c r="L2305">
        <v>29.756</v>
      </c>
      <c r="M2305">
        <v>13.529</v>
      </c>
    </row>
    <row r="2306" spans="1:13" x14ac:dyDescent="0.3">
      <c r="A2306" t="s">
        <v>32</v>
      </c>
      <c r="B2306">
        <v>2010</v>
      </c>
      <c r="C2306" t="s">
        <v>19</v>
      </c>
      <c r="D2306" t="s">
        <v>330</v>
      </c>
      <c r="E2306">
        <v>1500</v>
      </c>
      <c r="F2306">
        <v>1710</v>
      </c>
      <c r="G2306">
        <v>2160.5</v>
      </c>
      <c r="H2306">
        <v>249165</v>
      </c>
      <c r="I2306">
        <v>360</v>
      </c>
      <c r="K2306">
        <v>20.899000000000001</v>
      </c>
      <c r="L2306">
        <v>29.756</v>
      </c>
      <c r="M2306">
        <v>13.529</v>
      </c>
    </row>
    <row r="2307" spans="1:13" x14ac:dyDescent="0.3">
      <c r="A2307" t="s">
        <v>20</v>
      </c>
      <c r="B2307">
        <v>2010</v>
      </c>
      <c r="C2307" t="s">
        <v>21</v>
      </c>
      <c r="D2307" t="s">
        <v>330</v>
      </c>
      <c r="E2307">
        <v>2100</v>
      </c>
      <c r="G2307">
        <v>2160.5</v>
      </c>
      <c r="H2307">
        <v>348831</v>
      </c>
      <c r="I2307">
        <v>504</v>
      </c>
      <c r="J2307">
        <v>2.4750000000000001</v>
      </c>
      <c r="K2307">
        <v>20.899000000000001</v>
      </c>
      <c r="L2307">
        <v>29.756</v>
      </c>
      <c r="M2307">
        <v>13.529</v>
      </c>
    </row>
    <row r="2308" spans="1:13" x14ac:dyDescent="0.3">
      <c r="A2308" t="s">
        <v>13</v>
      </c>
      <c r="B2308">
        <v>2010</v>
      </c>
      <c r="C2308" t="s">
        <v>14</v>
      </c>
      <c r="D2308" t="s">
        <v>250</v>
      </c>
      <c r="E2308">
        <v>28562</v>
      </c>
      <c r="F2308">
        <v>26499</v>
      </c>
      <c r="G2308">
        <v>2738.7</v>
      </c>
      <c r="H2308">
        <v>4744433.82</v>
      </c>
      <c r="I2308">
        <v>6854.88</v>
      </c>
      <c r="J2308">
        <v>0.92600000000000005</v>
      </c>
      <c r="K2308">
        <v>21.058</v>
      </c>
      <c r="L2308" t="s">
        <v>432</v>
      </c>
      <c r="M2308">
        <v>13.231</v>
      </c>
    </row>
    <row r="2309" spans="1:13" x14ac:dyDescent="0.3">
      <c r="A2309" t="s">
        <v>13</v>
      </c>
      <c r="B2309">
        <v>2010</v>
      </c>
      <c r="C2309" t="s">
        <v>38</v>
      </c>
      <c r="D2309" t="s">
        <v>250</v>
      </c>
      <c r="E2309">
        <v>12123</v>
      </c>
      <c r="F2309">
        <v>20697</v>
      </c>
      <c r="G2309">
        <v>2738.7</v>
      </c>
      <c r="H2309">
        <v>2013751.53</v>
      </c>
      <c r="I2309">
        <v>2909.52</v>
      </c>
      <c r="J2309">
        <v>1.4950000000000001</v>
      </c>
      <c r="K2309">
        <v>21.058</v>
      </c>
      <c r="L2309">
        <v>30.864000000000001</v>
      </c>
      <c r="M2309">
        <v>13.231</v>
      </c>
    </row>
    <row r="2310" spans="1:13" x14ac:dyDescent="0.3">
      <c r="A2310" t="s">
        <v>13</v>
      </c>
      <c r="B2310">
        <v>2010</v>
      </c>
      <c r="C2310" t="s">
        <v>21</v>
      </c>
      <c r="D2310" t="s">
        <v>250</v>
      </c>
      <c r="E2310">
        <v>7</v>
      </c>
      <c r="F2310">
        <v>6</v>
      </c>
      <c r="G2310">
        <v>2738.7</v>
      </c>
      <c r="H2310">
        <v>1162.77</v>
      </c>
      <c r="I2310" t="s">
        <v>433</v>
      </c>
      <c r="J2310">
        <v>0.86</v>
      </c>
      <c r="K2310">
        <v>21.058</v>
      </c>
      <c r="L2310">
        <v>30.864000000000001</v>
      </c>
      <c r="M2310">
        <v>13.231</v>
      </c>
    </row>
    <row r="2311" spans="1:13" x14ac:dyDescent="0.3">
      <c r="A2311" t="s">
        <v>18</v>
      </c>
      <c r="B2311">
        <v>2010</v>
      </c>
      <c r="C2311" t="s">
        <v>24</v>
      </c>
      <c r="D2311" t="s">
        <v>250</v>
      </c>
      <c r="E2311">
        <v>1418</v>
      </c>
      <c r="F2311">
        <v>7900</v>
      </c>
      <c r="G2311">
        <v>2738.7</v>
      </c>
      <c r="H2311">
        <v>235543.98</v>
      </c>
      <c r="I2311">
        <v>340.32</v>
      </c>
      <c r="J2311">
        <v>5.5979999999999999</v>
      </c>
      <c r="K2311">
        <v>21.058</v>
      </c>
      <c r="M2311">
        <v>13.231</v>
      </c>
    </row>
    <row r="2312" spans="1:13" x14ac:dyDescent="0.3">
      <c r="A2312" t="s">
        <v>22</v>
      </c>
      <c r="B2312">
        <v>2010</v>
      </c>
      <c r="C2312" t="s">
        <v>19</v>
      </c>
      <c r="D2312" t="s">
        <v>274</v>
      </c>
      <c r="E2312">
        <v>300</v>
      </c>
      <c r="F2312">
        <v>280</v>
      </c>
      <c r="G2312">
        <v>1771.8</v>
      </c>
      <c r="H2312">
        <v>49833</v>
      </c>
      <c r="I2312">
        <v>72</v>
      </c>
      <c r="J2312">
        <v>0.95599999999999996</v>
      </c>
      <c r="K2312">
        <v>19.943000000000001</v>
      </c>
      <c r="L2312">
        <v>29.381</v>
      </c>
      <c r="M2312">
        <v>11.871</v>
      </c>
    </row>
    <row r="2313" spans="1:13" x14ac:dyDescent="0.3">
      <c r="A2313" t="s">
        <v>13</v>
      </c>
      <c r="B2313">
        <v>2010</v>
      </c>
      <c r="C2313" t="s">
        <v>19</v>
      </c>
      <c r="D2313" t="s">
        <v>274</v>
      </c>
      <c r="E2313">
        <v>180060</v>
      </c>
      <c r="F2313">
        <v>378210</v>
      </c>
      <c r="G2313">
        <v>1771.8</v>
      </c>
      <c r="H2313">
        <v>29909766.600000001</v>
      </c>
      <c r="I2313">
        <v>43214.400000000001</v>
      </c>
      <c r="J2313">
        <v>2.052</v>
      </c>
      <c r="K2313">
        <v>19.943000000000001</v>
      </c>
      <c r="L2313">
        <v>29.381</v>
      </c>
      <c r="M2313">
        <v>11.871</v>
      </c>
    </row>
    <row r="2314" spans="1:13" x14ac:dyDescent="0.3">
      <c r="A2314" t="s">
        <v>13</v>
      </c>
      <c r="B2314">
        <v>2010</v>
      </c>
      <c r="C2314" t="s">
        <v>27</v>
      </c>
      <c r="D2314" t="s">
        <v>274</v>
      </c>
      <c r="F2314">
        <v>3150</v>
      </c>
      <c r="G2314">
        <v>1771.8</v>
      </c>
      <c r="H2314">
        <v>220926.3</v>
      </c>
      <c r="I2314">
        <v>319.2</v>
      </c>
      <c r="J2314">
        <v>2.38</v>
      </c>
      <c r="K2314">
        <v>19.943000000000001</v>
      </c>
      <c r="L2314">
        <v>29.381</v>
      </c>
      <c r="M2314">
        <v>11.871</v>
      </c>
    </row>
    <row r="2315" spans="1:13" x14ac:dyDescent="0.3">
      <c r="A2315" t="s">
        <v>18</v>
      </c>
      <c r="B2315">
        <v>2010</v>
      </c>
      <c r="D2315" t="s">
        <v>274</v>
      </c>
      <c r="E2315">
        <v>4250</v>
      </c>
      <c r="F2315">
        <v>184920</v>
      </c>
      <c r="G2315">
        <v>1771.8</v>
      </c>
      <c r="H2315">
        <v>705967.5</v>
      </c>
      <c r="I2315">
        <v>1020</v>
      </c>
      <c r="J2315">
        <v>43.529000000000003</v>
      </c>
      <c r="K2315">
        <v>19.943000000000001</v>
      </c>
      <c r="L2315">
        <v>29.381</v>
      </c>
      <c r="M2315">
        <v>11.871</v>
      </c>
    </row>
    <row r="2316" spans="1:13" x14ac:dyDescent="0.3">
      <c r="A2316" t="s">
        <v>31</v>
      </c>
      <c r="B2316">
        <v>2010</v>
      </c>
      <c r="C2316" t="s">
        <v>19</v>
      </c>
      <c r="D2316" t="s">
        <v>274</v>
      </c>
      <c r="E2316">
        <v>200</v>
      </c>
      <c r="F2316">
        <v>160</v>
      </c>
      <c r="G2316">
        <v>1771.8</v>
      </c>
      <c r="H2316">
        <v>33222</v>
      </c>
      <c r="I2316">
        <v>48</v>
      </c>
      <c r="J2316">
        <v>0.73699999999999999</v>
      </c>
      <c r="K2316">
        <v>19.943000000000001</v>
      </c>
      <c r="L2316">
        <v>29.381</v>
      </c>
      <c r="M2316">
        <v>11.871</v>
      </c>
    </row>
    <row r="2317" spans="1:13" x14ac:dyDescent="0.3">
      <c r="A2317" t="s">
        <v>31</v>
      </c>
      <c r="B2317">
        <v>2010</v>
      </c>
      <c r="C2317" t="s">
        <v>21</v>
      </c>
      <c r="D2317" t="s">
        <v>274</v>
      </c>
      <c r="E2317">
        <v>1860</v>
      </c>
      <c r="F2317">
        <v>970</v>
      </c>
      <c r="G2317">
        <v>1771.8</v>
      </c>
      <c r="H2317">
        <v>308964.59999999998</v>
      </c>
      <c r="I2317">
        <v>446.4</v>
      </c>
      <c r="J2317">
        <v>0.52200000000000002</v>
      </c>
      <c r="K2317">
        <v>19.943000000000001</v>
      </c>
      <c r="L2317">
        <v>29.381</v>
      </c>
      <c r="M2317">
        <v>11.871</v>
      </c>
    </row>
    <row r="2318" spans="1:13" x14ac:dyDescent="0.3">
      <c r="A2318" t="s">
        <v>32</v>
      </c>
      <c r="B2318">
        <v>2010</v>
      </c>
      <c r="C2318" t="s">
        <v>21</v>
      </c>
      <c r="D2318" t="s">
        <v>274</v>
      </c>
      <c r="E2318">
        <v>660</v>
      </c>
      <c r="F2318">
        <v>430</v>
      </c>
      <c r="G2318">
        <v>1771.8</v>
      </c>
      <c r="H2318">
        <v>109632.6</v>
      </c>
      <c r="I2318">
        <v>158.4</v>
      </c>
      <c r="J2318">
        <v>0.63900000000000001</v>
      </c>
      <c r="K2318">
        <v>19.943000000000001</v>
      </c>
      <c r="L2318">
        <v>29.381</v>
      </c>
      <c r="M2318">
        <v>11.871</v>
      </c>
    </row>
    <row r="2319" spans="1:13" x14ac:dyDescent="0.3">
      <c r="A2319" t="s">
        <v>20</v>
      </c>
      <c r="B2319">
        <v>2010</v>
      </c>
      <c r="C2319" t="s">
        <v>21</v>
      </c>
      <c r="D2319" t="s">
        <v>274</v>
      </c>
      <c r="E2319">
        <v>3120</v>
      </c>
      <c r="F2319">
        <v>5340</v>
      </c>
      <c r="G2319">
        <v>1771.8</v>
      </c>
      <c r="H2319">
        <v>518263.2</v>
      </c>
      <c r="I2319">
        <v>748.8</v>
      </c>
      <c r="J2319">
        <v>1.712</v>
      </c>
      <c r="K2319">
        <v>19.943000000000001</v>
      </c>
      <c r="L2319">
        <v>29.381</v>
      </c>
      <c r="M2319">
        <v>11.871</v>
      </c>
    </row>
    <row r="2320" spans="1:13" x14ac:dyDescent="0.3">
      <c r="A2320" t="s">
        <v>13</v>
      </c>
      <c r="B2320">
        <v>2010</v>
      </c>
      <c r="C2320" t="s">
        <v>19</v>
      </c>
      <c r="D2320" t="s">
        <v>252</v>
      </c>
      <c r="E2320">
        <v>2831000</v>
      </c>
      <c r="F2320">
        <v>10837000</v>
      </c>
      <c r="G2320">
        <v>392.7</v>
      </c>
      <c r="H2320">
        <v>470257410</v>
      </c>
      <c r="I2320">
        <v>679440</v>
      </c>
      <c r="J2320">
        <v>3.8340000000000001</v>
      </c>
      <c r="K2320">
        <v>25.882000000000001</v>
      </c>
      <c r="L2320">
        <v>38.18</v>
      </c>
      <c r="M2320">
        <v>14.188000000000001</v>
      </c>
    </row>
    <row r="2321" spans="1:13" x14ac:dyDescent="0.3">
      <c r="A2321" t="s">
        <v>32</v>
      </c>
      <c r="B2321">
        <v>2010</v>
      </c>
      <c r="C2321" t="s">
        <v>19</v>
      </c>
      <c r="D2321" t="s">
        <v>252</v>
      </c>
      <c r="E2321">
        <v>2800</v>
      </c>
      <c r="F2321">
        <v>1600</v>
      </c>
      <c r="G2321">
        <v>392.7</v>
      </c>
      <c r="H2321">
        <v>465108</v>
      </c>
      <c r="I2321">
        <v>672</v>
      </c>
      <c r="J2321">
        <v>0.73399999999999999</v>
      </c>
      <c r="K2321">
        <v>25.882000000000001</v>
      </c>
      <c r="M2321">
        <v>14.188000000000001</v>
      </c>
    </row>
    <row r="2322" spans="1:13" x14ac:dyDescent="0.3">
      <c r="A2322" t="s">
        <v>20</v>
      </c>
      <c r="B2322">
        <v>2010</v>
      </c>
      <c r="C2322" t="s">
        <v>21</v>
      </c>
      <c r="D2322" t="s">
        <v>252</v>
      </c>
      <c r="E2322">
        <v>3510000</v>
      </c>
      <c r="F2322">
        <v>16472000</v>
      </c>
      <c r="G2322">
        <v>392.7</v>
      </c>
      <c r="H2322">
        <v>583046100</v>
      </c>
      <c r="I2322">
        <v>842400</v>
      </c>
      <c r="J2322">
        <v>4.6479999999999997</v>
      </c>
      <c r="K2322">
        <v>25.882000000000001</v>
      </c>
      <c r="L2322">
        <v>38.18</v>
      </c>
      <c r="M2322">
        <v>14.188000000000001</v>
      </c>
    </row>
    <row r="2323" spans="1:13" x14ac:dyDescent="0.3">
      <c r="A2323" t="s">
        <v>22</v>
      </c>
      <c r="B2323">
        <v>2010</v>
      </c>
      <c r="C2323" t="s">
        <v>19</v>
      </c>
      <c r="D2323" t="s">
        <v>80</v>
      </c>
      <c r="E2323">
        <v>75650</v>
      </c>
      <c r="F2323">
        <v>171096</v>
      </c>
      <c r="G2323">
        <v>1095.2</v>
      </c>
      <c r="H2323">
        <v>12566221.5</v>
      </c>
      <c r="I2323">
        <v>18156</v>
      </c>
      <c r="J2323">
        <v>2.2829999999999999</v>
      </c>
      <c r="K2323">
        <v>27.561</v>
      </c>
      <c r="L2323">
        <v>37.054000000000002</v>
      </c>
      <c r="M2323">
        <v>20.027000000000001</v>
      </c>
    </row>
    <row r="2324" spans="1:13" x14ac:dyDescent="0.3">
      <c r="A2324" t="s">
        <v>13</v>
      </c>
      <c r="B2324">
        <v>2010</v>
      </c>
      <c r="C2324" t="s">
        <v>19</v>
      </c>
      <c r="D2324" t="s">
        <v>80</v>
      </c>
      <c r="E2324">
        <v>1905726</v>
      </c>
      <c r="F2324">
        <v>5792415</v>
      </c>
      <c r="G2324">
        <v>1095.2</v>
      </c>
      <c r="H2324">
        <v>316560145.89999998</v>
      </c>
      <c r="I2324">
        <v>457374.24</v>
      </c>
      <c r="J2324">
        <v>3.597</v>
      </c>
      <c r="K2324">
        <v>27.561</v>
      </c>
      <c r="L2324">
        <v>37.054000000000002</v>
      </c>
      <c r="M2324">
        <v>20.027000000000001</v>
      </c>
    </row>
    <row r="2325" spans="1:13" x14ac:dyDescent="0.3">
      <c r="A2325" t="s">
        <v>18</v>
      </c>
      <c r="B2325">
        <v>2010</v>
      </c>
      <c r="C2325" t="s">
        <v>24</v>
      </c>
      <c r="D2325" t="s">
        <v>80</v>
      </c>
      <c r="E2325">
        <v>315961</v>
      </c>
      <c r="F2325">
        <v>34251796</v>
      </c>
      <c r="G2325">
        <v>1095.2</v>
      </c>
      <c r="H2325">
        <v>52484281.710000001</v>
      </c>
      <c r="I2325">
        <v>75830.64</v>
      </c>
      <c r="J2325" t="s">
        <v>434</v>
      </c>
      <c r="K2325">
        <v>27.561</v>
      </c>
      <c r="L2325">
        <v>37.054000000000002</v>
      </c>
      <c r="M2325">
        <v>20.027000000000001</v>
      </c>
    </row>
    <row r="2326" spans="1:13" x14ac:dyDescent="0.3">
      <c r="A2326" t="s">
        <v>31</v>
      </c>
      <c r="B2326">
        <v>2010</v>
      </c>
      <c r="C2326" t="s">
        <v>19</v>
      </c>
      <c r="D2326" t="s">
        <v>80</v>
      </c>
      <c r="E2326">
        <v>8718</v>
      </c>
      <c r="F2326">
        <v>10036</v>
      </c>
      <c r="G2326" t="s">
        <v>435</v>
      </c>
      <c r="H2326">
        <v>1448146.98</v>
      </c>
      <c r="I2326">
        <v>2092.3200000000002</v>
      </c>
      <c r="J2326">
        <v>1.2589999999999999</v>
      </c>
      <c r="K2326">
        <v>27.561</v>
      </c>
      <c r="L2326">
        <v>37.054000000000002</v>
      </c>
      <c r="M2326">
        <v>20.027000000000001</v>
      </c>
    </row>
    <row r="2327" spans="1:13" x14ac:dyDescent="0.3">
      <c r="A2327" t="s">
        <v>32</v>
      </c>
      <c r="B2327">
        <v>2010</v>
      </c>
      <c r="C2327" t="s">
        <v>19</v>
      </c>
      <c r="D2327" t="s">
        <v>80</v>
      </c>
      <c r="E2327">
        <v>304432</v>
      </c>
      <c r="F2327">
        <v>123011</v>
      </c>
      <c r="G2327">
        <v>1095.2</v>
      </c>
      <c r="H2327">
        <v>50569199.520000003</v>
      </c>
      <c r="I2327">
        <v>73063.679999999993</v>
      </c>
      <c r="J2327">
        <v>0.48499999999999999</v>
      </c>
      <c r="K2327">
        <v>27.561</v>
      </c>
      <c r="L2327">
        <v>37.054000000000002</v>
      </c>
      <c r="M2327">
        <v>20.027000000000001</v>
      </c>
    </row>
    <row r="2328" spans="1:13" x14ac:dyDescent="0.3">
      <c r="A2328" t="s">
        <v>13</v>
      </c>
      <c r="B2328">
        <v>2010</v>
      </c>
      <c r="C2328" t="s">
        <v>19</v>
      </c>
      <c r="D2328" t="s">
        <v>264</v>
      </c>
      <c r="E2328">
        <v>264558</v>
      </c>
      <c r="F2328">
        <v>702473</v>
      </c>
      <c r="G2328">
        <v>2348.3000000000002</v>
      </c>
      <c r="H2328">
        <v>43945729.380000003</v>
      </c>
      <c r="I2328">
        <v>63493.919999999998</v>
      </c>
      <c r="J2328" t="s">
        <v>436</v>
      </c>
      <c r="K2328">
        <v>24.754000000000001</v>
      </c>
      <c r="L2328">
        <v>33.182000000000002</v>
      </c>
      <c r="M2328">
        <v>17.234000000000002</v>
      </c>
    </row>
    <row r="2329" spans="1:13" x14ac:dyDescent="0.3">
      <c r="A2329" t="s">
        <v>18</v>
      </c>
      <c r="B2329">
        <v>2010</v>
      </c>
      <c r="C2329" t="s">
        <v>24</v>
      </c>
      <c r="D2329" t="s">
        <v>264</v>
      </c>
      <c r="E2329">
        <v>909</v>
      </c>
      <c r="F2329">
        <v>46481</v>
      </c>
      <c r="G2329">
        <v>2348.3000000000002</v>
      </c>
      <c r="H2329">
        <v>150993.99</v>
      </c>
      <c r="I2329">
        <v>218.16</v>
      </c>
      <c r="J2329">
        <v>51.142000000000003</v>
      </c>
      <c r="K2329">
        <v>24.754000000000001</v>
      </c>
      <c r="L2329">
        <v>33.182000000000002</v>
      </c>
      <c r="M2329">
        <v>17.234000000000002</v>
      </c>
    </row>
    <row r="2330" spans="1:13" x14ac:dyDescent="0.3">
      <c r="A2330" t="s">
        <v>32</v>
      </c>
      <c r="B2330">
        <v>2010</v>
      </c>
      <c r="C2330" t="s">
        <v>19</v>
      </c>
      <c r="D2330" t="s">
        <v>264</v>
      </c>
      <c r="E2330">
        <v>912</v>
      </c>
      <c r="F2330">
        <v>519</v>
      </c>
      <c r="G2330">
        <v>2348.3000000000002</v>
      </c>
      <c r="H2330">
        <v>151492.32</v>
      </c>
      <c r="J2330">
        <v>0.57199999999999995</v>
      </c>
      <c r="K2330">
        <v>24.754000000000001</v>
      </c>
      <c r="L2330">
        <v>33.182000000000002</v>
      </c>
      <c r="M2330">
        <v>17.234000000000002</v>
      </c>
    </row>
    <row r="2331" spans="1:13" x14ac:dyDescent="0.3">
      <c r="A2331" t="s">
        <v>32</v>
      </c>
      <c r="B2331">
        <v>2010</v>
      </c>
      <c r="C2331" t="s">
        <v>21</v>
      </c>
      <c r="D2331" t="s">
        <v>264</v>
      </c>
      <c r="E2331">
        <v>403</v>
      </c>
      <c r="F2331">
        <v>271</v>
      </c>
      <c r="G2331">
        <v>2348.3000000000002</v>
      </c>
      <c r="H2331">
        <v>66942.33</v>
      </c>
      <c r="I2331">
        <v>96.72</v>
      </c>
      <c r="J2331">
        <v>0.63500000000000001</v>
      </c>
      <c r="K2331">
        <v>24.754000000000001</v>
      </c>
      <c r="L2331">
        <v>33.182000000000002</v>
      </c>
      <c r="M2331">
        <v>17.234000000000002</v>
      </c>
    </row>
    <row r="2332" spans="1:13" x14ac:dyDescent="0.3">
      <c r="A2332" t="s">
        <v>20</v>
      </c>
      <c r="B2332">
        <v>2010</v>
      </c>
      <c r="C2332" t="s">
        <v>21</v>
      </c>
      <c r="D2332" t="s">
        <v>264</v>
      </c>
      <c r="E2332">
        <v>316</v>
      </c>
      <c r="F2332">
        <v>637</v>
      </c>
      <c r="G2332">
        <v>2348.3000000000002</v>
      </c>
      <c r="H2332">
        <v>52490.76</v>
      </c>
      <c r="J2332">
        <v>2.02</v>
      </c>
      <c r="K2332">
        <v>24.754000000000001</v>
      </c>
      <c r="L2332">
        <v>33.182000000000002</v>
      </c>
      <c r="M2332">
        <v>17.234000000000002</v>
      </c>
    </row>
    <row r="2333" spans="1:13" x14ac:dyDescent="0.3">
      <c r="A2333" t="s">
        <v>13</v>
      </c>
      <c r="B2333">
        <v>2010</v>
      </c>
      <c r="C2333" t="s">
        <v>19</v>
      </c>
      <c r="D2333" t="s">
        <v>253</v>
      </c>
      <c r="E2333">
        <v>5631949</v>
      </c>
      <c r="F2333">
        <v>11938078</v>
      </c>
      <c r="G2333">
        <v>742.6</v>
      </c>
      <c r="H2333">
        <v>935523048.39999998</v>
      </c>
      <c r="I2333">
        <v>1351667.76</v>
      </c>
      <c r="J2333">
        <v>2.0529999999999999</v>
      </c>
      <c r="K2333">
        <v>26.172000000000001</v>
      </c>
      <c r="L2333">
        <v>37.424999999999997</v>
      </c>
      <c r="M2333">
        <v>15.1</v>
      </c>
    </row>
    <row r="2334" spans="1:13" x14ac:dyDescent="0.3">
      <c r="A2334" t="s">
        <v>13</v>
      </c>
      <c r="B2334">
        <v>2010</v>
      </c>
      <c r="C2334" t="s">
        <v>16</v>
      </c>
      <c r="D2334" t="s">
        <v>253</v>
      </c>
      <c r="E2334">
        <v>25121</v>
      </c>
      <c r="F2334">
        <v>54221</v>
      </c>
      <c r="G2334">
        <v>742.6</v>
      </c>
      <c r="H2334">
        <v>4172849.31</v>
      </c>
      <c r="J2334">
        <v>2.032</v>
      </c>
      <c r="K2334">
        <v>26.172000000000001</v>
      </c>
      <c r="L2334">
        <v>37.424999999999997</v>
      </c>
    </row>
    <row r="2335" spans="1:13" x14ac:dyDescent="0.3">
      <c r="A2335" t="s">
        <v>18</v>
      </c>
      <c r="B2335">
        <v>2010</v>
      </c>
      <c r="C2335" t="s">
        <v>19</v>
      </c>
      <c r="D2335" t="s">
        <v>253</v>
      </c>
      <c r="E2335">
        <v>2124850</v>
      </c>
      <c r="F2335">
        <v>120544784</v>
      </c>
      <c r="G2335">
        <v>742.6</v>
      </c>
      <c r="H2335">
        <v>352958833.5</v>
      </c>
      <c r="I2335">
        <v>509964</v>
      </c>
      <c r="J2335">
        <v>52.28</v>
      </c>
      <c r="K2335">
        <v>26.172000000000001</v>
      </c>
      <c r="L2335">
        <v>37.424999999999997</v>
      </c>
      <c r="M2335">
        <v>15.1</v>
      </c>
    </row>
    <row r="2336" spans="1:13" x14ac:dyDescent="0.3">
      <c r="A2336" t="s">
        <v>31</v>
      </c>
      <c r="B2336">
        <v>2010</v>
      </c>
      <c r="C2336" t="s">
        <v>16</v>
      </c>
      <c r="D2336" t="s">
        <v>253</v>
      </c>
      <c r="E2336">
        <v>4083</v>
      </c>
      <c r="G2336">
        <v>0</v>
      </c>
      <c r="H2336">
        <v>678227.13</v>
      </c>
      <c r="I2336">
        <v>979.92</v>
      </c>
      <c r="J2336">
        <v>2.0030000000000001</v>
      </c>
      <c r="K2336">
        <v>26.172000000000001</v>
      </c>
      <c r="L2336">
        <v>37.424999999999997</v>
      </c>
      <c r="M2336">
        <v>15.1</v>
      </c>
    </row>
    <row r="2337" spans="1:13" x14ac:dyDescent="0.3">
      <c r="A2337" t="s">
        <v>32</v>
      </c>
      <c r="B2337">
        <v>2010</v>
      </c>
      <c r="C2337" t="s">
        <v>19</v>
      </c>
      <c r="D2337" t="s">
        <v>253</v>
      </c>
      <c r="F2337">
        <v>333778</v>
      </c>
      <c r="G2337">
        <v>742.6</v>
      </c>
      <c r="H2337">
        <v>82125780.659999996</v>
      </c>
      <c r="I2337">
        <v>118657.44</v>
      </c>
      <c r="J2337">
        <v>0.65300000000000002</v>
      </c>
      <c r="K2337">
        <v>26.172000000000001</v>
      </c>
      <c r="L2337">
        <v>37.424999999999997</v>
      </c>
      <c r="M2337">
        <v>15.1</v>
      </c>
    </row>
    <row r="2338" spans="1:13" x14ac:dyDescent="0.3">
      <c r="A2338" t="s">
        <v>32</v>
      </c>
      <c r="B2338">
        <v>2010</v>
      </c>
      <c r="C2338" t="s">
        <v>16</v>
      </c>
      <c r="D2338" t="s">
        <v>253</v>
      </c>
      <c r="E2338">
        <v>61321</v>
      </c>
      <c r="F2338">
        <v>38202</v>
      </c>
      <c r="G2338">
        <v>742.6</v>
      </c>
      <c r="H2338">
        <v>10186031.310000001</v>
      </c>
      <c r="I2338">
        <v>14717.04</v>
      </c>
      <c r="J2338">
        <v>0.68500000000000005</v>
      </c>
      <c r="K2338">
        <v>26.172000000000001</v>
      </c>
      <c r="L2338">
        <v>37.424999999999997</v>
      </c>
      <c r="M2338">
        <v>15.1</v>
      </c>
    </row>
    <row r="2339" spans="1:13" x14ac:dyDescent="0.3">
      <c r="A2339" t="s">
        <v>20</v>
      </c>
      <c r="B2339">
        <v>2010</v>
      </c>
      <c r="C2339" t="s">
        <v>21</v>
      </c>
      <c r="D2339" t="s">
        <v>253</v>
      </c>
      <c r="E2339">
        <v>9636540</v>
      </c>
      <c r="F2339">
        <v>30000632</v>
      </c>
      <c r="G2339">
        <v>742.6</v>
      </c>
      <c r="H2339">
        <v>1600725659</v>
      </c>
      <c r="I2339">
        <v>2312769.6</v>
      </c>
      <c r="J2339">
        <v>3.077</v>
      </c>
      <c r="K2339">
        <v>26.172000000000001</v>
      </c>
      <c r="L2339">
        <v>37.424999999999997</v>
      </c>
      <c r="M2339">
        <v>15.1</v>
      </c>
    </row>
    <row r="2340" spans="1:13" x14ac:dyDescent="0.3">
      <c r="A2340" t="s">
        <v>22</v>
      </c>
      <c r="B2340">
        <v>2010</v>
      </c>
      <c r="C2340" t="s">
        <v>19</v>
      </c>
      <c r="D2340" t="s">
        <v>295</v>
      </c>
      <c r="E2340">
        <v>119207</v>
      </c>
      <c r="F2340">
        <v>159286</v>
      </c>
      <c r="G2340">
        <v>1419</v>
      </c>
      <c r="H2340">
        <v>19801474.77</v>
      </c>
      <c r="I2340">
        <v>28609.68</v>
      </c>
      <c r="J2340">
        <v>1.4279999999999999</v>
      </c>
      <c r="K2340">
        <v>19.605</v>
      </c>
      <c r="L2340">
        <v>29.670999999999999</v>
      </c>
      <c r="M2340">
        <v>11.260999999999999</v>
      </c>
    </row>
    <row r="2341" spans="1:13" x14ac:dyDescent="0.3">
      <c r="A2341" t="s">
        <v>13</v>
      </c>
      <c r="B2341">
        <v>2010</v>
      </c>
      <c r="C2341" t="s">
        <v>19</v>
      </c>
      <c r="D2341" t="s">
        <v>295</v>
      </c>
      <c r="E2341">
        <v>270416</v>
      </c>
      <c r="F2341">
        <v>495083</v>
      </c>
      <c r="G2341">
        <v>1419</v>
      </c>
      <c r="H2341">
        <v>44918801.759999998</v>
      </c>
      <c r="I2341">
        <v>64899.839999999997</v>
      </c>
      <c r="J2341">
        <v>1.5409999999999999</v>
      </c>
      <c r="K2341">
        <v>19.605</v>
      </c>
      <c r="L2341">
        <v>29.670999999999999</v>
      </c>
      <c r="M2341">
        <v>11.260999999999999</v>
      </c>
    </row>
    <row r="2342" spans="1:13" x14ac:dyDescent="0.3">
      <c r="A2342" t="s">
        <v>13</v>
      </c>
      <c r="B2342">
        <v>2010</v>
      </c>
      <c r="C2342" t="s">
        <v>21</v>
      </c>
      <c r="D2342" t="s">
        <v>295</v>
      </c>
      <c r="E2342">
        <v>15277</v>
      </c>
      <c r="G2342">
        <v>1419</v>
      </c>
      <c r="H2342">
        <v>2537662.4700000002</v>
      </c>
      <c r="I2342">
        <v>3666.48</v>
      </c>
      <c r="J2342">
        <v>2.25</v>
      </c>
      <c r="K2342">
        <v>19.605</v>
      </c>
      <c r="L2342">
        <v>29.670999999999999</v>
      </c>
      <c r="M2342">
        <v>11.260999999999999</v>
      </c>
    </row>
    <row r="2343" spans="1:13" x14ac:dyDescent="0.3">
      <c r="A2343" t="s">
        <v>18</v>
      </c>
      <c r="B2343">
        <v>2010</v>
      </c>
      <c r="C2343" t="s">
        <v>24</v>
      </c>
      <c r="D2343" t="s">
        <v>295</v>
      </c>
      <c r="E2343">
        <v>102402</v>
      </c>
      <c r="F2343">
        <v>6235474</v>
      </c>
      <c r="G2343">
        <v>1419</v>
      </c>
      <c r="H2343">
        <v>17009996.219999999</v>
      </c>
      <c r="I2343">
        <v>24576.48</v>
      </c>
      <c r="J2343">
        <v>61.34</v>
      </c>
      <c r="K2343">
        <v>19.605</v>
      </c>
      <c r="L2343">
        <v>29.670999999999999</v>
      </c>
      <c r="M2343">
        <v>11.260999999999999</v>
      </c>
    </row>
    <row r="2344" spans="1:13" x14ac:dyDescent="0.3">
      <c r="A2344" t="s">
        <v>32</v>
      </c>
      <c r="B2344">
        <v>2010</v>
      </c>
      <c r="C2344" t="s">
        <v>19</v>
      </c>
      <c r="D2344" t="s">
        <v>295</v>
      </c>
      <c r="E2344">
        <v>10475</v>
      </c>
      <c r="F2344">
        <v>-8392</v>
      </c>
      <c r="G2344">
        <v>1419</v>
      </c>
      <c r="H2344">
        <v>1740002.25</v>
      </c>
      <c r="I2344">
        <v>2514</v>
      </c>
      <c r="J2344">
        <v>0.69799999999999995</v>
      </c>
      <c r="K2344">
        <v>19.605</v>
      </c>
      <c r="L2344">
        <v>29.670999999999999</v>
      </c>
      <c r="M2344">
        <v>11.260999999999999</v>
      </c>
    </row>
    <row r="2345" spans="1:13" x14ac:dyDescent="0.3">
      <c r="A2345" t="s">
        <v>32</v>
      </c>
      <c r="B2345">
        <v>2010</v>
      </c>
      <c r="C2345" t="s">
        <v>21</v>
      </c>
      <c r="D2345" t="s">
        <v>295</v>
      </c>
      <c r="E2345">
        <v>176</v>
      </c>
      <c r="F2345">
        <v>100</v>
      </c>
      <c r="G2345">
        <v>1419</v>
      </c>
      <c r="H2345">
        <v>29235.360000000001</v>
      </c>
      <c r="I2345">
        <v>42.24</v>
      </c>
      <c r="J2345">
        <v>0.54700000000000004</v>
      </c>
      <c r="K2345">
        <v>19.605</v>
      </c>
      <c r="L2345">
        <v>29.670999999999999</v>
      </c>
      <c r="M2345">
        <v>11.260999999999999</v>
      </c>
    </row>
    <row r="2346" spans="1:13" x14ac:dyDescent="0.3">
      <c r="A2346" t="s">
        <v>20</v>
      </c>
      <c r="B2346">
        <v>2010</v>
      </c>
      <c r="C2346" t="s">
        <v>21</v>
      </c>
      <c r="D2346" t="s">
        <v>295</v>
      </c>
      <c r="E2346">
        <v>371225</v>
      </c>
      <c r="F2346">
        <v>882920</v>
      </c>
      <c r="G2346">
        <v>1419</v>
      </c>
      <c r="H2346">
        <v>61664184.75</v>
      </c>
      <c r="I2346">
        <v>89094</v>
      </c>
      <c r="J2346">
        <v>1.8640000000000001</v>
      </c>
      <c r="K2346">
        <v>19.605</v>
      </c>
      <c r="L2346">
        <v>29.670999999999999</v>
      </c>
      <c r="M2346">
        <v>11.260999999999999</v>
      </c>
    </row>
    <row r="2347" spans="1:13" x14ac:dyDescent="0.3">
      <c r="A2347" t="s">
        <v>13</v>
      </c>
      <c r="B2347">
        <v>2010</v>
      </c>
      <c r="C2347" t="s">
        <v>19</v>
      </c>
      <c r="D2347" t="s">
        <v>406</v>
      </c>
      <c r="E2347">
        <v>261347</v>
      </c>
      <c r="F2347">
        <v>507404</v>
      </c>
      <c r="G2347">
        <v>1352</v>
      </c>
      <c r="H2347">
        <v>43412350.170000002</v>
      </c>
      <c r="I2347">
        <v>62723.28</v>
      </c>
      <c r="J2347">
        <v>1.8740000000000001</v>
      </c>
      <c r="K2347">
        <v>-2.3079999999999998</v>
      </c>
      <c r="L2347">
        <v>10.318</v>
      </c>
      <c r="M2347">
        <v>-14.528</v>
      </c>
    </row>
    <row r="2348" spans="1:13" x14ac:dyDescent="0.3">
      <c r="A2348" t="s">
        <v>18</v>
      </c>
      <c r="B2348">
        <v>2010</v>
      </c>
      <c r="C2348" t="s">
        <v>19</v>
      </c>
      <c r="D2348" t="s">
        <v>406</v>
      </c>
      <c r="E2348">
        <v>18</v>
      </c>
      <c r="F2348">
        <v>27</v>
      </c>
      <c r="G2348">
        <v>1352</v>
      </c>
      <c r="H2348">
        <v>2989.98</v>
      </c>
      <c r="I2348">
        <v>4.32</v>
      </c>
      <c r="J2348">
        <v>1.5</v>
      </c>
      <c r="K2348">
        <v>-2.3079999999999998</v>
      </c>
      <c r="L2348">
        <v>10.318</v>
      </c>
      <c r="M2348">
        <v>-14.528</v>
      </c>
    </row>
    <row r="2349" spans="1:13" x14ac:dyDescent="0.3">
      <c r="A2349" t="s">
        <v>32</v>
      </c>
      <c r="B2349">
        <v>2010</v>
      </c>
      <c r="D2349" t="s">
        <v>406</v>
      </c>
      <c r="E2349">
        <v>14367</v>
      </c>
      <c r="F2349">
        <v>4844</v>
      </c>
      <c r="G2349">
        <v>1352</v>
      </c>
      <c r="H2349">
        <v>2386502.37</v>
      </c>
      <c r="I2349">
        <v>3448.08</v>
      </c>
      <c r="J2349">
        <v>0.47</v>
      </c>
      <c r="K2349">
        <v>-2.3079999999999998</v>
      </c>
      <c r="L2349">
        <v>10.318</v>
      </c>
      <c r="M2349">
        <v>-14.528</v>
      </c>
    </row>
    <row r="2350" spans="1:13" x14ac:dyDescent="0.3">
      <c r="A2350" t="s">
        <v>20</v>
      </c>
      <c r="B2350">
        <v>2010</v>
      </c>
      <c r="D2350" t="s">
        <v>406</v>
      </c>
      <c r="E2350">
        <v>286777</v>
      </c>
      <c r="F2350">
        <v>442706</v>
      </c>
      <c r="G2350">
        <v>1352</v>
      </c>
      <c r="H2350">
        <v>47636527.469999999</v>
      </c>
      <c r="I2350">
        <v>68826.48</v>
      </c>
      <c r="J2350">
        <v>1.468</v>
      </c>
      <c r="K2350">
        <v>-2.3079999999999998</v>
      </c>
      <c r="L2350">
        <v>10.318</v>
      </c>
      <c r="M2350">
        <v>-14.528</v>
      </c>
    </row>
    <row r="2351" spans="1:13" x14ac:dyDescent="0.3">
      <c r="A2351" t="s">
        <v>20</v>
      </c>
      <c r="B2351">
        <v>2010</v>
      </c>
      <c r="C2351" t="s">
        <v>21</v>
      </c>
      <c r="D2351" t="s">
        <v>322</v>
      </c>
      <c r="E2351">
        <v>49596</v>
      </c>
      <c r="G2351">
        <v>694.6</v>
      </c>
      <c r="H2351">
        <v>8238391.5599999996</v>
      </c>
      <c r="I2351">
        <v>11903.04</v>
      </c>
      <c r="J2351">
        <v>1.0920000000000001</v>
      </c>
      <c r="K2351">
        <v>24.375</v>
      </c>
      <c r="L2351">
        <v>34.54</v>
      </c>
      <c r="M2351">
        <v>14.867000000000001</v>
      </c>
    </row>
    <row r="2352" spans="1:13" x14ac:dyDescent="0.3">
      <c r="A2352" t="s">
        <v>22</v>
      </c>
      <c r="B2352">
        <v>2010</v>
      </c>
      <c r="C2352" t="s">
        <v>14</v>
      </c>
      <c r="D2352" t="s">
        <v>28</v>
      </c>
      <c r="E2352">
        <v>11707</v>
      </c>
      <c r="F2352">
        <v>13834</v>
      </c>
      <c r="G2352">
        <v>1096</v>
      </c>
      <c r="H2352">
        <v>1944649.77</v>
      </c>
      <c r="I2352">
        <v>2809.68</v>
      </c>
      <c r="K2352">
        <v>26.125</v>
      </c>
      <c r="L2352">
        <v>35.884999999999998</v>
      </c>
      <c r="M2352">
        <v>17.113</v>
      </c>
    </row>
    <row r="2353" spans="1:13" x14ac:dyDescent="0.3">
      <c r="A2353" t="s">
        <v>13</v>
      </c>
      <c r="B2353">
        <v>2010</v>
      </c>
      <c r="C2353" t="s">
        <v>437</v>
      </c>
      <c r="D2353" t="s">
        <v>28</v>
      </c>
      <c r="E2353">
        <v>212132</v>
      </c>
      <c r="F2353">
        <v>453439</v>
      </c>
      <c r="G2353">
        <v>1096</v>
      </c>
      <c r="H2353">
        <v>35237246.520000003</v>
      </c>
      <c r="I2353" t="s">
        <v>438</v>
      </c>
      <c r="J2353">
        <v>2.0819999999999999</v>
      </c>
      <c r="K2353">
        <v>26.125</v>
      </c>
      <c r="L2353">
        <v>35.884999999999998</v>
      </c>
      <c r="M2353">
        <v>17.113</v>
      </c>
    </row>
    <row r="2354" spans="1:13" x14ac:dyDescent="0.3">
      <c r="A2354" t="s">
        <v>13</v>
      </c>
      <c r="B2354">
        <v>2010</v>
      </c>
      <c r="C2354" t="s">
        <v>16</v>
      </c>
      <c r="D2354" t="s">
        <v>28</v>
      </c>
      <c r="E2354">
        <v>1369892</v>
      </c>
      <c r="F2354">
        <v>4506848</v>
      </c>
      <c r="G2354">
        <v>1096</v>
      </c>
      <c r="H2354">
        <v>227552760.09999999</v>
      </c>
      <c r="I2354">
        <v>328774.08</v>
      </c>
      <c r="J2354">
        <v>3.1240000000000001</v>
      </c>
      <c r="K2354">
        <v>26.125</v>
      </c>
      <c r="L2354">
        <v>35.884999999999998</v>
      </c>
      <c r="M2354">
        <v>17.113</v>
      </c>
    </row>
    <row r="2355" spans="1:13" x14ac:dyDescent="0.3">
      <c r="A2355" t="s">
        <v>13</v>
      </c>
      <c r="B2355">
        <v>2010</v>
      </c>
      <c r="C2355" t="s">
        <v>17</v>
      </c>
      <c r="D2355" t="s">
        <v>28</v>
      </c>
      <c r="E2355">
        <v>3362122</v>
      </c>
      <c r="F2355">
        <v>8429323</v>
      </c>
      <c r="G2355">
        <v>1096</v>
      </c>
      <c r="H2355">
        <v>558482085.39999998</v>
      </c>
      <c r="I2355">
        <v>806909.28</v>
      </c>
      <c r="J2355">
        <v>2.4870000000000001</v>
      </c>
      <c r="K2355">
        <v>26.125</v>
      </c>
      <c r="L2355">
        <v>35.884999999999998</v>
      </c>
      <c r="M2355">
        <v>17.113</v>
      </c>
    </row>
    <row r="2356" spans="1:13" x14ac:dyDescent="0.3">
      <c r="A2356" t="s">
        <v>18</v>
      </c>
      <c r="B2356">
        <v>2010</v>
      </c>
      <c r="C2356" t="s">
        <v>24</v>
      </c>
      <c r="D2356" t="s">
        <v>28</v>
      </c>
      <c r="E2356">
        <v>15017</v>
      </c>
      <c r="F2356">
        <v>1134059</v>
      </c>
      <c r="G2356" t="s">
        <v>439</v>
      </c>
      <c r="H2356">
        <v>2494473.87</v>
      </c>
      <c r="I2356">
        <v>3604.08</v>
      </c>
      <c r="J2356">
        <v>75.263999999999996</v>
      </c>
      <c r="K2356">
        <v>26.125</v>
      </c>
      <c r="L2356">
        <v>35.884999999999998</v>
      </c>
      <c r="M2356">
        <v>17.113</v>
      </c>
    </row>
    <row r="2357" spans="1:13" x14ac:dyDescent="0.3">
      <c r="A2357" t="s">
        <v>31</v>
      </c>
      <c r="B2357">
        <v>2010</v>
      </c>
      <c r="C2357" t="s">
        <v>19</v>
      </c>
      <c r="D2357" t="s">
        <v>28</v>
      </c>
      <c r="E2357">
        <v>6555</v>
      </c>
      <c r="G2357">
        <v>1096</v>
      </c>
      <c r="H2357">
        <v>1088851.05</v>
      </c>
      <c r="I2357">
        <v>1573.2</v>
      </c>
      <c r="J2357">
        <v>1.1819999999999999</v>
      </c>
      <c r="K2357">
        <v>26.125</v>
      </c>
      <c r="L2357">
        <v>35.884999999999998</v>
      </c>
      <c r="M2357">
        <v>17.113</v>
      </c>
    </row>
    <row r="2358" spans="1:13" x14ac:dyDescent="0.3">
      <c r="A2358" t="s">
        <v>32</v>
      </c>
      <c r="B2358">
        <v>2010</v>
      </c>
      <c r="C2358" t="s">
        <v>19</v>
      </c>
      <c r="D2358" t="s">
        <v>28</v>
      </c>
      <c r="E2358">
        <v>45020</v>
      </c>
      <c r="F2358">
        <v>28462</v>
      </c>
      <c r="G2358">
        <v>1096</v>
      </c>
      <c r="H2358">
        <v>7478272.2000000002</v>
      </c>
      <c r="I2358">
        <v>10804.8</v>
      </c>
      <c r="J2358">
        <v>0.47099999999999997</v>
      </c>
      <c r="K2358">
        <v>26.125</v>
      </c>
      <c r="L2358">
        <v>35.884999999999998</v>
      </c>
      <c r="M2358">
        <v>17.113</v>
      </c>
    </row>
    <row r="2359" spans="1:13" x14ac:dyDescent="0.3">
      <c r="A2359" t="s">
        <v>32</v>
      </c>
      <c r="B2359">
        <v>2010</v>
      </c>
      <c r="C2359" t="s">
        <v>21</v>
      </c>
      <c r="D2359" t="s">
        <v>28</v>
      </c>
      <c r="E2359">
        <v>11865</v>
      </c>
      <c r="F2359">
        <v>10661</v>
      </c>
      <c r="G2359">
        <v>1096</v>
      </c>
      <c r="H2359">
        <v>1970895.15</v>
      </c>
      <c r="I2359">
        <v>2847.6</v>
      </c>
      <c r="J2359">
        <v>0.75700000000000001</v>
      </c>
      <c r="K2359">
        <v>26.125</v>
      </c>
      <c r="L2359">
        <v>35.884999999999998</v>
      </c>
      <c r="M2359">
        <v>17.113</v>
      </c>
    </row>
    <row r="2360" spans="1:13" x14ac:dyDescent="0.3">
      <c r="A2360" t="s">
        <v>20</v>
      </c>
      <c r="B2360">
        <v>2010</v>
      </c>
      <c r="C2360" t="s">
        <v>21</v>
      </c>
      <c r="D2360" t="s">
        <v>28</v>
      </c>
      <c r="E2360">
        <v>316808</v>
      </c>
      <c r="F2360">
        <v>874415</v>
      </c>
      <c r="G2360">
        <v>1096</v>
      </c>
      <c r="H2360">
        <v>52624976.880000003</v>
      </c>
      <c r="I2360">
        <v>76033.919999999998</v>
      </c>
      <c r="J2360">
        <v>2.4969999999999999</v>
      </c>
      <c r="K2360">
        <v>26.125</v>
      </c>
      <c r="L2360">
        <v>35.884999999999998</v>
      </c>
      <c r="M2360">
        <v>17.113</v>
      </c>
    </row>
    <row r="2361" spans="1:13" x14ac:dyDescent="0.3">
      <c r="A2361" t="s">
        <v>22</v>
      </c>
      <c r="B2361">
        <v>2011</v>
      </c>
      <c r="C2361" t="s">
        <v>19</v>
      </c>
      <c r="D2361" t="s">
        <v>243</v>
      </c>
      <c r="E2361">
        <v>7736</v>
      </c>
      <c r="F2361">
        <v>9391</v>
      </c>
      <c r="G2361">
        <v>1097.0999999999999</v>
      </c>
      <c r="H2361">
        <v>1295934.72</v>
      </c>
      <c r="I2361">
        <v>2552.88</v>
      </c>
      <c r="J2361">
        <v>1.375</v>
      </c>
      <c r="K2361">
        <v>25.841000000000001</v>
      </c>
      <c r="L2361">
        <v>36.225000000000001</v>
      </c>
      <c r="M2361">
        <v>15.51</v>
      </c>
    </row>
    <row r="2362" spans="1:13" x14ac:dyDescent="0.3">
      <c r="A2362" t="s">
        <v>13</v>
      </c>
      <c r="B2362">
        <v>2011</v>
      </c>
      <c r="C2362" t="s">
        <v>14</v>
      </c>
      <c r="D2362" t="s">
        <v>243</v>
      </c>
      <c r="E2362">
        <v>570397</v>
      </c>
      <c r="F2362">
        <v>914228</v>
      </c>
      <c r="G2362">
        <v>1097.0999999999999</v>
      </c>
      <c r="H2362">
        <v>95552905.439999998</v>
      </c>
      <c r="I2362">
        <v>188231.01</v>
      </c>
      <c r="J2362">
        <v>1.5469999999999999</v>
      </c>
      <c r="K2362">
        <v>25.841000000000001</v>
      </c>
      <c r="L2362">
        <v>36.225000000000001</v>
      </c>
      <c r="M2362">
        <v>15.51</v>
      </c>
    </row>
    <row r="2363" spans="1:13" x14ac:dyDescent="0.3">
      <c r="A2363" t="s">
        <v>13</v>
      </c>
      <c r="B2363">
        <v>2011</v>
      </c>
      <c r="C2363" t="s">
        <v>16</v>
      </c>
      <c r="D2363" t="s">
        <v>243</v>
      </c>
      <c r="E2363">
        <v>96160</v>
      </c>
      <c r="F2363">
        <v>182628</v>
      </c>
      <c r="G2363">
        <v>1097.0999999999999</v>
      </c>
      <c r="H2363">
        <v>16108723.199999999</v>
      </c>
      <c r="I2363">
        <v>31732.799999999999</v>
      </c>
      <c r="J2363">
        <v>1.736</v>
      </c>
      <c r="K2363">
        <v>25.841000000000001</v>
      </c>
      <c r="L2363">
        <v>36.225000000000001</v>
      </c>
      <c r="M2363">
        <v>15.51</v>
      </c>
    </row>
    <row r="2364" spans="1:13" x14ac:dyDescent="0.3">
      <c r="A2364" t="s">
        <v>13</v>
      </c>
      <c r="B2364">
        <v>2011</v>
      </c>
      <c r="C2364" t="s">
        <v>17</v>
      </c>
      <c r="D2364" t="s">
        <v>243</v>
      </c>
      <c r="E2364">
        <v>2684379</v>
      </c>
      <c r="F2364">
        <v>7141115</v>
      </c>
      <c r="G2364">
        <v>1097.0999999999999</v>
      </c>
      <c r="H2364">
        <v>449687170.10000002</v>
      </c>
      <c r="I2364">
        <v>885845.07</v>
      </c>
      <c r="J2364">
        <v>2.492</v>
      </c>
      <c r="K2364">
        <v>25.841000000000001</v>
      </c>
      <c r="L2364">
        <v>36.225000000000001</v>
      </c>
      <c r="M2364">
        <v>15.51</v>
      </c>
    </row>
    <row r="2365" spans="1:13" x14ac:dyDescent="0.3">
      <c r="A2365" t="s">
        <v>31</v>
      </c>
      <c r="B2365">
        <v>2011</v>
      </c>
      <c r="C2365" t="s">
        <v>21</v>
      </c>
      <c r="D2365" t="s">
        <v>243</v>
      </c>
      <c r="E2365">
        <v>15914</v>
      </c>
      <c r="F2365">
        <v>22871</v>
      </c>
      <c r="G2365">
        <v>1097.0999999999999</v>
      </c>
      <c r="H2365">
        <v>2665913.2799999998</v>
      </c>
      <c r="I2365">
        <v>5251.62</v>
      </c>
      <c r="J2365">
        <v>1.4159999999999999</v>
      </c>
      <c r="K2365">
        <v>25.841000000000001</v>
      </c>
      <c r="L2365">
        <v>36.225000000000001</v>
      </c>
      <c r="M2365">
        <v>15.51</v>
      </c>
    </row>
    <row r="2366" spans="1:13" x14ac:dyDescent="0.3">
      <c r="A2366" t="s">
        <v>32</v>
      </c>
      <c r="B2366">
        <v>2011</v>
      </c>
      <c r="C2366" t="s">
        <v>19</v>
      </c>
      <c r="D2366" t="s">
        <v>243</v>
      </c>
      <c r="E2366">
        <v>13704</v>
      </c>
      <c r="F2366">
        <v>11867</v>
      </c>
      <c r="G2366">
        <v>1097.0999999999999</v>
      </c>
      <c r="H2366">
        <v>2295694.08</v>
      </c>
      <c r="I2366">
        <v>4522.32</v>
      </c>
      <c r="J2366">
        <v>0.9</v>
      </c>
      <c r="K2366">
        <v>25.841000000000001</v>
      </c>
      <c r="L2366">
        <v>36.225000000000001</v>
      </c>
      <c r="M2366">
        <v>15.51</v>
      </c>
    </row>
    <row r="2367" spans="1:13" x14ac:dyDescent="0.3">
      <c r="A2367" t="s">
        <v>20</v>
      </c>
      <c r="B2367">
        <v>2011</v>
      </c>
      <c r="C2367" t="s">
        <v>21</v>
      </c>
      <c r="D2367" t="s">
        <v>243</v>
      </c>
      <c r="E2367">
        <v>2141892</v>
      </c>
      <c r="F2367">
        <v>6530955</v>
      </c>
      <c r="G2367">
        <v>1097.0999999999999</v>
      </c>
      <c r="H2367">
        <v>358809747.80000001</v>
      </c>
      <c r="I2367">
        <v>706824.36</v>
      </c>
      <c r="J2367">
        <v>3.0289999999999999</v>
      </c>
      <c r="K2367">
        <v>25.841000000000001</v>
      </c>
      <c r="L2367">
        <v>36.225000000000001</v>
      </c>
      <c r="M2367">
        <v>15.51</v>
      </c>
    </row>
    <row r="2368" spans="1:13" x14ac:dyDescent="0.3">
      <c r="A2368" t="s">
        <v>22</v>
      </c>
      <c r="B2368">
        <v>2011</v>
      </c>
      <c r="C2368" t="s">
        <v>19</v>
      </c>
      <c r="D2368" t="s">
        <v>282</v>
      </c>
      <c r="E2368" t="s">
        <v>440</v>
      </c>
      <c r="F2368">
        <v>2053</v>
      </c>
      <c r="G2368">
        <v>1302.7</v>
      </c>
      <c r="H2368">
        <v>1364282.88</v>
      </c>
      <c r="I2368">
        <v>2687.52</v>
      </c>
      <c r="J2368">
        <v>0.50600000000000001</v>
      </c>
      <c r="K2368">
        <v>25.547000000000001</v>
      </c>
      <c r="L2368">
        <v>35.786000000000001</v>
      </c>
      <c r="M2368">
        <v>15.417999999999999</v>
      </c>
    </row>
    <row r="2369" spans="1:13" x14ac:dyDescent="0.3">
      <c r="A2369" t="s">
        <v>13</v>
      </c>
      <c r="B2369">
        <v>2011</v>
      </c>
      <c r="C2369" t="s">
        <v>19</v>
      </c>
      <c r="D2369" t="s">
        <v>282</v>
      </c>
      <c r="F2369">
        <v>6300825</v>
      </c>
      <c r="G2369" t="s">
        <v>441</v>
      </c>
      <c r="H2369">
        <v>659999651.5</v>
      </c>
      <c r="I2369">
        <v>1300142.58</v>
      </c>
      <c r="J2369">
        <v>1.528</v>
      </c>
      <c r="K2369">
        <v>25.547000000000001</v>
      </c>
      <c r="L2369">
        <v>35.786000000000001</v>
      </c>
      <c r="M2369">
        <v>15.417999999999999</v>
      </c>
    </row>
    <row r="2370" spans="1:13" x14ac:dyDescent="0.3">
      <c r="A2370" t="s">
        <v>18</v>
      </c>
      <c r="B2370">
        <v>2011</v>
      </c>
      <c r="C2370" t="s">
        <v>24</v>
      </c>
      <c r="D2370" t="s">
        <v>282</v>
      </c>
      <c r="E2370">
        <v>8163</v>
      </c>
      <c r="F2370">
        <v>45441</v>
      </c>
      <c r="G2370">
        <v>1302.7</v>
      </c>
      <c r="H2370">
        <v>1367465.76</v>
      </c>
      <c r="J2370">
        <v>7.9009999999999998</v>
      </c>
      <c r="K2370">
        <v>25.547000000000001</v>
      </c>
      <c r="L2370">
        <v>35.786000000000001</v>
      </c>
      <c r="M2370">
        <v>15.417999999999999</v>
      </c>
    </row>
    <row r="2371" spans="1:13" x14ac:dyDescent="0.3">
      <c r="A2371" t="s">
        <v>31</v>
      </c>
      <c r="B2371">
        <v>2011</v>
      </c>
      <c r="C2371" t="s">
        <v>19</v>
      </c>
      <c r="D2371" t="s">
        <v>282</v>
      </c>
      <c r="E2371">
        <v>3489</v>
      </c>
      <c r="F2371">
        <v>1305</v>
      </c>
      <c r="G2371">
        <v>1302.7</v>
      </c>
      <c r="H2371">
        <v>584477.28</v>
      </c>
      <c r="I2371">
        <v>1151.3699999999999</v>
      </c>
      <c r="J2371">
        <v>0.50900000000000001</v>
      </c>
      <c r="K2371">
        <v>25.547000000000001</v>
      </c>
      <c r="L2371">
        <v>35.786000000000001</v>
      </c>
      <c r="M2371">
        <v>15.417999999999999</v>
      </c>
    </row>
    <row r="2372" spans="1:13" x14ac:dyDescent="0.3">
      <c r="A2372" t="s">
        <v>32</v>
      </c>
      <c r="B2372">
        <v>2011</v>
      </c>
      <c r="C2372" t="s">
        <v>19</v>
      </c>
      <c r="D2372" t="s">
        <v>282</v>
      </c>
      <c r="E2372">
        <v>98154</v>
      </c>
      <c r="F2372">
        <v>29066</v>
      </c>
      <c r="G2372">
        <v>1302.7</v>
      </c>
      <c r="H2372">
        <v>16442758.08</v>
      </c>
      <c r="I2372">
        <v>32390.82</v>
      </c>
      <c r="J2372">
        <v>0.29599999999999999</v>
      </c>
      <c r="K2372">
        <v>25.547000000000001</v>
      </c>
      <c r="L2372" t="s">
        <v>442</v>
      </c>
      <c r="M2372">
        <v>15.417999999999999</v>
      </c>
    </row>
    <row r="2373" spans="1:13" x14ac:dyDescent="0.3">
      <c r="A2373" t="s">
        <v>32</v>
      </c>
      <c r="B2373">
        <v>2011</v>
      </c>
      <c r="C2373" t="s">
        <v>21</v>
      </c>
      <c r="D2373" t="s">
        <v>282</v>
      </c>
      <c r="E2373">
        <v>3820</v>
      </c>
      <c r="F2373">
        <v>1005</v>
      </c>
      <c r="G2373">
        <v>1302.7</v>
      </c>
      <c r="H2373">
        <v>639926.4</v>
      </c>
      <c r="I2373">
        <v>1260.5999999999999</v>
      </c>
      <c r="J2373">
        <v>0.25800000000000001</v>
      </c>
      <c r="K2373">
        <v>25.547000000000001</v>
      </c>
      <c r="L2373">
        <v>35.786000000000001</v>
      </c>
      <c r="M2373">
        <v>15.417999999999999</v>
      </c>
    </row>
    <row r="2374" spans="1:13" x14ac:dyDescent="0.3">
      <c r="A2374" t="s">
        <v>20</v>
      </c>
      <c r="B2374">
        <v>2011</v>
      </c>
      <c r="C2374" t="s">
        <v>21</v>
      </c>
      <c r="D2374" t="s">
        <v>282</v>
      </c>
      <c r="E2374">
        <v>104825</v>
      </c>
      <c r="F2374">
        <v>135121</v>
      </c>
      <c r="G2374">
        <v>1302.7</v>
      </c>
      <c r="H2374">
        <v>17560284</v>
      </c>
      <c r="I2374">
        <v>34592.25</v>
      </c>
      <c r="J2374">
        <v>1.512</v>
      </c>
      <c r="K2374">
        <v>25.547000000000001</v>
      </c>
      <c r="L2374">
        <v>35.786000000000001</v>
      </c>
      <c r="M2374">
        <v>15.417999999999999</v>
      </c>
    </row>
    <row r="2375" spans="1:13" x14ac:dyDescent="0.3">
      <c r="A2375" t="s">
        <v>22</v>
      </c>
      <c r="B2375">
        <v>2011</v>
      </c>
      <c r="C2375" t="s">
        <v>19</v>
      </c>
      <c r="D2375" t="s">
        <v>244</v>
      </c>
      <c r="E2375">
        <v>16200</v>
      </c>
      <c r="F2375">
        <v>13300</v>
      </c>
      <c r="G2375">
        <v>890.5</v>
      </c>
      <c r="H2375">
        <v>2713824</v>
      </c>
      <c r="I2375">
        <v>5346</v>
      </c>
      <c r="J2375">
        <v>0.86</v>
      </c>
      <c r="K2375">
        <v>26.533999999999999</v>
      </c>
      <c r="L2375">
        <v>37.981000000000002</v>
      </c>
      <c r="M2375">
        <v>16.402000000000001</v>
      </c>
    </row>
    <row r="2376" spans="1:13" x14ac:dyDescent="0.3">
      <c r="A2376" t="s">
        <v>13</v>
      </c>
      <c r="B2376">
        <v>2011</v>
      </c>
      <c r="C2376" t="s">
        <v>19</v>
      </c>
      <c r="D2376" t="s">
        <v>244</v>
      </c>
      <c r="E2376">
        <v>751300</v>
      </c>
      <c r="F2376">
        <v>1521800</v>
      </c>
      <c r="G2376">
        <v>890.5</v>
      </c>
      <c r="H2376">
        <v>125857776</v>
      </c>
      <c r="I2376">
        <v>247929</v>
      </c>
      <c r="J2376">
        <v>1.952</v>
      </c>
      <c r="K2376">
        <v>26.533999999999999</v>
      </c>
      <c r="L2376">
        <v>37.981000000000002</v>
      </c>
      <c r="M2376">
        <v>16.402000000000001</v>
      </c>
    </row>
    <row r="2377" spans="1:13" x14ac:dyDescent="0.3">
      <c r="A2377" t="s">
        <v>13</v>
      </c>
      <c r="B2377">
        <v>2011</v>
      </c>
      <c r="C2377" t="s">
        <v>16</v>
      </c>
      <c r="D2377" t="s">
        <v>244</v>
      </c>
      <c r="E2377">
        <v>84200</v>
      </c>
      <c r="F2377">
        <v>267900</v>
      </c>
      <c r="G2377">
        <v>890.5</v>
      </c>
      <c r="H2377">
        <v>14105184</v>
      </c>
      <c r="I2377">
        <v>27786</v>
      </c>
      <c r="J2377">
        <v>3.1219999999999999</v>
      </c>
      <c r="K2377">
        <v>26.533999999999999</v>
      </c>
      <c r="L2377">
        <v>37.981000000000002</v>
      </c>
      <c r="M2377">
        <v>16.402000000000001</v>
      </c>
    </row>
    <row r="2378" spans="1:13" x14ac:dyDescent="0.3">
      <c r="A2378" t="s">
        <v>18</v>
      </c>
      <c r="B2378">
        <v>2011</v>
      </c>
      <c r="C2378" t="s">
        <v>24</v>
      </c>
      <c r="D2378" t="s">
        <v>244</v>
      </c>
      <c r="E2378">
        <v>201900</v>
      </c>
      <c r="G2378">
        <v>890.5</v>
      </c>
      <c r="H2378">
        <v>33822288</v>
      </c>
      <c r="I2378">
        <v>66627</v>
      </c>
      <c r="J2378">
        <v>58.771999999999998</v>
      </c>
      <c r="K2378">
        <v>26.533999999999999</v>
      </c>
      <c r="L2378">
        <v>37.981000000000002</v>
      </c>
      <c r="M2378">
        <v>16.402000000000001</v>
      </c>
    </row>
    <row r="2379" spans="1:13" x14ac:dyDescent="0.3">
      <c r="A2379" t="s">
        <v>32</v>
      </c>
      <c r="B2379">
        <v>2011</v>
      </c>
      <c r="C2379" t="s">
        <v>19</v>
      </c>
      <c r="D2379" t="s">
        <v>244</v>
      </c>
      <c r="E2379">
        <v>96200</v>
      </c>
      <c r="F2379">
        <v>67600</v>
      </c>
      <c r="G2379">
        <v>890.5</v>
      </c>
      <c r="H2379">
        <v>16115424</v>
      </c>
      <c r="I2379">
        <v>31746</v>
      </c>
      <c r="K2379">
        <v>26.533999999999999</v>
      </c>
      <c r="L2379">
        <v>37.981000000000002</v>
      </c>
      <c r="M2379">
        <v>16.402000000000001</v>
      </c>
    </row>
    <row r="2380" spans="1:13" x14ac:dyDescent="0.3">
      <c r="A2380" t="s">
        <v>32</v>
      </c>
      <c r="B2380">
        <v>2011</v>
      </c>
      <c r="C2380" t="s">
        <v>16</v>
      </c>
      <c r="D2380" t="s">
        <v>244</v>
      </c>
      <c r="E2380">
        <v>7000</v>
      </c>
      <c r="F2380">
        <v>4400</v>
      </c>
      <c r="G2380">
        <v>890.5</v>
      </c>
      <c r="H2380">
        <v>1172640</v>
      </c>
      <c r="I2380">
        <v>2310</v>
      </c>
      <c r="J2380" t="s">
        <v>443</v>
      </c>
      <c r="K2380">
        <v>26.533999999999999</v>
      </c>
      <c r="L2380">
        <v>37.981000000000002</v>
      </c>
      <c r="M2380">
        <v>16.402000000000001</v>
      </c>
    </row>
    <row r="2381" spans="1:13" x14ac:dyDescent="0.3">
      <c r="A2381" t="s">
        <v>20</v>
      </c>
      <c r="B2381">
        <v>2011</v>
      </c>
      <c r="C2381" t="s">
        <v>21</v>
      </c>
      <c r="D2381" t="s">
        <v>244</v>
      </c>
      <c r="E2381">
        <v>1350600</v>
      </c>
      <c r="F2381">
        <v>4072100</v>
      </c>
      <c r="G2381">
        <v>890.5</v>
      </c>
      <c r="H2381">
        <v>226252512</v>
      </c>
      <c r="I2381">
        <v>445698</v>
      </c>
      <c r="J2381">
        <v>3.01</v>
      </c>
      <c r="K2381">
        <v>26.533999999999999</v>
      </c>
      <c r="L2381">
        <v>37.981000000000002</v>
      </c>
      <c r="M2381">
        <v>16.402000000000001</v>
      </c>
    </row>
    <row r="2382" spans="1:13" x14ac:dyDescent="0.3">
      <c r="A2382" t="s">
        <v>13</v>
      </c>
      <c r="B2382">
        <v>2011</v>
      </c>
      <c r="C2382" t="s">
        <v>19</v>
      </c>
      <c r="D2382" t="s">
        <v>258</v>
      </c>
      <c r="E2382">
        <v>1234094</v>
      </c>
      <c r="F2382">
        <v>3574300</v>
      </c>
      <c r="G2382">
        <v>471.541</v>
      </c>
      <c r="H2382">
        <v>206735426.90000001</v>
      </c>
      <c r="I2382">
        <v>407251.02</v>
      </c>
      <c r="J2382">
        <v>2.63</v>
      </c>
      <c r="K2382">
        <v>25.28</v>
      </c>
      <c r="L2382">
        <v>37.729999999999997</v>
      </c>
      <c r="M2382">
        <v>13.544</v>
      </c>
    </row>
    <row r="2383" spans="1:13" x14ac:dyDescent="0.3">
      <c r="A2383" t="s">
        <v>18</v>
      </c>
      <c r="B2383">
        <v>2011</v>
      </c>
      <c r="C2383" t="s">
        <v>24</v>
      </c>
      <c r="D2383" t="s">
        <v>258</v>
      </c>
      <c r="E2383">
        <v>94892</v>
      </c>
      <c r="F2383">
        <v>695000</v>
      </c>
      <c r="G2383">
        <v>471.541</v>
      </c>
      <c r="H2383">
        <v>15896307.84</v>
      </c>
      <c r="I2383">
        <v>31314.36</v>
      </c>
      <c r="J2383">
        <v>5.5350000000000001</v>
      </c>
      <c r="K2383">
        <v>25.28</v>
      </c>
      <c r="L2383" t="s">
        <v>444</v>
      </c>
      <c r="M2383">
        <v>13.544</v>
      </c>
    </row>
    <row r="2384" spans="1:13" x14ac:dyDescent="0.3">
      <c r="A2384" t="s">
        <v>31</v>
      </c>
      <c r="B2384">
        <v>2011</v>
      </c>
      <c r="C2384" t="s">
        <v>19</v>
      </c>
      <c r="D2384" t="s">
        <v>258</v>
      </c>
      <c r="E2384">
        <v>2978</v>
      </c>
      <c r="F2384">
        <v>3100</v>
      </c>
      <c r="G2384">
        <v>471.541</v>
      </c>
      <c r="H2384">
        <v>498874.56</v>
      </c>
      <c r="I2384">
        <v>982.74</v>
      </c>
      <c r="J2384">
        <v>1.2669999999999999</v>
      </c>
      <c r="K2384">
        <v>25.28</v>
      </c>
      <c r="L2384">
        <v>37.729999999999997</v>
      </c>
      <c r="M2384">
        <v>13.544</v>
      </c>
    </row>
    <row r="2385" spans="1:13" x14ac:dyDescent="0.3">
      <c r="A2385" t="s">
        <v>32</v>
      </c>
      <c r="B2385">
        <v>2011</v>
      </c>
      <c r="C2385" t="s">
        <v>19</v>
      </c>
      <c r="D2385" t="s">
        <v>258</v>
      </c>
      <c r="E2385">
        <v>2013</v>
      </c>
      <c r="F2385">
        <v>700</v>
      </c>
      <c r="G2385">
        <v>471.541</v>
      </c>
      <c r="H2385">
        <v>337217.76</v>
      </c>
      <c r="I2385">
        <v>664.29</v>
      </c>
      <c r="J2385">
        <v>0.16200000000000001</v>
      </c>
      <c r="K2385">
        <v>25.28</v>
      </c>
      <c r="L2385">
        <v>37.729999999999997</v>
      </c>
    </row>
    <row r="2386" spans="1:13" x14ac:dyDescent="0.3">
      <c r="A2386" t="s">
        <v>20</v>
      </c>
      <c r="B2386">
        <v>2011</v>
      </c>
      <c r="C2386" t="s">
        <v>48</v>
      </c>
      <c r="D2386" t="s">
        <v>258</v>
      </c>
      <c r="E2386">
        <v>2531302</v>
      </c>
      <c r="F2386">
        <v>13119000</v>
      </c>
      <c r="G2386">
        <v>471.541</v>
      </c>
      <c r="H2386">
        <v>424043711</v>
      </c>
      <c r="I2386">
        <v>835329.66</v>
      </c>
      <c r="J2386">
        <v>5.032</v>
      </c>
      <c r="K2386">
        <v>25.28</v>
      </c>
      <c r="L2386">
        <v>37.729999999999997</v>
      </c>
      <c r="M2386">
        <v>13.544</v>
      </c>
    </row>
    <row r="2387" spans="1:13" x14ac:dyDescent="0.3">
      <c r="A2387" t="s">
        <v>22</v>
      </c>
      <c r="B2387">
        <v>2011</v>
      </c>
      <c r="C2387" t="s">
        <v>19</v>
      </c>
      <c r="D2387" t="s">
        <v>259</v>
      </c>
      <c r="E2387">
        <v>2179</v>
      </c>
      <c r="F2387">
        <v>2446</v>
      </c>
      <c r="G2387">
        <v>1108.3</v>
      </c>
      <c r="H2387">
        <v>365026.08</v>
      </c>
      <c r="I2387">
        <v>719.07</v>
      </c>
      <c r="J2387">
        <v>0.89300000000000002</v>
      </c>
      <c r="K2387">
        <v>20.420999999999999</v>
      </c>
      <c r="L2387">
        <v>30.858000000000001</v>
      </c>
      <c r="M2387">
        <v>11.068</v>
      </c>
    </row>
    <row r="2388" spans="1:13" x14ac:dyDescent="0.3">
      <c r="A2388" t="s">
        <v>13</v>
      </c>
      <c r="B2388">
        <v>2011</v>
      </c>
      <c r="C2388" t="s">
        <v>19</v>
      </c>
      <c r="D2388" t="s">
        <v>259</v>
      </c>
      <c r="E2388">
        <v>75043</v>
      </c>
      <c r="F2388">
        <v>108648</v>
      </c>
      <c r="G2388">
        <v>1108.3</v>
      </c>
      <c r="H2388">
        <v>12571203.359999999</v>
      </c>
      <c r="I2388">
        <v>24764.19</v>
      </c>
      <c r="J2388">
        <v>1.5449999999999999</v>
      </c>
      <c r="K2388">
        <v>20.420999999999999</v>
      </c>
      <c r="L2388">
        <v>30.858000000000001</v>
      </c>
      <c r="M2388">
        <v>11.068</v>
      </c>
    </row>
    <row r="2389" spans="1:13" x14ac:dyDescent="0.3">
      <c r="A2389" t="s">
        <v>18</v>
      </c>
      <c r="B2389">
        <v>2011</v>
      </c>
      <c r="C2389" t="s">
        <v>24</v>
      </c>
      <c r="D2389" t="s">
        <v>259</v>
      </c>
      <c r="E2389">
        <v>1967</v>
      </c>
      <c r="F2389">
        <v>27771</v>
      </c>
      <c r="G2389">
        <v>1108.3</v>
      </c>
      <c r="H2389">
        <v>329511.84000000003</v>
      </c>
      <c r="I2389">
        <v>649.11</v>
      </c>
      <c r="J2389">
        <v>10.679</v>
      </c>
      <c r="K2389">
        <v>20.420999999999999</v>
      </c>
      <c r="L2389">
        <v>30.858000000000001</v>
      </c>
      <c r="M2389">
        <v>11.068</v>
      </c>
    </row>
    <row r="2390" spans="1:13" x14ac:dyDescent="0.3">
      <c r="A2390" t="s">
        <v>32</v>
      </c>
      <c r="B2390">
        <v>2011</v>
      </c>
      <c r="C2390" t="s">
        <v>19</v>
      </c>
      <c r="D2390" t="s">
        <v>259</v>
      </c>
      <c r="E2390">
        <v>9664</v>
      </c>
      <c r="F2390">
        <v>6150</v>
      </c>
      <c r="G2390">
        <v>1108.3</v>
      </c>
      <c r="H2390">
        <v>1618913.28</v>
      </c>
      <c r="I2390">
        <v>3189.12</v>
      </c>
      <c r="J2390">
        <v>0.69099999999999995</v>
      </c>
      <c r="K2390">
        <v>20.420999999999999</v>
      </c>
      <c r="M2390">
        <v>11.068</v>
      </c>
    </row>
    <row r="2391" spans="1:13" x14ac:dyDescent="0.3">
      <c r="A2391" t="s">
        <v>20</v>
      </c>
      <c r="B2391">
        <v>2011</v>
      </c>
      <c r="C2391" t="s">
        <v>21</v>
      </c>
      <c r="D2391" t="s">
        <v>259</v>
      </c>
      <c r="E2391">
        <v>345182</v>
      </c>
      <c r="F2391">
        <v>506782</v>
      </c>
      <c r="G2391">
        <v>1108.3</v>
      </c>
      <c r="H2391">
        <v>57824888.640000001</v>
      </c>
      <c r="I2391">
        <v>113910.06</v>
      </c>
      <c r="J2391">
        <v>1.423</v>
      </c>
      <c r="K2391">
        <v>20.420999999999999</v>
      </c>
      <c r="L2391">
        <v>30.858000000000001</v>
      </c>
      <c r="M2391">
        <v>11.068</v>
      </c>
    </row>
    <row r="2392" spans="1:13" x14ac:dyDescent="0.3">
      <c r="A2392" t="s">
        <v>22</v>
      </c>
      <c r="B2392">
        <v>2011</v>
      </c>
      <c r="C2392" t="s">
        <v>166</v>
      </c>
      <c r="D2392" t="s">
        <v>246</v>
      </c>
      <c r="E2392">
        <v>262</v>
      </c>
      <c r="F2392">
        <v>68</v>
      </c>
      <c r="G2392">
        <v>852.6</v>
      </c>
      <c r="H2392">
        <v>43890.239999999998</v>
      </c>
      <c r="J2392" t="s">
        <v>445</v>
      </c>
      <c r="K2392">
        <v>25.701000000000001</v>
      </c>
      <c r="L2392">
        <v>36.72</v>
      </c>
      <c r="M2392">
        <v>15.082000000000001</v>
      </c>
    </row>
    <row r="2393" spans="1:13" x14ac:dyDescent="0.3">
      <c r="A2393" t="s">
        <v>13</v>
      </c>
      <c r="B2393">
        <v>2011</v>
      </c>
      <c r="C2393" t="s">
        <v>19</v>
      </c>
      <c r="D2393" t="s">
        <v>246</v>
      </c>
      <c r="E2393">
        <v>1693231</v>
      </c>
      <c r="F2393">
        <v>2273045</v>
      </c>
      <c r="G2393">
        <v>852.6</v>
      </c>
      <c r="H2393">
        <v>283650057.10000002</v>
      </c>
      <c r="I2393">
        <v>558766.23</v>
      </c>
      <c r="J2393">
        <v>1.4</v>
      </c>
      <c r="K2393">
        <v>25.701000000000001</v>
      </c>
      <c r="L2393">
        <v>36.72</v>
      </c>
      <c r="M2393">
        <v>15.082000000000001</v>
      </c>
    </row>
    <row r="2394" spans="1:13" x14ac:dyDescent="0.3">
      <c r="A2394" t="s">
        <v>18</v>
      </c>
      <c r="B2394">
        <v>2011</v>
      </c>
      <c r="C2394" t="s">
        <v>24</v>
      </c>
      <c r="D2394" t="s">
        <v>246</v>
      </c>
      <c r="E2394">
        <v>49502</v>
      </c>
      <c r="F2394">
        <v>1965790</v>
      </c>
      <c r="G2394">
        <v>852.6</v>
      </c>
      <c r="H2394">
        <v>8292575.04</v>
      </c>
      <c r="I2394">
        <v>16335.66</v>
      </c>
      <c r="J2394">
        <v>26.902999999999999</v>
      </c>
      <c r="K2394">
        <v>25.701000000000001</v>
      </c>
      <c r="L2394">
        <v>36.72</v>
      </c>
      <c r="M2394">
        <v>15.082000000000001</v>
      </c>
    </row>
    <row r="2395" spans="1:13" x14ac:dyDescent="0.3">
      <c r="A2395" t="s">
        <v>31</v>
      </c>
      <c r="B2395">
        <v>2011</v>
      </c>
      <c r="C2395" t="s">
        <v>77</v>
      </c>
      <c r="D2395" t="s">
        <v>246</v>
      </c>
      <c r="E2395">
        <v>55</v>
      </c>
      <c r="F2395">
        <v>28</v>
      </c>
      <c r="G2395">
        <v>852.6</v>
      </c>
      <c r="H2395">
        <v>9213.6</v>
      </c>
      <c r="I2395">
        <v>18.149999999999999</v>
      </c>
      <c r="J2395">
        <v>0.35499999999999998</v>
      </c>
      <c r="K2395">
        <v>25.701000000000001</v>
      </c>
      <c r="L2395">
        <v>36.72</v>
      </c>
      <c r="M2395" t="s">
        <v>446</v>
      </c>
    </row>
    <row r="2396" spans="1:13" x14ac:dyDescent="0.3">
      <c r="A2396" t="s">
        <v>32</v>
      </c>
      <c r="B2396">
        <v>2011</v>
      </c>
      <c r="C2396" t="s">
        <v>19</v>
      </c>
      <c r="D2396" t="s">
        <v>246</v>
      </c>
      <c r="E2396">
        <v>599209</v>
      </c>
      <c r="G2396">
        <v>852.6</v>
      </c>
      <c r="H2396">
        <v>100379491.7</v>
      </c>
      <c r="I2396">
        <v>197738.97</v>
      </c>
      <c r="J2396">
        <v>0.254</v>
      </c>
      <c r="K2396">
        <v>25.701000000000001</v>
      </c>
      <c r="L2396">
        <v>36.72</v>
      </c>
      <c r="M2396">
        <v>15.082000000000001</v>
      </c>
    </row>
    <row r="2397" spans="1:13" x14ac:dyDescent="0.3">
      <c r="A2397" t="s">
        <v>32</v>
      </c>
      <c r="B2397">
        <v>2011</v>
      </c>
      <c r="C2397" t="s">
        <v>21</v>
      </c>
      <c r="D2397" t="s">
        <v>246</v>
      </c>
      <c r="E2397">
        <v>6464</v>
      </c>
      <c r="F2397">
        <v>1900</v>
      </c>
      <c r="G2397">
        <v>852.6</v>
      </c>
      <c r="H2397">
        <v>1082849.28</v>
      </c>
      <c r="I2397">
        <v>2133.12</v>
      </c>
      <c r="J2397">
        <v>0.2</v>
      </c>
      <c r="K2397">
        <v>25.701000000000001</v>
      </c>
      <c r="L2397">
        <v>36.72</v>
      </c>
      <c r="M2397">
        <v>15.082000000000001</v>
      </c>
    </row>
    <row r="2398" spans="1:13" x14ac:dyDescent="0.3">
      <c r="A2398" t="s">
        <v>20</v>
      </c>
      <c r="B2398">
        <v>2011</v>
      </c>
      <c r="C2398" t="s">
        <v>21</v>
      </c>
      <c r="D2398" t="s">
        <v>246</v>
      </c>
      <c r="E2398">
        <v>5248479</v>
      </c>
      <c r="F2398">
        <v>14537038</v>
      </c>
      <c r="G2398">
        <v>852.6</v>
      </c>
      <c r="H2398">
        <v>879225202.10000002</v>
      </c>
      <c r="I2398">
        <v>1731998.07</v>
      </c>
      <c r="J2398">
        <v>2.5910000000000002</v>
      </c>
      <c r="K2398">
        <v>25.701000000000001</v>
      </c>
      <c r="L2398">
        <v>36.72</v>
      </c>
      <c r="M2398">
        <v>15.082000000000001</v>
      </c>
    </row>
    <row r="2399" spans="1:13" x14ac:dyDescent="0.3">
      <c r="A2399" t="s">
        <v>22</v>
      </c>
      <c r="B2399">
        <v>2011</v>
      </c>
      <c r="C2399" t="s">
        <v>19</v>
      </c>
      <c r="D2399" t="s">
        <v>248</v>
      </c>
      <c r="E2399">
        <v>130300</v>
      </c>
      <c r="F2399">
        <v>137800</v>
      </c>
      <c r="G2399">
        <v>1174.095</v>
      </c>
      <c r="H2399">
        <v>21827856</v>
      </c>
      <c r="I2399">
        <v>42999</v>
      </c>
      <c r="J2399">
        <v>1.0369999999999999</v>
      </c>
      <c r="K2399">
        <v>25.434999999999999</v>
      </c>
      <c r="L2399">
        <v>35.857999999999997</v>
      </c>
      <c r="M2399">
        <v>15.694000000000001</v>
      </c>
    </row>
    <row r="2400" spans="1:13" x14ac:dyDescent="0.3">
      <c r="A2400" t="s">
        <v>13</v>
      </c>
      <c r="B2400">
        <v>2011</v>
      </c>
      <c r="C2400" t="s">
        <v>19</v>
      </c>
      <c r="D2400" t="s">
        <v>248</v>
      </c>
      <c r="E2400">
        <v>1516400</v>
      </c>
      <c r="F2400">
        <v>2784600</v>
      </c>
      <c r="G2400">
        <v>1174.095</v>
      </c>
      <c r="H2400">
        <v>254027328</v>
      </c>
      <c r="I2400">
        <v>500412</v>
      </c>
      <c r="J2400">
        <v>1.32</v>
      </c>
      <c r="K2400">
        <v>25.434999999999999</v>
      </c>
      <c r="L2400">
        <v>35.857999999999997</v>
      </c>
      <c r="M2400">
        <v>15.694000000000001</v>
      </c>
    </row>
    <row r="2401" spans="1:13" x14ac:dyDescent="0.3">
      <c r="A2401" t="s">
        <v>13</v>
      </c>
      <c r="B2401">
        <v>2011</v>
      </c>
      <c r="C2401" t="s">
        <v>16</v>
      </c>
      <c r="D2401" t="s">
        <v>248</v>
      </c>
      <c r="E2401">
        <v>27800</v>
      </c>
      <c r="F2401">
        <v>64300</v>
      </c>
      <c r="G2401">
        <v>1174.095</v>
      </c>
      <c r="H2401">
        <v>4657056</v>
      </c>
      <c r="I2401">
        <v>9174</v>
      </c>
      <c r="K2401" t="s">
        <v>447</v>
      </c>
      <c r="L2401">
        <v>35.857999999999997</v>
      </c>
      <c r="M2401">
        <v>15.694000000000001</v>
      </c>
    </row>
    <row r="2402" spans="1:13" x14ac:dyDescent="0.3">
      <c r="A2402" t="s">
        <v>18</v>
      </c>
      <c r="B2402">
        <v>2011</v>
      </c>
      <c r="C2402" t="s">
        <v>24</v>
      </c>
      <c r="D2402" t="s">
        <v>248</v>
      </c>
      <c r="E2402">
        <v>1022000</v>
      </c>
      <c r="G2402">
        <v>1174.095</v>
      </c>
      <c r="H2402">
        <v>171205440</v>
      </c>
      <c r="I2402">
        <v>337260</v>
      </c>
      <c r="J2402">
        <v>76.540999999999997</v>
      </c>
      <c r="K2402">
        <v>25.434999999999999</v>
      </c>
      <c r="L2402">
        <v>35.857999999999997</v>
      </c>
      <c r="M2402">
        <v>15.694000000000001</v>
      </c>
    </row>
    <row r="2403" spans="1:13" x14ac:dyDescent="0.3">
      <c r="A2403" t="s">
        <v>31</v>
      </c>
      <c r="B2403">
        <v>2011</v>
      </c>
      <c r="D2403" t="s">
        <v>248</v>
      </c>
      <c r="E2403">
        <v>41700</v>
      </c>
      <c r="F2403">
        <v>22750</v>
      </c>
      <c r="G2403">
        <v>1174.095</v>
      </c>
      <c r="H2403">
        <v>6985584</v>
      </c>
      <c r="I2403">
        <v>13761</v>
      </c>
      <c r="J2403">
        <v>0.54500000000000004</v>
      </c>
      <c r="K2403">
        <v>25.434999999999999</v>
      </c>
      <c r="L2403">
        <v>35.857999999999997</v>
      </c>
      <c r="M2403">
        <v>15.694000000000001</v>
      </c>
    </row>
    <row r="2404" spans="1:13" x14ac:dyDescent="0.3">
      <c r="A2404" t="s">
        <v>31</v>
      </c>
      <c r="B2404">
        <v>2011</v>
      </c>
      <c r="C2404" t="s">
        <v>21</v>
      </c>
      <c r="D2404" t="s">
        <v>248</v>
      </c>
      <c r="E2404">
        <v>55400</v>
      </c>
      <c r="F2404">
        <v>33800</v>
      </c>
      <c r="G2404">
        <v>1174.095</v>
      </c>
      <c r="H2404">
        <v>9280608</v>
      </c>
      <c r="I2404">
        <v>18282</v>
      </c>
      <c r="K2404">
        <v>25.434999999999999</v>
      </c>
      <c r="L2404">
        <v>35.857999999999997</v>
      </c>
      <c r="M2404">
        <v>15.694000000000001</v>
      </c>
    </row>
    <row r="2405" spans="1:13" x14ac:dyDescent="0.3">
      <c r="A2405" t="s">
        <v>31</v>
      </c>
      <c r="B2405">
        <v>2011</v>
      </c>
      <c r="C2405" t="s">
        <v>16</v>
      </c>
      <c r="D2405" t="s">
        <v>248</v>
      </c>
      <c r="E2405">
        <v>5600</v>
      </c>
      <c r="F2405">
        <v>5200</v>
      </c>
      <c r="G2405">
        <v>1174.095</v>
      </c>
      <c r="H2405">
        <v>938112</v>
      </c>
      <c r="I2405">
        <v>1848</v>
      </c>
      <c r="J2405">
        <v>0.90300000000000002</v>
      </c>
      <c r="K2405">
        <v>25.434999999999999</v>
      </c>
      <c r="L2405">
        <v>35.857999999999997</v>
      </c>
      <c r="M2405">
        <v>15.694000000000001</v>
      </c>
    </row>
    <row r="2406" spans="1:13" x14ac:dyDescent="0.3">
      <c r="A2406" t="s">
        <v>32</v>
      </c>
      <c r="B2406">
        <v>2011</v>
      </c>
      <c r="C2406" t="s">
        <v>19</v>
      </c>
      <c r="D2406" t="s">
        <v>248</v>
      </c>
      <c r="E2406">
        <v>363900</v>
      </c>
      <c r="F2406">
        <v>2494600</v>
      </c>
      <c r="G2406">
        <v>1174.095</v>
      </c>
      <c r="H2406">
        <v>60960528</v>
      </c>
      <c r="I2406">
        <v>120087</v>
      </c>
      <c r="J2406">
        <v>0.61599999999999999</v>
      </c>
      <c r="K2406">
        <v>25.434999999999999</v>
      </c>
      <c r="L2406">
        <v>35.857999999999997</v>
      </c>
      <c r="M2406">
        <v>15.694000000000001</v>
      </c>
    </row>
    <row r="2407" spans="1:13" x14ac:dyDescent="0.3">
      <c r="A2407" t="s">
        <v>20</v>
      </c>
      <c r="B2407">
        <v>2011</v>
      </c>
      <c r="C2407" t="s">
        <v>21</v>
      </c>
      <c r="D2407" t="s">
        <v>248</v>
      </c>
      <c r="E2407">
        <v>878100</v>
      </c>
      <c r="F2407">
        <v>1498800</v>
      </c>
      <c r="G2407">
        <v>1174.095</v>
      </c>
      <c r="H2407">
        <v>147099312</v>
      </c>
      <c r="I2407">
        <v>289773</v>
      </c>
      <c r="J2407">
        <v>1.647</v>
      </c>
      <c r="K2407">
        <v>25.434999999999999</v>
      </c>
      <c r="L2407">
        <v>35.857999999999997</v>
      </c>
      <c r="M2407">
        <v>15.694000000000001</v>
      </c>
    </row>
    <row r="2408" spans="1:13" x14ac:dyDescent="0.3">
      <c r="A2408" t="s">
        <v>13</v>
      </c>
      <c r="B2408">
        <v>2011</v>
      </c>
      <c r="C2408" t="s">
        <v>19</v>
      </c>
      <c r="D2408" t="s">
        <v>330</v>
      </c>
      <c r="E2408">
        <v>223670</v>
      </c>
      <c r="F2408">
        <v>591000</v>
      </c>
      <c r="G2408">
        <v>1533.5619999999999</v>
      </c>
      <c r="H2408">
        <v>37469198.399999999</v>
      </c>
      <c r="I2408">
        <v>73811.100000000006</v>
      </c>
      <c r="J2408">
        <v>2.34</v>
      </c>
      <c r="K2408">
        <v>20.686</v>
      </c>
      <c r="L2408">
        <v>29.841999999999999</v>
      </c>
    </row>
    <row r="2409" spans="1:13" x14ac:dyDescent="0.3">
      <c r="A2409" t="s">
        <v>18</v>
      </c>
      <c r="B2409">
        <v>2011</v>
      </c>
      <c r="C2409" t="s">
        <v>24</v>
      </c>
      <c r="D2409" t="s">
        <v>330</v>
      </c>
      <c r="E2409">
        <v>5750</v>
      </c>
      <c r="F2409">
        <v>333000</v>
      </c>
      <c r="G2409">
        <v>1533.5619999999999</v>
      </c>
      <c r="H2409">
        <v>963240</v>
      </c>
      <c r="I2409">
        <v>1897.5</v>
      </c>
      <c r="J2409">
        <v>57.673000000000002</v>
      </c>
      <c r="K2409">
        <v>20.686</v>
      </c>
      <c r="L2409">
        <v>29.841999999999999</v>
      </c>
      <c r="M2409">
        <v>12.928000000000001</v>
      </c>
    </row>
    <row r="2410" spans="1:13" x14ac:dyDescent="0.3">
      <c r="A2410" t="s">
        <v>32</v>
      </c>
      <c r="B2410">
        <v>2011</v>
      </c>
      <c r="C2410" t="s">
        <v>19</v>
      </c>
      <c r="D2410" t="s">
        <v>330</v>
      </c>
      <c r="E2410">
        <v>1506</v>
      </c>
      <c r="F2410">
        <v>1650</v>
      </c>
      <c r="G2410">
        <v>1533.5619999999999</v>
      </c>
      <c r="H2410">
        <v>252285.12</v>
      </c>
      <c r="I2410">
        <v>496.98</v>
      </c>
      <c r="J2410">
        <v>1.137</v>
      </c>
      <c r="K2410">
        <v>20.686</v>
      </c>
    </row>
    <row r="2411" spans="1:13" x14ac:dyDescent="0.3">
      <c r="A2411" t="s">
        <v>20</v>
      </c>
      <c r="B2411">
        <v>2011</v>
      </c>
      <c r="C2411" t="s">
        <v>108</v>
      </c>
      <c r="D2411" t="s">
        <v>330</v>
      </c>
      <c r="E2411">
        <v>2150</v>
      </c>
      <c r="F2411">
        <v>5370</v>
      </c>
      <c r="G2411">
        <v>1533.5619999999999</v>
      </c>
      <c r="H2411">
        <v>360168</v>
      </c>
      <c r="I2411">
        <v>709.5</v>
      </c>
      <c r="J2411">
        <v>2.4729999999999999</v>
      </c>
      <c r="K2411">
        <v>20.686</v>
      </c>
      <c r="L2411">
        <v>29.841999999999999</v>
      </c>
      <c r="M2411">
        <v>12.928000000000001</v>
      </c>
    </row>
    <row r="2412" spans="1:13" x14ac:dyDescent="0.3">
      <c r="A2412" t="s">
        <v>13</v>
      </c>
      <c r="B2412">
        <v>2011</v>
      </c>
      <c r="C2412" t="s">
        <v>14</v>
      </c>
      <c r="D2412" t="s">
        <v>250</v>
      </c>
      <c r="E2412">
        <v>25826</v>
      </c>
      <c r="F2412">
        <v>26644</v>
      </c>
      <c r="G2412">
        <v>2439.3409999999999</v>
      </c>
      <c r="H2412">
        <v>4326371.5199999996</v>
      </c>
      <c r="I2412">
        <v>8522.58</v>
      </c>
      <c r="K2412">
        <v>20.670999999999999</v>
      </c>
      <c r="L2412">
        <v>30.696000000000002</v>
      </c>
      <c r="M2412">
        <v>12.05</v>
      </c>
    </row>
    <row r="2413" spans="1:13" x14ac:dyDescent="0.3">
      <c r="A2413" t="s">
        <v>13</v>
      </c>
      <c r="B2413">
        <v>2011</v>
      </c>
      <c r="C2413" t="s">
        <v>33</v>
      </c>
      <c r="D2413" t="s">
        <v>250</v>
      </c>
      <c r="E2413">
        <v>12700</v>
      </c>
      <c r="F2413">
        <v>25304</v>
      </c>
      <c r="G2413">
        <v>2439.3409999999999</v>
      </c>
      <c r="H2413">
        <v>2127504</v>
      </c>
      <c r="I2413">
        <v>4191</v>
      </c>
      <c r="J2413">
        <v>2.0310000000000001</v>
      </c>
      <c r="K2413">
        <v>20.670999999999999</v>
      </c>
      <c r="L2413">
        <v>30.696000000000002</v>
      </c>
      <c r="M2413">
        <v>12.05</v>
      </c>
    </row>
    <row r="2414" spans="1:13" x14ac:dyDescent="0.3">
      <c r="A2414" t="s">
        <v>13</v>
      </c>
      <c r="B2414">
        <v>2011</v>
      </c>
      <c r="C2414" t="s">
        <v>21</v>
      </c>
      <c r="D2414" t="s">
        <v>250</v>
      </c>
      <c r="E2414">
        <v>450</v>
      </c>
      <c r="F2414">
        <v>947</v>
      </c>
      <c r="G2414">
        <v>2439.3409999999999</v>
      </c>
      <c r="H2414">
        <v>75384</v>
      </c>
      <c r="I2414">
        <v>148.5</v>
      </c>
      <c r="J2414">
        <v>2.3780000000000001</v>
      </c>
      <c r="K2414">
        <v>20.670999999999999</v>
      </c>
      <c r="L2414">
        <v>30.696000000000002</v>
      </c>
      <c r="M2414">
        <v>12.05</v>
      </c>
    </row>
    <row r="2415" spans="1:13" x14ac:dyDescent="0.3">
      <c r="A2415" t="s">
        <v>18</v>
      </c>
      <c r="B2415">
        <v>2011</v>
      </c>
      <c r="C2415" t="s">
        <v>24</v>
      </c>
      <c r="D2415" t="s">
        <v>250</v>
      </c>
      <c r="F2415">
        <v>7457</v>
      </c>
      <c r="G2415">
        <v>2439.3409999999999</v>
      </c>
      <c r="H2415">
        <v>245081.76</v>
      </c>
      <c r="I2415">
        <v>482.79</v>
      </c>
      <c r="J2415">
        <v>5.8449999999999998</v>
      </c>
      <c r="K2415">
        <v>20.670999999999999</v>
      </c>
      <c r="L2415">
        <v>30.696000000000002</v>
      </c>
      <c r="M2415">
        <v>12.05</v>
      </c>
    </row>
    <row r="2416" spans="1:13" x14ac:dyDescent="0.3">
      <c r="A2416" t="s">
        <v>22</v>
      </c>
      <c r="B2416">
        <v>2011</v>
      </c>
      <c r="C2416" t="s">
        <v>19</v>
      </c>
      <c r="D2416" t="s">
        <v>274</v>
      </c>
      <c r="E2416">
        <v>310</v>
      </c>
      <c r="F2416">
        <v>290</v>
      </c>
      <c r="G2416">
        <v>1544.355</v>
      </c>
      <c r="H2416">
        <v>51931.199999999997</v>
      </c>
      <c r="I2416">
        <v>102.3</v>
      </c>
      <c r="J2416">
        <v>0.96299999999999997</v>
      </c>
      <c r="K2416">
        <v>19.484999999999999</v>
      </c>
      <c r="L2416">
        <v>28.73</v>
      </c>
      <c r="M2416">
        <v>11.473000000000001</v>
      </c>
    </row>
    <row r="2417" spans="1:13" x14ac:dyDescent="0.3">
      <c r="A2417" t="s">
        <v>13</v>
      </c>
      <c r="B2417">
        <v>2011</v>
      </c>
      <c r="C2417" t="s">
        <v>19</v>
      </c>
      <c r="D2417" t="s">
        <v>274</v>
      </c>
      <c r="E2417">
        <v>179050</v>
      </c>
      <c r="F2417">
        <v>376390</v>
      </c>
      <c r="G2417">
        <v>1544.355</v>
      </c>
      <c r="H2417">
        <v>29994456</v>
      </c>
      <c r="I2417">
        <v>59086.5</v>
      </c>
      <c r="J2417">
        <v>2.0489999999999999</v>
      </c>
      <c r="K2417">
        <v>19.484999999999999</v>
      </c>
      <c r="L2417">
        <v>28.73</v>
      </c>
      <c r="M2417">
        <v>11.473000000000001</v>
      </c>
    </row>
    <row r="2418" spans="1:13" x14ac:dyDescent="0.3">
      <c r="A2418" t="s">
        <v>13</v>
      </c>
      <c r="B2418">
        <v>2011</v>
      </c>
      <c r="C2418" t="s">
        <v>21</v>
      </c>
      <c r="D2418" t="s">
        <v>274</v>
      </c>
      <c r="E2418">
        <v>2530</v>
      </c>
      <c r="F2418">
        <v>5990</v>
      </c>
      <c r="G2418">
        <v>1544.355</v>
      </c>
      <c r="H2418">
        <v>423825.6</v>
      </c>
      <c r="I2418">
        <v>834.9</v>
      </c>
      <c r="J2418">
        <v>2.34</v>
      </c>
      <c r="K2418">
        <v>19.484999999999999</v>
      </c>
      <c r="L2418">
        <v>28.73</v>
      </c>
      <c r="M2418">
        <v>11.473000000000001</v>
      </c>
    </row>
    <row r="2419" spans="1:13" x14ac:dyDescent="0.3">
      <c r="A2419" t="s">
        <v>18</v>
      </c>
      <c r="B2419">
        <v>2011</v>
      </c>
      <c r="C2419" t="s">
        <v>19</v>
      </c>
      <c r="D2419" t="s">
        <v>274</v>
      </c>
      <c r="E2419">
        <v>4290</v>
      </c>
      <c r="F2419">
        <v>186670</v>
      </c>
      <c r="G2419">
        <v>1544.355</v>
      </c>
      <c r="H2419">
        <v>718660.8</v>
      </c>
      <c r="I2419">
        <v>1415.7</v>
      </c>
      <c r="J2419">
        <v>43.497999999999998</v>
      </c>
      <c r="K2419">
        <v>19.484999999999999</v>
      </c>
      <c r="L2419">
        <v>28.73</v>
      </c>
      <c r="M2419">
        <v>11.473000000000001</v>
      </c>
    </row>
    <row r="2420" spans="1:13" x14ac:dyDescent="0.3">
      <c r="A2420" t="s">
        <v>31</v>
      </c>
      <c r="B2420">
        <v>2011</v>
      </c>
      <c r="C2420" t="s">
        <v>19</v>
      </c>
      <c r="D2420" t="s">
        <v>274</v>
      </c>
      <c r="E2420">
        <v>220</v>
      </c>
      <c r="F2420">
        <v>180</v>
      </c>
      <c r="G2420">
        <v>1544.355</v>
      </c>
      <c r="H2420">
        <v>36854.400000000001</v>
      </c>
      <c r="I2420">
        <v>72.599999999999994</v>
      </c>
      <c r="J2420">
        <v>0.73699999999999999</v>
      </c>
      <c r="K2420">
        <v>19.484999999999999</v>
      </c>
      <c r="L2420">
        <v>28.73</v>
      </c>
      <c r="M2420">
        <v>11.473000000000001</v>
      </c>
    </row>
    <row r="2421" spans="1:13" x14ac:dyDescent="0.3">
      <c r="A2421" t="s">
        <v>31</v>
      </c>
      <c r="B2421">
        <v>2011</v>
      </c>
      <c r="C2421" t="s">
        <v>21</v>
      </c>
      <c r="D2421" t="s">
        <v>274</v>
      </c>
      <c r="E2421">
        <v>1910</v>
      </c>
      <c r="F2421">
        <v>1000</v>
      </c>
      <c r="G2421">
        <v>1544.355</v>
      </c>
      <c r="H2421">
        <v>319963.2</v>
      </c>
      <c r="I2421">
        <v>630.29999999999995</v>
      </c>
      <c r="J2421">
        <v>0.52400000000000002</v>
      </c>
      <c r="K2421">
        <v>19.484999999999999</v>
      </c>
      <c r="L2421">
        <v>28.73</v>
      </c>
      <c r="M2421">
        <v>11.473000000000001</v>
      </c>
    </row>
    <row r="2422" spans="1:13" x14ac:dyDescent="0.3">
      <c r="A2422" t="s">
        <v>32</v>
      </c>
      <c r="B2422">
        <v>2011</v>
      </c>
      <c r="C2422" t="s">
        <v>19</v>
      </c>
      <c r="D2422" t="s">
        <v>274</v>
      </c>
      <c r="E2422">
        <v>220</v>
      </c>
      <c r="F2422">
        <v>210</v>
      </c>
      <c r="G2422">
        <v>1544.355</v>
      </c>
      <c r="H2422">
        <v>36854.400000000001</v>
      </c>
      <c r="I2422">
        <v>72.599999999999994</v>
      </c>
      <c r="J2422">
        <v>0.98799999999999999</v>
      </c>
      <c r="K2422" t="s">
        <v>448</v>
      </c>
      <c r="L2422">
        <v>28.73</v>
      </c>
      <c r="M2422">
        <v>11.473000000000001</v>
      </c>
    </row>
    <row r="2423" spans="1:13" x14ac:dyDescent="0.3">
      <c r="A2423" t="s">
        <v>32</v>
      </c>
      <c r="B2423">
        <v>2011</v>
      </c>
      <c r="C2423" t="s">
        <v>21</v>
      </c>
      <c r="D2423" t="s">
        <v>274</v>
      </c>
      <c r="E2423">
        <v>680</v>
      </c>
      <c r="F2423">
        <v>450</v>
      </c>
      <c r="G2423">
        <v>1544.355</v>
      </c>
      <c r="H2423">
        <v>113913.60000000001</v>
      </c>
      <c r="I2423">
        <v>224.4</v>
      </c>
      <c r="J2423">
        <v>0.64500000000000002</v>
      </c>
      <c r="K2423">
        <v>19.484999999999999</v>
      </c>
      <c r="L2423">
        <v>28.73</v>
      </c>
      <c r="M2423">
        <v>11.473000000000001</v>
      </c>
    </row>
    <row r="2424" spans="1:13" x14ac:dyDescent="0.3">
      <c r="A2424" t="s">
        <v>20</v>
      </c>
      <c r="B2424">
        <v>2011</v>
      </c>
      <c r="C2424" t="s">
        <v>21</v>
      </c>
      <c r="D2424" t="s">
        <v>274</v>
      </c>
      <c r="E2424">
        <v>3150</v>
      </c>
      <c r="F2424">
        <v>5390</v>
      </c>
      <c r="G2424">
        <v>1544.355</v>
      </c>
      <c r="H2424">
        <v>527688</v>
      </c>
      <c r="I2424">
        <v>1039.5</v>
      </c>
      <c r="J2424">
        <v>1.7110000000000001</v>
      </c>
      <c r="K2424">
        <v>19.484999999999999</v>
      </c>
      <c r="L2424">
        <v>28.73</v>
      </c>
      <c r="M2424">
        <v>11.473000000000001</v>
      </c>
    </row>
    <row r="2425" spans="1:13" x14ac:dyDescent="0.3">
      <c r="A2425" t="s">
        <v>13</v>
      </c>
      <c r="B2425">
        <v>2011</v>
      </c>
      <c r="C2425" t="s">
        <v>19</v>
      </c>
      <c r="D2425" t="s">
        <v>252</v>
      </c>
      <c r="E2425">
        <v>2818000</v>
      </c>
      <c r="F2425">
        <v>10542000</v>
      </c>
      <c r="G2425">
        <v>705.2</v>
      </c>
      <c r="H2425">
        <v>472071360</v>
      </c>
      <c r="I2425">
        <v>929940</v>
      </c>
      <c r="J2425">
        <v>3.75</v>
      </c>
      <c r="K2425">
        <v>24.963999999999999</v>
      </c>
      <c r="L2425">
        <v>36.965000000000003</v>
      </c>
      <c r="M2425">
        <v>13.75</v>
      </c>
    </row>
    <row r="2426" spans="1:13" x14ac:dyDescent="0.3">
      <c r="A2426" t="s">
        <v>18</v>
      </c>
      <c r="B2426">
        <v>2011</v>
      </c>
      <c r="C2426" t="s">
        <v>24</v>
      </c>
      <c r="D2426" t="s">
        <v>252</v>
      </c>
      <c r="E2426">
        <v>80000</v>
      </c>
      <c r="F2426">
        <v>5653000</v>
      </c>
      <c r="G2426">
        <v>705.2</v>
      </c>
      <c r="H2426" t="s">
        <v>449</v>
      </c>
      <c r="I2426">
        <v>26400</v>
      </c>
      <c r="J2426">
        <v>71.173000000000002</v>
      </c>
      <c r="K2426">
        <v>24.963999999999999</v>
      </c>
      <c r="L2426">
        <v>36.965000000000003</v>
      </c>
      <c r="M2426">
        <v>13.75</v>
      </c>
    </row>
    <row r="2427" spans="1:13" x14ac:dyDescent="0.3">
      <c r="A2427" t="s">
        <v>32</v>
      </c>
      <c r="B2427">
        <v>2011</v>
      </c>
      <c r="C2427" t="s">
        <v>19</v>
      </c>
      <c r="D2427" t="s">
        <v>252</v>
      </c>
      <c r="E2427">
        <v>2800</v>
      </c>
      <c r="F2427">
        <v>1100</v>
      </c>
      <c r="G2427">
        <v>705.2</v>
      </c>
      <c r="H2427">
        <v>469056</v>
      </c>
      <c r="I2427">
        <v>924</v>
      </c>
      <c r="J2427">
        <v>0.48799999999999999</v>
      </c>
      <c r="K2427">
        <v>24.963999999999999</v>
      </c>
      <c r="L2427">
        <v>36.965000000000003</v>
      </c>
      <c r="M2427">
        <v>13.75</v>
      </c>
    </row>
    <row r="2428" spans="1:13" x14ac:dyDescent="0.3">
      <c r="A2428" t="s">
        <v>20</v>
      </c>
      <c r="B2428">
        <v>2011</v>
      </c>
      <c r="C2428" t="s">
        <v>21</v>
      </c>
      <c r="D2428" t="s">
        <v>252</v>
      </c>
      <c r="E2428">
        <v>3528000</v>
      </c>
      <c r="F2428">
        <v>17982000</v>
      </c>
      <c r="G2428">
        <v>705.2</v>
      </c>
      <c r="H2428">
        <v>591010560</v>
      </c>
      <c r="I2428">
        <v>1164240</v>
      </c>
      <c r="J2428" t="s">
        <v>450</v>
      </c>
      <c r="K2428" t="s">
        <v>451</v>
      </c>
      <c r="L2428">
        <v>36.965000000000003</v>
      </c>
      <c r="M2428">
        <v>13.75</v>
      </c>
    </row>
    <row r="2429" spans="1:13" x14ac:dyDescent="0.3">
      <c r="A2429" t="s">
        <v>13</v>
      </c>
      <c r="B2429">
        <v>2011</v>
      </c>
      <c r="C2429" t="s">
        <v>38</v>
      </c>
      <c r="D2429" t="s">
        <v>264</v>
      </c>
      <c r="E2429">
        <v>265999</v>
      </c>
      <c r="F2429">
        <v>718304</v>
      </c>
      <c r="G2429">
        <v>2295.6089999999999</v>
      </c>
      <c r="H2429">
        <v>44560152.479999997</v>
      </c>
      <c r="I2429">
        <v>87779.67</v>
      </c>
      <c r="J2429">
        <v>2.63</v>
      </c>
      <c r="K2429">
        <v>24.552</v>
      </c>
      <c r="L2429">
        <v>33.258000000000003</v>
      </c>
      <c r="M2429">
        <v>16.629000000000001</v>
      </c>
    </row>
    <row r="2430" spans="1:13" x14ac:dyDescent="0.3">
      <c r="A2430" t="s">
        <v>18</v>
      </c>
      <c r="B2430">
        <v>2011</v>
      </c>
      <c r="C2430" t="s">
        <v>24</v>
      </c>
      <c r="D2430" t="s">
        <v>264</v>
      </c>
      <c r="E2430">
        <v>921</v>
      </c>
      <c r="F2430">
        <v>45001</v>
      </c>
      <c r="H2430">
        <v>154285.92000000001</v>
      </c>
      <c r="I2430">
        <v>303.93</v>
      </c>
      <c r="J2430">
        <v>48.838000000000001</v>
      </c>
      <c r="K2430">
        <v>24.552</v>
      </c>
      <c r="L2430">
        <v>33.258000000000003</v>
      </c>
      <c r="M2430">
        <v>16.629000000000001</v>
      </c>
    </row>
    <row r="2431" spans="1:13" x14ac:dyDescent="0.3">
      <c r="A2431" t="s">
        <v>32</v>
      </c>
      <c r="B2431">
        <v>2011</v>
      </c>
      <c r="C2431" t="s">
        <v>19</v>
      </c>
      <c r="D2431" t="s">
        <v>264</v>
      </c>
      <c r="E2431">
        <v>1151</v>
      </c>
      <c r="F2431">
        <v>711</v>
      </c>
      <c r="G2431">
        <v>2295.6089999999999</v>
      </c>
      <c r="H2431">
        <v>192815.52</v>
      </c>
      <c r="I2431">
        <v>379.83</v>
      </c>
      <c r="J2431">
        <v>0.62</v>
      </c>
      <c r="K2431">
        <v>24.552</v>
      </c>
      <c r="L2431">
        <v>33.258000000000003</v>
      </c>
      <c r="M2431">
        <v>16.629000000000001</v>
      </c>
    </row>
    <row r="2432" spans="1:13" x14ac:dyDescent="0.3">
      <c r="A2432" t="s">
        <v>32</v>
      </c>
      <c r="B2432">
        <v>2011</v>
      </c>
      <c r="C2432" t="s">
        <v>21</v>
      </c>
      <c r="D2432" t="s">
        <v>264</v>
      </c>
      <c r="E2432">
        <v>495</v>
      </c>
      <c r="F2432">
        <v>337</v>
      </c>
      <c r="G2432">
        <v>2295.6089999999999</v>
      </c>
      <c r="H2432">
        <v>82922.399999999994</v>
      </c>
      <c r="I2432">
        <v>163.35</v>
      </c>
      <c r="J2432">
        <v>0.63200000000000001</v>
      </c>
      <c r="K2432">
        <v>24.552</v>
      </c>
      <c r="L2432">
        <v>33.258000000000003</v>
      </c>
      <c r="M2432">
        <v>16.629000000000001</v>
      </c>
    </row>
    <row r="2433" spans="1:13" x14ac:dyDescent="0.3">
      <c r="A2433" t="s">
        <v>20</v>
      </c>
      <c r="B2433">
        <v>2011</v>
      </c>
      <c r="C2433" t="s">
        <v>21</v>
      </c>
      <c r="D2433" t="s">
        <v>264</v>
      </c>
      <c r="E2433">
        <v>274</v>
      </c>
      <c r="F2433">
        <v>536</v>
      </c>
      <c r="G2433">
        <v>2295.6089999999999</v>
      </c>
      <c r="H2433">
        <v>45900.480000000003</v>
      </c>
      <c r="I2433">
        <v>90.42</v>
      </c>
      <c r="J2433">
        <v>1.9379999999999999</v>
      </c>
      <c r="K2433">
        <v>24.552</v>
      </c>
      <c r="L2433">
        <v>33.258000000000003</v>
      </c>
      <c r="M2433">
        <v>16.629000000000001</v>
      </c>
    </row>
    <row r="2434" spans="1:13" x14ac:dyDescent="0.3">
      <c r="A2434" t="s">
        <v>13</v>
      </c>
      <c r="B2434">
        <v>2011</v>
      </c>
      <c r="C2434" t="s">
        <v>19</v>
      </c>
      <c r="D2434" t="s">
        <v>253</v>
      </c>
      <c r="E2434">
        <v>5922643</v>
      </c>
      <c r="F2434">
        <v>13962896</v>
      </c>
      <c r="G2434">
        <v>777.4</v>
      </c>
      <c r="H2434">
        <v>992161155.39999998</v>
      </c>
      <c r="I2434">
        <v>1954472.19</v>
      </c>
      <c r="J2434">
        <v>2.294</v>
      </c>
      <c r="K2434">
        <v>25.268000000000001</v>
      </c>
      <c r="L2434">
        <v>35.667999999999999</v>
      </c>
      <c r="M2434">
        <v>14.821999999999999</v>
      </c>
    </row>
    <row r="2435" spans="1:13" x14ac:dyDescent="0.3">
      <c r="A2435" t="s">
        <v>13</v>
      </c>
      <c r="B2435">
        <v>2011</v>
      </c>
      <c r="C2435" t="s">
        <v>16</v>
      </c>
      <c r="D2435" t="s">
        <v>253</v>
      </c>
      <c r="E2435">
        <v>23642</v>
      </c>
      <c r="F2435">
        <v>59496</v>
      </c>
      <c r="G2435">
        <v>777.4</v>
      </c>
      <c r="H2435">
        <v>3960507.84</v>
      </c>
      <c r="I2435">
        <v>7801.86</v>
      </c>
      <c r="J2435">
        <v>0</v>
      </c>
      <c r="K2435" t="s">
        <v>452</v>
      </c>
      <c r="L2435">
        <v>35.667999999999999</v>
      </c>
    </row>
    <row r="2436" spans="1:13" x14ac:dyDescent="0.3">
      <c r="A2436" t="s">
        <v>18</v>
      </c>
      <c r="B2436">
        <v>2011</v>
      </c>
      <c r="C2436" t="s">
        <v>19</v>
      </c>
      <c r="D2436" t="s">
        <v>253</v>
      </c>
      <c r="E2436">
        <v>2162404</v>
      </c>
      <c r="F2436">
        <v>128818743</v>
      </c>
      <c r="G2436">
        <v>777.4</v>
      </c>
      <c r="H2436">
        <v>362245918.10000002</v>
      </c>
      <c r="I2436">
        <v>713593.32</v>
      </c>
      <c r="J2436">
        <v>55.139000000000003</v>
      </c>
      <c r="K2436">
        <v>25.268000000000001</v>
      </c>
      <c r="L2436">
        <v>35.667999999999999</v>
      </c>
      <c r="M2436">
        <v>14.821999999999999</v>
      </c>
    </row>
    <row r="2437" spans="1:13" x14ac:dyDescent="0.3">
      <c r="A2437" t="s">
        <v>31</v>
      </c>
      <c r="B2437">
        <v>2011</v>
      </c>
      <c r="C2437" t="s">
        <v>16</v>
      </c>
      <c r="D2437" t="s">
        <v>253</v>
      </c>
      <c r="E2437">
        <v>3562</v>
      </c>
      <c r="F2437">
        <v>6080</v>
      </c>
      <c r="G2437">
        <v>777.4</v>
      </c>
      <c r="H2437">
        <v>596706.24</v>
      </c>
      <c r="I2437" t="s">
        <v>453</v>
      </c>
      <c r="J2437">
        <v>1.712</v>
      </c>
      <c r="K2437">
        <v>25.268000000000001</v>
      </c>
      <c r="L2437">
        <v>35.667999999999999</v>
      </c>
      <c r="M2437">
        <v>14.821999999999999</v>
      </c>
    </row>
    <row r="2438" spans="1:13" x14ac:dyDescent="0.3">
      <c r="A2438" t="s">
        <v>32</v>
      </c>
      <c r="B2438">
        <v>2011</v>
      </c>
      <c r="C2438" t="s">
        <v>19</v>
      </c>
      <c r="D2438" t="s">
        <v>253</v>
      </c>
      <c r="E2438">
        <v>507317</v>
      </c>
      <c r="F2438">
        <v>339225</v>
      </c>
      <c r="G2438">
        <v>777.4</v>
      </c>
      <c r="H2438">
        <v>84985743.840000004</v>
      </c>
      <c r="I2438">
        <v>167414.60999999999</v>
      </c>
      <c r="J2438">
        <v>0.65900000000000003</v>
      </c>
      <c r="K2438">
        <v>25.268000000000001</v>
      </c>
      <c r="L2438">
        <v>35.667999999999999</v>
      </c>
      <c r="M2438">
        <v>14.821999999999999</v>
      </c>
    </row>
    <row r="2439" spans="1:13" x14ac:dyDescent="0.3">
      <c r="A2439" t="s">
        <v>32</v>
      </c>
      <c r="B2439">
        <v>2011</v>
      </c>
      <c r="C2439" t="s">
        <v>16</v>
      </c>
      <c r="D2439" t="s">
        <v>253</v>
      </c>
      <c r="E2439">
        <v>48109</v>
      </c>
      <c r="F2439">
        <v>31944</v>
      </c>
      <c r="G2439">
        <v>777.4</v>
      </c>
      <c r="H2439">
        <v>8059219.6799999997</v>
      </c>
      <c r="I2439">
        <v>15875.97</v>
      </c>
      <c r="J2439">
        <v>0.72699999999999998</v>
      </c>
      <c r="K2439">
        <v>25.268000000000001</v>
      </c>
      <c r="L2439">
        <v>35.667999999999999</v>
      </c>
      <c r="M2439">
        <v>14.821999999999999</v>
      </c>
    </row>
    <row r="2440" spans="1:13" x14ac:dyDescent="0.3">
      <c r="A2440" t="s">
        <v>20</v>
      </c>
      <c r="B2440">
        <v>2011</v>
      </c>
      <c r="C2440" t="s">
        <v>21</v>
      </c>
      <c r="D2440" t="s">
        <v>253</v>
      </c>
      <c r="E2440">
        <v>9731150</v>
      </c>
      <c r="F2440">
        <v>31892480</v>
      </c>
      <c r="G2440">
        <v>777.4</v>
      </c>
      <c r="H2440">
        <v>1630162248</v>
      </c>
      <c r="I2440">
        <v>3211279.5</v>
      </c>
      <c r="J2440">
        <v>3.2530000000000001</v>
      </c>
      <c r="K2440">
        <v>25.268000000000001</v>
      </c>
      <c r="L2440">
        <v>35.667999999999999</v>
      </c>
      <c r="M2440">
        <v>14.821999999999999</v>
      </c>
    </row>
    <row r="2441" spans="1:13" x14ac:dyDescent="0.3">
      <c r="A2441" t="s">
        <v>22</v>
      </c>
      <c r="B2441">
        <v>2011</v>
      </c>
      <c r="C2441" t="s">
        <v>19</v>
      </c>
      <c r="D2441" t="s">
        <v>295</v>
      </c>
      <c r="E2441">
        <v>114511</v>
      </c>
      <c r="F2441">
        <v>160034</v>
      </c>
      <c r="G2441">
        <v>1564.7</v>
      </c>
      <c r="H2441">
        <v>19182882.719999999</v>
      </c>
      <c r="I2441">
        <v>37788.629999999997</v>
      </c>
      <c r="J2441">
        <v>1.4670000000000001</v>
      </c>
      <c r="K2441">
        <v>18.21</v>
      </c>
      <c r="L2441">
        <v>27.638000000000002</v>
      </c>
      <c r="M2441">
        <v>9.8450000000000006</v>
      </c>
    </row>
    <row r="2442" spans="1:13" x14ac:dyDescent="0.3">
      <c r="A2442" t="s">
        <v>13</v>
      </c>
      <c r="B2442">
        <v>2011</v>
      </c>
      <c r="C2442" t="s">
        <v>19</v>
      </c>
      <c r="D2442" t="s">
        <v>295</v>
      </c>
      <c r="E2442">
        <v>261319</v>
      </c>
      <c r="F2442">
        <v>544497</v>
      </c>
      <c r="G2442">
        <v>1564.7</v>
      </c>
      <c r="H2442">
        <v>43776158.880000003</v>
      </c>
      <c r="I2442">
        <v>86235.27</v>
      </c>
      <c r="J2442">
        <v>1.6850000000000001</v>
      </c>
      <c r="K2442">
        <v>18.21</v>
      </c>
      <c r="L2442">
        <v>27.638000000000002</v>
      </c>
      <c r="M2442">
        <v>9.8450000000000006</v>
      </c>
    </row>
    <row r="2443" spans="1:13" x14ac:dyDescent="0.3">
      <c r="A2443" t="s">
        <v>13</v>
      </c>
      <c r="B2443">
        <v>2011</v>
      </c>
      <c r="C2443" t="s">
        <v>16</v>
      </c>
      <c r="D2443" t="s">
        <v>295</v>
      </c>
      <c r="E2443">
        <v>13680</v>
      </c>
      <c r="F2443">
        <v>45267</v>
      </c>
      <c r="G2443">
        <v>1564.7</v>
      </c>
      <c r="H2443">
        <v>2291673.6</v>
      </c>
      <c r="I2443">
        <v>4514.3999999999996</v>
      </c>
      <c r="J2443">
        <v>3.31</v>
      </c>
      <c r="K2443">
        <v>18.21</v>
      </c>
      <c r="L2443">
        <v>27.638000000000002</v>
      </c>
      <c r="M2443">
        <v>9.8450000000000006</v>
      </c>
    </row>
    <row r="2444" spans="1:13" x14ac:dyDescent="0.3">
      <c r="A2444" t="s">
        <v>18</v>
      </c>
      <c r="B2444">
        <v>2011</v>
      </c>
      <c r="C2444" t="s">
        <v>24</v>
      </c>
      <c r="D2444" t="s">
        <v>295</v>
      </c>
      <c r="E2444">
        <v>104210</v>
      </c>
      <c r="F2444">
        <v>6348078</v>
      </c>
      <c r="G2444">
        <v>1564.7</v>
      </c>
      <c r="I2444">
        <v>34389.300000000003</v>
      </c>
      <c r="J2444">
        <v>61.1</v>
      </c>
      <c r="K2444">
        <v>18.21</v>
      </c>
      <c r="L2444">
        <v>27.638000000000002</v>
      </c>
      <c r="M2444">
        <v>9.8450000000000006</v>
      </c>
    </row>
    <row r="2445" spans="1:13" x14ac:dyDescent="0.3">
      <c r="A2445" t="s">
        <v>31</v>
      </c>
      <c r="B2445">
        <v>2011</v>
      </c>
      <c r="D2445" t="s">
        <v>295</v>
      </c>
      <c r="E2445">
        <v>24</v>
      </c>
      <c r="F2445">
        <v>10</v>
      </c>
      <c r="G2445">
        <v>1564.7</v>
      </c>
      <c r="H2445">
        <v>4020.48</v>
      </c>
      <c r="I2445">
        <v>7.92</v>
      </c>
      <c r="J2445">
        <v>0.38</v>
      </c>
      <c r="K2445">
        <v>18.21</v>
      </c>
      <c r="L2445">
        <v>27.638000000000002</v>
      </c>
      <c r="M2445">
        <v>9.8450000000000006</v>
      </c>
    </row>
    <row r="2446" spans="1:13" x14ac:dyDescent="0.3">
      <c r="A2446" t="s">
        <v>32</v>
      </c>
      <c r="B2446">
        <v>2011</v>
      </c>
      <c r="C2446" t="s">
        <v>19</v>
      </c>
      <c r="D2446" t="s">
        <v>295</v>
      </c>
      <c r="E2446">
        <v>11013</v>
      </c>
      <c r="F2446">
        <v>8941</v>
      </c>
      <c r="G2446">
        <v>1564.7</v>
      </c>
      <c r="H2446">
        <v>1844897.76</v>
      </c>
      <c r="I2446">
        <v>3634.29</v>
      </c>
      <c r="K2446">
        <v>18.21</v>
      </c>
      <c r="L2446">
        <v>27.638000000000002</v>
      </c>
      <c r="M2446">
        <v>9.8450000000000006</v>
      </c>
    </row>
    <row r="2447" spans="1:13" x14ac:dyDescent="0.3">
      <c r="A2447" t="s">
        <v>32</v>
      </c>
      <c r="B2447">
        <v>2011</v>
      </c>
      <c r="C2447" t="s">
        <v>16</v>
      </c>
      <c r="D2447" t="s">
        <v>295</v>
      </c>
      <c r="E2447">
        <v>77</v>
      </c>
      <c r="F2447">
        <v>19</v>
      </c>
      <c r="G2447">
        <v>1564.7</v>
      </c>
      <c r="H2447">
        <v>12899.04</v>
      </c>
      <c r="I2447">
        <v>25.41</v>
      </c>
      <c r="J2447">
        <v>0.25</v>
      </c>
      <c r="K2447">
        <v>18.21</v>
      </c>
      <c r="L2447">
        <v>27.638000000000002</v>
      </c>
      <c r="M2447">
        <v>9.8450000000000006</v>
      </c>
    </row>
    <row r="2448" spans="1:13" x14ac:dyDescent="0.3">
      <c r="A2448" t="s">
        <v>20</v>
      </c>
      <c r="B2448">
        <v>2011</v>
      </c>
      <c r="C2448" t="s">
        <v>21</v>
      </c>
      <c r="D2448" t="s">
        <v>295</v>
      </c>
      <c r="E2448">
        <v>355549</v>
      </c>
      <c r="F2448">
        <v>864836</v>
      </c>
      <c r="G2448">
        <v>1564.7</v>
      </c>
      <c r="H2448">
        <v>59561568.479999997</v>
      </c>
      <c r="I2448">
        <v>117331.17</v>
      </c>
      <c r="J2448">
        <v>1.873</v>
      </c>
      <c r="K2448">
        <v>18.21</v>
      </c>
      <c r="L2448">
        <v>27.638000000000002</v>
      </c>
      <c r="M2448">
        <v>9.8450000000000006</v>
      </c>
    </row>
    <row r="2449" spans="1:13" x14ac:dyDescent="0.3">
      <c r="A2449" t="s">
        <v>22</v>
      </c>
      <c r="B2449">
        <v>2011</v>
      </c>
      <c r="D2449" t="s">
        <v>322</v>
      </c>
      <c r="E2449">
        <v>21550</v>
      </c>
      <c r="F2449">
        <v>20401</v>
      </c>
      <c r="G2449">
        <v>1374.7</v>
      </c>
      <c r="H2449">
        <v>3610056</v>
      </c>
      <c r="J2449">
        <v>0.81299999999999994</v>
      </c>
      <c r="K2449">
        <v>23.155000000000001</v>
      </c>
      <c r="L2449">
        <v>33.320999999999998</v>
      </c>
      <c r="M2449">
        <v>13.853999999999999</v>
      </c>
    </row>
    <row r="2450" spans="1:13" x14ac:dyDescent="0.3">
      <c r="A2450" t="s">
        <v>13</v>
      </c>
      <c r="B2450">
        <v>2011</v>
      </c>
      <c r="C2450" t="s">
        <v>437</v>
      </c>
      <c r="D2450" t="s">
        <v>322</v>
      </c>
      <c r="E2450">
        <v>150654</v>
      </c>
      <c r="G2450">
        <v>1374.7</v>
      </c>
      <c r="H2450">
        <v>25237558.079999998</v>
      </c>
      <c r="I2450">
        <v>49715.82</v>
      </c>
      <c r="J2450">
        <v>0.79200000000000004</v>
      </c>
      <c r="K2450">
        <v>23.155000000000001</v>
      </c>
      <c r="L2450">
        <v>33.320999999999998</v>
      </c>
      <c r="M2450">
        <v>13.853999999999999</v>
      </c>
    </row>
    <row r="2451" spans="1:13" x14ac:dyDescent="0.3">
      <c r="A2451" t="s">
        <v>13</v>
      </c>
      <c r="B2451">
        <v>2011</v>
      </c>
      <c r="C2451" t="s">
        <v>17</v>
      </c>
      <c r="D2451" t="s">
        <v>322</v>
      </c>
      <c r="E2451">
        <v>832047</v>
      </c>
      <c r="F2451">
        <v>1250312</v>
      </c>
      <c r="G2451">
        <v>1374.7</v>
      </c>
      <c r="H2451">
        <v>139384513.40000001</v>
      </c>
      <c r="I2451">
        <v>274575.51</v>
      </c>
      <c r="J2451">
        <v>1.554</v>
      </c>
      <c r="K2451">
        <v>23.155000000000001</v>
      </c>
      <c r="L2451">
        <v>33.320999999999998</v>
      </c>
      <c r="M2451">
        <v>13.853999999999999</v>
      </c>
    </row>
    <row r="2452" spans="1:13" x14ac:dyDescent="0.3">
      <c r="A2452" t="s">
        <v>18</v>
      </c>
      <c r="B2452">
        <v>2011</v>
      </c>
      <c r="C2452" t="s">
        <v>24</v>
      </c>
      <c r="D2452" t="s">
        <v>322</v>
      </c>
      <c r="E2452">
        <v>766</v>
      </c>
      <c r="F2452">
        <v>27049</v>
      </c>
      <c r="G2452">
        <v>1374.7</v>
      </c>
      <c r="H2452">
        <v>128320.32000000001</v>
      </c>
      <c r="I2452">
        <v>252.78</v>
      </c>
      <c r="J2452">
        <v>33.588999999999999</v>
      </c>
      <c r="K2452">
        <v>23.155000000000001</v>
      </c>
      <c r="L2452">
        <v>33.320999999999998</v>
      </c>
      <c r="M2452">
        <v>13.853999999999999</v>
      </c>
    </row>
    <row r="2453" spans="1:13" x14ac:dyDescent="0.3">
      <c r="A2453" t="s">
        <v>20</v>
      </c>
      <c r="B2453">
        <v>2011</v>
      </c>
      <c r="C2453" t="s">
        <v>21</v>
      </c>
      <c r="D2453" t="s">
        <v>322</v>
      </c>
      <c r="E2453">
        <v>47933</v>
      </c>
      <c r="F2453">
        <v>73657</v>
      </c>
      <c r="G2453">
        <v>1374.7</v>
      </c>
      <c r="H2453">
        <v>8029736.1600000001</v>
      </c>
      <c r="I2453">
        <v>15817.89</v>
      </c>
      <c r="J2453">
        <v>1.4870000000000001</v>
      </c>
      <c r="K2453">
        <v>23.155000000000001</v>
      </c>
      <c r="L2453">
        <v>33.320999999999998</v>
      </c>
      <c r="M2453">
        <v>13.853999999999999</v>
      </c>
    </row>
    <row r="2454" spans="1:13" x14ac:dyDescent="0.3">
      <c r="A2454" t="s">
        <v>22</v>
      </c>
      <c r="B2454">
        <v>2011</v>
      </c>
      <c r="C2454" t="s">
        <v>14</v>
      </c>
      <c r="D2454" t="s">
        <v>28</v>
      </c>
      <c r="E2454">
        <v>8423</v>
      </c>
      <c r="F2454">
        <v>8242</v>
      </c>
      <c r="G2454">
        <v>1686.5</v>
      </c>
      <c r="H2454">
        <v>1411020.96</v>
      </c>
      <c r="I2454">
        <v>2779.59</v>
      </c>
      <c r="J2454">
        <v>0.70799999999999996</v>
      </c>
      <c r="K2454">
        <v>25.545000000000002</v>
      </c>
      <c r="L2454">
        <v>35.011000000000003</v>
      </c>
      <c r="M2454">
        <v>16.364000000000001</v>
      </c>
    </row>
    <row r="2455" spans="1:13" x14ac:dyDescent="0.3">
      <c r="A2455" t="s">
        <v>13</v>
      </c>
      <c r="B2455">
        <v>2011</v>
      </c>
      <c r="C2455" t="s">
        <v>437</v>
      </c>
      <c r="D2455" t="s">
        <v>28</v>
      </c>
      <c r="E2455">
        <v>212971</v>
      </c>
      <c r="F2455">
        <v>471282</v>
      </c>
      <c r="G2455">
        <v>1686.5</v>
      </c>
      <c r="H2455">
        <v>35676901.920000002</v>
      </c>
      <c r="I2455">
        <v>70280.429999999993</v>
      </c>
      <c r="J2455">
        <v>2.0720000000000001</v>
      </c>
      <c r="K2455">
        <v>25.545000000000002</v>
      </c>
      <c r="L2455">
        <v>35.011000000000003</v>
      </c>
      <c r="M2455">
        <v>16.364000000000001</v>
      </c>
    </row>
    <row r="2456" spans="1:13" x14ac:dyDescent="0.3">
      <c r="A2456" t="s">
        <v>13</v>
      </c>
      <c r="B2456">
        <v>2011</v>
      </c>
      <c r="C2456" t="s">
        <v>16</v>
      </c>
      <c r="D2456" t="s">
        <v>28</v>
      </c>
      <c r="E2456">
        <v>1221076</v>
      </c>
      <c r="F2456">
        <v>3875100</v>
      </c>
      <c r="G2456">
        <v>1686.5</v>
      </c>
      <c r="H2456">
        <v>204554651.5</v>
      </c>
      <c r="I2456">
        <v>402955.08</v>
      </c>
      <c r="J2456">
        <v>3.0350000000000001</v>
      </c>
      <c r="K2456">
        <v>25.545000000000002</v>
      </c>
      <c r="L2456">
        <v>35.011000000000003</v>
      </c>
      <c r="M2456">
        <v>16.364000000000001</v>
      </c>
    </row>
    <row r="2457" spans="1:13" x14ac:dyDescent="0.3">
      <c r="A2457" t="s">
        <v>13</v>
      </c>
      <c r="B2457">
        <v>2011</v>
      </c>
      <c r="C2457" t="s">
        <v>17</v>
      </c>
      <c r="D2457" t="s">
        <v>28</v>
      </c>
      <c r="E2457">
        <v>3999653</v>
      </c>
      <c r="F2457">
        <v>10259384</v>
      </c>
      <c r="G2457">
        <v>1686.5</v>
      </c>
      <c r="H2457">
        <v>670021870.60000002</v>
      </c>
      <c r="I2457">
        <v>1319885.49</v>
      </c>
      <c r="J2457">
        <v>2.476</v>
      </c>
      <c r="K2457">
        <v>25.545000000000002</v>
      </c>
      <c r="L2457">
        <v>35.011000000000003</v>
      </c>
      <c r="M2457">
        <v>16.364000000000001</v>
      </c>
    </row>
    <row r="2458" spans="1:13" x14ac:dyDescent="0.3">
      <c r="A2458" t="s">
        <v>18</v>
      </c>
      <c r="B2458">
        <v>2011</v>
      </c>
      <c r="C2458" t="s">
        <v>24</v>
      </c>
      <c r="D2458" t="s">
        <v>28</v>
      </c>
      <c r="E2458">
        <v>16077</v>
      </c>
      <c r="F2458">
        <v>1681444</v>
      </c>
      <c r="G2458">
        <v>1686.5</v>
      </c>
      <c r="H2458">
        <v>2693219.04</v>
      </c>
      <c r="I2458">
        <v>5305.41</v>
      </c>
      <c r="J2458">
        <v>107.92100000000001</v>
      </c>
      <c r="K2458">
        <v>25.545000000000002</v>
      </c>
      <c r="L2458">
        <v>35.011000000000003</v>
      </c>
      <c r="M2458">
        <v>16.364000000000001</v>
      </c>
    </row>
    <row r="2459" spans="1:13" x14ac:dyDescent="0.3">
      <c r="A2459" t="s">
        <v>31</v>
      </c>
      <c r="B2459">
        <v>2011</v>
      </c>
      <c r="C2459" t="s">
        <v>19</v>
      </c>
      <c r="D2459" t="s">
        <v>28</v>
      </c>
      <c r="E2459">
        <v>6812</v>
      </c>
      <c r="F2459">
        <v>7939</v>
      </c>
      <c r="G2459">
        <v>1686.5</v>
      </c>
      <c r="H2459">
        <v>1141146.24</v>
      </c>
      <c r="I2459">
        <v>2247.96</v>
      </c>
      <c r="J2459">
        <v>1.2569999999999999</v>
      </c>
      <c r="L2459">
        <v>35.011000000000003</v>
      </c>
      <c r="M2459">
        <v>16.364000000000001</v>
      </c>
    </row>
    <row r="2460" spans="1:13" x14ac:dyDescent="0.3">
      <c r="A2460" t="s">
        <v>32</v>
      </c>
      <c r="B2460">
        <v>2011</v>
      </c>
      <c r="C2460" t="s">
        <v>19</v>
      </c>
      <c r="D2460" t="s">
        <v>28</v>
      </c>
      <c r="F2460">
        <v>27191</v>
      </c>
      <c r="G2460">
        <v>1686.5</v>
      </c>
      <c r="H2460">
        <v>7472397.1200000001</v>
      </c>
      <c r="I2460">
        <v>14719.98</v>
      </c>
      <c r="J2460">
        <v>0.46400000000000002</v>
      </c>
      <c r="K2460">
        <v>25.545000000000002</v>
      </c>
      <c r="L2460">
        <v>35.011000000000003</v>
      </c>
      <c r="M2460">
        <v>16.364000000000001</v>
      </c>
    </row>
    <row r="2461" spans="1:13" x14ac:dyDescent="0.3">
      <c r="A2461" t="s">
        <v>32</v>
      </c>
      <c r="B2461">
        <v>2011</v>
      </c>
      <c r="C2461" t="s">
        <v>21</v>
      </c>
      <c r="D2461" t="s">
        <v>28</v>
      </c>
      <c r="E2461">
        <v>9158</v>
      </c>
      <c r="F2461">
        <v>7766</v>
      </c>
      <c r="G2461">
        <v>1686.5</v>
      </c>
      <c r="H2461">
        <v>1534148.16</v>
      </c>
      <c r="I2461">
        <v>3022.14</v>
      </c>
      <c r="J2461">
        <v>0.75800000000000001</v>
      </c>
      <c r="K2461">
        <v>25.545000000000002</v>
      </c>
      <c r="L2461">
        <v>35.011000000000003</v>
      </c>
      <c r="M2461">
        <v>16.364000000000001</v>
      </c>
    </row>
    <row r="2462" spans="1:13" x14ac:dyDescent="0.3">
      <c r="A2462" t="s">
        <v>20</v>
      </c>
      <c r="B2462">
        <v>2011</v>
      </c>
      <c r="C2462" t="s">
        <v>21</v>
      </c>
      <c r="D2462" t="s">
        <v>28</v>
      </c>
      <c r="E2462">
        <v>315659</v>
      </c>
      <c r="F2462">
        <v>872895</v>
      </c>
      <c r="G2462">
        <v>1686.5</v>
      </c>
      <c r="H2462">
        <v>52879195.68</v>
      </c>
      <c r="I2462">
        <v>104167.47</v>
      </c>
      <c r="K2462">
        <v>25.545000000000002</v>
      </c>
      <c r="L2462">
        <v>35.011000000000003</v>
      </c>
      <c r="M2462">
        <v>16.364000000000001</v>
      </c>
    </row>
    <row r="2463" spans="1:13" x14ac:dyDescent="0.3">
      <c r="A2463" t="s">
        <v>22</v>
      </c>
      <c r="B2463">
        <v>2012</v>
      </c>
      <c r="C2463" t="s">
        <v>19</v>
      </c>
      <c r="D2463" t="s">
        <v>243</v>
      </c>
      <c r="E2463">
        <v>7935</v>
      </c>
      <c r="F2463">
        <v>9371</v>
      </c>
      <c r="G2463">
        <v>924.1</v>
      </c>
      <c r="H2463">
        <v>1196598</v>
      </c>
      <c r="I2463">
        <v>2459.85</v>
      </c>
      <c r="J2463">
        <v>1.302</v>
      </c>
      <c r="K2463">
        <v>25.631</v>
      </c>
      <c r="L2463">
        <v>36.71</v>
      </c>
    </row>
    <row r="2464" spans="1:13" x14ac:dyDescent="0.3">
      <c r="A2464" t="s">
        <v>13</v>
      </c>
      <c r="B2464">
        <v>2012</v>
      </c>
      <c r="C2464" t="s">
        <v>14</v>
      </c>
      <c r="D2464" t="s">
        <v>243</v>
      </c>
      <c r="E2464">
        <v>540424</v>
      </c>
      <c r="G2464">
        <v>924.1</v>
      </c>
      <c r="H2464">
        <v>81495939.200000003</v>
      </c>
      <c r="I2464">
        <v>167531.44</v>
      </c>
      <c r="J2464">
        <v>1.744</v>
      </c>
      <c r="K2464">
        <v>25.631</v>
      </c>
      <c r="L2464">
        <v>36.71</v>
      </c>
      <c r="M2464">
        <v>14.802</v>
      </c>
    </row>
    <row r="2465" spans="1:13" x14ac:dyDescent="0.3">
      <c r="A2465" t="s">
        <v>13</v>
      </c>
      <c r="B2465">
        <v>2012</v>
      </c>
      <c r="C2465" t="s">
        <v>16</v>
      </c>
      <c r="D2465" t="s">
        <v>243</v>
      </c>
      <c r="E2465">
        <v>105117</v>
      </c>
      <c r="G2465">
        <v>924.1</v>
      </c>
      <c r="H2465">
        <v>15851643.6</v>
      </c>
      <c r="I2465">
        <v>32586.27</v>
      </c>
      <c r="J2465">
        <v>2.3959999999999999</v>
      </c>
      <c r="K2465">
        <v>25.631</v>
      </c>
      <c r="L2465">
        <v>36.71</v>
      </c>
      <c r="M2465">
        <v>14.802</v>
      </c>
    </row>
    <row r="2466" spans="1:13" x14ac:dyDescent="0.3">
      <c r="A2466" t="s">
        <v>13</v>
      </c>
      <c r="B2466">
        <v>2012</v>
      </c>
      <c r="C2466" t="s">
        <v>17</v>
      </c>
      <c r="D2466" t="s">
        <v>243</v>
      </c>
      <c r="E2466">
        <v>2653346</v>
      </c>
      <c r="F2466">
        <v>7076168</v>
      </c>
      <c r="G2466">
        <v>924.1</v>
      </c>
      <c r="H2466">
        <v>400124576.80000001</v>
      </c>
      <c r="I2466">
        <v>822537.26</v>
      </c>
      <c r="J2466">
        <v>2.5680000000000001</v>
      </c>
      <c r="K2466">
        <v>25.631</v>
      </c>
      <c r="L2466">
        <v>36.71</v>
      </c>
      <c r="M2466">
        <v>14.802</v>
      </c>
    </row>
    <row r="2467" spans="1:13" x14ac:dyDescent="0.3">
      <c r="A2467" t="s">
        <v>18</v>
      </c>
      <c r="B2467">
        <v>2012</v>
      </c>
      <c r="C2467" t="s">
        <v>24</v>
      </c>
      <c r="D2467" t="s">
        <v>243</v>
      </c>
      <c r="E2467">
        <v>250344</v>
      </c>
      <c r="F2467">
        <v>12741415</v>
      </c>
      <c r="G2467">
        <v>924.1</v>
      </c>
      <c r="H2467">
        <v>37751875.200000003</v>
      </c>
      <c r="I2467">
        <v>77606.64</v>
      </c>
      <c r="J2467">
        <v>59.250999999999998</v>
      </c>
      <c r="K2467">
        <v>25.631</v>
      </c>
      <c r="L2467">
        <v>36.71</v>
      </c>
      <c r="M2467">
        <v>14.802</v>
      </c>
    </row>
    <row r="2468" spans="1:13" x14ac:dyDescent="0.3">
      <c r="A2468" t="s">
        <v>31</v>
      </c>
      <c r="B2468">
        <v>2012</v>
      </c>
      <c r="C2468" t="s">
        <v>21</v>
      </c>
      <c r="D2468" t="s">
        <v>243</v>
      </c>
      <c r="E2468">
        <v>15764</v>
      </c>
      <c r="F2468">
        <v>22235</v>
      </c>
      <c r="G2468">
        <v>924.1</v>
      </c>
      <c r="H2468" t="s">
        <v>454</v>
      </c>
      <c r="I2468">
        <v>4886.84</v>
      </c>
      <c r="J2468">
        <v>1.45</v>
      </c>
      <c r="K2468">
        <v>25.631</v>
      </c>
      <c r="L2468">
        <v>36.71</v>
      </c>
      <c r="M2468">
        <v>14.802</v>
      </c>
    </row>
    <row r="2469" spans="1:13" x14ac:dyDescent="0.3">
      <c r="A2469" t="s">
        <v>32</v>
      </c>
      <c r="B2469">
        <v>2012</v>
      </c>
      <c r="C2469" t="s">
        <v>19</v>
      </c>
      <c r="D2469" t="s">
        <v>243</v>
      </c>
      <c r="E2469">
        <v>14057</v>
      </c>
      <c r="F2469">
        <v>12149</v>
      </c>
      <c r="G2469">
        <v>924.1</v>
      </c>
      <c r="H2469">
        <v>2119795.6</v>
      </c>
      <c r="I2469">
        <v>4357.67</v>
      </c>
      <c r="J2469">
        <v>0.90400000000000003</v>
      </c>
      <c r="K2469">
        <v>25.631</v>
      </c>
      <c r="L2469">
        <v>36.71</v>
      </c>
      <c r="M2469">
        <v>14.802</v>
      </c>
    </row>
    <row r="2470" spans="1:13" x14ac:dyDescent="0.3">
      <c r="A2470" t="s">
        <v>20</v>
      </c>
      <c r="B2470">
        <v>2012</v>
      </c>
      <c r="C2470" t="s">
        <v>21</v>
      </c>
      <c r="D2470" t="s">
        <v>243</v>
      </c>
      <c r="E2470">
        <v>2207704</v>
      </c>
      <c r="F2470">
        <v>6174260</v>
      </c>
      <c r="G2470">
        <v>924.1</v>
      </c>
      <c r="I2470">
        <v>684388.24</v>
      </c>
      <c r="J2470">
        <v>2.7490000000000001</v>
      </c>
      <c r="K2470">
        <v>25.631</v>
      </c>
      <c r="L2470">
        <v>36.71</v>
      </c>
      <c r="M2470">
        <v>14.802</v>
      </c>
    </row>
    <row r="2471" spans="1:13" x14ac:dyDescent="0.3">
      <c r="A2471" t="s">
        <v>22</v>
      </c>
      <c r="B2471">
        <v>2012</v>
      </c>
      <c r="C2471" t="s">
        <v>19</v>
      </c>
      <c r="D2471" t="s">
        <v>282</v>
      </c>
      <c r="E2471">
        <v>8305</v>
      </c>
      <c r="F2471">
        <v>2344</v>
      </c>
      <c r="G2471">
        <v>1366.8</v>
      </c>
      <c r="H2471">
        <v>1252394</v>
      </c>
      <c r="I2471">
        <v>2574.5500000000002</v>
      </c>
      <c r="J2471">
        <v>0.27100000000000002</v>
      </c>
      <c r="K2471">
        <v>26</v>
      </c>
      <c r="L2471">
        <v>36.634999999999998</v>
      </c>
      <c r="M2471">
        <v>14.278</v>
      </c>
    </row>
    <row r="2472" spans="1:13" x14ac:dyDescent="0.3">
      <c r="A2472" t="s">
        <v>13</v>
      </c>
      <c r="B2472">
        <v>2012</v>
      </c>
      <c r="C2472" t="s">
        <v>19</v>
      </c>
      <c r="D2472" t="s">
        <v>282</v>
      </c>
      <c r="E2472">
        <v>3982172</v>
      </c>
      <c r="F2472">
        <v>7848401</v>
      </c>
      <c r="G2472">
        <v>1366.8</v>
      </c>
      <c r="H2472">
        <v>600511537.60000002</v>
      </c>
      <c r="I2472">
        <v>1234473.32</v>
      </c>
      <c r="J2472">
        <v>1.92</v>
      </c>
      <c r="K2472">
        <v>26</v>
      </c>
      <c r="L2472">
        <v>36.634999999999998</v>
      </c>
      <c r="M2472">
        <v>14.278</v>
      </c>
    </row>
    <row r="2473" spans="1:13" x14ac:dyDescent="0.3">
      <c r="A2473" t="s">
        <v>18</v>
      </c>
      <c r="B2473">
        <v>2012</v>
      </c>
      <c r="C2473" t="s">
        <v>24</v>
      </c>
      <c r="D2473" t="s">
        <v>282</v>
      </c>
      <c r="E2473">
        <v>9227</v>
      </c>
      <c r="F2473">
        <v>25800</v>
      </c>
      <c r="G2473">
        <v>1366.8</v>
      </c>
      <c r="H2473">
        <v>1391431.6</v>
      </c>
      <c r="I2473">
        <v>2860.37</v>
      </c>
      <c r="J2473">
        <v>3.1</v>
      </c>
      <c r="K2473">
        <v>26</v>
      </c>
      <c r="L2473">
        <v>36.634999999999998</v>
      </c>
      <c r="M2473">
        <v>14.278</v>
      </c>
    </row>
    <row r="2474" spans="1:13" x14ac:dyDescent="0.3">
      <c r="A2474" t="s">
        <v>31</v>
      </c>
      <c r="B2474">
        <v>2012</v>
      </c>
      <c r="C2474" t="s">
        <v>19</v>
      </c>
      <c r="D2474" t="s">
        <v>282</v>
      </c>
      <c r="E2474">
        <v>3182</v>
      </c>
      <c r="F2474">
        <v>1111</v>
      </c>
      <c r="G2474">
        <v>1366.8</v>
      </c>
      <c r="H2474">
        <v>479845.6</v>
      </c>
      <c r="I2474">
        <v>986.42</v>
      </c>
      <c r="J2474">
        <v>0.45200000000000001</v>
      </c>
      <c r="K2474">
        <v>26</v>
      </c>
      <c r="L2474">
        <v>36.634999999999998</v>
      </c>
      <c r="M2474">
        <v>14.278</v>
      </c>
    </row>
    <row r="2475" spans="1:13" x14ac:dyDescent="0.3">
      <c r="A2475" t="s">
        <v>32</v>
      </c>
      <c r="B2475">
        <v>2012</v>
      </c>
      <c r="C2475" t="s">
        <v>19</v>
      </c>
      <c r="D2475" t="s">
        <v>282</v>
      </c>
      <c r="E2475">
        <v>95277</v>
      </c>
      <c r="F2475">
        <v>30509</v>
      </c>
      <c r="G2475">
        <v>1366.8</v>
      </c>
      <c r="H2475">
        <v>14367771.6</v>
      </c>
      <c r="I2475">
        <v>29535.87</v>
      </c>
      <c r="K2475">
        <v>26</v>
      </c>
      <c r="L2475">
        <v>36.634999999999998</v>
      </c>
      <c r="M2475">
        <v>14.278</v>
      </c>
    </row>
    <row r="2476" spans="1:13" x14ac:dyDescent="0.3">
      <c r="A2476" t="s">
        <v>32</v>
      </c>
      <c r="B2476">
        <v>2012</v>
      </c>
      <c r="C2476" t="s">
        <v>21</v>
      </c>
      <c r="D2476" t="s">
        <v>282</v>
      </c>
      <c r="E2476">
        <v>3385</v>
      </c>
      <c r="F2476">
        <v>850</v>
      </c>
      <c r="G2476">
        <v>1366.8</v>
      </c>
      <c r="H2476">
        <v>510458</v>
      </c>
      <c r="I2476">
        <v>1049.3499999999999</v>
      </c>
      <c r="J2476">
        <v>0.28499999999999998</v>
      </c>
      <c r="K2476">
        <v>26</v>
      </c>
      <c r="L2476">
        <v>36.634999999999998</v>
      </c>
      <c r="M2476">
        <v>14.278</v>
      </c>
    </row>
    <row r="2477" spans="1:13" x14ac:dyDescent="0.3">
      <c r="A2477" t="s">
        <v>20</v>
      </c>
      <c r="B2477">
        <v>2012</v>
      </c>
      <c r="C2477" t="s">
        <v>21</v>
      </c>
      <c r="D2477" t="s">
        <v>282</v>
      </c>
      <c r="E2477">
        <v>102230</v>
      </c>
      <c r="F2477">
        <v>143226</v>
      </c>
      <c r="G2477">
        <v>1366.8</v>
      </c>
      <c r="H2477">
        <v>15416284</v>
      </c>
      <c r="I2477">
        <v>31691.3</v>
      </c>
      <c r="J2477">
        <v>1.61</v>
      </c>
      <c r="K2477">
        <v>26</v>
      </c>
      <c r="L2477">
        <v>36.634999999999998</v>
      </c>
      <c r="M2477">
        <v>14.278</v>
      </c>
    </row>
    <row r="2478" spans="1:13" x14ac:dyDescent="0.3">
      <c r="A2478" t="s">
        <v>22</v>
      </c>
      <c r="B2478">
        <v>2012</v>
      </c>
      <c r="C2478" t="s">
        <v>19</v>
      </c>
      <c r="D2478" t="s">
        <v>244</v>
      </c>
      <c r="E2478">
        <v>17300</v>
      </c>
      <c r="F2478">
        <v>16500</v>
      </c>
      <c r="G2478">
        <v>460.6</v>
      </c>
      <c r="I2478">
        <v>5363</v>
      </c>
      <c r="K2478">
        <v>26.762</v>
      </c>
      <c r="L2478">
        <v>38.332000000000001</v>
      </c>
      <c r="M2478">
        <v>16.164999999999999</v>
      </c>
    </row>
    <row r="2479" spans="1:13" x14ac:dyDescent="0.3">
      <c r="A2479" t="s">
        <v>13</v>
      </c>
      <c r="B2479">
        <v>2012</v>
      </c>
      <c r="C2479" t="s">
        <v>19</v>
      </c>
      <c r="D2479" t="s">
        <v>244</v>
      </c>
      <c r="E2479">
        <v>672000</v>
      </c>
      <c r="F2479">
        <v>1408100</v>
      </c>
      <c r="G2479">
        <v>460.6</v>
      </c>
      <c r="H2479">
        <v>101337600</v>
      </c>
      <c r="I2479">
        <v>208320</v>
      </c>
      <c r="J2479">
        <v>1.98</v>
      </c>
      <c r="L2479">
        <v>38.332000000000001</v>
      </c>
      <c r="M2479">
        <v>16.164999999999999</v>
      </c>
    </row>
    <row r="2480" spans="1:13" x14ac:dyDescent="0.3">
      <c r="A2480" t="s">
        <v>13</v>
      </c>
      <c r="B2480">
        <v>2012</v>
      </c>
      <c r="C2480" t="s">
        <v>16</v>
      </c>
      <c r="D2480" t="s">
        <v>244</v>
      </c>
      <c r="E2480">
        <v>29100</v>
      </c>
      <c r="F2480">
        <v>89200</v>
      </c>
      <c r="G2480">
        <v>460.6</v>
      </c>
      <c r="H2480">
        <v>4388280</v>
      </c>
      <c r="I2480">
        <v>9021</v>
      </c>
      <c r="J2480">
        <v>2.9430000000000001</v>
      </c>
      <c r="K2480">
        <v>26.762</v>
      </c>
      <c r="L2480">
        <v>38.332000000000001</v>
      </c>
      <c r="M2480">
        <v>16.164999999999999</v>
      </c>
    </row>
    <row r="2481" spans="1:13" x14ac:dyDescent="0.3">
      <c r="A2481" t="s">
        <v>18</v>
      </c>
      <c r="B2481">
        <v>2012</v>
      </c>
      <c r="C2481" t="s">
        <v>24</v>
      </c>
      <c r="D2481" t="s">
        <v>244</v>
      </c>
      <c r="E2481">
        <v>176600</v>
      </c>
      <c r="G2481">
        <v>460.6</v>
      </c>
      <c r="H2481">
        <v>26631280</v>
      </c>
      <c r="I2481">
        <v>54746</v>
      </c>
      <c r="J2481">
        <v>6.9569999999999999</v>
      </c>
      <c r="K2481">
        <v>26.762</v>
      </c>
      <c r="L2481">
        <v>38.332000000000001</v>
      </c>
      <c r="M2481">
        <v>16.164999999999999</v>
      </c>
    </row>
    <row r="2482" spans="1:13" x14ac:dyDescent="0.3">
      <c r="A2482" t="s">
        <v>32</v>
      </c>
      <c r="B2482">
        <v>2012</v>
      </c>
      <c r="C2482" t="s">
        <v>19</v>
      </c>
      <c r="D2482" t="s">
        <v>244</v>
      </c>
      <c r="E2482">
        <v>94400</v>
      </c>
      <c r="F2482">
        <v>59600</v>
      </c>
      <c r="G2482">
        <v>460.6</v>
      </c>
      <c r="H2482">
        <v>14235520</v>
      </c>
      <c r="I2482">
        <v>29264</v>
      </c>
      <c r="J2482">
        <v>0.57999999999999996</v>
      </c>
      <c r="L2482">
        <v>38.332000000000001</v>
      </c>
      <c r="M2482">
        <v>16.164999999999999</v>
      </c>
    </row>
    <row r="2483" spans="1:13" x14ac:dyDescent="0.3">
      <c r="A2483" t="s">
        <v>32</v>
      </c>
      <c r="B2483">
        <v>2012</v>
      </c>
      <c r="C2483" t="s">
        <v>16</v>
      </c>
      <c r="D2483" t="s">
        <v>244</v>
      </c>
      <c r="E2483">
        <v>400</v>
      </c>
      <c r="F2483">
        <v>500</v>
      </c>
      <c r="G2483">
        <v>460.6</v>
      </c>
      <c r="H2483">
        <v>60320</v>
      </c>
      <c r="I2483">
        <v>124</v>
      </c>
      <c r="J2483">
        <v>1.25</v>
      </c>
      <c r="K2483">
        <v>26.762</v>
      </c>
      <c r="L2483">
        <v>38.332000000000001</v>
      </c>
      <c r="M2483" t="s">
        <v>455</v>
      </c>
    </row>
    <row r="2484" spans="1:13" x14ac:dyDescent="0.3">
      <c r="A2484" t="s">
        <v>20</v>
      </c>
      <c r="B2484">
        <v>2012</v>
      </c>
      <c r="C2484" t="s">
        <v>34</v>
      </c>
      <c r="D2484" t="s">
        <v>244</v>
      </c>
      <c r="E2484">
        <v>1023500</v>
      </c>
      <c r="F2484">
        <v>2944000</v>
      </c>
      <c r="G2484">
        <v>460.6</v>
      </c>
      <c r="H2484">
        <v>154343800</v>
      </c>
      <c r="I2484">
        <v>317285</v>
      </c>
      <c r="J2484">
        <v>2.9220000000000002</v>
      </c>
      <c r="K2484">
        <v>26.762</v>
      </c>
      <c r="L2484">
        <v>38.332000000000001</v>
      </c>
    </row>
    <row r="2485" spans="1:13" x14ac:dyDescent="0.3">
      <c r="A2485" t="s">
        <v>13</v>
      </c>
      <c r="B2485">
        <v>2012</v>
      </c>
      <c r="C2485" t="s">
        <v>19</v>
      </c>
      <c r="D2485" t="s">
        <v>258</v>
      </c>
      <c r="E2485">
        <v>1206255</v>
      </c>
      <c r="F2485">
        <v>3941000</v>
      </c>
      <c r="G2485">
        <v>307.89999999999998</v>
      </c>
      <c r="H2485">
        <v>181903254</v>
      </c>
      <c r="I2485">
        <v>373939.05</v>
      </c>
      <c r="J2485">
        <v>3.0409999999999999</v>
      </c>
      <c r="K2485">
        <v>25.414999999999999</v>
      </c>
      <c r="L2485">
        <v>38.273000000000003</v>
      </c>
      <c r="M2485">
        <v>13.545999999999999</v>
      </c>
    </row>
    <row r="2486" spans="1:13" x14ac:dyDescent="0.3">
      <c r="A2486" t="s">
        <v>18</v>
      </c>
      <c r="B2486">
        <v>2012</v>
      </c>
      <c r="C2486" t="s">
        <v>24</v>
      </c>
      <c r="D2486" t="s">
        <v>258</v>
      </c>
      <c r="E2486">
        <v>100986</v>
      </c>
      <c r="F2486">
        <v>7500000</v>
      </c>
      <c r="G2486">
        <v>307.89999999999998</v>
      </c>
      <c r="H2486">
        <v>15228688.800000001</v>
      </c>
      <c r="I2486">
        <v>31305.66</v>
      </c>
      <c r="J2486">
        <v>61.421999999999997</v>
      </c>
      <c r="K2486">
        <v>25.414999999999999</v>
      </c>
      <c r="L2486">
        <v>38.273000000000003</v>
      </c>
      <c r="M2486">
        <v>13.545999999999999</v>
      </c>
    </row>
    <row r="2487" spans="1:13" x14ac:dyDescent="0.3">
      <c r="A2487" t="s">
        <v>31</v>
      </c>
      <c r="B2487">
        <v>2012</v>
      </c>
      <c r="C2487" t="s">
        <v>19</v>
      </c>
      <c r="D2487" t="s">
        <v>258</v>
      </c>
      <c r="E2487">
        <v>3891</v>
      </c>
      <c r="F2487">
        <v>8400</v>
      </c>
      <c r="G2487">
        <v>307.89999999999998</v>
      </c>
      <c r="H2487">
        <v>586762.80000000005</v>
      </c>
      <c r="I2487">
        <v>1206.21</v>
      </c>
      <c r="J2487">
        <v>2.0870000000000002</v>
      </c>
      <c r="K2487">
        <v>25.414999999999999</v>
      </c>
      <c r="L2487">
        <v>38.273000000000003</v>
      </c>
      <c r="M2487">
        <v>13.545999999999999</v>
      </c>
    </row>
    <row r="2488" spans="1:13" x14ac:dyDescent="0.3">
      <c r="A2488" t="s">
        <v>32</v>
      </c>
      <c r="B2488">
        <v>2012</v>
      </c>
      <c r="C2488" t="s">
        <v>19</v>
      </c>
      <c r="D2488" t="s">
        <v>258</v>
      </c>
      <c r="E2488">
        <v>2156</v>
      </c>
      <c r="G2488">
        <v>307.89999999999998</v>
      </c>
      <c r="H2488">
        <v>325124.8</v>
      </c>
      <c r="I2488">
        <v>668.36</v>
      </c>
      <c r="J2488">
        <v>0.32200000000000001</v>
      </c>
      <c r="K2488">
        <v>25.414999999999999</v>
      </c>
      <c r="L2488" t="s">
        <v>456</v>
      </c>
      <c r="M2488">
        <v>13.545999999999999</v>
      </c>
    </row>
    <row r="2489" spans="1:13" x14ac:dyDescent="0.3">
      <c r="A2489" t="s">
        <v>20</v>
      </c>
      <c r="B2489">
        <v>2012</v>
      </c>
      <c r="C2489" t="s">
        <v>21</v>
      </c>
      <c r="D2489" t="s">
        <v>258</v>
      </c>
      <c r="E2489">
        <v>2496905</v>
      </c>
      <c r="F2489">
        <v>11117000</v>
      </c>
      <c r="G2489">
        <v>307.89999999999998</v>
      </c>
      <c r="H2489">
        <v>376533274</v>
      </c>
      <c r="I2489">
        <v>774040.55</v>
      </c>
      <c r="J2489" t="s">
        <v>457</v>
      </c>
      <c r="K2489">
        <v>25.414999999999999</v>
      </c>
      <c r="M2489">
        <v>13.545999999999999</v>
      </c>
    </row>
    <row r="2490" spans="1:13" x14ac:dyDescent="0.3">
      <c r="A2490" t="s">
        <v>22</v>
      </c>
      <c r="B2490">
        <v>2012</v>
      </c>
      <c r="C2490" t="s">
        <v>19</v>
      </c>
      <c r="D2490" t="s">
        <v>259</v>
      </c>
      <c r="E2490">
        <v>2338</v>
      </c>
      <c r="F2490">
        <v>2450</v>
      </c>
      <c r="G2490">
        <v>1035</v>
      </c>
      <c r="H2490">
        <v>352570.4</v>
      </c>
      <c r="I2490">
        <v>724.78</v>
      </c>
      <c r="J2490">
        <v>0.84699999999999998</v>
      </c>
      <c r="K2490">
        <v>21.056000000000001</v>
      </c>
      <c r="L2490">
        <v>32.268000000000001</v>
      </c>
      <c r="M2490">
        <v>11.587</v>
      </c>
    </row>
    <row r="2491" spans="1:13" x14ac:dyDescent="0.3">
      <c r="A2491" t="s">
        <v>13</v>
      </c>
      <c r="B2491">
        <v>2012</v>
      </c>
      <c r="C2491" t="s">
        <v>19</v>
      </c>
      <c r="D2491" t="s">
        <v>259</v>
      </c>
      <c r="E2491">
        <v>75380</v>
      </c>
      <c r="F2491">
        <v>111252</v>
      </c>
      <c r="G2491">
        <v>1035</v>
      </c>
      <c r="H2491">
        <v>11367304</v>
      </c>
      <c r="I2491">
        <v>23367.8</v>
      </c>
      <c r="J2491">
        <v>1.577</v>
      </c>
      <c r="K2491">
        <v>21.056000000000001</v>
      </c>
      <c r="L2491">
        <v>32.268000000000001</v>
      </c>
      <c r="M2491">
        <v>11.587</v>
      </c>
    </row>
    <row r="2492" spans="1:13" x14ac:dyDescent="0.3">
      <c r="A2492" t="s">
        <v>18</v>
      </c>
      <c r="B2492">
        <v>2012</v>
      </c>
      <c r="C2492" t="s">
        <v>24</v>
      </c>
      <c r="D2492" t="s">
        <v>259</v>
      </c>
      <c r="E2492">
        <v>1836</v>
      </c>
      <c r="F2492">
        <v>38063</v>
      </c>
      <c r="G2492">
        <v>1035</v>
      </c>
      <c r="H2492">
        <v>276868.8</v>
      </c>
      <c r="I2492">
        <v>569.16</v>
      </c>
      <c r="J2492">
        <v>16.376000000000001</v>
      </c>
      <c r="K2492">
        <v>21.056000000000001</v>
      </c>
      <c r="L2492">
        <v>32.268000000000001</v>
      </c>
      <c r="M2492">
        <v>11.587</v>
      </c>
    </row>
    <row r="2493" spans="1:13" x14ac:dyDescent="0.3">
      <c r="A2493" t="s">
        <v>32</v>
      </c>
      <c r="B2493">
        <v>2012</v>
      </c>
      <c r="C2493" t="s">
        <v>19</v>
      </c>
      <c r="D2493" t="s">
        <v>259</v>
      </c>
      <c r="E2493">
        <v>9519</v>
      </c>
      <c r="F2493">
        <v>3841</v>
      </c>
      <c r="G2493">
        <v>1035</v>
      </c>
      <c r="H2493">
        <v>1435465.2</v>
      </c>
      <c r="I2493">
        <v>2950.89</v>
      </c>
      <c r="J2493">
        <v>0.52700000000000002</v>
      </c>
      <c r="K2493">
        <v>21.056000000000001</v>
      </c>
      <c r="L2493" t="s">
        <v>458</v>
      </c>
      <c r="M2493">
        <v>11.587</v>
      </c>
    </row>
    <row r="2494" spans="1:13" x14ac:dyDescent="0.3">
      <c r="A2494" t="s">
        <v>20</v>
      </c>
      <c r="B2494">
        <v>2012</v>
      </c>
      <c r="C2494" t="s">
        <v>21</v>
      </c>
      <c r="D2494" t="s">
        <v>259</v>
      </c>
      <c r="E2494">
        <v>350121</v>
      </c>
      <c r="F2494">
        <v>656543</v>
      </c>
      <c r="G2494">
        <v>1035</v>
      </c>
      <c r="H2494">
        <v>52798246.799999997</v>
      </c>
      <c r="I2494">
        <v>108537.51</v>
      </c>
      <c r="J2494">
        <v>1.8939999999999999</v>
      </c>
      <c r="K2494">
        <v>21.056000000000001</v>
      </c>
      <c r="L2494">
        <v>32.268000000000001</v>
      </c>
      <c r="M2494">
        <v>11.587</v>
      </c>
    </row>
    <row r="2495" spans="1:13" x14ac:dyDescent="0.3">
      <c r="A2495" t="s">
        <v>22</v>
      </c>
      <c r="B2495">
        <v>2012</v>
      </c>
      <c r="C2495" t="s">
        <v>19</v>
      </c>
      <c r="D2495" t="s">
        <v>246</v>
      </c>
      <c r="E2495">
        <v>415</v>
      </c>
      <c r="F2495">
        <v>127</v>
      </c>
      <c r="G2495">
        <v>1049.5</v>
      </c>
      <c r="H2495">
        <v>62582</v>
      </c>
      <c r="I2495">
        <v>128.65</v>
      </c>
      <c r="J2495">
        <v>0.19400000000000001</v>
      </c>
      <c r="K2495">
        <v>25.753</v>
      </c>
      <c r="L2495">
        <v>37.198999999999998</v>
      </c>
      <c r="M2495">
        <v>14.507999999999999</v>
      </c>
    </row>
    <row r="2496" spans="1:13" x14ac:dyDescent="0.3">
      <c r="A2496" t="s">
        <v>13</v>
      </c>
      <c r="B2496">
        <v>2012</v>
      </c>
      <c r="D2496" t="s">
        <v>246</v>
      </c>
      <c r="E2496">
        <v>1791157</v>
      </c>
      <c r="F2496">
        <v>3106146</v>
      </c>
      <c r="G2496">
        <v>1049.5</v>
      </c>
      <c r="H2496">
        <v>270106475.60000002</v>
      </c>
      <c r="I2496">
        <v>555258.67000000004</v>
      </c>
      <c r="J2496">
        <v>1.631</v>
      </c>
      <c r="K2496">
        <v>25.753</v>
      </c>
      <c r="L2496">
        <v>37.198999999999998</v>
      </c>
      <c r="M2496">
        <v>14.507999999999999</v>
      </c>
    </row>
    <row r="2497" spans="1:13" x14ac:dyDescent="0.3">
      <c r="A2497" t="s">
        <v>18</v>
      </c>
      <c r="B2497">
        <v>2012</v>
      </c>
      <c r="C2497" t="s">
        <v>24</v>
      </c>
      <c r="D2497" t="s">
        <v>246</v>
      </c>
      <c r="E2497">
        <v>53901</v>
      </c>
      <c r="G2497">
        <v>1049.5</v>
      </c>
      <c r="H2497">
        <v>8128270.7999999998</v>
      </c>
      <c r="I2497">
        <v>16709.310000000001</v>
      </c>
      <c r="J2497">
        <v>36.85</v>
      </c>
      <c r="K2497">
        <v>25.753</v>
      </c>
      <c r="L2497">
        <v>37.198999999999998</v>
      </c>
      <c r="M2497">
        <v>14.507999999999999</v>
      </c>
    </row>
    <row r="2498" spans="1:13" x14ac:dyDescent="0.3">
      <c r="A2498" t="s">
        <v>31</v>
      </c>
      <c r="B2498">
        <v>2012</v>
      </c>
      <c r="C2498" t="s">
        <v>24</v>
      </c>
      <c r="D2498" t="s">
        <v>246</v>
      </c>
      <c r="E2498">
        <v>48</v>
      </c>
      <c r="F2498">
        <v>38</v>
      </c>
      <c r="G2498">
        <v>1049.5</v>
      </c>
      <c r="H2498">
        <v>7238.4</v>
      </c>
      <c r="I2498">
        <v>14.88</v>
      </c>
      <c r="J2498">
        <v>0.61</v>
      </c>
      <c r="K2498">
        <v>25.753</v>
      </c>
      <c r="M2498">
        <v>14.507999999999999</v>
      </c>
    </row>
    <row r="2499" spans="1:13" x14ac:dyDescent="0.3">
      <c r="A2499" t="s">
        <v>32</v>
      </c>
      <c r="B2499">
        <v>2012</v>
      </c>
      <c r="C2499" t="s">
        <v>19</v>
      </c>
      <c r="D2499" t="s">
        <v>246</v>
      </c>
      <c r="E2499">
        <v>621877</v>
      </c>
      <c r="G2499">
        <v>1049.5</v>
      </c>
      <c r="H2499">
        <v>93779051.599999994</v>
      </c>
      <c r="I2499">
        <v>192781.87</v>
      </c>
      <c r="J2499">
        <v>0.42699999999999999</v>
      </c>
      <c r="K2499">
        <v>25.753</v>
      </c>
      <c r="L2499">
        <v>37.198999999999998</v>
      </c>
      <c r="M2499">
        <v>14.507999999999999</v>
      </c>
    </row>
    <row r="2500" spans="1:13" x14ac:dyDescent="0.3">
      <c r="A2500" t="s">
        <v>32</v>
      </c>
      <c r="B2500">
        <v>2012</v>
      </c>
      <c r="C2500" t="s">
        <v>21</v>
      </c>
      <c r="D2500" t="s">
        <v>246</v>
      </c>
      <c r="E2500">
        <v>6608</v>
      </c>
      <c r="F2500">
        <v>3434</v>
      </c>
      <c r="G2500">
        <v>1049.5</v>
      </c>
      <c r="I2500">
        <v>2048.48</v>
      </c>
      <c r="J2500">
        <v>0.35799999999999998</v>
      </c>
      <c r="K2500">
        <v>25.753</v>
      </c>
      <c r="L2500">
        <v>37.198999999999998</v>
      </c>
      <c r="M2500">
        <v>14.507999999999999</v>
      </c>
    </row>
    <row r="2501" spans="1:13" x14ac:dyDescent="0.3">
      <c r="A2501" t="s">
        <v>20</v>
      </c>
      <c r="B2501">
        <v>2012</v>
      </c>
      <c r="C2501" t="s">
        <v>21</v>
      </c>
      <c r="D2501" t="s">
        <v>246</v>
      </c>
      <c r="E2501">
        <v>5601025</v>
      </c>
      <c r="F2501">
        <v>16510524</v>
      </c>
      <c r="G2501">
        <v>1049.5</v>
      </c>
      <c r="H2501">
        <v>844634570</v>
      </c>
      <c r="I2501">
        <v>1736317.75</v>
      </c>
      <c r="J2501">
        <v>2.8570000000000002</v>
      </c>
      <c r="K2501">
        <v>25.753</v>
      </c>
      <c r="L2501">
        <v>37.198999999999998</v>
      </c>
      <c r="M2501">
        <v>14.507999999999999</v>
      </c>
    </row>
    <row r="2502" spans="1:13" x14ac:dyDescent="0.3">
      <c r="A2502" t="s">
        <v>22</v>
      </c>
      <c r="B2502">
        <v>2012</v>
      </c>
      <c r="C2502" t="s">
        <v>19</v>
      </c>
      <c r="D2502" t="s">
        <v>248</v>
      </c>
      <c r="E2502">
        <v>124500</v>
      </c>
      <c r="F2502">
        <v>139000</v>
      </c>
      <c r="G2502">
        <v>1003.4</v>
      </c>
      <c r="H2502">
        <v>18774600</v>
      </c>
      <c r="I2502">
        <v>38595</v>
      </c>
      <c r="J2502">
        <v>1.117</v>
      </c>
      <c r="K2502">
        <v>25.826000000000001</v>
      </c>
      <c r="L2502">
        <v>36.264000000000003</v>
      </c>
      <c r="M2502">
        <v>15.257999999999999</v>
      </c>
    </row>
    <row r="2503" spans="1:13" x14ac:dyDescent="0.3">
      <c r="A2503" t="s">
        <v>13</v>
      </c>
      <c r="B2503">
        <v>2012</v>
      </c>
      <c r="C2503" t="s">
        <v>19</v>
      </c>
      <c r="D2503" t="s">
        <v>248</v>
      </c>
      <c r="E2503">
        <v>1528100</v>
      </c>
      <c r="F2503">
        <v>3001640</v>
      </c>
      <c r="G2503">
        <v>1003.4</v>
      </c>
      <c r="H2503">
        <v>230437480</v>
      </c>
      <c r="I2503">
        <v>473711</v>
      </c>
      <c r="J2503">
        <v>1.3160000000000001</v>
      </c>
      <c r="K2503">
        <v>25.826000000000001</v>
      </c>
      <c r="M2503">
        <v>15.257999999999999</v>
      </c>
    </row>
    <row r="2504" spans="1:13" x14ac:dyDescent="0.3">
      <c r="A2504" t="s">
        <v>13</v>
      </c>
      <c r="B2504">
        <v>2012</v>
      </c>
      <c r="C2504" t="s">
        <v>16</v>
      </c>
      <c r="D2504" t="s">
        <v>248</v>
      </c>
      <c r="E2504">
        <v>30900</v>
      </c>
      <c r="F2504">
        <v>76400</v>
      </c>
      <c r="G2504">
        <v>1003.4</v>
      </c>
      <c r="H2504">
        <v>4659720</v>
      </c>
      <c r="I2504">
        <v>9579</v>
      </c>
      <c r="J2504">
        <v>2.38</v>
      </c>
      <c r="K2504">
        <v>25.826000000000001</v>
      </c>
      <c r="L2504">
        <v>36.264000000000003</v>
      </c>
      <c r="M2504">
        <v>15.257999999999999</v>
      </c>
    </row>
    <row r="2505" spans="1:13" x14ac:dyDescent="0.3">
      <c r="A2505" t="s">
        <v>18</v>
      </c>
      <c r="B2505">
        <v>2012</v>
      </c>
      <c r="C2505" t="s">
        <v>24</v>
      </c>
      <c r="D2505" t="s">
        <v>248</v>
      </c>
      <c r="E2505" t="s">
        <v>459</v>
      </c>
      <c r="F2505" t="s">
        <v>460</v>
      </c>
      <c r="G2505">
        <v>1003.4</v>
      </c>
      <c r="H2505">
        <v>141465480</v>
      </c>
      <c r="I2505">
        <v>290811</v>
      </c>
      <c r="J2505">
        <v>73.444999999999993</v>
      </c>
      <c r="K2505">
        <v>25.826000000000001</v>
      </c>
      <c r="L2505">
        <v>36.264000000000003</v>
      </c>
    </row>
    <row r="2506" spans="1:13" x14ac:dyDescent="0.3">
      <c r="A2506" t="s">
        <v>31</v>
      </c>
      <c r="B2506">
        <v>2012</v>
      </c>
      <c r="C2506" t="s">
        <v>49</v>
      </c>
      <c r="D2506" t="s">
        <v>248</v>
      </c>
      <c r="E2506">
        <v>34600</v>
      </c>
      <c r="F2506">
        <v>14250</v>
      </c>
      <c r="G2506">
        <v>1003.4</v>
      </c>
      <c r="H2506">
        <v>5217680</v>
      </c>
      <c r="I2506">
        <v>10726</v>
      </c>
      <c r="J2506">
        <v>0.40899999999999997</v>
      </c>
      <c r="K2506">
        <v>25.826000000000001</v>
      </c>
      <c r="L2506">
        <v>36.264000000000003</v>
      </c>
      <c r="M2506">
        <v>15.257999999999999</v>
      </c>
    </row>
    <row r="2507" spans="1:13" x14ac:dyDescent="0.3">
      <c r="A2507" t="s">
        <v>31</v>
      </c>
      <c r="B2507">
        <v>2012</v>
      </c>
      <c r="C2507" t="s">
        <v>21</v>
      </c>
      <c r="D2507" t="s">
        <v>248</v>
      </c>
      <c r="E2507">
        <v>41700</v>
      </c>
      <c r="F2507">
        <v>18840</v>
      </c>
      <c r="G2507">
        <v>1003.4</v>
      </c>
      <c r="H2507">
        <v>6288360</v>
      </c>
      <c r="I2507">
        <v>12927</v>
      </c>
      <c r="J2507">
        <v>0.435</v>
      </c>
      <c r="K2507">
        <v>25.826000000000001</v>
      </c>
      <c r="L2507">
        <v>36.264000000000003</v>
      </c>
      <c r="M2507">
        <v>15.257999999999999</v>
      </c>
    </row>
    <row r="2508" spans="1:13" x14ac:dyDescent="0.3">
      <c r="A2508" t="s">
        <v>31</v>
      </c>
      <c r="B2508">
        <v>2012</v>
      </c>
      <c r="C2508" t="s">
        <v>16</v>
      </c>
      <c r="D2508" t="s">
        <v>248</v>
      </c>
      <c r="E2508">
        <v>3900</v>
      </c>
      <c r="F2508">
        <v>3500</v>
      </c>
      <c r="G2508">
        <v>1003.4</v>
      </c>
      <c r="H2508">
        <v>588120</v>
      </c>
      <c r="I2508">
        <v>1209</v>
      </c>
      <c r="J2508">
        <v>0.746</v>
      </c>
      <c r="K2508">
        <v>25.826000000000001</v>
      </c>
      <c r="L2508">
        <v>36.264000000000003</v>
      </c>
      <c r="M2508">
        <v>15.257999999999999</v>
      </c>
    </row>
    <row r="2509" spans="1:13" x14ac:dyDescent="0.3">
      <c r="A2509" t="s">
        <v>32</v>
      </c>
      <c r="B2509">
        <v>2012</v>
      </c>
      <c r="C2509" t="s">
        <v>19</v>
      </c>
      <c r="D2509" t="s">
        <v>248</v>
      </c>
      <c r="E2509">
        <v>360300</v>
      </c>
      <c r="F2509">
        <v>213600</v>
      </c>
      <c r="G2509">
        <v>1003.4</v>
      </c>
      <c r="H2509">
        <v>54333240</v>
      </c>
      <c r="I2509">
        <v>111693</v>
      </c>
      <c r="J2509">
        <v>0.57199999999999995</v>
      </c>
      <c r="K2509">
        <v>25.826000000000001</v>
      </c>
      <c r="L2509">
        <v>36.264000000000003</v>
      </c>
      <c r="M2509">
        <v>15.257999999999999</v>
      </c>
    </row>
    <row r="2510" spans="1:13" x14ac:dyDescent="0.3">
      <c r="A2510" t="s">
        <v>20</v>
      </c>
      <c r="B2510">
        <v>2012</v>
      </c>
      <c r="C2510" t="s">
        <v>21</v>
      </c>
      <c r="D2510" t="s">
        <v>248</v>
      </c>
      <c r="E2510">
        <v>785000</v>
      </c>
      <c r="F2510">
        <v>1198700</v>
      </c>
      <c r="G2510">
        <v>1003.4</v>
      </c>
      <c r="H2510">
        <v>118378000</v>
      </c>
      <c r="I2510">
        <v>243350</v>
      </c>
      <c r="J2510">
        <v>1.4610000000000001</v>
      </c>
      <c r="K2510">
        <v>25.826000000000001</v>
      </c>
      <c r="L2510">
        <v>36.264000000000003</v>
      </c>
      <c r="M2510">
        <v>15.257999999999999</v>
      </c>
    </row>
    <row r="2511" spans="1:13" x14ac:dyDescent="0.3">
      <c r="A2511" t="s">
        <v>13</v>
      </c>
      <c r="B2511">
        <v>2012</v>
      </c>
      <c r="C2511" t="s">
        <v>19</v>
      </c>
      <c r="D2511" t="s">
        <v>330</v>
      </c>
      <c r="E2511">
        <v>122690</v>
      </c>
      <c r="F2511">
        <v>257580</v>
      </c>
      <c r="G2511">
        <v>1176.7</v>
      </c>
      <c r="H2511">
        <v>18501652</v>
      </c>
      <c r="I2511">
        <v>38033.9</v>
      </c>
      <c r="J2511">
        <v>1.9379999999999999</v>
      </c>
      <c r="K2511">
        <v>21.012</v>
      </c>
      <c r="M2511">
        <v>13.144</v>
      </c>
    </row>
    <row r="2512" spans="1:13" x14ac:dyDescent="0.3">
      <c r="A2512" t="s">
        <v>18</v>
      </c>
      <c r="B2512">
        <v>2012</v>
      </c>
      <c r="C2512" t="s">
        <v>24</v>
      </c>
      <c r="D2512" t="s">
        <v>330</v>
      </c>
      <c r="E2512">
        <v>5500</v>
      </c>
      <c r="G2512">
        <v>1176.7</v>
      </c>
      <c r="H2512">
        <v>829400</v>
      </c>
      <c r="I2512">
        <v>1705</v>
      </c>
      <c r="J2512">
        <v>53.213999999999999</v>
      </c>
      <c r="K2512">
        <v>21.012</v>
      </c>
      <c r="L2512">
        <v>30.606999999999999</v>
      </c>
      <c r="M2512">
        <v>13.144</v>
      </c>
    </row>
    <row r="2513" spans="1:13" x14ac:dyDescent="0.3">
      <c r="A2513" t="s">
        <v>32</v>
      </c>
      <c r="B2513">
        <v>2012</v>
      </c>
      <c r="C2513" t="s">
        <v>19</v>
      </c>
      <c r="D2513" t="s">
        <v>330</v>
      </c>
      <c r="E2513">
        <v>1450</v>
      </c>
      <c r="F2513">
        <v>1584</v>
      </c>
      <c r="G2513">
        <v>1176.7</v>
      </c>
      <c r="H2513">
        <v>218660</v>
      </c>
      <c r="I2513" t="s">
        <v>461</v>
      </c>
      <c r="J2513">
        <v>1.0900000000000001</v>
      </c>
      <c r="K2513">
        <v>21.012</v>
      </c>
      <c r="M2513">
        <v>13.144</v>
      </c>
    </row>
    <row r="2514" spans="1:13" x14ac:dyDescent="0.3">
      <c r="A2514" t="s">
        <v>20</v>
      </c>
      <c r="B2514">
        <v>2012</v>
      </c>
      <c r="C2514" t="s">
        <v>21</v>
      </c>
      <c r="D2514" t="s">
        <v>330</v>
      </c>
      <c r="E2514">
        <v>2400</v>
      </c>
      <c r="F2514">
        <v>6000</v>
      </c>
      <c r="G2514">
        <v>1176.7</v>
      </c>
      <c r="H2514">
        <v>361920</v>
      </c>
      <c r="I2514">
        <v>744</v>
      </c>
      <c r="J2514">
        <v>2.5</v>
      </c>
      <c r="K2514">
        <v>21.012</v>
      </c>
      <c r="L2514">
        <v>30.606999999999999</v>
      </c>
      <c r="M2514">
        <v>13.144</v>
      </c>
    </row>
    <row r="2515" spans="1:13" x14ac:dyDescent="0.3">
      <c r="A2515" t="s">
        <v>13</v>
      </c>
      <c r="B2515">
        <v>2012</v>
      </c>
      <c r="C2515" t="s">
        <v>14</v>
      </c>
      <c r="D2515" t="s">
        <v>250</v>
      </c>
      <c r="E2515">
        <v>24706</v>
      </c>
      <c r="F2515">
        <v>27128</v>
      </c>
      <c r="G2515">
        <v>2050.1999999999998</v>
      </c>
      <c r="H2515">
        <v>3725664.8</v>
      </c>
      <c r="I2515">
        <v>7658.86</v>
      </c>
      <c r="J2515">
        <v>1.095</v>
      </c>
      <c r="K2515">
        <v>20.997</v>
      </c>
      <c r="L2515">
        <v>31.138000000000002</v>
      </c>
      <c r="M2515">
        <v>11.962999999999999</v>
      </c>
    </row>
    <row r="2516" spans="1:13" x14ac:dyDescent="0.3">
      <c r="A2516" t="s">
        <v>13</v>
      </c>
      <c r="B2516">
        <v>2012</v>
      </c>
      <c r="C2516" t="s">
        <v>19</v>
      </c>
      <c r="D2516" t="s">
        <v>250</v>
      </c>
      <c r="E2516">
        <v>14330</v>
      </c>
      <c r="F2516">
        <v>29983</v>
      </c>
      <c r="G2516">
        <v>2050.1999999999998</v>
      </c>
      <c r="H2516">
        <v>2160964</v>
      </c>
      <c r="I2516">
        <v>4442.3</v>
      </c>
      <c r="J2516">
        <v>2.2919999999999998</v>
      </c>
      <c r="K2516">
        <v>20.997</v>
      </c>
      <c r="L2516">
        <v>31.138000000000002</v>
      </c>
      <c r="M2516">
        <v>11.962999999999999</v>
      </c>
    </row>
    <row r="2517" spans="1:13" x14ac:dyDescent="0.3">
      <c r="A2517" t="s">
        <v>13</v>
      </c>
      <c r="B2517">
        <v>2012</v>
      </c>
      <c r="C2517" t="s">
        <v>27</v>
      </c>
      <c r="D2517" t="s">
        <v>250</v>
      </c>
      <c r="E2517">
        <v>306</v>
      </c>
      <c r="F2517">
        <v>589</v>
      </c>
      <c r="G2517">
        <v>2050.1999999999998</v>
      </c>
      <c r="H2517">
        <v>46144.800000000003</v>
      </c>
      <c r="I2517">
        <v>94.86</v>
      </c>
      <c r="J2517">
        <v>2.3519999999999999</v>
      </c>
      <c r="K2517">
        <v>20.997</v>
      </c>
      <c r="L2517">
        <v>31.138000000000002</v>
      </c>
      <c r="M2517">
        <v>11.962999999999999</v>
      </c>
    </row>
    <row r="2518" spans="1:13" x14ac:dyDescent="0.3">
      <c r="A2518" t="s">
        <v>18</v>
      </c>
      <c r="B2518">
        <v>2012</v>
      </c>
      <c r="C2518" t="s">
        <v>143</v>
      </c>
      <c r="D2518" t="s">
        <v>250</v>
      </c>
      <c r="E2518">
        <v>1323</v>
      </c>
      <c r="F2518" t="s">
        <v>462</v>
      </c>
      <c r="G2518">
        <v>2050.1999999999998</v>
      </c>
      <c r="H2518">
        <v>199508.4</v>
      </c>
      <c r="I2518">
        <v>410.13</v>
      </c>
      <c r="J2518">
        <v>6.6909999999999998</v>
      </c>
      <c r="K2518">
        <v>20.997</v>
      </c>
      <c r="L2518">
        <v>31.138000000000002</v>
      </c>
      <c r="M2518">
        <v>11.962999999999999</v>
      </c>
    </row>
    <row r="2519" spans="1:13" x14ac:dyDescent="0.3">
      <c r="A2519" t="s">
        <v>22</v>
      </c>
      <c r="B2519">
        <v>2012</v>
      </c>
      <c r="C2519" t="s">
        <v>19</v>
      </c>
      <c r="D2519" t="s">
        <v>274</v>
      </c>
      <c r="E2519">
        <v>310</v>
      </c>
      <c r="F2519">
        <v>290</v>
      </c>
      <c r="H2519">
        <v>46748</v>
      </c>
      <c r="I2519">
        <v>96.1</v>
      </c>
      <c r="J2519">
        <v>0.96299999999999997</v>
      </c>
      <c r="K2519">
        <v>19.917999999999999</v>
      </c>
      <c r="L2519">
        <v>29.529</v>
      </c>
      <c r="M2519">
        <v>11.661</v>
      </c>
    </row>
    <row r="2520" spans="1:13" x14ac:dyDescent="0.3">
      <c r="A2520" t="s">
        <v>13</v>
      </c>
      <c r="B2520">
        <v>2012</v>
      </c>
      <c r="C2520" t="s">
        <v>19</v>
      </c>
      <c r="D2520" t="s">
        <v>274</v>
      </c>
      <c r="E2520">
        <v>179780</v>
      </c>
      <c r="F2520">
        <v>396230</v>
      </c>
      <c r="G2520">
        <v>1296.5999999999999</v>
      </c>
      <c r="H2520">
        <v>27110824</v>
      </c>
      <c r="I2520">
        <v>55731.8</v>
      </c>
      <c r="J2520">
        <v>2.15</v>
      </c>
      <c r="K2520">
        <v>19.917999999999999</v>
      </c>
      <c r="L2520">
        <v>29.529</v>
      </c>
      <c r="M2520">
        <v>11.661</v>
      </c>
    </row>
    <row r="2521" spans="1:13" x14ac:dyDescent="0.3">
      <c r="A2521" t="s">
        <v>13</v>
      </c>
      <c r="B2521">
        <v>2012</v>
      </c>
      <c r="C2521" t="s">
        <v>21</v>
      </c>
      <c r="D2521" t="s">
        <v>274</v>
      </c>
      <c r="E2521">
        <v>3550</v>
      </c>
      <c r="F2521">
        <v>8950</v>
      </c>
      <c r="G2521">
        <v>1296.5999999999999</v>
      </c>
      <c r="H2521">
        <v>535340</v>
      </c>
      <c r="I2521" t="s">
        <v>463</v>
      </c>
      <c r="J2521">
        <v>2.52</v>
      </c>
      <c r="K2521">
        <v>19.917999999999999</v>
      </c>
      <c r="L2521">
        <v>29.529</v>
      </c>
      <c r="M2521">
        <v>11.661</v>
      </c>
    </row>
    <row r="2522" spans="1:13" x14ac:dyDescent="0.3">
      <c r="A2522" t="s">
        <v>18</v>
      </c>
      <c r="B2522">
        <v>2012</v>
      </c>
      <c r="C2522" t="s">
        <v>19</v>
      </c>
      <c r="D2522" t="s">
        <v>274</v>
      </c>
      <c r="E2522">
        <v>4310</v>
      </c>
      <c r="F2522">
        <v>187570</v>
      </c>
      <c r="G2522">
        <v>1296.5999999999999</v>
      </c>
      <c r="H2522">
        <v>649948</v>
      </c>
      <c r="J2522">
        <v>43.52</v>
      </c>
      <c r="K2522">
        <v>19.917999999999999</v>
      </c>
      <c r="L2522">
        <v>29.529</v>
      </c>
      <c r="M2522">
        <v>11.661</v>
      </c>
    </row>
    <row r="2523" spans="1:13" x14ac:dyDescent="0.3">
      <c r="A2523" t="s">
        <v>31</v>
      </c>
      <c r="B2523">
        <v>2012</v>
      </c>
      <c r="C2523" t="s">
        <v>19</v>
      </c>
      <c r="D2523" t="s">
        <v>274</v>
      </c>
      <c r="E2523">
        <v>260</v>
      </c>
      <c r="F2523">
        <v>210</v>
      </c>
      <c r="G2523">
        <v>1296.5999999999999</v>
      </c>
      <c r="H2523">
        <v>39208</v>
      </c>
      <c r="I2523">
        <v>80.599999999999994</v>
      </c>
      <c r="J2523">
        <v>0.752</v>
      </c>
      <c r="L2523">
        <v>29.529</v>
      </c>
    </row>
    <row r="2524" spans="1:13" x14ac:dyDescent="0.3">
      <c r="A2524" t="s">
        <v>31</v>
      </c>
      <c r="B2524">
        <v>2012</v>
      </c>
      <c r="C2524" t="s">
        <v>21</v>
      </c>
      <c r="D2524" t="s">
        <v>274</v>
      </c>
      <c r="E2524">
        <v>2020</v>
      </c>
      <c r="F2524">
        <v>1230</v>
      </c>
      <c r="G2524">
        <v>1296.5999999999999</v>
      </c>
      <c r="H2524">
        <v>304616</v>
      </c>
      <c r="I2524">
        <v>626.20000000000005</v>
      </c>
      <c r="J2524">
        <v>0.61199999999999999</v>
      </c>
      <c r="K2524">
        <v>19.917999999999999</v>
      </c>
      <c r="L2524">
        <v>29.529</v>
      </c>
      <c r="M2524">
        <v>11.661</v>
      </c>
    </row>
    <row r="2525" spans="1:13" x14ac:dyDescent="0.3">
      <c r="A2525" t="s">
        <v>32</v>
      </c>
      <c r="B2525">
        <v>2012</v>
      </c>
      <c r="C2525" t="s">
        <v>19</v>
      </c>
      <c r="D2525" t="s">
        <v>274</v>
      </c>
      <c r="E2525">
        <v>310</v>
      </c>
      <c r="F2525">
        <v>310</v>
      </c>
      <c r="G2525">
        <v>1296.5999999999999</v>
      </c>
      <c r="H2525">
        <v>46748</v>
      </c>
      <c r="I2525">
        <v>96.1</v>
      </c>
      <c r="J2525">
        <v>1</v>
      </c>
      <c r="K2525">
        <v>19.917999999999999</v>
      </c>
      <c r="L2525">
        <v>29.529</v>
      </c>
      <c r="M2525">
        <v>11.661</v>
      </c>
    </row>
    <row r="2526" spans="1:13" x14ac:dyDescent="0.3">
      <c r="A2526" t="s">
        <v>32</v>
      </c>
      <c r="B2526">
        <v>2012</v>
      </c>
      <c r="C2526" t="s">
        <v>21</v>
      </c>
      <c r="D2526" t="s">
        <v>274</v>
      </c>
      <c r="E2526">
        <v>730</v>
      </c>
      <c r="F2526">
        <v>580</v>
      </c>
      <c r="G2526">
        <v>1296.5999999999999</v>
      </c>
      <c r="H2526">
        <v>110084</v>
      </c>
      <c r="I2526">
        <v>226.3</v>
      </c>
      <c r="J2526">
        <v>0.78900000000000003</v>
      </c>
      <c r="K2526">
        <v>19.917999999999999</v>
      </c>
      <c r="L2526">
        <v>29.529</v>
      </c>
      <c r="M2526">
        <v>11.661</v>
      </c>
    </row>
    <row r="2527" spans="1:13" x14ac:dyDescent="0.3">
      <c r="A2527" t="s">
        <v>20</v>
      </c>
      <c r="B2527">
        <v>2012</v>
      </c>
      <c r="C2527" t="s">
        <v>21</v>
      </c>
      <c r="D2527" t="s">
        <v>274</v>
      </c>
      <c r="E2527">
        <v>3270</v>
      </c>
      <c r="F2527">
        <v>5890</v>
      </c>
      <c r="G2527">
        <v>1296.5999999999999</v>
      </c>
      <c r="H2527">
        <v>493116</v>
      </c>
      <c r="I2527">
        <v>1013.7</v>
      </c>
      <c r="J2527">
        <v>1.798</v>
      </c>
      <c r="K2527">
        <v>19.917999999999999</v>
      </c>
      <c r="L2527">
        <v>29.529</v>
      </c>
      <c r="M2527">
        <v>11.661</v>
      </c>
    </row>
    <row r="2528" spans="1:13" x14ac:dyDescent="0.3">
      <c r="A2528" t="s">
        <v>13</v>
      </c>
      <c r="B2528">
        <v>2012</v>
      </c>
      <c r="C2528" t="s">
        <v>33</v>
      </c>
      <c r="D2528" t="s">
        <v>252</v>
      </c>
      <c r="E2528">
        <v>2849000</v>
      </c>
      <c r="F2528">
        <v>11390000</v>
      </c>
      <c r="G2528">
        <v>338.9</v>
      </c>
      <c r="H2528">
        <v>429629200</v>
      </c>
      <c r="I2528">
        <v>883190</v>
      </c>
      <c r="J2528">
        <v>3.9239999999999999</v>
      </c>
      <c r="K2528">
        <v>25.085999999999999</v>
      </c>
      <c r="M2528">
        <v>13.395</v>
      </c>
    </row>
    <row r="2529" spans="1:13" x14ac:dyDescent="0.3">
      <c r="A2529" t="s">
        <v>18</v>
      </c>
      <c r="B2529">
        <v>2012</v>
      </c>
      <c r="C2529" t="s">
        <v>24</v>
      </c>
      <c r="D2529" t="s">
        <v>252</v>
      </c>
      <c r="E2529">
        <v>82000</v>
      </c>
      <c r="F2529">
        <v>5832000</v>
      </c>
      <c r="G2529">
        <v>338.9</v>
      </c>
      <c r="H2529" t="s">
        <v>464</v>
      </c>
      <c r="I2529" t="s">
        <v>465</v>
      </c>
      <c r="J2529">
        <v>72.555999999999997</v>
      </c>
      <c r="K2529">
        <v>25.085999999999999</v>
      </c>
      <c r="L2529">
        <v>38.107999999999997</v>
      </c>
      <c r="M2529">
        <v>13.395</v>
      </c>
    </row>
    <row r="2530" spans="1:13" x14ac:dyDescent="0.3">
      <c r="A2530" t="s">
        <v>31</v>
      </c>
      <c r="B2530">
        <v>2012</v>
      </c>
      <c r="C2530" t="s">
        <v>108</v>
      </c>
      <c r="D2530" t="s">
        <v>252</v>
      </c>
      <c r="E2530">
        <v>12600</v>
      </c>
      <c r="F2530">
        <v>23700</v>
      </c>
      <c r="G2530">
        <v>338.9</v>
      </c>
      <c r="H2530">
        <v>1900080</v>
      </c>
      <c r="I2530">
        <v>3906</v>
      </c>
      <c r="J2530">
        <v>1.929</v>
      </c>
      <c r="K2530">
        <v>25.085999999999999</v>
      </c>
      <c r="L2530">
        <v>38.107999999999997</v>
      </c>
      <c r="M2530">
        <v>13.395</v>
      </c>
    </row>
    <row r="2531" spans="1:13" x14ac:dyDescent="0.3">
      <c r="A2531" t="s">
        <v>32</v>
      </c>
      <c r="B2531">
        <v>2012</v>
      </c>
      <c r="C2531" t="s">
        <v>19</v>
      </c>
      <c r="D2531" t="s">
        <v>252</v>
      </c>
      <c r="F2531">
        <v>1200</v>
      </c>
      <c r="G2531">
        <v>338.9</v>
      </c>
      <c r="H2531">
        <v>377000</v>
      </c>
      <c r="I2531">
        <v>775</v>
      </c>
      <c r="J2531">
        <v>0.48699999999999999</v>
      </c>
      <c r="K2531">
        <v>25.085999999999999</v>
      </c>
      <c r="L2531">
        <v>38.107999999999997</v>
      </c>
      <c r="M2531">
        <v>13.395</v>
      </c>
    </row>
    <row r="2532" spans="1:13" x14ac:dyDescent="0.3">
      <c r="A2532" t="s">
        <v>20</v>
      </c>
      <c r="B2532">
        <v>2012</v>
      </c>
      <c r="C2532" t="s">
        <v>21</v>
      </c>
      <c r="D2532" t="s">
        <v>252</v>
      </c>
      <c r="E2532" t="s">
        <v>466</v>
      </c>
      <c r="F2532">
        <v>16614000</v>
      </c>
      <c r="G2532">
        <v>338.9</v>
      </c>
      <c r="H2532">
        <v>530363600</v>
      </c>
      <c r="I2532">
        <v>1090270</v>
      </c>
      <c r="J2532">
        <v>4.6769999999999996</v>
      </c>
      <c r="K2532">
        <v>25.085999999999999</v>
      </c>
      <c r="L2532">
        <v>38.107999999999997</v>
      </c>
      <c r="M2532">
        <v>13.395</v>
      </c>
    </row>
    <row r="2533" spans="1:13" x14ac:dyDescent="0.3">
      <c r="A2533" t="s">
        <v>22</v>
      </c>
      <c r="B2533">
        <v>2012</v>
      </c>
      <c r="C2533" t="s">
        <v>19</v>
      </c>
      <c r="D2533" t="s">
        <v>80</v>
      </c>
      <c r="E2533">
        <v>70294</v>
      </c>
      <c r="F2533">
        <v>138011</v>
      </c>
      <c r="G2533">
        <v>706.8</v>
      </c>
      <c r="H2533">
        <v>10600335.199999999</v>
      </c>
      <c r="I2533">
        <v>21791.14</v>
      </c>
      <c r="K2533">
        <v>27.623000000000001</v>
      </c>
      <c r="L2533">
        <v>37.825000000000003</v>
      </c>
      <c r="M2533">
        <v>19.835000000000001</v>
      </c>
    </row>
    <row r="2534" spans="1:13" x14ac:dyDescent="0.3">
      <c r="A2534" t="s">
        <v>13</v>
      </c>
      <c r="B2534">
        <v>2012</v>
      </c>
      <c r="C2534" t="s">
        <v>19</v>
      </c>
      <c r="D2534" t="s">
        <v>80</v>
      </c>
      <c r="E2534">
        <v>1493276</v>
      </c>
      <c r="F2534">
        <v>4050334</v>
      </c>
      <c r="G2534">
        <v>706.8</v>
      </c>
      <c r="H2534">
        <v>225186020.80000001</v>
      </c>
      <c r="I2534">
        <v>462915.56</v>
      </c>
      <c r="J2534">
        <v>3.2930000000000001</v>
      </c>
      <c r="K2534">
        <v>27.623000000000001</v>
      </c>
      <c r="L2534">
        <v>37.825000000000003</v>
      </c>
      <c r="M2534">
        <v>19.835000000000001</v>
      </c>
    </row>
    <row r="2535" spans="1:13" x14ac:dyDescent="0.3">
      <c r="A2535" t="s">
        <v>18</v>
      </c>
      <c r="B2535">
        <v>2012</v>
      </c>
      <c r="C2535" t="s">
        <v>24</v>
      </c>
      <c r="D2535" t="s">
        <v>80</v>
      </c>
      <c r="E2535">
        <v>348379</v>
      </c>
      <c r="F2535">
        <v>34014097</v>
      </c>
      <c r="G2535">
        <v>706.8</v>
      </c>
      <c r="H2535">
        <v>52535553.200000003</v>
      </c>
      <c r="I2535">
        <v>107997.49</v>
      </c>
      <c r="J2535">
        <v>93.543999999999997</v>
      </c>
      <c r="K2535">
        <v>27.623000000000001</v>
      </c>
      <c r="L2535">
        <v>37.825000000000003</v>
      </c>
      <c r="M2535">
        <v>19.835000000000001</v>
      </c>
    </row>
    <row r="2536" spans="1:13" x14ac:dyDescent="0.3">
      <c r="A2536" t="s">
        <v>31</v>
      </c>
      <c r="B2536">
        <v>2012</v>
      </c>
      <c r="C2536" t="s">
        <v>19</v>
      </c>
      <c r="D2536" t="s">
        <v>80</v>
      </c>
      <c r="E2536">
        <v>10782</v>
      </c>
      <c r="F2536">
        <v>11374</v>
      </c>
      <c r="G2536">
        <v>706.8</v>
      </c>
      <c r="H2536">
        <v>1625925.6</v>
      </c>
      <c r="I2536">
        <v>3342.42</v>
      </c>
      <c r="J2536">
        <v>1.1359999999999999</v>
      </c>
      <c r="K2536">
        <v>27.623000000000001</v>
      </c>
      <c r="L2536">
        <v>37.825000000000003</v>
      </c>
      <c r="M2536">
        <v>19.835000000000001</v>
      </c>
    </row>
    <row r="2537" spans="1:13" x14ac:dyDescent="0.3">
      <c r="A2537" t="s">
        <v>32</v>
      </c>
      <c r="B2537">
        <v>2012</v>
      </c>
      <c r="C2537" t="s">
        <v>19</v>
      </c>
      <c r="D2537" t="s">
        <v>80</v>
      </c>
      <c r="E2537">
        <v>208625</v>
      </c>
      <c r="F2537">
        <v>88706</v>
      </c>
      <c r="G2537">
        <v>706.8</v>
      </c>
      <c r="H2537">
        <v>31460650</v>
      </c>
      <c r="I2537">
        <v>64673.75</v>
      </c>
      <c r="J2537">
        <v>0.47499999999999998</v>
      </c>
      <c r="K2537">
        <v>27.623000000000001</v>
      </c>
      <c r="L2537">
        <v>37.825000000000003</v>
      </c>
      <c r="M2537">
        <v>19.835000000000001</v>
      </c>
    </row>
    <row r="2538" spans="1:13" x14ac:dyDescent="0.3">
      <c r="A2538" t="s">
        <v>13</v>
      </c>
      <c r="B2538">
        <v>2012</v>
      </c>
      <c r="C2538" t="s">
        <v>123</v>
      </c>
      <c r="D2538" t="s">
        <v>264</v>
      </c>
      <c r="E2538">
        <v>254743</v>
      </c>
      <c r="F2538">
        <v>713222</v>
      </c>
      <c r="G2538">
        <v>1882.2</v>
      </c>
      <c r="I2538">
        <v>78970.33</v>
      </c>
      <c r="J2538">
        <v>2.78</v>
      </c>
      <c r="K2538">
        <v>24.584</v>
      </c>
      <c r="L2538">
        <v>33.228999999999999</v>
      </c>
      <c r="M2538">
        <v>16.614000000000001</v>
      </c>
    </row>
    <row r="2539" spans="1:13" x14ac:dyDescent="0.3">
      <c r="A2539" t="s">
        <v>18</v>
      </c>
      <c r="B2539">
        <v>2012</v>
      </c>
      <c r="C2539" t="s">
        <v>24</v>
      </c>
      <c r="D2539" t="s">
        <v>264</v>
      </c>
      <c r="E2539">
        <v>900</v>
      </c>
      <c r="F2539">
        <v>45437</v>
      </c>
      <c r="G2539">
        <v>1882.2</v>
      </c>
      <c r="H2539">
        <v>135720</v>
      </c>
      <c r="I2539">
        <v>279</v>
      </c>
      <c r="J2539">
        <v>51.429000000000002</v>
      </c>
      <c r="K2539">
        <v>24.584</v>
      </c>
      <c r="L2539">
        <v>33.228999999999999</v>
      </c>
      <c r="M2539">
        <v>16.614000000000001</v>
      </c>
    </row>
    <row r="2540" spans="1:13" x14ac:dyDescent="0.3">
      <c r="A2540" t="s">
        <v>32</v>
      </c>
      <c r="B2540">
        <v>2012</v>
      </c>
      <c r="C2540" t="s">
        <v>19</v>
      </c>
      <c r="D2540" t="s">
        <v>264</v>
      </c>
      <c r="E2540">
        <v>827</v>
      </c>
      <c r="F2540">
        <v>512</v>
      </c>
      <c r="G2540">
        <v>1882.2</v>
      </c>
      <c r="H2540">
        <v>124711.6</v>
      </c>
      <c r="I2540">
        <v>256.37</v>
      </c>
      <c r="J2540">
        <v>0.57499999999999996</v>
      </c>
      <c r="K2540">
        <v>24.584</v>
      </c>
      <c r="L2540">
        <v>33.228999999999999</v>
      </c>
      <c r="M2540">
        <v>16.614000000000001</v>
      </c>
    </row>
    <row r="2541" spans="1:13" x14ac:dyDescent="0.3">
      <c r="A2541" t="s">
        <v>32</v>
      </c>
      <c r="B2541">
        <v>2012</v>
      </c>
      <c r="C2541" t="s">
        <v>21</v>
      </c>
      <c r="D2541" t="s">
        <v>264</v>
      </c>
      <c r="E2541">
        <v>554</v>
      </c>
      <c r="F2541">
        <v>371</v>
      </c>
      <c r="G2541">
        <v>1882.2</v>
      </c>
      <c r="H2541">
        <v>83543.199999999997</v>
      </c>
      <c r="I2541">
        <v>171.74</v>
      </c>
      <c r="J2541">
        <v>0.64</v>
      </c>
      <c r="K2541">
        <v>24.584</v>
      </c>
      <c r="L2541">
        <v>33.228999999999999</v>
      </c>
      <c r="M2541">
        <v>16.614000000000001</v>
      </c>
    </row>
    <row r="2542" spans="1:13" x14ac:dyDescent="0.3">
      <c r="A2542" t="s">
        <v>20</v>
      </c>
      <c r="B2542">
        <v>2012</v>
      </c>
      <c r="C2542" t="s">
        <v>21</v>
      </c>
      <c r="D2542" t="s">
        <v>264</v>
      </c>
      <c r="E2542">
        <v>334</v>
      </c>
      <c r="F2542">
        <v>827</v>
      </c>
      <c r="G2542">
        <v>1882.2</v>
      </c>
      <c r="H2542">
        <v>50367.199999999997</v>
      </c>
      <c r="I2542">
        <v>103.54</v>
      </c>
      <c r="J2542">
        <v>2.4359999999999999</v>
      </c>
      <c r="K2542">
        <v>24.584</v>
      </c>
      <c r="L2542">
        <v>33.228999999999999</v>
      </c>
      <c r="M2542">
        <v>16.614000000000001</v>
      </c>
    </row>
    <row r="2543" spans="1:13" x14ac:dyDescent="0.3">
      <c r="A2543" t="s">
        <v>13</v>
      </c>
      <c r="B2543">
        <v>2012</v>
      </c>
      <c r="C2543" t="s">
        <v>38</v>
      </c>
      <c r="D2543" t="s">
        <v>253</v>
      </c>
      <c r="E2543">
        <v>5837298</v>
      </c>
      <c r="F2543">
        <v>14353736</v>
      </c>
      <c r="G2543">
        <v>746.3</v>
      </c>
      <c r="H2543">
        <v>880264538.39999998</v>
      </c>
      <c r="I2543">
        <v>1809562.38</v>
      </c>
      <c r="J2543">
        <v>2.4089999999999998</v>
      </c>
      <c r="K2543">
        <v>25.27</v>
      </c>
      <c r="L2543">
        <v>36.758000000000003</v>
      </c>
      <c r="M2543">
        <v>14.444000000000001</v>
      </c>
    </row>
    <row r="2544" spans="1:13" x14ac:dyDescent="0.3">
      <c r="A2544" t="s">
        <v>13</v>
      </c>
      <c r="B2544">
        <v>2012</v>
      </c>
      <c r="C2544" t="s">
        <v>16</v>
      </c>
      <c r="D2544" t="s">
        <v>253</v>
      </c>
      <c r="E2544">
        <v>23984</v>
      </c>
      <c r="F2544">
        <v>62203</v>
      </c>
      <c r="G2544">
        <v>746.3</v>
      </c>
      <c r="H2544">
        <v>3616787.2</v>
      </c>
      <c r="I2544">
        <v>7435.04</v>
      </c>
      <c r="J2544">
        <v>2.4350000000000001</v>
      </c>
      <c r="K2544">
        <v>25.27</v>
      </c>
      <c r="L2544">
        <v>36.758000000000003</v>
      </c>
      <c r="M2544">
        <v>14.444000000000001</v>
      </c>
    </row>
    <row r="2545" spans="1:13" x14ac:dyDescent="0.3">
      <c r="A2545" t="s">
        <v>18</v>
      </c>
      <c r="B2545">
        <v>2012</v>
      </c>
      <c r="C2545" t="s">
        <v>19</v>
      </c>
      <c r="D2545" t="s">
        <v>253</v>
      </c>
      <c r="E2545">
        <v>2211712</v>
      </c>
      <c r="F2545">
        <v>137904315</v>
      </c>
      <c r="G2545">
        <v>746.3</v>
      </c>
      <c r="I2545">
        <v>685630.72</v>
      </c>
      <c r="J2545">
        <v>56.981999999999999</v>
      </c>
      <c r="K2545">
        <v>25.27</v>
      </c>
      <c r="L2545">
        <v>36.758000000000003</v>
      </c>
      <c r="M2545" t="s">
        <v>467</v>
      </c>
    </row>
    <row r="2546" spans="1:13" x14ac:dyDescent="0.3">
      <c r="A2546" t="s">
        <v>31</v>
      </c>
      <c r="B2546">
        <v>2012</v>
      </c>
      <c r="C2546" t="s">
        <v>120</v>
      </c>
      <c r="D2546" t="s">
        <v>253</v>
      </c>
      <c r="E2546">
        <v>2721</v>
      </c>
      <c r="F2546">
        <v>2125</v>
      </c>
      <c r="G2546">
        <v>746.3</v>
      </c>
      <c r="H2546">
        <v>410326.8</v>
      </c>
      <c r="I2546">
        <v>843.51</v>
      </c>
      <c r="J2546">
        <v>0.80900000000000005</v>
      </c>
      <c r="K2546">
        <v>25.27</v>
      </c>
      <c r="L2546">
        <v>36.758000000000003</v>
      </c>
      <c r="M2546">
        <v>14.444000000000001</v>
      </c>
    </row>
    <row r="2547" spans="1:13" x14ac:dyDescent="0.3">
      <c r="A2547" t="s">
        <v>32</v>
      </c>
      <c r="B2547">
        <v>2012</v>
      </c>
      <c r="C2547" t="s">
        <v>19</v>
      </c>
      <c r="D2547" t="s">
        <v>253</v>
      </c>
      <c r="E2547">
        <v>524224</v>
      </c>
      <c r="F2547">
        <v>347341</v>
      </c>
      <c r="G2547">
        <v>746.3</v>
      </c>
      <c r="H2547">
        <v>79052979.200000003</v>
      </c>
      <c r="I2547">
        <v>162509.44</v>
      </c>
      <c r="J2547">
        <v>0.65600000000000003</v>
      </c>
      <c r="K2547">
        <v>25.27</v>
      </c>
      <c r="L2547">
        <v>36.758000000000003</v>
      </c>
      <c r="M2547">
        <v>14.444000000000001</v>
      </c>
    </row>
    <row r="2548" spans="1:13" x14ac:dyDescent="0.3">
      <c r="A2548" t="s">
        <v>32</v>
      </c>
      <c r="B2548">
        <v>2012</v>
      </c>
      <c r="C2548" t="s">
        <v>16</v>
      </c>
      <c r="D2548" t="s">
        <v>253</v>
      </c>
      <c r="E2548">
        <v>48188</v>
      </c>
      <c r="F2548">
        <v>33328</v>
      </c>
      <c r="G2548">
        <v>746.3</v>
      </c>
      <c r="H2548">
        <v>7266750.4000000004</v>
      </c>
      <c r="I2548">
        <v>14938.28</v>
      </c>
      <c r="J2548">
        <v>0.72799999999999998</v>
      </c>
      <c r="K2548">
        <v>25.27</v>
      </c>
      <c r="L2548">
        <v>36.758000000000003</v>
      </c>
      <c r="M2548">
        <v>14.444000000000001</v>
      </c>
    </row>
    <row r="2549" spans="1:13" x14ac:dyDescent="0.3">
      <c r="A2549" t="s">
        <v>20</v>
      </c>
      <c r="B2549">
        <v>2012</v>
      </c>
      <c r="C2549" t="s">
        <v>39</v>
      </c>
      <c r="D2549" t="s">
        <v>253</v>
      </c>
      <c r="E2549">
        <v>9733617</v>
      </c>
      <c r="F2549">
        <v>31332434</v>
      </c>
      <c r="G2549">
        <v>746.3</v>
      </c>
      <c r="H2549">
        <v>1467829444</v>
      </c>
      <c r="I2549">
        <v>3017421.27</v>
      </c>
      <c r="J2549">
        <v>3.2490000000000001</v>
      </c>
      <c r="K2549">
        <v>25.27</v>
      </c>
      <c r="L2549">
        <v>36.758000000000003</v>
      </c>
      <c r="M2549">
        <v>14.444000000000001</v>
      </c>
    </row>
    <row r="2550" spans="1:13" x14ac:dyDescent="0.3">
      <c r="A2550" t="s">
        <v>22</v>
      </c>
      <c r="B2550">
        <v>2012</v>
      </c>
      <c r="C2550" t="s">
        <v>123</v>
      </c>
      <c r="D2550" t="s">
        <v>295</v>
      </c>
      <c r="E2550">
        <v>113210</v>
      </c>
      <c r="F2550">
        <v>157792</v>
      </c>
      <c r="G2550">
        <v>1309.8</v>
      </c>
      <c r="H2550">
        <v>17072068</v>
      </c>
      <c r="I2550">
        <v>35095.1</v>
      </c>
      <c r="J2550">
        <v>1.4570000000000001</v>
      </c>
      <c r="K2550">
        <v>18.809999999999999</v>
      </c>
      <c r="L2550">
        <v>29.204999999999998</v>
      </c>
      <c r="M2550">
        <v>9.9870000000000001</v>
      </c>
    </row>
    <row r="2551" spans="1:13" x14ac:dyDescent="0.3">
      <c r="A2551" t="s">
        <v>13</v>
      </c>
      <c r="B2551">
        <v>2012</v>
      </c>
      <c r="C2551" t="s">
        <v>19</v>
      </c>
      <c r="D2551" t="s">
        <v>295</v>
      </c>
      <c r="E2551">
        <v>255037</v>
      </c>
      <c r="F2551">
        <v>561339</v>
      </c>
      <c r="G2551">
        <v>1309.8</v>
      </c>
      <c r="H2551">
        <v>38459579.600000001</v>
      </c>
      <c r="I2551">
        <v>79061.47</v>
      </c>
      <c r="J2551">
        <v>1.7509999999999999</v>
      </c>
      <c r="K2551">
        <v>18.809999999999999</v>
      </c>
      <c r="L2551">
        <v>29.204999999999998</v>
      </c>
      <c r="M2551">
        <v>9.9870000000000001</v>
      </c>
    </row>
    <row r="2552" spans="1:13" x14ac:dyDescent="0.3">
      <c r="A2552" t="s">
        <v>13</v>
      </c>
      <c r="B2552">
        <v>2012</v>
      </c>
      <c r="C2552" t="s">
        <v>16</v>
      </c>
      <c r="D2552" t="s">
        <v>295</v>
      </c>
      <c r="E2552">
        <v>14200</v>
      </c>
      <c r="F2552">
        <v>45552</v>
      </c>
      <c r="G2552">
        <v>1309.8</v>
      </c>
      <c r="H2552">
        <v>2141360</v>
      </c>
      <c r="I2552" t="s">
        <v>468</v>
      </c>
      <c r="J2552">
        <v>3.21</v>
      </c>
      <c r="K2552">
        <v>18.809999999999999</v>
      </c>
      <c r="L2552">
        <v>29.204999999999998</v>
      </c>
    </row>
    <row r="2553" spans="1:13" x14ac:dyDescent="0.3">
      <c r="A2553" t="s">
        <v>18</v>
      </c>
      <c r="B2553">
        <v>2012</v>
      </c>
      <c r="C2553" t="s">
        <v>24</v>
      </c>
      <c r="D2553" t="s">
        <v>295</v>
      </c>
      <c r="E2553">
        <v>103983</v>
      </c>
      <c r="F2553">
        <v>6344504</v>
      </c>
      <c r="G2553">
        <v>1309.8</v>
      </c>
      <c r="H2553">
        <v>15680636.4</v>
      </c>
      <c r="I2553">
        <v>32234.73</v>
      </c>
      <c r="J2553">
        <v>61.14</v>
      </c>
      <c r="K2553">
        <v>18.809999999999999</v>
      </c>
      <c r="L2553">
        <v>29.204999999999998</v>
      </c>
      <c r="M2553">
        <v>9.9870000000000001</v>
      </c>
    </row>
    <row r="2554" spans="1:13" x14ac:dyDescent="0.3">
      <c r="A2554" t="s">
        <v>31</v>
      </c>
      <c r="B2554">
        <v>2012</v>
      </c>
      <c r="C2554" t="s">
        <v>38</v>
      </c>
      <c r="D2554" t="s">
        <v>295</v>
      </c>
      <c r="E2554">
        <v>3</v>
      </c>
      <c r="F2554">
        <v>3</v>
      </c>
      <c r="G2554">
        <v>1309.8</v>
      </c>
      <c r="H2554">
        <v>452.4</v>
      </c>
      <c r="I2554">
        <v>0.93</v>
      </c>
      <c r="J2554">
        <v>1</v>
      </c>
      <c r="K2554">
        <v>18.809999999999999</v>
      </c>
      <c r="L2554">
        <v>29.204999999999998</v>
      </c>
      <c r="M2554">
        <v>9.9870000000000001</v>
      </c>
    </row>
    <row r="2555" spans="1:13" x14ac:dyDescent="0.3">
      <c r="A2555" t="s">
        <v>32</v>
      </c>
      <c r="B2555">
        <v>2012</v>
      </c>
      <c r="C2555" t="s">
        <v>19</v>
      </c>
      <c r="D2555" t="s">
        <v>295</v>
      </c>
      <c r="E2555">
        <v>11770</v>
      </c>
      <c r="F2555">
        <v>9211</v>
      </c>
      <c r="G2555">
        <v>1309.8</v>
      </c>
      <c r="H2555">
        <v>1774916</v>
      </c>
      <c r="I2555">
        <v>3648.7</v>
      </c>
      <c r="J2555">
        <v>0.752</v>
      </c>
      <c r="K2555">
        <v>18.809999999999999</v>
      </c>
      <c r="L2555">
        <v>29.204999999999998</v>
      </c>
      <c r="M2555">
        <v>9.9870000000000001</v>
      </c>
    </row>
    <row r="2556" spans="1:13" x14ac:dyDescent="0.3">
      <c r="A2556" t="s">
        <v>32</v>
      </c>
      <c r="B2556">
        <v>2012</v>
      </c>
      <c r="C2556" t="s">
        <v>16</v>
      </c>
      <c r="D2556" t="s">
        <v>295</v>
      </c>
      <c r="E2556">
        <v>114</v>
      </c>
      <c r="F2556">
        <v>58</v>
      </c>
      <c r="G2556">
        <v>1309.8</v>
      </c>
      <c r="H2556">
        <v>17191.2</v>
      </c>
      <c r="I2556">
        <v>35.340000000000003</v>
      </c>
      <c r="J2556">
        <v>0.628</v>
      </c>
      <c r="K2556">
        <v>18.809999999999999</v>
      </c>
      <c r="L2556">
        <v>29.204999999999998</v>
      </c>
      <c r="M2556">
        <v>9.9870000000000001</v>
      </c>
    </row>
    <row r="2557" spans="1:13" x14ac:dyDescent="0.3">
      <c r="A2557" t="s">
        <v>20</v>
      </c>
      <c r="B2557">
        <v>2012</v>
      </c>
      <c r="C2557" t="s">
        <v>21</v>
      </c>
      <c r="D2557" t="s">
        <v>295</v>
      </c>
      <c r="E2557">
        <v>349669</v>
      </c>
      <c r="F2557">
        <v>853769</v>
      </c>
      <c r="G2557">
        <v>1309.8</v>
      </c>
      <c r="H2557">
        <v>52730085.200000003</v>
      </c>
      <c r="I2557">
        <v>108397.39</v>
      </c>
      <c r="J2557">
        <v>1.9550000000000001</v>
      </c>
      <c r="K2557">
        <v>18.809999999999999</v>
      </c>
      <c r="L2557">
        <v>29.204999999999998</v>
      </c>
      <c r="M2557">
        <v>9.9870000000000001</v>
      </c>
    </row>
    <row r="2558" spans="1:13" x14ac:dyDescent="0.3">
      <c r="A2558" t="s">
        <v>22</v>
      </c>
      <c r="B2558">
        <v>2012</v>
      </c>
      <c r="C2558" t="s">
        <v>14</v>
      </c>
      <c r="D2558" t="s">
        <v>322</v>
      </c>
      <c r="E2558" t="s">
        <v>469</v>
      </c>
      <c r="F2558">
        <v>18462</v>
      </c>
      <c r="G2558">
        <v>1102</v>
      </c>
      <c r="H2558">
        <v>3239184</v>
      </c>
      <c r="I2558">
        <v>6658.8</v>
      </c>
      <c r="J2558">
        <v>0.82899999999999996</v>
      </c>
      <c r="K2558">
        <v>23.111999999999998</v>
      </c>
      <c r="L2558">
        <v>33.587000000000003</v>
      </c>
      <c r="M2558">
        <v>12.73</v>
      </c>
    </row>
    <row r="2559" spans="1:13" x14ac:dyDescent="0.3">
      <c r="A2559" t="s">
        <v>13</v>
      </c>
      <c r="B2559">
        <v>2012</v>
      </c>
      <c r="C2559" t="s">
        <v>14</v>
      </c>
      <c r="D2559" t="s">
        <v>322</v>
      </c>
      <c r="E2559">
        <v>148761</v>
      </c>
      <c r="F2559">
        <v>129693</v>
      </c>
      <c r="G2559">
        <v>1102</v>
      </c>
      <c r="H2559">
        <v>22433158.800000001</v>
      </c>
      <c r="I2559">
        <v>46115.91</v>
      </c>
      <c r="J2559">
        <v>0.76100000000000001</v>
      </c>
      <c r="K2559">
        <v>23.111999999999998</v>
      </c>
      <c r="L2559">
        <v>33.587000000000003</v>
      </c>
      <c r="M2559">
        <v>12.73</v>
      </c>
    </row>
    <row r="2560" spans="1:13" x14ac:dyDescent="0.3">
      <c r="A2560" t="s">
        <v>13</v>
      </c>
      <c r="B2560">
        <v>2012</v>
      </c>
      <c r="C2560" t="s">
        <v>17</v>
      </c>
      <c r="D2560" t="s">
        <v>322</v>
      </c>
      <c r="E2560">
        <v>942310</v>
      </c>
      <c r="F2560">
        <v>1292796</v>
      </c>
      <c r="G2560">
        <v>1102</v>
      </c>
      <c r="H2560">
        <v>142100348</v>
      </c>
      <c r="I2560">
        <v>292116.09999999998</v>
      </c>
      <c r="J2560">
        <v>1.3380000000000001</v>
      </c>
      <c r="K2560">
        <v>23.111999999999998</v>
      </c>
      <c r="L2560">
        <v>33.587000000000003</v>
      </c>
      <c r="M2560">
        <v>12.73</v>
      </c>
    </row>
    <row r="2561" spans="1:13" x14ac:dyDescent="0.3">
      <c r="A2561" t="s">
        <v>18</v>
      </c>
      <c r="B2561">
        <v>2012</v>
      </c>
      <c r="C2561" t="s">
        <v>24</v>
      </c>
      <c r="D2561" t="s">
        <v>322</v>
      </c>
      <c r="E2561">
        <v>990</v>
      </c>
      <c r="F2561">
        <v>48888</v>
      </c>
      <c r="G2561">
        <v>1102</v>
      </c>
      <c r="H2561">
        <v>149292</v>
      </c>
      <c r="I2561">
        <v>306.89999999999998</v>
      </c>
      <c r="J2561">
        <v>46.728000000000002</v>
      </c>
      <c r="K2561">
        <v>23.111999999999998</v>
      </c>
      <c r="L2561">
        <v>33.587000000000003</v>
      </c>
      <c r="M2561">
        <v>12.73</v>
      </c>
    </row>
    <row r="2562" spans="1:13" x14ac:dyDescent="0.3">
      <c r="A2562" t="s">
        <v>20</v>
      </c>
      <c r="B2562">
        <v>2012</v>
      </c>
      <c r="C2562" t="s">
        <v>21</v>
      </c>
      <c r="D2562" t="s">
        <v>322</v>
      </c>
      <c r="E2562">
        <v>69336</v>
      </c>
      <c r="F2562">
        <v>128571</v>
      </c>
      <c r="G2562">
        <v>1102</v>
      </c>
      <c r="H2562">
        <v>10455868.800000001</v>
      </c>
      <c r="I2562">
        <v>21494.16</v>
      </c>
      <c r="J2562">
        <v>1.663</v>
      </c>
      <c r="K2562">
        <v>23.111999999999998</v>
      </c>
      <c r="L2562">
        <v>33.587000000000003</v>
      </c>
      <c r="M2562">
        <v>12.73</v>
      </c>
    </row>
    <row r="2563" spans="1:13" x14ac:dyDescent="0.3">
      <c r="A2563" t="s">
        <v>22</v>
      </c>
      <c r="B2563">
        <v>2012</v>
      </c>
      <c r="C2563" t="s">
        <v>14</v>
      </c>
      <c r="D2563" t="s">
        <v>28</v>
      </c>
      <c r="E2563">
        <v>10095</v>
      </c>
      <c r="F2563">
        <v>11064</v>
      </c>
      <c r="G2563">
        <v>1566</v>
      </c>
      <c r="I2563">
        <v>3129.45</v>
      </c>
      <c r="J2563">
        <v>0.70599999999999996</v>
      </c>
      <c r="K2563">
        <v>25.506</v>
      </c>
      <c r="L2563">
        <v>36.134</v>
      </c>
      <c r="M2563">
        <v>15.651999999999999</v>
      </c>
    </row>
    <row r="2564" spans="1:13" x14ac:dyDescent="0.3">
      <c r="A2564" t="s">
        <v>13</v>
      </c>
      <c r="B2564">
        <v>2012</v>
      </c>
      <c r="C2564" t="s">
        <v>59</v>
      </c>
      <c r="D2564" t="s">
        <v>28</v>
      </c>
      <c r="E2564">
        <v>205082</v>
      </c>
      <c r="F2564">
        <v>471150</v>
      </c>
      <c r="G2564">
        <v>1566</v>
      </c>
      <c r="H2564">
        <v>30926365.600000001</v>
      </c>
      <c r="I2564">
        <v>63575.42</v>
      </c>
      <c r="J2564">
        <v>2.2589999999999999</v>
      </c>
      <c r="K2564">
        <v>25.506</v>
      </c>
      <c r="L2564">
        <v>36.134</v>
      </c>
      <c r="M2564">
        <v>15.651999999999999</v>
      </c>
    </row>
    <row r="2565" spans="1:13" x14ac:dyDescent="0.3">
      <c r="A2565" t="s">
        <v>13</v>
      </c>
      <c r="B2565">
        <v>2012</v>
      </c>
      <c r="C2565" t="s">
        <v>16</v>
      </c>
      <c r="D2565" t="s">
        <v>28</v>
      </c>
      <c r="E2565">
        <v>1228263</v>
      </c>
      <c r="F2565">
        <v>4065052</v>
      </c>
      <c r="G2565">
        <v>1566</v>
      </c>
      <c r="H2565">
        <v>185222060.40000001</v>
      </c>
      <c r="I2565">
        <v>380761.53</v>
      </c>
      <c r="J2565">
        <v>3.206</v>
      </c>
      <c r="K2565">
        <v>25.506</v>
      </c>
      <c r="L2565">
        <v>36.134</v>
      </c>
      <c r="M2565">
        <v>15.651999999999999</v>
      </c>
    </row>
    <row r="2566" spans="1:13" x14ac:dyDescent="0.3">
      <c r="A2566" t="s">
        <v>13</v>
      </c>
      <c r="B2566">
        <v>2012</v>
      </c>
      <c r="C2566" t="s">
        <v>177</v>
      </c>
      <c r="D2566" t="s">
        <v>28</v>
      </c>
      <c r="E2566">
        <v>4010973</v>
      </c>
      <c r="F2566">
        <v>0</v>
      </c>
      <c r="G2566">
        <v>1566</v>
      </c>
      <c r="I2566">
        <v>1243401.6299999999</v>
      </c>
      <c r="J2566">
        <v>2.5299999999999998</v>
      </c>
      <c r="K2566">
        <v>25.506</v>
      </c>
      <c r="L2566">
        <v>36.134</v>
      </c>
      <c r="M2566">
        <v>15.651999999999999</v>
      </c>
    </row>
    <row r="2567" spans="1:13" x14ac:dyDescent="0.3">
      <c r="A2567" t="s">
        <v>18</v>
      </c>
      <c r="B2567">
        <v>2012</v>
      </c>
      <c r="C2567" t="s">
        <v>137</v>
      </c>
      <c r="D2567" t="s">
        <v>28</v>
      </c>
      <c r="E2567">
        <v>16096</v>
      </c>
      <c r="F2567">
        <v>1617025</v>
      </c>
      <c r="G2567">
        <v>1566</v>
      </c>
      <c r="H2567">
        <v>2427276.7999999998</v>
      </c>
      <c r="I2567">
        <v>4989.76</v>
      </c>
      <c r="J2567">
        <v>99.781999999999996</v>
      </c>
      <c r="K2567">
        <v>25.506</v>
      </c>
      <c r="M2567">
        <v>15.651999999999999</v>
      </c>
    </row>
    <row r="2568" spans="1:13" x14ac:dyDescent="0.3">
      <c r="A2568" t="s">
        <v>31</v>
      </c>
      <c r="B2568">
        <v>2012</v>
      </c>
      <c r="C2568" t="s">
        <v>166</v>
      </c>
      <c r="D2568" t="s">
        <v>28</v>
      </c>
      <c r="E2568">
        <v>7345</v>
      </c>
      <c r="F2568">
        <v>9591</v>
      </c>
      <c r="G2568">
        <v>1566</v>
      </c>
      <c r="H2568">
        <v>1107626</v>
      </c>
      <c r="I2568">
        <v>2276.9499999999998</v>
      </c>
      <c r="J2568">
        <v>1.31</v>
      </c>
      <c r="K2568">
        <v>25.506</v>
      </c>
      <c r="L2568">
        <v>36.134</v>
      </c>
      <c r="M2568">
        <v>15.651999999999999</v>
      </c>
    </row>
    <row r="2569" spans="1:13" x14ac:dyDescent="0.3">
      <c r="A2569" t="s">
        <v>32</v>
      </c>
      <c r="B2569">
        <v>2012</v>
      </c>
      <c r="C2569" t="s">
        <v>19</v>
      </c>
      <c r="D2569" t="s">
        <v>28</v>
      </c>
      <c r="E2569">
        <v>50996</v>
      </c>
      <c r="F2569">
        <v>34295</v>
      </c>
      <c r="G2569">
        <v>1566</v>
      </c>
      <c r="H2569">
        <v>7690196.7999999998</v>
      </c>
      <c r="I2569">
        <v>15808.76</v>
      </c>
      <c r="K2569">
        <v>25.506</v>
      </c>
      <c r="L2569">
        <v>36.134</v>
      </c>
      <c r="M2569">
        <v>15.651999999999999</v>
      </c>
    </row>
    <row r="2570" spans="1:13" x14ac:dyDescent="0.3">
      <c r="A2570" t="s">
        <v>32</v>
      </c>
      <c r="B2570">
        <v>2012</v>
      </c>
      <c r="C2570" t="s">
        <v>48</v>
      </c>
      <c r="D2570" t="s">
        <v>28</v>
      </c>
      <c r="E2570">
        <v>9251</v>
      </c>
      <c r="F2570">
        <v>7898</v>
      </c>
      <c r="G2570">
        <v>1566</v>
      </c>
      <c r="H2570">
        <v>1395050.8</v>
      </c>
      <c r="I2570">
        <v>2867.81</v>
      </c>
      <c r="K2570">
        <v>25.506</v>
      </c>
      <c r="L2570">
        <v>36.134</v>
      </c>
      <c r="M2570">
        <v>15.651999999999999</v>
      </c>
    </row>
    <row r="2571" spans="1:13" x14ac:dyDescent="0.3">
      <c r="A2571" t="s">
        <v>20</v>
      </c>
      <c r="B2571">
        <v>2012</v>
      </c>
      <c r="C2571" t="s">
        <v>21</v>
      </c>
      <c r="D2571" t="s">
        <v>28</v>
      </c>
      <c r="E2571">
        <v>321572</v>
      </c>
      <c r="F2571">
        <v>895927</v>
      </c>
      <c r="G2571">
        <v>1566</v>
      </c>
      <c r="H2571">
        <v>48493057.600000001</v>
      </c>
      <c r="I2571">
        <v>99687.32</v>
      </c>
      <c r="J2571">
        <v>2.5550000000000002</v>
      </c>
      <c r="K2571">
        <v>25.506</v>
      </c>
      <c r="L2571">
        <v>36.134</v>
      </c>
      <c r="M2571">
        <v>15.651999999999999</v>
      </c>
    </row>
    <row r="2572" spans="1:13" x14ac:dyDescent="0.3">
      <c r="A2572" t="s">
        <v>22</v>
      </c>
      <c r="B2572">
        <v>2013</v>
      </c>
      <c r="C2572" t="s">
        <v>19</v>
      </c>
      <c r="D2572" t="s">
        <v>243</v>
      </c>
      <c r="F2572">
        <v>7138</v>
      </c>
      <c r="G2572">
        <v>1069.9000000000001</v>
      </c>
      <c r="H2572">
        <v>1016342.66</v>
      </c>
      <c r="I2572">
        <v>1899.18</v>
      </c>
      <c r="J2572">
        <v>0.99299999999999999</v>
      </c>
      <c r="K2572">
        <v>25.404</v>
      </c>
      <c r="L2572">
        <v>35.996000000000002</v>
      </c>
      <c r="M2572">
        <v>15.093999999999999</v>
      </c>
    </row>
    <row r="2573" spans="1:13" x14ac:dyDescent="0.3">
      <c r="A2573" t="s">
        <v>13</v>
      </c>
      <c r="B2573">
        <v>2013</v>
      </c>
      <c r="C2573" t="s">
        <v>389</v>
      </c>
      <c r="D2573" t="s">
        <v>243</v>
      </c>
      <c r="E2573">
        <v>549404</v>
      </c>
      <c r="F2573">
        <v>798676</v>
      </c>
      <c r="G2573">
        <v>1069.9000000000001</v>
      </c>
      <c r="H2573">
        <v>79383383.959999993</v>
      </c>
      <c r="I2573">
        <v>148339.07999999999</v>
      </c>
      <c r="J2573">
        <v>1.413</v>
      </c>
      <c r="K2573">
        <v>25.404</v>
      </c>
      <c r="L2573">
        <v>35.996000000000002</v>
      </c>
      <c r="M2573">
        <v>15.093999999999999</v>
      </c>
    </row>
    <row r="2574" spans="1:13" x14ac:dyDescent="0.3">
      <c r="A2574" t="s">
        <v>13</v>
      </c>
      <c r="B2574">
        <v>2013</v>
      </c>
      <c r="C2574" t="s">
        <v>16</v>
      </c>
      <c r="D2574" t="s">
        <v>243</v>
      </c>
      <c r="E2574">
        <v>92207</v>
      </c>
      <c r="F2574">
        <v>215952</v>
      </c>
      <c r="G2574">
        <v>1069.9000000000001</v>
      </c>
      <c r="H2574">
        <v>13322989.43</v>
      </c>
      <c r="I2574">
        <v>24895.89</v>
      </c>
      <c r="J2574">
        <v>2.2330000000000001</v>
      </c>
      <c r="K2574">
        <v>25.404</v>
      </c>
      <c r="L2574">
        <v>35.996000000000002</v>
      </c>
    </row>
    <row r="2575" spans="1:13" x14ac:dyDescent="0.3">
      <c r="A2575" t="s">
        <v>13</v>
      </c>
      <c r="B2575">
        <v>2013</v>
      </c>
      <c r="D2575" t="s">
        <v>243</v>
      </c>
      <c r="E2575">
        <v>2509203</v>
      </c>
      <c r="F2575">
        <v>5634961</v>
      </c>
      <c r="G2575">
        <v>1069.9000000000001</v>
      </c>
      <c r="H2575">
        <v>362554741.5</v>
      </c>
      <c r="I2575">
        <v>677484.81</v>
      </c>
      <c r="J2575">
        <v>2.0670000000000002</v>
      </c>
      <c r="K2575">
        <v>25.404</v>
      </c>
      <c r="L2575">
        <v>35.996000000000002</v>
      </c>
      <c r="M2575">
        <v>15.093999999999999</v>
      </c>
    </row>
    <row r="2576" spans="1:13" x14ac:dyDescent="0.3">
      <c r="A2576" t="s">
        <v>18</v>
      </c>
      <c r="B2576">
        <v>2013</v>
      </c>
      <c r="C2576" t="s">
        <v>24</v>
      </c>
      <c r="D2576" t="s">
        <v>243</v>
      </c>
      <c r="E2576">
        <v>258068</v>
      </c>
      <c r="F2576">
        <v>12881781</v>
      </c>
      <c r="G2576">
        <v>1069.9000000000001</v>
      </c>
      <c r="H2576">
        <v>37288245.32</v>
      </c>
      <c r="I2576">
        <v>69678.36</v>
      </c>
      <c r="J2576">
        <v>51.209000000000003</v>
      </c>
      <c r="K2576">
        <v>25.404</v>
      </c>
      <c r="L2576">
        <v>35.996000000000002</v>
      </c>
      <c r="M2576">
        <v>15.093999999999999</v>
      </c>
    </row>
    <row r="2577" spans="1:13" x14ac:dyDescent="0.3">
      <c r="A2577" t="s">
        <v>31</v>
      </c>
      <c r="B2577">
        <v>2013</v>
      </c>
      <c r="C2577" t="s">
        <v>21</v>
      </c>
      <c r="D2577" t="s">
        <v>243</v>
      </c>
      <c r="E2577">
        <v>14030</v>
      </c>
      <c r="F2577">
        <v>19789</v>
      </c>
      <c r="G2577">
        <v>1069.9000000000001</v>
      </c>
      <c r="H2577">
        <v>2027194.7</v>
      </c>
      <c r="I2577">
        <v>3788.1</v>
      </c>
      <c r="J2577">
        <v>1.417</v>
      </c>
      <c r="K2577">
        <v>25.404</v>
      </c>
      <c r="L2577">
        <v>35.996000000000002</v>
      </c>
      <c r="M2577">
        <v>15.093999999999999</v>
      </c>
    </row>
    <row r="2578" spans="1:13" x14ac:dyDescent="0.3">
      <c r="A2578" t="s">
        <v>32</v>
      </c>
      <c r="B2578">
        <v>2013</v>
      </c>
      <c r="C2578" t="s">
        <v>19</v>
      </c>
      <c r="D2578" t="s">
        <v>243</v>
      </c>
      <c r="E2578">
        <v>15503</v>
      </c>
      <c r="F2578">
        <v>14142</v>
      </c>
      <c r="G2578">
        <v>1069.9000000000001</v>
      </c>
      <c r="H2578" t="s">
        <v>470</v>
      </c>
      <c r="I2578">
        <v>4185.8100000000004</v>
      </c>
      <c r="J2578">
        <v>0.91800000000000004</v>
      </c>
      <c r="K2578">
        <v>25.404</v>
      </c>
      <c r="L2578">
        <v>35.996000000000002</v>
      </c>
      <c r="M2578">
        <v>15.093999999999999</v>
      </c>
    </row>
    <row r="2579" spans="1:13" x14ac:dyDescent="0.3">
      <c r="A2579" t="s">
        <v>20</v>
      </c>
      <c r="B2579">
        <v>2013</v>
      </c>
      <c r="C2579" t="s">
        <v>21</v>
      </c>
      <c r="D2579" t="s">
        <v>243</v>
      </c>
      <c r="E2579">
        <v>2148818</v>
      </c>
      <c r="F2579">
        <v>6134679</v>
      </c>
      <c r="G2579">
        <v>1069.9000000000001</v>
      </c>
      <c r="H2579">
        <v>310482712.80000001</v>
      </c>
      <c r="I2579">
        <v>580180.86</v>
      </c>
      <c r="J2579">
        <v>2.835</v>
      </c>
      <c r="K2579">
        <v>25.404</v>
      </c>
      <c r="L2579">
        <v>35.996000000000002</v>
      </c>
      <c r="M2579">
        <v>15.093999999999999</v>
      </c>
    </row>
    <row r="2580" spans="1:13" x14ac:dyDescent="0.3">
      <c r="A2580" t="s">
        <v>22</v>
      </c>
      <c r="B2580">
        <v>2013</v>
      </c>
      <c r="C2580" t="s">
        <v>19</v>
      </c>
      <c r="D2580" t="s">
        <v>282</v>
      </c>
      <c r="F2580">
        <v>1936</v>
      </c>
      <c r="G2580">
        <v>1418.3</v>
      </c>
      <c r="H2580">
        <v>1105059.52</v>
      </c>
      <c r="I2580">
        <v>2064.96</v>
      </c>
      <c r="J2580">
        <v>0.27100000000000002</v>
      </c>
      <c r="K2580">
        <v>25.835000000000001</v>
      </c>
      <c r="L2580">
        <v>36.347999999999999</v>
      </c>
      <c r="M2580">
        <v>15.42</v>
      </c>
    </row>
    <row r="2581" spans="1:13" x14ac:dyDescent="0.3">
      <c r="A2581" t="s">
        <v>13</v>
      </c>
      <c r="B2581">
        <v>2013</v>
      </c>
      <c r="C2581" t="s">
        <v>19</v>
      </c>
      <c r="D2581" t="s">
        <v>282</v>
      </c>
      <c r="E2581" t="s">
        <v>471</v>
      </c>
      <c r="F2581">
        <v>7102729</v>
      </c>
      <c r="G2581">
        <v>1418.3</v>
      </c>
      <c r="H2581">
        <v>576185807.29999995</v>
      </c>
      <c r="I2581">
        <v>1076684.67</v>
      </c>
      <c r="J2581">
        <v>1.75</v>
      </c>
      <c r="K2581">
        <v>25.835000000000001</v>
      </c>
      <c r="L2581">
        <v>36.347999999999999</v>
      </c>
      <c r="M2581">
        <v>15.42</v>
      </c>
    </row>
    <row r="2582" spans="1:13" x14ac:dyDescent="0.3">
      <c r="A2582" t="s">
        <v>18</v>
      </c>
      <c r="B2582">
        <v>2013</v>
      </c>
      <c r="D2582" t="s">
        <v>282</v>
      </c>
      <c r="E2582">
        <v>44097</v>
      </c>
      <c r="F2582">
        <v>2129180</v>
      </c>
      <c r="G2582">
        <v>1418.3</v>
      </c>
      <c r="H2582">
        <v>6371575.5300000003</v>
      </c>
      <c r="I2582">
        <v>11906.19</v>
      </c>
      <c r="J2582">
        <v>48.28</v>
      </c>
      <c r="K2582">
        <v>25.835000000000001</v>
      </c>
      <c r="L2582">
        <v>36.347999999999999</v>
      </c>
      <c r="M2582">
        <v>15.42</v>
      </c>
    </row>
    <row r="2583" spans="1:13" x14ac:dyDescent="0.3">
      <c r="A2583" t="s">
        <v>18</v>
      </c>
      <c r="B2583">
        <v>2013</v>
      </c>
      <c r="C2583" t="s">
        <v>24</v>
      </c>
      <c r="D2583" t="s">
        <v>282</v>
      </c>
      <c r="E2583">
        <v>9189</v>
      </c>
      <c r="F2583">
        <v>23831</v>
      </c>
      <c r="G2583">
        <v>1418.3</v>
      </c>
      <c r="H2583">
        <v>1327718.6100000001</v>
      </c>
      <c r="I2583">
        <v>2481.0300000000002</v>
      </c>
      <c r="J2583">
        <v>2.9359999999999999</v>
      </c>
      <c r="K2583">
        <v>25.835000000000001</v>
      </c>
      <c r="L2583">
        <v>36.347999999999999</v>
      </c>
      <c r="M2583">
        <v>15.42</v>
      </c>
    </row>
    <row r="2584" spans="1:13" x14ac:dyDescent="0.3">
      <c r="A2584" t="s">
        <v>31</v>
      </c>
      <c r="B2584">
        <v>2013</v>
      </c>
      <c r="C2584" t="s">
        <v>19</v>
      </c>
      <c r="D2584" t="s">
        <v>282</v>
      </c>
      <c r="E2584">
        <v>3031</v>
      </c>
      <c r="F2584">
        <v>123</v>
      </c>
      <c r="G2584">
        <v>1418.3</v>
      </c>
      <c r="H2584">
        <v>437949.19</v>
      </c>
      <c r="I2584">
        <v>818.37</v>
      </c>
      <c r="J2584">
        <v>0.13800000000000001</v>
      </c>
      <c r="K2584">
        <v>25.835000000000001</v>
      </c>
      <c r="L2584">
        <v>36.347999999999999</v>
      </c>
      <c r="M2584">
        <v>15.42</v>
      </c>
    </row>
    <row r="2585" spans="1:13" x14ac:dyDescent="0.3">
      <c r="A2585" t="s">
        <v>31</v>
      </c>
      <c r="B2585">
        <v>2013</v>
      </c>
      <c r="C2585" t="s">
        <v>16</v>
      </c>
      <c r="D2585" t="s">
        <v>282</v>
      </c>
      <c r="E2585">
        <v>31</v>
      </c>
      <c r="F2585">
        <v>50</v>
      </c>
      <c r="G2585">
        <v>1418.3</v>
      </c>
      <c r="H2585">
        <v>4479.1899999999996</v>
      </c>
      <c r="I2585">
        <v>8.3699999999999992</v>
      </c>
      <c r="J2585">
        <v>1.61</v>
      </c>
      <c r="K2585">
        <v>25.835000000000001</v>
      </c>
      <c r="L2585">
        <v>36.347999999999999</v>
      </c>
      <c r="M2585">
        <v>15.42</v>
      </c>
    </row>
    <row r="2586" spans="1:13" x14ac:dyDescent="0.3">
      <c r="A2586" t="s">
        <v>32</v>
      </c>
      <c r="B2586">
        <v>2013</v>
      </c>
      <c r="C2586" t="s">
        <v>19</v>
      </c>
      <c r="D2586" t="s">
        <v>282</v>
      </c>
      <c r="E2586">
        <v>93484</v>
      </c>
      <c r="F2586">
        <v>29013</v>
      </c>
      <c r="G2586">
        <v>1418.3</v>
      </c>
      <c r="H2586">
        <v>13507503.16</v>
      </c>
      <c r="I2586">
        <v>25240.68</v>
      </c>
      <c r="J2586">
        <v>0.33300000000000002</v>
      </c>
      <c r="K2586">
        <v>25.835000000000001</v>
      </c>
      <c r="L2586">
        <v>36.347999999999999</v>
      </c>
      <c r="M2586">
        <v>15.42</v>
      </c>
    </row>
    <row r="2587" spans="1:13" x14ac:dyDescent="0.3">
      <c r="A2587" t="s">
        <v>32</v>
      </c>
      <c r="B2587">
        <v>2013</v>
      </c>
      <c r="C2587" t="s">
        <v>21</v>
      </c>
      <c r="D2587" t="s">
        <v>282</v>
      </c>
      <c r="E2587">
        <v>3451</v>
      </c>
      <c r="F2587">
        <v>912</v>
      </c>
      <c r="G2587">
        <v>1418.3</v>
      </c>
      <c r="H2587">
        <v>498634.99</v>
      </c>
      <c r="I2587">
        <v>931.77</v>
      </c>
      <c r="J2587">
        <v>0.28199999999999997</v>
      </c>
      <c r="K2587">
        <v>25.835000000000001</v>
      </c>
      <c r="L2587">
        <v>36.347999999999999</v>
      </c>
      <c r="M2587">
        <v>15.42</v>
      </c>
    </row>
    <row r="2588" spans="1:13" x14ac:dyDescent="0.3">
      <c r="A2588" t="s">
        <v>20</v>
      </c>
      <c r="B2588">
        <v>2013</v>
      </c>
      <c r="C2588" t="s">
        <v>21</v>
      </c>
      <c r="D2588" t="s">
        <v>282</v>
      </c>
      <c r="E2588">
        <v>105033</v>
      </c>
      <c r="F2588">
        <v>140756</v>
      </c>
      <c r="G2588">
        <v>1418.3</v>
      </c>
      <c r="H2588">
        <v>15176218.17</v>
      </c>
      <c r="I2588">
        <v>28358.91</v>
      </c>
      <c r="J2588">
        <v>1.5329999999999999</v>
      </c>
      <c r="K2588">
        <v>25.835000000000001</v>
      </c>
      <c r="L2588">
        <v>36.347999999999999</v>
      </c>
      <c r="M2588">
        <v>15.42</v>
      </c>
    </row>
    <row r="2589" spans="1:13" x14ac:dyDescent="0.3">
      <c r="A2589" t="s">
        <v>22</v>
      </c>
      <c r="B2589">
        <v>2013</v>
      </c>
      <c r="C2589" t="s">
        <v>19</v>
      </c>
      <c r="D2589" t="s">
        <v>244</v>
      </c>
      <c r="E2589">
        <v>14326</v>
      </c>
      <c r="F2589">
        <v>14082</v>
      </c>
      <c r="G2589">
        <v>1006.5</v>
      </c>
      <c r="H2589">
        <v>2069963.74</v>
      </c>
      <c r="I2589">
        <v>3868.02</v>
      </c>
      <c r="K2589">
        <v>26.045999999999999</v>
      </c>
      <c r="L2589">
        <v>37.44</v>
      </c>
      <c r="M2589">
        <v>15.654</v>
      </c>
    </row>
    <row r="2590" spans="1:13" x14ac:dyDescent="0.3">
      <c r="A2590" t="s">
        <v>13</v>
      </c>
      <c r="B2590">
        <v>2013</v>
      </c>
      <c r="C2590" t="s">
        <v>19</v>
      </c>
      <c r="D2590" t="s">
        <v>244</v>
      </c>
      <c r="E2590">
        <v>787300</v>
      </c>
      <c r="F2590">
        <v>1672585</v>
      </c>
      <c r="G2590">
        <v>1006.5</v>
      </c>
      <c r="H2590">
        <v>113756977</v>
      </c>
      <c r="I2590">
        <v>212571</v>
      </c>
      <c r="J2590">
        <v>1.9390000000000001</v>
      </c>
      <c r="K2590">
        <v>26.045999999999999</v>
      </c>
      <c r="L2590">
        <v>37.44</v>
      </c>
      <c r="M2590">
        <v>15.654</v>
      </c>
    </row>
    <row r="2591" spans="1:13" x14ac:dyDescent="0.3">
      <c r="A2591" t="s">
        <v>13</v>
      </c>
      <c r="B2591">
        <v>2013</v>
      </c>
      <c r="C2591" t="s">
        <v>16</v>
      </c>
      <c r="D2591" t="s">
        <v>244</v>
      </c>
      <c r="E2591">
        <v>33099</v>
      </c>
      <c r="F2591">
        <v>105505</v>
      </c>
      <c r="G2591">
        <v>1006.5</v>
      </c>
      <c r="H2591">
        <v>4782474.51</v>
      </c>
      <c r="I2591">
        <v>8936.73</v>
      </c>
      <c r="J2591">
        <v>3.1339999999999999</v>
      </c>
      <c r="K2591">
        <v>26.045999999999999</v>
      </c>
      <c r="L2591">
        <v>37.44</v>
      </c>
      <c r="M2591">
        <v>15.654</v>
      </c>
    </row>
    <row r="2592" spans="1:13" x14ac:dyDescent="0.3">
      <c r="A2592" t="s">
        <v>18</v>
      </c>
      <c r="B2592">
        <v>2013</v>
      </c>
      <c r="C2592" t="s">
        <v>24</v>
      </c>
      <c r="D2592" t="s">
        <v>244</v>
      </c>
      <c r="E2592">
        <v>173065</v>
      </c>
      <c r="F2592">
        <v>11513762</v>
      </c>
      <c r="G2592">
        <v>1006.5</v>
      </c>
      <c r="H2592">
        <v>25006161.850000001</v>
      </c>
      <c r="I2592">
        <v>46727.55</v>
      </c>
      <c r="J2592">
        <v>60.886000000000003</v>
      </c>
      <c r="K2592">
        <v>26.045999999999999</v>
      </c>
      <c r="L2592">
        <v>37.44</v>
      </c>
      <c r="M2592" t="s">
        <v>472</v>
      </c>
    </row>
    <row r="2593" spans="1:13" x14ac:dyDescent="0.3">
      <c r="A2593" t="s">
        <v>32</v>
      </c>
      <c r="B2593">
        <v>2013</v>
      </c>
      <c r="C2593" t="s">
        <v>19</v>
      </c>
      <c r="D2593" t="s">
        <v>244</v>
      </c>
      <c r="E2593">
        <v>86413</v>
      </c>
      <c r="F2593">
        <v>52715</v>
      </c>
      <c r="G2593">
        <v>1006.5</v>
      </c>
      <c r="H2593">
        <v>12485814.369999999</v>
      </c>
      <c r="I2593">
        <v>23331.51</v>
      </c>
      <c r="J2593">
        <v>0.63500000000000001</v>
      </c>
      <c r="K2593">
        <v>26.045999999999999</v>
      </c>
      <c r="M2593">
        <v>15.654</v>
      </c>
    </row>
    <row r="2594" spans="1:13" x14ac:dyDescent="0.3">
      <c r="A2594" t="s">
        <v>32</v>
      </c>
      <c r="B2594">
        <v>2013</v>
      </c>
      <c r="C2594" t="s">
        <v>16</v>
      </c>
      <c r="D2594" t="s">
        <v>244</v>
      </c>
      <c r="E2594">
        <v>1253</v>
      </c>
      <c r="F2594">
        <v>801</v>
      </c>
      <c r="G2594">
        <v>1006.5</v>
      </c>
      <c r="H2594">
        <v>181045.97</v>
      </c>
      <c r="I2594">
        <v>338.31</v>
      </c>
      <c r="J2594">
        <v>0.57999999999999996</v>
      </c>
      <c r="K2594">
        <v>26.045999999999999</v>
      </c>
      <c r="L2594">
        <v>37.44</v>
      </c>
      <c r="M2594">
        <v>15.654</v>
      </c>
    </row>
    <row r="2595" spans="1:13" x14ac:dyDescent="0.3">
      <c r="A2595" t="s">
        <v>20</v>
      </c>
      <c r="B2595">
        <v>2013</v>
      </c>
      <c r="C2595" t="s">
        <v>108</v>
      </c>
      <c r="D2595" t="s">
        <v>244</v>
      </c>
      <c r="E2595">
        <v>1442288</v>
      </c>
      <c r="F2595">
        <v>4607993</v>
      </c>
      <c r="G2595">
        <v>1006.5</v>
      </c>
      <c r="H2595">
        <v>208396193.09999999</v>
      </c>
      <c r="I2595">
        <v>389417.76</v>
      </c>
      <c r="J2595">
        <v>3.0720000000000001</v>
      </c>
      <c r="K2595">
        <v>26.045999999999999</v>
      </c>
      <c r="L2595">
        <v>37.44</v>
      </c>
      <c r="M2595">
        <v>15.654</v>
      </c>
    </row>
    <row r="2596" spans="1:13" x14ac:dyDescent="0.3">
      <c r="A2596" t="s">
        <v>13</v>
      </c>
      <c r="B2596">
        <v>2013</v>
      </c>
      <c r="C2596" t="s">
        <v>19</v>
      </c>
      <c r="D2596" t="s">
        <v>258</v>
      </c>
      <c r="E2596">
        <v>1244000</v>
      </c>
      <c r="F2596">
        <v>4041000</v>
      </c>
      <c r="G2596">
        <v>452.2</v>
      </c>
      <c r="H2596">
        <v>179745560</v>
      </c>
      <c r="I2596">
        <v>335880</v>
      </c>
      <c r="J2596">
        <v>3.1120000000000001</v>
      </c>
      <c r="K2596">
        <v>24.981999999999999</v>
      </c>
      <c r="L2596" t="s">
        <v>473</v>
      </c>
      <c r="M2596">
        <v>13.262</v>
      </c>
    </row>
    <row r="2597" spans="1:13" x14ac:dyDescent="0.3">
      <c r="A2597" t="s">
        <v>18</v>
      </c>
      <c r="B2597">
        <v>2013</v>
      </c>
      <c r="C2597" t="s">
        <v>24</v>
      </c>
      <c r="D2597" t="s">
        <v>258</v>
      </c>
      <c r="E2597">
        <v>101000</v>
      </c>
      <c r="F2597">
        <v>7427000</v>
      </c>
      <c r="G2597">
        <v>452.2</v>
      </c>
      <c r="H2597">
        <v>14593490</v>
      </c>
      <c r="I2597">
        <v>27270</v>
      </c>
      <c r="J2597">
        <v>74.986999999999995</v>
      </c>
      <c r="K2597">
        <v>24.981999999999999</v>
      </c>
      <c r="L2597">
        <v>36.914999999999999</v>
      </c>
      <c r="M2597">
        <v>13.262</v>
      </c>
    </row>
    <row r="2598" spans="1:13" x14ac:dyDescent="0.3">
      <c r="A2598" t="s">
        <v>31</v>
      </c>
      <c r="B2598">
        <v>2013</v>
      </c>
      <c r="C2598" t="s">
        <v>123</v>
      </c>
      <c r="D2598" t="s">
        <v>258</v>
      </c>
      <c r="E2598">
        <v>3900</v>
      </c>
      <c r="F2598">
        <v>11100</v>
      </c>
      <c r="G2598">
        <v>452.2</v>
      </c>
      <c r="H2598">
        <v>563511</v>
      </c>
      <c r="I2598">
        <v>1053</v>
      </c>
      <c r="J2598">
        <v>1.927</v>
      </c>
      <c r="K2598">
        <v>24.981999999999999</v>
      </c>
      <c r="L2598">
        <v>36.914999999999999</v>
      </c>
      <c r="M2598">
        <v>13.262</v>
      </c>
    </row>
    <row r="2599" spans="1:13" x14ac:dyDescent="0.3">
      <c r="A2599" t="s">
        <v>32</v>
      </c>
      <c r="B2599">
        <v>2013</v>
      </c>
      <c r="C2599" t="s">
        <v>19</v>
      </c>
      <c r="D2599" t="s">
        <v>258</v>
      </c>
      <c r="F2599" t="s">
        <v>474</v>
      </c>
      <c r="G2599">
        <v>452.2</v>
      </c>
      <c r="H2599">
        <v>231184</v>
      </c>
      <c r="I2599">
        <v>432</v>
      </c>
      <c r="J2599">
        <v>0.45</v>
      </c>
      <c r="K2599">
        <v>24.981999999999999</v>
      </c>
      <c r="L2599">
        <v>36.914999999999999</v>
      </c>
      <c r="M2599">
        <v>13.262</v>
      </c>
    </row>
    <row r="2600" spans="1:13" x14ac:dyDescent="0.3">
      <c r="A2600" t="s">
        <v>20</v>
      </c>
      <c r="B2600">
        <v>2013</v>
      </c>
      <c r="C2600" t="s">
        <v>21</v>
      </c>
      <c r="D2600" t="s">
        <v>258</v>
      </c>
      <c r="E2600">
        <v>2499000</v>
      </c>
      <c r="F2600">
        <v>11800000</v>
      </c>
      <c r="G2600">
        <v>452.2</v>
      </c>
      <c r="H2600">
        <v>361080510</v>
      </c>
      <c r="I2600">
        <v>674730</v>
      </c>
      <c r="J2600">
        <v>4.6239999999999997</v>
      </c>
      <c r="K2600">
        <v>24.981999999999999</v>
      </c>
      <c r="L2600">
        <v>36.914999999999999</v>
      </c>
      <c r="M2600">
        <v>13.262</v>
      </c>
    </row>
    <row r="2601" spans="1:13" x14ac:dyDescent="0.3">
      <c r="A2601" t="s">
        <v>22</v>
      </c>
      <c r="B2601">
        <v>2013</v>
      </c>
      <c r="C2601" t="s">
        <v>19</v>
      </c>
      <c r="D2601" t="s">
        <v>259</v>
      </c>
      <c r="E2601">
        <v>1927</v>
      </c>
      <c r="F2601">
        <v>1774</v>
      </c>
      <c r="G2601">
        <v>1216.9000000000001</v>
      </c>
      <c r="H2601">
        <v>278432.23</v>
      </c>
      <c r="I2601">
        <v>520.29</v>
      </c>
      <c r="J2601">
        <v>0.79900000000000004</v>
      </c>
      <c r="K2601">
        <v>20.797000000000001</v>
      </c>
      <c r="L2601">
        <v>30.795000000000002</v>
      </c>
      <c r="M2601">
        <v>11.608000000000001</v>
      </c>
    </row>
    <row r="2602" spans="1:13" x14ac:dyDescent="0.3">
      <c r="A2602" t="s">
        <v>13</v>
      </c>
      <c r="B2602">
        <v>2013</v>
      </c>
      <c r="C2602" t="s">
        <v>19</v>
      </c>
      <c r="D2602" t="s">
        <v>259</v>
      </c>
      <c r="E2602">
        <v>73139</v>
      </c>
      <c r="G2602">
        <v>1216.9000000000001</v>
      </c>
      <c r="I2602">
        <v>19747.53</v>
      </c>
      <c r="J2602">
        <v>1.5649999999999999</v>
      </c>
      <c r="K2602">
        <v>20.797000000000001</v>
      </c>
      <c r="L2602" t="s">
        <v>475</v>
      </c>
      <c r="M2602">
        <v>11.608000000000001</v>
      </c>
    </row>
    <row r="2603" spans="1:13" x14ac:dyDescent="0.3">
      <c r="A2603" t="s">
        <v>18</v>
      </c>
      <c r="B2603">
        <v>2013</v>
      </c>
      <c r="C2603" t="s">
        <v>24</v>
      </c>
      <c r="D2603" t="s">
        <v>259</v>
      </c>
      <c r="F2603">
        <v>3496</v>
      </c>
      <c r="G2603" t="s">
        <v>476</v>
      </c>
      <c r="H2603">
        <v>209366.01</v>
      </c>
      <c r="I2603">
        <v>391.23</v>
      </c>
      <c r="J2603">
        <v>3.07</v>
      </c>
      <c r="K2603">
        <v>20.797000000000001</v>
      </c>
      <c r="L2603">
        <v>30.795000000000002</v>
      </c>
      <c r="M2603">
        <v>11.608000000000001</v>
      </c>
    </row>
    <row r="2604" spans="1:13" x14ac:dyDescent="0.3">
      <c r="A2604" t="s">
        <v>32</v>
      </c>
      <c r="B2604">
        <v>2013</v>
      </c>
      <c r="C2604" t="s">
        <v>123</v>
      </c>
      <c r="D2604" t="s">
        <v>259</v>
      </c>
      <c r="E2604">
        <v>7686</v>
      </c>
      <c r="G2604">
        <v>1216.9000000000001</v>
      </c>
      <c r="H2604">
        <v>1110550.1399999999</v>
      </c>
      <c r="I2604">
        <v>2075.2199999999998</v>
      </c>
      <c r="J2604">
        <v>0.54</v>
      </c>
      <c r="K2604">
        <v>20.797000000000001</v>
      </c>
      <c r="L2604">
        <v>30.795000000000002</v>
      </c>
      <c r="M2604">
        <v>11.608000000000001</v>
      </c>
    </row>
    <row r="2605" spans="1:13" x14ac:dyDescent="0.3">
      <c r="A2605" t="s">
        <v>20</v>
      </c>
      <c r="B2605">
        <v>2013</v>
      </c>
      <c r="C2605" t="s">
        <v>21</v>
      </c>
      <c r="D2605" t="s">
        <v>259</v>
      </c>
      <c r="E2605">
        <v>415665</v>
      </c>
      <c r="F2605">
        <v>324283</v>
      </c>
      <c r="G2605">
        <v>1216.9000000000001</v>
      </c>
      <c r="H2605">
        <v>60059435.850000001</v>
      </c>
      <c r="I2605">
        <v>112229.55</v>
      </c>
      <c r="J2605">
        <v>0.78700000000000003</v>
      </c>
      <c r="K2605">
        <v>20.797000000000001</v>
      </c>
      <c r="L2605">
        <v>30.795000000000002</v>
      </c>
      <c r="M2605">
        <v>11.608000000000001</v>
      </c>
    </row>
    <row r="2606" spans="1:13" x14ac:dyDescent="0.3">
      <c r="A2606" t="s">
        <v>22</v>
      </c>
      <c r="B2606">
        <v>2013</v>
      </c>
      <c r="C2606" t="s">
        <v>19</v>
      </c>
      <c r="D2606" t="s">
        <v>246</v>
      </c>
      <c r="E2606">
        <v>336</v>
      </c>
      <c r="F2606">
        <v>192</v>
      </c>
      <c r="G2606">
        <v>1451.4</v>
      </c>
      <c r="H2606">
        <v>48548.639999999999</v>
      </c>
      <c r="I2606">
        <v>90.72</v>
      </c>
      <c r="J2606">
        <v>0.46300000000000002</v>
      </c>
      <c r="K2606">
        <v>25.477</v>
      </c>
      <c r="L2606">
        <v>36.615000000000002</v>
      </c>
      <c r="M2606">
        <v>14.648999999999999</v>
      </c>
    </row>
    <row r="2607" spans="1:13" x14ac:dyDescent="0.3">
      <c r="A2607" t="s">
        <v>13</v>
      </c>
      <c r="B2607">
        <v>2013</v>
      </c>
      <c r="C2607" t="s">
        <v>19</v>
      </c>
      <c r="D2607" t="s">
        <v>246</v>
      </c>
      <c r="F2607">
        <v>3321724</v>
      </c>
      <c r="G2607">
        <v>1451.4</v>
      </c>
      <c r="H2607">
        <v>271864581.5</v>
      </c>
      <c r="I2607">
        <v>508017.42</v>
      </c>
      <c r="J2607">
        <v>1.41</v>
      </c>
      <c r="K2607">
        <v>25.477</v>
      </c>
      <c r="L2607">
        <v>36.615000000000002</v>
      </c>
      <c r="M2607">
        <v>14.648999999999999</v>
      </c>
    </row>
    <row r="2608" spans="1:13" x14ac:dyDescent="0.3">
      <c r="A2608" t="s">
        <v>18</v>
      </c>
      <c r="B2608">
        <v>2013</v>
      </c>
      <c r="C2608" t="s">
        <v>24</v>
      </c>
      <c r="D2608" t="s">
        <v>246</v>
      </c>
      <c r="E2608">
        <v>55448</v>
      </c>
      <c r="F2608">
        <v>2797460</v>
      </c>
      <c r="G2608">
        <v>1451.4</v>
      </c>
      <c r="H2608">
        <v>8011681.5199999996</v>
      </c>
      <c r="I2608">
        <v>14970.96</v>
      </c>
      <c r="J2608">
        <v>39.731000000000002</v>
      </c>
      <c r="K2608">
        <v>25.477</v>
      </c>
      <c r="L2608">
        <v>36.615000000000002</v>
      </c>
      <c r="M2608">
        <v>14.648999999999999</v>
      </c>
    </row>
    <row r="2609" spans="1:13" x14ac:dyDescent="0.3">
      <c r="A2609" t="s">
        <v>31</v>
      </c>
      <c r="B2609">
        <v>2013</v>
      </c>
      <c r="C2609" t="s">
        <v>24</v>
      </c>
      <c r="D2609" t="s">
        <v>246</v>
      </c>
      <c r="E2609">
        <v>76</v>
      </c>
      <c r="F2609">
        <v>35</v>
      </c>
      <c r="G2609">
        <v>1451.4</v>
      </c>
      <c r="H2609">
        <v>10981.24</v>
      </c>
      <c r="I2609">
        <v>20.52</v>
      </c>
      <c r="J2609">
        <v>0.47699999999999998</v>
      </c>
      <c r="K2609">
        <v>25.477</v>
      </c>
      <c r="L2609">
        <v>36.615000000000002</v>
      </c>
      <c r="M2609">
        <v>14.648999999999999</v>
      </c>
    </row>
    <row r="2610" spans="1:13" x14ac:dyDescent="0.3">
      <c r="A2610" t="s">
        <v>32</v>
      </c>
      <c r="B2610">
        <v>2013</v>
      </c>
      <c r="C2610" t="s">
        <v>19</v>
      </c>
      <c r="D2610" t="s">
        <v>246</v>
      </c>
      <c r="E2610">
        <v>570864</v>
      </c>
      <c r="F2610">
        <v>207407</v>
      </c>
      <c r="G2610">
        <v>1451.4</v>
      </c>
      <c r="H2610">
        <v>82484139.359999999</v>
      </c>
      <c r="I2610">
        <v>154133.28</v>
      </c>
      <c r="J2610">
        <v>0.40200000000000002</v>
      </c>
      <c r="K2610">
        <v>25.477</v>
      </c>
      <c r="L2610">
        <v>36.615000000000002</v>
      </c>
      <c r="M2610">
        <v>14.648999999999999</v>
      </c>
    </row>
    <row r="2611" spans="1:13" x14ac:dyDescent="0.3">
      <c r="A2611" t="s">
        <v>32</v>
      </c>
      <c r="B2611">
        <v>2013</v>
      </c>
      <c r="C2611" t="s">
        <v>34</v>
      </c>
      <c r="D2611" t="s">
        <v>246</v>
      </c>
      <c r="E2611">
        <v>10499</v>
      </c>
      <c r="F2611">
        <v>4366</v>
      </c>
      <c r="G2611">
        <v>1451.4</v>
      </c>
      <c r="H2611">
        <v>1517000.51</v>
      </c>
      <c r="I2611">
        <v>2834.73</v>
      </c>
      <c r="J2611">
        <v>0.379</v>
      </c>
      <c r="K2611">
        <v>25.477</v>
      </c>
      <c r="L2611">
        <v>36.615000000000002</v>
      </c>
      <c r="M2611">
        <v>14.648999999999999</v>
      </c>
    </row>
    <row r="2612" spans="1:13" x14ac:dyDescent="0.3">
      <c r="A2612" t="s">
        <v>20</v>
      </c>
      <c r="B2612">
        <v>2013</v>
      </c>
      <c r="C2612" t="s">
        <v>21</v>
      </c>
      <c r="D2612" t="s">
        <v>246</v>
      </c>
      <c r="E2612">
        <v>6123044</v>
      </c>
      <c r="F2612">
        <v>15722722</v>
      </c>
      <c r="G2612">
        <v>1451.4</v>
      </c>
      <c r="H2612">
        <v>884718627.60000002</v>
      </c>
      <c r="I2612">
        <v>1653221.88</v>
      </c>
      <c r="J2612">
        <v>2.5379999999999998</v>
      </c>
      <c r="K2612">
        <v>25.477</v>
      </c>
      <c r="L2612">
        <v>36.615000000000002</v>
      </c>
      <c r="M2612">
        <v>14.648999999999999</v>
      </c>
    </row>
    <row r="2613" spans="1:13" x14ac:dyDescent="0.3">
      <c r="A2613" t="s">
        <v>22</v>
      </c>
      <c r="B2613">
        <v>2013</v>
      </c>
      <c r="C2613" t="s">
        <v>19</v>
      </c>
      <c r="D2613" t="s">
        <v>248</v>
      </c>
      <c r="E2613">
        <v>124500</v>
      </c>
      <c r="F2613">
        <v>142300</v>
      </c>
      <c r="G2613">
        <v>1409.8</v>
      </c>
      <c r="H2613">
        <v>17989005</v>
      </c>
      <c r="I2613">
        <v>33615</v>
      </c>
      <c r="J2613">
        <v>1.244</v>
      </c>
      <c r="K2613">
        <v>25.28</v>
      </c>
      <c r="L2613">
        <v>35.399000000000001</v>
      </c>
      <c r="M2613" t="s">
        <v>151</v>
      </c>
    </row>
    <row r="2614" spans="1:13" x14ac:dyDescent="0.3">
      <c r="A2614" t="s">
        <v>13</v>
      </c>
      <c r="B2614">
        <v>2013</v>
      </c>
      <c r="C2614" t="s">
        <v>49</v>
      </c>
      <c r="D2614" t="s">
        <v>248</v>
      </c>
      <c r="E2614">
        <v>1567500</v>
      </c>
      <c r="F2614">
        <v>3016600</v>
      </c>
      <c r="G2614">
        <v>1409.8</v>
      </c>
      <c r="H2614">
        <v>226488075</v>
      </c>
      <c r="I2614">
        <v>423225</v>
      </c>
      <c r="K2614">
        <v>25.28</v>
      </c>
      <c r="L2614">
        <v>35.399000000000001</v>
      </c>
      <c r="M2614">
        <v>15.612</v>
      </c>
    </row>
    <row r="2615" spans="1:13" x14ac:dyDescent="0.3">
      <c r="A2615" t="s">
        <v>13</v>
      </c>
      <c r="B2615">
        <v>2013</v>
      </c>
      <c r="C2615" t="s">
        <v>207</v>
      </c>
      <c r="D2615" t="s">
        <v>248</v>
      </c>
      <c r="E2615">
        <v>37400</v>
      </c>
      <c r="F2615">
        <v>91690</v>
      </c>
      <c r="G2615">
        <v>14098</v>
      </c>
      <c r="J2615">
        <v>2.423</v>
      </c>
      <c r="K2615">
        <v>25.28</v>
      </c>
      <c r="L2615">
        <v>35.399000000000001</v>
      </c>
      <c r="M2615">
        <v>15.612</v>
      </c>
    </row>
    <row r="2616" spans="1:13" x14ac:dyDescent="0.3">
      <c r="A2616" t="s">
        <v>18</v>
      </c>
      <c r="B2616">
        <v>2013</v>
      </c>
      <c r="D2616" t="s">
        <v>248</v>
      </c>
      <c r="E2616">
        <v>937100</v>
      </c>
      <c r="F2616">
        <v>83954000</v>
      </c>
      <c r="G2616">
        <v>1409.8</v>
      </c>
      <c r="H2616">
        <v>135401579</v>
      </c>
      <c r="I2616">
        <v>253017</v>
      </c>
      <c r="J2616">
        <v>79.051000000000002</v>
      </c>
      <c r="K2616">
        <v>25.28</v>
      </c>
      <c r="L2616">
        <v>35.399000000000001</v>
      </c>
      <c r="M2616">
        <v>15.612</v>
      </c>
    </row>
    <row r="2617" spans="1:13" x14ac:dyDescent="0.3">
      <c r="A2617" t="s">
        <v>31</v>
      </c>
      <c r="B2617">
        <v>2013</v>
      </c>
      <c r="C2617" t="s">
        <v>19</v>
      </c>
      <c r="D2617" t="s">
        <v>248</v>
      </c>
      <c r="E2617">
        <v>33600</v>
      </c>
      <c r="F2617">
        <v>20600</v>
      </c>
      <c r="G2617">
        <v>1409.8</v>
      </c>
      <c r="H2617">
        <v>4854864</v>
      </c>
      <c r="I2617">
        <v>9072</v>
      </c>
      <c r="K2617">
        <v>25.28</v>
      </c>
      <c r="L2617">
        <v>35.399000000000001</v>
      </c>
      <c r="M2617" t="s">
        <v>151</v>
      </c>
    </row>
    <row r="2618" spans="1:13" x14ac:dyDescent="0.3">
      <c r="A2618" t="s">
        <v>31</v>
      </c>
      <c r="B2618">
        <v>2013</v>
      </c>
      <c r="D2618" t="s">
        <v>248</v>
      </c>
      <c r="E2618">
        <v>56000</v>
      </c>
      <c r="F2618">
        <v>33250</v>
      </c>
      <c r="G2618">
        <v>1409.8</v>
      </c>
      <c r="H2618">
        <v>8091440</v>
      </c>
      <c r="I2618">
        <v>15120</v>
      </c>
      <c r="J2618">
        <v>0.38700000000000001</v>
      </c>
      <c r="K2618">
        <v>25.28</v>
      </c>
      <c r="L2618">
        <v>35.399000000000001</v>
      </c>
      <c r="M2618">
        <v>15.612</v>
      </c>
    </row>
    <row r="2619" spans="1:13" x14ac:dyDescent="0.3">
      <c r="A2619" t="s">
        <v>31</v>
      </c>
      <c r="B2619">
        <v>2013</v>
      </c>
      <c r="C2619" t="s">
        <v>16</v>
      </c>
      <c r="D2619" t="s">
        <v>248</v>
      </c>
      <c r="F2619">
        <v>3700</v>
      </c>
      <c r="G2619">
        <v>1409.8</v>
      </c>
      <c r="H2619">
        <v>606858</v>
      </c>
      <c r="I2619">
        <v>1134</v>
      </c>
      <c r="J2619">
        <v>0.88400000000000001</v>
      </c>
      <c r="K2619">
        <v>25.28</v>
      </c>
      <c r="L2619">
        <v>35.399000000000001</v>
      </c>
      <c r="M2619">
        <v>15.612</v>
      </c>
    </row>
    <row r="2620" spans="1:13" x14ac:dyDescent="0.3">
      <c r="A2620" t="s">
        <v>32</v>
      </c>
      <c r="B2620">
        <v>2013</v>
      </c>
      <c r="C2620" t="s">
        <v>19</v>
      </c>
      <c r="D2620" t="s">
        <v>248</v>
      </c>
      <c r="E2620">
        <v>334400</v>
      </c>
      <c r="F2620">
        <v>206440</v>
      </c>
      <c r="G2620">
        <v>1409.8</v>
      </c>
      <c r="H2620">
        <v>48317456</v>
      </c>
      <c r="I2620">
        <v>90288</v>
      </c>
      <c r="J2620">
        <v>0.55500000000000005</v>
      </c>
      <c r="L2620">
        <v>35.399000000000001</v>
      </c>
      <c r="M2620">
        <v>15.612</v>
      </c>
    </row>
    <row r="2621" spans="1:13" x14ac:dyDescent="0.3">
      <c r="A2621" t="s">
        <v>20</v>
      </c>
      <c r="B2621">
        <v>2013</v>
      </c>
      <c r="C2621" t="s">
        <v>21</v>
      </c>
      <c r="D2621" t="s">
        <v>248</v>
      </c>
      <c r="E2621">
        <v>1028200</v>
      </c>
      <c r="F2621">
        <v>1480000</v>
      </c>
      <c r="G2621">
        <v>1409.8</v>
      </c>
      <c r="H2621">
        <v>148564618</v>
      </c>
      <c r="I2621">
        <v>277614</v>
      </c>
      <c r="J2621">
        <v>1.462</v>
      </c>
      <c r="K2621">
        <v>25.28</v>
      </c>
      <c r="L2621">
        <v>35.399000000000001</v>
      </c>
      <c r="M2621">
        <v>15.612</v>
      </c>
    </row>
    <row r="2622" spans="1:13" x14ac:dyDescent="0.3">
      <c r="A2622" t="s">
        <v>13</v>
      </c>
      <c r="B2622">
        <v>2013</v>
      </c>
      <c r="C2622" t="s">
        <v>49</v>
      </c>
      <c r="D2622" t="s">
        <v>330</v>
      </c>
      <c r="E2622">
        <v>222800</v>
      </c>
      <c r="F2622">
        <v>597670</v>
      </c>
      <c r="G2622">
        <v>1428.8</v>
      </c>
      <c r="H2622">
        <v>32192372</v>
      </c>
      <c r="I2622">
        <v>60156</v>
      </c>
      <c r="J2622">
        <v>2.3540000000000001</v>
      </c>
      <c r="K2622">
        <v>21.184000000000001</v>
      </c>
      <c r="L2622">
        <v>30.257000000000001</v>
      </c>
      <c r="M2622">
        <v>13.31</v>
      </c>
    </row>
    <row r="2623" spans="1:13" x14ac:dyDescent="0.3">
      <c r="A2623" t="s">
        <v>18</v>
      </c>
      <c r="B2623">
        <v>2013</v>
      </c>
      <c r="C2623" t="s">
        <v>24</v>
      </c>
      <c r="D2623" t="s">
        <v>330</v>
      </c>
      <c r="E2623">
        <v>5850</v>
      </c>
      <c r="F2623">
        <v>339310</v>
      </c>
      <c r="G2623">
        <v>1428.8</v>
      </c>
      <c r="H2623">
        <v>845266.5</v>
      </c>
      <c r="I2623">
        <v>1579.5</v>
      </c>
      <c r="J2623">
        <v>57.039000000000001</v>
      </c>
      <c r="K2623">
        <v>21.184000000000001</v>
      </c>
      <c r="L2623">
        <v>30.257000000000001</v>
      </c>
      <c r="M2623">
        <v>13.31</v>
      </c>
    </row>
    <row r="2624" spans="1:13" x14ac:dyDescent="0.3">
      <c r="A2624" t="s">
        <v>32</v>
      </c>
      <c r="B2624">
        <v>2013</v>
      </c>
      <c r="C2624" t="s">
        <v>19</v>
      </c>
      <c r="D2624" t="s">
        <v>330</v>
      </c>
      <c r="E2624">
        <v>1460</v>
      </c>
      <c r="F2624">
        <v>1643</v>
      </c>
      <c r="G2624">
        <v>1428.8</v>
      </c>
      <c r="H2624">
        <v>210955.4</v>
      </c>
      <c r="I2624">
        <v>394.2</v>
      </c>
      <c r="J2624">
        <v>1.1220000000000001</v>
      </c>
      <c r="K2624">
        <v>21.184000000000001</v>
      </c>
      <c r="L2624" t="s">
        <v>477</v>
      </c>
      <c r="M2624">
        <v>13.31</v>
      </c>
    </row>
    <row r="2625" spans="1:13" x14ac:dyDescent="0.3">
      <c r="A2625" t="s">
        <v>20</v>
      </c>
      <c r="B2625">
        <v>2013</v>
      </c>
      <c r="C2625" t="s">
        <v>21</v>
      </c>
      <c r="D2625" t="s">
        <v>330</v>
      </c>
      <c r="E2625">
        <v>2160</v>
      </c>
      <c r="F2625">
        <v>5400</v>
      </c>
      <c r="G2625">
        <v>1428.8</v>
      </c>
      <c r="H2625">
        <v>312098.40000000002</v>
      </c>
      <c r="I2625">
        <v>583.20000000000005</v>
      </c>
      <c r="J2625">
        <v>2.4950000000000001</v>
      </c>
      <c r="K2625">
        <v>21.184000000000001</v>
      </c>
      <c r="L2625">
        <v>30.257000000000001</v>
      </c>
      <c r="M2625">
        <v>13.31</v>
      </c>
    </row>
    <row r="2626" spans="1:13" x14ac:dyDescent="0.3">
      <c r="A2626" t="s">
        <v>13</v>
      </c>
      <c r="B2626">
        <v>2013</v>
      </c>
      <c r="C2626" t="s">
        <v>14</v>
      </c>
      <c r="D2626" t="s">
        <v>250</v>
      </c>
      <c r="E2626">
        <v>22633</v>
      </c>
      <c r="F2626">
        <v>25671</v>
      </c>
      <c r="G2626">
        <v>1848.8</v>
      </c>
      <c r="I2626">
        <v>6110.91</v>
      </c>
      <c r="J2626">
        <v>1.1060000000000001</v>
      </c>
      <c r="K2626">
        <v>21.001999999999999</v>
      </c>
      <c r="L2626">
        <v>31.071999999999999</v>
      </c>
      <c r="M2626">
        <v>12.356999999999999</v>
      </c>
    </row>
    <row r="2627" spans="1:13" x14ac:dyDescent="0.3">
      <c r="A2627" t="s">
        <v>13</v>
      </c>
      <c r="B2627">
        <v>2013</v>
      </c>
      <c r="C2627" t="s">
        <v>19</v>
      </c>
      <c r="D2627" t="s">
        <v>250</v>
      </c>
      <c r="E2627">
        <v>15620</v>
      </c>
      <c r="F2627">
        <v>32440</v>
      </c>
      <c r="G2627">
        <v>1848.8</v>
      </c>
      <c r="H2627">
        <v>2256933.7999999998</v>
      </c>
      <c r="I2627">
        <v>4217.3999999999996</v>
      </c>
      <c r="J2627">
        <v>2.1480000000000001</v>
      </c>
      <c r="K2627">
        <v>21.001999999999999</v>
      </c>
      <c r="L2627">
        <v>31.071999999999999</v>
      </c>
      <c r="M2627">
        <v>12.356999999999999</v>
      </c>
    </row>
    <row r="2628" spans="1:13" x14ac:dyDescent="0.3">
      <c r="A2628" t="s">
        <v>13</v>
      </c>
      <c r="B2628">
        <v>2013</v>
      </c>
      <c r="C2628" t="s">
        <v>21</v>
      </c>
      <c r="D2628" t="s">
        <v>250</v>
      </c>
      <c r="E2628">
        <v>550</v>
      </c>
      <c r="F2628">
        <v>883</v>
      </c>
      <c r="G2628">
        <v>1848.8</v>
      </c>
      <c r="H2628">
        <v>79469.5</v>
      </c>
      <c r="I2628">
        <v>148.5</v>
      </c>
      <c r="J2628">
        <v>1.667</v>
      </c>
      <c r="K2628">
        <v>21.001999999999999</v>
      </c>
      <c r="L2628">
        <v>31.071999999999999</v>
      </c>
      <c r="M2628">
        <v>12.356999999999999</v>
      </c>
    </row>
    <row r="2629" spans="1:13" x14ac:dyDescent="0.3">
      <c r="A2629" t="s">
        <v>18</v>
      </c>
      <c r="B2629">
        <v>2013</v>
      </c>
      <c r="C2629" t="s">
        <v>24</v>
      </c>
      <c r="D2629" t="s">
        <v>250</v>
      </c>
      <c r="E2629">
        <v>1421</v>
      </c>
      <c r="F2629">
        <v>6979</v>
      </c>
      <c r="G2629">
        <v>1848.8</v>
      </c>
      <c r="H2629">
        <v>205320.29</v>
      </c>
      <c r="I2629">
        <v>383.67</v>
      </c>
      <c r="J2629" t="s">
        <v>478</v>
      </c>
      <c r="K2629">
        <v>21.001999999999999</v>
      </c>
      <c r="L2629">
        <v>31.071999999999999</v>
      </c>
      <c r="M2629">
        <v>12.356999999999999</v>
      </c>
    </row>
    <row r="2630" spans="1:13" x14ac:dyDescent="0.3">
      <c r="A2630" t="s">
        <v>22</v>
      </c>
      <c r="B2630">
        <v>2013</v>
      </c>
      <c r="C2630" t="s">
        <v>19</v>
      </c>
      <c r="D2630" t="s">
        <v>274</v>
      </c>
      <c r="E2630">
        <v>320</v>
      </c>
      <c r="F2630">
        <v>300</v>
      </c>
      <c r="G2630">
        <v>1350.9</v>
      </c>
      <c r="H2630">
        <v>46236.800000000003</v>
      </c>
      <c r="I2630">
        <v>86.4</v>
      </c>
      <c r="J2630">
        <v>0.96599999999999997</v>
      </c>
      <c r="K2630">
        <v>20.356999999999999</v>
      </c>
      <c r="L2630">
        <v>29.936</v>
      </c>
      <c r="M2630">
        <v>12.087999999999999</v>
      </c>
    </row>
    <row r="2631" spans="1:13" x14ac:dyDescent="0.3">
      <c r="A2631" t="s">
        <v>13</v>
      </c>
      <c r="B2631">
        <v>2013</v>
      </c>
      <c r="C2631" t="s">
        <v>33</v>
      </c>
      <c r="D2631" t="s">
        <v>274</v>
      </c>
      <c r="E2631">
        <v>185670</v>
      </c>
      <c r="F2631">
        <v>419640</v>
      </c>
      <c r="G2631">
        <v>1350.9</v>
      </c>
      <c r="H2631">
        <v>26827458.300000001</v>
      </c>
      <c r="I2631">
        <v>50130.9</v>
      </c>
      <c r="J2631">
        <v>2.2040000000000002</v>
      </c>
      <c r="K2631">
        <v>20.356999999999999</v>
      </c>
      <c r="L2631">
        <v>29.936</v>
      </c>
      <c r="M2631">
        <v>12.087999999999999</v>
      </c>
    </row>
    <row r="2632" spans="1:13" x14ac:dyDescent="0.3">
      <c r="A2632" t="s">
        <v>13</v>
      </c>
      <c r="B2632">
        <v>2013</v>
      </c>
      <c r="C2632" t="s">
        <v>21</v>
      </c>
      <c r="D2632" t="s">
        <v>274</v>
      </c>
      <c r="E2632">
        <v>3810</v>
      </c>
      <c r="F2632">
        <v>10000</v>
      </c>
      <c r="G2632">
        <v>1350.9</v>
      </c>
      <c r="H2632">
        <v>550506.9</v>
      </c>
      <c r="I2632">
        <v>1028.7</v>
      </c>
      <c r="J2632">
        <v>2.633</v>
      </c>
      <c r="K2632">
        <v>20.356999999999999</v>
      </c>
      <c r="L2632">
        <v>29.936</v>
      </c>
      <c r="M2632">
        <v>12.087999999999999</v>
      </c>
    </row>
    <row r="2633" spans="1:13" x14ac:dyDescent="0.3">
      <c r="A2633" t="s">
        <v>31</v>
      </c>
      <c r="B2633">
        <v>2013</v>
      </c>
      <c r="C2633" t="s">
        <v>19</v>
      </c>
      <c r="D2633" t="s">
        <v>274</v>
      </c>
      <c r="E2633">
        <v>260</v>
      </c>
      <c r="F2633">
        <v>200</v>
      </c>
      <c r="G2633">
        <v>1350.9</v>
      </c>
      <c r="H2633">
        <v>37567.4</v>
      </c>
      <c r="I2633">
        <v>70.2</v>
      </c>
      <c r="J2633">
        <v>0.72199999999999998</v>
      </c>
      <c r="K2633">
        <v>20.356999999999999</v>
      </c>
      <c r="L2633">
        <v>29.936</v>
      </c>
      <c r="M2633">
        <v>12.087999999999999</v>
      </c>
    </row>
    <row r="2634" spans="1:13" x14ac:dyDescent="0.3">
      <c r="A2634" t="s">
        <v>31</v>
      </c>
      <c r="B2634">
        <v>2013</v>
      </c>
      <c r="C2634" t="s">
        <v>21</v>
      </c>
      <c r="D2634" t="s">
        <v>274</v>
      </c>
      <c r="E2634">
        <v>2050</v>
      </c>
      <c r="F2634">
        <v>1300</v>
      </c>
      <c r="G2634">
        <v>1350.9</v>
      </c>
      <c r="H2634">
        <v>296204.5</v>
      </c>
      <c r="I2634">
        <v>553.5</v>
      </c>
      <c r="J2634">
        <v>0.64</v>
      </c>
      <c r="K2634">
        <v>20.356999999999999</v>
      </c>
      <c r="L2634">
        <v>29.936</v>
      </c>
      <c r="M2634">
        <v>12.087999999999999</v>
      </c>
    </row>
    <row r="2635" spans="1:13" x14ac:dyDescent="0.3">
      <c r="A2635" t="s">
        <v>32</v>
      </c>
      <c r="B2635">
        <v>2013</v>
      </c>
      <c r="C2635" t="s">
        <v>21</v>
      </c>
      <c r="D2635" t="s">
        <v>274</v>
      </c>
      <c r="E2635">
        <v>760</v>
      </c>
      <c r="F2635">
        <v>610</v>
      </c>
      <c r="H2635">
        <v>109812.4</v>
      </c>
      <c r="J2635">
        <v>0.80300000000000005</v>
      </c>
      <c r="K2635">
        <v>20.356999999999999</v>
      </c>
      <c r="L2635">
        <v>29.936</v>
      </c>
      <c r="M2635">
        <v>12.087999999999999</v>
      </c>
    </row>
    <row r="2636" spans="1:13" x14ac:dyDescent="0.3">
      <c r="A2636" t="s">
        <v>20</v>
      </c>
      <c r="B2636">
        <v>2013</v>
      </c>
      <c r="C2636" t="s">
        <v>21</v>
      </c>
      <c r="D2636" t="s">
        <v>274</v>
      </c>
      <c r="E2636">
        <v>3000</v>
      </c>
      <c r="F2636">
        <v>5470</v>
      </c>
      <c r="G2636">
        <v>1350.9</v>
      </c>
      <c r="H2636" t="s">
        <v>479</v>
      </c>
      <c r="I2636">
        <v>810</v>
      </c>
      <c r="J2636">
        <v>1.8240000000000001</v>
      </c>
      <c r="K2636">
        <v>20.356999999999999</v>
      </c>
      <c r="L2636">
        <v>29.936</v>
      </c>
      <c r="M2636">
        <v>12.087999999999999</v>
      </c>
    </row>
    <row r="2637" spans="1:13" x14ac:dyDescent="0.3">
      <c r="A2637" t="s">
        <v>13</v>
      </c>
      <c r="B2637">
        <v>2013</v>
      </c>
      <c r="C2637" t="s">
        <v>19</v>
      </c>
      <c r="D2637" t="s">
        <v>252</v>
      </c>
      <c r="E2637">
        <v>2851000</v>
      </c>
      <c r="F2637">
        <v>11267000</v>
      </c>
      <c r="G2637">
        <v>586.6</v>
      </c>
      <c r="H2637">
        <v>411940990</v>
      </c>
      <c r="I2637">
        <v>769770</v>
      </c>
      <c r="J2637">
        <v>3.8340000000000001</v>
      </c>
      <c r="K2637">
        <v>24.832000000000001</v>
      </c>
      <c r="L2637">
        <v>36.722000000000001</v>
      </c>
      <c r="M2637">
        <v>12.593999999999999</v>
      </c>
    </row>
    <row r="2638" spans="1:13" x14ac:dyDescent="0.3">
      <c r="A2638" t="s">
        <v>18</v>
      </c>
      <c r="B2638">
        <v>2013</v>
      </c>
      <c r="C2638" t="s">
        <v>24</v>
      </c>
      <c r="D2638" t="s">
        <v>252</v>
      </c>
      <c r="E2638">
        <v>89000</v>
      </c>
      <c r="F2638">
        <v>6675000</v>
      </c>
      <c r="G2638">
        <v>586.6</v>
      </c>
      <c r="H2638">
        <v>12859610</v>
      </c>
      <c r="I2638">
        <v>24030</v>
      </c>
      <c r="J2638">
        <v>77.712999999999994</v>
      </c>
      <c r="K2638">
        <v>24.832000000000001</v>
      </c>
      <c r="L2638">
        <v>36.722000000000001</v>
      </c>
      <c r="M2638">
        <v>12.593999999999999</v>
      </c>
    </row>
    <row r="2639" spans="1:13" x14ac:dyDescent="0.3">
      <c r="A2639" t="s">
        <v>32</v>
      </c>
      <c r="B2639">
        <v>2013</v>
      </c>
      <c r="C2639" t="s">
        <v>49</v>
      </c>
      <c r="D2639" t="s">
        <v>252</v>
      </c>
      <c r="E2639">
        <v>2200</v>
      </c>
      <c r="F2639">
        <v>1050</v>
      </c>
      <c r="G2639">
        <v>586.6</v>
      </c>
      <c r="H2639">
        <v>317878</v>
      </c>
      <c r="J2639" t="s">
        <v>480</v>
      </c>
      <c r="K2639">
        <v>24.832000000000001</v>
      </c>
      <c r="L2639">
        <v>36.722000000000001</v>
      </c>
      <c r="M2639">
        <v>12.593999999999999</v>
      </c>
    </row>
    <row r="2640" spans="1:13" x14ac:dyDescent="0.3">
      <c r="A2640" t="s">
        <v>20</v>
      </c>
      <c r="B2640">
        <v>2013</v>
      </c>
      <c r="C2640" t="s">
        <v>27</v>
      </c>
      <c r="D2640" t="s">
        <v>252</v>
      </c>
      <c r="E2640">
        <v>3512000</v>
      </c>
      <c r="F2640">
        <v>17620000</v>
      </c>
      <c r="G2640">
        <v>586.6</v>
      </c>
      <c r="H2640">
        <v>507448880</v>
      </c>
      <c r="I2640">
        <v>948240</v>
      </c>
      <c r="J2640">
        <v>4.9370000000000003</v>
      </c>
      <c r="K2640">
        <v>24.832000000000001</v>
      </c>
      <c r="L2640">
        <v>36.722000000000001</v>
      </c>
      <c r="M2640">
        <v>12.593999999999999</v>
      </c>
    </row>
    <row r="2641" spans="1:13" x14ac:dyDescent="0.3">
      <c r="A2641" t="s">
        <v>22</v>
      </c>
      <c r="B2641">
        <v>2013</v>
      </c>
      <c r="C2641" t="s">
        <v>123</v>
      </c>
      <c r="D2641" t="s">
        <v>481</v>
      </c>
      <c r="E2641">
        <v>1204</v>
      </c>
      <c r="F2641">
        <v>1727</v>
      </c>
      <c r="G2641">
        <v>1348.7</v>
      </c>
      <c r="H2641">
        <v>173965.96</v>
      </c>
      <c r="I2641">
        <v>325.08</v>
      </c>
      <c r="J2641">
        <v>1.593</v>
      </c>
      <c r="K2641">
        <v>25.646999999999998</v>
      </c>
      <c r="L2641">
        <v>34.878999999999998</v>
      </c>
      <c r="M2641">
        <v>16.562000000000001</v>
      </c>
    </row>
    <row r="2642" spans="1:13" x14ac:dyDescent="0.3">
      <c r="A2642" t="s">
        <v>22</v>
      </c>
      <c r="B2642">
        <v>2013</v>
      </c>
      <c r="C2642" t="s">
        <v>21</v>
      </c>
      <c r="D2642" t="s">
        <v>481</v>
      </c>
      <c r="E2642">
        <v>511</v>
      </c>
      <c r="F2642">
        <v>794</v>
      </c>
      <c r="G2642">
        <v>1348.7</v>
      </c>
      <c r="H2642">
        <v>73834.39</v>
      </c>
      <c r="I2642">
        <v>137.97</v>
      </c>
      <c r="J2642">
        <v>1.55</v>
      </c>
      <c r="K2642">
        <v>25.646999999999998</v>
      </c>
      <c r="L2642">
        <v>34.878999999999998</v>
      </c>
      <c r="M2642">
        <v>16.562000000000001</v>
      </c>
    </row>
    <row r="2643" spans="1:13" x14ac:dyDescent="0.3">
      <c r="A2643" t="s">
        <v>13</v>
      </c>
      <c r="B2643">
        <v>2013</v>
      </c>
      <c r="C2643" t="s">
        <v>19</v>
      </c>
      <c r="D2643" t="s">
        <v>481</v>
      </c>
      <c r="E2643">
        <v>1166334</v>
      </c>
      <c r="F2643">
        <v>3768045</v>
      </c>
      <c r="G2643">
        <v>1348.7</v>
      </c>
      <c r="H2643">
        <v>168523599.69999999</v>
      </c>
      <c r="I2643">
        <v>314910.18</v>
      </c>
      <c r="J2643">
        <v>3.1160000000000001</v>
      </c>
      <c r="K2643">
        <v>25.646999999999998</v>
      </c>
      <c r="L2643">
        <v>34.878999999999998</v>
      </c>
      <c r="M2643">
        <v>16.562000000000001</v>
      </c>
    </row>
    <row r="2644" spans="1:13" x14ac:dyDescent="0.3">
      <c r="A2644" t="s">
        <v>13</v>
      </c>
      <c r="B2644">
        <v>2013</v>
      </c>
      <c r="C2644" t="s">
        <v>21</v>
      </c>
      <c r="D2644" t="s">
        <v>481</v>
      </c>
      <c r="E2644">
        <v>828103</v>
      </c>
      <c r="F2644" t="s">
        <v>482</v>
      </c>
      <c r="G2644">
        <v>1348.7</v>
      </c>
      <c r="H2644">
        <v>119652602.5</v>
      </c>
      <c r="I2644">
        <v>223587.81</v>
      </c>
      <c r="J2644">
        <v>3.2029999999999998</v>
      </c>
      <c r="K2644">
        <v>25.646999999999998</v>
      </c>
      <c r="L2644">
        <v>34.878999999999998</v>
      </c>
      <c r="M2644">
        <v>16.562000000000001</v>
      </c>
    </row>
    <row r="2645" spans="1:13" x14ac:dyDescent="0.3">
      <c r="A2645" t="s">
        <v>18</v>
      </c>
      <c r="B2645">
        <v>2013</v>
      </c>
      <c r="D2645" t="s">
        <v>481</v>
      </c>
      <c r="E2645">
        <v>39309</v>
      </c>
      <c r="F2645">
        <v>3376625</v>
      </c>
      <c r="G2645">
        <v>1348.7</v>
      </c>
      <c r="H2645">
        <v>5679757.4100000001</v>
      </c>
      <c r="I2645">
        <v>10613.43</v>
      </c>
      <c r="J2645">
        <v>83.918999999999997</v>
      </c>
      <c r="L2645" t="s">
        <v>483</v>
      </c>
      <c r="M2645">
        <v>16.562000000000001</v>
      </c>
    </row>
    <row r="2646" spans="1:13" x14ac:dyDescent="0.3">
      <c r="A2646" t="s">
        <v>31</v>
      </c>
      <c r="B2646">
        <v>2013</v>
      </c>
      <c r="C2646" t="s">
        <v>19</v>
      </c>
      <c r="D2646" t="s">
        <v>481</v>
      </c>
      <c r="E2646">
        <v>2040</v>
      </c>
      <c r="F2646">
        <v>1750</v>
      </c>
      <c r="G2646">
        <v>1348.7</v>
      </c>
      <c r="H2646">
        <v>294759.59999999998</v>
      </c>
      <c r="I2646">
        <v>550.79999999999995</v>
      </c>
      <c r="J2646">
        <v>0.84699999999999998</v>
      </c>
      <c r="K2646">
        <v>25.646999999999998</v>
      </c>
      <c r="L2646">
        <v>34.878999999999998</v>
      </c>
      <c r="M2646">
        <v>16.562000000000001</v>
      </c>
    </row>
    <row r="2647" spans="1:13" x14ac:dyDescent="0.3">
      <c r="A2647" t="s">
        <v>31</v>
      </c>
      <c r="B2647">
        <v>2013</v>
      </c>
      <c r="C2647" t="s">
        <v>39</v>
      </c>
      <c r="D2647" t="s">
        <v>481</v>
      </c>
      <c r="E2647">
        <v>17580</v>
      </c>
      <c r="F2647">
        <v>16867</v>
      </c>
      <c r="G2647">
        <v>1348.7</v>
      </c>
      <c r="H2647">
        <v>2540134.2000000002</v>
      </c>
      <c r="I2647">
        <v>4746.6000000000004</v>
      </c>
      <c r="J2647">
        <v>1.0840000000000001</v>
      </c>
      <c r="K2647">
        <v>25.646999999999998</v>
      </c>
      <c r="L2647" t="s">
        <v>484</v>
      </c>
      <c r="M2647">
        <v>16.562000000000001</v>
      </c>
    </row>
    <row r="2648" spans="1:13" x14ac:dyDescent="0.3">
      <c r="A2648" t="s">
        <v>32</v>
      </c>
      <c r="B2648">
        <v>2013</v>
      </c>
      <c r="D2648" t="s">
        <v>481</v>
      </c>
      <c r="E2648">
        <v>32090</v>
      </c>
      <c r="F2648">
        <v>26377</v>
      </c>
      <c r="G2648">
        <v>1348.7</v>
      </c>
      <c r="H2648">
        <v>4636684.0999999996</v>
      </c>
      <c r="I2648">
        <v>8664.2999999999993</v>
      </c>
      <c r="J2648">
        <v>0.83099999999999996</v>
      </c>
      <c r="K2648">
        <v>25.646999999999998</v>
      </c>
      <c r="L2648">
        <v>34.878999999999998</v>
      </c>
      <c r="M2648">
        <v>16.562000000000001</v>
      </c>
    </row>
    <row r="2649" spans="1:13" x14ac:dyDescent="0.3">
      <c r="A2649" t="s">
        <v>32</v>
      </c>
      <c r="B2649">
        <v>2013</v>
      </c>
      <c r="C2649" t="s">
        <v>21</v>
      </c>
      <c r="D2649" t="s">
        <v>481</v>
      </c>
      <c r="E2649">
        <v>9473</v>
      </c>
      <c r="F2649">
        <v>9028</v>
      </c>
      <c r="G2649">
        <v>1348.7</v>
      </c>
      <c r="H2649">
        <v>1368753.77</v>
      </c>
      <c r="I2649">
        <v>2557.71</v>
      </c>
      <c r="J2649">
        <v>0.91300000000000003</v>
      </c>
      <c r="K2649">
        <v>25.646999999999998</v>
      </c>
      <c r="L2649">
        <v>34.878999999999998</v>
      </c>
      <c r="M2649">
        <v>16.562000000000001</v>
      </c>
    </row>
    <row r="2650" spans="1:13" x14ac:dyDescent="0.3">
      <c r="A2650" t="s">
        <v>20</v>
      </c>
      <c r="B2650">
        <v>2013</v>
      </c>
      <c r="C2650" t="s">
        <v>21</v>
      </c>
      <c r="D2650" t="s">
        <v>481</v>
      </c>
      <c r="E2650">
        <v>7039</v>
      </c>
      <c r="F2650">
        <v>4366</v>
      </c>
      <c r="G2650">
        <v>1348.7</v>
      </c>
      <c r="I2650">
        <v>1900.53</v>
      </c>
      <c r="J2650">
        <v>0.74</v>
      </c>
      <c r="K2650">
        <v>25.646999999999998</v>
      </c>
      <c r="L2650">
        <v>34.878999999999998</v>
      </c>
      <c r="M2650">
        <v>16.562000000000001</v>
      </c>
    </row>
    <row r="2651" spans="1:13" x14ac:dyDescent="0.3">
      <c r="A2651" t="s">
        <v>13</v>
      </c>
      <c r="B2651">
        <v>2013</v>
      </c>
      <c r="C2651" t="s">
        <v>19</v>
      </c>
      <c r="D2651" t="s">
        <v>264</v>
      </c>
      <c r="E2651">
        <v>254254</v>
      </c>
      <c r="G2651">
        <v>2043.5</v>
      </c>
      <c r="H2651">
        <v>36737160.460000001</v>
      </c>
      <c r="I2651">
        <v>68648.58</v>
      </c>
      <c r="J2651">
        <v>2.7749999999999999</v>
      </c>
      <c r="K2651">
        <v>24.823</v>
      </c>
      <c r="L2651">
        <v>33.552</v>
      </c>
      <c r="M2651">
        <v>17.013000000000002</v>
      </c>
    </row>
    <row r="2652" spans="1:13" x14ac:dyDescent="0.3">
      <c r="A2652" t="s">
        <v>18</v>
      </c>
      <c r="B2652">
        <v>2013</v>
      </c>
      <c r="C2652" t="s">
        <v>24</v>
      </c>
      <c r="D2652" t="s">
        <v>264</v>
      </c>
      <c r="E2652">
        <v>964</v>
      </c>
      <c r="F2652">
        <v>49598</v>
      </c>
      <c r="G2652">
        <v>2043.5</v>
      </c>
      <c r="H2652">
        <v>139288.35999999999</v>
      </c>
      <c r="I2652">
        <v>260.27999999999997</v>
      </c>
      <c r="J2652">
        <v>52.167999999999999</v>
      </c>
      <c r="K2652">
        <v>24.823</v>
      </c>
      <c r="L2652">
        <v>33.552</v>
      </c>
      <c r="M2652">
        <v>17.013000000000002</v>
      </c>
    </row>
    <row r="2653" spans="1:13" x14ac:dyDescent="0.3">
      <c r="A2653" t="s">
        <v>32</v>
      </c>
      <c r="B2653">
        <v>2013</v>
      </c>
      <c r="C2653" t="s">
        <v>19</v>
      </c>
      <c r="D2653" t="s">
        <v>264</v>
      </c>
      <c r="E2653">
        <v>1324</v>
      </c>
      <c r="F2653">
        <v>817</v>
      </c>
      <c r="G2653">
        <v>2043.5</v>
      </c>
      <c r="H2653">
        <v>191304.76</v>
      </c>
      <c r="I2653">
        <v>357.48</v>
      </c>
      <c r="J2653">
        <v>0.58799999999999997</v>
      </c>
      <c r="K2653">
        <v>24.823</v>
      </c>
      <c r="L2653">
        <v>33.552</v>
      </c>
      <c r="M2653">
        <v>17.013000000000002</v>
      </c>
    </row>
    <row r="2654" spans="1:13" x14ac:dyDescent="0.3">
      <c r="A2654" t="s">
        <v>32</v>
      </c>
      <c r="B2654">
        <v>2013</v>
      </c>
      <c r="C2654" t="s">
        <v>21</v>
      </c>
      <c r="D2654" t="s">
        <v>264</v>
      </c>
      <c r="E2654">
        <v>380</v>
      </c>
      <c r="F2654">
        <v>295</v>
      </c>
      <c r="G2654">
        <v>2043.5</v>
      </c>
      <c r="H2654">
        <v>54906.2</v>
      </c>
      <c r="I2654">
        <v>102.6</v>
      </c>
      <c r="J2654">
        <v>0.78300000000000003</v>
      </c>
      <c r="K2654">
        <v>24.823</v>
      </c>
      <c r="L2654">
        <v>33.552</v>
      </c>
      <c r="M2654">
        <v>17.013000000000002</v>
      </c>
    </row>
    <row r="2655" spans="1:13" x14ac:dyDescent="0.3">
      <c r="A2655" t="s">
        <v>20</v>
      </c>
      <c r="B2655">
        <v>2013</v>
      </c>
      <c r="C2655" t="s">
        <v>21</v>
      </c>
      <c r="D2655" t="s">
        <v>264</v>
      </c>
      <c r="E2655">
        <v>150</v>
      </c>
      <c r="F2655">
        <v>300</v>
      </c>
      <c r="G2655">
        <v>2043.5</v>
      </c>
      <c r="H2655">
        <v>21673.5</v>
      </c>
      <c r="I2655">
        <v>40.5</v>
      </c>
      <c r="K2655">
        <v>24.823</v>
      </c>
      <c r="L2655">
        <v>33.552</v>
      </c>
      <c r="M2655">
        <v>17.013000000000002</v>
      </c>
    </row>
    <row r="2656" spans="1:13" x14ac:dyDescent="0.3">
      <c r="A2656" t="s">
        <v>13</v>
      </c>
      <c r="B2656">
        <v>2013</v>
      </c>
      <c r="C2656" t="s">
        <v>38</v>
      </c>
      <c r="D2656" t="s">
        <v>253</v>
      </c>
      <c r="E2656">
        <v>5955306</v>
      </c>
      <c r="F2656">
        <v>14565665</v>
      </c>
      <c r="G2656">
        <v>995.2</v>
      </c>
      <c r="H2656">
        <v>860482163.89999998</v>
      </c>
      <c r="I2656">
        <v>1607932.62</v>
      </c>
      <c r="J2656">
        <v>2.3959999999999999</v>
      </c>
      <c r="K2656">
        <v>24.977</v>
      </c>
      <c r="L2656">
        <v>35.725000000000001</v>
      </c>
      <c r="M2656">
        <v>14.346</v>
      </c>
    </row>
    <row r="2657" spans="1:13" x14ac:dyDescent="0.3">
      <c r="A2657" t="s">
        <v>13</v>
      </c>
      <c r="B2657">
        <v>2013</v>
      </c>
      <c r="C2657" t="s">
        <v>16</v>
      </c>
      <c r="D2657" t="s">
        <v>253</v>
      </c>
      <c r="E2657">
        <v>27063</v>
      </c>
      <c r="F2657">
        <v>70171</v>
      </c>
      <c r="G2657">
        <v>995.2</v>
      </c>
      <c r="H2657">
        <v>3910332.87</v>
      </c>
      <c r="I2657">
        <v>7307.01</v>
      </c>
      <c r="J2657">
        <v>2.4790000000000001</v>
      </c>
      <c r="K2657">
        <v>24.977</v>
      </c>
      <c r="L2657">
        <v>35.725000000000001</v>
      </c>
      <c r="M2657">
        <v>14.346</v>
      </c>
    </row>
    <row r="2658" spans="1:13" x14ac:dyDescent="0.3">
      <c r="A2658" t="s">
        <v>18</v>
      </c>
      <c r="B2658">
        <v>2013</v>
      </c>
      <c r="C2658" t="s">
        <v>166</v>
      </c>
      <c r="D2658" t="s">
        <v>253</v>
      </c>
      <c r="E2658">
        <v>2228080</v>
      </c>
      <c r="F2658">
        <v>142045762</v>
      </c>
      <c r="G2658">
        <v>995.2</v>
      </c>
      <c r="H2658">
        <v>321935279.19999999</v>
      </c>
      <c r="I2658">
        <v>601581.6</v>
      </c>
      <c r="K2658">
        <v>24.977</v>
      </c>
      <c r="L2658">
        <v>35.725000000000001</v>
      </c>
      <c r="M2658">
        <v>14.346</v>
      </c>
    </row>
    <row r="2659" spans="1:13" x14ac:dyDescent="0.3">
      <c r="A2659" t="s">
        <v>31</v>
      </c>
      <c r="B2659">
        <v>2013</v>
      </c>
      <c r="C2659" t="s">
        <v>136</v>
      </c>
      <c r="D2659" t="s">
        <v>253</v>
      </c>
      <c r="E2659">
        <v>3149</v>
      </c>
      <c r="F2659">
        <v>5042</v>
      </c>
      <c r="G2659">
        <v>995.2</v>
      </c>
      <c r="H2659">
        <v>454999.01</v>
      </c>
      <c r="I2659">
        <v>850.23</v>
      </c>
      <c r="J2659">
        <v>1.5740000000000001</v>
      </c>
      <c r="K2659">
        <v>24.977</v>
      </c>
      <c r="L2659">
        <v>35.725000000000001</v>
      </c>
      <c r="M2659">
        <v>14.346</v>
      </c>
    </row>
    <row r="2660" spans="1:13" x14ac:dyDescent="0.3">
      <c r="A2660" t="s">
        <v>32</v>
      </c>
      <c r="B2660">
        <v>2013</v>
      </c>
      <c r="C2660" t="s">
        <v>19</v>
      </c>
      <c r="D2660" t="s">
        <v>253</v>
      </c>
      <c r="E2660">
        <v>496901</v>
      </c>
      <c r="F2660">
        <v>221673</v>
      </c>
      <c r="G2660">
        <v>995.2</v>
      </c>
      <c r="H2660">
        <v>71797225.489999995</v>
      </c>
      <c r="I2660">
        <v>134163.26999999999</v>
      </c>
      <c r="L2660">
        <v>35.725000000000001</v>
      </c>
      <c r="M2660">
        <v>14.346</v>
      </c>
    </row>
    <row r="2661" spans="1:13" x14ac:dyDescent="0.3">
      <c r="A2661" t="s">
        <v>32</v>
      </c>
      <c r="B2661">
        <v>2013</v>
      </c>
      <c r="C2661" t="s">
        <v>120</v>
      </c>
      <c r="D2661" t="s">
        <v>253</v>
      </c>
      <c r="E2661">
        <v>45092</v>
      </c>
      <c r="F2661">
        <v>26112</v>
      </c>
      <c r="G2661">
        <v>995.2</v>
      </c>
      <c r="H2661">
        <v>6515343.0800000001</v>
      </c>
      <c r="I2661">
        <v>12174.84</v>
      </c>
      <c r="J2661">
        <v>0.61599999999999999</v>
      </c>
      <c r="K2661">
        <v>24.977</v>
      </c>
      <c r="L2661">
        <v>35.725000000000001</v>
      </c>
      <c r="M2661" t="s">
        <v>485</v>
      </c>
    </row>
    <row r="2662" spans="1:13" x14ac:dyDescent="0.3">
      <c r="A2662" t="s">
        <v>20</v>
      </c>
      <c r="B2662">
        <v>2013</v>
      </c>
      <c r="C2662" t="s">
        <v>21</v>
      </c>
      <c r="D2662" t="s">
        <v>253</v>
      </c>
      <c r="E2662">
        <v>9839197</v>
      </c>
      <c r="F2662">
        <v>31492656</v>
      </c>
      <c r="G2662">
        <v>995.2</v>
      </c>
      <c r="H2662">
        <v>1421665575</v>
      </c>
      <c r="I2662">
        <v>2656583.19</v>
      </c>
      <c r="J2662">
        <v>3.2160000000000002</v>
      </c>
      <c r="K2662">
        <v>24.977</v>
      </c>
      <c r="L2662">
        <v>35.725000000000001</v>
      </c>
      <c r="M2662">
        <v>14.346</v>
      </c>
    </row>
    <row r="2663" spans="1:13" x14ac:dyDescent="0.3">
      <c r="A2663" t="s">
        <v>22</v>
      </c>
      <c r="B2663">
        <v>2013</v>
      </c>
      <c r="C2663" t="s">
        <v>19</v>
      </c>
      <c r="D2663" t="s">
        <v>295</v>
      </c>
      <c r="E2663">
        <v>108656</v>
      </c>
      <c r="F2663">
        <v>148803</v>
      </c>
      <c r="G2663">
        <v>1735.4</v>
      </c>
      <c r="H2663">
        <v>15699705.439999999</v>
      </c>
      <c r="I2663">
        <v>29337.119999999999</v>
      </c>
      <c r="J2663">
        <v>1.4810000000000001</v>
      </c>
      <c r="K2663">
        <v>18.628</v>
      </c>
      <c r="L2663">
        <v>27.867000000000001</v>
      </c>
      <c r="M2663">
        <v>10.936</v>
      </c>
    </row>
    <row r="2664" spans="1:13" x14ac:dyDescent="0.3">
      <c r="A2664" t="s">
        <v>13</v>
      </c>
      <c r="B2664">
        <v>2013</v>
      </c>
      <c r="C2664" t="s">
        <v>19</v>
      </c>
      <c r="D2664" t="s">
        <v>295</v>
      </c>
      <c r="E2664">
        <v>246959</v>
      </c>
      <c r="F2664">
        <v>551758</v>
      </c>
      <c r="G2664">
        <v>1735.4</v>
      </c>
      <c r="H2664">
        <v>35683105.909999996</v>
      </c>
      <c r="I2664">
        <v>66678.929999999993</v>
      </c>
      <c r="J2664">
        <v>1.736</v>
      </c>
      <c r="K2664">
        <v>18.628</v>
      </c>
      <c r="L2664">
        <v>27.867000000000001</v>
      </c>
      <c r="M2664" t="s">
        <v>486</v>
      </c>
    </row>
    <row r="2665" spans="1:13" x14ac:dyDescent="0.3">
      <c r="A2665" t="s">
        <v>13</v>
      </c>
      <c r="B2665">
        <v>2013</v>
      </c>
      <c r="C2665" t="s">
        <v>16</v>
      </c>
      <c r="D2665" t="s">
        <v>295</v>
      </c>
      <c r="E2665">
        <v>12420</v>
      </c>
      <c r="F2665">
        <v>41310</v>
      </c>
      <c r="G2665">
        <v>1735.4</v>
      </c>
      <c r="H2665">
        <v>1794565.8</v>
      </c>
      <c r="I2665">
        <v>3353.4</v>
      </c>
      <c r="J2665">
        <v>3.3530000000000002</v>
      </c>
      <c r="K2665">
        <v>18.628</v>
      </c>
      <c r="L2665">
        <v>27.867000000000001</v>
      </c>
      <c r="M2665">
        <v>10.936</v>
      </c>
    </row>
    <row r="2666" spans="1:13" x14ac:dyDescent="0.3">
      <c r="A2666" t="s">
        <v>18</v>
      </c>
      <c r="B2666">
        <v>2013</v>
      </c>
      <c r="C2666" t="s">
        <v>143</v>
      </c>
      <c r="D2666" t="s">
        <v>295</v>
      </c>
      <c r="E2666">
        <v>106499</v>
      </c>
      <c r="F2666">
        <v>6061428</v>
      </c>
      <c r="G2666">
        <v>1735.4</v>
      </c>
      <c r="H2666">
        <v>15388040.51</v>
      </c>
      <c r="I2666">
        <v>28754.73</v>
      </c>
      <c r="J2666">
        <v>58.4</v>
      </c>
      <c r="K2666">
        <v>18.628</v>
      </c>
      <c r="L2666">
        <v>27.867000000000001</v>
      </c>
      <c r="M2666">
        <v>10.936</v>
      </c>
    </row>
    <row r="2667" spans="1:13" x14ac:dyDescent="0.3">
      <c r="A2667" t="s">
        <v>31</v>
      </c>
      <c r="B2667">
        <v>2013</v>
      </c>
      <c r="C2667" t="s">
        <v>19</v>
      </c>
      <c r="D2667" t="s">
        <v>295</v>
      </c>
      <c r="E2667">
        <v>40</v>
      </c>
      <c r="F2667">
        <v>39</v>
      </c>
      <c r="G2667">
        <v>1735.4</v>
      </c>
      <c r="H2667">
        <v>5779.6</v>
      </c>
      <c r="I2667">
        <v>10.8</v>
      </c>
      <c r="J2667">
        <v>0.99199999999999999</v>
      </c>
      <c r="K2667">
        <v>18.628</v>
      </c>
      <c r="L2667">
        <v>27.867000000000001</v>
      </c>
      <c r="M2667">
        <v>10.936</v>
      </c>
    </row>
    <row r="2668" spans="1:13" x14ac:dyDescent="0.3">
      <c r="A2668" t="s">
        <v>32</v>
      </c>
      <c r="B2668">
        <v>2013</v>
      </c>
      <c r="C2668" t="s">
        <v>19</v>
      </c>
      <c r="D2668" t="s">
        <v>295</v>
      </c>
      <c r="E2668">
        <v>11132</v>
      </c>
      <c r="F2668">
        <v>8839</v>
      </c>
      <c r="G2668">
        <v>1735.4</v>
      </c>
      <c r="H2668">
        <v>1608462.68</v>
      </c>
      <c r="I2668">
        <v>3005.64</v>
      </c>
      <c r="J2668">
        <v>0.79300000000000004</v>
      </c>
      <c r="K2668">
        <v>18.628</v>
      </c>
      <c r="L2668">
        <v>27.867000000000001</v>
      </c>
      <c r="M2668">
        <v>10.936</v>
      </c>
    </row>
    <row r="2669" spans="1:13" x14ac:dyDescent="0.3">
      <c r="A2669" t="s">
        <v>32</v>
      </c>
      <c r="B2669">
        <v>2013</v>
      </c>
      <c r="C2669" t="s">
        <v>16</v>
      </c>
      <c r="D2669" t="s">
        <v>295</v>
      </c>
      <c r="E2669">
        <v>66</v>
      </c>
      <c r="F2669">
        <v>27</v>
      </c>
      <c r="G2669">
        <v>1735.4</v>
      </c>
      <c r="H2669">
        <v>9536.34</v>
      </c>
      <c r="I2669">
        <v>17.82</v>
      </c>
      <c r="J2669">
        <v>0.41</v>
      </c>
      <c r="K2669">
        <v>18.628</v>
      </c>
      <c r="M2669">
        <v>10.936</v>
      </c>
    </row>
    <row r="2670" spans="1:13" x14ac:dyDescent="0.3">
      <c r="A2670" t="s">
        <v>20</v>
      </c>
      <c r="B2670">
        <v>2013</v>
      </c>
      <c r="C2670" t="s">
        <v>21</v>
      </c>
      <c r="D2670" t="s">
        <v>295</v>
      </c>
      <c r="E2670">
        <v>343637</v>
      </c>
      <c r="F2670">
        <v>848134</v>
      </c>
      <c r="G2670">
        <v>1735.4</v>
      </c>
      <c r="H2670">
        <v>49652110.130000003</v>
      </c>
      <c r="I2670">
        <v>92781.99</v>
      </c>
      <c r="J2670">
        <v>1.978</v>
      </c>
      <c r="K2670">
        <v>18.628</v>
      </c>
      <c r="L2670">
        <v>27.867000000000001</v>
      </c>
      <c r="M2670">
        <v>10.936</v>
      </c>
    </row>
    <row r="2671" spans="1:13" x14ac:dyDescent="0.3">
      <c r="A2671" t="s">
        <v>22</v>
      </c>
      <c r="B2671">
        <v>2013</v>
      </c>
      <c r="C2671" t="s">
        <v>14</v>
      </c>
      <c r="D2671" t="s">
        <v>322</v>
      </c>
      <c r="E2671">
        <v>22202</v>
      </c>
      <c r="F2671">
        <v>16373</v>
      </c>
      <c r="G2671">
        <v>1253.5999999999999</v>
      </c>
      <c r="H2671">
        <v>3207966.98</v>
      </c>
      <c r="I2671">
        <v>5994.54</v>
      </c>
      <c r="J2671">
        <v>1.137</v>
      </c>
      <c r="K2671">
        <v>22.754999999999999</v>
      </c>
      <c r="L2671">
        <v>32.85</v>
      </c>
      <c r="M2671">
        <v>13.276</v>
      </c>
    </row>
    <row r="2672" spans="1:13" x14ac:dyDescent="0.3">
      <c r="A2672" t="s">
        <v>13</v>
      </c>
      <c r="B2672">
        <v>2013</v>
      </c>
      <c r="C2672" t="s">
        <v>14</v>
      </c>
      <c r="D2672" t="s">
        <v>322</v>
      </c>
      <c r="E2672">
        <v>154068</v>
      </c>
      <c r="F2672">
        <v>131682</v>
      </c>
      <c r="G2672">
        <v>1253.5999999999999</v>
      </c>
      <c r="H2672">
        <v>22261285.32</v>
      </c>
      <c r="I2672">
        <v>41598.36</v>
      </c>
      <c r="J2672">
        <v>0.85499999999999998</v>
      </c>
      <c r="K2672">
        <v>22.754999999999999</v>
      </c>
      <c r="L2672">
        <v>32.85</v>
      </c>
      <c r="M2672">
        <v>13.276</v>
      </c>
    </row>
    <row r="2673" spans="1:13" x14ac:dyDescent="0.3">
      <c r="A2673" t="s">
        <v>13</v>
      </c>
      <c r="B2673">
        <v>2013</v>
      </c>
      <c r="C2673" t="s">
        <v>168</v>
      </c>
      <c r="D2673" t="s">
        <v>322</v>
      </c>
      <c r="E2673">
        <v>933073</v>
      </c>
      <c r="F2673">
        <v>1366639</v>
      </c>
      <c r="G2673">
        <v>1253.5999999999999</v>
      </c>
      <c r="H2673">
        <v>134819717.80000001</v>
      </c>
      <c r="I2673">
        <v>251929.71</v>
      </c>
      <c r="K2673">
        <v>22.754999999999999</v>
      </c>
      <c r="L2673">
        <v>32.85</v>
      </c>
      <c r="M2673">
        <v>13.276</v>
      </c>
    </row>
    <row r="2674" spans="1:13" x14ac:dyDescent="0.3">
      <c r="A2674" t="s">
        <v>18</v>
      </c>
      <c r="B2674">
        <v>2013</v>
      </c>
      <c r="C2674" t="s">
        <v>24</v>
      </c>
      <c r="D2674" t="s">
        <v>322</v>
      </c>
      <c r="E2674">
        <v>998</v>
      </c>
      <c r="F2674">
        <v>56340</v>
      </c>
      <c r="G2674">
        <v>12536</v>
      </c>
      <c r="H2674">
        <v>144201.01999999999</v>
      </c>
      <c r="I2674">
        <v>269.45999999999998</v>
      </c>
      <c r="J2674">
        <v>49.494999999999997</v>
      </c>
      <c r="K2674">
        <v>22.754999999999999</v>
      </c>
      <c r="L2674">
        <v>32.85</v>
      </c>
      <c r="M2674">
        <v>13.276</v>
      </c>
    </row>
    <row r="2675" spans="1:13" x14ac:dyDescent="0.3">
      <c r="A2675" t="s">
        <v>20</v>
      </c>
      <c r="B2675">
        <v>2013</v>
      </c>
      <c r="C2675" t="s">
        <v>108</v>
      </c>
      <c r="D2675" t="s">
        <v>322</v>
      </c>
      <c r="E2675">
        <v>73527</v>
      </c>
      <c r="F2675">
        <v>106208</v>
      </c>
      <c r="G2675">
        <v>1253.5999999999999</v>
      </c>
      <c r="H2675">
        <v>10623916.23</v>
      </c>
      <c r="I2675">
        <v>19852.29</v>
      </c>
      <c r="J2675">
        <v>1.55</v>
      </c>
      <c r="K2675">
        <v>22.754999999999999</v>
      </c>
      <c r="L2675">
        <v>32.85</v>
      </c>
      <c r="M2675">
        <v>13.276</v>
      </c>
    </row>
    <row r="2676" spans="1:13" x14ac:dyDescent="0.3">
      <c r="A2676" t="s">
        <v>22</v>
      </c>
      <c r="B2676">
        <v>2013</v>
      </c>
      <c r="C2676" t="s">
        <v>21</v>
      </c>
      <c r="D2676" t="s">
        <v>28</v>
      </c>
      <c r="E2676">
        <v>10107</v>
      </c>
      <c r="F2676">
        <v>11068</v>
      </c>
      <c r="G2676">
        <v>1939.9</v>
      </c>
      <c r="H2676">
        <v>1460360.43</v>
      </c>
      <c r="I2676">
        <v>2728.89</v>
      </c>
      <c r="J2676">
        <v>0.69399999999999995</v>
      </c>
      <c r="K2676">
        <v>25.445</v>
      </c>
      <c r="L2676">
        <v>35.420999999999999</v>
      </c>
      <c r="M2676">
        <v>16.128</v>
      </c>
    </row>
    <row r="2677" spans="1:13" x14ac:dyDescent="0.3">
      <c r="A2677" t="s">
        <v>13</v>
      </c>
      <c r="B2677">
        <v>2013</v>
      </c>
      <c r="C2677" t="s">
        <v>14</v>
      </c>
      <c r="D2677" t="s">
        <v>28</v>
      </c>
      <c r="E2677">
        <v>210036</v>
      </c>
      <c r="F2677">
        <v>493651</v>
      </c>
      <c r="G2677">
        <v>1939.9</v>
      </c>
      <c r="H2677">
        <v>30348101.640000001</v>
      </c>
      <c r="I2677">
        <v>56709.72</v>
      </c>
      <c r="J2677">
        <v>2.2530000000000001</v>
      </c>
      <c r="K2677">
        <v>25.445</v>
      </c>
      <c r="L2677">
        <v>35.420999999999999</v>
      </c>
      <c r="M2677">
        <v>16.128</v>
      </c>
    </row>
    <row r="2678" spans="1:13" x14ac:dyDescent="0.3">
      <c r="A2678" t="s">
        <v>13</v>
      </c>
      <c r="B2678">
        <v>2013</v>
      </c>
      <c r="C2678" t="s">
        <v>152</v>
      </c>
      <c r="D2678" t="s">
        <v>28</v>
      </c>
      <c r="E2678">
        <v>1286995</v>
      </c>
      <c r="F2678">
        <v>4338142</v>
      </c>
      <c r="G2678">
        <v>1939.9</v>
      </c>
      <c r="I2678">
        <v>347488.65</v>
      </c>
      <c r="K2678">
        <v>25.445</v>
      </c>
      <c r="L2678">
        <v>35.420999999999999</v>
      </c>
      <c r="M2678">
        <v>16.128</v>
      </c>
    </row>
    <row r="2679" spans="1:13" x14ac:dyDescent="0.3">
      <c r="A2679" t="s">
        <v>13</v>
      </c>
      <c r="B2679">
        <v>2013</v>
      </c>
      <c r="C2679" t="s">
        <v>17</v>
      </c>
      <c r="D2679" t="s">
        <v>28</v>
      </c>
      <c r="E2679" t="s">
        <v>487</v>
      </c>
      <c r="F2679" t="s">
        <v>488</v>
      </c>
      <c r="G2679">
        <v>1939.9</v>
      </c>
      <c r="H2679">
        <v>580366625.39999998</v>
      </c>
      <c r="I2679">
        <v>1084497.1200000001</v>
      </c>
      <c r="J2679">
        <v>2.6259999999999999</v>
      </c>
      <c r="K2679">
        <v>25.445</v>
      </c>
      <c r="L2679">
        <v>35.420999999999999</v>
      </c>
      <c r="M2679">
        <v>16.128</v>
      </c>
    </row>
    <row r="2680" spans="1:13" x14ac:dyDescent="0.3">
      <c r="A2680" t="s">
        <v>18</v>
      </c>
      <c r="B2680">
        <v>2013</v>
      </c>
      <c r="C2680" t="s">
        <v>24</v>
      </c>
      <c r="D2680" t="s">
        <v>28</v>
      </c>
      <c r="E2680">
        <v>17021</v>
      </c>
      <c r="F2680">
        <v>1945042</v>
      </c>
      <c r="G2680">
        <v>1939.9</v>
      </c>
      <c r="H2680">
        <v>2459364.29</v>
      </c>
      <c r="I2680">
        <v>4595.67</v>
      </c>
      <c r="K2680">
        <v>25.445</v>
      </c>
      <c r="L2680">
        <v>35.420999999999999</v>
      </c>
      <c r="M2680">
        <v>16.128</v>
      </c>
    </row>
    <row r="2681" spans="1:13" x14ac:dyDescent="0.3">
      <c r="A2681" t="s">
        <v>31</v>
      </c>
      <c r="B2681">
        <v>2013</v>
      </c>
      <c r="C2681" t="s">
        <v>19</v>
      </c>
      <c r="D2681" t="s">
        <v>28</v>
      </c>
      <c r="E2681">
        <v>6434</v>
      </c>
      <c r="G2681">
        <v>1939.9</v>
      </c>
      <c r="H2681">
        <v>929648.66</v>
      </c>
      <c r="I2681">
        <v>1737.18</v>
      </c>
      <c r="J2681">
        <v>1.2430000000000001</v>
      </c>
      <c r="K2681">
        <v>25.445</v>
      </c>
      <c r="L2681">
        <v>35.420999999999999</v>
      </c>
      <c r="M2681">
        <v>16.128</v>
      </c>
    </row>
    <row r="2682" spans="1:13" x14ac:dyDescent="0.3">
      <c r="A2682" t="s">
        <v>32</v>
      </c>
      <c r="B2682">
        <v>2013</v>
      </c>
      <c r="C2682" t="s">
        <v>19</v>
      </c>
      <c r="D2682" t="s">
        <v>28</v>
      </c>
      <c r="E2682">
        <v>60427</v>
      </c>
      <c r="F2682">
        <v>40267</v>
      </c>
      <c r="G2682">
        <v>1939.9</v>
      </c>
      <c r="H2682">
        <v>8731097.2300000004</v>
      </c>
      <c r="I2682">
        <v>16315.29</v>
      </c>
      <c r="J2682">
        <v>0.57499999999999996</v>
      </c>
      <c r="K2682">
        <v>25.445</v>
      </c>
      <c r="L2682">
        <v>35.420999999999999</v>
      </c>
    </row>
    <row r="2683" spans="1:13" x14ac:dyDescent="0.3">
      <c r="A2683" t="s">
        <v>32</v>
      </c>
      <c r="B2683">
        <v>2013</v>
      </c>
      <c r="C2683" t="s">
        <v>21</v>
      </c>
      <c r="D2683" t="s">
        <v>28</v>
      </c>
      <c r="E2683">
        <v>9625</v>
      </c>
      <c r="F2683">
        <v>8543</v>
      </c>
      <c r="G2683">
        <v>1939.9</v>
      </c>
      <c r="H2683">
        <v>1390716.25</v>
      </c>
      <c r="I2683">
        <v>2598.75</v>
      </c>
      <c r="J2683">
        <v>0.69399999999999995</v>
      </c>
      <c r="L2683">
        <v>35.420999999999999</v>
      </c>
      <c r="M2683">
        <v>16.128</v>
      </c>
    </row>
    <row r="2684" spans="1:13" x14ac:dyDescent="0.3">
      <c r="A2684" t="s">
        <v>20</v>
      </c>
      <c r="B2684">
        <v>2013</v>
      </c>
      <c r="C2684" t="s">
        <v>21</v>
      </c>
      <c r="D2684" t="s">
        <v>28</v>
      </c>
      <c r="E2684">
        <v>331481</v>
      </c>
      <c r="F2684">
        <v>927837</v>
      </c>
      <c r="G2684">
        <v>1939.9</v>
      </c>
      <c r="H2684">
        <v>47895689.689999998</v>
      </c>
      <c r="I2684">
        <v>89499.87</v>
      </c>
      <c r="J2684">
        <v>2.5390000000000001</v>
      </c>
      <c r="K2684">
        <v>25.445</v>
      </c>
      <c r="L2684">
        <v>35.420999999999999</v>
      </c>
      <c r="M2684">
        <v>16.128</v>
      </c>
    </row>
    <row r="2685" spans="1:13" x14ac:dyDescent="0.3">
      <c r="A2685" t="s">
        <v>22</v>
      </c>
      <c r="B2685">
        <v>2014</v>
      </c>
      <c r="C2685" t="s">
        <v>19</v>
      </c>
      <c r="D2685" t="s">
        <v>243</v>
      </c>
      <c r="E2685">
        <v>6678</v>
      </c>
      <c r="F2685">
        <v>9843</v>
      </c>
      <c r="G2685">
        <v>1061</v>
      </c>
      <c r="H2685">
        <v>1008110.88</v>
      </c>
      <c r="I2685">
        <v>2203.7399999999998</v>
      </c>
      <c r="K2685">
        <v>25.672999999999998</v>
      </c>
      <c r="L2685">
        <v>36.338000000000001</v>
      </c>
      <c r="M2685">
        <v>15.231</v>
      </c>
    </row>
    <row r="2686" spans="1:13" x14ac:dyDescent="0.3">
      <c r="A2686" t="s">
        <v>13</v>
      </c>
      <c r="B2686">
        <v>2014</v>
      </c>
      <c r="C2686" t="s">
        <v>14</v>
      </c>
      <c r="D2686" t="s">
        <v>243</v>
      </c>
      <c r="E2686">
        <v>581128</v>
      </c>
      <c r="F2686">
        <v>1010341</v>
      </c>
      <c r="G2686">
        <v>1061</v>
      </c>
      <c r="H2686">
        <v>87727082.879999995</v>
      </c>
      <c r="I2686">
        <v>191772.24</v>
      </c>
      <c r="J2686">
        <v>1.7390000000000001</v>
      </c>
      <c r="K2686">
        <v>25.672999999999998</v>
      </c>
      <c r="L2686">
        <v>36.338000000000001</v>
      </c>
      <c r="M2686">
        <v>15.231</v>
      </c>
    </row>
    <row r="2687" spans="1:13" x14ac:dyDescent="0.3">
      <c r="A2687" t="s">
        <v>13</v>
      </c>
      <c r="B2687">
        <v>2014</v>
      </c>
      <c r="C2687" t="s">
        <v>136</v>
      </c>
      <c r="D2687" t="s">
        <v>243</v>
      </c>
      <c r="E2687">
        <v>82265</v>
      </c>
      <c r="F2687">
        <v>181555</v>
      </c>
      <c r="G2687">
        <v>1061</v>
      </c>
      <c r="H2687">
        <v>12418724.4</v>
      </c>
      <c r="I2687">
        <v>27147.45</v>
      </c>
      <c r="J2687">
        <v>1.972</v>
      </c>
      <c r="K2687">
        <v>25.672999999999998</v>
      </c>
      <c r="L2687">
        <v>36.338000000000001</v>
      </c>
      <c r="M2687">
        <v>15.231</v>
      </c>
    </row>
    <row r="2688" spans="1:13" x14ac:dyDescent="0.3">
      <c r="A2688" t="s">
        <v>13</v>
      </c>
      <c r="B2688">
        <v>2014</v>
      </c>
      <c r="C2688" t="s">
        <v>17</v>
      </c>
      <c r="D2688" t="s">
        <v>243</v>
      </c>
      <c r="F2688">
        <v>7049728</v>
      </c>
      <c r="G2688">
        <v>1061</v>
      </c>
      <c r="H2688">
        <v>392493131.80000001</v>
      </c>
      <c r="I2688">
        <v>857993.73</v>
      </c>
      <c r="J2688">
        <v>2.625</v>
      </c>
      <c r="K2688">
        <v>25.672999999999998</v>
      </c>
      <c r="L2688">
        <v>36.338000000000001</v>
      </c>
      <c r="M2688">
        <v>15.231</v>
      </c>
    </row>
    <row r="2689" spans="1:13" x14ac:dyDescent="0.3">
      <c r="A2689" t="s">
        <v>18</v>
      </c>
      <c r="B2689">
        <v>2014</v>
      </c>
      <c r="C2689" t="s">
        <v>24</v>
      </c>
      <c r="D2689" t="s">
        <v>243</v>
      </c>
      <c r="E2689">
        <v>254338</v>
      </c>
      <c r="F2689">
        <v>15498951</v>
      </c>
      <c r="H2689">
        <v>38394864.479999997</v>
      </c>
      <c r="I2689">
        <v>83931.54</v>
      </c>
      <c r="J2689">
        <v>64.804000000000002</v>
      </c>
      <c r="K2689">
        <v>25.672999999999998</v>
      </c>
      <c r="L2689">
        <v>36.338000000000001</v>
      </c>
      <c r="M2689">
        <v>15.231</v>
      </c>
    </row>
    <row r="2690" spans="1:13" x14ac:dyDescent="0.3">
      <c r="A2690" t="s">
        <v>31</v>
      </c>
      <c r="B2690">
        <v>2014</v>
      </c>
      <c r="C2690" t="s">
        <v>21</v>
      </c>
      <c r="D2690" t="s">
        <v>243</v>
      </c>
      <c r="E2690">
        <v>11645</v>
      </c>
      <c r="F2690">
        <v>16642</v>
      </c>
      <c r="G2690">
        <v>1061</v>
      </c>
      <c r="H2690">
        <v>1757929.2</v>
      </c>
      <c r="I2690">
        <v>3842.85</v>
      </c>
      <c r="J2690">
        <v>1.4019999999999999</v>
      </c>
      <c r="K2690">
        <v>25.672999999999998</v>
      </c>
      <c r="L2690">
        <v>36.338000000000001</v>
      </c>
      <c r="M2690">
        <v>15.231</v>
      </c>
    </row>
    <row r="2691" spans="1:13" x14ac:dyDescent="0.3">
      <c r="A2691" t="s">
        <v>32</v>
      </c>
      <c r="B2691">
        <v>2014</v>
      </c>
      <c r="C2691" t="s">
        <v>19</v>
      </c>
      <c r="D2691" t="s">
        <v>243</v>
      </c>
      <c r="E2691">
        <v>15725</v>
      </c>
      <c r="F2691">
        <v>14355</v>
      </c>
      <c r="G2691">
        <v>1061</v>
      </c>
      <c r="H2691">
        <v>2373846</v>
      </c>
      <c r="J2691">
        <v>0.91700000000000004</v>
      </c>
      <c r="K2691">
        <v>25.672999999999998</v>
      </c>
      <c r="L2691">
        <v>36.338000000000001</v>
      </c>
      <c r="M2691">
        <v>15.231</v>
      </c>
    </row>
    <row r="2692" spans="1:13" x14ac:dyDescent="0.3">
      <c r="A2692" t="s">
        <v>20</v>
      </c>
      <c r="B2692">
        <v>2014</v>
      </c>
      <c r="C2692" t="s">
        <v>21</v>
      </c>
      <c r="D2692" t="s">
        <v>243</v>
      </c>
      <c r="E2692">
        <v>2154423</v>
      </c>
      <c r="F2692">
        <v>3570211</v>
      </c>
      <c r="G2692">
        <v>1061</v>
      </c>
      <c r="H2692">
        <v>325231696.10000002</v>
      </c>
      <c r="I2692">
        <v>710959.59</v>
      </c>
      <c r="J2692">
        <v>1.6759999999999999</v>
      </c>
      <c r="K2692">
        <v>25.672999999999998</v>
      </c>
      <c r="L2692">
        <v>36.338000000000001</v>
      </c>
      <c r="M2692">
        <v>15.231</v>
      </c>
    </row>
    <row r="2693" spans="1:13" x14ac:dyDescent="0.3">
      <c r="A2693" t="s">
        <v>22</v>
      </c>
      <c r="B2693">
        <v>2014</v>
      </c>
      <c r="C2693" t="s">
        <v>19</v>
      </c>
      <c r="D2693" t="s">
        <v>282</v>
      </c>
      <c r="E2693">
        <v>7640</v>
      </c>
      <c r="F2693">
        <v>1987</v>
      </c>
      <c r="G2693">
        <v>1274.7</v>
      </c>
      <c r="H2693">
        <v>1153334.3999999999</v>
      </c>
      <c r="I2693">
        <v>2521.1999999999998</v>
      </c>
      <c r="J2693">
        <v>0.23499999999999999</v>
      </c>
      <c r="K2693">
        <v>25.855</v>
      </c>
      <c r="L2693">
        <v>36.970999999999997</v>
      </c>
    </row>
    <row r="2694" spans="1:13" x14ac:dyDescent="0.3">
      <c r="A2694" t="s">
        <v>13</v>
      </c>
      <c r="B2694">
        <v>2014</v>
      </c>
      <c r="C2694" t="s">
        <v>19</v>
      </c>
      <c r="D2694" t="s">
        <v>282</v>
      </c>
      <c r="E2694">
        <v>4035700</v>
      </c>
      <c r="F2694">
        <v>7977746</v>
      </c>
      <c r="G2694">
        <v>1274.7</v>
      </c>
      <c r="H2694">
        <v>609229272</v>
      </c>
      <c r="I2694">
        <v>1331781</v>
      </c>
      <c r="K2694">
        <v>25.855</v>
      </c>
      <c r="L2694">
        <v>36.970999999999997</v>
      </c>
      <c r="M2694">
        <v>15.177</v>
      </c>
    </row>
    <row r="2695" spans="1:13" x14ac:dyDescent="0.3">
      <c r="A2695" t="s">
        <v>18</v>
      </c>
      <c r="B2695">
        <v>2014</v>
      </c>
      <c r="C2695" t="s">
        <v>24</v>
      </c>
      <c r="D2695" t="s">
        <v>282</v>
      </c>
      <c r="E2695">
        <v>12453</v>
      </c>
      <c r="F2695">
        <v>76149</v>
      </c>
      <c r="G2695">
        <v>1274.7</v>
      </c>
      <c r="H2695">
        <v>1879904.88</v>
      </c>
      <c r="I2695">
        <v>4109.49</v>
      </c>
      <c r="J2695">
        <v>6.0410000000000004</v>
      </c>
      <c r="K2695">
        <v>25.855</v>
      </c>
      <c r="L2695">
        <v>36.970999999999997</v>
      </c>
      <c r="M2695">
        <v>15.177</v>
      </c>
    </row>
    <row r="2696" spans="1:13" x14ac:dyDescent="0.3">
      <c r="A2696" t="s">
        <v>31</v>
      </c>
      <c r="B2696">
        <v>2014</v>
      </c>
      <c r="C2696" t="s">
        <v>19</v>
      </c>
      <c r="D2696" t="s">
        <v>282</v>
      </c>
      <c r="E2696">
        <v>2883</v>
      </c>
      <c r="F2696">
        <v>1001</v>
      </c>
      <c r="G2696">
        <v>1274.7</v>
      </c>
      <c r="J2696">
        <v>0.371</v>
      </c>
      <c r="K2696">
        <v>25.855</v>
      </c>
      <c r="L2696" t="s">
        <v>489</v>
      </c>
      <c r="M2696">
        <v>15.177</v>
      </c>
    </row>
    <row r="2697" spans="1:13" x14ac:dyDescent="0.3">
      <c r="A2697" t="s">
        <v>32</v>
      </c>
      <c r="B2697">
        <v>2014</v>
      </c>
      <c r="D2697" t="s">
        <v>282</v>
      </c>
      <c r="E2697">
        <v>92613</v>
      </c>
      <c r="F2697">
        <v>29233</v>
      </c>
      <c r="G2697">
        <v>1274.7</v>
      </c>
      <c r="H2697">
        <v>13980858.48</v>
      </c>
      <c r="J2697">
        <v>0.33600000000000002</v>
      </c>
      <c r="K2697">
        <v>25.855</v>
      </c>
      <c r="L2697">
        <v>36.970999999999997</v>
      </c>
      <c r="M2697">
        <v>15.177</v>
      </c>
    </row>
    <row r="2698" spans="1:13" x14ac:dyDescent="0.3">
      <c r="A2698" t="s">
        <v>32</v>
      </c>
      <c r="B2698">
        <v>2014</v>
      </c>
      <c r="C2698" t="s">
        <v>21</v>
      </c>
      <c r="D2698" t="s">
        <v>282</v>
      </c>
      <c r="E2698">
        <v>3256</v>
      </c>
      <c r="F2698">
        <v>863</v>
      </c>
      <c r="G2698">
        <v>1274.7</v>
      </c>
      <c r="H2698">
        <v>491525.76</v>
      </c>
      <c r="I2698">
        <v>1074.48</v>
      </c>
      <c r="J2698">
        <v>0.27200000000000002</v>
      </c>
      <c r="K2698">
        <v>25.855</v>
      </c>
      <c r="L2698">
        <v>36.970999999999997</v>
      </c>
      <c r="M2698">
        <v>15.177</v>
      </c>
    </row>
    <row r="2699" spans="1:13" x14ac:dyDescent="0.3">
      <c r="A2699" t="s">
        <v>20</v>
      </c>
      <c r="B2699">
        <v>2014</v>
      </c>
      <c r="C2699" t="s">
        <v>21</v>
      </c>
      <c r="D2699" t="s">
        <v>282</v>
      </c>
      <c r="E2699">
        <v>103195</v>
      </c>
      <c r="F2699">
        <v>153321</v>
      </c>
      <c r="G2699">
        <v>1274.7</v>
      </c>
      <c r="H2699">
        <v>15578317.199999999</v>
      </c>
      <c r="I2699" t="s">
        <v>490</v>
      </c>
      <c r="J2699">
        <v>1.7450000000000001</v>
      </c>
      <c r="K2699">
        <v>25.855</v>
      </c>
      <c r="L2699">
        <v>36.970999999999997</v>
      </c>
      <c r="M2699">
        <v>15.177</v>
      </c>
    </row>
    <row r="2700" spans="1:13" x14ac:dyDescent="0.3">
      <c r="A2700" t="s">
        <v>22</v>
      </c>
      <c r="B2700">
        <v>2014</v>
      </c>
      <c r="C2700" t="s">
        <v>19</v>
      </c>
      <c r="D2700" t="s">
        <v>244</v>
      </c>
      <c r="E2700">
        <v>20078</v>
      </c>
      <c r="F2700">
        <v>17141</v>
      </c>
      <c r="G2700" t="s">
        <v>491</v>
      </c>
      <c r="H2700">
        <v>3030974.88</v>
      </c>
      <c r="I2700">
        <v>6625.74</v>
      </c>
      <c r="J2700">
        <v>0.83</v>
      </c>
      <c r="K2700">
        <v>26.972000000000001</v>
      </c>
      <c r="L2700">
        <v>38.853999999999999</v>
      </c>
      <c r="M2700">
        <v>16.465</v>
      </c>
    </row>
    <row r="2701" spans="1:13" x14ac:dyDescent="0.3">
      <c r="A2701" t="s">
        <v>13</v>
      </c>
      <c r="B2701">
        <v>2014</v>
      </c>
      <c r="C2701" t="s">
        <v>19</v>
      </c>
      <c r="D2701" t="s">
        <v>244</v>
      </c>
      <c r="E2701">
        <v>763205</v>
      </c>
      <c r="F2701">
        <v>1671308</v>
      </c>
      <c r="G2701">
        <v>605.6</v>
      </c>
      <c r="H2701">
        <v>115213426.8</v>
      </c>
      <c r="I2701">
        <v>251857.65</v>
      </c>
      <c r="J2701">
        <v>1.867</v>
      </c>
      <c r="K2701">
        <v>26.972000000000001</v>
      </c>
      <c r="L2701">
        <v>38.853999999999999</v>
      </c>
      <c r="M2701">
        <v>16.465</v>
      </c>
    </row>
    <row r="2702" spans="1:13" x14ac:dyDescent="0.3">
      <c r="A2702" t="s">
        <v>13</v>
      </c>
      <c r="B2702">
        <v>2014</v>
      </c>
      <c r="C2702" t="s">
        <v>16</v>
      </c>
      <c r="D2702" t="s">
        <v>244</v>
      </c>
      <c r="E2702">
        <v>31238</v>
      </c>
      <c r="F2702">
        <v>100275</v>
      </c>
      <c r="G2702">
        <v>605.6</v>
      </c>
      <c r="H2702">
        <v>4715688.4800000004</v>
      </c>
      <c r="I2702">
        <v>10308.540000000001</v>
      </c>
      <c r="J2702">
        <v>3.1440000000000001</v>
      </c>
      <c r="K2702">
        <v>26.972000000000001</v>
      </c>
      <c r="L2702">
        <v>38.853999999999999</v>
      </c>
      <c r="M2702">
        <v>16.465</v>
      </c>
    </row>
    <row r="2703" spans="1:13" x14ac:dyDescent="0.3">
      <c r="A2703" t="s">
        <v>18</v>
      </c>
      <c r="B2703">
        <v>2014</v>
      </c>
      <c r="C2703" t="s">
        <v>24</v>
      </c>
      <c r="D2703" t="s">
        <v>244</v>
      </c>
      <c r="E2703">
        <v>208553</v>
      </c>
      <c r="F2703">
        <v>14342042</v>
      </c>
      <c r="G2703" t="s">
        <v>491</v>
      </c>
      <c r="H2703">
        <v>31483160.879999999</v>
      </c>
      <c r="I2703">
        <v>68822.490000000005</v>
      </c>
      <c r="J2703">
        <v>69.400999999999996</v>
      </c>
      <c r="K2703">
        <v>26.972000000000001</v>
      </c>
      <c r="L2703">
        <v>38.853999999999999</v>
      </c>
      <c r="M2703">
        <v>16.465</v>
      </c>
    </row>
    <row r="2704" spans="1:13" x14ac:dyDescent="0.3">
      <c r="A2704" t="s">
        <v>32</v>
      </c>
      <c r="B2704">
        <v>2014</v>
      </c>
      <c r="C2704" t="s">
        <v>19</v>
      </c>
      <c r="D2704" t="s">
        <v>244</v>
      </c>
      <c r="E2704">
        <v>67835</v>
      </c>
      <c r="F2704">
        <v>47654</v>
      </c>
      <c r="G2704">
        <v>605.6</v>
      </c>
      <c r="H2704">
        <v>10240371.6</v>
      </c>
      <c r="I2704">
        <v>22385.55</v>
      </c>
      <c r="J2704">
        <v>0.73599999999999999</v>
      </c>
      <c r="K2704">
        <v>26.972000000000001</v>
      </c>
      <c r="L2704">
        <v>38.853999999999999</v>
      </c>
      <c r="M2704">
        <v>16.465</v>
      </c>
    </row>
    <row r="2705" spans="1:13" x14ac:dyDescent="0.3">
      <c r="A2705" t="s">
        <v>32</v>
      </c>
      <c r="B2705">
        <v>2014</v>
      </c>
      <c r="C2705" t="s">
        <v>16</v>
      </c>
      <c r="D2705" t="s">
        <v>244</v>
      </c>
      <c r="E2705">
        <v>1351</v>
      </c>
      <c r="F2705">
        <v>877</v>
      </c>
      <c r="G2705">
        <v>605.6</v>
      </c>
      <c r="H2705">
        <v>203946.96</v>
      </c>
      <c r="I2705">
        <v>445.83</v>
      </c>
      <c r="J2705">
        <v>0.71499999999999997</v>
      </c>
      <c r="K2705">
        <v>26.972000000000001</v>
      </c>
      <c r="L2705">
        <v>38.853999999999999</v>
      </c>
      <c r="M2705">
        <v>16.465</v>
      </c>
    </row>
    <row r="2706" spans="1:13" x14ac:dyDescent="0.3">
      <c r="A2706" t="s">
        <v>20</v>
      </c>
      <c r="B2706">
        <v>2014</v>
      </c>
      <c r="C2706" t="s">
        <v>39</v>
      </c>
      <c r="D2706" t="s">
        <v>244</v>
      </c>
      <c r="E2706">
        <v>1171449</v>
      </c>
      <c r="G2706">
        <v>605.6</v>
      </c>
      <c r="H2706">
        <v>176841941</v>
      </c>
      <c r="I2706">
        <v>386578.17</v>
      </c>
      <c r="J2706">
        <v>2.8180000000000001</v>
      </c>
      <c r="K2706">
        <v>26.972000000000001</v>
      </c>
      <c r="L2706">
        <v>38.853999999999999</v>
      </c>
      <c r="M2706">
        <v>16.465</v>
      </c>
    </row>
    <row r="2707" spans="1:13" x14ac:dyDescent="0.3">
      <c r="A2707" t="s">
        <v>13</v>
      </c>
      <c r="B2707">
        <v>2014</v>
      </c>
      <c r="C2707" t="s">
        <v>166</v>
      </c>
      <c r="D2707" t="s">
        <v>258</v>
      </c>
      <c r="E2707">
        <v>1277000</v>
      </c>
      <c r="F2707">
        <v>3989000</v>
      </c>
      <c r="G2707">
        <v>301.3</v>
      </c>
      <c r="H2707">
        <v>192775920</v>
      </c>
      <c r="I2707">
        <v>421410</v>
      </c>
      <c r="J2707">
        <v>2.9460000000000002</v>
      </c>
      <c r="K2707">
        <v>25.675000000000001</v>
      </c>
      <c r="L2707">
        <v>38.299999999999997</v>
      </c>
      <c r="M2707">
        <v>14.215</v>
      </c>
    </row>
    <row r="2708" spans="1:13" x14ac:dyDescent="0.3">
      <c r="A2708" t="s">
        <v>18</v>
      </c>
      <c r="B2708">
        <v>2014</v>
      </c>
      <c r="C2708" t="s">
        <v>24</v>
      </c>
      <c r="D2708" t="s">
        <v>258</v>
      </c>
      <c r="E2708">
        <v>95000</v>
      </c>
      <c r="F2708">
        <v>7035000</v>
      </c>
      <c r="G2708">
        <v>301.3</v>
      </c>
      <c r="H2708">
        <v>14341200</v>
      </c>
      <c r="J2708">
        <v>72.152000000000001</v>
      </c>
      <c r="K2708">
        <v>25.675000000000001</v>
      </c>
      <c r="L2708">
        <v>38.299999999999997</v>
      </c>
      <c r="M2708">
        <v>14.215</v>
      </c>
    </row>
    <row r="2709" spans="1:13" x14ac:dyDescent="0.3">
      <c r="A2709" t="s">
        <v>31</v>
      </c>
      <c r="B2709">
        <v>2014</v>
      </c>
      <c r="C2709" t="s">
        <v>19</v>
      </c>
      <c r="D2709" t="s">
        <v>258</v>
      </c>
      <c r="E2709">
        <v>7100</v>
      </c>
      <c r="F2709">
        <v>31900</v>
      </c>
      <c r="G2709">
        <v>301.3</v>
      </c>
      <c r="H2709">
        <v>1071816</v>
      </c>
      <c r="I2709">
        <v>2343</v>
      </c>
      <c r="J2709">
        <v>3.0830000000000002</v>
      </c>
      <c r="K2709">
        <v>25.675000000000001</v>
      </c>
      <c r="L2709">
        <v>38.299999999999997</v>
      </c>
      <c r="M2709">
        <v>14.215</v>
      </c>
    </row>
    <row r="2710" spans="1:13" x14ac:dyDescent="0.3">
      <c r="A2710" t="s">
        <v>32</v>
      </c>
      <c r="B2710">
        <v>2014</v>
      </c>
      <c r="C2710" t="s">
        <v>19</v>
      </c>
      <c r="D2710" t="s">
        <v>258</v>
      </c>
      <c r="E2710">
        <v>1300</v>
      </c>
      <c r="F2710">
        <v>500</v>
      </c>
      <c r="H2710">
        <v>196248</v>
      </c>
      <c r="J2710">
        <v>0.35799999999999998</v>
      </c>
      <c r="K2710">
        <v>25.675000000000001</v>
      </c>
      <c r="L2710">
        <v>38.299999999999997</v>
      </c>
      <c r="M2710">
        <v>14.215</v>
      </c>
    </row>
    <row r="2711" spans="1:13" x14ac:dyDescent="0.3">
      <c r="A2711" t="s">
        <v>20</v>
      </c>
      <c r="B2711">
        <v>2014</v>
      </c>
      <c r="C2711" t="s">
        <v>21</v>
      </c>
      <c r="D2711" t="s">
        <v>258</v>
      </c>
      <c r="E2711">
        <v>2628000</v>
      </c>
      <c r="F2711">
        <v>10457000</v>
      </c>
      <c r="G2711">
        <v>301.3</v>
      </c>
      <c r="H2711">
        <v>396722880</v>
      </c>
      <c r="I2711">
        <v>867240</v>
      </c>
      <c r="J2711">
        <v>3.7829999999999999</v>
      </c>
      <c r="K2711">
        <v>25.675000000000001</v>
      </c>
      <c r="L2711">
        <v>38.299999999999997</v>
      </c>
      <c r="M2711">
        <v>14.215</v>
      </c>
    </row>
    <row r="2712" spans="1:13" x14ac:dyDescent="0.3">
      <c r="A2712" t="s">
        <v>22</v>
      </c>
      <c r="B2712">
        <v>2014</v>
      </c>
      <c r="C2712" t="s">
        <v>19</v>
      </c>
      <c r="D2712" t="s">
        <v>259</v>
      </c>
      <c r="E2712">
        <v>1908</v>
      </c>
      <c r="F2712">
        <v>1895</v>
      </c>
      <c r="G2712">
        <v>1019.9</v>
      </c>
      <c r="H2712">
        <v>288031.68</v>
      </c>
      <c r="J2712">
        <v>0.82899999999999996</v>
      </c>
      <c r="K2712">
        <v>21.114000000000001</v>
      </c>
      <c r="L2712">
        <v>31.945</v>
      </c>
      <c r="M2712" t="s">
        <v>492</v>
      </c>
    </row>
    <row r="2713" spans="1:13" x14ac:dyDescent="0.3">
      <c r="A2713" t="s">
        <v>13</v>
      </c>
      <c r="B2713">
        <v>2014</v>
      </c>
      <c r="C2713" t="s">
        <v>19</v>
      </c>
      <c r="D2713" t="s">
        <v>259</v>
      </c>
      <c r="E2713">
        <v>72380</v>
      </c>
      <c r="F2713">
        <v>116365</v>
      </c>
      <c r="G2713">
        <v>1019.9</v>
      </c>
      <c r="H2713">
        <v>10926484.800000001</v>
      </c>
      <c r="J2713">
        <v>1.72</v>
      </c>
      <c r="K2713">
        <v>21.114000000000001</v>
      </c>
      <c r="L2713">
        <v>31.945</v>
      </c>
      <c r="M2713">
        <v>12.314</v>
      </c>
    </row>
    <row r="2714" spans="1:13" x14ac:dyDescent="0.3">
      <c r="A2714" t="s">
        <v>18</v>
      </c>
      <c r="B2714">
        <v>2014</v>
      </c>
      <c r="C2714" t="s">
        <v>24</v>
      </c>
      <c r="D2714" t="s">
        <v>259</v>
      </c>
      <c r="E2714">
        <v>1600</v>
      </c>
      <c r="F2714">
        <v>36681</v>
      </c>
      <c r="G2714">
        <v>1019.9</v>
      </c>
      <c r="H2714">
        <v>241536</v>
      </c>
      <c r="I2714">
        <v>528</v>
      </c>
      <c r="J2714">
        <v>26.190999999999999</v>
      </c>
      <c r="K2714">
        <v>21.114000000000001</v>
      </c>
      <c r="L2714">
        <v>31.945</v>
      </c>
      <c r="M2714">
        <v>12.314</v>
      </c>
    </row>
    <row r="2715" spans="1:13" x14ac:dyDescent="0.3">
      <c r="A2715" t="s">
        <v>32</v>
      </c>
      <c r="B2715">
        <v>2014</v>
      </c>
      <c r="C2715" t="s">
        <v>19</v>
      </c>
      <c r="D2715" t="s">
        <v>259</v>
      </c>
      <c r="E2715">
        <v>7342</v>
      </c>
      <c r="F2715">
        <v>3396</v>
      </c>
      <c r="H2715">
        <v>1108348.32</v>
      </c>
      <c r="I2715">
        <v>2422.86</v>
      </c>
      <c r="J2715">
        <v>0.45400000000000001</v>
      </c>
      <c r="K2715">
        <v>21.114000000000001</v>
      </c>
      <c r="L2715">
        <v>31.945</v>
      </c>
      <c r="M2715">
        <v>12.314</v>
      </c>
    </row>
    <row r="2716" spans="1:13" x14ac:dyDescent="0.3">
      <c r="A2716" t="s">
        <v>20</v>
      </c>
      <c r="B2716">
        <v>2014</v>
      </c>
      <c r="C2716" t="s">
        <v>21</v>
      </c>
      <c r="D2716" t="s">
        <v>259</v>
      </c>
      <c r="E2716">
        <v>345548</v>
      </c>
      <c r="F2716">
        <v>639209</v>
      </c>
      <c r="G2716">
        <v>1019.9</v>
      </c>
      <c r="H2716">
        <v>52163926.079999998</v>
      </c>
      <c r="I2716">
        <v>114030.84</v>
      </c>
      <c r="J2716">
        <v>1.847</v>
      </c>
      <c r="K2716">
        <v>21.114000000000001</v>
      </c>
      <c r="L2716">
        <v>31.945</v>
      </c>
      <c r="M2716">
        <v>12.314</v>
      </c>
    </row>
    <row r="2717" spans="1:13" x14ac:dyDescent="0.3">
      <c r="A2717" t="s">
        <v>13</v>
      </c>
      <c r="B2717">
        <v>2014</v>
      </c>
      <c r="C2717" t="s">
        <v>19</v>
      </c>
      <c r="D2717" t="s">
        <v>246</v>
      </c>
      <c r="E2717">
        <v>2057000</v>
      </c>
      <c r="F2717">
        <v>3522660</v>
      </c>
      <c r="G2717">
        <v>891.2</v>
      </c>
      <c r="H2717">
        <v>310524720</v>
      </c>
      <c r="I2717">
        <v>678810</v>
      </c>
      <c r="J2717">
        <v>1.663</v>
      </c>
      <c r="K2717">
        <v>26.012</v>
      </c>
      <c r="L2717">
        <v>37.9</v>
      </c>
      <c r="M2717">
        <v>15.118</v>
      </c>
    </row>
    <row r="2718" spans="1:13" x14ac:dyDescent="0.3">
      <c r="A2718" t="s">
        <v>18</v>
      </c>
      <c r="B2718">
        <v>2014</v>
      </c>
      <c r="C2718" t="s">
        <v>24</v>
      </c>
      <c r="D2718" t="s">
        <v>246</v>
      </c>
      <c r="E2718">
        <v>102000</v>
      </c>
      <c r="F2718">
        <v>4090000</v>
      </c>
      <c r="G2718">
        <v>891.2</v>
      </c>
      <c r="H2718">
        <v>15397920</v>
      </c>
      <c r="I2718">
        <v>33660</v>
      </c>
      <c r="K2718">
        <v>26.012</v>
      </c>
      <c r="L2718">
        <v>37.9</v>
      </c>
      <c r="M2718">
        <v>15.118</v>
      </c>
    </row>
    <row r="2719" spans="1:13" x14ac:dyDescent="0.3">
      <c r="A2719" t="s">
        <v>32</v>
      </c>
      <c r="B2719">
        <v>2014</v>
      </c>
      <c r="C2719" t="s">
        <v>19</v>
      </c>
      <c r="D2719" t="s">
        <v>246</v>
      </c>
      <c r="E2719">
        <v>841000</v>
      </c>
      <c r="F2719">
        <v>427000</v>
      </c>
      <c r="G2719">
        <v>891.2</v>
      </c>
      <c r="H2719">
        <v>126957360</v>
      </c>
      <c r="I2719">
        <v>277530</v>
      </c>
      <c r="J2719">
        <v>0.51600000000000001</v>
      </c>
      <c r="K2719">
        <v>26.012</v>
      </c>
      <c r="L2719">
        <v>37.9</v>
      </c>
      <c r="M2719">
        <v>15.118</v>
      </c>
    </row>
    <row r="2720" spans="1:13" x14ac:dyDescent="0.3">
      <c r="A2720" t="s">
        <v>20</v>
      </c>
      <c r="B2720">
        <v>2014</v>
      </c>
      <c r="C2720" t="s">
        <v>39</v>
      </c>
      <c r="D2720" t="s">
        <v>246</v>
      </c>
      <c r="E2720">
        <v>5999000</v>
      </c>
      <c r="F2720">
        <v>18463000</v>
      </c>
      <c r="G2720">
        <v>891.2</v>
      </c>
      <c r="H2720">
        <v>905609040</v>
      </c>
      <c r="I2720">
        <v>1979670</v>
      </c>
      <c r="J2720">
        <v>2.9049999999999998</v>
      </c>
      <c r="K2720">
        <v>26.012</v>
      </c>
      <c r="L2720">
        <v>37.9</v>
      </c>
      <c r="M2720">
        <v>15.118</v>
      </c>
    </row>
    <row r="2721" spans="1:13" x14ac:dyDescent="0.3">
      <c r="A2721" t="s">
        <v>22</v>
      </c>
      <c r="B2721">
        <v>2014</v>
      </c>
      <c r="C2721" t="s">
        <v>19</v>
      </c>
      <c r="D2721" t="s">
        <v>248</v>
      </c>
      <c r="E2721">
        <v>111600</v>
      </c>
      <c r="F2721">
        <v>119000</v>
      </c>
      <c r="G2721">
        <v>1001.6</v>
      </c>
      <c r="H2721">
        <v>16847136</v>
      </c>
      <c r="I2721">
        <v>36828</v>
      </c>
      <c r="K2721">
        <v>25.684999999999999</v>
      </c>
      <c r="L2721">
        <v>36.496000000000002</v>
      </c>
      <c r="M2721">
        <v>15.428000000000001</v>
      </c>
    </row>
    <row r="2722" spans="1:13" x14ac:dyDescent="0.3">
      <c r="A2722" t="s">
        <v>13</v>
      </c>
      <c r="B2722">
        <v>2014</v>
      </c>
      <c r="C2722" t="s">
        <v>19</v>
      </c>
      <c r="D2722" t="s">
        <v>248</v>
      </c>
      <c r="E2722">
        <v>1508400</v>
      </c>
      <c r="F2722">
        <v>2835400</v>
      </c>
      <c r="G2722">
        <v>1001.6</v>
      </c>
      <c r="H2722">
        <v>227708064</v>
      </c>
      <c r="I2722">
        <v>497772</v>
      </c>
      <c r="J2722">
        <v>1.306</v>
      </c>
      <c r="K2722">
        <v>25.684999999999999</v>
      </c>
      <c r="L2722">
        <v>36.496000000000002</v>
      </c>
      <c r="M2722">
        <v>15.428000000000001</v>
      </c>
    </row>
    <row r="2723" spans="1:13" x14ac:dyDescent="0.3">
      <c r="A2723" t="s">
        <v>13</v>
      </c>
      <c r="B2723">
        <v>2014</v>
      </c>
      <c r="C2723" t="s">
        <v>16</v>
      </c>
      <c r="D2723" t="s">
        <v>248</v>
      </c>
      <c r="E2723">
        <v>42800</v>
      </c>
      <c r="F2723">
        <v>111200</v>
      </c>
      <c r="H2723">
        <v>6461088</v>
      </c>
      <c r="I2723">
        <v>14124</v>
      </c>
      <c r="J2723">
        <v>2.524</v>
      </c>
      <c r="K2723">
        <v>25.684999999999999</v>
      </c>
      <c r="L2723">
        <v>36.496000000000002</v>
      </c>
      <c r="M2723">
        <v>15.428000000000001</v>
      </c>
    </row>
    <row r="2724" spans="1:13" x14ac:dyDescent="0.3">
      <c r="A2724" t="s">
        <v>18</v>
      </c>
      <c r="B2724">
        <v>2014</v>
      </c>
      <c r="C2724" t="s">
        <v>24</v>
      </c>
      <c r="D2724" t="s">
        <v>248</v>
      </c>
      <c r="E2724">
        <v>1029500</v>
      </c>
      <c r="F2724">
        <v>91538100</v>
      </c>
      <c r="G2724">
        <v>1001.6</v>
      </c>
      <c r="H2724">
        <v>155413320</v>
      </c>
      <c r="I2724">
        <v>339735</v>
      </c>
      <c r="J2724">
        <v>71.188999999999993</v>
      </c>
      <c r="K2724">
        <v>25.684999999999999</v>
      </c>
      <c r="L2724">
        <v>36.496000000000002</v>
      </c>
      <c r="M2724">
        <v>15.428000000000001</v>
      </c>
    </row>
    <row r="2725" spans="1:13" x14ac:dyDescent="0.3">
      <c r="A2725" t="s">
        <v>31</v>
      </c>
      <c r="B2725">
        <v>2014</v>
      </c>
      <c r="C2725" t="s">
        <v>19</v>
      </c>
      <c r="D2725" t="s">
        <v>248</v>
      </c>
      <c r="E2725">
        <v>32300</v>
      </c>
      <c r="F2725">
        <v>10000</v>
      </c>
      <c r="G2725">
        <v>1001.6</v>
      </c>
      <c r="H2725">
        <v>4876008</v>
      </c>
      <c r="I2725">
        <v>10659</v>
      </c>
      <c r="J2725">
        <v>0.24</v>
      </c>
      <c r="K2725">
        <v>25.684999999999999</v>
      </c>
      <c r="L2725">
        <v>36.496000000000002</v>
      </c>
      <c r="M2725">
        <v>15.428000000000001</v>
      </c>
    </row>
    <row r="2726" spans="1:13" x14ac:dyDescent="0.3">
      <c r="A2726" t="s">
        <v>31</v>
      </c>
      <c r="B2726">
        <v>2014</v>
      </c>
      <c r="C2726" t="s">
        <v>21</v>
      </c>
      <c r="D2726" t="s">
        <v>248</v>
      </c>
      <c r="E2726">
        <v>47900</v>
      </c>
      <c r="F2726">
        <v>20700</v>
      </c>
      <c r="G2726">
        <v>1001.6</v>
      </c>
      <c r="H2726">
        <v>7230984</v>
      </c>
      <c r="I2726">
        <v>15807</v>
      </c>
      <c r="J2726">
        <v>0.32600000000000001</v>
      </c>
      <c r="K2726">
        <v>25.684999999999999</v>
      </c>
      <c r="L2726">
        <v>36.496000000000002</v>
      </c>
      <c r="M2726">
        <v>15.428000000000001</v>
      </c>
    </row>
    <row r="2727" spans="1:13" x14ac:dyDescent="0.3">
      <c r="A2727" t="s">
        <v>31</v>
      </c>
      <c r="B2727">
        <v>2014</v>
      </c>
      <c r="C2727" t="s">
        <v>16</v>
      </c>
      <c r="D2727" t="s">
        <v>248</v>
      </c>
      <c r="E2727">
        <v>1900</v>
      </c>
      <c r="F2727">
        <v>2000</v>
      </c>
      <c r="G2727">
        <v>1001.6</v>
      </c>
      <c r="H2727">
        <v>286824</v>
      </c>
      <c r="I2727">
        <v>627</v>
      </c>
      <c r="J2727">
        <v>0.83799999999999997</v>
      </c>
      <c r="K2727">
        <v>25.684999999999999</v>
      </c>
      <c r="L2727">
        <v>36.496000000000002</v>
      </c>
      <c r="M2727">
        <v>15.428000000000001</v>
      </c>
    </row>
    <row r="2728" spans="1:13" x14ac:dyDescent="0.3">
      <c r="A2728" t="s">
        <v>32</v>
      </c>
      <c r="B2728">
        <v>2014</v>
      </c>
      <c r="C2728" t="s">
        <v>19</v>
      </c>
      <c r="D2728" t="s">
        <v>248</v>
      </c>
      <c r="E2728">
        <v>276500</v>
      </c>
      <c r="F2728">
        <v>92300</v>
      </c>
      <c r="G2728">
        <v>1001.6</v>
      </c>
      <c r="H2728">
        <v>41740440</v>
      </c>
      <c r="K2728">
        <v>25.684999999999999</v>
      </c>
      <c r="L2728">
        <v>36.496000000000002</v>
      </c>
      <c r="M2728">
        <v>15.428000000000001</v>
      </c>
    </row>
    <row r="2729" spans="1:13" x14ac:dyDescent="0.3">
      <c r="A2729" t="s">
        <v>20</v>
      </c>
      <c r="B2729">
        <v>2014</v>
      </c>
      <c r="C2729" t="s">
        <v>21</v>
      </c>
      <c r="D2729" t="s">
        <v>248</v>
      </c>
      <c r="E2729">
        <v>1067300</v>
      </c>
      <c r="F2729">
        <v>1307700</v>
      </c>
      <c r="G2729">
        <v>1001.6</v>
      </c>
      <c r="H2729">
        <v>161119608</v>
      </c>
      <c r="I2729">
        <v>352209</v>
      </c>
      <c r="J2729">
        <v>1.2010000000000001</v>
      </c>
      <c r="K2729">
        <v>25.684999999999999</v>
      </c>
      <c r="L2729">
        <v>36.496000000000002</v>
      </c>
    </row>
    <row r="2730" spans="1:13" x14ac:dyDescent="0.3">
      <c r="A2730" t="s">
        <v>13</v>
      </c>
      <c r="B2730">
        <v>2014</v>
      </c>
      <c r="C2730" t="s">
        <v>19</v>
      </c>
      <c r="D2730" t="s">
        <v>330</v>
      </c>
      <c r="E2730">
        <v>224380</v>
      </c>
      <c r="F2730" t="s">
        <v>493</v>
      </c>
      <c r="G2730">
        <v>987.5</v>
      </c>
      <c r="J2730">
        <v>2.073</v>
      </c>
      <c r="K2730">
        <v>21.588999999999999</v>
      </c>
      <c r="L2730">
        <v>31.038</v>
      </c>
      <c r="M2730">
        <v>13.551</v>
      </c>
    </row>
    <row r="2731" spans="1:13" x14ac:dyDescent="0.3">
      <c r="A2731" t="s">
        <v>18</v>
      </c>
      <c r="B2731">
        <v>2014</v>
      </c>
      <c r="C2731" t="s">
        <v>24</v>
      </c>
      <c r="D2731" t="s">
        <v>330</v>
      </c>
      <c r="E2731">
        <v>5850</v>
      </c>
      <c r="F2731">
        <v>339310</v>
      </c>
      <c r="G2731">
        <v>987.5</v>
      </c>
      <c r="H2731">
        <v>883116</v>
      </c>
      <c r="I2731">
        <v>1930.5</v>
      </c>
      <c r="J2731">
        <v>57.039000000000001</v>
      </c>
      <c r="K2731">
        <v>21.588999999999999</v>
      </c>
      <c r="L2731">
        <v>31.038</v>
      </c>
      <c r="M2731">
        <v>13.551</v>
      </c>
    </row>
    <row r="2732" spans="1:13" x14ac:dyDescent="0.3">
      <c r="A2732" t="s">
        <v>32</v>
      </c>
      <c r="B2732">
        <v>2014</v>
      </c>
      <c r="D2732" t="s">
        <v>330</v>
      </c>
      <c r="E2732">
        <v>1421</v>
      </c>
      <c r="F2732">
        <v>1683</v>
      </c>
      <c r="G2732">
        <v>987.5</v>
      </c>
      <c r="H2732">
        <v>214514.16</v>
      </c>
      <c r="I2732">
        <v>468.93</v>
      </c>
      <c r="J2732">
        <v>1.1970000000000001</v>
      </c>
      <c r="K2732">
        <v>21.588999999999999</v>
      </c>
      <c r="L2732">
        <v>31.038</v>
      </c>
      <c r="M2732">
        <v>13.551</v>
      </c>
    </row>
    <row r="2733" spans="1:13" x14ac:dyDescent="0.3">
      <c r="A2733" t="s">
        <v>20</v>
      </c>
      <c r="B2733">
        <v>2014</v>
      </c>
      <c r="C2733" t="s">
        <v>21</v>
      </c>
      <c r="D2733" t="s">
        <v>330</v>
      </c>
      <c r="E2733">
        <v>2160</v>
      </c>
      <c r="F2733">
        <v>5620</v>
      </c>
      <c r="G2733">
        <v>987.5</v>
      </c>
      <c r="H2733">
        <v>326073.59999999998</v>
      </c>
      <c r="I2733">
        <v>712.8</v>
      </c>
      <c r="J2733">
        <v>2.6320000000000001</v>
      </c>
      <c r="K2733">
        <v>21.588999999999999</v>
      </c>
      <c r="L2733">
        <v>31.038</v>
      </c>
      <c r="M2733">
        <v>13.551</v>
      </c>
    </row>
    <row r="2734" spans="1:13" x14ac:dyDescent="0.3">
      <c r="A2734" t="s">
        <v>13</v>
      </c>
      <c r="B2734">
        <v>2014</v>
      </c>
      <c r="D2734" t="s">
        <v>250</v>
      </c>
      <c r="E2734">
        <v>20064</v>
      </c>
      <c r="F2734">
        <v>23583</v>
      </c>
      <c r="G2734">
        <v>2029.9</v>
      </c>
      <c r="H2734">
        <v>3028861.44</v>
      </c>
      <c r="I2734">
        <v>6621.12</v>
      </c>
      <c r="J2734">
        <v>1.149</v>
      </c>
      <c r="K2734">
        <v>21.338999999999999</v>
      </c>
      <c r="L2734">
        <v>31.474</v>
      </c>
      <c r="M2734">
        <v>12.986000000000001</v>
      </c>
    </row>
    <row r="2735" spans="1:13" x14ac:dyDescent="0.3">
      <c r="A2735" t="s">
        <v>13</v>
      </c>
      <c r="B2735">
        <v>2014</v>
      </c>
      <c r="C2735" t="s">
        <v>19</v>
      </c>
      <c r="D2735" t="s">
        <v>250</v>
      </c>
      <c r="E2735">
        <v>16380</v>
      </c>
      <c r="F2735">
        <v>35983</v>
      </c>
      <c r="G2735">
        <v>2029.9</v>
      </c>
      <c r="H2735">
        <v>2472724.7999999998</v>
      </c>
      <c r="I2735">
        <v>5405.4</v>
      </c>
      <c r="J2735">
        <v>2.282</v>
      </c>
      <c r="K2735">
        <v>21.338999999999999</v>
      </c>
      <c r="L2735">
        <v>31.474</v>
      </c>
      <c r="M2735">
        <v>12.986000000000001</v>
      </c>
    </row>
    <row r="2736" spans="1:13" x14ac:dyDescent="0.3">
      <c r="A2736" t="s">
        <v>13</v>
      </c>
      <c r="B2736">
        <v>2014</v>
      </c>
      <c r="C2736" t="s">
        <v>21</v>
      </c>
      <c r="D2736" t="s">
        <v>250</v>
      </c>
      <c r="E2736">
        <v>486</v>
      </c>
      <c r="F2736">
        <v>1113</v>
      </c>
      <c r="G2736">
        <v>2029.9</v>
      </c>
      <c r="H2736">
        <v>73366.559999999998</v>
      </c>
      <c r="I2736">
        <v>160.38</v>
      </c>
      <c r="J2736">
        <v>2.0630000000000002</v>
      </c>
      <c r="K2736">
        <v>21.338999999999999</v>
      </c>
      <c r="L2736">
        <v>31.474</v>
      </c>
      <c r="M2736">
        <v>12.986000000000001</v>
      </c>
    </row>
    <row r="2737" spans="1:13" x14ac:dyDescent="0.3">
      <c r="A2737" t="s">
        <v>18</v>
      </c>
      <c r="B2737">
        <v>2014</v>
      </c>
      <c r="C2737" t="s">
        <v>24</v>
      </c>
      <c r="D2737" t="s">
        <v>250</v>
      </c>
      <c r="E2737">
        <v>1476</v>
      </c>
      <c r="F2737">
        <v>44257</v>
      </c>
      <c r="G2737">
        <v>2029.9</v>
      </c>
      <c r="H2737">
        <v>222816.96</v>
      </c>
      <c r="I2737">
        <v>487.08</v>
      </c>
      <c r="J2737">
        <v>27.9</v>
      </c>
      <c r="K2737">
        <v>21.338999999999999</v>
      </c>
      <c r="L2737">
        <v>31.474</v>
      </c>
      <c r="M2737">
        <v>12.986000000000001</v>
      </c>
    </row>
    <row r="2738" spans="1:13" x14ac:dyDescent="0.3">
      <c r="A2738" t="s">
        <v>22</v>
      </c>
      <c r="B2738">
        <v>2014</v>
      </c>
      <c r="C2738" t="s">
        <v>166</v>
      </c>
      <c r="D2738" t="s">
        <v>274</v>
      </c>
      <c r="E2738">
        <v>320</v>
      </c>
      <c r="F2738">
        <v>300</v>
      </c>
      <c r="G2738">
        <v>1333.3</v>
      </c>
      <c r="H2738">
        <v>48307.199999999997</v>
      </c>
      <c r="I2738">
        <v>105.6</v>
      </c>
      <c r="J2738">
        <v>0.96599999999999997</v>
      </c>
      <c r="K2738">
        <v>20.626999999999999</v>
      </c>
      <c r="L2738">
        <v>30.352</v>
      </c>
      <c r="M2738">
        <v>12.051</v>
      </c>
    </row>
    <row r="2739" spans="1:13" x14ac:dyDescent="0.3">
      <c r="A2739" t="s">
        <v>13</v>
      </c>
      <c r="B2739">
        <v>2014</v>
      </c>
      <c r="C2739" t="s">
        <v>19</v>
      </c>
      <c r="D2739" t="s">
        <v>274</v>
      </c>
      <c r="F2739">
        <v>443450</v>
      </c>
      <c r="H2739">
        <v>28868080.800000001</v>
      </c>
      <c r="I2739">
        <v>63105.9</v>
      </c>
      <c r="J2739">
        <v>2.2610000000000001</v>
      </c>
      <c r="K2739">
        <v>20.626999999999999</v>
      </c>
      <c r="L2739">
        <v>30.352</v>
      </c>
      <c r="M2739">
        <v>12.051</v>
      </c>
    </row>
    <row r="2740" spans="1:13" x14ac:dyDescent="0.3">
      <c r="A2740" t="s">
        <v>13</v>
      </c>
      <c r="B2740">
        <v>2014</v>
      </c>
      <c r="D2740" t="s">
        <v>274</v>
      </c>
      <c r="E2740">
        <v>4010</v>
      </c>
      <c r="F2740">
        <v>10740</v>
      </c>
      <c r="G2740">
        <v>1333.3</v>
      </c>
      <c r="H2740">
        <v>605349.6</v>
      </c>
      <c r="I2740">
        <v>1323.3</v>
      </c>
      <c r="K2740">
        <v>20.626999999999999</v>
      </c>
      <c r="L2740">
        <v>30.352</v>
      </c>
      <c r="M2740">
        <v>12.051</v>
      </c>
    </row>
    <row r="2741" spans="1:13" x14ac:dyDescent="0.3">
      <c r="A2741" t="s">
        <v>18</v>
      </c>
      <c r="B2741">
        <v>2014</v>
      </c>
      <c r="C2741" t="s">
        <v>19</v>
      </c>
      <c r="D2741" t="s">
        <v>274</v>
      </c>
      <c r="F2741">
        <v>189330</v>
      </c>
      <c r="H2741">
        <v>656676</v>
      </c>
      <c r="I2741">
        <v>1435.5</v>
      </c>
      <c r="J2741">
        <v>43.524000000000001</v>
      </c>
      <c r="K2741">
        <v>20.626999999999999</v>
      </c>
      <c r="L2741">
        <v>30.352</v>
      </c>
      <c r="M2741">
        <v>12.051</v>
      </c>
    </row>
    <row r="2742" spans="1:13" x14ac:dyDescent="0.3">
      <c r="A2742" t="s">
        <v>31</v>
      </c>
      <c r="B2742">
        <v>2014</v>
      </c>
      <c r="C2742" t="s">
        <v>19</v>
      </c>
      <c r="D2742" t="s">
        <v>274</v>
      </c>
      <c r="E2742">
        <v>300</v>
      </c>
      <c r="G2742">
        <v>1333.3</v>
      </c>
      <c r="I2742">
        <v>99</v>
      </c>
      <c r="J2742">
        <v>0.76500000000000001</v>
      </c>
      <c r="K2742">
        <v>20.626999999999999</v>
      </c>
      <c r="L2742">
        <v>30.352</v>
      </c>
      <c r="M2742">
        <v>12.051</v>
      </c>
    </row>
    <row r="2743" spans="1:13" x14ac:dyDescent="0.3">
      <c r="A2743" t="s">
        <v>31</v>
      </c>
      <c r="B2743">
        <v>2014</v>
      </c>
      <c r="C2743" t="s">
        <v>21</v>
      </c>
      <c r="D2743" t="s">
        <v>274</v>
      </c>
      <c r="E2743">
        <v>2090</v>
      </c>
      <c r="F2743">
        <v>1280</v>
      </c>
      <c r="G2743">
        <v>1333.3</v>
      </c>
      <c r="H2743">
        <v>315506.40000000002</v>
      </c>
      <c r="I2743">
        <v>689.7</v>
      </c>
      <c r="J2743">
        <v>0.61599999999999999</v>
      </c>
      <c r="K2743">
        <v>20.626999999999999</v>
      </c>
      <c r="L2743">
        <v>30.352</v>
      </c>
      <c r="M2743">
        <v>12.051</v>
      </c>
    </row>
    <row r="2744" spans="1:13" x14ac:dyDescent="0.3">
      <c r="A2744" t="s">
        <v>32</v>
      </c>
      <c r="B2744">
        <v>2014</v>
      </c>
      <c r="C2744" t="s">
        <v>19</v>
      </c>
      <c r="D2744" t="s">
        <v>274</v>
      </c>
      <c r="E2744">
        <v>790</v>
      </c>
      <c r="F2744">
        <v>640</v>
      </c>
      <c r="G2744">
        <v>1333.3</v>
      </c>
      <c r="H2744">
        <v>119258.4</v>
      </c>
      <c r="I2744">
        <v>260.7</v>
      </c>
      <c r="J2744">
        <v>0.82099999999999995</v>
      </c>
      <c r="K2744">
        <v>20.626999999999999</v>
      </c>
      <c r="L2744">
        <v>30.352</v>
      </c>
      <c r="M2744">
        <v>12.051</v>
      </c>
    </row>
    <row r="2745" spans="1:13" x14ac:dyDescent="0.3">
      <c r="A2745" t="s">
        <v>20</v>
      </c>
      <c r="B2745">
        <v>2014</v>
      </c>
      <c r="C2745" t="s">
        <v>39</v>
      </c>
      <c r="D2745" t="s">
        <v>274</v>
      </c>
      <c r="E2745">
        <v>3070</v>
      </c>
      <c r="F2745">
        <v>5600</v>
      </c>
      <c r="G2745">
        <v>1333.3</v>
      </c>
      <c r="H2745">
        <v>463447.2</v>
      </c>
      <c r="I2745">
        <v>1013.1</v>
      </c>
      <c r="J2745">
        <v>1.823</v>
      </c>
      <c r="K2745">
        <v>20.626999999999999</v>
      </c>
      <c r="L2745">
        <v>30.352</v>
      </c>
      <c r="M2745">
        <v>12.051</v>
      </c>
    </row>
    <row r="2746" spans="1:13" x14ac:dyDescent="0.3">
      <c r="A2746" t="s">
        <v>13</v>
      </c>
      <c r="B2746">
        <v>2014</v>
      </c>
      <c r="C2746" t="s">
        <v>19</v>
      </c>
      <c r="D2746" t="s">
        <v>252</v>
      </c>
      <c r="E2746">
        <v>2894000</v>
      </c>
      <c r="F2746">
        <v>11107000</v>
      </c>
      <c r="G2746">
        <v>382.7</v>
      </c>
      <c r="H2746">
        <v>436878240</v>
      </c>
      <c r="I2746">
        <v>955020</v>
      </c>
      <c r="J2746">
        <v>3.7280000000000002</v>
      </c>
      <c r="K2746">
        <v>24.751999999999999</v>
      </c>
      <c r="L2746">
        <v>37.152999999999999</v>
      </c>
      <c r="M2746">
        <v>13.515000000000001</v>
      </c>
    </row>
    <row r="2747" spans="1:13" x14ac:dyDescent="0.3">
      <c r="A2747" t="s">
        <v>18</v>
      </c>
      <c r="B2747">
        <v>2014</v>
      </c>
      <c r="C2747" t="s">
        <v>24</v>
      </c>
      <c r="D2747" t="s">
        <v>252</v>
      </c>
      <c r="E2747">
        <v>94000</v>
      </c>
      <c r="F2747">
        <v>7039000</v>
      </c>
      <c r="G2747">
        <v>382.7</v>
      </c>
      <c r="H2747">
        <v>14190240</v>
      </c>
      <c r="I2747">
        <v>31020</v>
      </c>
      <c r="J2747">
        <v>77.412999999999997</v>
      </c>
      <c r="K2747">
        <v>24.751999999999999</v>
      </c>
      <c r="L2747" t="s">
        <v>494</v>
      </c>
      <c r="M2747">
        <v>13.515000000000001</v>
      </c>
    </row>
    <row r="2748" spans="1:13" x14ac:dyDescent="0.3">
      <c r="A2748" t="s">
        <v>32</v>
      </c>
      <c r="B2748">
        <v>2014</v>
      </c>
      <c r="C2748" t="s">
        <v>19</v>
      </c>
      <c r="D2748" t="s">
        <v>252</v>
      </c>
      <c r="E2748">
        <v>2200</v>
      </c>
      <c r="F2748">
        <v>1210</v>
      </c>
      <c r="G2748">
        <v>382.7</v>
      </c>
      <c r="H2748">
        <v>332112</v>
      </c>
      <c r="I2748">
        <v>726</v>
      </c>
      <c r="J2748">
        <v>0.52300000000000002</v>
      </c>
      <c r="K2748">
        <v>24.751999999999999</v>
      </c>
      <c r="L2748">
        <v>37.152999999999999</v>
      </c>
      <c r="M2748">
        <v>13.515000000000001</v>
      </c>
    </row>
    <row r="2749" spans="1:13" x14ac:dyDescent="0.3">
      <c r="A2749" t="s">
        <v>20</v>
      </c>
      <c r="B2749">
        <v>2014</v>
      </c>
      <c r="C2749" t="s">
        <v>21</v>
      </c>
      <c r="D2749" t="s">
        <v>252</v>
      </c>
      <c r="E2749">
        <v>3505000</v>
      </c>
      <c r="F2749">
        <v>15050000</v>
      </c>
      <c r="G2749">
        <v>382.7</v>
      </c>
      <c r="H2749">
        <v>529114800</v>
      </c>
      <c r="I2749">
        <v>1156650</v>
      </c>
      <c r="J2749">
        <v>4.1740000000000004</v>
      </c>
      <c r="K2749" t="s">
        <v>495</v>
      </c>
      <c r="L2749">
        <v>37.152999999999999</v>
      </c>
      <c r="M2749">
        <v>13.515000000000001</v>
      </c>
    </row>
    <row r="2750" spans="1:13" x14ac:dyDescent="0.3">
      <c r="A2750" t="s">
        <v>22</v>
      </c>
      <c r="B2750">
        <v>2014</v>
      </c>
      <c r="C2750" t="s">
        <v>19</v>
      </c>
      <c r="D2750" t="s">
        <v>481</v>
      </c>
      <c r="E2750">
        <v>1196</v>
      </c>
      <c r="F2750">
        <v>1333</v>
      </c>
      <c r="H2750">
        <v>180548.16</v>
      </c>
      <c r="I2750">
        <v>394.68</v>
      </c>
      <c r="J2750">
        <v>1.38</v>
      </c>
      <c r="K2750">
        <v>26.286000000000001</v>
      </c>
      <c r="L2750">
        <v>36.682000000000002</v>
      </c>
      <c r="M2750">
        <v>16.969000000000001</v>
      </c>
    </row>
    <row r="2751" spans="1:13" x14ac:dyDescent="0.3">
      <c r="A2751" t="s">
        <v>22</v>
      </c>
      <c r="B2751">
        <v>2014</v>
      </c>
      <c r="C2751" t="s">
        <v>21</v>
      </c>
      <c r="D2751" t="s">
        <v>481</v>
      </c>
      <c r="E2751">
        <v>331</v>
      </c>
      <c r="F2751">
        <v>415</v>
      </c>
      <c r="G2751">
        <v>746.4</v>
      </c>
      <c r="H2751">
        <v>49967.76</v>
      </c>
      <c r="I2751">
        <v>109.23</v>
      </c>
      <c r="J2751">
        <v>1.268</v>
      </c>
      <c r="K2751">
        <v>26.286000000000001</v>
      </c>
      <c r="L2751">
        <v>36.682000000000002</v>
      </c>
      <c r="M2751">
        <v>16.969000000000001</v>
      </c>
    </row>
    <row r="2752" spans="1:13" x14ac:dyDescent="0.3">
      <c r="A2752" t="s">
        <v>13</v>
      </c>
      <c r="B2752">
        <v>2014</v>
      </c>
      <c r="C2752" t="s">
        <v>19</v>
      </c>
      <c r="D2752" t="s">
        <v>481</v>
      </c>
      <c r="E2752">
        <v>920307</v>
      </c>
      <c r="F2752">
        <v>2854873</v>
      </c>
      <c r="H2752">
        <v>138929544.69999999</v>
      </c>
      <c r="I2752">
        <v>303701.31</v>
      </c>
      <c r="J2752">
        <v>2.9590000000000001</v>
      </c>
      <c r="K2752">
        <v>26.286000000000001</v>
      </c>
      <c r="L2752">
        <v>36.682000000000002</v>
      </c>
      <c r="M2752">
        <v>16.969000000000001</v>
      </c>
    </row>
    <row r="2753" spans="1:13" x14ac:dyDescent="0.3">
      <c r="A2753" t="s">
        <v>13</v>
      </c>
      <c r="B2753">
        <v>2014</v>
      </c>
      <c r="C2753" t="s">
        <v>21</v>
      </c>
      <c r="D2753" t="s">
        <v>481</v>
      </c>
      <c r="E2753">
        <v>495113</v>
      </c>
      <c r="F2753">
        <v>1690109</v>
      </c>
      <c r="G2753">
        <v>746.4</v>
      </c>
      <c r="H2753" t="s">
        <v>496</v>
      </c>
      <c r="I2753">
        <v>163387.29</v>
      </c>
      <c r="J2753">
        <v>3.3319999999999999</v>
      </c>
      <c r="K2753">
        <v>26.286000000000001</v>
      </c>
      <c r="L2753">
        <v>36.682000000000002</v>
      </c>
      <c r="M2753">
        <v>16.969000000000001</v>
      </c>
    </row>
    <row r="2754" spans="1:13" x14ac:dyDescent="0.3">
      <c r="A2754" t="s">
        <v>18</v>
      </c>
      <c r="B2754">
        <v>2014</v>
      </c>
      <c r="C2754" t="s">
        <v>38</v>
      </c>
      <c r="D2754" t="s">
        <v>481</v>
      </c>
      <c r="E2754">
        <v>38139</v>
      </c>
      <c r="F2754">
        <v>3343035</v>
      </c>
      <c r="G2754">
        <v>746.4</v>
      </c>
      <c r="H2754">
        <v>5757463.4400000004</v>
      </c>
      <c r="I2754">
        <v>12585.87</v>
      </c>
      <c r="J2754">
        <v>83.858000000000004</v>
      </c>
      <c r="K2754">
        <v>26.286000000000001</v>
      </c>
      <c r="L2754">
        <v>36.682000000000002</v>
      </c>
    </row>
    <row r="2755" spans="1:13" x14ac:dyDescent="0.3">
      <c r="A2755" t="s">
        <v>31</v>
      </c>
      <c r="B2755">
        <v>2014</v>
      </c>
      <c r="C2755" t="s">
        <v>19</v>
      </c>
      <c r="D2755" t="s">
        <v>481</v>
      </c>
      <c r="E2755">
        <v>1369</v>
      </c>
      <c r="F2755">
        <v>1395</v>
      </c>
      <c r="G2755">
        <v>746.4</v>
      </c>
      <c r="H2755">
        <v>206664.24</v>
      </c>
      <c r="I2755">
        <v>451.77</v>
      </c>
      <c r="J2755">
        <v>1.0129999999999999</v>
      </c>
      <c r="K2755">
        <v>26.286000000000001</v>
      </c>
      <c r="L2755">
        <v>36.682000000000002</v>
      </c>
      <c r="M2755">
        <v>16.969000000000001</v>
      </c>
    </row>
    <row r="2756" spans="1:13" x14ac:dyDescent="0.3">
      <c r="A2756" t="s">
        <v>31</v>
      </c>
      <c r="B2756">
        <v>2014</v>
      </c>
      <c r="C2756" t="s">
        <v>21</v>
      </c>
      <c r="D2756" t="s">
        <v>481</v>
      </c>
      <c r="E2756">
        <v>17002</v>
      </c>
      <c r="F2756">
        <v>24272</v>
      </c>
      <c r="G2756">
        <v>746.4</v>
      </c>
      <c r="I2756">
        <v>5610.66</v>
      </c>
      <c r="J2756">
        <v>1.321</v>
      </c>
      <c r="K2756">
        <v>26.286000000000001</v>
      </c>
      <c r="L2756">
        <v>36.682000000000002</v>
      </c>
      <c r="M2756">
        <v>16.969000000000001</v>
      </c>
    </row>
    <row r="2757" spans="1:13" x14ac:dyDescent="0.3">
      <c r="A2757" t="s">
        <v>32</v>
      </c>
      <c r="B2757">
        <v>2014</v>
      </c>
      <c r="C2757" t="s">
        <v>19</v>
      </c>
      <c r="D2757" t="s">
        <v>481</v>
      </c>
      <c r="E2757">
        <v>19851</v>
      </c>
      <c r="F2757">
        <v>13022</v>
      </c>
      <c r="G2757">
        <v>746.4</v>
      </c>
      <c r="H2757">
        <v>2996706.96</v>
      </c>
      <c r="I2757">
        <v>6550.83</v>
      </c>
      <c r="J2757">
        <v>0.66900000000000004</v>
      </c>
      <c r="K2757">
        <v>26.286000000000001</v>
      </c>
      <c r="L2757">
        <v>36.682000000000002</v>
      </c>
      <c r="M2757">
        <v>16.969000000000001</v>
      </c>
    </row>
    <row r="2758" spans="1:13" x14ac:dyDescent="0.3">
      <c r="A2758" t="s">
        <v>32</v>
      </c>
      <c r="B2758">
        <v>2014</v>
      </c>
      <c r="C2758" t="s">
        <v>21</v>
      </c>
      <c r="D2758" t="s">
        <v>481</v>
      </c>
      <c r="E2758">
        <v>8164</v>
      </c>
      <c r="F2758">
        <v>3316</v>
      </c>
      <c r="G2758">
        <v>746.4</v>
      </c>
      <c r="H2758">
        <v>1232437.44</v>
      </c>
      <c r="I2758">
        <v>2694.12</v>
      </c>
      <c r="J2758">
        <v>0.41</v>
      </c>
      <c r="K2758">
        <v>26.286000000000001</v>
      </c>
      <c r="L2758">
        <v>36.682000000000002</v>
      </c>
      <c r="M2758">
        <v>16.969000000000001</v>
      </c>
    </row>
    <row r="2759" spans="1:13" x14ac:dyDescent="0.3">
      <c r="A2759" t="s">
        <v>20</v>
      </c>
      <c r="B2759">
        <v>2014</v>
      </c>
      <c r="C2759" t="s">
        <v>21</v>
      </c>
      <c r="D2759" t="s">
        <v>481</v>
      </c>
      <c r="E2759">
        <v>5828</v>
      </c>
      <c r="F2759">
        <v>6929</v>
      </c>
      <c r="G2759">
        <v>746.4</v>
      </c>
      <c r="H2759">
        <v>879794.88</v>
      </c>
      <c r="I2759">
        <v>1923.24</v>
      </c>
      <c r="J2759">
        <v>1.1559999999999999</v>
      </c>
      <c r="K2759">
        <v>26.286000000000001</v>
      </c>
      <c r="L2759">
        <v>36.682000000000002</v>
      </c>
      <c r="M2759">
        <v>16.969000000000001</v>
      </c>
    </row>
    <row r="2760" spans="1:13" x14ac:dyDescent="0.3">
      <c r="A2760" t="s">
        <v>13</v>
      </c>
      <c r="B2760">
        <v>2014</v>
      </c>
      <c r="C2760" t="s">
        <v>19</v>
      </c>
      <c r="D2760" t="s">
        <v>264</v>
      </c>
      <c r="E2760">
        <v>257273</v>
      </c>
      <c r="F2760">
        <v>746954</v>
      </c>
      <c r="G2760">
        <v>2015.7</v>
      </c>
      <c r="H2760">
        <v>38837932.079999998</v>
      </c>
      <c r="I2760">
        <v>84900.09</v>
      </c>
      <c r="K2760">
        <v>25.074999999999999</v>
      </c>
      <c r="L2760">
        <v>33.968000000000004</v>
      </c>
      <c r="M2760">
        <v>17.504999999999999</v>
      </c>
    </row>
    <row r="2761" spans="1:13" x14ac:dyDescent="0.3">
      <c r="A2761" t="s">
        <v>18</v>
      </c>
      <c r="B2761">
        <v>2014</v>
      </c>
      <c r="C2761" t="s">
        <v>24</v>
      </c>
      <c r="D2761" t="s">
        <v>264</v>
      </c>
      <c r="E2761">
        <v>793</v>
      </c>
      <c r="G2761">
        <v>2015.7</v>
      </c>
      <c r="H2761">
        <v>119711.28</v>
      </c>
      <c r="I2761">
        <v>261.69</v>
      </c>
      <c r="J2761">
        <v>52.658999999999999</v>
      </c>
      <c r="K2761">
        <v>25.074999999999999</v>
      </c>
      <c r="L2761">
        <v>33.968000000000004</v>
      </c>
      <c r="M2761">
        <v>17.504999999999999</v>
      </c>
    </row>
    <row r="2762" spans="1:13" x14ac:dyDescent="0.3">
      <c r="A2762" t="s">
        <v>32</v>
      </c>
      <c r="B2762">
        <v>2014</v>
      </c>
      <c r="C2762" t="s">
        <v>33</v>
      </c>
      <c r="D2762" t="s">
        <v>264</v>
      </c>
      <c r="E2762">
        <v>889</v>
      </c>
      <c r="F2762">
        <v>520</v>
      </c>
      <c r="G2762">
        <v>2015.7</v>
      </c>
      <c r="H2762">
        <v>134203.44</v>
      </c>
      <c r="I2762">
        <v>293.37</v>
      </c>
      <c r="J2762">
        <v>0.57199999999999995</v>
      </c>
      <c r="K2762">
        <v>25.074999999999999</v>
      </c>
      <c r="L2762">
        <v>33.968000000000004</v>
      </c>
      <c r="M2762">
        <v>17.504999999999999</v>
      </c>
    </row>
    <row r="2763" spans="1:13" x14ac:dyDescent="0.3">
      <c r="A2763" t="s">
        <v>32</v>
      </c>
      <c r="B2763">
        <v>2014</v>
      </c>
      <c r="C2763" t="s">
        <v>21</v>
      </c>
      <c r="D2763" t="s">
        <v>264</v>
      </c>
      <c r="E2763">
        <v>436</v>
      </c>
      <c r="F2763">
        <v>325</v>
      </c>
      <c r="G2763">
        <v>2015.7</v>
      </c>
      <c r="I2763">
        <v>143.88</v>
      </c>
      <c r="J2763">
        <v>0.70499999999999996</v>
      </c>
      <c r="L2763">
        <v>33.968000000000004</v>
      </c>
      <c r="M2763">
        <v>17.504999999999999</v>
      </c>
    </row>
    <row r="2764" spans="1:13" x14ac:dyDescent="0.3">
      <c r="A2764" t="s">
        <v>20</v>
      </c>
      <c r="B2764">
        <v>2014</v>
      </c>
      <c r="C2764" t="s">
        <v>21</v>
      </c>
      <c r="D2764" t="s">
        <v>264</v>
      </c>
      <c r="E2764">
        <v>135</v>
      </c>
      <c r="F2764">
        <v>304</v>
      </c>
      <c r="G2764">
        <v>2015.7</v>
      </c>
      <c r="H2764">
        <v>20379.599999999999</v>
      </c>
      <c r="I2764">
        <v>44.55</v>
      </c>
      <c r="J2764">
        <v>2.214</v>
      </c>
      <c r="K2764">
        <v>25.074999999999999</v>
      </c>
      <c r="L2764">
        <v>33.968000000000004</v>
      </c>
      <c r="M2764">
        <v>17.504999999999999</v>
      </c>
    </row>
    <row r="2765" spans="1:13" x14ac:dyDescent="0.3">
      <c r="A2765" t="s">
        <v>13</v>
      </c>
      <c r="B2765">
        <v>2014</v>
      </c>
      <c r="C2765" t="s">
        <v>19</v>
      </c>
      <c r="D2765" t="s">
        <v>253</v>
      </c>
      <c r="E2765">
        <v>5842029</v>
      </c>
      <c r="F2765">
        <v>13241518</v>
      </c>
      <c r="G2765">
        <v>616.4</v>
      </c>
      <c r="H2765">
        <v>881912697.79999995</v>
      </c>
      <c r="J2765">
        <v>2.2410000000000001</v>
      </c>
      <c r="K2765">
        <v>25.945</v>
      </c>
      <c r="L2765">
        <v>38.182000000000002</v>
      </c>
      <c r="M2765">
        <v>15.007999999999999</v>
      </c>
    </row>
    <row r="2766" spans="1:13" x14ac:dyDescent="0.3">
      <c r="A2766" t="s">
        <v>13</v>
      </c>
      <c r="B2766">
        <v>2014</v>
      </c>
      <c r="C2766" t="s">
        <v>16</v>
      </c>
      <c r="D2766" t="s">
        <v>253</v>
      </c>
      <c r="E2766">
        <v>29947</v>
      </c>
      <c r="F2766">
        <v>75449</v>
      </c>
      <c r="G2766">
        <v>616.4</v>
      </c>
      <c r="H2766">
        <v>4520799.12</v>
      </c>
      <c r="I2766">
        <v>9882.51</v>
      </c>
      <c r="J2766">
        <v>2.3839999999999999</v>
      </c>
      <c r="K2766">
        <v>25.945</v>
      </c>
      <c r="L2766">
        <v>38.182000000000002</v>
      </c>
      <c r="M2766">
        <v>15.007999999999999</v>
      </c>
    </row>
    <row r="2767" spans="1:13" x14ac:dyDescent="0.3">
      <c r="A2767" t="s">
        <v>18</v>
      </c>
      <c r="B2767">
        <v>2014</v>
      </c>
      <c r="C2767" t="s">
        <v>49</v>
      </c>
      <c r="D2767" t="s">
        <v>253</v>
      </c>
      <c r="E2767">
        <v>2228261</v>
      </c>
      <c r="F2767">
        <v>146576786</v>
      </c>
      <c r="H2767">
        <v>336378280.60000002</v>
      </c>
      <c r="J2767">
        <v>59.215000000000003</v>
      </c>
      <c r="K2767">
        <v>25.945</v>
      </c>
      <c r="L2767">
        <v>38.182000000000002</v>
      </c>
      <c r="M2767">
        <v>15.007999999999999</v>
      </c>
    </row>
    <row r="2768" spans="1:13" x14ac:dyDescent="0.3">
      <c r="A2768" t="s">
        <v>31</v>
      </c>
      <c r="B2768">
        <v>2014</v>
      </c>
      <c r="C2768" t="s">
        <v>16</v>
      </c>
      <c r="D2768" t="s">
        <v>253</v>
      </c>
      <c r="E2768">
        <v>2544</v>
      </c>
      <c r="F2768">
        <v>4352</v>
      </c>
      <c r="G2768">
        <v>616.4</v>
      </c>
      <c r="H2768">
        <v>384042.23999999999</v>
      </c>
      <c r="I2768">
        <v>839.52</v>
      </c>
      <c r="J2768">
        <v>1.7030000000000001</v>
      </c>
      <c r="K2768">
        <v>25.945</v>
      </c>
      <c r="L2768">
        <v>38.182000000000002</v>
      </c>
      <c r="M2768">
        <v>15.007999999999999</v>
      </c>
    </row>
    <row r="2769" spans="1:13" x14ac:dyDescent="0.3">
      <c r="A2769" t="s">
        <v>32</v>
      </c>
      <c r="B2769">
        <v>2014</v>
      </c>
      <c r="C2769" t="s">
        <v>19</v>
      </c>
      <c r="D2769" t="s">
        <v>253</v>
      </c>
      <c r="E2769">
        <v>519466</v>
      </c>
      <c r="F2769">
        <v>278369</v>
      </c>
      <c r="G2769">
        <v>616.4</v>
      </c>
      <c r="H2769">
        <v>78418587.359999999</v>
      </c>
      <c r="I2769">
        <v>171423.78</v>
      </c>
      <c r="J2769">
        <v>0.57499999999999996</v>
      </c>
      <c r="K2769">
        <v>25.945</v>
      </c>
      <c r="L2769">
        <v>38.182000000000002</v>
      </c>
      <c r="M2769">
        <v>15.007999999999999</v>
      </c>
    </row>
    <row r="2770" spans="1:13" x14ac:dyDescent="0.3">
      <c r="A2770" t="s">
        <v>32</v>
      </c>
      <c r="B2770">
        <v>2014</v>
      </c>
      <c r="C2770" t="s">
        <v>16</v>
      </c>
      <c r="D2770" t="s">
        <v>253</v>
      </c>
      <c r="E2770">
        <v>43663</v>
      </c>
      <c r="F2770">
        <v>23591</v>
      </c>
      <c r="G2770">
        <v>616.4</v>
      </c>
      <c r="H2770" t="s">
        <v>497</v>
      </c>
      <c r="I2770">
        <v>14408.79</v>
      </c>
      <c r="J2770">
        <v>0.57499999999999996</v>
      </c>
      <c r="K2770">
        <v>25.945</v>
      </c>
      <c r="L2770">
        <v>38.182000000000002</v>
      </c>
      <c r="M2770">
        <v>15.007999999999999</v>
      </c>
    </row>
    <row r="2771" spans="1:13" x14ac:dyDescent="0.3">
      <c r="A2771" t="s">
        <v>20</v>
      </c>
      <c r="B2771">
        <v>2014</v>
      </c>
      <c r="C2771" t="s">
        <v>48</v>
      </c>
      <c r="D2771" t="s">
        <v>253</v>
      </c>
      <c r="E2771">
        <v>9846466</v>
      </c>
      <c r="F2771">
        <v>20054791</v>
      </c>
      <c r="G2771">
        <v>616.4</v>
      </c>
      <c r="H2771">
        <v>1486422507</v>
      </c>
      <c r="I2771">
        <v>3249333.78</v>
      </c>
      <c r="K2771">
        <v>25.945</v>
      </c>
      <c r="L2771">
        <v>38.182000000000002</v>
      </c>
      <c r="M2771">
        <v>15.007999999999999</v>
      </c>
    </row>
    <row r="2772" spans="1:13" x14ac:dyDescent="0.3">
      <c r="A2772" t="s">
        <v>22</v>
      </c>
      <c r="B2772">
        <v>2014</v>
      </c>
      <c r="C2772" t="s">
        <v>19</v>
      </c>
      <c r="D2772" t="s">
        <v>295</v>
      </c>
      <c r="E2772">
        <v>107904</v>
      </c>
      <c r="F2772">
        <v>149033</v>
      </c>
      <c r="G2772">
        <v>1287.4000000000001</v>
      </c>
      <c r="H2772">
        <v>16289187.84</v>
      </c>
      <c r="I2772">
        <v>35608.32</v>
      </c>
      <c r="J2772">
        <v>1.484</v>
      </c>
      <c r="K2772">
        <v>18.928999999999998</v>
      </c>
      <c r="L2772">
        <v>28.824999999999999</v>
      </c>
      <c r="M2772">
        <v>10.435</v>
      </c>
    </row>
    <row r="2773" spans="1:13" x14ac:dyDescent="0.3">
      <c r="A2773" t="s">
        <v>13</v>
      </c>
      <c r="B2773">
        <v>2014</v>
      </c>
      <c r="C2773" t="s">
        <v>19</v>
      </c>
      <c r="D2773" t="s">
        <v>295</v>
      </c>
      <c r="E2773">
        <v>247698</v>
      </c>
      <c r="F2773">
        <v>561856</v>
      </c>
      <c r="G2773">
        <v>1287.4000000000001</v>
      </c>
      <c r="H2773">
        <v>37392490.079999998</v>
      </c>
      <c r="I2773">
        <v>81740.34</v>
      </c>
      <c r="K2773">
        <v>18.928999999999998</v>
      </c>
      <c r="L2773">
        <v>28.824999999999999</v>
      </c>
      <c r="M2773">
        <v>10.435</v>
      </c>
    </row>
    <row r="2774" spans="1:13" x14ac:dyDescent="0.3">
      <c r="A2774" t="s">
        <v>13</v>
      </c>
      <c r="B2774">
        <v>2014</v>
      </c>
      <c r="C2774" t="s">
        <v>16</v>
      </c>
      <c r="D2774" t="s">
        <v>295</v>
      </c>
      <c r="E2774">
        <v>12394</v>
      </c>
      <c r="F2774">
        <v>39004</v>
      </c>
      <c r="G2774">
        <v>1287.4000000000001</v>
      </c>
      <c r="H2774">
        <v>1870998.24</v>
      </c>
      <c r="I2774">
        <v>4090.02</v>
      </c>
      <c r="J2774">
        <v>3.15</v>
      </c>
      <c r="K2774">
        <v>18.928999999999998</v>
      </c>
      <c r="L2774">
        <v>28.824999999999999</v>
      </c>
      <c r="M2774">
        <v>10.435</v>
      </c>
    </row>
    <row r="2775" spans="1:13" x14ac:dyDescent="0.3">
      <c r="A2775" t="s">
        <v>18</v>
      </c>
      <c r="B2775">
        <v>2014</v>
      </c>
      <c r="C2775" t="s">
        <v>24</v>
      </c>
      <c r="D2775" t="s">
        <v>295</v>
      </c>
      <c r="E2775">
        <v>100737</v>
      </c>
      <c r="F2775">
        <v>6108965</v>
      </c>
      <c r="G2775">
        <v>1287.4000000000001</v>
      </c>
      <c r="H2775">
        <v>15207257.52</v>
      </c>
      <c r="I2775">
        <v>33243.21</v>
      </c>
      <c r="K2775">
        <v>18.928999999999998</v>
      </c>
      <c r="M2775">
        <v>10.435</v>
      </c>
    </row>
    <row r="2776" spans="1:13" x14ac:dyDescent="0.3">
      <c r="A2776" t="s">
        <v>31</v>
      </c>
      <c r="B2776">
        <v>2014</v>
      </c>
      <c r="C2776" t="s">
        <v>24</v>
      </c>
      <c r="D2776" t="s">
        <v>295</v>
      </c>
      <c r="E2776">
        <v>40</v>
      </c>
      <c r="F2776">
        <v>43</v>
      </c>
      <c r="G2776">
        <v>1287.4000000000001</v>
      </c>
      <c r="H2776">
        <v>6038.4</v>
      </c>
      <c r="I2776">
        <v>13.2</v>
      </c>
      <c r="J2776">
        <v>1.038</v>
      </c>
      <c r="K2776">
        <v>18.928999999999998</v>
      </c>
      <c r="L2776">
        <v>28.824999999999999</v>
      </c>
      <c r="M2776">
        <v>10.435</v>
      </c>
    </row>
    <row r="2777" spans="1:13" x14ac:dyDescent="0.3">
      <c r="A2777" t="s">
        <v>32</v>
      </c>
      <c r="B2777">
        <v>2014</v>
      </c>
      <c r="C2777" t="s">
        <v>166</v>
      </c>
      <c r="D2777" t="s">
        <v>295</v>
      </c>
      <c r="E2777">
        <v>12610</v>
      </c>
      <c r="F2777">
        <v>9538</v>
      </c>
      <c r="G2777">
        <v>1287.4000000000001</v>
      </c>
      <c r="H2777">
        <v>1903605.6</v>
      </c>
      <c r="I2777">
        <v>4161.3</v>
      </c>
      <c r="J2777">
        <v>0.75</v>
      </c>
      <c r="K2777">
        <v>18.928999999999998</v>
      </c>
      <c r="L2777">
        <v>28.824999999999999</v>
      </c>
      <c r="M2777">
        <v>10.435</v>
      </c>
    </row>
    <row r="2778" spans="1:13" x14ac:dyDescent="0.3">
      <c r="A2778" t="s">
        <v>32</v>
      </c>
      <c r="B2778">
        <v>2014</v>
      </c>
      <c r="C2778" t="s">
        <v>16</v>
      </c>
      <c r="D2778" t="s">
        <v>295</v>
      </c>
      <c r="E2778">
        <v>57</v>
      </c>
      <c r="F2778" t="s">
        <v>498</v>
      </c>
      <c r="G2778">
        <v>1287.4000000000001</v>
      </c>
      <c r="H2778">
        <v>8604.7199999999993</v>
      </c>
      <c r="I2778">
        <v>18.809999999999999</v>
      </c>
      <c r="J2778">
        <v>0.57999999999999996</v>
      </c>
      <c r="K2778">
        <v>18.928999999999998</v>
      </c>
      <c r="L2778">
        <v>28.824999999999999</v>
      </c>
      <c r="M2778">
        <v>10.435</v>
      </c>
    </row>
    <row r="2779" spans="1:13" x14ac:dyDescent="0.3">
      <c r="A2779" t="s">
        <v>20</v>
      </c>
      <c r="B2779">
        <v>2014</v>
      </c>
      <c r="C2779" t="s">
        <v>21</v>
      </c>
      <c r="D2779" t="s">
        <v>295</v>
      </c>
      <c r="E2779">
        <v>343879</v>
      </c>
      <c r="F2779">
        <v>662026</v>
      </c>
      <c r="G2779">
        <v>1287.4000000000001</v>
      </c>
      <c r="H2779">
        <v>51911973.840000004</v>
      </c>
      <c r="I2779">
        <v>113480.07</v>
      </c>
      <c r="J2779">
        <v>1.5429999999999999</v>
      </c>
      <c r="K2779">
        <v>18.928999999999998</v>
      </c>
      <c r="L2779">
        <v>28.824999999999999</v>
      </c>
      <c r="M2779">
        <v>10.435</v>
      </c>
    </row>
    <row r="2780" spans="1:13" x14ac:dyDescent="0.3">
      <c r="A2780" t="s">
        <v>22</v>
      </c>
      <c r="B2780">
        <v>2014</v>
      </c>
      <c r="C2780" t="s">
        <v>14</v>
      </c>
      <c r="D2780" t="s">
        <v>322</v>
      </c>
      <c r="E2780">
        <v>21395</v>
      </c>
      <c r="F2780">
        <v>20856</v>
      </c>
      <c r="G2780">
        <v>1156.5999999999999</v>
      </c>
      <c r="I2780">
        <v>7060.35</v>
      </c>
      <c r="J2780">
        <v>0.92900000000000005</v>
      </c>
      <c r="K2780">
        <v>23.033000000000001</v>
      </c>
      <c r="L2780">
        <v>33.116999999999997</v>
      </c>
      <c r="M2780">
        <v>13.225</v>
      </c>
    </row>
    <row r="2781" spans="1:13" x14ac:dyDescent="0.3">
      <c r="A2781" t="s">
        <v>13</v>
      </c>
      <c r="B2781">
        <v>2014</v>
      </c>
      <c r="C2781" t="s">
        <v>14</v>
      </c>
      <c r="D2781" t="s">
        <v>322</v>
      </c>
      <c r="E2781">
        <v>139909</v>
      </c>
      <c r="F2781">
        <v>143816</v>
      </c>
      <c r="G2781">
        <v>1156.5999999999999</v>
      </c>
      <c r="H2781">
        <v>21120662.640000001</v>
      </c>
      <c r="I2781">
        <v>46169.97</v>
      </c>
      <c r="J2781">
        <v>1.01</v>
      </c>
      <c r="K2781">
        <v>23.033000000000001</v>
      </c>
      <c r="L2781">
        <v>33.116999999999997</v>
      </c>
      <c r="M2781">
        <v>13.225</v>
      </c>
    </row>
    <row r="2782" spans="1:13" x14ac:dyDescent="0.3">
      <c r="A2782" t="s">
        <v>13</v>
      </c>
      <c r="B2782">
        <v>2014</v>
      </c>
      <c r="C2782" t="s">
        <v>17</v>
      </c>
      <c r="D2782" t="s">
        <v>322</v>
      </c>
      <c r="E2782">
        <v>849093</v>
      </c>
      <c r="F2782">
        <v>1248966</v>
      </c>
      <c r="G2782">
        <v>1156.5999999999999</v>
      </c>
      <c r="H2782">
        <v>128179079.3</v>
      </c>
      <c r="I2782">
        <v>280200.69</v>
      </c>
      <c r="J2782">
        <v>1.417</v>
      </c>
      <c r="K2782">
        <v>23.033000000000001</v>
      </c>
      <c r="L2782">
        <v>33.116999999999997</v>
      </c>
      <c r="M2782">
        <v>13.225</v>
      </c>
    </row>
    <row r="2783" spans="1:13" x14ac:dyDescent="0.3">
      <c r="A2783" t="s">
        <v>18</v>
      </c>
      <c r="B2783">
        <v>2014</v>
      </c>
      <c r="C2783" t="s">
        <v>24</v>
      </c>
      <c r="D2783" t="s">
        <v>322</v>
      </c>
      <c r="F2783">
        <v>37431</v>
      </c>
      <c r="G2783">
        <v>1156.5999999999999</v>
      </c>
      <c r="H2783">
        <v>107634.48</v>
      </c>
      <c r="I2783">
        <v>235.29</v>
      </c>
      <c r="J2783">
        <v>42.420999999999999</v>
      </c>
      <c r="K2783">
        <v>23.033000000000001</v>
      </c>
      <c r="L2783">
        <v>33.116999999999997</v>
      </c>
      <c r="M2783">
        <v>13.225</v>
      </c>
    </row>
    <row r="2784" spans="1:13" x14ac:dyDescent="0.3">
      <c r="A2784" t="s">
        <v>20</v>
      </c>
      <c r="B2784">
        <v>2014</v>
      </c>
      <c r="C2784" t="s">
        <v>21</v>
      </c>
      <c r="D2784" t="s">
        <v>322</v>
      </c>
      <c r="E2784">
        <v>63741</v>
      </c>
      <c r="F2784">
        <v>96435</v>
      </c>
      <c r="G2784">
        <v>1156.5999999999999</v>
      </c>
      <c r="H2784">
        <v>9622341.3599999994</v>
      </c>
      <c r="I2784">
        <v>21034.53</v>
      </c>
      <c r="J2784">
        <v>1.466</v>
      </c>
      <c r="K2784">
        <v>23.033000000000001</v>
      </c>
      <c r="L2784">
        <v>33.116999999999997</v>
      </c>
      <c r="M2784">
        <v>13.225</v>
      </c>
    </row>
    <row r="2785" spans="1:13" x14ac:dyDescent="0.3">
      <c r="A2785" t="s">
        <v>20</v>
      </c>
      <c r="B2785">
        <v>2014</v>
      </c>
      <c r="C2785" t="s">
        <v>17</v>
      </c>
      <c r="D2785" t="s">
        <v>322</v>
      </c>
      <c r="E2785">
        <v>23515</v>
      </c>
      <c r="F2785">
        <v>42516</v>
      </c>
      <c r="G2785">
        <v>1156.5999999999999</v>
      </c>
      <c r="H2785">
        <v>3549824.4</v>
      </c>
      <c r="I2785">
        <v>7759.95</v>
      </c>
      <c r="K2785">
        <v>23.033000000000001</v>
      </c>
      <c r="L2785">
        <v>33.116999999999997</v>
      </c>
    </row>
    <row r="2786" spans="1:13" x14ac:dyDescent="0.3">
      <c r="A2786" t="s">
        <v>22</v>
      </c>
      <c r="B2786">
        <v>2014</v>
      </c>
      <c r="C2786" t="s">
        <v>14</v>
      </c>
      <c r="D2786" t="s">
        <v>28</v>
      </c>
      <c r="E2786">
        <v>10127</v>
      </c>
      <c r="F2786">
        <v>11094</v>
      </c>
      <c r="G2786">
        <v>1483.5</v>
      </c>
      <c r="H2786">
        <v>1528771.92</v>
      </c>
      <c r="I2786">
        <v>3341.91</v>
      </c>
      <c r="J2786">
        <v>0.71</v>
      </c>
      <c r="K2786">
        <v>25.574999999999999</v>
      </c>
      <c r="L2786">
        <v>35.835999999999999</v>
      </c>
      <c r="M2786">
        <v>16.353999999999999</v>
      </c>
    </row>
    <row r="2787" spans="1:13" x14ac:dyDescent="0.3">
      <c r="A2787" t="s">
        <v>13</v>
      </c>
      <c r="B2787">
        <v>2014</v>
      </c>
      <c r="C2787" t="s">
        <v>14</v>
      </c>
      <c r="D2787" t="s">
        <v>28</v>
      </c>
      <c r="E2787">
        <v>227829</v>
      </c>
      <c r="F2787">
        <v>591451</v>
      </c>
      <c r="G2787">
        <v>1483.5</v>
      </c>
      <c r="H2787">
        <v>34393065.840000004</v>
      </c>
      <c r="I2787">
        <v>75183.570000000007</v>
      </c>
      <c r="J2787">
        <v>2.516</v>
      </c>
      <c r="K2787">
        <v>25.574999999999999</v>
      </c>
      <c r="L2787">
        <v>35.835999999999999</v>
      </c>
      <c r="M2787">
        <v>16.353999999999999</v>
      </c>
    </row>
    <row r="2788" spans="1:13" x14ac:dyDescent="0.3">
      <c r="A2788" t="s">
        <v>13</v>
      </c>
      <c r="B2788">
        <v>2014</v>
      </c>
      <c r="C2788" t="s">
        <v>207</v>
      </c>
      <c r="D2788" t="s">
        <v>28</v>
      </c>
      <c r="E2788">
        <v>1290020</v>
      </c>
      <c r="F2788">
        <v>4351753</v>
      </c>
      <c r="G2788">
        <v>1483.5</v>
      </c>
      <c r="H2788">
        <v>194741419.19999999</v>
      </c>
      <c r="J2788">
        <v>3.254</v>
      </c>
      <c r="K2788">
        <v>25.574999999999999</v>
      </c>
      <c r="L2788" t="s">
        <v>499</v>
      </c>
      <c r="M2788">
        <v>16.353999999999999</v>
      </c>
    </row>
    <row r="2789" spans="1:13" x14ac:dyDescent="0.3">
      <c r="A2789" t="s">
        <v>13</v>
      </c>
      <c r="B2789">
        <v>2014</v>
      </c>
      <c r="C2789" t="s">
        <v>17</v>
      </c>
      <c r="D2789" t="s">
        <v>28</v>
      </c>
      <c r="E2789">
        <v>4008662</v>
      </c>
      <c r="F2789">
        <v>10983992</v>
      </c>
      <c r="G2789">
        <v>1483.5</v>
      </c>
      <c r="H2789">
        <v>605147615.5</v>
      </c>
      <c r="I2789">
        <v>1322858.46</v>
      </c>
      <c r="J2789">
        <v>2.7010000000000001</v>
      </c>
      <c r="K2789">
        <v>25.574999999999999</v>
      </c>
      <c r="L2789" t="s">
        <v>499</v>
      </c>
      <c r="M2789">
        <v>16.353999999999999</v>
      </c>
    </row>
    <row r="2790" spans="1:13" x14ac:dyDescent="0.3">
      <c r="A2790" t="s">
        <v>18</v>
      </c>
      <c r="B2790">
        <v>2014</v>
      </c>
      <c r="C2790" t="s">
        <v>24</v>
      </c>
      <c r="D2790" t="s">
        <v>28</v>
      </c>
      <c r="E2790">
        <v>17728</v>
      </c>
      <c r="F2790">
        <v>2105506</v>
      </c>
      <c r="G2790">
        <v>1483.5</v>
      </c>
      <c r="H2790">
        <v>2676218.8799999999</v>
      </c>
      <c r="I2790" t="s">
        <v>500</v>
      </c>
      <c r="J2790">
        <v>105.069</v>
      </c>
      <c r="K2790">
        <v>25.574999999999999</v>
      </c>
      <c r="L2790">
        <v>35.835999999999999</v>
      </c>
      <c r="M2790">
        <v>16.353999999999999</v>
      </c>
    </row>
    <row r="2791" spans="1:13" x14ac:dyDescent="0.3">
      <c r="A2791" t="s">
        <v>31</v>
      </c>
      <c r="B2791">
        <v>2014</v>
      </c>
      <c r="C2791" t="s">
        <v>19</v>
      </c>
      <c r="D2791" t="s">
        <v>28</v>
      </c>
      <c r="E2791">
        <v>6899</v>
      </c>
      <c r="F2791">
        <v>9002</v>
      </c>
      <c r="G2791">
        <v>1483.5</v>
      </c>
      <c r="H2791">
        <v>1041473.04</v>
      </c>
      <c r="I2791">
        <v>2276.67</v>
      </c>
      <c r="J2791">
        <v>1.2649999999999999</v>
      </c>
      <c r="K2791">
        <v>25.574999999999999</v>
      </c>
      <c r="L2791">
        <v>35.835999999999999</v>
      </c>
      <c r="M2791">
        <v>16.353999999999999</v>
      </c>
    </row>
    <row r="2792" spans="1:13" x14ac:dyDescent="0.3">
      <c r="A2792" t="s">
        <v>32</v>
      </c>
      <c r="B2792">
        <v>2014</v>
      </c>
      <c r="C2792" t="s">
        <v>19</v>
      </c>
      <c r="D2792" t="s">
        <v>28</v>
      </c>
      <c r="E2792">
        <v>61669</v>
      </c>
      <c r="F2792">
        <v>42332</v>
      </c>
      <c r="G2792">
        <v>1483.5</v>
      </c>
      <c r="H2792">
        <v>9309552.2400000002</v>
      </c>
      <c r="I2792">
        <v>20350.77</v>
      </c>
      <c r="J2792">
        <v>0.56999999999999995</v>
      </c>
      <c r="K2792">
        <v>25.574999999999999</v>
      </c>
      <c r="L2792">
        <v>35.835999999999999</v>
      </c>
      <c r="M2792">
        <v>16.353999999999999</v>
      </c>
    </row>
    <row r="2793" spans="1:13" x14ac:dyDescent="0.3">
      <c r="A2793" t="s">
        <v>32</v>
      </c>
      <c r="B2793">
        <v>2014</v>
      </c>
      <c r="C2793" t="s">
        <v>21</v>
      </c>
      <c r="D2793" t="s">
        <v>28</v>
      </c>
      <c r="E2793">
        <v>10038</v>
      </c>
      <c r="F2793">
        <v>9433</v>
      </c>
      <c r="G2793">
        <v>1483.5</v>
      </c>
      <c r="H2793">
        <v>1515336.48</v>
      </c>
      <c r="I2793">
        <v>3312.54</v>
      </c>
      <c r="J2793">
        <v>0.89100000000000001</v>
      </c>
      <c r="K2793">
        <v>25.574999999999999</v>
      </c>
      <c r="L2793">
        <v>35.835999999999999</v>
      </c>
      <c r="M2793">
        <v>16.353999999999999</v>
      </c>
    </row>
    <row r="2794" spans="1:13" x14ac:dyDescent="0.3">
      <c r="A2794" t="s">
        <v>20</v>
      </c>
      <c r="B2794">
        <v>2014</v>
      </c>
      <c r="C2794" t="s">
        <v>21</v>
      </c>
      <c r="D2794" t="s">
        <v>28</v>
      </c>
      <c r="E2794">
        <v>334640</v>
      </c>
      <c r="F2794">
        <v>939254</v>
      </c>
      <c r="G2794">
        <v>1483.5</v>
      </c>
      <c r="H2794">
        <v>50517254.399999999</v>
      </c>
      <c r="I2794">
        <v>110431.2</v>
      </c>
      <c r="J2794">
        <v>2.6150000000000002</v>
      </c>
      <c r="K2794">
        <v>25.574999999999999</v>
      </c>
      <c r="L2794">
        <v>35.835999999999999</v>
      </c>
      <c r="M2794">
        <v>16.353999999999999</v>
      </c>
    </row>
    <row r="2795" spans="1:13" x14ac:dyDescent="0.3">
      <c r="A2795" t="s">
        <v>22</v>
      </c>
      <c r="B2795">
        <v>2015</v>
      </c>
      <c r="C2795" t="s">
        <v>19</v>
      </c>
      <c r="D2795" t="s">
        <v>243</v>
      </c>
      <c r="E2795">
        <v>6925</v>
      </c>
      <c r="F2795">
        <v>9893</v>
      </c>
      <c r="G2795">
        <v>874</v>
      </c>
      <c r="H2795">
        <v>1093526.75</v>
      </c>
      <c r="I2795">
        <v>2285.25</v>
      </c>
      <c r="J2795">
        <v>1.276</v>
      </c>
      <c r="K2795">
        <v>26.545000000000002</v>
      </c>
      <c r="L2795">
        <v>37.911999999999999</v>
      </c>
      <c r="M2795">
        <v>16.007999999999999</v>
      </c>
    </row>
    <row r="2796" spans="1:13" x14ac:dyDescent="0.3">
      <c r="A2796" t="s">
        <v>13</v>
      </c>
      <c r="B2796">
        <v>2015</v>
      </c>
      <c r="C2796" t="s">
        <v>14</v>
      </c>
      <c r="D2796" t="s">
        <v>243</v>
      </c>
      <c r="E2796">
        <v>549012</v>
      </c>
      <c r="F2796">
        <v>725206</v>
      </c>
      <c r="G2796">
        <v>874</v>
      </c>
      <c r="H2796">
        <v>86694484.920000002</v>
      </c>
      <c r="I2796">
        <v>181173.96</v>
      </c>
      <c r="J2796">
        <v>1.347</v>
      </c>
      <c r="K2796">
        <v>26.545000000000002</v>
      </c>
      <c r="L2796">
        <v>37.911999999999999</v>
      </c>
      <c r="M2796">
        <v>16.007999999999999</v>
      </c>
    </row>
    <row r="2797" spans="1:13" x14ac:dyDescent="0.3">
      <c r="A2797" t="s">
        <v>13</v>
      </c>
      <c r="B2797">
        <v>2015</v>
      </c>
      <c r="C2797" t="s">
        <v>16</v>
      </c>
      <c r="D2797" t="s">
        <v>243</v>
      </c>
      <c r="E2797">
        <v>81302</v>
      </c>
      <c r="F2797">
        <v>200983</v>
      </c>
      <c r="G2797">
        <v>874</v>
      </c>
      <c r="H2797">
        <v>12838398.82</v>
      </c>
      <c r="I2797">
        <v>26829.66</v>
      </c>
      <c r="J2797">
        <v>2.528</v>
      </c>
      <c r="K2797">
        <v>26.545000000000002</v>
      </c>
      <c r="L2797">
        <v>37.911999999999999</v>
      </c>
      <c r="M2797">
        <v>16.007999999999999</v>
      </c>
    </row>
    <row r="2798" spans="1:13" x14ac:dyDescent="0.3">
      <c r="A2798" t="s">
        <v>13</v>
      </c>
      <c r="B2798">
        <v>2015</v>
      </c>
      <c r="C2798" t="s">
        <v>17</v>
      </c>
      <c r="D2798" t="s">
        <v>243</v>
      </c>
      <c r="E2798">
        <v>2602000</v>
      </c>
      <c r="F2798">
        <v>5876027</v>
      </c>
      <c r="G2798">
        <v>874</v>
      </c>
      <c r="H2798">
        <v>410881820</v>
      </c>
      <c r="I2798">
        <v>858660</v>
      </c>
      <c r="J2798">
        <v>2.1659999999999999</v>
      </c>
      <c r="K2798">
        <v>26.545000000000002</v>
      </c>
      <c r="L2798">
        <v>37.911999999999999</v>
      </c>
      <c r="M2798">
        <v>16.007999999999999</v>
      </c>
    </row>
    <row r="2799" spans="1:13" x14ac:dyDescent="0.3">
      <c r="A2799" t="s">
        <v>18</v>
      </c>
      <c r="B2799">
        <v>2015</v>
      </c>
      <c r="C2799" t="s">
        <v>24</v>
      </c>
      <c r="D2799" t="s">
        <v>243</v>
      </c>
      <c r="E2799">
        <v>244021</v>
      </c>
      <c r="F2799">
        <v>11914615</v>
      </c>
      <c r="G2799">
        <v>874</v>
      </c>
      <c r="H2799" t="s">
        <v>501</v>
      </c>
      <c r="I2799">
        <v>80526.929999999993</v>
      </c>
      <c r="J2799">
        <v>61.677999999999997</v>
      </c>
      <c r="K2799">
        <v>26.545000000000002</v>
      </c>
      <c r="L2799">
        <v>37.911999999999999</v>
      </c>
      <c r="M2799">
        <v>16.007999999999999</v>
      </c>
    </row>
    <row r="2800" spans="1:13" x14ac:dyDescent="0.3">
      <c r="A2800" t="s">
        <v>31</v>
      </c>
      <c r="B2800">
        <v>2015</v>
      </c>
      <c r="C2800" t="s">
        <v>21</v>
      </c>
      <c r="D2800" t="s">
        <v>243</v>
      </c>
      <c r="E2800">
        <v>11404</v>
      </c>
      <c r="F2800">
        <v>16203</v>
      </c>
      <c r="G2800">
        <v>874</v>
      </c>
      <c r="H2800">
        <v>1800805.64</v>
      </c>
      <c r="I2800">
        <v>3763.32</v>
      </c>
      <c r="J2800">
        <v>1.39</v>
      </c>
      <c r="K2800">
        <v>26.545000000000002</v>
      </c>
      <c r="L2800">
        <v>37.911999999999999</v>
      </c>
      <c r="M2800">
        <v>16.007999999999999</v>
      </c>
    </row>
    <row r="2801" spans="1:13" x14ac:dyDescent="0.3">
      <c r="A2801" t="s">
        <v>32</v>
      </c>
      <c r="B2801">
        <v>2015</v>
      </c>
      <c r="C2801" t="s">
        <v>19</v>
      </c>
      <c r="D2801" t="s">
        <v>243</v>
      </c>
      <c r="E2801">
        <v>13651</v>
      </c>
      <c r="F2801">
        <v>12048</v>
      </c>
      <c r="G2801">
        <v>874</v>
      </c>
      <c r="H2801">
        <v>2155629.41</v>
      </c>
      <c r="I2801">
        <v>4504.83</v>
      </c>
      <c r="J2801">
        <v>0.90700000000000003</v>
      </c>
      <c r="K2801">
        <v>26.545000000000002</v>
      </c>
      <c r="L2801">
        <v>37.911999999999999</v>
      </c>
      <c r="M2801">
        <v>16.007999999999999</v>
      </c>
    </row>
    <row r="2802" spans="1:13" x14ac:dyDescent="0.3">
      <c r="A2802" t="s">
        <v>20</v>
      </c>
      <c r="B2802">
        <v>2015</v>
      </c>
      <c r="C2802" t="s">
        <v>21</v>
      </c>
      <c r="D2802" t="s">
        <v>243</v>
      </c>
      <c r="E2802">
        <v>2110750</v>
      </c>
      <c r="F2802">
        <v>4736448</v>
      </c>
      <c r="G2802">
        <v>874</v>
      </c>
      <c r="H2802">
        <v>333308532.5</v>
      </c>
      <c r="I2802">
        <v>696547.5</v>
      </c>
      <c r="J2802">
        <v>2.3130000000000002</v>
      </c>
      <c r="K2802">
        <v>26.545000000000002</v>
      </c>
      <c r="L2802">
        <v>37.911999999999999</v>
      </c>
      <c r="M2802">
        <v>16.007999999999999</v>
      </c>
    </row>
    <row r="2803" spans="1:13" x14ac:dyDescent="0.3">
      <c r="A2803" t="s">
        <v>22</v>
      </c>
      <c r="B2803">
        <v>2015</v>
      </c>
      <c r="C2803" t="s">
        <v>19</v>
      </c>
      <c r="D2803" t="s">
        <v>282</v>
      </c>
      <c r="E2803">
        <v>8042</v>
      </c>
      <c r="F2803">
        <v>1521</v>
      </c>
      <c r="G2803">
        <v>1136</v>
      </c>
      <c r="H2803">
        <v>1269912.22</v>
      </c>
      <c r="I2803">
        <v>2653.86</v>
      </c>
      <c r="J2803">
        <v>0.19500000000000001</v>
      </c>
      <c r="K2803">
        <v>26.193000000000001</v>
      </c>
      <c r="L2803">
        <v>36.991</v>
      </c>
      <c r="M2803">
        <v>15.51</v>
      </c>
    </row>
    <row r="2804" spans="1:13" x14ac:dyDescent="0.3">
      <c r="A2804" t="s">
        <v>13</v>
      </c>
      <c r="B2804">
        <v>2015</v>
      </c>
      <c r="C2804" t="s">
        <v>19</v>
      </c>
      <c r="D2804" t="s">
        <v>282</v>
      </c>
      <c r="E2804">
        <v>3959746</v>
      </c>
      <c r="F2804">
        <v>5154328</v>
      </c>
      <c r="G2804">
        <v>1136</v>
      </c>
      <c r="H2804">
        <v>625283490.89999998</v>
      </c>
      <c r="I2804">
        <v>1306716.18</v>
      </c>
      <c r="J2804">
        <v>1.22</v>
      </c>
      <c r="K2804">
        <v>26.193000000000001</v>
      </c>
      <c r="L2804">
        <v>36.991</v>
      </c>
      <c r="M2804">
        <v>15.51</v>
      </c>
    </row>
    <row r="2805" spans="1:13" x14ac:dyDescent="0.3">
      <c r="A2805" t="s">
        <v>18</v>
      </c>
      <c r="B2805">
        <v>2015</v>
      </c>
      <c r="C2805" t="s">
        <v>24</v>
      </c>
      <c r="D2805" t="s">
        <v>282</v>
      </c>
      <c r="E2805">
        <v>19221</v>
      </c>
      <c r="F2805">
        <v>46895</v>
      </c>
      <c r="G2805">
        <v>1136</v>
      </c>
      <c r="H2805">
        <v>3035188.11</v>
      </c>
      <c r="I2805">
        <v>6342.93</v>
      </c>
      <c r="J2805">
        <v>2.9119999999999999</v>
      </c>
      <c r="K2805">
        <v>26.193000000000001</v>
      </c>
      <c r="L2805">
        <v>36.991</v>
      </c>
      <c r="M2805">
        <v>15.51</v>
      </c>
    </row>
    <row r="2806" spans="1:13" x14ac:dyDescent="0.3">
      <c r="A2806" t="s">
        <v>31</v>
      </c>
      <c r="B2806">
        <v>2015</v>
      </c>
      <c r="C2806" t="s">
        <v>19</v>
      </c>
      <c r="D2806" t="s">
        <v>282</v>
      </c>
      <c r="E2806">
        <v>2471</v>
      </c>
      <c r="F2806">
        <v>808</v>
      </c>
      <c r="G2806">
        <v>1136</v>
      </c>
      <c r="H2806">
        <v>390195.61</v>
      </c>
      <c r="I2806">
        <v>815.43</v>
      </c>
      <c r="J2806">
        <v>0.47299999999999998</v>
      </c>
      <c r="K2806">
        <v>26.193000000000001</v>
      </c>
      <c r="L2806">
        <v>36.991</v>
      </c>
      <c r="M2806">
        <v>15.51</v>
      </c>
    </row>
    <row r="2807" spans="1:13" x14ac:dyDescent="0.3">
      <c r="A2807" t="s">
        <v>32</v>
      </c>
      <c r="B2807">
        <v>2015</v>
      </c>
      <c r="D2807" t="s">
        <v>282</v>
      </c>
      <c r="F2807">
        <v>28058</v>
      </c>
      <c r="G2807">
        <v>1136</v>
      </c>
      <c r="H2807">
        <v>14788271.5</v>
      </c>
      <c r="I2807">
        <v>30904.5</v>
      </c>
      <c r="J2807">
        <v>0.32300000000000001</v>
      </c>
      <c r="K2807">
        <v>26.193000000000001</v>
      </c>
      <c r="L2807">
        <v>36.991</v>
      </c>
      <c r="M2807">
        <v>15.51</v>
      </c>
    </row>
    <row r="2808" spans="1:13" x14ac:dyDescent="0.3">
      <c r="A2808" t="s">
        <v>32</v>
      </c>
      <c r="B2808">
        <v>2015</v>
      </c>
      <c r="C2808" t="s">
        <v>21</v>
      </c>
      <c r="D2808" t="s">
        <v>282</v>
      </c>
      <c r="E2808">
        <v>3301</v>
      </c>
      <c r="F2808">
        <v>848</v>
      </c>
      <c r="G2808">
        <v>1136</v>
      </c>
      <c r="H2808">
        <v>521260.91</v>
      </c>
      <c r="I2808">
        <v>1089.33</v>
      </c>
      <c r="J2808">
        <v>0.26400000000000001</v>
      </c>
      <c r="K2808">
        <v>26.193000000000001</v>
      </c>
      <c r="L2808">
        <v>36.991</v>
      </c>
      <c r="M2808">
        <v>15.51</v>
      </c>
    </row>
    <row r="2809" spans="1:13" x14ac:dyDescent="0.3">
      <c r="A2809" t="s">
        <v>20</v>
      </c>
      <c r="B2809">
        <v>2015</v>
      </c>
      <c r="C2809" t="s">
        <v>21</v>
      </c>
      <c r="D2809" t="s">
        <v>282</v>
      </c>
      <c r="E2809">
        <v>105785</v>
      </c>
      <c r="F2809">
        <v>142329</v>
      </c>
      <c r="G2809">
        <v>1136</v>
      </c>
      <c r="H2809">
        <v>16704509.35</v>
      </c>
      <c r="I2809">
        <v>34909.050000000003</v>
      </c>
      <c r="K2809">
        <v>26.193000000000001</v>
      </c>
      <c r="L2809">
        <v>36.991</v>
      </c>
      <c r="M2809">
        <v>15.51</v>
      </c>
    </row>
    <row r="2810" spans="1:13" x14ac:dyDescent="0.3">
      <c r="A2810" t="s">
        <v>22</v>
      </c>
      <c r="B2810">
        <v>2015</v>
      </c>
      <c r="C2810" t="s">
        <v>19</v>
      </c>
      <c r="D2810" t="s">
        <v>244</v>
      </c>
      <c r="E2810">
        <v>19235</v>
      </c>
      <c r="F2810">
        <v>15013</v>
      </c>
      <c r="G2810">
        <v>584.29999999999995</v>
      </c>
      <c r="H2810">
        <v>3037398.85</v>
      </c>
      <c r="I2810">
        <v>6347.55</v>
      </c>
      <c r="J2810">
        <v>0.76700000000000002</v>
      </c>
      <c r="K2810">
        <v>27.344999999999999</v>
      </c>
      <c r="L2810">
        <v>39.527999999999999</v>
      </c>
      <c r="M2810">
        <v>16.321999999999999</v>
      </c>
    </row>
    <row r="2811" spans="1:13" x14ac:dyDescent="0.3">
      <c r="A2811" t="s">
        <v>13</v>
      </c>
      <c r="B2811">
        <v>2015</v>
      </c>
      <c r="C2811" t="s">
        <v>19</v>
      </c>
      <c r="D2811" t="s">
        <v>244</v>
      </c>
      <c r="E2811">
        <v>741042</v>
      </c>
      <c r="F2811">
        <v>1584355</v>
      </c>
      <c r="G2811">
        <v>0</v>
      </c>
      <c r="H2811">
        <v>117017942.2</v>
      </c>
      <c r="I2811">
        <v>244543.86</v>
      </c>
      <c r="K2811">
        <v>27.344999999999999</v>
      </c>
      <c r="L2811">
        <v>39.527999999999999</v>
      </c>
      <c r="M2811">
        <v>16.321999999999999</v>
      </c>
    </row>
    <row r="2812" spans="1:13" x14ac:dyDescent="0.3">
      <c r="A2812" t="s">
        <v>13</v>
      </c>
      <c r="B2812">
        <v>2015</v>
      </c>
      <c r="C2812" t="s">
        <v>16</v>
      </c>
      <c r="D2812" t="s">
        <v>244</v>
      </c>
      <c r="E2812">
        <v>33140</v>
      </c>
      <c r="F2812">
        <v>107509</v>
      </c>
      <c r="G2812">
        <v>584.29999999999995</v>
      </c>
      <c r="H2812">
        <v>5233137.4000000004</v>
      </c>
      <c r="I2812">
        <v>10936.2</v>
      </c>
      <c r="J2812">
        <v>3.202</v>
      </c>
      <c r="K2812">
        <v>27.344999999999999</v>
      </c>
      <c r="L2812">
        <v>39.527999999999999</v>
      </c>
      <c r="M2812">
        <v>16.321999999999999</v>
      </c>
    </row>
    <row r="2813" spans="1:13" x14ac:dyDescent="0.3">
      <c r="A2813" t="s">
        <v>18</v>
      </c>
      <c r="B2813">
        <v>2015</v>
      </c>
      <c r="C2813" t="s">
        <v>24</v>
      </c>
      <c r="D2813" t="s">
        <v>244</v>
      </c>
      <c r="E2813">
        <v>157130</v>
      </c>
      <c r="F2813">
        <v>10947109</v>
      </c>
      <c r="G2813">
        <v>584.29999999999995</v>
      </c>
      <c r="H2813">
        <v>24812398.300000001</v>
      </c>
      <c r="I2813">
        <v>51852.9</v>
      </c>
      <c r="J2813">
        <v>68.724000000000004</v>
      </c>
      <c r="K2813">
        <v>27.344999999999999</v>
      </c>
      <c r="L2813">
        <v>39.527999999999999</v>
      </c>
      <c r="M2813">
        <v>16.321999999999999</v>
      </c>
    </row>
    <row r="2814" spans="1:13" x14ac:dyDescent="0.3">
      <c r="A2814" t="s">
        <v>32</v>
      </c>
      <c r="B2814">
        <v>2015</v>
      </c>
      <c r="C2814" t="s">
        <v>19</v>
      </c>
      <c r="D2814" t="s">
        <v>244</v>
      </c>
      <c r="E2814">
        <v>65221</v>
      </c>
      <c r="F2814">
        <v>38989</v>
      </c>
      <c r="G2814">
        <v>584.29999999999995</v>
      </c>
      <c r="H2814">
        <v>10299048.109999999</v>
      </c>
      <c r="I2814">
        <v>21522.93</v>
      </c>
      <c r="J2814">
        <v>0.63300000000000001</v>
      </c>
      <c r="K2814">
        <v>27.344999999999999</v>
      </c>
      <c r="L2814">
        <v>39.527999999999999</v>
      </c>
      <c r="M2814">
        <v>16.321999999999999</v>
      </c>
    </row>
    <row r="2815" spans="1:13" x14ac:dyDescent="0.3">
      <c r="A2815" t="s">
        <v>32</v>
      </c>
      <c r="B2815">
        <v>2015</v>
      </c>
      <c r="C2815" t="s">
        <v>16</v>
      </c>
      <c r="D2815" t="s">
        <v>244</v>
      </c>
      <c r="E2815">
        <v>2852</v>
      </c>
      <c r="F2815">
        <v>2016</v>
      </c>
      <c r="G2815">
        <v>584.29999999999995</v>
      </c>
      <c r="H2815">
        <v>450359.32</v>
      </c>
      <c r="I2815">
        <v>941.16</v>
      </c>
      <c r="J2815">
        <v>0.73299999999999998</v>
      </c>
      <c r="K2815">
        <v>27.344999999999999</v>
      </c>
      <c r="L2815">
        <v>39.527999999999999</v>
      </c>
      <c r="M2815">
        <v>16.321999999999999</v>
      </c>
    </row>
    <row r="2816" spans="1:13" x14ac:dyDescent="0.3">
      <c r="A2816" t="s">
        <v>20</v>
      </c>
      <c r="B2816">
        <v>2015</v>
      </c>
      <c r="C2816" t="s">
        <v>21</v>
      </c>
      <c r="D2816" t="s">
        <v>244</v>
      </c>
      <c r="E2816">
        <v>857696</v>
      </c>
      <c r="F2816">
        <v>2315849</v>
      </c>
      <c r="G2816">
        <v>584.29999999999995</v>
      </c>
      <c r="H2816">
        <v>135438775.40000001</v>
      </c>
      <c r="I2816">
        <v>283039.68</v>
      </c>
      <c r="J2816">
        <v>2.6760000000000002</v>
      </c>
      <c r="K2816">
        <v>27.344999999999999</v>
      </c>
      <c r="L2816">
        <v>39.527999999999999</v>
      </c>
      <c r="M2816">
        <v>16.321999999999999</v>
      </c>
    </row>
    <row r="2817" spans="1:13" x14ac:dyDescent="0.3">
      <c r="A2817" t="s">
        <v>13</v>
      </c>
      <c r="B2817">
        <v>2015</v>
      </c>
      <c r="C2817" t="s">
        <v>123</v>
      </c>
      <c r="D2817" t="s">
        <v>258</v>
      </c>
      <c r="E2817">
        <v>1353000</v>
      </c>
      <c r="F2817">
        <v>4142000</v>
      </c>
      <c r="G2817">
        <v>426.8</v>
      </c>
      <c r="H2817">
        <v>213652230</v>
      </c>
      <c r="I2817">
        <v>446490</v>
      </c>
      <c r="J2817">
        <v>2.9630000000000001</v>
      </c>
      <c r="K2817">
        <v>25.318000000000001</v>
      </c>
      <c r="L2817">
        <v>37.671999999999997</v>
      </c>
      <c r="M2817">
        <v>13.340999999999999</v>
      </c>
    </row>
    <row r="2818" spans="1:13" x14ac:dyDescent="0.3">
      <c r="A2818" t="s">
        <v>18</v>
      </c>
      <c r="B2818">
        <v>2015</v>
      </c>
      <c r="C2818" t="s">
        <v>24</v>
      </c>
      <c r="D2818" t="s">
        <v>258</v>
      </c>
      <c r="E2818" t="s">
        <v>502</v>
      </c>
      <c r="F2818">
        <v>6992000</v>
      </c>
      <c r="G2818">
        <v>426.8</v>
      </c>
      <c r="H2818">
        <v>14685630</v>
      </c>
      <c r="I2818">
        <v>30690</v>
      </c>
      <c r="J2818">
        <v>74.576999999999998</v>
      </c>
      <c r="K2818">
        <v>25.318000000000001</v>
      </c>
      <c r="L2818">
        <v>37.671999999999997</v>
      </c>
      <c r="M2818">
        <v>13.340999999999999</v>
      </c>
    </row>
    <row r="2819" spans="1:13" x14ac:dyDescent="0.3">
      <c r="A2819" t="s">
        <v>31</v>
      </c>
      <c r="B2819">
        <v>2015</v>
      </c>
      <c r="C2819" t="s">
        <v>19</v>
      </c>
      <c r="D2819" t="s">
        <v>258</v>
      </c>
      <c r="E2819">
        <v>8400</v>
      </c>
      <c r="F2819">
        <v>21500</v>
      </c>
      <c r="G2819">
        <v>426.8</v>
      </c>
      <c r="H2819">
        <v>1326444</v>
      </c>
      <c r="I2819">
        <v>2772</v>
      </c>
      <c r="J2819">
        <v>2.2469999999999999</v>
      </c>
      <c r="K2819">
        <v>25.318000000000001</v>
      </c>
      <c r="L2819">
        <v>37.671999999999997</v>
      </c>
      <c r="M2819">
        <v>13.340999999999999</v>
      </c>
    </row>
    <row r="2820" spans="1:13" x14ac:dyDescent="0.3">
      <c r="A2820" t="s">
        <v>32</v>
      </c>
      <c r="B2820">
        <v>2015</v>
      </c>
      <c r="C2820" t="s">
        <v>19</v>
      </c>
      <c r="D2820" t="s">
        <v>258</v>
      </c>
      <c r="E2820">
        <v>1600</v>
      </c>
      <c r="G2820">
        <v>426.8</v>
      </c>
      <c r="H2820">
        <v>252656</v>
      </c>
      <c r="I2820">
        <v>528</v>
      </c>
      <c r="J2820">
        <v>0.36499999999999999</v>
      </c>
      <c r="K2820">
        <v>25.318000000000001</v>
      </c>
      <c r="L2820">
        <v>37.671999999999997</v>
      </c>
      <c r="M2820">
        <v>13.340999999999999</v>
      </c>
    </row>
    <row r="2821" spans="1:13" x14ac:dyDescent="0.3">
      <c r="A2821" t="s">
        <v>20</v>
      </c>
      <c r="B2821">
        <v>2015</v>
      </c>
      <c r="C2821" t="s">
        <v>21</v>
      </c>
      <c r="D2821" t="s">
        <v>258</v>
      </c>
      <c r="E2821">
        <v>2576000</v>
      </c>
      <c r="F2821">
        <v>11350000</v>
      </c>
      <c r="G2821">
        <v>426.8</v>
      </c>
      <c r="H2821">
        <v>406776160</v>
      </c>
      <c r="I2821">
        <v>850080</v>
      </c>
      <c r="J2821">
        <v>4.2530000000000001</v>
      </c>
      <c r="K2821">
        <v>25.318000000000001</v>
      </c>
      <c r="L2821">
        <v>37.671999999999997</v>
      </c>
      <c r="M2821">
        <v>13.340999999999999</v>
      </c>
    </row>
    <row r="2822" spans="1:13" x14ac:dyDescent="0.3">
      <c r="A2822" t="s">
        <v>22</v>
      </c>
      <c r="B2822">
        <v>2015</v>
      </c>
      <c r="C2822" t="s">
        <v>166</v>
      </c>
      <c r="D2822" t="s">
        <v>259</v>
      </c>
      <c r="E2822">
        <v>1817</v>
      </c>
      <c r="F2822">
        <v>1877</v>
      </c>
      <c r="G2822">
        <v>1223.2</v>
      </c>
      <c r="H2822">
        <v>286922.46999999997</v>
      </c>
      <c r="I2822">
        <v>599.61</v>
      </c>
      <c r="J2822">
        <v>0.84599999999999997</v>
      </c>
      <c r="K2822">
        <v>21.018999999999998</v>
      </c>
      <c r="L2822">
        <v>31.641999999999999</v>
      </c>
      <c r="M2822">
        <v>12.125</v>
      </c>
    </row>
    <row r="2823" spans="1:13" x14ac:dyDescent="0.3">
      <c r="A2823" t="s">
        <v>13</v>
      </c>
      <c r="B2823">
        <v>2015</v>
      </c>
      <c r="C2823" t="s">
        <v>19</v>
      </c>
      <c r="D2823" t="s">
        <v>259</v>
      </c>
      <c r="E2823">
        <v>71614</v>
      </c>
      <c r="F2823">
        <v>114670</v>
      </c>
      <c r="G2823">
        <v>1223.2</v>
      </c>
      <c r="H2823">
        <v>11308566.74</v>
      </c>
      <c r="I2823">
        <v>23632.62</v>
      </c>
      <c r="J2823">
        <v>1.613</v>
      </c>
      <c r="K2823">
        <v>21.018999999999998</v>
      </c>
      <c r="L2823">
        <v>31.641999999999999</v>
      </c>
      <c r="M2823">
        <v>12.125</v>
      </c>
    </row>
    <row r="2824" spans="1:13" x14ac:dyDescent="0.3">
      <c r="A2824" t="s">
        <v>18</v>
      </c>
      <c r="B2824">
        <v>2015</v>
      </c>
      <c r="C2824" t="s">
        <v>24</v>
      </c>
      <c r="D2824" t="s">
        <v>259</v>
      </c>
      <c r="E2824">
        <v>1874</v>
      </c>
      <c r="F2824">
        <v>37516</v>
      </c>
      <c r="G2824">
        <v>1223.2</v>
      </c>
      <c r="H2824">
        <v>295923.34000000003</v>
      </c>
      <c r="I2824">
        <v>618.41999999999996</v>
      </c>
      <c r="J2824">
        <v>16.196999999999999</v>
      </c>
      <c r="K2824">
        <v>21.018999999999998</v>
      </c>
      <c r="L2824">
        <v>31.641999999999999</v>
      </c>
      <c r="M2824">
        <v>12.125</v>
      </c>
    </row>
    <row r="2825" spans="1:13" x14ac:dyDescent="0.3">
      <c r="A2825" t="s">
        <v>32</v>
      </c>
      <c r="B2825">
        <v>2015</v>
      </c>
      <c r="C2825" t="s">
        <v>19</v>
      </c>
      <c r="D2825" t="s">
        <v>259</v>
      </c>
      <c r="E2825">
        <v>6922</v>
      </c>
      <c r="F2825" t="s">
        <v>503</v>
      </c>
      <c r="G2825">
        <v>1223.2</v>
      </c>
      <c r="H2825">
        <v>1093053.02</v>
      </c>
      <c r="I2825">
        <v>2284.2600000000002</v>
      </c>
      <c r="J2825">
        <v>0.57899999999999996</v>
      </c>
      <c r="K2825">
        <v>21.018999999999998</v>
      </c>
      <c r="L2825">
        <v>31.641999999999999</v>
      </c>
      <c r="M2825">
        <v>12.125</v>
      </c>
    </row>
    <row r="2826" spans="1:13" x14ac:dyDescent="0.3">
      <c r="A2826" t="s">
        <v>20</v>
      </c>
      <c r="B2826">
        <v>2015</v>
      </c>
      <c r="C2826" t="s">
        <v>21</v>
      </c>
      <c r="D2826" t="s">
        <v>259</v>
      </c>
      <c r="E2826">
        <v>342675</v>
      </c>
      <c r="F2826">
        <v>602287</v>
      </c>
      <c r="G2826">
        <v>1223.2</v>
      </c>
      <c r="H2826">
        <v>54111809.25</v>
      </c>
      <c r="I2826">
        <v>113082.75</v>
      </c>
      <c r="J2826">
        <v>1.605</v>
      </c>
      <c r="K2826">
        <v>21.018999999999998</v>
      </c>
      <c r="L2826">
        <v>31.641999999999999</v>
      </c>
      <c r="M2826">
        <v>12.125</v>
      </c>
    </row>
    <row r="2827" spans="1:13" x14ac:dyDescent="0.3">
      <c r="A2827" t="s">
        <v>13</v>
      </c>
      <c r="B2827">
        <v>2015</v>
      </c>
      <c r="C2827" t="s">
        <v>19</v>
      </c>
      <c r="D2827" t="s">
        <v>246</v>
      </c>
      <c r="E2827">
        <v>2027000</v>
      </c>
      <c r="F2827">
        <v>3546790</v>
      </c>
      <c r="G2827">
        <v>1000.7</v>
      </c>
      <c r="H2827">
        <v>320083570</v>
      </c>
      <c r="I2827">
        <v>668910</v>
      </c>
      <c r="J2827">
        <v>1.702</v>
      </c>
      <c r="K2827">
        <v>25.88</v>
      </c>
      <c r="L2827">
        <v>37.674999999999997</v>
      </c>
      <c r="M2827">
        <v>14.656000000000001</v>
      </c>
    </row>
    <row r="2828" spans="1:13" x14ac:dyDescent="0.3">
      <c r="A2828" t="s">
        <v>18</v>
      </c>
      <c r="B2828">
        <v>2015</v>
      </c>
      <c r="C2828" t="s">
        <v>24</v>
      </c>
      <c r="D2828" t="s">
        <v>246</v>
      </c>
      <c r="E2828">
        <v>102000</v>
      </c>
      <c r="F2828">
        <v>5160000</v>
      </c>
      <c r="G2828">
        <v>1000.7</v>
      </c>
      <c r="H2828">
        <v>16106820</v>
      </c>
      <c r="I2828">
        <v>33660</v>
      </c>
      <c r="J2828">
        <v>42.406999999999996</v>
      </c>
      <c r="K2828">
        <v>25.88</v>
      </c>
      <c r="L2828">
        <v>37.674999999999997</v>
      </c>
      <c r="M2828">
        <v>14.656000000000001</v>
      </c>
    </row>
    <row r="2829" spans="1:13" x14ac:dyDescent="0.3">
      <c r="A2829" t="s">
        <v>31</v>
      </c>
      <c r="B2829">
        <v>2015</v>
      </c>
      <c r="C2829" t="s">
        <v>21</v>
      </c>
      <c r="D2829" t="s">
        <v>246</v>
      </c>
      <c r="E2829">
        <v>1000</v>
      </c>
      <c r="F2829">
        <v>1000</v>
      </c>
      <c r="G2829">
        <v>1000.7</v>
      </c>
      <c r="I2829">
        <v>330</v>
      </c>
      <c r="J2829">
        <v>1</v>
      </c>
      <c r="K2829">
        <v>25.88</v>
      </c>
      <c r="L2829">
        <v>37.674999999999997</v>
      </c>
      <c r="M2829">
        <v>14.656000000000001</v>
      </c>
    </row>
    <row r="2830" spans="1:13" x14ac:dyDescent="0.3">
      <c r="A2830" t="s">
        <v>32</v>
      </c>
      <c r="B2830">
        <v>2015</v>
      </c>
      <c r="C2830" t="s">
        <v>19</v>
      </c>
      <c r="D2830" t="s">
        <v>246</v>
      </c>
      <c r="E2830">
        <v>937000</v>
      </c>
      <c r="G2830">
        <v>1000.7</v>
      </c>
      <c r="H2830">
        <v>147961670</v>
      </c>
      <c r="I2830">
        <v>309210</v>
      </c>
      <c r="J2830">
        <v>0.55400000000000005</v>
      </c>
      <c r="K2830">
        <v>25.88</v>
      </c>
      <c r="L2830">
        <v>37.674999999999997</v>
      </c>
      <c r="M2830">
        <v>14.656000000000001</v>
      </c>
    </row>
    <row r="2831" spans="1:13" x14ac:dyDescent="0.3">
      <c r="A2831" t="s">
        <v>20</v>
      </c>
      <c r="B2831">
        <v>2015</v>
      </c>
      <c r="C2831" t="s">
        <v>21</v>
      </c>
      <c r="D2831" t="s">
        <v>246</v>
      </c>
      <c r="E2831">
        <v>5914000</v>
      </c>
      <c r="F2831">
        <v>18408000</v>
      </c>
      <c r="G2831">
        <v>1000.7</v>
      </c>
      <c r="H2831">
        <v>933879740</v>
      </c>
      <c r="I2831">
        <v>1951620</v>
      </c>
      <c r="K2831">
        <v>25.88</v>
      </c>
      <c r="L2831">
        <v>37.674999999999997</v>
      </c>
      <c r="M2831">
        <v>14.656000000000001</v>
      </c>
    </row>
    <row r="2832" spans="1:13" x14ac:dyDescent="0.3">
      <c r="A2832" t="s">
        <v>22</v>
      </c>
      <c r="B2832">
        <v>2015</v>
      </c>
      <c r="C2832" t="s">
        <v>19</v>
      </c>
      <c r="D2832" t="s">
        <v>248</v>
      </c>
      <c r="E2832">
        <v>91700</v>
      </c>
      <c r="F2832">
        <v>92900</v>
      </c>
      <c r="G2832">
        <v>875.7</v>
      </c>
      <c r="H2832">
        <v>14480347</v>
      </c>
      <c r="I2832">
        <v>30261</v>
      </c>
      <c r="J2832">
        <v>0.89500000000000002</v>
      </c>
      <c r="K2832">
        <v>26.045999999999999</v>
      </c>
      <c r="L2832">
        <v>37.116</v>
      </c>
      <c r="M2832">
        <v>15.631</v>
      </c>
    </row>
    <row r="2833" spans="1:13" x14ac:dyDescent="0.3">
      <c r="A2833" t="s">
        <v>13</v>
      </c>
      <c r="B2833">
        <v>2015</v>
      </c>
      <c r="C2833" t="s">
        <v>19</v>
      </c>
      <c r="D2833" t="s">
        <v>248</v>
      </c>
      <c r="E2833">
        <v>1471400</v>
      </c>
      <c r="G2833">
        <v>875.7</v>
      </c>
      <c r="H2833">
        <v>232348774</v>
      </c>
      <c r="I2833">
        <v>485562</v>
      </c>
      <c r="J2833">
        <v>1.335</v>
      </c>
      <c r="K2833">
        <v>26.045999999999999</v>
      </c>
      <c r="L2833">
        <v>37.116</v>
      </c>
      <c r="M2833">
        <v>15.631</v>
      </c>
    </row>
    <row r="2834" spans="1:13" x14ac:dyDescent="0.3">
      <c r="A2834" t="s">
        <v>13</v>
      </c>
      <c r="B2834">
        <v>2015</v>
      </c>
      <c r="C2834" t="s">
        <v>16</v>
      </c>
      <c r="D2834" t="s">
        <v>248</v>
      </c>
      <c r="E2834">
        <v>31400</v>
      </c>
      <c r="F2834">
        <v>76000</v>
      </c>
      <c r="G2834">
        <v>875.7</v>
      </c>
      <c r="H2834">
        <v>4958374</v>
      </c>
      <c r="I2834">
        <v>10362</v>
      </c>
      <c r="J2834">
        <v>2.5390000000000001</v>
      </c>
      <c r="K2834">
        <v>26.045999999999999</v>
      </c>
      <c r="L2834">
        <v>37.116</v>
      </c>
      <c r="M2834">
        <v>15.631</v>
      </c>
    </row>
    <row r="2835" spans="1:13" x14ac:dyDescent="0.3">
      <c r="A2835" t="s">
        <v>18</v>
      </c>
      <c r="B2835">
        <v>2015</v>
      </c>
      <c r="C2835" t="s">
        <v>24</v>
      </c>
      <c r="D2835" t="s">
        <v>248</v>
      </c>
      <c r="E2835">
        <v>987100</v>
      </c>
      <c r="F2835">
        <v>69235400</v>
      </c>
      <c r="G2835">
        <v>875.7</v>
      </c>
      <c r="H2835">
        <v>155872961</v>
      </c>
      <c r="I2835">
        <v>325743</v>
      </c>
      <c r="J2835">
        <v>59.970999999999997</v>
      </c>
      <c r="K2835" t="s">
        <v>504</v>
      </c>
      <c r="L2835">
        <v>37.116</v>
      </c>
      <c r="M2835">
        <v>15.631</v>
      </c>
    </row>
    <row r="2836" spans="1:13" x14ac:dyDescent="0.3">
      <c r="A2836" t="s">
        <v>31</v>
      </c>
      <c r="B2836">
        <v>2015</v>
      </c>
      <c r="C2836" t="s">
        <v>19</v>
      </c>
      <c r="D2836" t="s">
        <v>248</v>
      </c>
      <c r="E2836">
        <v>18532</v>
      </c>
      <c r="F2836">
        <v>2440</v>
      </c>
      <c r="G2836">
        <v>875.7</v>
      </c>
      <c r="H2836">
        <v>2926388.12</v>
      </c>
      <c r="I2836">
        <v>6115.56</v>
      </c>
      <c r="J2836">
        <v>0.108</v>
      </c>
      <c r="K2836">
        <v>26.045999999999999</v>
      </c>
      <c r="L2836">
        <v>37.116</v>
      </c>
      <c r="M2836">
        <v>15.631</v>
      </c>
    </row>
    <row r="2837" spans="1:13" x14ac:dyDescent="0.3">
      <c r="A2837" t="s">
        <v>31</v>
      </c>
      <c r="B2837">
        <v>2015</v>
      </c>
      <c r="C2837" t="s">
        <v>21</v>
      </c>
      <c r="D2837" t="s">
        <v>248</v>
      </c>
      <c r="E2837">
        <v>28631</v>
      </c>
      <c r="F2837">
        <v>7250</v>
      </c>
      <c r="G2837">
        <v>875.7</v>
      </c>
      <c r="H2837">
        <v>4521121.21</v>
      </c>
      <c r="I2837">
        <v>9448.23</v>
      </c>
      <c r="J2837">
        <v>0.248</v>
      </c>
      <c r="K2837">
        <v>26.045999999999999</v>
      </c>
      <c r="L2837">
        <v>37.116</v>
      </c>
      <c r="M2837">
        <v>15.631</v>
      </c>
    </row>
    <row r="2838" spans="1:13" x14ac:dyDescent="0.3">
      <c r="A2838" t="s">
        <v>31</v>
      </c>
      <c r="B2838">
        <v>2015</v>
      </c>
      <c r="C2838" t="s">
        <v>16</v>
      </c>
      <c r="D2838" t="s">
        <v>248</v>
      </c>
      <c r="E2838">
        <v>1020</v>
      </c>
      <c r="F2838">
        <v>1335</v>
      </c>
      <c r="G2838">
        <v>875.7</v>
      </c>
      <c r="H2838">
        <v>161068.20000000001</v>
      </c>
      <c r="I2838">
        <v>336.6</v>
      </c>
      <c r="J2838">
        <v>0.64400000000000002</v>
      </c>
      <c r="L2838">
        <v>37.116</v>
      </c>
      <c r="M2838">
        <v>15.631</v>
      </c>
    </row>
    <row r="2839" spans="1:13" x14ac:dyDescent="0.3">
      <c r="A2839" t="s">
        <v>32</v>
      </c>
      <c r="B2839">
        <v>2015</v>
      </c>
      <c r="C2839" t="s">
        <v>19</v>
      </c>
      <c r="D2839" t="s">
        <v>248</v>
      </c>
      <c r="E2839">
        <v>285900</v>
      </c>
      <c r="F2839">
        <v>61420</v>
      </c>
      <c r="G2839">
        <v>875.7</v>
      </c>
      <c r="H2839">
        <v>45146469</v>
      </c>
      <c r="I2839">
        <v>94347</v>
      </c>
      <c r="J2839">
        <v>0.32400000000000001</v>
      </c>
      <c r="K2839">
        <v>26.045999999999999</v>
      </c>
      <c r="L2839">
        <v>37.116</v>
      </c>
      <c r="M2839">
        <v>15.631</v>
      </c>
    </row>
    <row r="2840" spans="1:13" x14ac:dyDescent="0.3">
      <c r="A2840" t="s">
        <v>20</v>
      </c>
      <c r="B2840">
        <v>2015</v>
      </c>
      <c r="C2840" t="s">
        <v>21</v>
      </c>
      <c r="D2840" t="s">
        <v>248</v>
      </c>
      <c r="E2840">
        <v>910854</v>
      </c>
      <c r="F2840">
        <v>981351</v>
      </c>
      <c r="G2840">
        <v>875.7</v>
      </c>
      <c r="H2840">
        <v>143832955.09999999</v>
      </c>
      <c r="I2840">
        <v>300581.82</v>
      </c>
      <c r="J2840">
        <v>1.028</v>
      </c>
      <c r="K2840">
        <v>26.045999999999999</v>
      </c>
      <c r="L2840">
        <v>37.116</v>
      </c>
      <c r="M2840">
        <v>15.631</v>
      </c>
    </row>
    <row r="2841" spans="1:13" x14ac:dyDescent="0.3">
      <c r="A2841" t="s">
        <v>13</v>
      </c>
      <c r="B2841">
        <v>2015</v>
      </c>
      <c r="C2841" t="s">
        <v>19</v>
      </c>
      <c r="D2841" t="s">
        <v>330</v>
      </c>
      <c r="E2841">
        <v>237000</v>
      </c>
      <c r="F2841">
        <v>508140</v>
      </c>
      <c r="G2841">
        <v>1329.1</v>
      </c>
      <c r="H2841">
        <v>37424670</v>
      </c>
      <c r="I2841">
        <v>78210</v>
      </c>
      <c r="J2841">
        <v>1.877</v>
      </c>
      <c r="K2841">
        <v>21.071999999999999</v>
      </c>
      <c r="L2841">
        <v>29.928999999999998</v>
      </c>
      <c r="M2841">
        <v>13.601000000000001</v>
      </c>
    </row>
    <row r="2842" spans="1:13" x14ac:dyDescent="0.3">
      <c r="A2842" t="s">
        <v>18</v>
      </c>
      <c r="B2842">
        <v>2015</v>
      </c>
      <c r="C2842" t="s">
        <v>24</v>
      </c>
      <c r="D2842" t="s">
        <v>330</v>
      </c>
      <c r="E2842">
        <v>6000</v>
      </c>
      <c r="F2842">
        <v>348000</v>
      </c>
      <c r="G2842">
        <v>1329.1</v>
      </c>
      <c r="H2842">
        <v>947460</v>
      </c>
      <c r="I2842">
        <v>1980</v>
      </c>
      <c r="J2842">
        <v>54.381</v>
      </c>
      <c r="K2842">
        <v>21.071999999999999</v>
      </c>
      <c r="L2842">
        <v>29.928999999999998</v>
      </c>
      <c r="M2842">
        <v>13.601000000000001</v>
      </c>
    </row>
    <row r="2843" spans="1:13" x14ac:dyDescent="0.3">
      <c r="A2843" t="s">
        <v>32</v>
      </c>
      <c r="B2843">
        <v>2015</v>
      </c>
      <c r="C2843" t="s">
        <v>19</v>
      </c>
      <c r="D2843" t="s">
        <v>330</v>
      </c>
      <c r="E2843">
        <v>1443</v>
      </c>
      <c r="F2843">
        <v>1618</v>
      </c>
      <c r="G2843">
        <v>1329.1</v>
      </c>
      <c r="H2843">
        <v>227864.13</v>
      </c>
      <c r="I2843">
        <v>476.19</v>
      </c>
      <c r="J2843">
        <v>1.1359999999999999</v>
      </c>
      <c r="K2843">
        <v>21.071999999999999</v>
      </c>
      <c r="L2843">
        <v>29.928999999999998</v>
      </c>
      <c r="M2843">
        <v>13.601000000000001</v>
      </c>
    </row>
    <row r="2844" spans="1:13" x14ac:dyDescent="0.3">
      <c r="A2844" t="s">
        <v>20</v>
      </c>
      <c r="B2844">
        <v>2015</v>
      </c>
      <c r="C2844" t="s">
        <v>39</v>
      </c>
      <c r="D2844" t="s">
        <v>330</v>
      </c>
      <c r="E2844" t="s">
        <v>505</v>
      </c>
      <c r="F2844">
        <v>5620</v>
      </c>
      <c r="G2844">
        <v>1329.1</v>
      </c>
      <c r="H2844">
        <v>355297.5</v>
      </c>
      <c r="I2844">
        <v>742.5</v>
      </c>
      <c r="J2844">
        <v>2.5030000000000001</v>
      </c>
      <c r="K2844">
        <v>21.071999999999999</v>
      </c>
      <c r="L2844">
        <v>29.928999999999998</v>
      </c>
      <c r="M2844">
        <v>13.601000000000001</v>
      </c>
    </row>
    <row r="2845" spans="1:13" x14ac:dyDescent="0.3">
      <c r="A2845" t="s">
        <v>13</v>
      </c>
      <c r="B2845">
        <v>2015</v>
      </c>
      <c r="C2845" t="s">
        <v>14</v>
      </c>
      <c r="D2845" t="s">
        <v>250</v>
      </c>
      <c r="F2845">
        <v>24343</v>
      </c>
      <c r="G2845">
        <v>2310.8000000000002</v>
      </c>
      <c r="H2845">
        <v>3134671.41</v>
      </c>
      <c r="I2845">
        <v>6550.83</v>
      </c>
      <c r="J2845">
        <v>1.224</v>
      </c>
      <c r="K2845">
        <v>20.602</v>
      </c>
      <c r="M2845">
        <v>12.8</v>
      </c>
    </row>
    <row r="2846" spans="1:13" x14ac:dyDescent="0.3">
      <c r="A2846" t="s">
        <v>13</v>
      </c>
      <c r="B2846">
        <v>2015</v>
      </c>
      <c r="C2846" t="s">
        <v>19</v>
      </c>
      <c r="D2846" t="s">
        <v>250</v>
      </c>
      <c r="E2846">
        <v>16804</v>
      </c>
      <c r="F2846">
        <v>36471</v>
      </c>
      <c r="G2846">
        <v>2310.8000000000002</v>
      </c>
      <c r="H2846">
        <v>2653519.64</v>
      </c>
      <c r="I2846">
        <v>5545.32</v>
      </c>
      <c r="J2846">
        <v>2.16</v>
      </c>
      <c r="K2846">
        <v>20.602</v>
      </c>
      <c r="L2846" t="s">
        <v>506</v>
      </c>
      <c r="M2846">
        <v>12.8</v>
      </c>
    </row>
    <row r="2847" spans="1:13" x14ac:dyDescent="0.3">
      <c r="A2847" t="s">
        <v>13</v>
      </c>
      <c r="B2847">
        <v>2015</v>
      </c>
      <c r="C2847" t="s">
        <v>21</v>
      </c>
      <c r="D2847" t="s">
        <v>250</v>
      </c>
      <c r="E2847">
        <v>498</v>
      </c>
      <c r="F2847">
        <v>1275</v>
      </c>
      <c r="G2847">
        <v>2310.8000000000002</v>
      </c>
      <c r="H2847">
        <v>78639.179999999993</v>
      </c>
      <c r="I2847">
        <v>164.34</v>
      </c>
      <c r="J2847">
        <v>2.5150000000000001</v>
      </c>
      <c r="K2847">
        <v>20.602</v>
      </c>
      <c r="L2847">
        <v>29.908000000000001</v>
      </c>
      <c r="M2847">
        <v>12.8</v>
      </c>
    </row>
    <row r="2848" spans="1:13" x14ac:dyDescent="0.3">
      <c r="A2848" t="s">
        <v>18</v>
      </c>
      <c r="B2848">
        <v>2015</v>
      </c>
      <c r="C2848" t="s">
        <v>24</v>
      </c>
      <c r="D2848" t="s">
        <v>250</v>
      </c>
      <c r="E2848">
        <v>1542</v>
      </c>
      <c r="F2848">
        <v>51270</v>
      </c>
      <c r="G2848">
        <v>2310.8000000000002</v>
      </c>
      <c r="H2848">
        <v>243497.22</v>
      </c>
      <c r="I2848">
        <v>508.86</v>
      </c>
      <c r="K2848">
        <v>20.602</v>
      </c>
      <c r="L2848">
        <v>29.908000000000001</v>
      </c>
      <c r="M2848">
        <v>12.8</v>
      </c>
    </row>
    <row r="2849" spans="1:13" x14ac:dyDescent="0.3">
      <c r="A2849" t="s">
        <v>22</v>
      </c>
      <c r="B2849">
        <v>2015</v>
      </c>
      <c r="C2849" t="s">
        <v>19</v>
      </c>
      <c r="D2849" t="s">
        <v>274</v>
      </c>
      <c r="E2849">
        <v>330</v>
      </c>
      <c r="F2849">
        <v>320</v>
      </c>
      <c r="G2849">
        <v>1308.3</v>
      </c>
      <c r="H2849">
        <v>52110.3</v>
      </c>
      <c r="I2849">
        <v>108.9</v>
      </c>
      <c r="K2849">
        <v>20.469000000000001</v>
      </c>
      <c r="L2849">
        <v>29.837</v>
      </c>
      <c r="M2849">
        <v>12.835000000000001</v>
      </c>
    </row>
    <row r="2850" spans="1:13" x14ac:dyDescent="0.3">
      <c r="A2850" t="s">
        <v>13</v>
      </c>
      <c r="B2850">
        <v>2015</v>
      </c>
      <c r="C2850" t="s">
        <v>19</v>
      </c>
      <c r="D2850" t="s">
        <v>274</v>
      </c>
      <c r="E2850">
        <v>176790</v>
      </c>
      <c r="F2850">
        <v>427240</v>
      </c>
      <c r="G2850">
        <v>1308.3</v>
      </c>
      <c r="H2850">
        <v>27916908.899999999</v>
      </c>
      <c r="I2850">
        <v>58340.7</v>
      </c>
      <c r="J2850">
        <v>2.41</v>
      </c>
      <c r="K2850">
        <v>20.469000000000001</v>
      </c>
      <c r="L2850">
        <v>29.837</v>
      </c>
      <c r="M2850">
        <v>12.835000000000001</v>
      </c>
    </row>
    <row r="2851" spans="1:13" x14ac:dyDescent="0.3">
      <c r="A2851" t="s">
        <v>13</v>
      </c>
      <c r="B2851">
        <v>2015</v>
      </c>
      <c r="C2851" t="s">
        <v>21</v>
      </c>
      <c r="D2851" t="s">
        <v>274</v>
      </c>
      <c r="E2851">
        <v>4520</v>
      </c>
      <c r="H2851">
        <v>713753.2</v>
      </c>
      <c r="I2851">
        <v>1491.6</v>
      </c>
      <c r="J2851">
        <v>2.7029999999999998</v>
      </c>
      <c r="K2851">
        <v>20.469000000000001</v>
      </c>
      <c r="L2851">
        <v>29.837</v>
      </c>
      <c r="M2851">
        <v>12.835000000000001</v>
      </c>
    </row>
    <row r="2852" spans="1:13" x14ac:dyDescent="0.3">
      <c r="A2852" t="s">
        <v>18</v>
      </c>
      <c r="B2852">
        <v>2015</v>
      </c>
      <c r="C2852" t="s">
        <v>19</v>
      </c>
      <c r="D2852" t="s">
        <v>274</v>
      </c>
      <c r="E2852">
        <v>4370</v>
      </c>
      <c r="F2852">
        <v>190200</v>
      </c>
      <c r="G2852">
        <v>1308.3</v>
      </c>
      <c r="H2852">
        <v>690066.7</v>
      </c>
      <c r="I2852">
        <v>1442.1</v>
      </c>
      <c r="J2852">
        <v>43.523000000000003</v>
      </c>
      <c r="K2852">
        <v>20.469000000000001</v>
      </c>
      <c r="L2852">
        <v>29.837</v>
      </c>
      <c r="M2852">
        <v>12.835000000000001</v>
      </c>
    </row>
    <row r="2853" spans="1:13" x14ac:dyDescent="0.3">
      <c r="A2853" t="s">
        <v>31</v>
      </c>
      <c r="B2853">
        <v>2015</v>
      </c>
      <c r="C2853" t="s">
        <v>19</v>
      </c>
      <c r="D2853" t="s">
        <v>274</v>
      </c>
      <c r="E2853">
        <v>340</v>
      </c>
      <c r="F2853">
        <v>280</v>
      </c>
      <c r="G2853">
        <v>1308.3</v>
      </c>
      <c r="H2853">
        <v>53689.4</v>
      </c>
      <c r="I2853">
        <v>112.2</v>
      </c>
      <c r="J2853">
        <v>0.78800000000000003</v>
      </c>
      <c r="K2853">
        <v>20.469000000000001</v>
      </c>
      <c r="M2853">
        <v>12.835000000000001</v>
      </c>
    </row>
    <row r="2854" spans="1:13" x14ac:dyDescent="0.3">
      <c r="A2854" t="s">
        <v>31</v>
      </c>
      <c r="B2854">
        <v>2015</v>
      </c>
      <c r="C2854" t="s">
        <v>21</v>
      </c>
      <c r="D2854" t="s">
        <v>274</v>
      </c>
      <c r="E2854">
        <v>2170</v>
      </c>
      <c r="F2854">
        <v>1330</v>
      </c>
      <c r="G2854">
        <v>1308.3</v>
      </c>
      <c r="H2854">
        <v>342664.7</v>
      </c>
      <c r="I2854">
        <v>716.1</v>
      </c>
      <c r="J2854">
        <v>0.61399999999999999</v>
      </c>
      <c r="K2854">
        <v>20.469000000000001</v>
      </c>
      <c r="L2854">
        <v>29.837</v>
      </c>
      <c r="M2854">
        <v>12.835000000000001</v>
      </c>
    </row>
    <row r="2855" spans="1:13" x14ac:dyDescent="0.3">
      <c r="A2855" t="s">
        <v>32</v>
      </c>
      <c r="B2855">
        <v>2015</v>
      </c>
      <c r="C2855" t="s">
        <v>39</v>
      </c>
      <c r="D2855" t="s">
        <v>274</v>
      </c>
      <c r="E2855">
        <v>820</v>
      </c>
      <c r="F2855">
        <v>670</v>
      </c>
      <c r="G2855">
        <v>1308.3</v>
      </c>
      <c r="H2855">
        <v>129486.2</v>
      </c>
      <c r="I2855">
        <v>270.60000000000002</v>
      </c>
      <c r="J2855">
        <v>0.82499999999999996</v>
      </c>
      <c r="K2855">
        <v>20.469000000000001</v>
      </c>
      <c r="L2855">
        <v>29.837</v>
      </c>
      <c r="M2855">
        <v>12.835000000000001</v>
      </c>
    </row>
    <row r="2856" spans="1:13" x14ac:dyDescent="0.3">
      <c r="A2856" t="s">
        <v>20</v>
      </c>
      <c r="B2856">
        <v>2015</v>
      </c>
      <c r="C2856" t="s">
        <v>21</v>
      </c>
      <c r="D2856" t="s">
        <v>274</v>
      </c>
      <c r="E2856">
        <v>3250</v>
      </c>
      <c r="F2856">
        <v>5950</v>
      </c>
      <c r="G2856">
        <v>1308.3</v>
      </c>
      <c r="H2856">
        <v>513207.5</v>
      </c>
      <c r="I2856">
        <v>1072.5</v>
      </c>
      <c r="J2856">
        <v>1.829</v>
      </c>
      <c r="K2856">
        <v>20.469000000000001</v>
      </c>
      <c r="L2856">
        <v>29.837</v>
      </c>
      <c r="M2856">
        <v>12.835000000000001</v>
      </c>
    </row>
    <row r="2857" spans="1:13" x14ac:dyDescent="0.3">
      <c r="A2857" t="s">
        <v>13</v>
      </c>
      <c r="B2857">
        <v>2015</v>
      </c>
      <c r="C2857" t="s">
        <v>19</v>
      </c>
      <c r="D2857" t="s">
        <v>252</v>
      </c>
      <c r="E2857">
        <v>2975000</v>
      </c>
      <c r="F2857">
        <v>11823000</v>
      </c>
      <c r="G2857">
        <v>512.6</v>
      </c>
      <c r="H2857">
        <v>469782250</v>
      </c>
      <c r="I2857">
        <v>981750</v>
      </c>
      <c r="K2857">
        <v>24.686</v>
      </c>
      <c r="L2857">
        <v>36.911000000000001</v>
      </c>
      <c r="M2857">
        <v>13.464</v>
      </c>
    </row>
    <row r="2858" spans="1:13" x14ac:dyDescent="0.3">
      <c r="A2858" t="s">
        <v>18</v>
      </c>
      <c r="B2858">
        <v>2015</v>
      </c>
      <c r="C2858" t="s">
        <v>24</v>
      </c>
      <c r="D2858" t="s">
        <v>252</v>
      </c>
      <c r="E2858">
        <v>90000</v>
      </c>
      <c r="F2858">
        <v>6607000</v>
      </c>
      <c r="G2858">
        <v>512.6</v>
      </c>
      <c r="H2858">
        <v>14211900</v>
      </c>
      <c r="I2858">
        <v>29700</v>
      </c>
      <c r="J2858">
        <v>77.085999999999999</v>
      </c>
      <c r="K2858">
        <v>24.686</v>
      </c>
      <c r="L2858">
        <v>36.911000000000001</v>
      </c>
      <c r="M2858">
        <v>13.464</v>
      </c>
    </row>
    <row r="2859" spans="1:13" x14ac:dyDescent="0.3">
      <c r="A2859" t="s">
        <v>32</v>
      </c>
      <c r="B2859">
        <v>2015</v>
      </c>
      <c r="C2859" t="s">
        <v>19</v>
      </c>
      <c r="D2859" t="s">
        <v>252</v>
      </c>
      <c r="E2859">
        <v>2000</v>
      </c>
      <c r="F2859">
        <v>1080</v>
      </c>
      <c r="G2859">
        <v>512.6</v>
      </c>
      <c r="H2859">
        <v>315820</v>
      </c>
      <c r="I2859">
        <v>660</v>
      </c>
      <c r="J2859">
        <v>0.61399999999999999</v>
      </c>
      <c r="K2859">
        <v>24.686</v>
      </c>
      <c r="M2859">
        <v>13.464</v>
      </c>
    </row>
    <row r="2860" spans="1:13" x14ac:dyDescent="0.3">
      <c r="A2860" t="s">
        <v>20</v>
      </c>
      <c r="B2860">
        <v>2015</v>
      </c>
      <c r="C2860" t="s">
        <v>21</v>
      </c>
      <c r="D2860" t="s">
        <v>252</v>
      </c>
      <c r="E2860">
        <v>3508000</v>
      </c>
      <c r="F2860">
        <v>16077000</v>
      </c>
      <c r="G2860">
        <v>512.6</v>
      </c>
      <c r="H2860">
        <v>553948280</v>
      </c>
      <c r="I2860">
        <v>1157640</v>
      </c>
      <c r="J2860">
        <v>4.5519999999999996</v>
      </c>
      <c r="L2860">
        <v>36.911000000000001</v>
      </c>
      <c r="M2860" t="s">
        <v>507</v>
      </c>
    </row>
    <row r="2861" spans="1:13" x14ac:dyDescent="0.3">
      <c r="A2861" t="s">
        <v>22</v>
      </c>
      <c r="B2861">
        <v>2015</v>
      </c>
      <c r="C2861" t="s">
        <v>19</v>
      </c>
      <c r="D2861" t="s">
        <v>481</v>
      </c>
      <c r="E2861">
        <v>742</v>
      </c>
      <c r="F2861">
        <v>404</v>
      </c>
      <c r="G2861">
        <v>747.9</v>
      </c>
      <c r="H2861">
        <v>117169.22</v>
      </c>
      <c r="I2861">
        <v>244.86</v>
      </c>
      <c r="J2861">
        <v>0.66700000000000004</v>
      </c>
      <c r="K2861">
        <v>27.094999999999999</v>
      </c>
      <c r="L2861">
        <v>37.840000000000003</v>
      </c>
      <c r="M2861">
        <v>17.201000000000001</v>
      </c>
    </row>
    <row r="2862" spans="1:13" x14ac:dyDescent="0.3">
      <c r="A2862" t="s">
        <v>22</v>
      </c>
      <c r="B2862">
        <v>2015</v>
      </c>
      <c r="C2862" t="s">
        <v>21</v>
      </c>
      <c r="D2862" t="s">
        <v>481</v>
      </c>
      <c r="E2862">
        <v>178</v>
      </c>
      <c r="F2862">
        <v>110</v>
      </c>
      <c r="G2862">
        <v>747.9</v>
      </c>
      <c r="H2862">
        <v>28107.98</v>
      </c>
      <c r="I2862">
        <v>58.74</v>
      </c>
      <c r="J2862">
        <v>0.66300000000000003</v>
      </c>
      <c r="K2862">
        <v>27.094999999999999</v>
      </c>
      <c r="L2862">
        <v>37.840000000000003</v>
      </c>
      <c r="M2862">
        <v>17.201000000000001</v>
      </c>
    </row>
    <row r="2863" spans="1:13" x14ac:dyDescent="0.3">
      <c r="A2863" t="s">
        <v>13</v>
      </c>
      <c r="B2863">
        <v>2015</v>
      </c>
      <c r="C2863" t="s">
        <v>19</v>
      </c>
      <c r="D2863" t="s">
        <v>481</v>
      </c>
      <c r="E2863">
        <v>748713</v>
      </c>
      <c r="F2863">
        <v>2197030</v>
      </c>
      <c r="G2863">
        <v>747.9</v>
      </c>
      <c r="H2863">
        <v>118229269.8</v>
      </c>
      <c r="I2863">
        <v>247075.29</v>
      </c>
      <c r="J2863">
        <v>2.8220000000000001</v>
      </c>
      <c r="K2863">
        <v>27.094999999999999</v>
      </c>
      <c r="L2863">
        <v>37.840000000000003</v>
      </c>
      <c r="M2863">
        <v>17.201000000000001</v>
      </c>
    </row>
    <row r="2864" spans="1:13" x14ac:dyDescent="0.3">
      <c r="A2864" t="s">
        <v>13</v>
      </c>
      <c r="B2864">
        <v>2015</v>
      </c>
      <c r="C2864" t="s">
        <v>21</v>
      </c>
      <c r="D2864" t="s">
        <v>481</v>
      </c>
      <c r="E2864">
        <v>297475</v>
      </c>
      <c r="F2864">
        <v>850259</v>
      </c>
      <c r="H2864">
        <v>46974277.25</v>
      </c>
      <c r="I2864">
        <v>98166.75</v>
      </c>
      <c r="J2864">
        <v>2.786</v>
      </c>
      <c r="K2864">
        <v>27.094999999999999</v>
      </c>
      <c r="L2864">
        <v>37.840000000000003</v>
      </c>
      <c r="M2864">
        <v>17.201000000000001</v>
      </c>
    </row>
    <row r="2865" spans="1:13" x14ac:dyDescent="0.3">
      <c r="A2865" t="s">
        <v>18</v>
      </c>
      <c r="B2865">
        <v>2015</v>
      </c>
      <c r="C2865" t="s">
        <v>19</v>
      </c>
      <c r="D2865" t="s">
        <v>481</v>
      </c>
      <c r="E2865">
        <v>34895</v>
      </c>
      <c r="F2865">
        <v>2404655</v>
      </c>
      <c r="G2865">
        <v>747.9</v>
      </c>
      <c r="H2865">
        <v>5510269.4500000002</v>
      </c>
      <c r="I2865">
        <v>11515.35</v>
      </c>
      <c r="J2865">
        <v>70.393000000000001</v>
      </c>
      <c r="K2865">
        <v>27.094999999999999</v>
      </c>
      <c r="L2865">
        <v>37.840000000000003</v>
      </c>
      <c r="M2865">
        <v>17.201000000000001</v>
      </c>
    </row>
    <row r="2866" spans="1:13" x14ac:dyDescent="0.3">
      <c r="A2866" t="s">
        <v>31</v>
      </c>
      <c r="B2866">
        <v>2015</v>
      </c>
      <c r="C2866" t="s">
        <v>19</v>
      </c>
      <c r="D2866" t="s">
        <v>481</v>
      </c>
      <c r="E2866">
        <v>910</v>
      </c>
      <c r="F2866" t="s">
        <v>508</v>
      </c>
      <c r="G2866">
        <v>747.9</v>
      </c>
      <c r="H2866">
        <v>143698.1</v>
      </c>
      <c r="I2866">
        <v>300.3</v>
      </c>
      <c r="J2866">
        <v>0.91</v>
      </c>
      <c r="K2866">
        <v>27.094999999999999</v>
      </c>
      <c r="L2866">
        <v>37.840000000000003</v>
      </c>
      <c r="M2866">
        <v>17.201000000000001</v>
      </c>
    </row>
    <row r="2867" spans="1:13" x14ac:dyDescent="0.3">
      <c r="A2867" t="s">
        <v>31</v>
      </c>
      <c r="B2867">
        <v>2015</v>
      </c>
      <c r="C2867" t="s">
        <v>21</v>
      </c>
      <c r="D2867" t="s">
        <v>481</v>
      </c>
      <c r="E2867">
        <v>10637</v>
      </c>
      <c r="F2867">
        <v>12502</v>
      </c>
      <c r="G2867">
        <v>747.9</v>
      </c>
      <c r="H2867">
        <v>1679688.67</v>
      </c>
      <c r="I2867">
        <v>3510.21</v>
      </c>
      <c r="J2867">
        <v>1.077</v>
      </c>
      <c r="K2867">
        <v>27.094999999999999</v>
      </c>
      <c r="M2867">
        <v>17.201000000000001</v>
      </c>
    </row>
    <row r="2868" spans="1:13" x14ac:dyDescent="0.3">
      <c r="A2868" t="s">
        <v>32</v>
      </c>
      <c r="B2868">
        <v>2015</v>
      </c>
      <c r="C2868" t="s">
        <v>19</v>
      </c>
      <c r="D2868" t="s">
        <v>481</v>
      </c>
      <c r="E2868">
        <v>23955</v>
      </c>
      <c r="F2868">
        <v>11111</v>
      </c>
      <c r="G2868">
        <v>747.9</v>
      </c>
      <c r="H2868">
        <v>3782734.05</v>
      </c>
      <c r="I2868">
        <v>7905.15</v>
      </c>
      <c r="J2868">
        <v>0.48499999999999999</v>
      </c>
      <c r="K2868">
        <v>27.094999999999999</v>
      </c>
      <c r="L2868">
        <v>37.840000000000003</v>
      </c>
      <c r="M2868">
        <v>17.201000000000001</v>
      </c>
    </row>
    <row r="2869" spans="1:13" x14ac:dyDescent="0.3">
      <c r="A2869" t="s">
        <v>32</v>
      </c>
      <c r="B2869">
        <v>2015</v>
      </c>
      <c r="C2869" t="s">
        <v>21</v>
      </c>
      <c r="D2869" t="s">
        <v>481</v>
      </c>
      <c r="E2869">
        <v>8126</v>
      </c>
      <c r="F2869">
        <v>6400</v>
      </c>
      <c r="G2869">
        <v>747.9</v>
      </c>
      <c r="H2869">
        <v>1283176.6599999999</v>
      </c>
      <c r="I2869">
        <v>2681.58</v>
      </c>
      <c r="J2869">
        <v>0.77</v>
      </c>
      <c r="K2869">
        <v>27.094999999999999</v>
      </c>
      <c r="L2869">
        <v>37.840000000000003</v>
      </c>
      <c r="M2869">
        <v>17.201000000000001</v>
      </c>
    </row>
    <row r="2870" spans="1:13" x14ac:dyDescent="0.3">
      <c r="A2870" t="s">
        <v>20</v>
      </c>
      <c r="B2870">
        <v>2015</v>
      </c>
      <c r="C2870" t="s">
        <v>21</v>
      </c>
      <c r="D2870" t="s">
        <v>481</v>
      </c>
      <c r="E2870">
        <v>4952</v>
      </c>
      <c r="F2870">
        <v>16902</v>
      </c>
      <c r="G2870">
        <v>747.9</v>
      </c>
      <c r="H2870">
        <v>781970.32</v>
      </c>
      <c r="I2870">
        <v>1634.16</v>
      </c>
      <c r="K2870">
        <v>27.094999999999999</v>
      </c>
      <c r="M2870">
        <v>17.201000000000001</v>
      </c>
    </row>
    <row r="2871" spans="1:13" x14ac:dyDescent="0.3">
      <c r="A2871" t="s">
        <v>13</v>
      </c>
      <c r="B2871">
        <v>2015</v>
      </c>
      <c r="C2871" t="s">
        <v>19</v>
      </c>
      <c r="D2871" t="s">
        <v>264</v>
      </c>
      <c r="E2871">
        <v>199818</v>
      </c>
      <c r="F2871">
        <v>575826</v>
      </c>
      <c r="G2871">
        <v>2334.4</v>
      </c>
      <c r="H2871">
        <v>31553260.379999999</v>
      </c>
      <c r="I2871">
        <v>65939.94</v>
      </c>
      <c r="J2871">
        <v>2.895</v>
      </c>
      <c r="K2871">
        <v>24.614000000000001</v>
      </c>
      <c r="L2871">
        <v>32.255000000000003</v>
      </c>
      <c r="M2871">
        <v>17.474</v>
      </c>
    </row>
    <row r="2872" spans="1:13" x14ac:dyDescent="0.3">
      <c r="A2872" t="s">
        <v>13</v>
      </c>
      <c r="B2872">
        <v>2015</v>
      </c>
      <c r="C2872" t="s">
        <v>16</v>
      </c>
      <c r="D2872" t="s">
        <v>264</v>
      </c>
      <c r="E2872">
        <v>69975</v>
      </c>
      <c r="F2872">
        <v>219022</v>
      </c>
      <c r="G2872">
        <v>2334.4</v>
      </c>
      <c r="H2872">
        <v>11049752.25</v>
      </c>
      <c r="I2872">
        <v>23091.75</v>
      </c>
      <c r="J2872">
        <v>3.0459999999999998</v>
      </c>
      <c r="K2872">
        <v>24.614000000000001</v>
      </c>
      <c r="L2872">
        <v>32.255000000000003</v>
      </c>
    </row>
    <row r="2873" spans="1:13" x14ac:dyDescent="0.3">
      <c r="A2873" t="s">
        <v>18</v>
      </c>
      <c r="B2873">
        <v>2015</v>
      </c>
      <c r="C2873" t="s">
        <v>24</v>
      </c>
      <c r="D2873" t="s">
        <v>264</v>
      </c>
      <c r="E2873">
        <v>793</v>
      </c>
      <c r="F2873">
        <v>40492</v>
      </c>
      <c r="G2873">
        <v>2334.4</v>
      </c>
      <c r="H2873">
        <v>125222.63</v>
      </c>
      <c r="I2873">
        <v>261.69</v>
      </c>
      <c r="J2873">
        <v>51.838999999999999</v>
      </c>
      <c r="K2873">
        <v>24.614000000000001</v>
      </c>
      <c r="L2873">
        <v>32.255000000000003</v>
      </c>
      <c r="M2873">
        <v>17.474</v>
      </c>
    </row>
    <row r="2874" spans="1:13" x14ac:dyDescent="0.3">
      <c r="A2874" t="s">
        <v>32</v>
      </c>
      <c r="B2874">
        <v>2015</v>
      </c>
      <c r="C2874" t="s">
        <v>33</v>
      </c>
      <c r="D2874" t="s">
        <v>264</v>
      </c>
      <c r="E2874">
        <v>2300</v>
      </c>
      <c r="F2874">
        <v>1281</v>
      </c>
      <c r="G2874">
        <v>2334.4</v>
      </c>
      <c r="H2874">
        <v>363193</v>
      </c>
      <c r="J2874">
        <v>0.57099999999999995</v>
      </c>
      <c r="K2874">
        <v>24.614000000000001</v>
      </c>
      <c r="L2874">
        <v>32.255000000000003</v>
      </c>
      <c r="M2874">
        <v>17.474</v>
      </c>
    </row>
    <row r="2875" spans="1:13" x14ac:dyDescent="0.3">
      <c r="A2875" t="s">
        <v>32</v>
      </c>
      <c r="B2875">
        <v>2015</v>
      </c>
      <c r="C2875" t="s">
        <v>21</v>
      </c>
      <c r="D2875" t="s">
        <v>264</v>
      </c>
      <c r="E2875">
        <v>1289</v>
      </c>
      <c r="F2875">
        <v>960</v>
      </c>
      <c r="G2875">
        <v>2334.4</v>
      </c>
      <c r="H2875">
        <v>203545.99</v>
      </c>
      <c r="I2875">
        <v>425.37</v>
      </c>
      <c r="J2875">
        <v>0.73499999999999999</v>
      </c>
      <c r="K2875">
        <v>24.614000000000001</v>
      </c>
      <c r="L2875">
        <v>32.255000000000003</v>
      </c>
      <c r="M2875">
        <v>17.474</v>
      </c>
    </row>
    <row r="2876" spans="1:13" x14ac:dyDescent="0.3">
      <c r="A2876" t="s">
        <v>20</v>
      </c>
      <c r="B2876">
        <v>2015</v>
      </c>
      <c r="D2876" t="s">
        <v>264</v>
      </c>
      <c r="E2876">
        <v>182</v>
      </c>
      <c r="F2876">
        <v>407</v>
      </c>
      <c r="G2876" t="s">
        <v>509</v>
      </c>
      <c r="H2876">
        <v>28739.62</v>
      </c>
      <c r="I2876">
        <v>60.06</v>
      </c>
      <c r="J2876">
        <v>2.2210000000000001</v>
      </c>
      <c r="K2876">
        <v>24.614000000000001</v>
      </c>
      <c r="L2876">
        <v>32.255000000000003</v>
      </c>
      <c r="M2876">
        <v>17.474</v>
      </c>
    </row>
    <row r="2877" spans="1:13" x14ac:dyDescent="0.3">
      <c r="A2877" t="s">
        <v>13</v>
      </c>
      <c r="B2877">
        <v>2015</v>
      </c>
      <c r="C2877" t="s">
        <v>19</v>
      </c>
      <c r="D2877" t="s">
        <v>253</v>
      </c>
      <c r="E2877">
        <v>5837445</v>
      </c>
      <c r="F2877">
        <v>12434053</v>
      </c>
      <c r="G2877">
        <v>596.70000000000005</v>
      </c>
      <c r="H2877">
        <v>921790939.89999998</v>
      </c>
      <c r="I2877">
        <v>1926356.85</v>
      </c>
      <c r="J2877">
        <v>2.0960000000000001</v>
      </c>
      <c r="K2877">
        <v>26.527999999999999</v>
      </c>
      <c r="L2877">
        <v>38.649000000000001</v>
      </c>
      <c r="M2877">
        <v>15.095000000000001</v>
      </c>
    </row>
    <row r="2878" spans="1:13" x14ac:dyDescent="0.3">
      <c r="A2878" t="s">
        <v>13</v>
      </c>
      <c r="B2878">
        <v>2015</v>
      </c>
      <c r="C2878" t="s">
        <v>65</v>
      </c>
      <c r="D2878" t="s">
        <v>253</v>
      </c>
      <c r="E2878">
        <v>24595</v>
      </c>
      <c r="F2878">
        <v>67107</v>
      </c>
      <c r="G2878">
        <v>596.70000000000005</v>
      </c>
      <c r="H2878">
        <v>3883796.45</v>
      </c>
      <c r="I2878">
        <v>8116.35</v>
      </c>
      <c r="J2878">
        <v>2.2949999999999999</v>
      </c>
      <c r="K2878">
        <v>26.527999999999999</v>
      </c>
      <c r="L2878">
        <v>38.649000000000001</v>
      </c>
    </row>
    <row r="2879" spans="1:13" x14ac:dyDescent="0.3">
      <c r="A2879" t="s">
        <v>18</v>
      </c>
      <c r="B2879">
        <v>2015</v>
      </c>
      <c r="C2879" t="s">
        <v>49</v>
      </c>
      <c r="D2879" t="s">
        <v>253</v>
      </c>
      <c r="E2879">
        <v>2168888</v>
      </c>
      <c r="F2879">
        <v>145384798</v>
      </c>
      <c r="G2879">
        <v>596.70000000000005</v>
      </c>
      <c r="H2879">
        <v>342489104.10000002</v>
      </c>
      <c r="I2879">
        <v>715733.04</v>
      </c>
      <c r="J2879">
        <v>59.796999999999997</v>
      </c>
      <c r="K2879">
        <v>26.527999999999999</v>
      </c>
      <c r="L2879">
        <v>38.649000000000001</v>
      </c>
      <c r="M2879">
        <v>15.095000000000001</v>
      </c>
    </row>
    <row r="2880" spans="1:13" x14ac:dyDescent="0.3">
      <c r="A2880" t="s">
        <v>31</v>
      </c>
      <c r="B2880">
        <v>2015</v>
      </c>
      <c r="C2880" t="s">
        <v>16</v>
      </c>
      <c r="D2880" t="s">
        <v>253</v>
      </c>
      <c r="E2880">
        <v>2198</v>
      </c>
      <c r="F2880">
        <v>3534</v>
      </c>
      <c r="G2880">
        <v>596.70000000000005</v>
      </c>
      <c r="H2880">
        <v>347086.18</v>
      </c>
      <c r="I2880">
        <v>725.34</v>
      </c>
      <c r="J2880">
        <v>1.6240000000000001</v>
      </c>
      <c r="K2880">
        <v>26.527999999999999</v>
      </c>
      <c r="L2880">
        <v>38.649000000000001</v>
      </c>
      <c r="M2880">
        <v>15.095000000000001</v>
      </c>
    </row>
    <row r="2881" spans="1:13" x14ac:dyDescent="0.3">
      <c r="A2881" t="s">
        <v>32</v>
      </c>
      <c r="B2881">
        <v>2015</v>
      </c>
      <c r="C2881" t="s">
        <v>19</v>
      </c>
      <c r="D2881" t="s">
        <v>253</v>
      </c>
      <c r="E2881">
        <v>570013</v>
      </c>
      <c r="F2881">
        <v>165862</v>
      </c>
      <c r="G2881">
        <v>596.70000000000005</v>
      </c>
      <c r="H2881">
        <v>90010752.829999998</v>
      </c>
      <c r="I2881">
        <v>188104.29</v>
      </c>
      <c r="J2881">
        <v>0.376</v>
      </c>
      <c r="L2881">
        <v>38.649000000000001</v>
      </c>
      <c r="M2881">
        <v>15.095000000000001</v>
      </c>
    </row>
    <row r="2882" spans="1:13" x14ac:dyDescent="0.3">
      <c r="A2882" t="s">
        <v>32</v>
      </c>
      <c r="B2882">
        <v>2015</v>
      </c>
      <c r="C2882" t="s">
        <v>16</v>
      </c>
      <c r="D2882" t="s">
        <v>253</v>
      </c>
      <c r="E2882">
        <v>47215</v>
      </c>
      <c r="F2882">
        <v>27233</v>
      </c>
      <c r="G2882">
        <v>596.70000000000005</v>
      </c>
      <c r="H2882">
        <v>7455720.6500000004</v>
      </c>
      <c r="I2882">
        <v>15580.95</v>
      </c>
      <c r="J2882">
        <v>0.6</v>
      </c>
      <c r="K2882">
        <v>26.527999999999999</v>
      </c>
      <c r="L2882">
        <v>38.649000000000001</v>
      </c>
      <c r="M2882" t="s">
        <v>510</v>
      </c>
    </row>
    <row r="2883" spans="1:13" x14ac:dyDescent="0.3">
      <c r="A2883" t="s">
        <v>20</v>
      </c>
      <c r="B2883">
        <v>2015</v>
      </c>
      <c r="C2883" t="s">
        <v>21</v>
      </c>
      <c r="D2883" t="s">
        <v>253</v>
      </c>
      <c r="E2883">
        <v>9644838</v>
      </c>
      <c r="F2883">
        <v>26874361</v>
      </c>
      <c r="G2883">
        <v>596.70000000000005</v>
      </c>
      <c r="H2883">
        <v>1523016369</v>
      </c>
      <c r="I2883">
        <v>3182796.54</v>
      </c>
      <c r="J2883">
        <v>2.7679999999999998</v>
      </c>
      <c r="K2883">
        <v>26.527999999999999</v>
      </c>
      <c r="L2883">
        <v>38.649000000000001</v>
      </c>
      <c r="M2883">
        <v>15.095000000000001</v>
      </c>
    </row>
    <row r="2884" spans="1:13" x14ac:dyDescent="0.3">
      <c r="A2884" t="s">
        <v>22</v>
      </c>
      <c r="B2884">
        <v>2015</v>
      </c>
      <c r="C2884" t="s">
        <v>19</v>
      </c>
      <c r="D2884" t="s">
        <v>295</v>
      </c>
      <c r="E2884">
        <v>105450</v>
      </c>
      <c r="F2884">
        <v>148705</v>
      </c>
      <c r="G2884">
        <v>1247.5999999999999</v>
      </c>
      <c r="H2884">
        <v>16651609.5</v>
      </c>
      <c r="I2884">
        <v>34798.5</v>
      </c>
      <c r="J2884">
        <v>1.502</v>
      </c>
      <c r="K2884">
        <v>19.035</v>
      </c>
      <c r="L2884">
        <v>29.125</v>
      </c>
      <c r="M2884">
        <v>10.433</v>
      </c>
    </row>
    <row r="2885" spans="1:13" x14ac:dyDescent="0.3">
      <c r="A2885" t="s">
        <v>13</v>
      </c>
      <c r="B2885">
        <v>2015</v>
      </c>
      <c r="C2885" t="s">
        <v>19</v>
      </c>
      <c r="D2885" t="s">
        <v>295</v>
      </c>
      <c r="E2885">
        <v>252163</v>
      </c>
      <c r="F2885">
        <v>591755</v>
      </c>
      <c r="G2885">
        <v>1247.5999999999999</v>
      </c>
      <c r="H2885">
        <v>39819059.329999998</v>
      </c>
      <c r="I2885">
        <v>83213.789999999994</v>
      </c>
      <c r="J2885">
        <v>1.7949999999999999</v>
      </c>
      <c r="K2885">
        <v>19.035</v>
      </c>
      <c r="L2885">
        <v>29.125</v>
      </c>
      <c r="M2885">
        <v>10.433</v>
      </c>
    </row>
    <row r="2886" spans="1:13" x14ac:dyDescent="0.3">
      <c r="A2886" t="s">
        <v>13</v>
      </c>
      <c r="B2886">
        <v>2015</v>
      </c>
      <c r="C2886" t="s">
        <v>16</v>
      </c>
      <c r="D2886" t="s">
        <v>295</v>
      </c>
      <c r="E2886">
        <v>13043</v>
      </c>
      <c r="F2886">
        <v>50137</v>
      </c>
      <c r="G2886">
        <v>1247.5999999999999</v>
      </c>
      <c r="H2886">
        <v>2059620.13</v>
      </c>
      <c r="I2886">
        <v>4304.1899999999996</v>
      </c>
      <c r="J2886">
        <v>3.81</v>
      </c>
      <c r="L2886">
        <v>29.125</v>
      </c>
      <c r="M2886">
        <v>10.433</v>
      </c>
    </row>
    <row r="2887" spans="1:13" x14ac:dyDescent="0.3">
      <c r="A2887" t="s">
        <v>18</v>
      </c>
      <c r="B2887">
        <v>2015</v>
      </c>
      <c r="C2887" t="s">
        <v>24</v>
      </c>
      <c r="D2887" t="s">
        <v>295</v>
      </c>
      <c r="E2887">
        <v>95538</v>
      </c>
      <c r="F2887">
        <v>5656014</v>
      </c>
      <c r="G2887">
        <v>1247.5999999999999</v>
      </c>
      <c r="H2887">
        <v>15086405.58</v>
      </c>
      <c r="I2887">
        <v>31527.54</v>
      </c>
      <c r="J2887">
        <v>63.5</v>
      </c>
      <c r="K2887">
        <v>19.035</v>
      </c>
      <c r="L2887">
        <v>29.125</v>
      </c>
      <c r="M2887">
        <v>10.433</v>
      </c>
    </row>
    <row r="2888" spans="1:13" x14ac:dyDescent="0.3">
      <c r="A2888" t="s">
        <v>31</v>
      </c>
      <c r="B2888">
        <v>2015</v>
      </c>
      <c r="C2888" t="s">
        <v>19</v>
      </c>
      <c r="D2888" t="s">
        <v>295</v>
      </c>
      <c r="E2888">
        <v>102</v>
      </c>
      <c r="F2888">
        <v>97</v>
      </c>
      <c r="G2888">
        <v>1247.5999999999999</v>
      </c>
      <c r="H2888">
        <v>16106.82</v>
      </c>
      <c r="I2888">
        <v>33.659999999999997</v>
      </c>
      <c r="J2888">
        <v>0.96</v>
      </c>
      <c r="K2888">
        <v>19.035</v>
      </c>
      <c r="L2888">
        <v>29.125</v>
      </c>
      <c r="M2888">
        <v>10.433</v>
      </c>
    </row>
    <row r="2889" spans="1:13" x14ac:dyDescent="0.3">
      <c r="A2889" t="s">
        <v>32</v>
      </c>
      <c r="B2889">
        <v>2015</v>
      </c>
      <c r="C2889" t="s">
        <v>19</v>
      </c>
      <c r="D2889" t="s">
        <v>295</v>
      </c>
      <c r="E2889">
        <v>11940</v>
      </c>
      <c r="F2889">
        <v>7876</v>
      </c>
      <c r="G2889">
        <v>1247.5999999999999</v>
      </c>
      <c r="H2889">
        <v>1885445.4</v>
      </c>
      <c r="I2889">
        <v>3940.2</v>
      </c>
      <c r="J2889">
        <v>0.83199999999999996</v>
      </c>
      <c r="K2889">
        <v>19.035</v>
      </c>
      <c r="L2889">
        <v>29.125</v>
      </c>
      <c r="M2889">
        <v>10.433</v>
      </c>
    </row>
    <row r="2890" spans="1:13" x14ac:dyDescent="0.3">
      <c r="A2890" t="s">
        <v>32</v>
      </c>
      <c r="B2890">
        <v>2015</v>
      </c>
      <c r="C2890" t="s">
        <v>16</v>
      </c>
      <c r="D2890" t="s">
        <v>295</v>
      </c>
      <c r="E2890">
        <v>59</v>
      </c>
      <c r="F2890">
        <v>26</v>
      </c>
      <c r="G2890">
        <v>1247.5999999999999</v>
      </c>
      <c r="H2890">
        <v>9316.69</v>
      </c>
      <c r="I2890">
        <v>19.47</v>
      </c>
      <c r="J2890">
        <v>0.46500000000000002</v>
      </c>
      <c r="K2890">
        <v>19.035</v>
      </c>
      <c r="L2890">
        <v>29.125</v>
      </c>
      <c r="M2890">
        <v>10.433</v>
      </c>
    </row>
    <row r="2891" spans="1:13" x14ac:dyDescent="0.3">
      <c r="A2891" t="s">
        <v>20</v>
      </c>
      <c r="B2891">
        <v>2015</v>
      </c>
      <c r="C2891" t="s">
        <v>21</v>
      </c>
      <c r="D2891" t="s">
        <v>295</v>
      </c>
      <c r="E2891">
        <v>342650</v>
      </c>
      <c r="F2891">
        <v>790370</v>
      </c>
      <c r="G2891">
        <v>1247.5999999999999</v>
      </c>
      <c r="H2891">
        <v>54107861.5</v>
      </c>
      <c r="I2891">
        <v>113074.5</v>
      </c>
      <c r="J2891">
        <v>1.675</v>
      </c>
      <c r="K2891">
        <v>19.035</v>
      </c>
      <c r="L2891">
        <v>29.125</v>
      </c>
      <c r="M2891">
        <v>10.433</v>
      </c>
    </row>
    <row r="2892" spans="1:13" x14ac:dyDescent="0.3">
      <c r="A2892" t="s">
        <v>22</v>
      </c>
      <c r="B2892">
        <v>2015</v>
      </c>
      <c r="C2892" t="s">
        <v>14</v>
      </c>
      <c r="D2892" t="s">
        <v>322</v>
      </c>
      <c r="E2892">
        <v>20816</v>
      </c>
      <c r="G2892">
        <v>1085.5999999999999</v>
      </c>
      <c r="H2892">
        <v>3287054.56</v>
      </c>
      <c r="J2892">
        <v>0.78400000000000003</v>
      </c>
      <c r="K2892">
        <v>23.588999999999999</v>
      </c>
      <c r="L2892">
        <v>34.244</v>
      </c>
      <c r="M2892">
        <v>14.137</v>
      </c>
    </row>
    <row r="2893" spans="1:13" x14ac:dyDescent="0.3">
      <c r="A2893" t="s">
        <v>13</v>
      </c>
      <c r="B2893">
        <v>2015</v>
      </c>
      <c r="C2893" t="s">
        <v>59</v>
      </c>
      <c r="D2893" t="s">
        <v>322</v>
      </c>
      <c r="E2893">
        <v>145866</v>
      </c>
      <c r="F2893">
        <v>88110</v>
      </c>
      <c r="G2893">
        <v>1085.5999999999999</v>
      </c>
      <c r="H2893">
        <v>23033700.059999999</v>
      </c>
      <c r="J2893">
        <v>0.60699999999999998</v>
      </c>
      <c r="K2893">
        <v>23.588999999999999</v>
      </c>
      <c r="L2893">
        <v>34.244</v>
      </c>
      <c r="M2893">
        <v>14.137</v>
      </c>
    </row>
    <row r="2894" spans="1:13" x14ac:dyDescent="0.3">
      <c r="A2894" t="s">
        <v>13</v>
      </c>
      <c r="B2894">
        <v>2015</v>
      </c>
      <c r="C2894" t="s">
        <v>17</v>
      </c>
      <c r="D2894" t="s">
        <v>322</v>
      </c>
      <c r="E2894">
        <v>1016623</v>
      </c>
      <c r="F2894" t="s">
        <v>511</v>
      </c>
      <c r="G2894">
        <v>1085.5999999999999</v>
      </c>
      <c r="H2894">
        <v>160534937.90000001</v>
      </c>
      <c r="I2894">
        <v>335485.59000000003</v>
      </c>
      <c r="J2894">
        <v>0.66200000000000003</v>
      </c>
      <c r="K2894">
        <v>23.588999999999999</v>
      </c>
      <c r="L2894">
        <v>34.244</v>
      </c>
      <c r="M2894">
        <v>14.137</v>
      </c>
    </row>
    <row r="2895" spans="1:13" x14ac:dyDescent="0.3">
      <c r="A2895" t="s">
        <v>32</v>
      </c>
      <c r="B2895">
        <v>2015</v>
      </c>
      <c r="C2895" t="s">
        <v>14</v>
      </c>
      <c r="D2895" t="s">
        <v>322</v>
      </c>
      <c r="E2895">
        <v>43173</v>
      </c>
      <c r="G2895">
        <v>1085.5999999999999</v>
      </c>
      <c r="H2895">
        <v>6817448.4299999997</v>
      </c>
      <c r="I2895">
        <v>14247.09</v>
      </c>
      <c r="J2895">
        <v>1.472</v>
      </c>
      <c r="K2895">
        <v>23.588999999999999</v>
      </c>
      <c r="L2895">
        <v>34.244</v>
      </c>
      <c r="M2895">
        <v>14.137</v>
      </c>
    </row>
    <row r="2896" spans="1:13" x14ac:dyDescent="0.3">
      <c r="A2896" t="s">
        <v>20</v>
      </c>
      <c r="B2896">
        <v>2015</v>
      </c>
      <c r="C2896" t="s">
        <v>21</v>
      </c>
      <c r="D2896" t="s">
        <v>322</v>
      </c>
      <c r="E2896">
        <v>71027</v>
      </c>
      <c r="F2896">
        <v>113701</v>
      </c>
      <c r="G2896">
        <v>1085.5999999999999</v>
      </c>
      <c r="H2896">
        <v>11215873.57</v>
      </c>
      <c r="I2896">
        <v>23438.91</v>
      </c>
      <c r="J2896">
        <v>1.4570000000000001</v>
      </c>
      <c r="K2896">
        <v>23.588999999999999</v>
      </c>
      <c r="L2896">
        <v>34.244</v>
      </c>
      <c r="M2896">
        <v>14.137</v>
      </c>
    </row>
    <row r="2897" spans="1:13" x14ac:dyDescent="0.3">
      <c r="A2897" t="s">
        <v>22</v>
      </c>
      <c r="B2897">
        <v>2015</v>
      </c>
      <c r="C2897" t="s">
        <v>128</v>
      </c>
      <c r="D2897" t="s">
        <v>28</v>
      </c>
      <c r="E2897">
        <v>10132</v>
      </c>
      <c r="F2897">
        <v>11127</v>
      </c>
      <c r="G2897">
        <v>1717</v>
      </c>
      <c r="H2897">
        <v>1599944.12</v>
      </c>
      <c r="I2897">
        <v>3343.56</v>
      </c>
      <c r="J2897">
        <v>0.71799999999999997</v>
      </c>
      <c r="K2897">
        <v>26.047000000000001</v>
      </c>
      <c r="L2897">
        <v>35.465000000000003</v>
      </c>
      <c r="M2897">
        <v>16.827000000000002</v>
      </c>
    </row>
    <row r="2898" spans="1:13" x14ac:dyDescent="0.3">
      <c r="A2898" t="s">
        <v>13</v>
      </c>
      <c r="B2898">
        <v>2015</v>
      </c>
      <c r="C2898" t="s">
        <v>14</v>
      </c>
      <c r="D2898" t="s">
        <v>28</v>
      </c>
      <c r="F2898">
        <v>612966</v>
      </c>
      <c r="G2898">
        <v>1717</v>
      </c>
      <c r="H2898">
        <v>37262022.700000003</v>
      </c>
      <c r="I2898">
        <v>77870.100000000006</v>
      </c>
      <c r="J2898">
        <v>2.48</v>
      </c>
      <c r="K2898">
        <v>26.047000000000001</v>
      </c>
      <c r="L2898">
        <v>35.465000000000003</v>
      </c>
      <c r="M2898" t="s">
        <v>512</v>
      </c>
    </row>
    <row r="2899" spans="1:13" x14ac:dyDescent="0.3">
      <c r="A2899" t="s">
        <v>13</v>
      </c>
      <c r="B2899">
        <v>2015</v>
      </c>
      <c r="C2899" t="s">
        <v>16</v>
      </c>
      <c r="D2899" t="s">
        <v>28</v>
      </c>
      <c r="E2899">
        <v>1310585</v>
      </c>
      <c r="F2899">
        <v>4424392</v>
      </c>
      <c r="G2899" t="s">
        <v>513</v>
      </c>
      <c r="H2899">
        <v>206954477.40000001</v>
      </c>
      <c r="I2899" t="s">
        <v>514</v>
      </c>
      <c r="J2899">
        <v>3.1549999999999998</v>
      </c>
      <c r="K2899">
        <v>26.047000000000001</v>
      </c>
      <c r="L2899">
        <v>35.465000000000003</v>
      </c>
      <c r="M2899">
        <v>16.827000000000002</v>
      </c>
    </row>
    <row r="2900" spans="1:13" x14ac:dyDescent="0.3">
      <c r="A2900" t="s">
        <v>13</v>
      </c>
      <c r="B2900">
        <v>2015</v>
      </c>
      <c r="C2900" t="s">
        <v>17</v>
      </c>
      <c r="D2900" t="s">
        <v>28</v>
      </c>
      <c r="E2900">
        <v>3977400</v>
      </c>
      <c r="F2900">
        <v>10910896</v>
      </c>
      <c r="G2900">
        <v>1717</v>
      </c>
      <c r="H2900">
        <v>628071234</v>
      </c>
      <c r="I2900">
        <v>1312542</v>
      </c>
      <c r="J2900">
        <v>2.6709999999999998</v>
      </c>
      <c r="K2900">
        <v>26.047000000000001</v>
      </c>
      <c r="L2900">
        <v>35.465000000000003</v>
      </c>
      <c r="M2900">
        <v>16.827000000000002</v>
      </c>
    </row>
    <row r="2901" spans="1:13" x14ac:dyDescent="0.3">
      <c r="A2901" t="s">
        <v>18</v>
      </c>
      <c r="B2901">
        <v>2015</v>
      </c>
      <c r="C2901" t="s">
        <v>24</v>
      </c>
      <c r="D2901" t="s">
        <v>28</v>
      </c>
      <c r="E2901">
        <v>17403</v>
      </c>
      <c r="F2901">
        <v>1327805</v>
      </c>
      <c r="G2901">
        <v>1717</v>
      </c>
      <c r="H2901">
        <v>2748107.73</v>
      </c>
      <c r="I2901">
        <v>5742.99</v>
      </c>
      <c r="J2901">
        <v>80.046999999999997</v>
      </c>
      <c r="K2901">
        <v>26.047000000000001</v>
      </c>
      <c r="L2901">
        <v>35.465000000000003</v>
      </c>
      <c r="M2901">
        <v>16.827000000000002</v>
      </c>
    </row>
    <row r="2902" spans="1:13" x14ac:dyDescent="0.3">
      <c r="A2902" t="s">
        <v>31</v>
      </c>
      <c r="B2902">
        <v>2015</v>
      </c>
      <c r="C2902" t="s">
        <v>19</v>
      </c>
      <c r="D2902" t="s">
        <v>28</v>
      </c>
      <c r="E2902">
        <v>7225</v>
      </c>
      <c r="F2902">
        <v>9407</v>
      </c>
      <c r="G2902">
        <v>1717</v>
      </c>
      <c r="H2902">
        <v>1140899.75</v>
      </c>
      <c r="I2902">
        <v>2384.25</v>
      </c>
      <c r="J2902">
        <v>1.298</v>
      </c>
      <c r="K2902">
        <v>26.047000000000001</v>
      </c>
      <c r="L2902">
        <v>35.465000000000003</v>
      </c>
      <c r="M2902">
        <v>16.827000000000002</v>
      </c>
    </row>
    <row r="2903" spans="1:13" x14ac:dyDescent="0.3">
      <c r="A2903" t="s">
        <v>32</v>
      </c>
      <c r="B2903">
        <v>2015</v>
      </c>
      <c r="C2903" t="s">
        <v>19</v>
      </c>
      <c r="D2903" t="s">
        <v>28</v>
      </c>
      <c r="E2903">
        <v>63103</v>
      </c>
      <c r="F2903">
        <v>43563</v>
      </c>
      <c r="G2903">
        <v>1717</v>
      </c>
      <c r="H2903">
        <v>9964594.7300000004</v>
      </c>
      <c r="I2903">
        <v>20823.990000000002</v>
      </c>
      <c r="J2903">
        <v>0.58099999999999996</v>
      </c>
      <c r="K2903">
        <v>26.047000000000001</v>
      </c>
      <c r="L2903">
        <v>35.465000000000003</v>
      </c>
      <c r="M2903">
        <v>16.827000000000002</v>
      </c>
    </row>
    <row r="2904" spans="1:13" x14ac:dyDescent="0.3">
      <c r="A2904" t="s">
        <v>32</v>
      </c>
      <c r="B2904">
        <v>2015</v>
      </c>
      <c r="C2904" t="s">
        <v>21</v>
      </c>
      <c r="D2904" t="s">
        <v>28</v>
      </c>
      <c r="E2904">
        <v>11177</v>
      </c>
      <c r="F2904">
        <v>10658</v>
      </c>
      <c r="G2904">
        <v>1717</v>
      </c>
      <c r="H2904">
        <v>1764960.07</v>
      </c>
      <c r="I2904">
        <v>3688.41</v>
      </c>
      <c r="J2904">
        <v>0.9</v>
      </c>
      <c r="K2904">
        <v>26.047000000000001</v>
      </c>
      <c r="L2904">
        <v>35.465000000000003</v>
      </c>
      <c r="M2904">
        <v>16.827000000000002</v>
      </c>
    </row>
    <row r="2905" spans="1:13" x14ac:dyDescent="0.3">
      <c r="A2905" t="s">
        <v>20</v>
      </c>
      <c r="B2905">
        <v>2015</v>
      </c>
      <c r="C2905" t="s">
        <v>21</v>
      </c>
      <c r="D2905" t="s">
        <v>28</v>
      </c>
      <c r="E2905">
        <v>339851</v>
      </c>
      <c r="F2905">
        <v>788503</v>
      </c>
      <c r="G2905">
        <v>1717</v>
      </c>
      <c r="H2905">
        <v>53665871.409999996</v>
      </c>
      <c r="I2905">
        <v>112150.83</v>
      </c>
      <c r="J2905">
        <v>2.1909999999999998</v>
      </c>
      <c r="K2905">
        <v>26.047000000000001</v>
      </c>
      <c r="L2905">
        <v>35.465000000000003</v>
      </c>
      <c r="M2905">
        <v>16.827000000000002</v>
      </c>
    </row>
    <row r="2906" spans="1:13" x14ac:dyDescent="0.3">
      <c r="A2906" t="s">
        <v>13</v>
      </c>
      <c r="B2906">
        <v>2016</v>
      </c>
      <c r="C2906" t="s">
        <v>19</v>
      </c>
      <c r="D2906" t="s">
        <v>515</v>
      </c>
      <c r="E2906">
        <v>131000</v>
      </c>
      <c r="F2906">
        <v>220000</v>
      </c>
      <c r="G2906">
        <v>2933.7</v>
      </c>
      <c r="H2906">
        <v>20075750</v>
      </c>
      <c r="I2906" t="s">
        <v>516</v>
      </c>
      <c r="J2906">
        <v>1.6060000000000001</v>
      </c>
      <c r="K2906">
        <v>21.042999999999999</v>
      </c>
      <c r="L2906">
        <v>30.565000000000001</v>
      </c>
      <c r="M2906">
        <v>13.52</v>
      </c>
    </row>
    <row r="2907" spans="1:13" x14ac:dyDescent="0.3">
      <c r="A2907" t="s">
        <v>18</v>
      </c>
      <c r="B2907">
        <v>2016</v>
      </c>
      <c r="C2907" t="s">
        <v>24</v>
      </c>
      <c r="D2907" t="s">
        <v>515</v>
      </c>
      <c r="E2907">
        <v>2075</v>
      </c>
      <c r="F2907">
        <v>44405</v>
      </c>
      <c r="G2907">
        <v>2933.7</v>
      </c>
      <c r="H2907">
        <v>317993.75</v>
      </c>
      <c r="I2907">
        <v>726.25</v>
      </c>
      <c r="K2907">
        <v>21.042999999999999</v>
      </c>
      <c r="L2907">
        <v>30.565000000000001</v>
      </c>
      <c r="M2907">
        <v>13.52</v>
      </c>
    </row>
    <row r="2908" spans="1:13" x14ac:dyDescent="0.3">
      <c r="A2908" t="s">
        <v>31</v>
      </c>
      <c r="B2908">
        <v>2016</v>
      </c>
      <c r="C2908" t="s">
        <v>19</v>
      </c>
      <c r="D2908" t="s">
        <v>515</v>
      </c>
      <c r="E2908">
        <v>540</v>
      </c>
      <c r="F2908">
        <v>433</v>
      </c>
      <c r="G2908">
        <v>2933.7</v>
      </c>
      <c r="H2908">
        <v>82755</v>
      </c>
      <c r="I2908">
        <v>189</v>
      </c>
      <c r="J2908">
        <v>0.81799999999999995</v>
      </c>
      <c r="K2908">
        <v>21.042999999999999</v>
      </c>
      <c r="L2908">
        <v>30.565000000000001</v>
      </c>
      <c r="M2908">
        <v>13.52</v>
      </c>
    </row>
    <row r="2909" spans="1:13" x14ac:dyDescent="0.3">
      <c r="A2909" t="s">
        <v>32</v>
      </c>
      <c r="B2909">
        <v>2016</v>
      </c>
      <c r="C2909" t="s">
        <v>19</v>
      </c>
      <c r="D2909" t="s">
        <v>515</v>
      </c>
      <c r="E2909">
        <v>1118</v>
      </c>
      <c r="F2909">
        <v>966</v>
      </c>
      <c r="G2909">
        <v>2933.7</v>
      </c>
      <c r="H2909">
        <v>171333.5</v>
      </c>
      <c r="I2909">
        <v>391.3</v>
      </c>
      <c r="J2909">
        <v>0.82799999999999996</v>
      </c>
      <c r="K2909">
        <v>21.042999999999999</v>
      </c>
      <c r="L2909">
        <v>30.565000000000001</v>
      </c>
      <c r="M2909">
        <v>13.52</v>
      </c>
    </row>
    <row r="2910" spans="1:13" x14ac:dyDescent="0.3">
      <c r="A2910" t="s">
        <v>32</v>
      </c>
      <c r="B2910">
        <v>2016</v>
      </c>
      <c r="C2910" t="s">
        <v>21</v>
      </c>
      <c r="D2910" t="s">
        <v>515</v>
      </c>
      <c r="E2910">
        <v>1408</v>
      </c>
      <c r="F2910">
        <v>1235</v>
      </c>
      <c r="G2910">
        <v>2933.7</v>
      </c>
      <c r="H2910">
        <v>215776</v>
      </c>
      <c r="I2910">
        <v>492.8</v>
      </c>
      <c r="J2910">
        <v>0.85299999999999998</v>
      </c>
      <c r="K2910">
        <v>21.042999999999999</v>
      </c>
      <c r="L2910">
        <v>30.565000000000001</v>
      </c>
      <c r="M2910">
        <v>13.52</v>
      </c>
    </row>
    <row r="2911" spans="1:13" x14ac:dyDescent="0.3">
      <c r="A2911" t="s">
        <v>20</v>
      </c>
      <c r="B2911">
        <v>2016</v>
      </c>
      <c r="C2911" t="s">
        <v>21</v>
      </c>
      <c r="D2911" t="s">
        <v>515</v>
      </c>
      <c r="E2911">
        <v>3910</v>
      </c>
      <c r="F2911">
        <v>7700</v>
      </c>
      <c r="G2911">
        <v>2933.7</v>
      </c>
      <c r="H2911">
        <v>599207.5</v>
      </c>
      <c r="I2911">
        <v>1368.5</v>
      </c>
      <c r="J2911">
        <v>2.105</v>
      </c>
      <c r="K2911">
        <v>21.042999999999999</v>
      </c>
      <c r="L2911">
        <v>30.565000000000001</v>
      </c>
      <c r="M2911">
        <v>13.52</v>
      </c>
    </row>
    <row r="2912" spans="1:13" x14ac:dyDescent="0.3">
      <c r="A2912" t="s">
        <v>22</v>
      </c>
      <c r="B2912">
        <v>2016</v>
      </c>
      <c r="C2912" t="s">
        <v>19</v>
      </c>
      <c r="D2912" t="s">
        <v>243</v>
      </c>
      <c r="E2912">
        <v>4777</v>
      </c>
      <c r="F2912">
        <v>3456</v>
      </c>
      <c r="G2912">
        <v>1205.5999999999999</v>
      </c>
      <c r="H2912">
        <v>732075.25</v>
      </c>
      <c r="I2912">
        <v>1671.95</v>
      </c>
      <c r="J2912">
        <v>0.75600000000000001</v>
      </c>
      <c r="K2912">
        <v>26.602</v>
      </c>
      <c r="L2912">
        <v>37.408000000000001</v>
      </c>
      <c r="M2912">
        <v>16.643999999999998</v>
      </c>
    </row>
    <row r="2913" spans="1:13" x14ac:dyDescent="0.3">
      <c r="A2913" t="s">
        <v>13</v>
      </c>
      <c r="B2913">
        <v>2016</v>
      </c>
      <c r="C2913" t="s">
        <v>14</v>
      </c>
      <c r="D2913" t="s">
        <v>243</v>
      </c>
      <c r="E2913">
        <v>556827</v>
      </c>
      <c r="F2913">
        <v>949371</v>
      </c>
      <c r="G2913">
        <v>1205.5999999999999</v>
      </c>
      <c r="H2913">
        <v>85333737.75</v>
      </c>
      <c r="I2913">
        <v>194889.45</v>
      </c>
      <c r="J2913">
        <v>1.736</v>
      </c>
      <c r="K2913">
        <v>26.602</v>
      </c>
      <c r="L2913">
        <v>37.408000000000001</v>
      </c>
      <c r="M2913">
        <v>16.643999999999998</v>
      </c>
    </row>
    <row r="2914" spans="1:13" x14ac:dyDescent="0.3">
      <c r="A2914" t="s">
        <v>13</v>
      </c>
      <c r="B2914">
        <v>2016</v>
      </c>
      <c r="C2914" t="s">
        <v>16</v>
      </c>
      <c r="D2914" t="s">
        <v>243</v>
      </c>
      <c r="F2914">
        <v>224329</v>
      </c>
      <c r="G2914">
        <v>1205.5999999999999</v>
      </c>
      <c r="H2914">
        <v>12922499.75</v>
      </c>
      <c r="K2914">
        <v>26.602</v>
      </c>
      <c r="L2914">
        <v>37.408000000000001</v>
      </c>
      <c r="M2914">
        <v>16.643999999999998</v>
      </c>
    </row>
    <row r="2915" spans="1:13" x14ac:dyDescent="0.3">
      <c r="A2915" t="s">
        <v>13</v>
      </c>
      <c r="B2915">
        <v>2016</v>
      </c>
      <c r="C2915" t="s">
        <v>324</v>
      </c>
      <c r="D2915" t="s">
        <v>243</v>
      </c>
      <c r="E2915">
        <v>2698627</v>
      </c>
      <c r="F2915">
        <v>7065073</v>
      </c>
      <c r="G2915">
        <v>1205.5999999999999</v>
      </c>
      <c r="H2915">
        <v>413564587.80000001</v>
      </c>
      <c r="I2915">
        <v>944519.45</v>
      </c>
      <c r="J2915">
        <v>2.5710000000000002</v>
      </c>
      <c r="K2915">
        <v>26.602</v>
      </c>
      <c r="L2915" t="s">
        <v>517</v>
      </c>
      <c r="M2915">
        <v>16.643999999999998</v>
      </c>
    </row>
    <row r="2916" spans="1:13" x14ac:dyDescent="0.3">
      <c r="A2916" t="s">
        <v>18</v>
      </c>
      <c r="B2916">
        <v>2016</v>
      </c>
      <c r="C2916" t="s">
        <v>24</v>
      </c>
      <c r="D2916" t="s">
        <v>243</v>
      </c>
      <c r="E2916">
        <v>239567</v>
      </c>
      <c r="F2916">
        <v>13036006</v>
      </c>
      <c r="G2916">
        <v>1205.5999999999999</v>
      </c>
      <c r="H2916">
        <v>36713642.75</v>
      </c>
      <c r="I2916">
        <v>83848.45</v>
      </c>
      <c r="J2916" t="s">
        <v>518</v>
      </c>
      <c r="K2916">
        <v>26.602</v>
      </c>
      <c r="L2916">
        <v>37.408000000000001</v>
      </c>
      <c r="M2916">
        <v>16.643999999999998</v>
      </c>
    </row>
    <row r="2917" spans="1:13" x14ac:dyDescent="0.3">
      <c r="A2917" t="s">
        <v>31</v>
      </c>
      <c r="B2917">
        <v>2016</v>
      </c>
      <c r="C2917" t="s">
        <v>39</v>
      </c>
      <c r="D2917" t="s">
        <v>243</v>
      </c>
      <c r="E2917">
        <v>10286</v>
      </c>
      <c r="F2917">
        <v>14685</v>
      </c>
      <c r="G2917">
        <v>1205.5999999999999</v>
      </c>
      <c r="H2917">
        <v>1576329.5</v>
      </c>
      <c r="I2917">
        <v>3600.1</v>
      </c>
      <c r="J2917">
        <v>1.421</v>
      </c>
      <c r="K2917">
        <v>26.602</v>
      </c>
      <c r="L2917">
        <v>37.408000000000001</v>
      </c>
      <c r="M2917">
        <v>16.643999999999998</v>
      </c>
    </row>
    <row r="2918" spans="1:13" x14ac:dyDescent="0.3">
      <c r="A2918" t="s">
        <v>32</v>
      </c>
      <c r="B2918">
        <v>2016</v>
      </c>
      <c r="C2918" t="s">
        <v>19</v>
      </c>
      <c r="D2918" t="s">
        <v>243</v>
      </c>
      <c r="E2918">
        <v>12983</v>
      </c>
      <c r="F2918">
        <v>11491</v>
      </c>
      <c r="G2918">
        <v>1205.5999999999999</v>
      </c>
      <c r="H2918">
        <v>1989644.75</v>
      </c>
      <c r="I2918">
        <v>4544.05</v>
      </c>
      <c r="J2918">
        <v>0.90400000000000003</v>
      </c>
      <c r="K2918">
        <v>26.602</v>
      </c>
      <c r="L2918">
        <v>37.408000000000001</v>
      </c>
      <c r="M2918">
        <v>16.643999999999998</v>
      </c>
    </row>
    <row r="2919" spans="1:13" x14ac:dyDescent="0.3">
      <c r="A2919" t="s">
        <v>20</v>
      </c>
      <c r="B2919">
        <v>2016</v>
      </c>
      <c r="C2919" t="s">
        <v>21</v>
      </c>
      <c r="D2919" t="s">
        <v>243</v>
      </c>
      <c r="E2919">
        <v>2105811</v>
      </c>
      <c r="F2919">
        <v>5985841</v>
      </c>
      <c r="G2919">
        <v>1205.5999999999999</v>
      </c>
      <c r="H2919">
        <v>322715535.80000001</v>
      </c>
      <c r="I2919">
        <v>737033.85</v>
      </c>
      <c r="J2919">
        <v>2.7810000000000001</v>
      </c>
      <c r="K2919">
        <v>26.602</v>
      </c>
      <c r="L2919">
        <v>37.408000000000001</v>
      </c>
      <c r="M2919">
        <v>16.643999999999998</v>
      </c>
    </row>
    <row r="2920" spans="1:13" x14ac:dyDescent="0.3">
      <c r="A2920" t="s">
        <v>22</v>
      </c>
      <c r="B2920">
        <v>2016</v>
      </c>
      <c r="C2920" t="s">
        <v>38</v>
      </c>
      <c r="D2920" t="s">
        <v>282</v>
      </c>
      <c r="E2920">
        <v>7183</v>
      </c>
      <c r="F2920">
        <v>1747</v>
      </c>
      <c r="G2920">
        <v>1298.9000000000001</v>
      </c>
      <c r="H2920">
        <v>1100794.75</v>
      </c>
      <c r="I2920">
        <v>2514.0500000000002</v>
      </c>
      <c r="J2920">
        <v>0.20100000000000001</v>
      </c>
      <c r="K2920">
        <v>26.664999999999999</v>
      </c>
      <c r="L2920">
        <v>37.087000000000003</v>
      </c>
      <c r="M2920">
        <v>16.227</v>
      </c>
    </row>
    <row r="2921" spans="1:13" x14ac:dyDescent="0.3">
      <c r="A2921" t="s">
        <v>13</v>
      </c>
      <c r="B2921">
        <v>2016</v>
      </c>
      <c r="C2921" t="s">
        <v>19</v>
      </c>
      <c r="D2921" t="s">
        <v>282</v>
      </c>
      <c r="E2921">
        <v>4052587</v>
      </c>
      <c r="F2921">
        <v>8793273</v>
      </c>
      <c r="G2921">
        <v>1298.9000000000001</v>
      </c>
      <c r="H2921">
        <v>621058957.79999995</v>
      </c>
      <c r="I2921">
        <v>1418405.45</v>
      </c>
      <c r="K2921">
        <v>26.664999999999999</v>
      </c>
      <c r="L2921">
        <v>37.087000000000003</v>
      </c>
      <c r="M2921">
        <v>16.227</v>
      </c>
    </row>
    <row r="2922" spans="1:13" x14ac:dyDescent="0.3">
      <c r="A2922" t="s">
        <v>18</v>
      </c>
      <c r="B2922">
        <v>2016</v>
      </c>
      <c r="C2922" t="s">
        <v>24</v>
      </c>
      <c r="D2922" t="s">
        <v>282</v>
      </c>
      <c r="E2922">
        <v>31376</v>
      </c>
      <c r="F2922">
        <v>109583</v>
      </c>
      <c r="G2922">
        <v>1298.9000000000001</v>
      </c>
      <c r="H2922">
        <v>4808372</v>
      </c>
      <c r="I2922">
        <v>10981.6</v>
      </c>
      <c r="J2922">
        <v>1.968</v>
      </c>
      <c r="K2922">
        <v>26.664999999999999</v>
      </c>
      <c r="L2922">
        <v>37.087000000000003</v>
      </c>
      <c r="M2922">
        <v>16.227</v>
      </c>
    </row>
    <row r="2923" spans="1:13" x14ac:dyDescent="0.3">
      <c r="A2923" t="s">
        <v>31</v>
      </c>
      <c r="B2923">
        <v>2016</v>
      </c>
      <c r="C2923" t="s">
        <v>38</v>
      </c>
      <c r="D2923" t="s">
        <v>282</v>
      </c>
      <c r="E2923">
        <v>2273</v>
      </c>
      <c r="F2923">
        <v>7</v>
      </c>
      <c r="G2923">
        <v>1298.9000000000001</v>
      </c>
      <c r="H2923">
        <v>348337.25</v>
      </c>
      <c r="I2923">
        <v>795.55</v>
      </c>
      <c r="J2923">
        <v>5.5E-2</v>
      </c>
      <c r="K2923">
        <v>26.664999999999999</v>
      </c>
      <c r="L2923">
        <v>37.087000000000003</v>
      </c>
      <c r="M2923">
        <v>16.227</v>
      </c>
    </row>
    <row r="2924" spans="1:13" x14ac:dyDescent="0.3">
      <c r="A2924" t="s">
        <v>32</v>
      </c>
      <c r="B2924">
        <v>2016</v>
      </c>
      <c r="C2924" t="s">
        <v>19</v>
      </c>
      <c r="D2924" t="s">
        <v>282</v>
      </c>
      <c r="E2924">
        <v>90063</v>
      </c>
      <c r="F2924">
        <v>29375</v>
      </c>
      <c r="G2924">
        <v>1298.9000000000001</v>
      </c>
      <c r="H2924">
        <v>13802154.75</v>
      </c>
      <c r="I2924">
        <v>31522.05</v>
      </c>
      <c r="J2924">
        <v>0.34300000000000003</v>
      </c>
      <c r="K2924">
        <v>26.664999999999999</v>
      </c>
      <c r="L2924">
        <v>37.087000000000003</v>
      </c>
      <c r="M2924">
        <v>16.227</v>
      </c>
    </row>
    <row r="2925" spans="1:13" x14ac:dyDescent="0.3">
      <c r="A2925" t="s">
        <v>32</v>
      </c>
      <c r="B2925">
        <v>2016</v>
      </c>
      <c r="C2925" t="s">
        <v>108</v>
      </c>
      <c r="D2925" t="s">
        <v>282</v>
      </c>
      <c r="F2925">
        <v>1198</v>
      </c>
      <c r="G2925">
        <v>1298.9000000000001</v>
      </c>
      <c r="H2925">
        <v>662653</v>
      </c>
      <c r="I2925">
        <v>1513.4</v>
      </c>
      <c r="K2925">
        <v>26.664999999999999</v>
      </c>
      <c r="L2925">
        <v>37.087000000000003</v>
      </c>
      <c r="M2925">
        <v>16.227</v>
      </c>
    </row>
    <row r="2926" spans="1:13" x14ac:dyDescent="0.3">
      <c r="A2926" t="s">
        <v>20</v>
      </c>
      <c r="B2926">
        <v>2016</v>
      </c>
      <c r="C2926" t="s">
        <v>21</v>
      </c>
      <c r="D2926" t="s">
        <v>282</v>
      </c>
      <c r="E2926">
        <v>102114</v>
      </c>
      <c r="F2926">
        <v>151078</v>
      </c>
      <c r="G2926">
        <v>1298.9000000000001</v>
      </c>
      <c r="H2926">
        <v>15648970.5</v>
      </c>
      <c r="J2926">
        <v>1.661</v>
      </c>
      <c r="K2926">
        <v>26.664999999999999</v>
      </c>
      <c r="L2926">
        <v>37.087000000000003</v>
      </c>
      <c r="M2926">
        <v>16.227</v>
      </c>
    </row>
    <row r="2927" spans="1:13" x14ac:dyDescent="0.3">
      <c r="A2927" t="s">
        <v>22</v>
      </c>
      <c r="B2927">
        <v>2016</v>
      </c>
      <c r="C2927" t="s">
        <v>19</v>
      </c>
      <c r="D2927" t="s">
        <v>244</v>
      </c>
      <c r="E2927">
        <v>19205</v>
      </c>
      <c r="F2927">
        <v>23966</v>
      </c>
      <c r="G2927">
        <v>710.5</v>
      </c>
      <c r="H2927">
        <v>2943166.25</v>
      </c>
      <c r="J2927">
        <v>1.133</v>
      </c>
      <c r="K2927">
        <v>27.297000000000001</v>
      </c>
      <c r="L2927">
        <v>39.265999999999998</v>
      </c>
      <c r="M2927">
        <v>17.192</v>
      </c>
    </row>
    <row r="2928" spans="1:13" x14ac:dyDescent="0.3">
      <c r="A2928" t="s">
        <v>13</v>
      </c>
      <c r="B2928">
        <v>2016</v>
      </c>
      <c r="C2928" t="s">
        <v>19</v>
      </c>
      <c r="D2928" t="s">
        <v>244</v>
      </c>
      <c r="E2928">
        <v>792207</v>
      </c>
      <c r="F2928">
        <v>1808275</v>
      </c>
      <c r="G2928">
        <v>710.5</v>
      </c>
      <c r="I2928">
        <v>277272.45</v>
      </c>
      <c r="J2928">
        <v>2.0739999999999998</v>
      </c>
      <c r="K2928">
        <v>27.297000000000001</v>
      </c>
      <c r="L2928">
        <v>39.265999999999998</v>
      </c>
      <c r="M2928">
        <v>17.192</v>
      </c>
    </row>
    <row r="2929" spans="1:13" x14ac:dyDescent="0.3">
      <c r="A2929" t="s">
        <v>13</v>
      </c>
      <c r="B2929">
        <v>2016</v>
      </c>
      <c r="C2929" t="s">
        <v>16</v>
      </c>
      <c r="D2929" t="s">
        <v>244</v>
      </c>
      <c r="E2929">
        <v>55403</v>
      </c>
      <c r="F2929">
        <v>180196</v>
      </c>
      <c r="G2929">
        <v>710.5</v>
      </c>
      <c r="H2929">
        <v>8490509.75</v>
      </c>
      <c r="I2929">
        <v>19391.05</v>
      </c>
      <c r="J2929">
        <v>3.133</v>
      </c>
      <c r="L2929">
        <v>39.265999999999998</v>
      </c>
      <c r="M2929">
        <v>17.192</v>
      </c>
    </row>
    <row r="2930" spans="1:13" x14ac:dyDescent="0.3">
      <c r="A2930" t="s">
        <v>18</v>
      </c>
      <c r="B2930">
        <v>2016</v>
      </c>
      <c r="C2930" t="s">
        <v>24</v>
      </c>
      <c r="D2930" t="s">
        <v>244</v>
      </c>
      <c r="E2930">
        <v>157987</v>
      </c>
      <c r="F2930">
        <v>10786971</v>
      </c>
      <c r="G2930">
        <v>710.5</v>
      </c>
      <c r="H2930">
        <v>24211507.75</v>
      </c>
      <c r="I2930">
        <v>55295.45</v>
      </c>
      <c r="J2930">
        <v>64.444999999999993</v>
      </c>
      <c r="K2930">
        <v>27.297000000000001</v>
      </c>
      <c r="L2930">
        <v>39.265999999999998</v>
      </c>
      <c r="M2930">
        <v>17.192</v>
      </c>
    </row>
    <row r="2931" spans="1:13" x14ac:dyDescent="0.3">
      <c r="A2931" t="s">
        <v>32</v>
      </c>
      <c r="B2931">
        <v>2016</v>
      </c>
      <c r="C2931" t="s">
        <v>19</v>
      </c>
      <c r="D2931" t="s">
        <v>244</v>
      </c>
      <c r="E2931">
        <v>193539</v>
      </c>
      <c r="F2931">
        <v>117650</v>
      </c>
      <c r="G2931">
        <v>710.5</v>
      </c>
      <c r="H2931">
        <v>29659851.75</v>
      </c>
      <c r="I2931">
        <v>67738.649999999994</v>
      </c>
      <c r="J2931">
        <v>0.65800000000000003</v>
      </c>
      <c r="K2931">
        <v>27.297000000000001</v>
      </c>
      <c r="L2931">
        <v>39.265999999999998</v>
      </c>
      <c r="M2931">
        <v>17.192</v>
      </c>
    </row>
    <row r="2932" spans="1:13" x14ac:dyDescent="0.3">
      <c r="A2932" t="s">
        <v>32</v>
      </c>
      <c r="B2932">
        <v>2016</v>
      </c>
      <c r="C2932" t="s">
        <v>16</v>
      </c>
      <c r="D2932" t="s">
        <v>244</v>
      </c>
      <c r="E2932">
        <v>3812</v>
      </c>
      <c r="F2932">
        <v>4616</v>
      </c>
      <c r="G2932">
        <v>710.5</v>
      </c>
      <c r="H2932">
        <v>584189</v>
      </c>
      <c r="I2932">
        <v>1334.2</v>
      </c>
      <c r="J2932">
        <v>0.80600000000000005</v>
      </c>
      <c r="K2932">
        <v>27.297000000000001</v>
      </c>
      <c r="L2932">
        <v>39.265999999999998</v>
      </c>
      <c r="M2932">
        <v>17.192</v>
      </c>
    </row>
    <row r="2933" spans="1:13" x14ac:dyDescent="0.3">
      <c r="A2933" t="s">
        <v>20</v>
      </c>
      <c r="B2933">
        <v>2016</v>
      </c>
      <c r="C2933" t="s">
        <v>21</v>
      </c>
      <c r="D2933" t="s">
        <v>244</v>
      </c>
      <c r="E2933">
        <v>999370</v>
      </c>
      <c r="F2933">
        <v>2757755</v>
      </c>
      <c r="G2933">
        <v>710.5</v>
      </c>
      <c r="H2933" t="s">
        <v>519</v>
      </c>
      <c r="I2933" t="s">
        <v>520</v>
      </c>
      <c r="J2933">
        <v>2.7429999999999999</v>
      </c>
      <c r="K2933">
        <v>27.297000000000001</v>
      </c>
      <c r="L2933">
        <v>39.265999999999998</v>
      </c>
      <c r="M2933">
        <v>17.192</v>
      </c>
    </row>
    <row r="2934" spans="1:13" x14ac:dyDescent="0.3">
      <c r="A2934" t="s">
        <v>13</v>
      </c>
      <c r="B2934">
        <v>2016</v>
      </c>
      <c r="C2934" t="s">
        <v>19</v>
      </c>
      <c r="D2934" t="s">
        <v>258</v>
      </c>
      <c r="E2934">
        <v>1384700</v>
      </c>
      <c r="F2934">
        <v>4451000</v>
      </c>
      <c r="G2934">
        <v>554.70000000000005</v>
      </c>
      <c r="H2934">
        <v>212205275</v>
      </c>
      <c r="I2934">
        <v>484645</v>
      </c>
      <c r="J2934">
        <v>2.95</v>
      </c>
      <c r="K2934">
        <v>26.401</v>
      </c>
      <c r="L2934">
        <v>38.284999999999997</v>
      </c>
      <c r="M2934">
        <v>15.502000000000001</v>
      </c>
    </row>
    <row r="2935" spans="1:13" x14ac:dyDescent="0.3">
      <c r="A2935" t="s">
        <v>18</v>
      </c>
      <c r="B2935">
        <v>2016</v>
      </c>
      <c r="C2935" t="s">
        <v>24</v>
      </c>
      <c r="D2935" t="s">
        <v>258</v>
      </c>
      <c r="E2935" t="s">
        <v>521</v>
      </c>
      <c r="F2935">
        <v>8167000</v>
      </c>
      <c r="G2935">
        <v>554.70000000000005</v>
      </c>
      <c r="H2935">
        <v>15554875</v>
      </c>
      <c r="I2935">
        <v>35525</v>
      </c>
      <c r="J2935">
        <v>77.641000000000005</v>
      </c>
      <c r="K2935">
        <v>26.401</v>
      </c>
      <c r="L2935">
        <v>38.284999999999997</v>
      </c>
      <c r="M2935">
        <v>15.502000000000001</v>
      </c>
    </row>
    <row r="2936" spans="1:13" x14ac:dyDescent="0.3">
      <c r="A2936" t="s">
        <v>31</v>
      </c>
      <c r="B2936">
        <v>2016</v>
      </c>
      <c r="C2936" t="s">
        <v>19</v>
      </c>
      <c r="D2936" t="s">
        <v>258</v>
      </c>
      <c r="E2936">
        <v>8600</v>
      </c>
      <c r="F2936">
        <v>12100</v>
      </c>
      <c r="G2936">
        <v>554.70000000000005</v>
      </c>
      <c r="H2936">
        <v>1317950</v>
      </c>
      <c r="I2936">
        <v>3010</v>
      </c>
      <c r="J2936">
        <v>1.72</v>
      </c>
      <c r="K2936">
        <v>26.401</v>
      </c>
      <c r="L2936">
        <v>38.284999999999997</v>
      </c>
      <c r="M2936">
        <v>15.502000000000001</v>
      </c>
    </row>
    <row r="2937" spans="1:13" x14ac:dyDescent="0.3">
      <c r="A2937" t="s">
        <v>32</v>
      </c>
      <c r="B2937">
        <v>2016</v>
      </c>
      <c r="C2937" t="s">
        <v>19</v>
      </c>
      <c r="D2937" t="s">
        <v>258</v>
      </c>
      <c r="E2937">
        <v>1320</v>
      </c>
      <c r="F2937">
        <v>600</v>
      </c>
      <c r="G2937">
        <v>554.70000000000005</v>
      </c>
      <c r="H2937">
        <v>202290</v>
      </c>
      <c r="I2937">
        <v>462</v>
      </c>
      <c r="J2937">
        <v>1.5820000000000001</v>
      </c>
      <c r="K2937">
        <v>26.401</v>
      </c>
      <c r="L2937">
        <v>38.284999999999997</v>
      </c>
      <c r="M2937">
        <v>15.502000000000001</v>
      </c>
    </row>
    <row r="2938" spans="1:13" x14ac:dyDescent="0.3">
      <c r="A2938" t="s">
        <v>20</v>
      </c>
      <c r="B2938">
        <v>2016</v>
      </c>
      <c r="C2938" t="s">
        <v>21</v>
      </c>
      <c r="D2938" t="s">
        <v>258</v>
      </c>
      <c r="E2938">
        <v>2542100</v>
      </c>
      <c r="F2938">
        <v>12310000</v>
      </c>
      <c r="G2938">
        <v>554.70000000000005</v>
      </c>
      <c r="H2938">
        <v>389576825</v>
      </c>
      <c r="I2938">
        <v>889735</v>
      </c>
      <c r="J2938">
        <v>4.7450000000000001</v>
      </c>
      <c r="K2938">
        <v>26.401</v>
      </c>
      <c r="L2938">
        <v>38.284999999999997</v>
      </c>
      <c r="M2938">
        <v>15.502000000000001</v>
      </c>
    </row>
    <row r="2939" spans="1:13" x14ac:dyDescent="0.3">
      <c r="A2939" t="s">
        <v>22</v>
      </c>
      <c r="B2939">
        <v>2016</v>
      </c>
      <c r="C2939" t="s">
        <v>19</v>
      </c>
      <c r="D2939" t="s">
        <v>259</v>
      </c>
      <c r="E2939">
        <v>1867</v>
      </c>
      <c r="F2939">
        <v>1958</v>
      </c>
      <c r="G2939">
        <v>1373.9</v>
      </c>
      <c r="H2939">
        <v>286117.75</v>
      </c>
      <c r="I2939">
        <v>653.45000000000005</v>
      </c>
      <c r="J2939">
        <v>0.85299999999999998</v>
      </c>
      <c r="K2939">
        <v>22.007000000000001</v>
      </c>
      <c r="L2939">
        <v>32.359000000000002</v>
      </c>
      <c r="M2939">
        <v>13.414</v>
      </c>
    </row>
    <row r="2940" spans="1:13" x14ac:dyDescent="0.3">
      <c r="A2940" t="s">
        <v>13</v>
      </c>
      <c r="B2940">
        <v>2016</v>
      </c>
      <c r="C2940" t="s">
        <v>19</v>
      </c>
      <c r="D2940" t="s">
        <v>259</v>
      </c>
      <c r="E2940">
        <v>70855</v>
      </c>
      <c r="F2940">
        <v>103557</v>
      </c>
      <c r="G2940">
        <v>1373.9</v>
      </c>
      <c r="H2940">
        <v>10858528.75</v>
      </c>
      <c r="I2940">
        <v>24799.25</v>
      </c>
      <c r="J2940">
        <v>1.5589999999999999</v>
      </c>
      <c r="K2940">
        <v>22.007000000000001</v>
      </c>
      <c r="L2940">
        <v>32.359000000000002</v>
      </c>
      <c r="M2940">
        <v>13.414</v>
      </c>
    </row>
    <row r="2941" spans="1:13" x14ac:dyDescent="0.3">
      <c r="A2941" t="s">
        <v>18</v>
      </c>
      <c r="B2941">
        <v>2016</v>
      </c>
      <c r="C2941" t="s">
        <v>24</v>
      </c>
      <c r="D2941" t="s">
        <v>259</v>
      </c>
      <c r="F2941">
        <v>47999</v>
      </c>
      <c r="G2941">
        <v>1373.9</v>
      </c>
      <c r="H2941">
        <v>299297.25</v>
      </c>
      <c r="I2941">
        <v>683.55</v>
      </c>
      <c r="J2941">
        <v>17.291</v>
      </c>
      <c r="K2941">
        <v>22.007000000000001</v>
      </c>
      <c r="L2941">
        <v>32.359000000000002</v>
      </c>
      <c r="M2941">
        <v>13.414</v>
      </c>
    </row>
    <row r="2942" spans="1:13" x14ac:dyDescent="0.3">
      <c r="A2942" t="s">
        <v>32</v>
      </c>
      <c r="B2942">
        <v>2016</v>
      </c>
      <c r="C2942" t="s">
        <v>19</v>
      </c>
      <c r="D2942" t="s">
        <v>259</v>
      </c>
      <c r="E2942">
        <v>9124</v>
      </c>
      <c r="F2942">
        <v>3682</v>
      </c>
      <c r="G2942">
        <v>1373.9</v>
      </c>
      <c r="H2942">
        <v>1398253</v>
      </c>
      <c r="I2942">
        <v>3193.4</v>
      </c>
      <c r="J2942">
        <v>0.52800000000000002</v>
      </c>
      <c r="K2942">
        <v>22.007000000000001</v>
      </c>
      <c r="L2942" t="s">
        <v>522</v>
      </c>
      <c r="M2942">
        <v>13.414</v>
      </c>
    </row>
    <row r="2943" spans="1:13" x14ac:dyDescent="0.3">
      <c r="A2943" t="s">
        <v>20</v>
      </c>
      <c r="B2943">
        <v>2016</v>
      </c>
      <c r="C2943" t="s">
        <v>48</v>
      </c>
      <c r="D2943" t="s">
        <v>259</v>
      </c>
      <c r="E2943">
        <v>325910</v>
      </c>
      <c r="F2943">
        <v>331303</v>
      </c>
      <c r="G2943">
        <v>1373.9</v>
      </c>
      <c r="H2943">
        <v>49945707.5</v>
      </c>
      <c r="I2943">
        <v>114068.5</v>
      </c>
      <c r="J2943">
        <v>1.028</v>
      </c>
      <c r="K2943">
        <v>22.007000000000001</v>
      </c>
      <c r="L2943">
        <v>32.359000000000002</v>
      </c>
      <c r="M2943">
        <v>13.414</v>
      </c>
    </row>
    <row r="2944" spans="1:13" x14ac:dyDescent="0.3">
      <c r="A2944" t="s">
        <v>13</v>
      </c>
      <c r="B2944">
        <v>2016</v>
      </c>
      <c r="C2944" t="s">
        <v>19</v>
      </c>
      <c r="D2944" t="s">
        <v>246</v>
      </c>
      <c r="E2944">
        <v>2260000</v>
      </c>
      <c r="F2944">
        <v>5400540</v>
      </c>
      <c r="G2944">
        <v>1048.4000000000001</v>
      </c>
      <c r="H2944">
        <v>346345000</v>
      </c>
      <c r="J2944">
        <v>2.04</v>
      </c>
      <c r="K2944">
        <v>26.327999999999999</v>
      </c>
      <c r="L2944">
        <v>37.36</v>
      </c>
      <c r="M2944">
        <v>15.667999999999999</v>
      </c>
    </row>
    <row r="2945" spans="1:13" x14ac:dyDescent="0.3">
      <c r="A2945" t="s">
        <v>18</v>
      </c>
      <c r="B2945">
        <v>2016</v>
      </c>
      <c r="C2945" t="s">
        <v>24</v>
      </c>
      <c r="D2945" t="s">
        <v>246</v>
      </c>
      <c r="E2945">
        <v>91930</v>
      </c>
      <c r="F2945">
        <v>4726000</v>
      </c>
      <c r="G2945">
        <v>1048.4000000000001</v>
      </c>
      <c r="H2945">
        <v>14088272.5</v>
      </c>
      <c r="I2945">
        <v>32175.5</v>
      </c>
      <c r="J2945">
        <v>30.361999999999998</v>
      </c>
      <c r="K2945">
        <v>26.327999999999999</v>
      </c>
      <c r="L2945">
        <v>37.36</v>
      </c>
      <c r="M2945">
        <v>15.667999999999999</v>
      </c>
    </row>
    <row r="2946" spans="1:13" x14ac:dyDescent="0.3">
      <c r="A2946" t="s">
        <v>31</v>
      </c>
      <c r="B2946">
        <v>2016</v>
      </c>
      <c r="C2946" t="s">
        <v>21</v>
      </c>
      <c r="D2946" t="s">
        <v>246</v>
      </c>
      <c r="E2946">
        <v>1520</v>
      </c>
      <c r="F2946">
        <v>1520</v>
      </c>
      <c r="G2946">
        <v>1048.4000000000001</v>
      </c>
      <c r="H2946" t="s">
        <v>523</v>
      </c>
      <c r="I2946">
        <v>532</v>
      </c>
      <c r="J2946">
        <v>1</v>
      </c>
      <c r="K2946">
        <v>26.327999999999999</v>
      </c>
      <c r="L2946">
        <v>37.36</v>
      </c>
      <c r="M2946">
        <v>15.667999999999999</v>
      </c>
    </row>
    <row r="2947" spans="1:13" x14ac:dyDescent="0.3">
      <c r="A2947" t="s">
        <v>32</v>
      </c>
      <c r="B2947">
        <v>2016</v>
      </c>
      <c r="C2947" t="s">
        <v>38</v>
      </c>
      <c r="D2947" t="s">
        <v>246</v>
      </c>
      <c r="E2947">
        <v>1168000</v>
      </c>
      <c r="F2947">
        <v>1064000</v>
      </c>
      <c r="G2947">
        <v>1048.4000000000001</v>
      </c>
      <c r="H2947">
        <v>178996000</v>
      </c>
      <c r="I2947">
        <v>408800</v>
      </c>
      <c r="J2947" t="s">
        <v>524</v>
      </c>
      <c r="K2947">
        <v>26.327999999999999</v>
      </c>
      <c r="L2947">
        <v>37.36</v>
      </c>
      <c r="M2947">
        <v>15.667999999999999</v>
      </c>
    </row>
    <row r="2948" spans="1:13" x14ac:dyDescent="0.3">
      <c r="A2948" t="s">
        <v>20</v>
      </c>
      <c r="B2948">
        <v>2016</v>
      </c>
      <c r="C2948" t="s">
        <v>21</v>
      </c>
      <c r="D2948" t="s">
        <v>246</v>
      </c>
      <c r="E2948">
        <v>6423000</v>
      </c>
      <c r="F2948">
        <v>21916000</v>
      </c>
      <c r="G2948">
        <v>1048.4000000000001</v>
      </c>
      <c r="H2948">
        <v>984324750</v>
      </c>
      <c r="I2948">
        <v>2248050</v>
      </c>
      <c r="J2948" t="s">
        <v>525</v>
      </c>
      <c r="K2948">
        <v>26.327999999999999</v>
      </c>
      <c r="L2948">
        <v>37.36</v>
      </c>
      <c r="M2948">
        <v>15.667999999999999</v>
      </c>
    </row>
    <row r="2949" spans="1:13" x14ac:dyDescent="0.3">
      <c r="A2949" t="s">
        <v>22</v>
      </c>
      <c r="B2949">
        <v>2016</v>
      </c>
      <c r="C2949" t="s">
        <v>19</v>
      </c>
      <c r="D2949" t="s">
        <v>248</v>
      </c>
      <c r="E2949">
        <v>92825</v>
      </c>
      <c r="F2949">
        <v>111073</v>
      </c>
      <c r="G2949">
        <v>1151.0999999999999</v>
      </c>
      <c r="I2949">
        <v>32488.75</v>
      </c>
      <c r="J2949">
        <v>1.089</v>
      </c>
      <c r="K2949">
        <v>25.731000000000002</v>
      </c>
      <c r="M2949">
        <v>16.042000000000002</v>
      </c>
    </row>
    <row r="2950" spans="1:13" x14ac:dyDescent="0.3">
      <c r="A2950" t="s">
        <v>13</v>
      </c>
      <c r="B2950">
        <v>2016</v>
      </c>
      <c r="C2950" t="s">
        <v>19</v>
      </c>
      <c r="D2950" t="s">
        <v>248</v>
      </c>
      <c r="E2950">
        <v>1465730</v>
      </c>
      <c r="F2950">
        <v>3419021</v>
      </c>
      <c r="G2950">
        <v>1151.0999999999999</v>
      </c>
      <c r="H2950">
        <v>224623122.5</v>
      </c>
      <c r="I2950">
        <v>513005.5</v>
      </c>
      <c r="J2950">
        <v>1.6639999999999999</v>
      </c>
      <c r="K2950">
        <v>25.731000000000002</v>
      </c>
      <c r="L2950">
        <v>36.491999999999997</v>
      </c>
      <c r="M2950">
        <v>16.042000000000002</v>
      </c>
    </row>
    <row r="2951" spans="1:13" x14ac:dyDescent="0.3">
      <c r="A2951" t="s">
        <v>13</v>
      </c>
      <c r="B2951">
        <v>2016</v>
      </c>
      <c r="C2951" t="s">
        <v>16</v>
      </c>
      <c r="D2951" t="s">
        <v>248</v>
      </c>
      <c r="F2951">
        <v>161900</v>
      </c>
      <c r="G2951">
        <v>1151.0999999999999</v>
      </c>
      <c r="H2951">
        <v>10672330</v>
      </c>
      <c r="I2951">
        <v>24374</v>
      </c>
      <c r="J2951">
        <v>2.3690000000000002</v>
      </c>
      <c r="K2951">
        <v>25.731000000000002</v>
      </c>
      <c r="L2951">
        <v>36.491999999999997</v>
      </c>
      <c r="M2951">
        <v>16.042000000000002</v>
      </c>
    </row>
    <row r="2952" spans="1:13" x14ac:dyDescent="0.3">
      <c r="A2952" t="s">
        <v>18</v>
      </c>
      <c r="B2952">
        <v>2016</v>
      </c>
      <c r="D2952" t="s">
        <v>248</v>
      </c>
      <c r="E2952">
        <v>633269</v>
      </c>
      <c r="F2952">
        <v>54236984</v>
      </c>
      <c r="G2952">
        <v>1151.0999999999999</v>
      </c>
      <c r="H2952">
        <v>97048474.25</v>
      </c>
      <c r="I2952">
        <v>221644.15</v>
      </c>
      <c r="J2952">
        <v>69.409000000000006</v>
      </c>
      <c r="K2952">
        <v>25.731000000000002</v>
      </c>
      <c r="L2952">
        <v>36.491999999999997</v>
      </c>
      <c r="M2952">
        <v>16.042000000000002</v>
      </c>
    </row>
    <row r="2953" spans="1:13" x14ac:dyDescent="0.3">
      <c r="A2953" t="s">
        <v>31</v>
      </c>
      <c r="B2953">
        <v>2016</v>
      </c>
      <c r="C2953" t="s">
        <v>19</v>
      </c>
      <c r="D2953" t="s">
        <v>248</v>
      </c>
      <c r="E2953">
        <v>0</v>
      </c>
      <c r="F2953">
        <v>5877</v>
      </c>
      <c r="H2953">
        <v>3229897</v>
      </c>
      <c r="I2953">
        <v>7376.6</v>
      </c>
      <c r="J2953">
        <v>0.29499999999999998</v>
      </c>
      <c r="K2953">
        <v>25.731000000000002</v>
      </c>
      <c r="L2953">
        <v>36.491999999999997</v>
      </c>
      <c r="M2953">
        <v>16.042000000000002</v>
      </c>
    </row>
    <row r="2954" spans="1:13" x14ac:dyDescent="0.3">
      <c r="A2954" t="s">
        <v>31</v>
      </c>
      <c r="B2954">
        <v>2016</v>
      </c>
      <c r="C2954" t="s">
        <v>21</v>
      </c>
      <c r="D2954" t="s">
        <v>248</v>
      </c>
      <c r="E2954">
        <v>37238</v>
      </c>
      <c r="F2954">
        <v>28440</v>
      </c>
      <c r="G2954">
        <v>1151.0999999999999</v>
      </c>
      <c r="H2954">
        <v>5706723.5</v>
      </c>
      <c r="I2954">
        <v>13033.3</v>
      </c>
      <c r="J2954">
        <v>0.78900000000000003</v>
      </c>
      <c r="K2954">
        <v>25.731000000000002</v>
      </c>
      <c r="L2954">
        <v>36.491999999999997</v>
      </c>
      <c r="M2954">
        <v>16.042000000000002</v>
      </c>
    </row>
    <row r="2955" spans="1:13" x14ac:dyDescent="0.3">
      <c r="A2955" t="s">
        <v>31</v>
      </c>
      <c r="B2955">
        <v>2016</v>
      </c>
      <c r="C2955" t="s">
        <v>120</v>
      </c>
      <c r="D2955" t="s">
        <v>248</v>
      </c>
      <c r="E2955">
        <v>680</v>
      </c>
      <c r="F2955">
        <v>869</v>
      </c>
      <c r="G2955">
        <v>1151.0999999999999</v>
      </c>
      <c r="H2955">
        <v>104210</v>
      </c>
      <c r="I2955">
        <v>238</v>
      </c>
      <c r="J2955">
        <v>0.80400000000000005</v>
      </c>
      <c r="K2955">
        <v>25.731000000000002</v>
      </c>
      <c r="L2955">
        <v>36.491999999999997</v>
      </c>
      <c r="M2955">
        <v>16.042000000000002</v>
      </c>
    </row>
    <row r="2956" spans="1:13" x14ac:dyDescent="0.3">
      <c r="A2956" t="s">
        <v>32</v>
      </c>
      <c r="B2956">
        <v>2016</v>
      </c>
      <c r="C2956" t="s">
        <v>19</v>
      </c>
      <c r="D2956" t="s">
        <v>248</v>
      </c>
      <c r="E2956">
        <v>-337944</v>
      </c>
      <c r="F2956">
        <v>183121</v>
      </c>
      <c r="G2956">
        <v>1151.0999999999999</v>
      </c>
      <c r="H2956">
        <v>51789918</v>
      </c>
      <c r="I2956">
        <v>118280.4</v>
      </c>
      <c r="J2956">
        <v>0.57799999999999996</v>
      </c>
      <c r="K2956">
        <v>25.731000000000002</v>
      </c>
      <c r="L2956">
        <v>36.491999999999997</v>
      </c>
      <c r="M2956">
        <v>16.042000000000002</v>
      </c>
    </row>
    <row r="2957" spans="1:13" x14ac:dyDescent="0.3">
      <c r="A2957" t="s">
        <v>20</v>
      </c>
      <c r="B2957">
        <v>2016</v>
      </c>
      <c r="C2957" t="s">
        <v>21</v>
      </c>
      <c r="D2957" t="s">
        <v>248</v>
      </c>
      <c r="E2957">
        <v>1272006</v>
      </c>
      <c r="F2957">
        <v>2214012</v>
      </c>
      <c r="G2957">
        <v>1151.0999999999999</v>
      </c>
      <c r="H2957">
        <v>194934919.5</v>
      </c>
      <c r="I2957">
        <v>445202.1</v>
      </c>
      <c r="J2957">
        <v>1.7350000000000001</v>
      </c>
      <c r="K2957">
        <v>25.731000000000002</v>
      </c>
      <c r="L2957">
        <v>36.491999999999997</v>
      </c>
      <c r="M2957">
        <v>16.042000000000002</v>
      </c>
    </row>
    <row r="2958" spans="1:13" x14ac:dyDescent="0.3">
      <c r="A2958" t="s">
        <v>13</v>
      </c>
      <c r="B2958">
        <v>2016</v>
      </c>
      <c r="C2958" t="s">
        <v>19</v>
      </c>
      <c r="D2958" t="s">
        <v>330</v>
      </c>
      <c r="E2958">
        <v>244000</v>
      </c>
      <c r="F2958">
        <v>645600</v>
      </c>
      <c r="G2958">
        <v>2039.8</v>
      </c>
      <c r="H2958">
        <v>37393000</v>
      </c>
      <c r="I2958">
        <v>85400</v>
      </c>
      <c r="J2958">
        <v>2.3130000000000002</v>
      </c>
      <c r="K2958">
        <v>21.366</v>
      </c>
      <c r="L2958">
        <v>29.777999999999999</v>
      </c>
      <c r="M2958">
        <v>13.978999999999999</v>
      </c>
    </row>
    <row r="2959" spans="1:13" x14ac:dyDescent="0.3">
      <c r="A2959" t="s">
        <v>18</v>
      </c>
      <c r="B2959">
        <v>2016</v>
      </c>
      <c r="C2959" t="s">
        <v>24</v>
      </c>
      <c r="D2959" t="s">
        <v>330</v>
      </c>
      <c r="E2959">
        <v>6000</v>
      </c>
      <c r="F2959">
        <v>348000</v>
      </c>
      <c r="G2959">
        <v>2039.8</v>
      </c>
      <c r="H2959">
        <v>919500</v>
      </c>
      <c r="I2959">
        <v>2100</v>
      </c>
      <c r="J2959">
        <v>54.381</v>
      </c>
      <c r="K2959">
        <v>21.366</v>
      </c>
      <c r="L2959">
        <v>29.777999999999999</v>
      </c>
      <c r="M2959">
        <v>13.978999999999999</v>
      </c>
    </row>
    <row r="2960" spans="1:13" x14ac:dyDescent="0.3">
      <c r="A2960" t="s">
        <v>32</v>
      </c>
      <c r="B2960">
        <v>2016</v>
      </c>
      <c r="C2960" t="s">
        <v>19</v>
      </c>
      <c r="D2960" t="s">
        <v>330</v>
      </c>
      <c r="E2960">
        <v>1443</v>
      </c>
      <c r="F2960">
        <v>1644</v>
      </c>
      <c r="G2960">
        <v>2039.8</v>
      </c>
      <c r="I2960">
        <v>505.05</v>
      </c>
      <c r="J2960">
        <v>1.1439999999999999</v>
      </c>
      <c r="K2960">
        <v>21.366</v>
      </c>
      <c r="L2960">
        <v>29.777999999999999</v>
      </c>
      <c r="M2960" t="s">
        <v>526</v>
      </c>
    </row>
    <row r="2961" spans="1:13" x14ac:dyDescent="0.3">
      <c r="A2961" t="s">
        <v>20</v>
      </c>
      <c r="B2961">
        <v>2016</v>
      </c>
      <c r="C2961" t="s">
        <v>21</v>
      </c>
      <c r="D2961" t="s">
        <v>330</v>
      </c>
      <c r="E2961">
        <v>2250</v>
      </c>
      <c r="F2961">
        <v>5620</v>
      </c>
      <c r="G2961">
        <v>2039.8</v>
      </c>
      <c r="H2961">
        <v>344812.5</v>
      </c>
      <c r="I2961">
        <v>787.5</v>
      </c>
      <c r="J2961">
        <v>2.5030000000000001</v>
      </c>
      <c r="K2961">
        <v>21.366</v>
      </c>
      <c r="L2961">
        <v>29.777999999999999</v>
      </c>
      <c r="M2961">
        <v>13.978999999999999</v>
      </c>
    </row>
    <row r="2962" spans="1:13" x14ac:dyDescent="0.3">
      <c r="A2962" t="s">
        <v>13</v>
      </c>
      <c r="B2962">
        <v>2016</v>
      </c>
      <c r="C2962" t="s">
        <v>14</v>
      </c>
      <c r="D2962" t="s">
        <v>250</v>
      </c>
      <c r="E2962">
        <v>19602</v>
      </c>
      <c r="F2962">
        <v>23665</v>
      </c>
      <c r="G2962">
        <v>2626.8</v>
      </c>
      <c r="H2962">
        <v>3004006.5</v>
      </c>
      <c r="I2962">
        <v>6860.7</v>
      </c>
      <c r="J2962">
        <v>1.2110000000000001</v>
      </c>
      <c r="K2962">
        <v>20.957999999999998</v>
      </c>
      <c r="L2962">
        <v>30.242000000000001</v>
      </c>
      <c r="M2962">
        <v>13.025</v>
      </c>
    </row>
    <row r="2963" spans="1:13" x14ac:dyDescent="0.3">
      <c r="A2963" t="s">
        <v>13</v>
      </c>
      <c r="B2963">
        <v>2016</v>
      </c>
      <c r="D2963" t="s">
        <v>250</v>
      </c>
      <c r="E2963">
        <v>16862</v>
      </c>
      <c r="F2963">
        <v>36979</v>
      </c>
      <c r="G2963">
        <v>2626.8</v>
      </c>
      <c r="H2963">
        <v>2584101.5</v>
      </c>
      <c r="I2963">
        <v>5901.7</v>
      </c>
      <c r="J2963">
        <v>2.2320000000000002</v>
      </c>
      <c r="K2963">
        <v>20.957999999999998</v>
      </c>
      <c r="L2963">
        <v>30.242000000000001</v>
      </c>
      <c r="M2963">
        <v>13.025</v>
      </c>
    </row>
    <row r="2964" spans="1:13" x14ac:dyDescent="0.3">
      <c r="A2964" t="s">
        <v>13</v>
      </c>
      <c r="B2964">
        <v>2016</v>
      </c>
      <c r="C2964" t="s">
        <v>21</v>
      </c>
      <c r="D2964" t="s">
        <v>250</v>
      </c>
      <c r="E2964">
        <v>394</v>
      </c>
      <c r="F2964">
        <v>872</v>
      </c>
      <c r="G2964">
        <v>2626.8</v>
      </c>
      <c r="H2964">
        <v>60380.5</v>
      </c>
      <c r="I2964">
        <v>137.9</v>
      </c>
      <c r="J2964">
        <v>2.21</v>
      </c>
      <c r="K2964">
        <v>20.957999999999998</v>
      </c>
      <c r="L2964">
        <v>30.242000000000001</v>
      </c>
      <c r="M2964">
        <v>13.025</v>
      </c>
    </row>
    <row r="2965" spans="1:13" x14ac:dyDescent="0.3">
      <c r="A2965" t="s">
        <v>18</v>
      </c>
      <c r="B2965">
        <v>2016</v>
      </c>
      <c r="C2965" t="s">
        <v>24</v>
      </c>
      <c r="D2965" t="s">
        <v>250</v>
      </c>
      <c r="E2965">
        <v>1588</v>
      </c>
      <c r="F2965">
        <v>50532</v>
      </c>
      <c r="G2965">
        <v>2626.8</v>
      </c>
      <c r="H2965">
        <v>243361</v>
      </c>
      <c r="I2965">
        <v>555.79999999999995</v>
      </c>
      <c r="J2965">
        <v>30.998000000000001</v>
      </c>
      <c r="K2965">
        <v>20.957999999999998</v>
      </c>
      <c r="L2965">
        <v>30.242000000000001</v>
      </c>
      <c r="M2965">
        <v>13.025</v>
      </c>
    </row>
    <row r="2966" spans="1:13" x14ac:dyDescent="0.3">
      <c r="A2966" t="s">
        <v>22</v>
      </c>
      <c r="B2966">
        <v>2016</v>
      </c>
      <c r="D2966" t="s">
        <v>274</v>
      </c>
      <c r="E2966">
        <v>330</v>
      </c>
      <c r="F2966">
        <v>320</v>
      </c>
      <c r="G2966">
        <v>1959.8</v>
      </c>
      <c r="H2966">
        <v>50572.5</v>
      </c>
      <c r="I2966">
        <v>115.5</v>
      </c>
      <c r="J2966">
        <v>1.0009999999999999</v>
      </c>
      <c r="K2966">
        <v>20.765000000000001</v>
      </c>
      <c r="L2966">
        <v>30.027999999999999</v>
      </c>
      <c r="M2966">
        <v>13.207000000000001</v>
      </c>
    </row>
    <row r="2967" spans="1:13" x14ac:dyDescent="0.3">
      <c r="A2967" t="s">
        <v>13</v>
      </c>
      <c r="B2967">
        <v>2016</v>
      </c>
      <c r="C2967" t="s">
        <v>19</v>
      </c>
      <c r="D2967" t="s">
        <v>274</v>
      </c>
      <c r="E2967">
        <v>201860</v>
      </c>
      <c r="F2967">
        <v>491660</v>
      </c>
      <c r="G2967" t="s">
        <v>527</v>
      </c>
      <c r="H2967">
        <v>30935045</v>
      </c>
      <c r="I2967">
        <v>70651</v>
      </c>
      <c r="J2967">
        <v>2.3919999999999999</v>
      </c>
      <c r="K2967">
        <v>20.765000000000001</v>
      </c>
      <c r="L2967">
        <v>30.027999999999999</v>
      </c>
      <c r="M2967">
        <v>13.207000000000001</v>
      </c>
    </row>
    <row r="2968" spans="1:13" x14ac:dyDescent="0.3">
      <c r="A2968" t="s">
        <v>13</v>
      </c>
      <c r="B2968">
        <v>2016</v>
      </c>
      <c r="C2968" t="s">
        <v>21</v>
      </c>
      <c r="D2968" t="s">
        <v>274</v>
      </c>
      <c r="E2968">
        <v>4800</v>
      </c>
      <c r="F2968">
        <v>13400</v>
      </c>
      <c r="G2968">
        <v>1959.8</v>
      </c>
      <c r="H2968">
        <v>735600</v>
      </c>
      <c r="I2968">
        <v>1680</v>
      </c>
      <c r="J2968">
        <v>2.79</v>
      </c>
      <c r="K2968">
        <v>20.765000000000001</v>
      </c>
      <c r="L2968">
        <v>30.027999999999999</v>
      </c>
      <c r="M2968" t="s">
        <v>528</v>
      </c>
    </row>
    <row r="2969" spans="1:13" x14ac:dyDescent="0.3">
      <c r="A2969" t="s">
        <v>18</v>
      </c>
      <c r="B2969">
        <v>2016</v>
      </c>
      <c r="C2969" t="s">
        <v>19</v>
      </c>
      <c r="D2969" t="s">
        <v>274</v>
      </c>
      <c r="E2969">
        <v>4420</v>
      </c>
      <c r="F2969">
        <v>192390</v>
      </c>
      <c r="G2969">
        <v>1959.8</v>
      </c>
      <c r="H2969">
        <v>677365</v>
      </c>
      <c r="I2969">
        <v>1547</v>
      </c>
      <c r="J2969">
        <v>43.710999999999999</v>
      </c>
      <c r="K2969">
        <v>20.765000000000001</v>
      </c>
      <c r="L2969">
        <v>30.027999999999999</v>
      </c>
      <c r="M2969">
        <v>13.207000000000001</v>
      </c>
    </row>
    <row r="2970" spans="1:13" x14ac:dyDescent="0.3">
      <c r="A2970" t="s">
        <v>31</v>
      </c>
      <c r="B2970">
        <v>2016</v>
      </c>
      <c r="C2970" t="s">
        <v>19</v>
      </c>
      <c r="D2970" t="s">
        <v>274</v>
      </c>
      <c r="E2970">
        <v>350</v>
      </c>
      <c r="F2970">
        <v>300</v>
      </c>
      <c r="G2970">
        <v>1959.8</v>
      </c>
      <c r="H2970">
        <v>53637.5</v>
      </c>
      <c r="I2970">
        <v>122.5</v>
      </c>
      <c r="J2970">
        <v>0.84299999999999997</v>
      </c>
      <c r="K2970">
        <v>20.765000000000001</v>
      </c>
      <c r="L2970">
        <v>30.027999999999999</v>
      </c>
      <c r="M2970">
        <v>13.207000000000001</v>
      </c>
    </row>
    <row r="2971" spans="1:13" x14ac:dyDescent="0.3">
      <c r="A2971" t="s">
        <v>31</v>
      </c>
      <c r="B2971">
        <v>2016</v>
      </c>
      <c r="C2971" t="s">
        <v>21</v>
      </c>
      <c r="D2971" t="s">
        <v>274</v>
      </c>
      <c r="E2971">
        <v>2220</v>
      </c>
      <c r="F2971">
        <v>1360</v>
      </c>
      <c r="G2971">
        <v>1959.8</v>
      </c>
      <c r="H2971">
        <v>340215</v>
      </c>
      <c r="I2971">
        <v>777</v>
      </c>
      <c r="J2971">
        <v>0.61599999999999999</v>
      </c>
      <c r="K2971">
        <v>20.765000000000001</v>
      </c>
      <c r="L2971">
        <v>30.027999999999999</v>
      </c>
      <c r="M2971">
        <v>13.207000000000001</v>
      </c>
    </row>
    <row r="2972" spans="1:13" x14ac:dyDescent="0.3">
      <c r="A2972" t="s">
        <v>32</v>
      </c>
      <c r="B2972">
        <v>2016</v>
      </c>
      <c r="C2972" t="s">
        <v>21</v>
      </c>
      <c r="D2972" t="s">
        <v>274</v>
      </c>
      <c r="E2972">
        <v>820</v>
      </c>
      <c r="F2972">
        <v>670</v>
      </c>
      <c r="G2972">
        <v>1959.8</v>
      </c>
      <c r="H2972">
        <v>125665</v>
      </c>
      <c r="I2972">
        <v>287</v>
      </c>
      <c r="J2972">
        <v>0.80600000000000005</v>
      </c>
      <c r="K2972">
        <v>20.765000000000001</v>
      </c>
      <c r="L2972">
        <v>30.027999999999999</v>
      </c>
      <c r="M2972">
        <v>13.207000000000001</v>
      </c>
    </row>
    <row r="2973" spans="1:13" x14ac:dyDescent="0.3">
      <c r="A2973" t="s">
        <v>20</v>
      </c>
      <c r="B2973">
        <v>2016</v>
      </c>
      <c r="C2973" t="s">
        <v>21</v>
      </c>
      <c r="D2973" t="s">
        <v>274</v>
      </c>
      <c r="E2973">
        <v>3380</v>
      </c>
      <c r="F2973">
        <v>6220</v>
      </c>
      <c r="G2973">
        <v>1959.8</v>
      </c>
      <c r="H2973">
        <v>517985</v>
      </c>
      <c r="I2973">
        <v>1183</v>
      </c>
      <c r="J2973">
        <v>1.839</v>
      </c>
      <c r="K2973">
        <v>20.765000000000001</v>
      </c>
      <c r="L2973">
        <v>30.027999999999999</v>
      </c>
    </row>
    <row r="2974" spans="1:13" x14ac:dyDescent="0.3">
      <c r="A2974" t="s">
        <v>13</v>
      </c>
      <c r="B2974">
        <v>2016</v>
      </c>
      <c r="D2974" t="s">
        <v>252</v>
      </c>
      <c r="E2974">
        <v>3046000</v>
      </c>
      <c r="F2974">
        <v>12638000</v>
      </c>
      <c r="G2974">
        <v>635.9</v>
      </c>
      <c r="H2974">
        <v>466799500</v>
      </c>
      <c r="I2974">
        <v>1066100</v>
      </c>
      <c r="J2974">
        <v>4.0670000000000002</v>
      </c>
      <c r="K2974">
        <v>26.030999999999999</v>
      </c>
      <c r="L2974">
        <v>38.17</v>
      </c>
      <c r="M2974">
        <v>14.788</v>
      </c>
    </row>
    <row r="2975" spans="1:13" x14ac:dyDescent="0.3">
      <c r="A2975" t="s">
        <v>18</v>
      </c>
      <c r="B2975">
        <v>2016</v>
      </c>
      <c r="C2975" t="s">
        <v>24</v>
      </c>
      <c r="D2975" t="s">
        <v>252</v>
      </c>
      <c r="E2975">
        <v>88000</v>
      </c>
      <c r="F2975">
        <v>7152000</v>
      </c>
      <c r="G2975">
        <v>635.9</v>
      </c>
      <c r="H2975">
        <v>13486000</v>
      </c>
      <c r="I2975">
        <v>30800</v>
      </c>
      <c r="J2975">
        <v>83.692999999999998</v>
      </c>
      <c r="K2975">
        <v>26.030999999999999</v>
      </c>
      <c r="L2975">
        <v>38.17</v>
      </c>
      <c r="M2975">
        <v>14.788</v>
      </c>
    </row>
    <row r="2976" spans="1:13" x14ac:dyDescent="0.3">
      <c r="A2976" t="s">
        <v>31</v>
      </c>
      <c r="B2976">
        <v>2016</v>
      </c>
      <c r="C2976" t="s">
        <v>21</v>
      </c>
      <c r="D2976" t="s">
        <v>252</v>
      </c>
      <c r="E2976">
        <v>5800</v>
      </c>
      <c r="F2976">
        <v>9600</v>
      </c>
      <c r="G2976">
        <v>635.9</v>
      </c>
      <c r="H2976">
        <v>888850</v>
      </c>
      <c r="I2976">
        <v>2030</v>
      </c>
      <c r="J2976">
        <v>1.595</v>
      </c>
      <c r="K2976">
        <v>26.030999999999999</v>
      </c>
      <c r="L2976">
        <v>38.17</v>
      </c>
      <c r="M2976">
        <v>14.788</v>
      </c>
    </row>
    <row r="2977" spans="1:13" x14ac:dyDescent="0.3">
      <c r="A2977" t="s">
        <v>32</v>
      </c>
      <c r="B2977">
        <v>2016</v>
      </c>
      <c r="C2977" t="s">
        <v>19</v>
      </c>
      <c r="D2977" t="s">
        <v>252</v>
      </c>
      <c r="F2977">
        <v>1100</v>
      </c>
      <c r="G2977">
        <v>635.9</v>
      </c>
      <c r="H2977">
        <v>321825</v>
      </c>
      <c r="I2977">
        <v>735</v>
      </c>
      <c r="J2977">
        <v>0.68400000000000005</v>
      </c>
      <c r="K2977">
        <v>26.030999999999999</v>
      </c>
      <c r="L2977">
        <v>38.17</v>
      </c>
      <c r="M2977">
        <v>14.788</v>
      </c>
    </row>
    <row r="2978" spans="1:13" x14ac:dyDescent="0.3">
      <c r="A2978" t="s">
        <v>20</v>
      </c>
      <c r="B2978">
        <v>2016</v>
      </c>
      <c r="C2978" t="s">
        <v>21</v>
      </c>
      <c r="D2978" t="s">
        <v>252</v>
      </c>
      <c r="E2978">
        <v>3495000</v>
      </c>
      <c r="F2978">
        <v>17636000</v>
      </c>
      <c r="G2978">
        <v>635.9</v>
      </c>
      <c r="H2978">
        <v>535608750</v>
      </c>
      <c r="I2978">
        <v>1223250</v>
      </c>
      <c r="J2978">
        <v>4.9749999999999996</v>
      </c>
      <c r="K2978">
        <v>26.030999999999999</v>
      </c>
      <c r="L2978">
        <v>38.17</v>
      </c>
      <c r="M2978">
        <v>14.788</v>
      </c>
    </row>
    <row r="2979" spans="1:13" x14ac:dyDescent="0.3">
      <c r="A2979" t="s">
        <v>22</v>
      </c>
      <c r="B2979">
        <v>2016</v>
      </c>
      <c r="C2979" t="s">
        <v>19</v>
      </c>
      <c r="D2979" t="s">
        <v>481</v>
      </c>
      <c r="E2979">
        <v>838</v>
      </c>
      <c r="F2979">
        <v>971</v>
      </c>
      <c r="G2979">
        <v>942.6</v>
      </c>
      <c r="H2979">
        <v>128423.5</v>
      </c>
      <c r="I2979">
        <v>293.3</v>
      </c>
      <c r="J2979">
        <v>1.0940000000000001</v>
      </c>
      <c r="K2979">
        <v>26.382000000000001</v>
      </c>
      <c r="L2979">
        <v>36.542999999999999</v>
      </c>
      <c r="M2979">
        <v>17.154</v>
      </c>
    </row>
    <row r="2980" spans="1:13" x14ac:dyDescent="0.3">
      <c r="A2980" t="s">
        <v>22</v>
      </c>
      <c r="B2980">
        <v>2016</v>
      </c>
      <c r="C2980" t="s">
        <v>21</v>
      </c>
      <c r="D2980" t="s">
        <v>481</v>
      </c>
      <c r="E2980">
        <v>296</v>
      </c>
      <c r="F2980">
        <v>341</v>
      </c>
      <c r="G2980">
        <v>942.6</v>
      </c>
      <c r="H2980">
        <v>45362</v>
      </c>
      <c r="I2980">
        <v>103.6</v>
      </c>
      <c r="J2980">
        <v>1.1080000000000001</v>
      </c>
      <c r="K2980">
        <v>26.382000000000001</v>
      </c>
      <c r="L2980">
        <v>36.542999999999999</v>
      </c>
      <c r="M2980">
        <v>17.154</v>
      </c>
    </row>
    <row r="2981" spans="1:13" x14ac:dyDescent="0.3">
      <c r="A2981" t="s">
        <v>13</v>
      </c>
      <c r="B2981">
        <v>2016</v>
      </c>
      <c r="C2981" t="s">
        <v>19</v>
      </c>
      <c r="D2981" t="s">
        <v>481</v>
      </c>
      <c r="E2981">
        <v>889351</v>
      </c>
      <c r="F2981">
        <v>3028634</v>
      </c>
      <c r="G2981">
        <v>942.6</v>
      </c>
      <c r="H2981">
        <v>136293040.80000001</v>
      </c>
      <c r="I2981">
        <v>311272.84999999998</v>
      </c>
      <c r="J2981">
        <v>3.23</v>
      </c>
      <c r="K2981">
        <v>26.382000000000001</v>
      </c>
      <c r="L2981">
        <v>36.542999999999999</v>
      </c>
      <c r="M2981">
        <v>17.154</v>
      </c>
    </row>
    <row r="2982" spans="1:13" x14ac:dyDescent="0.3">
      <c r="A2982" t="s">
        <v>13</v>
      </c>
      <c r="B2982">
        <v>2016</v>
      </c>
      <c r="C2982" t="s">
        <v>21</v>
      </c>
      <c r="D2982" t="s">
        <v>481</v>
      </c>
      <c r="E2982">
        <v>939223</v>
      </c>
      <c r="F2982">
        <v>3570445</v>
      </c>
      <c r="G2982">
        <v>942.6</v>
      </c>
      <c r="H2982">
        <v>143935924.80000001</v>
      </c>
      <c r="I2982">
        <v>328728.05</v>
      </c>
      <c r="J2982">
        <v>3.585</v>
      </c>
      <c r="K2982">
        <v>26.382000000000001</v>
      </c>
      <c r="L2982">
        <v>36.542999999999999</v>
      </c>
      <c r="M2982">
        <v>17.154</v>
      </c>
    </row>
    <row r="2983" spans="1:13" x14ac:dyDescent="0.3">
      <c r="A2983" t="s">
        <v>18</v>
      </c>
      <c r="B2983">
        <v>2016</v>
      </c>
      <c r="C2983" t="s">
        <v>19</v>
      </c>
      <c r="D2983" t="s">
        <v>481</v>
      </c>
      <c r="E2983">
        <v>29357</v>
      </c>
      <c r="F2983">
        <v>2061312</v>
      </c>
      <c r="G2983">
        <v>942.6</v>
      </c>
      <c r="H2983">
        <v>4498960.25</v>
      </c>
      <c r="I2983">
        <v>10274.950000000001</v>
      </c>
      <c r="J2983">
        <v>65.524000000000001</v>
      </c>
      <c r="K2983">
        <v>26.382000000000001</v>
      </c>
      <c r="L2983">
        <v>36.542999999999999</v>
      </c>
      <c r="M2983">
        <v>17.154</v>
      </c>
    </row>
    <row r="2984" spans="1:13" x14ac:dyDescent="0.3">
      <c r="A2984" t="s">
        <v>31</v>
      </c>
      <c r="B2984">
        <v>2016</v>
      </c>
      <c r="C2984" t="s">
        <v>19</v>
      </c>
      <c r="D2984" t="s">
        <v>481</v>
      </c>
      <c r="E2984">
        <v>951</v>
      </c>
      <c r="F2984">
        <v>719</v>
      </c>
      <c r="G2984">
        <v>942.6</v>
      </c>
      <c r="H2984">
        <v>145740.75</v>
      </c>
      <c r="I2984">
        <v>332.85</v>
      </c>
      <c r="J2984">
        <v>0.86199999999999999</v>
      </c>
      <c r="K2984">
        <v>26.382000000000001</v>
      </c>
      <c r="L2984">
        <v>36.542999999999999</v>
      </c>
      <c r="M2984">
        <v>17.154</v>
      </c>
    </row>
    <row r="2985" spans="1:13" x14ac:dyDescent="0.3">
      <c r="A2985" t="s">
        <v>31</v>
      </c>
      <c r="B2985">
        <v>2016</v>
      </c>
      <c r="C2985" t="s">
        <v>21</v>
      </c>
      <c r="D2985" t="s">
        <v>481</v>
      </c>
      <c r="E2985">
        <v>4941</v>
      </c>
      <c r="F2985">
        <v>8865</v>
      </c>
      <c r="G2985">
        <v>942.6</v>
      </c>
      <c r="H2985">
        <v>757208.25</v>
      </c>
      <c r="I2985">
        <v>1729.35</v>
      </c>
      <c r="J2985">
        <v>1.7809999999999999</v>
      </c>
      <c r="K2985">
        <v>26.382000000000001</v>
      </c>
      <c r="L2985">
        <v>36.542999999999999</v>
      </c>
      <c r="M2985">
        <v>17.154</v>
      </c>
    </row>
    <row r="2986" spans="1:13" x14ac:dyDescent="0.3">
      <c r="A2986" t="s">
        <v>32</v>
      </c>
      <c r="B2986">
        <v>2016</v>
      </c>
      <c r="C2986" t="s">
        <v>19</v>
      </c>
      <c r="D2986" t="s">
        <v>481</v>
      </c>
      <c r="E2986">
        <v>41279</v>
      </c>
      <c r="F2986" t="s">
        <v>529</v>
      </c>
      <c r="G2986">
        <v>942.6</v>
      </c>
      <c r="I2986">
        <v>14447.65</v>
      </c>
      <c r="J2986">
        <v>0.82699999999999996</v>
      </c>
      <c r="K2986">
        <v>26.382000000000001</v>
      </c>
      <c r="L2986">
        <v>36.542999999999999</v>
      </c>
      <c r="M2986">
        <v>17.154</v>
      </c>
    </row>
    <row r="2987" spans="1:13" x14ac:dyDescent="0.3">
      <c r="A2987" t="s">
        <v>32</v>
      </c>
      <c r="B2987">
        <v>2016</v>
      </c>
      <c r="C2987" t="s">
        <v>21</v>
      </c>
      <c r="D2987" t="s">
        <v>481</v>
      </c>
      <c r="E2987">
        <v>10903</v>
      </c>
      <c r="F2987">
        <v>9010</v>
      </c>
      <c r="G2987">
        <v>942.6</v>
      </c>
      <c r="H2987">
        <v>1670884.75</v>
      </c>
      <c r="I2987">
        <v>3816.05</v>
      </c>
      <c r="K2987">
        <v>26.382000000000001</v>
      </c>
      <c r="L2987">
        <v>36.542999999999999</v>
      </c>
      <c r="M2987">
        <v>17.154</v>
      </c>
    </row>
    <row r="2988" spans="1:13" x14ac:dyDescent="0.3">
      <c r="A2988" t="s">
        <v>20</v>
      </c>
      <c r="B2988">
        <v>2016</v>
      </c>
      <c r="C2988" t="s">
        <v>21</v>
      </c>
      <c r="D2988" t="s">
        <v>481</v>
      </c>
      <c r="E2988" t="s">
        <v>530</v>
      </c>
      <c r="F2988">
        <v>7413</v>
      </c>
      <c r="G2988">
        <v>942.6</v>
      </c>
      <c r="H2988">
        <v>828929.25</v>
      </c>
      <c r="I2988">
        <v>1893.15</v>
      </c>
      <c r="J2988">
        <v>1.224</v>
      </c>
      <c r="K2988">
        <v>26.382000000000001</v>
      </c>
      <c r="L2988">
        <v>36.542999999999999</v>
      </c>
      <c r="M2988">
        <v>17.154</v>
      </c>
    </row>
    <row r="2989" spans="1:13" x14ac:dyDescent="0.3">
      <c r="A2989" t="s">
        <v>13</v>
      </c>
      <c r="B2989">
        <v>2016</v>
      </c>
      <c r="C2989" t="s">
        <v>14</v>
      </c>
      <c r="D2989" t="s">
        <v>264</v>
      </c>
      <c r="E2989">
        <v>38136</v>
      </c>
      <c r="F2989">
        <v>101574</v>
      </c>
      <c r="G2989">
        <v>2475.3000000000002</v>
      </c>
      <c r="H2989">
        <v>5844342</v>
      </c>
      <c r="I2989">
        <v>13347.6</v>
      </c>
      <c r="K2989">
        <v>25.064</v>
      </c>
      <c r="L2989">
        <v>32.628</v>
      </c>
      <c r="M2989">
        <v>17.837</v>
      </c>
    </row>
    <row r="2990" spans="1:13" x14ac:dyDescent="0.3">
      <c r="A2990" t="s">
        <v>13</v>
      </c>
      <c r="B2990">
        <v>2016</v>
      </c>
      <c r="C2990" t="s">
        <v>19</v>
      </c>
      <c r="D2990" t="s">
        <v>264</v>
      </c>
      <c r="E2990">
        <v>16843</v>
      </c>
      <c r="F2990">
        <v>181900</v>
      </c>
      <c r="G2990">
        <v>2475.3000000000002</v>
      </c>
      <c r="H2990">
        <v>2581189.75</v>
      </c>
      <c r="I2990">
        <v>5895.05</v>
      </c>
      <c r="J2990">
        <v>1.0589999999999999</v>
      </c>
      <c r="K2990">
        <v>25.064</v>
      </c>
      <c r="L2990">
        <v>32.628</v>
      </c>
      <c r="M2990">
        <v>17.837</v>
      </c>
    </row>
    <row r="2991" spans="1:13" x14ac:dyDescent="0.3">
      <c r="A2991" t="s">
        <v>13</v>
      </c>
      <c r="B2991">
        <v>2016</v>
      </c>
      <c r="C2991" t="s">
        <v>16</v>
      </c>
      <c r="D2991" t="s">
        <v>264</v>
      </c>
      <c r="E2991">
        <v>71877</v>
      </c>
      <c r="G2991">
        <v>2475.3000000000002</v>
      </c>
      <c r="H2991">
        <v>11015150.25</v>
      </c>
      <c r="I2991">
        <v>25156.95</v>
      </c>
      <c r="J2991">
        <v>3.145</v>
      </c>
      <c r="K2991">
        <v>25.064</v>
      </c>
      <c r="L2991">
        <v>32.628</v>
      </c>
      <c r="M2991">
        <v>17.837</v>
      </c>
    </row>
    <row r="2992" spans="1:13" x14ac:dyDescent="0.3">
      <c r="A2992" t="s">
        <v>13</v>
      </c>
      <c r="B2992">
        <v>2016</v>
      </c>
      <c r="C2992" t="s">
        <v>17</v>
      </c>
      <c r="D2992" t="s">
        <v>264</v>
      </c>
      <c r="E2992">
        <v>150250</v>
      </c>
      <c r="F2992">
        <v>463371</v>
      </c>
      <c r="G2992">
        <v>2475.3000000000002</v>
      </c>
      <c r="H2992">
        <v>23025812.5</v>
      </c>
      <c r="I2992">
        <v>52587.5</v>
      </c>
      <c r="J2992">
        <v>3.0539999999999998</v>
      </c>
      <c r="K2992">
        <v>25.064</v>
      </c>
      <c r="L2992">
        <v>32.628</v>
      </c>
      <c r="M2992">
        <v>17.837</v>
      </c>
    </row>
    <row r="2993" spans="1:13" x14ac:dyDescent="0.3">
      <c r="A2993" t="s">
        <v>18</v>
      </c>
      <c r="B2993">
        <v>2016</v>
      </c>
      <c r="C2993" t="s">
        <v>24</v>
      </c>
      <c r="D2993" t="s">
        <v>264</v>
      </c>
      <c r="E2993">
        <v>822</v>
      </c>
      <c r="F2993">
        <v>44100</v>
      </c>
      <c r="G2993">
        <v>2475.3000000000002</v>
      </c>
      <c r="H2993">
        <v>125971.5</v>
      </c>
      <c r="I2993">
        <v>287.7</v>
      </c>
      <c r="J2993">
        <v>54.710999999999999</v>
      </c>
      <c r="L2993">
        <v>32.628</v>
      </c>
      <c r="M2993">
        <v>17.837</v>
      </c>
    </row>
    <row r="2994" spans="1:13" x14ac:dyDescent="0.3">
      <c r="A2994" t="s">
        <v>32</v>
      </c>
      <c r="B2994">
        <v>2016</v>
      </c>
      <c r="C2994" t="s">
        <v>19</v>
      </c>
      <c r="D2994" t="s">
        <v>264</v>
      </c>
      <c r="F2994">
        <v>1496</v>
      </c>
      <c r="G2994">
        <v>2475.3000000000002</v>
      </c>
      <c r="H2994">
        <v>396917.5</v>
      </c>
      <c r="I2994">
        <v>906.5</v>
      </c>
      <c r="J2994">
        <v>0.56499999999999995</v>
      </c>
      <c r="K2994">
        <v>25.064</v>
      </c>
      <c r="L2994">
        <v>32.628</v>
      </c>
      <c r="M2994">
        <v>17.837</v>
      </c>
    </row>
    <row r="2995" spans="1:13" x14ac:dyDescent="0.3">
      <c r="A2995" t="s">
        <v>32</v>
      </c>
      <c r="B2995">
        <v>2016</v>
      </c>
      <c r="C2995" t="s">
        <v>21</v>
      </c>
      <c r="D2995" t="s">
        <v>264</v>
      </c>
      <c r="E2995">
        <v>1250</v>
      </c>
      <c r="F2995">
        <v>969</v>
      </c>
      <c r="H2995">
        <v>191562.5</v>
      </c>
      <c r="I2995">
        <v>437.5</v>
      </c>
      <c r="J2995">
        <v>0.76200000000000001</v>
      </c>
      <c r="K2995">
        <v>25.064</v>
      </c>
      <c r="L2995">
        <v>32.628</v>
      </c>
      <c r="M2995">
        <v>17.837</v>
      </c>
    </row>
    <row r="2996" spans="1:13" x14ac:dyDescent="0.3">
      <c r="A2996" t="s">
        <v>20</v>
      </c>
      <c r="B2996">
        <v>2016</v>
      </c>
      <c r="C2996" t="s">
        <v>21</v>
      </c>
      <c r="D2996" t="s">
        <v>264</v>
      </c>
      <c r="E2996">
        <v>200</v>
      </c>
      <c r="F2996" t="s">
        <v>531</v>
      </c>
      <c r="G2996">
        <v>2475.3000000000002</v>
      </c>
      <c r="H2996">
        <v>30650</v>
      </c>
      <c r="I2996">
        <v>70</v>
      </c>
      <c r="J2996">
        <v>2.2559999999999998</v>
      </c>
      <c r="K2996">
        <v>25.064</v>
      </c>
      <c r="L2996">
        <v>32.628</v>
      </c>
      <c r="M2996" t="s">
        <v>532</v>
      </c>
    </row>
    <row r="2997" spans="1:13" x14ac:dyDescent="0.3">
      <c r="A2997" t="s">
        <v>13</v>
      </c>
      <c r="B2997">
        <v>2016</v>
      </c>
      <c r="C2997" t="s">
        <v>19</v>
      </c>
      <c r="D2997" t="s">
        <v>253</v>
      </c>
      <c r="E2997">
        <v>5965657</v>
      </c>
      <c r="F2997">
        <v>14396168</v>
      </c>
      <c r="H2997">
        <v>914236935.29999995</v>
      </c>
      <c r="J2997">
        <v>2.367</v>
      </c>
      <c r="K2997">
        <v>26.391999999999999</v>
      </c>
      <c r="L2997">
        <v>37.618000000000002</v>
      </c>
      <c r="M2997">
        <v>15.981999999999999</v>
      </c>
    </row>
    <row r="2998" spans="1:13" x14ac:dyDescent="0.3">
      <c r="A2998" t="s">
        <v>13</v>
      </c>
      <c r="B2998">
        <v>2016</v>
      </c>
      <c r="C2998" t="s">
        <v>16</v>
      </c>
      <c r="D2998" t="s">
        <v>253</v>
      </c>
      <c r="E2998">
        <v>26051</v>
      </c>
      <c r="F2998">
        <v>74184</v>
      </c>
      <c r="G2998">
        <v>965.3</v>
      </c>
      <c r="H2998">
        <v>3992315.75</v>
      </c>
      <c r="I2998">
        <v>9117.85</v>
      </c>
      <c r="J2998">
        <v>2.484</v>
      </c>
      <c r="L2998">
        <v>37.618000000000002</v>
      </c>
      <c r="M2998">
        <v>15.981999999999999</v>
      </c>
    </row>
    <row r="2999" spans="1:13" x14ac:dyDescent="0.3">
      <c r="A2999" t="s">
        <v>18</v>
      </c>
      <c r="B2999">
        <v>2016</v>
      </c>
      <c r="C2999" t="s">
        <v>19</v>
      </c>
      <c r="D2999" t="s">
        <v>253</v>
      </c>
      <c r="E2999">
        <v>2159841</v>
      </c>
      <c r="F2999">
        <v>156948671</v>
      </c>
      <c r="G2999">
        <v>965.3</v>
      </c>
      <c r="H2999">
        <v>330995633.30000001</v>
      </c>
      <c r="I2999">
        <v>755944.35</v>
      </c>
      <c r="J2999">
        <v>64.832999999999998</v>
      </c>
      <c r="K2999">
        <v>26.391999999999999</v>
      </c>
      <c r="L2999">
        <v>37.618000000000002</v>
      </c>
      <c r="M2999">
        <v>15.981999999999999</v>
      </c>
    </row>
    <row r="3000" spans="1:13" x14ac:dyDescent="0.3">
      <c r="A3000" t="s">
        <v>31</v>
      </c>
      <c r="B3000">
        <v>2016</v>
      </c>
      <c r="D3000" t="s">
        <v>253</v>
      </c>
      <c r="E3000">
        <v>3325</v>
      </c>
      <c r="F3000">
        <v>3913</v>
      </c>
      <c r="G3000">
        <v>965.3</v>
      </c>
      <c r="H3000">
        <v>509556.25</v>
      </c>
      <c r="I3000">
        <v>1163.75</v>
      </c>
      <c r="J3000">
        <v>1.163</v>
      </c>
      <c r="K3000">
        <v>26.391999999999999</v>
      </c>
      <c r="L3000">
        <v>37.618000000000002</v>
      </c>
      <c r="M3000">
        <v>15.981999999999999</v>
      </c>
    </row>
    <row r="3001" spans="1:13" x14ac:dyDescent="0.3">
      <c r="A3001" t="s">
        <v>32</v>
      </c>
      <c r="B3001">
        <v>2016</v>
      </c>
      <c r="C3001" t="s">
        <v>19</v>
      </c>
      <c r="D3001" t="s">
        <v>253</v>
      </c>
      <c r="E3001">
        <v>594436</v>
      </c>
      <c r="F3001">
        <v>321228</v>
      </c>
      <c r="G3001">
        <v>965.3</v>
      </c>
      <c r="H3001">
        <v>91097317</v>
      </c>
      <c r="I3001">
        <v>208052.6</v>
      </c>
      <c r="J3001">
        <v>0.58699999999999997</v>
      </c>
      <c r="K3001">
        <v>26.391999999999999</v>
      </c>
      <c r="L3001">
        <v>37.618000000000002</v>
      </c>
      <c r="M3001">
        <v>15.981999999999999</v>
      </c>
    </row>
    <row r="3002" spans="1:13" x14ac:dyDescent="0.3">
      <c r="A3002" t="s">
        <v>32</v>
      </c>
      <c r="B3002">
        <v>2016</v>
      </c>
      <c r="C3002" t="s">
        <v>16</v>
      </c>
      <c r="D3002" t="s">
        <v>253</v>
      </c>
      <c r="E3002">
        <v>49138</v>
      </c>
      <c r="F3002">
        <v>32055</v>
      </c>
      <c r="G3002">
        <v>965.3</v>
      </c>
      <c r="H3002">
        <v>7530398.5</v>
      </c>
      <c r="I3002">
        <v>17198.3</v>
      </c>
      <c r="J3002">
        <v>0.67400000000000004</v>
      </c>
      <c r="K3002">
        <v>26.391999999999999</v>
      </c>
      <c r="L3002">
        <v>37.618000000000002</v>
      </c>
      <c r="M3002">
        <v>15.981999999999999</v>
      </c>
    </row>
    <row r="3003" spans="1:13" x14ac:dyDescent="0.3">
      <c r="A3003" t="s">
        <v>20</v>
      </c>
      <c r="B3003">
        <v>2016</v>
      </c>
      <c r="C3003" t="s">
        <v>21</v>
      </c>
      <c r="D3003" t="s">
        <v>253</v>
      </c>
      <c r="E3003">
        <v>9884913</v>
      </c>
      <c r="F3003">
        <v>34971381</v>
      </c>
      <c r="G3003">
        <v>965.3</v>
      </c>
      <c r="H3003">
        <v>1514862917</v>
      </c>
      <c r="I3003">
        <v>3459719.55</v>
      </c>
      <c r="J3003">
        <v>3.5590000000000002</v>
      </c>
      <c r="K3003">
        <v>26.391999999999999</v>
      </c>
      <c r="L3003">
        <v>37.618000000000002</v>
      </c>
      <c r="M3003">
        <v>15.981999999999999</v>
      </c>
    </row>
    <row r="3004" spans="1:13" x14ac:dyDescent="0.3">
      <c r="A3004" t="s">
        <v>22</v>
      </c>
      <c r="B3004">
        <v>2016</v>
      </c>
      <c r="C3004" t="s">
        <v>19</v>
      </c>
      <c r="D3004" t="s">
        <v>295</v>
      </c>
      <c r="E3004">
        <v>106365</v>
      </c>
      <c r="F3004">
        <v>157402</v>
      </c>
      <c r="G3004">
        <v>1580.9</v>
      </c>
      <c r="H3004">
        <v>16300436.25</v>
      </c>
      <c r="I3004">
        <v>37227.75</v>
      </c>
      <c r="J3004">
        <v>1.5429999999999999</v>
      </c>
      <c r="K3004">
        <v>19.957999999999998</v>
      </c>
      <c r="L3004" t="s">
        <v>533</v>
      </c>
      <c r="M3004">
        <v>11.653</v>
      </c>
    </row>
    <row r="3005" spans="1:13" x14ac:dyDescent="0.3">
      <c r="A3005" t="s">
        <v>13</v>
      </c>
      <c r="B3005">
        <v>2016</v>
      </c>
      <c r="C3005" t="s">
        <v>19</v>
      </c>
      <c r="D3005" t="s">
        <v>295</v>
      </c>
      <c r="E3005">
        <v>251498</v>
      </c>
      <c r="F3005">
        <v>582720</v>
      </c>
      <c r="G3005">
        <v>1580.9</v>
      </c>
      <c r="H3005">
        <v>38542068.5</v>
      </c>
      <c r="I3005">
        <v>88024.3</v>
      </c>
      <c r="J3005">
        <v>1.7789999999999999</v>
      </c>
      <c r="K3005">
        <v>19.957999999999998</v>
      </c>
      <c r="L3005">
        <v>29.704999999999998</v>
      </c>
      <c r="M3005">
        <v>11.653</v>
      </c>
    </row>
    <row r="3006" spans="1:13" x14ac:dyDescent="0.3">
      <c r="A3006" t="s">
        <v>13</v>
      </c>
      <c r="B3006">
        <v>2016</v>
      </c>
      <c r="C3006" t="s">
        <v>16</v>
      </c>
      <c r="D3006" t="s">
        <v>295</v>
      </c>
      <c r="E3006">
        <v>14703</v>
      </c>
      <c r="F3006">
        <v>55577</v>
      </c>
      <c r="G3006">
        <v>1580.9</v>
      </c>
      <c r="I3006">
        <v>5146.05</v>
      </c>
      <c r="J3006">
        <v>3.77</v>
      </c>
      <c r="K3006">
        <v>19.957999999999998</v>
      </c>
      <c r="L3006">
        <v>29.704999999999998</v>
      </c>
      <c r="M3006">
        <v>11.653</v>
      </c>
    </row>
    <row r="3007" spans="1:13" x14ac:dyDescent="0.3">
      <c r="A3007" t="s">
        <v>18</v>
      </c>
      <c r="B3007">
        <v>2016</v>
      </c>
      <c r="C3007" t="s">
        <v>24</v>
      </c>
      <c r="D3007" t="s">
        <v>295</v>
      </c>
      <c r="E3007">
        <v>91995</v>
      </c>
      <c r="G3007">
        <v>1580.9</v>
      </c>
      <c r="H3007">
        <v>14098233.75</v>
      </c>
      <c r="I3007">
        <v>32198.25</v>
      </c>
      <c r="J3007">
        <v>63.694000000000003</v>
      </c>
      <c r="K3007">
        <v>19.957999999999998</v>
      </c>
      <c r="L3007">
        <v>29.704999999999998</v>
      </c>
      <c r="M3007">
        <v>11.653</v>
      </c>
    </row>
    <row r="3008" spans="1:13" x14ac:dyDescent="0.3">
      <c r="A3008" t="s">
        <v>31</v>
      </c>
      <c r="B3008">
        <v>2016</v>
      </c>
      <c r="C3008" t="s">
        <v>19</v>
      </c>
      <c r="D3008" t="s">
        <v>295</v>
      </c>
      <c r="E3008">
        <v>7</v>
      </c>
      <c r="F3008">
        <v>4</v>
      </c>
      <c r="G3008">
        <v>1580.9</v>
      </c>
      <c r="H3008">
        <v>1072.75</v>
      </c>
      <c r="I3008">
        <v>2.4500000000000002</v>
      </c>
      <c r="J3008">
        <v>0.56999999999999995</v>
      </c>
      <c r="K3008">
        <v>19.957999999999998</v>
      </c>
      <c r="L3008">
        <v>29.704999999999998</v>
      </c>
      <c r="M3008">
        <v>11.653</v>
      </c>
    </row>
    <row r="3009" spans="1:13" x14ac:dyDescent="0.3">
      <c r="A3009" t="s">
        <v>32</v>
      </c>
      <c r="B3009">
        <v>2016</v>
      </c>
      <c r="C3009" t="s">
        <v>19</v>
      </c>
      <c r="D3009" t="s">
        <v>295</v>
      </c>
      <c r="E3009">
        <v>12481</v>
      </c>
      <c r="F3009">
        <v>10194</v>
      </c>
      <c r="G3009">
        <v>1580.9</v>
      </c>
      <c r="H3009">
        <v>1912713.25</v>
      </c>
      <c r="I3009">
        <v>4368.3500000000004</v>
      </c>
      <c r="J3009">
        <v>0.86199999999999999</v>
      </c>
      <c r="K3009">
        <v>19.957999999999998</v>
      </c>
      <c r="L3009">
        <v>29.704999999999998</v>
      </c>
      <c r="M3009">
        <v>11.653</v>
      </c>
    </row>
    <row r="3010" spans="1:13" x14ac:dyDescent="0.3">
      <c r="A3010" t="s">
        <v>32</v>
      </c>
      <c r="B3010">
        <v>2016</v>
      </c>
      <c r="C3010" t="s">
        <v>16</v>
      </c>
      <c r="D3010" t="s">
        <v>295</v>
      </c>
      <c r="E3010">
        <v>92</v>
      </c>
      <c r="F3010">
        <v>53</v>
      </c>
      <c r="G3010">
        <v>1580.9</v>
      </c>
      <c r="H3010">
        <v>14099</v>
      </c>
      <c r="I3010">
        <v>32.200000000000003</v>
      </c>
      <c r="J3010">
        <v>0.71699999999999997</v>
      </c>
      <c r="K3010">
        <v>19.957999999999998</v>
      </c>
      <c r="L3010">
        <v>29.704999999999998</v>
      </c>
      <c r="M3010">
        <v>11.653</v>
      </c>
    </row>
    <row r="3011" spans="1:13" x14ac:dyDescent="0.3">
      <c r="A3011" t="s">
        <v>20</v>
      </c>
      <c r="B3011">
        <v>2016</v>
      </c>
      <c r="C3011" t="s">
        <v>21</v>
      </c>
      <c r="D3011" t="s">
        <v>295</v>
      </c>
      <c r="E3011">
        <v>339572</v>
      </c>
      <c r="F3011">
        <v>891700</v>
      </c>
      <c r="G3011">
        <v>1580.9</v>
      </c>
      <c r="H3011">
        <v>52039409</v>
      </c>
      <c r="I3011">
        <v>118850.2</v>
      </c>
      <c r="J3011">
        <v>1.962</v>
      </c>
      <c r="K3011">
        <v>19.957999999999998</v>
      </c>
      <c r="L3011">
        <v>29.704999999999998</v>
      </c>
      <c r="M3011">
        <v>11.653</v>
      </c>
    </row>
    <row r="3012" spans="1:13" x14ac:dyDescent="0.3">
      <c r="A3012" t="s">
        <v>22</v>
      </c>
      <c r="B3012">
        <v>2016</v>
      </c>
      <c r="C3012" t="s">
        <v>14</v>
      </c>
      <c r="D3012" t="s">
        <v>322</v>
      </c>
      <c r="E3012">
        <v>19421</v>
      </c>
      <c r="F3012">
        <v>22571</v>
      </c>
      <c r="G3012">
        <v>1296.3</v>
      </c>
      <c r="H3012">
        <v>2976268.25</v>
      </c>
      <c r="I3012">
        <v>6797.35</v>
      </c>
      <c r="J3012">
        <v>0.99299999999999999</v>
      </c>
      <c r="K3012">
        <v>23.917999999999999</v>
      </c>
      <c r="L3012">
        <v>34.454999999999998</v>
      </c>
      <c r="M3012">
        <v>14.795</v>
      </c>
    </row>
    <row r="3013" spans="1:13" x14ac:dyDescent="0.3">
      <c r="A3013" t="s">
        <v>13</v>
      </c>
      <c r="B3013">
        <v>2016</v>
      </c>
      <c r="C3013" t="s">
        <v>14</v>
      </c>
      <c r="D3013" t="s">
        <v>322</v>
      </c>
      <c r="E3013">
        <v>137925</v>
      </c>
      <c r="F3013">
        <v>154026</v>
      </c>
      <c r="G3013">
        <v>1296.3</v>
      </c>
      <c r="H3013">
        <v>21137006.25</v>
      </c>
      <c r="I3013">
        <v>48273.75</v>
      </c>
      <c r="J3013">
        <v>0.91200000000000003</v>
      </c>
      <c r="K3013">
        <v>23.917999999999999</v>
      </c>
      <c r="L3013">
        <v>34.454999999999998</v>
      </c>
      <c r="M3013">
        <v>14.795</v>
      </c>
    </row>
    <row r="3014" spans="1:13" x14ac:dyDescent="0.3">
      <c r="A3014" t="s">
        <v>13</v>
      </c>
      <c r="B3014">
        <v>2016</v>
      </c>
      <c r="C3014" t="s">
        <v>17</v>
      </c>
      <c r="D3014" t="s">
        <v>322</v>
      </c>
      <c r="E3014">
        <v>1204133</v>
      </c>
      <c r="F3014">
        <v>2621003</v>
      </c>
      <c r="G3014">
        <v>1296.3</v>
      </c>
      <c r="H3014">
        <v>184533382.30000001</v>
      </c>
      <c r="I3014">
        <v>421446.55</v>
      </c>
      <c r="J3014">
        <v>2.2519999999999998</v>
      </c>
      <c r="K3014">
        <v>23.917999999999999</v>
      </c>
      <c r="L3014">
        <v>34.454999999999998</v>
      </c>
      <c r="M3014">
        <v>14.795</v>
      </c>
    </row>
    <row r="3015" spans="1:13" x14ac:dyDescent="0.3">
      <c r="A3015" t="s">
        <v>32</v>
      </c>
      <c r="B3015">
        <v>2016</v>
      </c>
      <c r="C3015" t="s">
        <v>14</v>
      </c>
      <c r="D3015" t="s">
        <v>322</v>
      </c>
      <c r="E3015">
        <v>35690</v>
      </c>
      <c r="F3015">
        <v>34852</v>
      </c>
      <c r="G3015">
        <v>1296.3</v>
      </c>
      <c r="H3015">
        <v>5469492.5</v>
      </c>
      <c r="I3015" t="s">
        <v>534</v>
      </c>
      <c r="J3015">
        <v>1.117</v>
      </c>
      <c r="K3015">
        <v>23.917999999999999</v>
      </c>
      <c r="L3015">
        <v>34.454999999999998</v>
      </c>
      <c r="M3015">
        <v>14.795</v>
      </c>
    </row>
    <row r="3016" spans="1:13" x14ac:dyDescent="0.3">
      <c r="A3016" t="s">
        <v>20</v>
      </c>
      <c r="B3016">
        <v>2016</v>
      </c>
      <c r="C3016" t="s">
        <v>21</v>
      </c>
      <c r="D3016" t="s">
        <v>322</v>
      </c>
      <c r="E3016">
        <v>112109</v>
      </c>
      <c r="F3016">
        <v>226854</v>
      </c>
      <c r="G3016">
        <v>1296.3</v>
      </c>
      <c r="H3016">
        <v>17180704.25</v>
      </c>
      <c r="I3016">
        <v>39238.15</v>
      </c>
      <c r="J3016">
        <v>2.145</v>
      </c>
      <c r="K3016">
        <v>23.917999999999999</v>
      </c>
      <c r="L3016">
        <v>34.454999999999998</v>
      </c>
      <c r="M3016">
        <v>14.795</v>
      </c>
    </row>
    <row r="3017" spans="1:13" x14ac:dyDescent="0.3">
      <c r="A3017" t="s">
        <v>22</v>
      </c>
      <c r="B3017">
        <v>2016</v>
      </c>
      <c r="C3017" t="s">
        <v>14</v>
      </c>
      <c r="D3017" t="s">
        <v>28</v>
      </c>
      <c r="E3017">
        <v>9915</v>
      </c>
      <c r="F3017">
        <v>10989</v>
      </c>
      <c r="H3017">
        <v>1519473.75</v>
      </c>
      <c r="I3017">
        <v>3470.25</v>
      </c>
      <c r="J3017">
        <v>0.81499999999999995</v>
      </c>
      <c r="K3017">
        <v>26.445</v>
      </c>
      <c r="L3017">
        <v>36.472000000000001</v>
      </c>
      <c r="M3017">
        <v>17.731999999999999</v>
      </c>
    </row>
    <row r="3018" spans="1:13" x14ac:dyDescent="0.3">
      <c r="A3018" t="s">
        <v>13</v>
      </c>
      <c r="B3018">
        <v>2016</v>
      </c>
      <c r="C3018" t="s">
        <v>14</v>
      </c>
      <c r="D3018" t="s">
        <v>28</v>
      </c>
      <c r="E3018">
        <v>247978</v>
      </c>
      <c r="F3018">
        <v>642310</v>
      </c>
      <c r="G3018">
        <v>1795.8</v>
      </c>
      <c r="H3018">
        <v>38002628.5</v>
      </c>
      <c r="I3018">
        <v>86792.3</v>
      </c>
      <c r="J3018">
        <v>2.4940000000000002</v>
      </c>
      <c r="K3018">
        <v>26.445</v>
      </c>
      <c r="M3018">
        <v>17.731999999999999</v>
      </c>
    </row>
    <row r="3019" spans="1:13" x14ac:dyDescent="0.3">
      <c r="A3019" t="s">
        <v>13</v>
      </c>
      <c r="B3019">
        <v>2016</v>
      </c>
      <c r="C3019" t="s">
        <v>152</v>
      </c>
      <c r="D3019" t="s">
        <v>28</v>
      </c>
      <c r="E3019">
        <v>1185381</v>
      </c>
      <c r="G3019">
        <v>1795.8</v>
      </c>
      <c r="H3019">
        <v>181659638.30000001</v>
      </c>
      <c r="I3019">
        <v>414883.35</v>
      </c>
      <c r="J3019">
        <v>3.2440000000000002</v>
      </c>
      <c r="K3019">
        <v>26.445</v>
      </c>
      <c r="L3019">
        <v>36.472000000000001</v>
      </c>
      <c r="M3019" t="s">
        <v>535</v>
      </c>
    </row>
    <row r="3020" spans="1:13" x14ac:dyDescent="0.3">
      <c r="A3020" t="s">
        <v>13</v>
      </c>
      <c r="B3020">
        <v>2016</v>
      </c>
      <c r="C3020" t="s">
        <v>17</v>
      </c>
      <c r="D3020" t="s">
        <v>28</v>
      </c>
      <c r="E3020">
        <v>3963495</v>
      </c>
      <c r="F3020">
        <v>10996579</v>
      </c>
      <c r="G3020">
        <v>1795.8</v>
      </c>
      <c r="H3020">
        <v>607405608.79999995</v>
      </c>
      <c r="I3020">
        <v>1387223.25</v>
      </c>
      <c r="J3020">
        <v>2.6909999999999998</v>
      </c>
      <c r="K3020">
        <v>26.445</v>
      </c>
      <c r="L3020">
        <v>36.472000000000001</v>
      </c>
      <c r="M3020">
        <v>17.731999999999999</v>
      </c>
    </row>
    <row r="3021" spans="1:13" x14ac:dyDescent="0.3">
      <c r="A3021" t="s">
        <v>18</v>
      </c>
      <c r="B3021">
        <v>2016</v>
      </c>
      <c r="C3021" t="s">
        <v>24</v>
      </c>
      <c r="D3021" t="s">
        <v>28</v>
      </c>
      <c r="E3021">
        <v>20995</v>
      </c>
      <c r="F3021">
        <v>1549747</v>
      </c>
      <c r="G3021">
        <v>1795.8</v>
      </c>
      <c r="H3021">
        <v>3217483.75</v>
      </c>
      <c r="I3021">
        <v>7348.25</v>
      </c>
      <c r="J3021">
        <v>72.570999999999998</v>
      </c>
      <c r="L3021">
        <v>36.472000000000001</v>
      </c>
      <c r="M3021">
        <v>17.731999999999999</v>
      </c>
    </row>
    <row r="3022" spans="1:13" x14ac:dyDescent="0.3">
      <c r="A3022" t="s">
        <v>31</v>
      </c>
      <c r="B3022">
        <v>2016</v>
      </c>
      <c r="C3022" t="s">
        <v>19</v>
      </c>
      <c r="D3022" t="s">
        <v>28</v>
      </c>
      <c r="E3022">
        <v>7231</v>
      </c>
      <c r="F3022">
        <v>9486</v>
      </c>
      <c r="G3022">
        <v>1795.8</v>
      </c>
      <c r="H3022">
        <v>1108150.75</v>
      </c>
      <c r="I3022">
        <v>2530.85</v>
      </c>
      <c r="J3022" t="s">
        <v>536</v>
      </c>
      <c r="K3022">
        <v>26.445</v>
      </c>
      <c r="L3022">
        <v>36.472000000000001</v>
      </c>
      <c r="M3022">
        <v>17.731999999999999</v>
      </c>
    </row>
    <row r="3023" spans="1:13" x14ac:dyDescent="0.3">
      <c r="A3023" t="s">
        <v>32</v>
      </c>
      <c r="B3023">
        <v>2016</v>
      </c>
      <c r="C3023" t="s">
        <v>19</v>
      </c>
      <c r="D3023" t="s">
        <v>28</v>
      </c>
      <c r="E3023">
        <v>65540</v>
      </c>
      <c r="F3023">
        <v>45328</v>
      </c>
      <c r="G3023">
        <v>1795.8</v>
      </c>
      <c r="H3023">
        <v>10044005</v>
      </c>
      <c r="I3023">
        <v>22939</v>
      </c>
      <c r="J3023">
        <v>0.65</v>
      </c>
      <c r="K3023">
        <v>26.445</v>
      </c>
      <c r="L3023">
        <v>36.472000000000001</v>
      </c>
      <c r="M3023">
        <v>17.731999999999999</v>
      </c>
    </row>
    <row r="3024" spans="1:13" x14ac:dyDescent="0.3">
      <c r="A3024" t="s">
        <v>32</v>
      </c>
      <c r="B3024">
        <v>2016</v>
      </c>
      <c r="C3024" t="s">
        <v>21</v>
      </c>
      <c r="D3024" t="s">
        <v>28</v>
      </c>
      <c r="E3024">
        <v>12180</v>
      </c>
      <c r="F3024">
        <v>11681</v>
      </c>
      <c r="G3024">
        <v>1795.8</v>
      </c>
      <c r="H3024">
        <v>1866585</v>
      </c>
      <c r="I3024">
        <v>4263</v>
      </c>
      <c r="J3024">
        <v>0.93899999999999995</v>
      </c>
      <c r="K3024">
        <v>26.445</v>
      </c>
      <c r="L3024">
        <v>36.472000000000001</v>
      </c>
    </row>
    <row r="3025" spans="1:13" x14ac:dyDescent="0.3">
      <c r="A3025" t="s">
        <v>20</v>
      </c>
      <c r="B3025">
        <v>2016</v>
      </c>
      <c r="C3025" t="s">
        <v>21</v>
      </c>
      <c r="D3025" t="s">
        <v>28</v>
      </c>
      <c r="E3025">
        <v>321621</v>
      </c>
      <c r="F3025">
        <v>862712</v>
      </c>
      <c r="G3025">
        <v>1795.8</v>
      </c>
      <c r="H3025">
        <v>49288418.25</v>
      </c>
      <c r="I3025">
        <v>112567.35</v>
      </c>
      <c r="J3025">
        <v>2.395</v>
      </c>
      <c r="K3025">
        <v>26.445</v>
      </c>
      <c r="L3025">
        <v>36.472000000000001</v>
      </c>
      <c r="M3025">
        <v>17.731999999999999</v>
      </c>
    </row>
    <row r="3026" spans="1:13" x14ac:dyDescent="0.3">
      <c r="A3026" t="s">
        <v>13</v>
      </c>
      <c r="B3026">
        <v>2017</v>
      </c>
      <c r="C3026" t="s">
        <v>19</v>
      </c>
      <c r="D3026" t="s">
        <v>515</v>
      </c>
      <c r="F3026">
        <v>233335</v>
      </c>
      <c r="G3026">
        <v>2745.5</v>
      </c>
      <c r="H3026">
        <v>20782080</v>
      </c>
      <c r="I3026">
        <v>50160</v>
      </c>
      <c r="J3026" t="s">
        <v>537</v>
      </c>
      <c r="K3026">
        <v>21.158000000000001</v>
      </c>
      <c r="L3026">
        <v>30.785</v>
      </c>
      <c r="M3026">
        <v>13.195</v>
      </c>
    </row>
    <row r="3027" spans="1:13" x14ac:dyDescent="0.3">
      <c r="A3027" t="s">
        <v>18</v>
      </c>
      <c r="B3027">
        <v>2017</v>
      </c>
      <c r="C3027" t="s">
        <v>79</v>
      </c>
      <c r="D3027" t="s">
        <v>515</v>
      </c>
      <c r="E3027">
        <v>2110</v>
      </c>
      <c r="F3027">
        <v>45154</v>
      </c>
      <c r="G3027">
        <v>2745.5</v>
      </c>
      <c r="H3027">
        <v>332198.40000000002</v>
      </c>
      <c r="I3027">
        <v>801.8</v>
      </c>
      <c r="J3027">
        <v>22.442</v>
      </c>
      <c r="K3027">
        <v>21.158000000000001</v>
      </c>
      <c r="L3027">
        <v>30.785</v>
      </c>
      <c r="M3027">
        <v>13.195</v>
      </c>
    </row>
    <row r="3028" spans="1:13" x14ac:dyDescent="0.3">
      <c r="A3028" t="s">
        <v>31</v>
      </c>
      <c r="B3028">
        <v>2017</v>
      </c>
      <c r="C3028" t="s">
        <v>19</v>
      </c>
      <c r="D3028" t="s">
        <v>515</v>
      </c>
      <c r="E3028">
        <v>571</v>
      </c>
      <c r="F3028">
        <v>466</v>
      </c>
      <c r="G3028">
        <v>2745.5</v>
      </c>
      <c r="H3028">
        <v>89898.240000000005</v>
      </c>
      <c r="I3028">
        <v>216.98</v>
      </c>
      <c r="J3028">
        <v>0.78100000000000003</v>
      </c>
      <c r="K3028">
        <v>21.158000000000001</v>
      </c>
      <c r="L3028">
        <v>30.785</v>
      </c>
      <c r="M3028">
        <v>13.195</v>
      </c>
    </row>
    <row r="3029" spans="1:13" x14ac:dyDescent="0.3">
      <c r="A3029" t="s">
        <v>32</v>
      </c>
      <c r="B3029">
        <v>2017</v>
      </c>
      <c r="C3029" t="s">
        <v>19</v>
      </c>
      <c r="D3029" t="s">
        <v>515</v>
      </c>
      <c r="E3029">
        <v>1134</v>
      </c>
      <c r="F3029">
        <v>988</v>
      </c>
      <c r="G3029">
        <v>2745.5</v>
      </c>
      <c r="H3029">
        <v>178536.95999999999</v>
      </c>
      <c r="I3029">
        <v>430.92</v>
      </c>
      <c r="J3029">
        <v>0.94899999999999995</v>
      </c>
      <c r="K3029">
        <v>21.158000000000001</v>
      </c>
      <c r="L3029">
        <v>30.785</v>
      </c>
      <c r="M3029">
        <v>13.195</v>
      </c>
    </row>
    <row r="3030" spans="1:13" x14ac:dyDescent="0.3">
      <c r="A3030" t="s">
        <v>32</v>
      </c>
      <c r="B3030">
        <v>2017</v>
      </c>
      <c r="C3030" t="s">
        <v>21</v>
      </c>
      <c r="D3030" t="s">
        <v>515</v>
      </c>
      <c r="E3030">
        <v>1433</v>
      </c>
      <c r="F3030">
        <v>1285</v>
      </c>
      <c r="G3030">
        <v>2745.5</v>
      </c>
      <c r="H3030">
        <v>225611.51999999999</v>
      </c>
      <c r="I3030">
        <v>544.54</v>
      </c>
      <c r="J3030">
        <v>0.96</v>
      </c>
      <c r="K3030">
        <v>21.158000000000001</v>
      </c>
      <c r="L3030">
        <v>30.785</v>
      </c>
      <c r="M3030">
        <v>13.195</v>
      </c>
    </row>
    <row r="3031" spans="1:13" x14ac:dyDescent="0.3">
      <c r="A3031" t="s">
        <v>20</v>
      </c>
      <c r="B3031">
        <v>2017</v>
      </c>
      <c r="C3031" t="s">
        <v>21</v>
      </c>
      <c r="D3031" t="s">
        <v>515</v>
      </c>
      <c r="E3031">
        <v>3930</v>
      </c>
      <c r="F3031">
        <v>7742</v>
      </c>
      <c r="G3031">
        <v>2745.5</v>
      </c>
      <c r="H3031">
        <v>618739.19999999995</v>
      </c>
      <c r="I3031">
        <v>1493.4</v>
      </c>
      <c r="J3031">
        <v>2.1019999999999999</v>
      </c>
      <c r="K3031">
        <v>21.158000000000001</v>
      </c>
      <c r="L3031">
        <v>30.785</v>
      </c>
      <c r="M3031">
        <v>13.195</v>
      </c>
    </row>
    <row r="3032" spans="1:13" x14ac:dyDescent="0.3">
      <c r="A3032" t="s">
        <v>22</v>
      </c>
      <c r="B3032">
        <v>2017</v>
      </c>
      <c r="C3032" t="s">
        <v>19</v>
      </c>
      <c r="D3032" t="s">
        <v>243</v>
      </c>
      <c r="E3032">
        <v>4211</v>
      </c>
      <c r="F3032">
        <v>4184</v>
      </c>
      <c r="G3032">
        <v>1112</v>
      </c>
      <c r="H3032">
        <v>662979.83999999997</v>
      </c>
      <c r="I3032">
        <v>1600.18</v>
      </c>
      <c r="J3032">
        <v>1.075</v>
      </c>
      <c r="K3032">
        <v>26.629000000000001</v>
      </c>
      <c r="L3032">
        <v>37.412999999999997</v>
      </c>
      <c r="M3032">
        <v>15.85</v>
      </c>
    </row>
    <row r="3033" spans="1:13" x14ac:dyDescent="0.3">
      <c r="A3033" t="s">
        <v>13</v>
      </c>
      <c r="B3033">
        <v>2017</v>
      </c>
      <c r="C3033" t="s">
        <v>14</v>
      </c>
      <c r="D3033" t="s">
        <v>243</v>
      </c>
      <c r="F3033">
        <v>903286</v>
      </c>
      <c r="G3033">
        <v>1112</v>
      </c>
      <c r="H3033">
        <v>82293573.120000005</v>
      </c>
      <c r="I3033">
        <v>198625.24</v>
      </c>
      <c r="K3033">
        <v>26.629000000000001</v>
      </c>
      <c r="L3033">
        <v>37.412999999999997</v>
      </c>
      <c r="M3033">
        <v>15.85</v>
      </c>
    </row>
    <row r="3034" spans="1:13" x14ac:dyDescent="0.3">
      <c r="A3034" t="s">
        <v>13</v>
      </c>
      <c r="B3034">
        <v>2017</v>
      </c>
      <c r="C3034" t="s">
        <v>65</v>
      </c>
      <c r="D3034" t="s">
        <v>243</v>
      </c>
      <c r="E3034">
        <v>67865</v>
      </c>
      <c r="F3034">
        <v>143832</v>
      </c>
      <c r="G3034">
        <v>1112</v>
      </c>
      <c r="H3034">
        <v>10684665.6</v>
      </c>
      <c r="I3034">
        <v>25788.7</v>
      </c>
      <c r="J3034">
        <v>2.0339999999999998</v>
      </c>
      <c r="K3034">
        <v>26.629000000000001</v>
      </c>
      <c r="L3034">
        <v>37.412999999999997</v>
      </c>
      <c r="M3034">
        <v>15.85</v>
      </c>
    </row>
    <row r="3035" spans="1:13" x14ac:dyDescent="0.3">
      <c r="A3035" t="s">
        <v>13</v>
      </c>
      <c r="B3035">
        <v>2017</v>
      </c>
      <c r="C3035" t="s">
        <v>199</v>
      </c>
      <c r="D3035" t="s">
        <v>243</v>
      </c>
      <c r="E3035">
        <v>2716420</v>
      </c>
      <c r="F3035">
        <v>7046043</v>
      </c>
      <c r="G3035">
        <v>1112</v>
      </c>
      <c r="H3035">
        <v>427673164.80000001</v>
      </c>
      <c r="I3035">
        <v>1032239.6</v>
      </c>
      <c r="J3035">
        <v>2.4670000000000001</v>
      </c>
      <c r="K3035">
        <v>26.629000000000001</v>
      </c>
      <c r="L3035">
        <v>37.412999999999997</v>
      </c>
      <c r="M3035">
        <v>15.85</v>
      </c>
    </row>
    <row r="3036" spans="1:13" x14ac:dyDescent="0.3">
      <c r="A3036" t="s">
        <v>18</v>
      </c>
      <c r="B3036">
        <v>2017</v>
      </c>
      <c r="C3036" t="s">
        <v>24</v>
      </c>
      <c r="D3036" t="s">
        <v>243</v>
      </c>
      <c r="E3036">
        <v>233769</v>
      </c>
      <c r="F3036">
        <v>13824707</v>
      </c>
      <c r="G3036">
        <v>1112</v>
      </c>
      <c r="H3036">
        <v>36804591.359999999</v>
      </c>
      <c r="I3036">
        <v>88832.22</v>
      </c>
      <c r="J3036">
        <v>575.28</v>
      </c>
      <c r="K3036">
        <v>26.629000000000001</v>
      </c>
      <c r="L3036">
        <v>37.412999999999997</v>
      </c>
      <c r="M3036">
        <v>15.85</v>
      </c>
    </row>
    <row r="3037" spans="1:13" x14ac:dyDescent="0.3">
      <c r="A3037" t="s">
        <v>31</v>
      </c>
      <c r="B3037">
        <v>2017</v>
      </c>
      <c r="C3037" t="s">
        <v>21</v>
      </c>
      <c r="D3037" t="s">
        <v>243</v>
      </c>
      <c r="E3037">
        <v>9363</v>
      </c>
      <c r="F3037">
        <v>13379</v>
      </c>
      <c r="G3037">
        <v>1112</v>
      </c>
      <c r="H3037">
        <v>1474110.72</v>
      </c>
      <c r="I3037">
        <v>3557.94</v>
      </c>
      <c r="J3037">
        <v>1.377</v>
      </c>
      <c r="K3037">
        <v>26.629000000000001</v>
      </c>
      <c r="L3037">
        <v>37.412999999999997</v>
      </c>
      <c r="M3037">
        <v>15.85</v>
      </c>
    </row>
    <row r="3038" spans="1:13" x14ac:dyDescent="0.3">
      <c r="A3038" t="s">
        <v>32</v>
      </c>
      <c r="B3038">
        <v>2017</v>
      </c>
      <c r="C3038" t="s">
        <v>19</v>
      </c>
      <c r="D3038" t="s">
        <v>243</v>
      </c>
      <c r="F3038">
        <v>7055</v>
      </c>
      <c r="G3038">
        <v>1112</v>
      </c>
      <c r="H3038" t="s">
        <v>538</v>
      </c>
      <c r="I3038">
        <v>3011.12</v>
      </c>
      <c r="J3038">
        <v>0.88500000000000001</v>
      </c>
      <c r="K3038">
        <v>26.629000000000001</v>
      </c>
      <c r="L3038">
        <v>37.412999999999997</v>
      </c>
      <c r="M3038">
        <v>15.85</v>
      </c>
    </row>
    <row r="3039" spans="1:13" x14ac:dyDescent="0.3">
      <c r="A3039" t="s">
        <v>20</v>
      </c>
      <c r="B3039">
        <v>2017</v>
      </c>
      <c r="C3039" t="s">
        <v>21</v>
      </c>
      <c r="D3039" t="s">
        <v>243</v>
      </c>
      <c r="E3039">
        <v>2101311</v>
      </c>
      <c r="F3039">
        <v>6104303</v>
      </c>
      <c r="G3039">
        <v>1112</v>
      </c>
      <c r="H3039">
        <v>330830403.80000001</v>
      </c>
      <c r="I3039">
        <v>798498.18</v>
      </c>
      <c r="J3039">
        <v>2.8660000000000001</v>
      </c>
      <c r="K3039">
        <v>26.629000000000001</v>
      </c>
      <c r="L3039">
        <v>37.412999999999997</v>
      </c>
      <c r="M3039">
        <v>15.85</v>
      </c>
    </row>
    <row r="3040" spans="1:13" x14ac:dyDescent="0.3">
      <c r="A3040" t="s">
        <v>22</v>
      </c>
      <c r="B3040">
        <v>2017</v>
      </c>
      <c r="C3040" t="s">
        <v>19</v>
      </c>
      <c r="D3040" t="s">
        <v>282</v>
      </c>
      <c r="E3040">
        <v>7274</v>
      </c>
      <c r="F3040">
        <v>1651</v>
      </c>
      <c r="G3040">
        <v>1124.5</v>
      </c>
      <c r="H3040">
        <v>1145218.5600000001</v>
      </c>
      <c r="I3040">
        <v>2764.12</v>
      </c>
      <c r="J3040">
        <v>0.19500000000000001</v>
      </c>
      <c r="K3040">
        <v>26.548999999999999</v>
      </c>
      <c r="L3040">
        <v>37.314</v>
      </c>
      <c r="M3040">
        <v>16.001999999999999</v>
      </c>
    </row>
    <row r="3041" spans="1:13" x14ac:dyDescent="0.3">
      <c r="A3041" t="s">
        <v>13</v>
      </c>
      <c r="B3041">
        <v>2017</v>
      </c>
      <c r="C3041" t="s">
        <v>19</v>
      </c>
      <c r="D3041" t="s">
        <v>282</v>
      </c>
      <c r="E3041">
        <v>3976626</v>
      </c>
      <c r="F3041">
        <v>5749044</v>
      </c>
      <c r="G3041">
        <v>1124.5</v>
      </c>
      <c r="H3041">
        <v>626079997.39999998</v>
      </c>
      <c r="I3041">
        <v>1511117.88</v>
      </c>
      <c r="J3041">
        <v>1.3859999999999999</v>
      </c>
      <c r="K3041">
        <v>26.548999999999999</v>
      </c>
      <c r="L3041">
        <v>37.314</v>
      </c>
      <c r="M3041">
        <v>16.001999999999999</v>
      </c>
    </row>
    <row r="3042" spans="1:13" x14ac:dyDescent="0.3">
      <c r="A3042" t="s">
        <v>18</v>
      </c>
      <c r="B3042">
        <v>2017</v>
      </c>
      <c r="C3042" t="s">
        <v>24</v>
      </c>
      <c r="D3042" t="s">
        <v>282</v>
      </c>
      <c r="E3042">
        <v>34834</v>
      </c>
      <c r="F3042">
        <v>64205</v>
      </c>
      <c r="G3042">
        <v>1124.5</v>
      </c>
      <c r="H3042">
        <v>5484264.96</v>
      </c>
      <c r="I3042">
        <v>13236.92</v>
      </c>
      <c r="J3042">
        <v>1.823</v>
      </c>
      <c r="K3042">
        <v>26.548999999999999</v>
      </c>
      <c r="L3042">
        <v>37.314</v>
      </c>
      <c r="M3042">
        <v>16.001999999999999</v>
      </c>
    </row>
    <row r="3043" spans="1:13" x14ac:dyDescent="0.3">
      <c r="A3043" t="s">
        <v>31</v>
      </c>
      <c r="B3043">
        <v>2017</v>
      </c>
      <c r="C3043" t="s">
        <v>19</v>
      </c>
      <c r="D3043" t="s">
        <v>282</v>
      </c>
      <c r="E3043">
        <v>1265</v>
      </c>
      <c r="F3043">
        <v>7</v>
      </c>
      <c r="G3043">
        <v>1124.5</v>
      </c>
      <c r="H3043">
        <v>199161.60000000001</v>
      </c>
      <c r="I3043">
        <v>480.7</v>
      </c>
      <c r="J3043">
        <v>5.0999999999999997E-2</v>
      </c>
      <c r="K3043">
        <v>26.548999999999999</v>
      </c>
      <c r="L3043">
        <v>37.314</v>
      </c>
      <c r="M3043">
        <v>16.001999999999999</v>
      </c>
    </row>
    <row r="3044" spans="1:13" x14ac:dyDescent="0.3">
      <c r="A3044" t="s">
        <v>32</v>
      </c>
      <c r="B3044">
        <v>2017</v>
      </c>
      <c r="C3044" t="s">
        <v>19</v>
      </c>
      <c r="D3044" t="s">
        <v>282</v>
      </c>
      <c r="E3044">
        <v>85858</v>
      </c>
      <c r="F3044">
        <v>27787</v>
      </c>
      <c r="G3044">
        <v>1124.5</v>
      </c>
      <c r="H3044">
        <v>13517483.52</v>
      </c>
      <c r="I3044">
        <v>32626.04</v>
      </c>
      <c r="J3044">
        <v>0.32900000000000001</v>
      </c>
      <c r="K3044">
        <v>26.548999999999999</v>
      </c>
      <c r="L3044">
        <v>37.314</v>
      </c>
      <c r="M3044">
        <v>16.001999999999999</v>
      </c>
    </row>
    <row r="3045" spans="1:13" x14ac:dyDescent="0.3">
      <c r="A3045" t="s">
        <v>32</v>
      </c>
      <c r="B3045">
        <v>2017</v>
      </c>
      <c r="C3045" t="s">
        <v>21</v>
      </c>
      <c r="D3045" t="s">
        <v>282</v>
      </c>
      <c r="E3045">
        <v>2485</v>
      </c>
      <c r="F3045">
        <v>738</v>
      </c>
      <c r="G3045">
        <v>1124.5</v>
      </c>
      <c r="H3045">
        <v>391238.40000000002</v>
      </c>
      <c r="I3045">
        <v>944.3</v>
      </c>
      <c r="J3045">
        <v>0.28000000000000003</v>
      </c>
      <c r="K3045">
        <v>26.548999999999999</v>
      </c>
      <c r="L3045">
        <v>37.314</v>
      </c>
      <c r="M3045">
        <v>16.001999999999999</v>
      </c>
    </row>
    <row r="3046" spans="1:13" x14ac:dyDescent="0.3">
      <c r="A3046" t="s">
        <v>20</v>
      </c>
      <c r="B3046">
        <v>2017</v>
      </c>
      <c r="C3046" t="s">
        <v>27</v>
      </c>
      <c r="D3046" t="s">
        <v>282</v>
      </c>
      <c r="E3046">
        <v>102195</v>
      </c>
      <c r="F3046">
        <v>141642</v>
      </c>
      <c r="G3046">
        <v>1124.5</v>
      </c>
      <c r="H3046">
        <v>16089580.800000001</v>
      </c>
      <c r="I3046">
        <v>38834.1</v>
      </c>
      <c r="J3046">
        <v>1.498</v>
      </c>
      <c r="K3046">
        <v>26.548999999999999</v>
      </c>
      <c r="L3046">
        <v>37.314</v>
      </c>
      <c r="M3046">
        <v>16.001999999999999</v>
      </c>
    </row>
    <row r="3047" spans="1:13" x14ac:dyDescent="0.3">
      <c r="A3047" t="s">
        <v>22</v>
      </c>
      <c r="B3047">
        <v>2017</v>
      </c>
      <c r="C3047" t="s">
        <v>19</v>
      </c>
      <c r="D3047" t="s">
        <v>244</v>
      </c>
      <c r="E3047">
        <v>11880</v>
      </c>
      <c r="F3047">
        <v>10646</v>
      </c>
      <c r="G3047">
        <v>814.8</v>
      </c>
      <c r="H3047">
        <v>1870387.2</v>
      </c>
      <c r="I3047">
        <v>4514.3999999999996</v>
      </c>
      <c r="J3047">
        <v>0.877</v>
      </c>
      <c r="K3047">
        <v>26.713999999999999</v>
      </c>
      <c r="L3047" t="s">
        <v>539</v>
      </c>
      <c r="M3047">
        <v>16.161999999999999</v>
      </c>
    </row>
    <row r="3048" spans="1:13" x14ac:dyDescent="0.3">
      <c r="A3048" t="s">
        <v>13</v>
      </c>
      <c r="B3048">
        <v>2017</v>
      </c>
      <c r="C3048" t="s">
        <v>19</v>
      </c>
      <c r="D3048" t="s">
        <v>244</v>
      </c>
      <c r="E3048">
        <v>802674</v>
      </c>
      <c r="F3048">
        <v>1749613</v>
      </c>
      <c r="G3048">
        <v>814.8</v>
      </c>
      <c r="H3048">
        <v>126372994.59999999</v>
      </c>
      <c r="I3048">
        <v>305016.12</v>
      </c>
      <c r="J3048">
        <v>2.0379999999999998</v>
      </c>
      <c r="K3048">
        <v>26.713999999999999</v>
      </c>
      <c r="L3048">
        <v>38.415999999999997</v>
      </c>
      <c r="M3048">
        <v>16.161999999999999</v>
      </c>
    </row>
    <row r="3049" spans="1:13" x14ac:dyDescent="0.3">
      <c r="A3049" t="s">
        <v>13</v>
      </c>
      <c r="B3049">
        <v>2017</v>
      </c>
      <c r="C3049" t="s">
        <v>16</v>
      </c>
      <c r="D3049" t="s">
        <v>244</v>
      </c>
      <c r="F3049">
        <v>140196</v>
      </c>
      <c r="G3049">
        <v>814.8</v>
      </c>
      <c r="H3049">
        <v>8283863.04</v>
      </c>
      <c r="I3049">
        <v>19994.080000000002</v>
      </c>
      <c r="J3049">
        <v>2.6579999999999999</v>
      </c>
      <c r="K3049">
        <v>26.713999999999999</v>
      </c>
      <c r="L3049">
        <v>38.415999999999997</v>
      </c>
    </row>
    <row r="3050" spans="1:13" x14ac:dyDescent="0.3">
      <c r="A3050" t="s">
        <v>18</v>
      </c>
      <c r="B3050">
        <v>2017</v>
      </c>
      <c r="C3050" t="s">
        <v>24</v>
      </c>
      <c r="D3050" t="s">
        <v>244</v>
      </c>
      <c r="E3050">
        <v>181699</v>
      </c>
      <c r="F3050">
        <v>11622609</v>
      </c>
      <c r="G3050">
        <v>814.8</v>
      </c>
      <c r="H3050">
        <v>28606690.559999999</v>
      </c>
      <c r="I3050">
        <v>69045.62</v>
      </c>
      <c r="K3050">
        <v>26.713999999999999</v>
      </c>
      <c r="L3050">
        <v>38.415999999999997</v>
      </c>
      <c r="M3050">
        <v>16.161999999999999</v>
      </c>
    </row>
    <row r="3051" spans="1:13" x14ac:dyDescent="0.3">
      <c r="A3051" t="s">
        <v>32</v>
      </c>
      <c r="B3051">
        <v>2017</v>
      </c>
      <c r="C3051" t="s">
        <v>19</v>
      </c>
      <c r="D3051" t="s">
        <v>244</v>
      </c>
      <c r="E3051">
        <v>128059</v>
      </c>
      <c r="F3051">
        <v>81324</v>
      </c>
      <c r="G3051">
        <v>814.8</v>
      </c>
      <c r="H3051">
        <v>20161608.960000001</v>
      </c>
      <c r="I3051">
        <v>48662.42</v>
      </c>
      <c r="J3051">
        <v>0.66200000000000003</v>
      </c>
      <c r="K3051">
        <v>26.713999999999999</v>
      </c>
      <c r="L3051">
        <v>38.415999999999997</v>
      </c>
      <c r="M3051">
        <v>16.161999999999999</v>
      </c>
    </row>
    <row r="3052" spans="1:13" x14ac:dyDescent="0.3">
      <c r="A3052" t="s">
        <v>32</v>
      </c>
      <c r="B3052">
        <v>2017</v>
      </c>
      <c r="C3052" t="s">
        <v>16</v>
      </c>
      <c r="D3052" t="s">
        <v>244</v>
      </c>
      <c r="E3052">
        <v>7890</v>
      </c>
      <c r="F3052">
        <v>9914</v>
      </c>
      <c r="G3052">
        <v>814.8</v>
      </c>
      <c r="H3052">
        <v>1242201.6000000001</v>
      </c>
      <c r="I3052">
        <v>2998.2</v>
      </c>
      <c r="J3052">
        <v>0.81599999999999995</v>
      </c>
      <c r="K3052">
        <v>26.713999999999999</v>
      </c>
      <c r="L3052">
        <v>38.415999999999997</v>
      </c>
    </row>
    <row r="3053" spans="1:13" x14ac:dyDescent="0.3">
      <c r="A3053" t="s">
        <v>20</v>
      </c>
      <c r="B3053">
        <v>2017</v>
      </c>
      <c r="C3053" t="s">
        <v>21</v>
      </c>
      <c r="D3053" t="s">
        <v>244</v>
      </c>
      <c r="E3053">
        <v>1058778</v>
      </c>
      <c r="F3053">
        <v>3101037</v>
      </c>
      <c r="G3053">
        <v>814.8</v>
      </c>
      <c r="H3053">
        <v>166694008.30000001</v>
      </c>
      <c r="I3053">
        <v>402335.64</v>
      </c>
      <c r="J3053">
        <v>2.927</v>
      </c>
      <c r="K3053">
        <v>26.713999999999999</v>
      </c>
      <c r="L3053">
        <v>38.415999999999997</v>
      </c>
      <c r="M3053">
        <v>16.161999999999999</v>
      </c>
    </row>
    <row r="3054" spans="1:13" x14ac:dyDescent="0.3">
      <c r="A3054" t="s">
        <v>13</v>
      </c>
      <c r="B3054">
        <v>2017</v>
      </c>
      <c r="C3054" t="s">
        <v>19</v>
      </c>
      <c r="D3054" t="s">
        <v>258</v>
      </c>
      <c r="E3054">
        <v>1422100</v>
      </c>
      <c r="F3054">
        <v>4880000</v>
      </c>
      <c r="G3054">
        <v>417.1</v>
      </c>
      <c r="H3054">
        <v>223895424</v>
      </c>
      <c r="I3054">
        <v>540398</v>
      </c>
      <c r="J3054">
        <v>3.0960000000000001</v>
      </c>
      <c r="K3054">
        <v>25.876000000000001</v>
      </c>
      <c r="L3054">
        <v>38.545000000000002</v>
      </c>
      <c r="M3054">
        <v>13.702</v>
      </c>
    </row>
    <row r="3055" spans="1:13" x14ac:dyDescent="0.3">
      <c r="A3055" t="s">
        <v>18</v>
      </c>
      <c r="B3055">
        <v>2017</v>
      </c>
      <c r="C3055" t="s">
        <v>24</v>
      </c>
      <c r="D3055" t="s">
        <v>258</v>
      </c>
      <c r="E3055">
        <v>114900</v>
      </c>
      <c r="F3055">
        <v>9708800</v>
      </c>
      <c r="G3055">
        <v>417.1</v>
      </c>
      <c r="I3055">
        <v>43662</v>
      </c>
      <c r="J3055">
        <v>82.125</v>
      </c>
      <c r="K3055">
        <v>25.876000000000001</v>
      </c>
      <c r="L3055">
        <v>38.545000000000002</v>
      </c>
      <c r="M3055">
        <v>13.702</v>
      </c>
    </row>
    <row r="3056" spans="1:13" x14ac:dyDescent="0.3">
      <c r="A3056" t="s">
        <v>31</v>
      </c>
      <c r="B3056">
        <v>2017</v>
      </c>
      <c r="C3056" t="s">
        <v>19</v>
      </c>
      <c r="D3056" t="s">
        <v>258</v>
      </c>
      <c r="E3056">
        <v>4900</v>
      </c>
      <c r="F3056">
        <v>9500</v>
      </c>
      <c r="G3056">
        <v>417.1</v>
      </c>
      <c r="H3056">
        <v>771456</v>
      </c>
      <c r="I3056">
        <v>1862</v>
      </c>
      <c r="J3056">
        <v>3.5529999999999999</v>
      </c>
      <c r="K3056">
        <v>25.876000000000001</v>
      </c>
      <c r="L3056">
        <v>38.545000000000002</v>
      </c>
      <c r="M3056">
        <v>13.702</v>
      </c>
    </row>
    <row r="3057" spans="1:13" x14ac:dyDescent="0.3">
      <c r="A3057" t="s">
        <v>32</v>
      </c>
      <c r="B3057">
        <v>2017</v>
      </c>
      <c r="C3057" t="s">
        <v>19</v>
      </c>
      <c r="D3057" t="s">
        <v>258</v>
      </c>
      <c r="E3057">
        <v>1500</v>
      </c>
      <c r="F3057">
        <v>530</v>
      </c>
      <c r="G3057">
        <v>417.1</v>
      </c>
      <c r="H3057">
        <v>236160</v>
      </c>
      <c r="I3057">
        <v>570</v>
      </c>
      <c r="J3057">
        <v>0.32</v>
      </c>
      <c r="K3057">
        <v>25.876000000000001</v>
      </c>
      <c r="L3057">
        <v>38.545000000000002</v>
      </c>
      <c r="M3057">
        <v>13.702</v>
      </c>
    </row>
    <row r="3058" spans="1:13" x14ac:dyDescent="0.3">
      <c r="A3058" t="s">
        <v>20</v>
      </c>
      <c r="B3058">
        <v>2017</v>
      </c>
      <c r="C3058" t="s">
        <v>21</v>
      </c>
      <c r="D3058" t="s">
        <v>258</v>
      </c>
      <c r="E3058">
        <v>2530500</v>
      </c>
      <c r="F3058">
        <v>12265100</v>
      </c>
      <c r="G3058">
        <v>417.1</v>
      </c>
      <c r="H3058">
        <v>398401920</v>
      </c>
      <c r="I3058">
        <v>961590</v>
      </c>
      <c r="J3058" t="s">
        <v>540</v>
      </c>
      <c r="K3058">
        <v>25.876000000000001</v>
      </c>
      <c r="L3058">
        <v>38.545000000000002</v>
      </c>
      <c r="M3058">
        <v>13.702</v>
      </c>
    </row>
    <row r="3059" spans="1:13" x14ac:dyDescent="0.3">
      <c r="A3059" t="s">
        <v>22</v>
      </c>
      <c r="B3059">
        <v>2017</v>
      </c>
      <c r="C3059" t="s">
        <v>19</v>
      </c>
      <c r="D3059" t="s">
        <v>259</v>
      </c>
      <c r="E3059">
        <v>1817</v>
      </c>
      <c r="F3059">
        <v>1918</v>
      </c>
      <c r="G3059">
        <v>1182.2</v>
      </c>
      <c r="H3059">
        <v>286068.47999999998</v>
      </c>
      <c r="I3059">
        <v>690.46</v>
      </c>
      <c r="K3059">
        <v>21.234000000000002</v>
      </c>
      <c r="L3059">
        <v>32.664000000000001</v>
      </c>
      <c r="M3059">
        <v>11.728999999999999</v>
      </c>
    </row>
    <row r="3060" spans="1:13" x14ac:dyDescent="0.3">
      <c r="A3060" t="s">
        <v>13</v>
      </c>
      <c r="B3060">
        <v>2017</v>
      </c>
      <c r="C3060" t="s">
        <v>19</v>
      </c>
      <c r="D3060" t="s">
        <v>259</v>
      </c>
      <c r="E3060">
        <v>71613</v>
      </c>
      <c r="F3060">
        <v>114785</v>
      </c>
      <c r="G3060">
        <v>1182.2</v>
      </c>
      <c r="H3060">
        <v>11274750.720000001</v>
      </c>
      <c r="I3060">
        <v>27212.94</v>
      </c>
      <c r="J3060">
        <v>1.6180000000000001</v>
      </c>
      <c r="K3060">
        <v>21.234000000000002</v>
      </c>
      <c r="L3060">
        <v>32.664000000000001</v>
      </c>
      <c r="M3060">
        <v>11.728999999999999</v>
      </c>
    </row>
    <row r="3061" spans="1:13" x14ac:dyDescent="0.3">
      <c r="A3061" t="s">
        <v>18</v>
      </c>
      <c r="B3061">
        <v>2017</v>
      </c>
      <c r="C3061" t="s">
        <v>24</v>
      </c>
      <c r="D3061" t="s">
        <v>259</v>
      </c>
      <c r="E3061">
        <v>1874</v>
      </c>
      <c r="F3061">
        <v>36730</v>
      </c>
      <c r="G3061">
        <v>1182.2</v>
      </c>
      <c r="H3061">
        <v>295042.56</v>
      </c>
      <c r="I3061">
        <v>712.12</v>
      </c>
      <c r="J3061">
        <v>17.117000000000001</v>
      </c>
      <c r="K3061">
        <v>21.234000000000002</v>
      </c>
      <c r="L3061">
        <v>32.664000000000001</v>
      </c>
      <c r="M3061">
        <v>11.728999999999999</v>
      </c>
    </row>
    <row r="3062" spans="1:13" x14ac:dyDescent="0.3">
      <c r="A3062" t="s">
        <v>32</v>
      </c>
      <c r="B3062">
        <v>2017</v>
      </c>
      <c r="C3062" t="s">
        <v>19</v>
      </c>
      <c r="D3062" t="s">
        <v>259</v>
      </c>
      <c r="E3062">
        <v>6922</v>
      </c>
      <c r="F3062">
        <v>4616</v>
      </c>
      <c r="G3062">
        <v>1182.2</v>
      </c>
      <c r="H3062">
        <v>1089799.6799999999</v>
      </c>
      <c r="I3062">
        <v>2630.36</v>
      </c>
      <c r="J3062">
        <v>0.72899999999999998</v>
      </c>
      <c r="K3062">
        <v>21.234000000000002</v>
      </c>
      <c r="L3062">
        <v>32.664000000000001</v>
      </c>
      <c r="M3062">
        <v>11.728999999999999</v>
      </c>
    </row>
    <row r="3063" spans="1:13" x14ac:dyDescent="0.3">
      <c r="A3063" t="s">
        <v>20</v>
      </c>
      <c r="B3063">
        <v>2017</v>
      </c>
      <c r="C3063" t="s">
        <v>21</v>
      </c>
      <c r="D3063" t="s">
        <v>259</v>
      </c>
      <c r="E3063">
        <v>342675</v>
      </c>
      <c r="F3063">
        <v>603587</v>
      </c>
      <c r="G3063" t="s">
        <v>541</v>
      </c>
      <c r="H3063">
        <v>53950752</v>
      </c>
      <c r="I3063">
        <v>130216.5</v>
      </c>
      <c r="J3063" t="s">
        <v>542</v>
      </c>
      <c r="K3063">
        <v>21.234000000000002</v>
      </c>
      <c r="L3063">
        <v>32.664000000000001</v>
      </c>
      <c r="M3063">
        <v>11.728999999999999</v>
      </c>
    </row>
    <row r="3064" spans="1:13" x14ac:dyDescent="0.3">
      <c r="A3064" t="s">
        <v>22</v>
      </c>
      <c r="B3064">
        <v>2017</v>
      </c>
      <c r="C3064" t="s">
        <v>19</v>
      </c>
      <c r="D3064" t="s">
        <v>322</v>
      </c>
      <c r="E3064">
        <v>19013</v>
      </c>
      <c r="F3064">
        <v>18485</v>
      </c>
      <c r="G3064">
        <v>1165.7</v>
      </c>
      <c r="H3064">
        <v>2993406.72</v>
      </c>
      <c r="I3064">
        <v>7224.94</v>
      </c>
      <c r="J3064">
        <v>0.91300000000000003</v>
      </c>
      <c r="K3064">
        <v>24.062000000000001</v>
      </c>
      <c r="L3064">
        <v>34.582999999999998</v>
      </c>
      <c r="M3064">
        <v>14.548</v>
      </c>
    </row>
    <row r="3065" spans="1:13" x14ac:dyDescent="0.3">
      <c r="A3065" t="s">
        <v>13</v>
      </c>
      <c r="B3065">
        <v>2017</v>
      </c>
      <c r="C3065" t="s">
        <v>19</v>
      </c>
      <c r="D3065" t="s">
        <v>322</v>
      </c>
      <c r="E3065">
        <v>1735411</v>
      </c>
      <c r="F3065">
        <v>3421253</v>
      </c>
      <c r="G3065">
        <v>1165.7</v>
      </c>
      <c r="H3065">
        <v>273223107.80000001</v>
      </c>
      <c r="I3065">
        <v>659456.18000000005</v>
      </c>
      <c r="J3065">
        <v>2.0230000000000001</v>
      </c>
      <c r="K3065">
        <v>24.062000000000001</v>
      </c>
      <c r="L3065">
        <v>34.582999999999998</v>
      </c>
      <c r="M3065">
        <v>14.548</v>
      </c>
    </row>
    <row r="3066" spans="1:13" x14ac:dyDescent="0.3">
      <c r="A3066" t="s">
        <v>31</v>
      </c>
      <c r="B3066">
        <v>2017</v>
      </c>
      <c r="C3066" t="s">
        <v>19</v>
      </c>
      <c r="D3066" t="s">
        <v>322</v>
      </c>
      <c r="E3066">
        <v>412</v>
      </c>
      <c r="F3066">
        <v>289</v>
      </c>
      <c r="G3066">
        <v>1165.7</v>
      </c>
      <c r="H3066">
        <v>64865.279999999999</v>
      </c>
      <c r="I3066">
        <v>156.56</v>
      </c>
      <c r="J3066">
        <v>0.75800000000000001</v>
      </c>
      <c r="K3066">
        <v>24.062000000000001</v>
      </c>
      <c r="L3066">
        <v>34.582999999999998</v>
      </c>
      <c r="M3066">
        <v>14.548</v>
      </c>
    </row>
    <row r="3067" spans="1:13" x14ac:dyDescent="0.3">
      <c r="A3067" t="s">
        <v>31</v>
      </c>
      <c r="B3067">
        <v>2017</v>
      </c>
      <c r="C3067" t="s">
        <v>48</v>
      </c>
      <c r="D3067" t="s">
        <v>322</v>
      </c>
      <c r="E3067">
        <v>1759</v>
      </c>
      <c r="F3067">
        <v>913</v>
      </c>
      <c r="G3067">
        <v>1165.7</v>
      </c>
      <c r="H3067">
        <v>276936.96000000002</v>
      </c>
      <c r="I3067">
        <v>668.42</v>
      </c>
      <c r="J3067">
        <v>0.49299999999999999</v>
      </c>
      <c r="K3067">
        <v>24.062000000000001</v>
      </c>
      <c r="L3067">
        <v>34.582999999999998</v>
      </c>
      <c r="M3067">
        <v>14.548</v>
      </c>
    </row>
    <row r="3068" spans="1:13" x14ac:dyDescent="0.3">
      <c r="A3068" t="s">
        <v>32</v>
      </c>
      <c r="B3068">
        <v>2017</v>
      </c>
      <c r="C3068" t="s">
        <v>38</v>
      </c>
      <c r="D3068" t="s">
        <v>322</v>
      </c>
      <c r="E3068">
        <v>147191</v>
      </c>
      <c r="F3068">
        <v>128673</v>
      </c>
      <c r="H3068">
        <v>23173751.039999999</v>
      </c>
      <c r="I3068">
        <v>55932.58</v>
      </c>
      <c r="J3068">
        <v>0.82599999999999996</v>
      </c>
      <c r="K3068">
        <v>24.062000000000001</v>
      </c>
      <c r="L3068">
        <v>34.582999999999998</v>
      </c>
      <c r="M3068">
        <v>14.548</v>
      </c>
    </row>
    <row r="3069" spans="1:13" x14ac:dyDescent="0.3">
      <c r="A3069" t="s">
        <v>20</v>
      </c>
      <c r="B3069">
        <v>2017</v>
      </c>
      <c r="C3069" t="s">
        <v>21</v>
      </c>
      <c r="D3069" t="s">
        <v>322</v>
      </c>
      <c r="E3069">
        <v>220963</v>
      </c>
      <c r="F3069">
        <v>468754</v>
      </c>
      <c r="G3069">
        <v>1165.7</v>
      </c>
      <c r="H3069" t="s">
        <v>543</v>
      </c>
      <c r="I3069">
        <v>83965.94</v>
      </c>
      <c r="J3069">
        <v>2.165</v>
      </c>
      <c r="K3069">
        <v>24.062000000000001</v>
      </c>
      <c r="L3069">
        <v>34.582999999999998</v>
      </c>
      <c r="M3069">
        <v>14.548</v>
      </c>
    </row>
    <row r="3070" spans="1:13" x14ac:dyDescent="0.3">
      <c r="A3070" t="s">
        <v>13</v>
      </c>
      <c r="B3070">
        <v>2017</v>
      </c>
      <c r="C3070" t="s">
        <v>19</v>
      </c>
      <c r="D3070" t="s">
        <v>246</v>
      </c>
      <c r="E3070">
        <v>2023070</v>
      </c>
      <c r="F3070">
        <v>4869658</v>
      </c>
      <c r="G3070">
        <v>800</v>
      </c>
      <c r="H3070">
        <v>318512140.80000001</v>
      </c>
      <c r="I3070">
        <v>768766.6</v>
      </c>
      <c r="J3070">
        <v>1.8069999999999999</v>
      </c>
      <c r="K3070">
        <v>26.553000000000001</v>
      </c>
      <c r="L3070">
        <v>38.021000000000001</v>
      </c>
      <c r="M3070">
        <v>15.058999999999999</v>
      </c>
    </row>
    <row r="3071" spans="1:13" x14ac:dyDescent="0.3">
      <c r="A3071" t="s">
        <v>13</v>
      </c>
      <c r="B3071">
        <v>2017</v>
      </c>
      <c r="C3071" t="s">
        <v>65</v>
      </c>
      <c r="D3071" t="s">
        <v>246</v>
      </c>
      <c r="E3071">
        <v>12070</v>
      </c>
      <c r="F3071">
        <v>29400</v>
      </c>
      <c r="G3071">
        <v>800</v>
      </c>
      <c r="H3071">
        <v>1900300.8</v>
      </c>
      <c r="I3071">
        <v>4586.6000000000004</v>
      </c>
      <c r="J3071">
        <v>1.9650000000000001</v>
      </c>
      <c r="K3071">
        <v>26.553000000000001</v>
      </c>
      <c r="L3071">
        <v>38.021000000000001</v>
      </c>
      <c r="M3071">
        <v>15.058999999999999</v>
      </c>
    </row>
    <row r="3072" spans="1:13" x14ac:dyDescent="0.3">
      <c r="A3072" t="s">
        <v>18</v>
      </c>
      <c r="B3072">
        <v>2017</v>
      </c>
      <c r="C3072" t="s">
        <v>24</v>
      </c>
      <c r="D3072" t="s">
        <v>246</v>
      </c>
      <c r="E3072">
        <v>98040</v>
      </c>
      <c r="F3072">
        <v>5432600</v>
      </c>
      <c r="G3072">
        <v>800</v>
      </c>
      <c r="H3072">
        <v>15435417.6</v>
      </c>
      <c r="I3072">
        <v>37255.199999999997</v>
      </c>
      <c r="J3072">
        <v>44.497</v>
      </c>
      <c r="K3072">
        <v>26.553000000000001</v>
      </c>
      <c r="L3072">
        <v>38.021000000000001</v>
      </c>
      <c r="M3072">
        <v>15.058999999999999</v>
      </c>
    </row>
    <row r="3073" spans="1:13" x14ac:dyDescent="0.3">
      <c r="A3073" t="s">
        <v>31</v>
      </c>
      <c r="B3073">
        <v>2017</v>
      </c>
      <c r="C3073" t="s">
        <v>19</v>
      </c>
      <c r="D3073" t="s">
        <v>246</v>
      </c>
      <c r="E3073">
        <v>1020</v>
      </c>
      <c r="F3073">
        <v>510</v>
      </c>
      <c r="G3073">
        <v>800</v>
      </c>
      <c r="H3073">
        <v>160588.79999999999</v>
      </c>
      <c r="I3073">
        <v>387.6</v>
      </c>
      <c r="J3073">
        <v>0.61499999999999999</v>
      </c>
      <c r="K3073">
        <v>26.553000000000001</v>
      </c>
      <c r="L3073">
        <v>38.021000000000001</v>
      </c>
      <c r="M3073">
        <v>15.058999999999999</v>
      </c>
    </row>
    <row r="3074" spans="1:13" x14ac:dyDescent="0.3">
      <c r="A3074" t="s">
        <v>31</v>
      </c>
      <c r="B3074">
        <v>2017</v>
      </c>
      <c r="C3074" t="s">
        <v>21</v>
      </c>
      <c r="D3074" t="s">
        <v>246</v>
      </c>
      <c r="E3074">
        <v>2100</v>
      </c>
      <c r="F3074">
        <v>2100</v>
      </c>
      <c r="G3074">
        <v>800</v>
      </c>
      <c r="H3074">
        <v>330624</v>
      </c>
      <c r="I3074" t="s">
        <v>544</v>
      </c>
      <c r="J3074">
        <v>1</v>
      </c>
      <c r="K3074">
        <v>26.553000000000001</v>
      </c>
      <c r="L3074">
        <v>38.021000000000001</v>
      </c>
    </row>
    <row r="3075" spans="1:13" x14ac:dyDescent="0.3">
      <c r="A3075" t="s">
        <v>32</v>
      </c>
      <c r="B3075">
        <v>2017</v>
      </c>
      <c r="C3075" t="s">
        <v>19</v>
      </c>
      <c r="D3075" t="s">
        <v>246</v>
      </c>
      <c r="E3075">
        <v>1788800</v>
      </c>
      <c r="F3075">
        <v>1744360</v>
      </c>
      <c r="G3075">
        <v>800</v>
      </c>
      <c r="H3075">
        <v>281628672</v>
      </c>
      <c r="I3075">
        <v>679744</v>
      </c>
      <c r="J3075">
        <v>0.74299999999999999</v>
      </c>
      <c r="K3075">
        <v>26.553000000000001</v>
      </c>
      <c r="L3075">
        <v>38.021000000000001</v>
      </c>
      <c r="M3075">
        <v>15.058999999999999</v>
      </c>
    </row>
    <row r="3076" spans="1:13" x14ac:dyDescent="0.3">
      <c r="A3076" t="s">
        <v>32</v>
      </c>
      <c r="B3076">
        <v>2017</v>
      </c>
      <c r="C3076" t="s">
        <v>16</v>
      </c>
      <c r="D3076" t="s">
        <v>246</v>
      </c>
      <c r="E3076">
        <v>35030</v>
      </c>
      <c r="F3076">
        <v>49260</v>
      </c>
      <c r="G3076">
        <v>800</v>
      </c>
      <c r="H3076">
        <v>5515123.2000000002</v>
      </c>
      <c r="I3076">
        <v>13311.4</v>
      </c>
      <c r="J3076">
        <v>1.3169999999999999</v>
      </c>
      <c r="K3076">
        <v>26.553000000000001</v>
      </c>
      <c r="L3076">
        <v>38.021000000000001</v>
      </c>
      <c r="M3076">
        <v>15.058999999999999</v>
      </c>
    </row>
    <row r="3077" spans="1:13" x14ac:dyDescent="0.3">
      <c r="A3077" t="s">
        <v>20</v>
      </c>
      <c r="B3077">
        <v>2017</v>
      </c>
      <c r="C3077" t="s">
        <v>21</v>
      </c>
      <c r="D3077" t="s">
        <v>246</v>
      </c>
      <c r="F3077">
        <v>20019950</v>
      </c>
      <c r="G3077">
        <v>800</v>
      </c>
      <c r="H3077">
        <v>913621171.20000005</v>
      </c>
      <c r="I3077">
        <v>2205132.4</v>
      </c>
      <c r="J3077">
        <v>3.3460000000000001</v>
      </c>
      <c r="K3077">
        <v>26.553000000000001</v>
      </c>
      <c r="L3077">
        <v>38.021000000000001</v>
      </c>
      <c r="M3077">
        <v>15.058999999999999</v>
      </c>
    </row>
    <row r="3078" spans="1:13" x14ac:dyDescent="0.3">
      <c r="A3078" t="s">
        <v>22</v>
      </c>
      <c r="B3078">
        <v>2017</v>
      </c>
      <c r="C3078" t="s">
        <v>19</v>
      </c>
      <c r="D3078" t="s">
        <v>248</v>
      </c>
      <c r="E3078">
        <v>92817</v>
      </c>
      <c r="F3078">
        <v>106410</v>
      </c>
      <c r="G3078">
        <v>1129.5</v>
      </c>
      <c r="H3078">
        <v>14613108.48</v>
      </c>
      <c r="I3078">
        <v>35270.46</v>
      </c>
      <c r="J3078">
        <v>1.121</v>
      </c>
      <c r="K3078">
        <v>25.715</v>
      </c>
      <c r="L3078">
        <v>36.177999999999997</v>
      </c>
      <c r="M3078">
        <v>15.89</v>
      </c>
    </row>
    <row r="3079" spans="1:13" x14ac:dyDescent="0.3">
      <c r="A3079" t="s">
        <v>13</v>
      </c>
      <c r="B3079">
        <v>2017</v>
      </c>
      <c r="C3079" t="s">
        <v>166</v>
      </c>
      <c r="D3079" t="s">
        <v>248</v>
      </c>
      <c r="E3079">
        <v>1424765</v>
      </c>
      <c r="F3079">
        <v>2668600</v>
      </c>
      <c r="G3079">
        <v>1129.5</v>
      </c>
      <c r="H3079" t="s">
        <v>545</v>
      </c>
      <c r="I3079">
        <v>541410.69999999995</v>
      </c>
      <c r="J3079">
        <v>1.6379999999999999</v>
      </c>
      <c r="K3079">
        <v>25.715</v>
      </c>
      <c r="L3079">
        <v>36.177999999999997</v>
      </c>
      <c r="M3079">
        <v>15.89</v>
      </c>
    </row>
    <row r="3080" spans="1:13" x14ac:dyDescent="0.3">
      <c r="A3080" t="s">
        <v>13</v>
      </c>
      <c r="B3080">
        <v>2017</v>
      </c>
      <c r="D3080" t="s">
        <v>248</v>
      </c>
      <c r="E3080">
        <v>26178</v>
      </c>
      <c r="F3080">
        <v>62200</v>
      </c>
      <c r="G3080">
        <v>1129.5</v>
      </c>
      <c r="H3080">
        <v>4121464.32</v>
      </c>
      <c r="I3080">
        <v>9947.64</v>
      </c>
      <c r="J3080">
        <v>2.536</v>
      </c>
      <c r="K3080">
        <v>25.715</v>
      </c>
      <c r="L3080">
        <v>36.177999999999997</v>
      </c>
      <c r="M3080">
        <v>15.89</v>
      </c>
    </row>
    <row r="3081" spans="1:13" x14ac:dyDescent="0.3">
      <c r="A3081" t="s">
        <v>18</v>
      </c>
      <c r="B3081">
        <v>2017</v>
      </c>
      <c r="C3081" t="s">
        <v>24</v>
      </c>
      <c r="D3081" t="s">
        <v>248</v>
      </c>
      <c r="E3081">
        <v>902035</v>
      </c>
      <c r="F3081">
        <v>82539200</v>
      </c>
      <c r="G3081">
        <v>1129.5</v>
      </c>
      <c r="H3081">
        <v>142016390.40000001</v>
      </c>
      <c r="I3081">
        <v>342773.3</v>
      </c>
      <c r="J3081">
        <v>66.337999999999994</v>
      </c>
      <c r="K3081">
        <v>25.715</v>
      </c>
      <c r="L3081">
        <v>36.177999999999997</v>
      </c>
      <c r="M3081">
        <v>15.89</v>
      </c>
    </row>
    <row r="3082" spans="1:13" x14ac:dyDescent="0.3">
      <c r="A3082" t="s">
        <v>31</v>
      </c>
      <c r="B3082">
        <v>2017</v>
      </c>
      <c r="C3082" t="s">
        <v>19</v>
      </c>
      <c r="D3082" t="s">
        <v>248</v>
      </c>
      <c r="E3082">
        <v>16497</v>
      </c>
      <c r="F3082">
        <v>7977</v>
      </c>
      <c r="G3082">
        <v>1129.5</v>
      </c>
      <c r="H3082">
        <v>2597287.6800000002</v>
      </c>
      <c r="I3082">
        <v>6268.86</v>
      </c>
      <c r="J3082">
        <v>0.54200000000000004</v>
      </c>
      <c r="K3082">
        <v>25.715</v>
      </c>
      <c r="L3082">
        <v>36.177999999999997</v>
      </c>
      <c r="M3082">
        <v>15.89</v>
      </c>
    </row>
    <row r="3083" spans="1:13" x14ac:dyDescent="0.3">
      <c r="A3083" t="s">
        <v>31</v>
      </c>
      <c r="B3083">
        <v>2017</v>
      </c>
      <c r="C3083" t="s">
        <v>21</v>
      </c>
      <c r="D3083" t="s">
        <v>248</v>
      </c>
      <c r="E3083">
        <v>24016</v>
      </c>
      <c r="F3083">
        <v>12297</v>
      </c>
      <c r="G3083">
        <v>1129.5</v>
      </c>
      <c r="H3083">
        <v>3781079.04</v>
      </c>
      <c r="I3083" t="s">
        <v>546</v>
      </c>
      <c r="J3083">
        <v>0.53500000000000003</v>
      </c>
      <c r="K3083">
        <v>25.715</v>
      </c>
      <c r="L3083">
        <v>36.177999999999997</v>
      </c>
      <c r="M3083">
        <v>15.89</v>
      </c>
    </row>
    <row r="3084" spans="1:13" x14ac:dyDescent="0.3">
      <c r="A3084" t="s">
        <v>31</v>
      </c>
      <c r="B3084">
        <v>2017</v>
      </c>
      <c r="C3084" t="s">
        <v>16</v>
      </c>
      <c r="D3084" t="s">
        <v>248</v>
      </c>
      <c r="E3084">
        <v>371</v>
      </c>
      <c r="F3084">
        <v>450</v>
      </c>
      <c r="G3084">
        <v>1129.5</v>
      </c>
      <c r="H3084">
        <v>58410.239999999998</v>
      </c>
      <c r="I3084">
        <v>140.97999999999999</v>
      </c>
      <c r="J3084">
        <v>0.81599999999999995</v>
      </c>
      <c r="K3084">
        <v>25.715</v>
      </c>
      <c r="L3084">
        <v>36.177999999999997</v>
      </c>
      <c r="M3084">
        <v>15.89</v>
      </c>
    </row>
    <row r="3085" spans="1:13" x14ac:dyDescent="0.3">
      <c r="A3085" t="s">
        <v>32</v>
      </c>
      <c r="B3085">
        <v>2017</v>
      </c>
      <c r="C3085" t="s">
        <v>19</v>
      </c>
      <c r="D3085" t="s">
        <v>248</v>
      </c>
      <c r="E3085">
        <v>350577</v>
      </c>
      <c r="F3085">
        <v>121178</v>
      </c>
      <c r="G3085">
        <v>1129.5</v>
      </c>
      <c r="H3085">
        <v>55194842.880000003</v>
      </c>
      <c r="I3085">
        <v>133219.26</v>
      </c>
      <c r="K3085">
        <v>25.715</v>
      </c>
      <c r="L3085">
        <v>36.177999999999997</v>
      </c>
      <c r="M3085">
        <v>15.89</v>
      </c>
    </row>
    <row r="3086" spans="1:13" x14ac:dyDescent="0.3">
      <c r="A3086" t="s">
        <v>20</v>
      </c>
      <c r="B3086">
        <v>2017</v>
      </c>
      <c r="C3086" t="s">
        <v>21</v>
      </c>
      <c r="D3086" t="s">
        <v>248</v>
      </c>
      <c r="E3086">
        <v>1137731.5</v>
      </c>
      <c r="F3086">
        <v>1884842</v>
      </c>
      <c r="H3086">
        <v>179124447.40000001</v>
      </c>
      <c r="I3086">
        <v>432337.97</v>
      </c>
      <c r="J3086">
        <v>1.5049999999999999</v>
      </c>
      <c r="K3086">
        <v>25.715</v>
      </c>
      <c r="L3086">
        <v>36.177999999999997</v>
      </c>
      <c r="M3086">
        <v>15.89</v>
      </c>
    </row>
    <row r="3087" spans="1:13" x14ac:dyDescent="0.3">
      <c r="A3087" t="s">
        <v>13</v>
      </c>
      <c r="B3087">
        <v>2017</v>
      </c>
      <c r="C3087" t="s">
        <v>19</v>
      </c>
      <c r="D3087" t="s">
        <v>330</v>
      </c>
      <c r="E3087">
        <v>236710</v>
      </c>
      <c r="F3087">
        <v>607820</v>
      </c>
      <c r="G3087">
        <v>1780</v>
      </c>
      <c r="H3087">
        <v>37267622.399999999</v>
      </c>
      <c r="I3087">
        <v>89949.8</v>
      </c>
      <c r="J3087">
        <v>2.1800000000000002</v>
      </c>
      <c r="K3087">
        <v>20.896999999999998</v>
      </c>
      <c r="L3087">
        <v>29.178999999999998</v>
      </c>
      <c r="M3087">
        <v>13.457000000000001</v>
      </c>
    </row>
    <row r="3088" spans="1:13" x14ac:dyDescent="0.3">
      <c r="A3088" t="s">
        <v>18</v>
      </c>
      <c r="B3088">
        <v>2017</v>
      </c>
      <c r="C3088" t="s">
        <v>24</v>
      </c>
      <c r="D3088" t="s">
        <v>330</v>
      </c>
      <c r="E3088">
        <v>6000</v>
      </c>
      <c r="F3088">
        <v>348000</v>
      </c>
      <c r="G3088">
        <v>1780</v>
      </c>
      <c r="H3088">
        <v>944640</v>
      </c>
      <c r="I3088">
        <v>2280</v>
      </c>
      <c r="J3088">
        <v>54.381</v>
      </c>
      <c r="K3088">
        <v>20.896999999999998</v>
      </c>
      <c r="L3088">
        <v>29.178999999999998</v>
      </c>
      <c r="M3088">
        <v>13.457000000000001</v>
      </c>
    </row>
    <row r="3089" spans="1:13" x14ac:dyDescent="0.3">
      <c r="A3089" t="s">
        <v>32</v>
      </c>
      <c r="B3089">
        <v>2017</v>
      </c>
      <c r="C3089" t="s">
        <v>19</v>
      </c>
      <c r="D3089" t="s">
        <v>330</v>
      </c>
      <c r="E3089">
        <v>1439</v>
      </c>
      <c r="G3089">
        <v>1780</v>
      </c>
      <c r="H3089">
        <v>226556.16</v>
      </c>
      <c r="I3089">
        <v>546.82000000000005</v>
      </c>
      <c r="J3089">
        <v>1.123</v>
      </c>
      <c r="K3089">
        <v>20.896999999999998</v>
      </c>
      <c r="L3089">
        <v>29.178999999999998</v>
      </c>
      <c r="M3089">
        <v>13.457000000000001</v>
      </c>
    </row>
    <row r="3090" spans="1:13" x14ac:dyDescent="0.3">
      <c r="A3090" t="s">
        <v>20</v>
      </c>
      <c r="B3090">
        <v>2017</v>
      </c>
      <c r="C3090" t="s">
        <v>21</v>
      </c>
      <c r="D3090" t="s">
        <v>330</v>
      </c>
      <c r="E3090">
        <v>2250</v>
      </c>
      <c r="F3090">
        <v>5620</v>
      </c>
      <c r="G3090">
        <v>1780</v>
      </c>
      <c r="H3090">
        <v>354240</v>
      </c>
      <c r="I3090">
        <v>855</v>
      </c>
      <c r="J3090">
        <v>2.5030000000000001</v>
      </c>
      <c r="L3090">
        <v>29.178999999999998</v>
      </c>
      <c r="M3090">
        <v>13.457000000000001</v>
      </c>
    </row>
    <row r="3091" spans="1:13" x14ac:dyDescent="0.3">
      <c r="A3091" t="s">
        <v>13</v>
      </c>
      <c r="B3091">
        <v>2017</v>
      </c>
      <c r="D3091" t="s">
        <v>250</v>
      </c>
      <c r="E3091">
        <v>19587.5</v>
      </c>
      <c r="F3091">
        <v>23580</v>
      </c>
      <c r="G3091">
        <v>3865.8</v>
      </c>
      <c r="H3091">
        <v>3083856</v>
      </c>
      <c r="I3091">
        <v>7443.25</v>
      </c>
      <c r="K3091">
        <v>20.556999999999999</v>
      </c>
      <c r="L3091">
        <v>29.434999999999999</v>
      </c>
      <c r="M3091">
        <v>12.335000000000001</v>
      </c>
    </row>
    <row r="3092" spans="1:13" x14ac:dyDescent="0.3">
      <c r="A3092" t="s">
        <v>13</v>
      </c>
      <c r="B3092">
        <v>2017</v>
      </c>
      <c r="C3092" t="s">
        <v>19</v>
      </c>
      <c r="D3092" t="s">
        <v>250</v>
      </c>
      <c r="E3092">
        <v>16039.7</v>
      </c>
      <c r="F3092">
        <v>35029</v>
      </c>
      <c r="G3092">
        <v>3865.8</v>
      </c>
      <c r="H3092">
        <v>2525290.3679999998</v>
      </c>
      <c r="I3092">
        <v>6095.0860000000002</v>
      </c>
      <c r="J3092">
        <v>2.1560000000000001</v>
      </c>
      <c r="K3092">
        <v>20.556999999999999</v>
      </c>
      <c r="L3092" t="s">
        <v>547</v>
      </c>
      <c r="M3092">
        <v>12.335000000000001</v>
      </c>
    </row>
    <row r="3093" spans="1:13" x14ac:dyDescent="0.3">
      <c r="A3093" t="s">
        <v>13</v>
      </c>
      <c r="B3093">
        <v>2017</v>
      </c>
      <c r="C3093" t="s">
        <v>21</v>
      </c>
      <c r="D3093" t="s">
        <v>250</v>
      </c>
      <c r="E3093">
        <v>487</v>
      </c>
      <c r="F3093">
        <v>998</v>
      </c>
      <c r="G3093">
        <v>3865.8</v>
      </c>
      <c r="H3093">
        <v>76673.279999999999</v>
      </c>
      <c r="I3093">
        <v>185.06</v>
      </c>
      <c r="J3093">
        <v>2.09</v>
      </c>
      <c r="K3093">
        <v>20.556999999999999</v>
      </c>
      <c r="L3093">
        <v>29.434999999999999</v>
      </c>
      <c r="M3093">
        <v>12.335000000000001</v>
      </c>
    </row>
    <row r="3094" spans="1:13" x14ac:dyDescent="0.3">
      <c r="A3094" t="s">
        <v>18</v>
      </c>
      <c r="B3094">
        <v>2017</v>
      </c>
      <c r="C3094" t="s">
        <v>24</v>
      </c>
      <c r="D3094" t="s">
        <v>250</v>
      </c>
      <c r="E3094">
        <v>1558.8</v>
      </c>
      <c r="F3094">
        <v>44836</v>
      </c>
      <c r="G3094">
        <v>3865.8</v>
      </c>
      <c r="H3094">
        <v>245417.47200000001</v>
      </c>
      <c r="I3094">
        <v>592.34400000000005</v>
      </c>
      <c r="J3094">
        <v>25.238</v>
      </c>
      <c r="K3094">
        <v>20.556999999999999</v>
      </c>
      <c r="L3094">
        <v>29.434999999999999</v>
      </c>
      <c r="M3094">
        <v>12.335000000000001</v>
      </c>
    </row>
    <row r="3095" spans="1:13" x14ac:dyDescent="0.3">
      <c r="A3095" t="s">
        <v>22</v>
      </c>
      <c r="B3095">
        <v>2017</v>
      </c>
      <c r="C3095" t="s">
        <v>19</v>
      </c>
      <c r="D3095" t="s">
        <v>274</v>
      </c>
      <c r="E3095">
        <v>340</v>
      </c>
      <c r="F3095">
        <v>330</v>
      </c>
      <c r="G3095">
        <v>1722.1</v>
      </c>
      <c r="H3095">
        <v>53529.599999999999</v>
      </c>
      <c r="I3095">
        <v>129.19999999999999</v>
      </c>
      <c r="J3095">
        <v>0.98299999999999998</v>
      </c>
      <c r="K3095">
        <v>20.535</v>
      </c>
      <c r="L3095">
        <v>29.507000000000001</v>
      </c>
      <c r="M3095">
        <v>12.858000000000001</v>
      </c>
    </row>
    <row r="3096" spans="1:13" x14ac:dyDescent="0.3">
      <c r="A3096" t="s">
        <v>13</v>
      </c>
      <c r="B3096">
        <v>2017</v>
      </c>
      <c r="C3096" t="s">
        <v>19</v>
      </c>
      <c r="D3096" t="s">
        <v>274</v>
      </c>
      <c r="E3096">
        <v>206750</v>
      </c>
      <c r="F3096">
        <v>509590</v>
      </c>
      <c r="G3096">
        <v>1722.1</v>
      </c>
      <c r="H3096">
        <v>32550720</v>
      </c>
      <c r="I3096">
        <v>78565</v>
      </c>
      <c r="J3096">
        <v>2.4220000000000002</v>
      </c>
      <c r="K3096">
        <v>20.535</v>
      </c>
      <c r="L3096">
        <v>29.507000000000001</v>
      </c>
      <c r="M3096">
        <v>12.858000000000001</v>
      </c>
    </row>
    <row r="3097" spans="1:13" x14ac:dyDescent="0.3">
      <c r="A3097" t="s">
        <v>13</v>
      </c>
      <c r="B3097">
        <v>2017</v>
      </c>
      <c r="C3097" t="s">
        <v>48</v>
      </c>
      <c r="D3097" t="s">
        <v>274</v>
      </c>
      <c r="E3097">
        <v>5250</v>
      </c>
      <c r="F3097">
        <v>14850</v>
      </c>
      <c r="G3097">
        <v>1722.1</v>
      </c>
      <c r="H3097">
        <v>826560</v>
      </c>
      <c r="I3097">
        <v>1995</v>
      </c>
      <c r="J3097">
        <v>2.827</v>
      </c>
      <c r="K3097">
        <v>20.535</v>
      </c>
      <c r="L3097">
        <v>29.507000000000001</v>
      </c>
      <c r="M3097">
        <v>12.858000000000001</v>
      </c>
    </row>
    <row r="3098" spans="1:13" x14ac:dyDescent="0.3">
      <c r="A3098" t="s">
        <v>18</v>
      </c>
      <c r="B3098">
        <v>2017</v>
      </c>
      <c r="C3098" t="s">
        <v>19</v>
      </c>
      <c r="D3098" t="s">
        <v>274</v>
      </c>
      <c r="E3098">
        <v>4430</v>
      </c>
      <c r="F3098">
        <v>192750</v>
      </c>
      <c r="G3098">
        <v>1722.1</v>
      </c>
      <c r="H3098">
        <v>697459.19999999995</v>
      </c>
      <c r="I3098">
        <v>1683.4</v>
      </c>
      <c r="K3098">
        <v>20.535</v>
      </c>
      <c r="L3098">
        <v>29.507000000000001</v>
      </c>
      <c r="M3098">
        <v>12.858000000000001</v>
      </c>
    </row>
    <row r="3099" spans="1:13" x14ac:dyDescent="0.3">
      <c r="A3099" t="s">
        <v>31</v>
      </c>
      <c r="B3099">
        <v>2017</v>
      </c>
      <c r="C3099" t="s">
        <v>19</v>
      </c>
      <c r="D3099" t="s">
        <v>274</v>
      </c>
      <c r="E3099">
        <v>350</v>
      </c>
      <c r="F3099">
        <v>310</v>
      </c>
      <c r="G3099">
        <v>1722.1</v>
      </c>
      <c r="H3099">
        <v>55104</v>
      </c>
      <c r="I3099">
        <v>133</v>
      </c>
      <c r="J3099">
        <v>0.89800000000000002</v>
      </c>
      <c r="K3099">
        <v>20.535</v>
      </c>
      <c r="L3099">
        <v>29.507000000000001</v>
      </c>
      <c r="M3099">
        <v>12.858000000000001</v>
      </c>
    </row>
    <row r="3100" spans="1:13" x14ac:dyDescent="0.3">
      <c r="A3100" t="s">
        <v>31</v>
      </c>
      <c r="B3100">
        <v>2017</v>
      </c>
      <c r="C3100" t="s">
        <v>21</v>
      </c>
      <c r="D3100" t="s">
        <v>274</v>
      </c>
      <c r="E3100">
        <v>2270</v>
      </c>
      <c r="F3100">
        <v>1390</v>
      </c>
      <c r="G3100">
        <v>1722.1</v>
      </c>
      <c r="H3100">
        <v>357388.79999999999</v>
      </c>
      <c r="I3100">
        <v>862.6</v>
      </c>
      <c r="J3100">
        <v>0.61399999999999999</v>
      </c>
      <c r="K3100">
        <v>20.535</v>
      </c>
      <c r="L3100">
        <v>29.507000000000001</v>
      </c>
      <c r="M3100">
        <v>12.858000000000001</v>
      </c>
    </row>
    <row r="3101" spans="1:13" x14ac:dyDescent="0.3">
      <c r="A3101" t="s">
        <v>32</v>
      </c>
      <c r="B3101">
        <v>2017</v>
      </c>
      <c r="C3101" t="s">
        <v>21</v>
      </c>
      <c r="D3101" t="s">
        <v>274</v>
      </c>
      <c r="E3101">
        <v>830</v>
      </c>
      <c r="F3101">
        <v>680</v>
      </c>
      <c r="G3101">
        <v>1722.1</v>
      </c>
      <c r="H3101">
        <v>130675.2</v>
      </c>
      <c r="I3101">
        <v>315.39999999999998</v>
      </c>
      <c r="J3101">
        <v>0.81100000000000005</v>
      </c>
      <c r="K3101">
        <v>20.535</v>
      </c>
      <c r="L3101">
        <v>29.507000000000001</v>
      </c>
      <c r="M3101">
        <v>12.858000000000001</v>
      </c>
    </row>
    <row r="3102" spans="1:13" x14ac:dyDescent="0.3">
      <c r="A3102" t="s">
        <v>20</v>
      </c>
      <c r="B3102">
        <v>2017</v>
      </c>
      <c r="C3102" t="s">
        <v>21</v>
      </c>
      <c r="D3102" t="s">
        <v>274</v>
      </c>
      <c r="E3102">
        <v>3410</v>
      </c>
      <c r="F3102">
        <v>6260</v>
      </c>
      <c r="G3102" t="s">
        <v>548</v>
      </c>
      <c r="H3102">
        <v>536870.40000000002</v>
      </c>
      <c r="I3102">
        <v>1295.8</v>
      </c>
      <c r="J3102">
        <v>1.8340000000000001</v>
      </c>
      <c r="K3102">
        <v>20.535</v>
      </c>
      <c r="L3102">
        <v>29.507000000000001</v>
      </c>
      <c r="M3102">
        <v>12.858000000000001</v>
      </c>
    </row>
    <row r="3103" spans="1:13" x14ac:dyDescent="0.3">
      <c r="A3103" t="s">
        <v>13</v>
      </c>
      <c r="B3103">
        <v>2017</v>
      </c>
      <c r="C3103" t="s">
        <v>19</v>
      </c>
      <c r="D3103" t="s">
        <v>252</v>
      </c>
      <c r="E3103">
        <v>3065000</v>
      </c>
      <c r="F3103">
        <v>13382000</v>
      </c>
      <c r="G3103">
        <v>497.5</v>
      </c>
      <c r="H3103">
        <v>482553600</v>
      </c>
      <c r="I3103">
        <v>1164700</v>
      </c>
      <c r="J3103">
        <v>4.2530000000000001</v>
      </c>
      <c r="K3103">
        <v>25.228999999999999</v>
      </c>
      <c r="L3103">
        <v>38.067</v>
      </c>
      <c r="M3103">
        <v>13.172000000000001</v>
      </c>
    </row>
    <row r="3104" spans="1:13" x14ac:dyDescent="0.3">
      <c r="A3104" t="s">
        <v>18</v>
      </c>
      <c r="B3104">
        <v>2017</v>
      </c>
      <c r="C3104" t="s">
        <v>24</v>
      </c>
      <c r="D3104" t="s">
        <v>252</v>
      </c>
      <c r="E3104">
        <v>96000</v>
      </c>
      <c r="F3104">
        <v>8024000</v>
      </c>
      <c r="G3104">
        <v>497.5</v>
      </c>
      <c r="H3104">
        <v>15114240</v>
      </c>
      <c r="I3104">
        <v>36480</v>
      </c>
      <c r="J3104">
        <v>84.372</v>
      </c>
      <c r="K3104">
        <v>25.228999999999999</v>
      </c>
      <c r="L3104">
        <v>38.067</v>
      </c>
      <c r="M3104">
        <v>13.172000000000001</v>
      </c>
    </row>
    <row r="3105" spans="1:13" x14ac:dyDescent="0.3">
      <c r="A3105" t="s">
        <v>31</v>
      </c>
      <c r="B3105">
        <v>2017</v>
      </c>
      <c r="C3105" t="s">
        <v>21</v>
      </c>
      <c r="D3105" t="s">
        <v>252</v>
      </c>
      <c r="E3105">
        <v>6100</v>
      </c>
      <c r="F3105">
        <v>11600</v>
      </c>
      <c r="G3105">
        <v>497.5</v>
      </c>
      <c r="H3105">
        <v>960384</v>
      </c>
      <c r="I3105">
        <v>2318</v>
      </c>
      <c r="J3105">
        <v>1.89</v>
      </c>
      <c r="K3105">
        <v>25.228999999999999</v>
      </c>
      <c r="L3105">
        <v>38.067</v>
      </c>
      <c r="M3105">
        <v>13.172000000000001</v>
      </c>
    </row>
    <row r="3106" spans="1:13" x14ac:dyDescent="0.3">
      <c r="A3106" t="s">
        <v>32</v>
      </c>
      <c r="B3106">
        <v>2017</v>
      </c>
      <c r="C3106" t="s">
        <v>49</v>
      </c>
      <c r="D3106" t="s">
        <v>252</v>
      </c>
      <c r="E3106">
        <v>1600</v>
      </c>
      <c r="F3106">
        <v>900</v>
      </c>
      <c r="G3106">
        <v>497.5</v>
      </c>
      <c r="H3106">
        <v>251904</v>
      </c>
      <c r="I3106">
        <v>608</v>
      </c>
      <c r="J3106">
        <v>0.73799999999999999</v>
      </c>
      <c r="K3106">
        <v>25.228999999999999</v>
      </c>
      <c r="L3106">
        <v>38.067</v>
      </c>
      <c r="M3106">
        <v>13.172000000000001</v>
      </c>
    </row>
    <row r="3107" spans="1:13" x14ac:dyDescent="0.3">
      <c r="A3107" t="s">
        <v>20</v>
      </c>
      <c r="B3107">
        <v>2017</v>
      </c>
      <c r="C3107" t="s">
        <v>21</v>
      </c>
      <c r="D3107" t="s">
        <v>252</v>
      </c>
      <c r="F3107">
        <v>17830000</v>
      </c>
      <c r="G3107">
        <v>497.5</v>
      </c>
      <c r="H3107">
        <v>552929280</v>
      </c>
      <c r="I3107">
        <v>1334560</v>
      </c>
      <c r="J3107">
        <v>5.0129999999999999</v>
      </c>
      <c r="K3107">
        <v>25.228999999999999</v>
      </c>
      <c r="L3107">
        <v>38.067</v>
      </c>
      <c r="M3107">
        <v>13.172000000000001</v>
      </c>
    </row>
    <row r="3108" spans="1:13" x14ac:dyDescent="0.3">
      <c r="A3108" t="s">
        <v>22</v>
      </c>
      <c r="B3108">
        <v>2017</v>
      </c>
      <c r="C3108" t="s">
        <v>19</v>
      </c>
      <c r="D3108" t="s">
        <v>481</v>
      </c>
      <c r="E3108">
        <v>1181</v>
      </c>
      <c r="F3108">
        <v>1355</v>
      </c>
      <c r="G3108">
        <v>815.7</v>
      </c>
      <c r="H3108">
        <v>185936.64000000001</v>
      </c>
      <c r="I3108">
        <v>448.78</v>
      </c>
      <c r="J3108">
        <v>1.18</v>
      </c>
      <c r="K3108">
        <v>26.367999999999999</v>
      </c>
      <c r="L3108">
        <v>36.720999999999997</v>
      </c>
      <c r="M3108">
        <v>17.152000000000001</v>
      </c>
    </row>
    <row r="3109" spans="1:13" x14ac:dyDescent="0.3">
      <c r="A3109" t="s">
        <v>22</v>
      </c>
      <c r="B3109">
        <v>2017</v>
      </c>
      <c r="C3109" t="s">
        <v>21</v>
      </c>
      <c r="D3109" t="s">
        <v>481</v>
      </c>
      <c r="E3109">
        <v>274</v>
      </c>
      <c r="F3109">
        <v>300</v>
      </c>
      <c r="G3109">
        <v>815.7</v>
      </c>
      <c r="H3109">
        <v>43138.559999999998</v>
      </c>
      <c r="I3109">
        <v>104.12</v>
      </c>
      <c r="J3109">
        <v>1.1850000000000001</v>
      </c>
      <c r="K3109">
        <v>26.367999999999999</v>
      </c>
      <c r="L3109">
        <v>36.720999999999997</v>
      </c>
      <c r="M3109">
        <v>17.152000000000001</v>
      </c>
    </row>
    <row r="3110" spans="1:13" x14ac:dyDescent="0.3">
      <c r="A3110" t="s">
        <v>13</v>
      </c>
      <c r="B3110">
        <v>2017</v>
      </c>
      <c r="C3110" t="s">
        <v>19</v>
      </c>
      <c r="D3110" t="s">
        <v>481</v>
      </c>
      <c r="E3110">
        <v>1046987</v>
      </c>
      <c r="F3110">
        <v>2946004</v>
      </c>
      <c r="G3110">
        <v>815.7</v>
      </c>
      <c r="I3110">
        <v>397855.06</v>
      </c>
      <c r="K3110">
        <v>26.367999999999999</v>
      </c>
      <c r="L3110">
        <v>36.720999999999997</v>
      </c>
      <c r="M3110">
        <v>17.152000000000001</v>
      </c>
    </row>
    <row r="3111" spans="1:13" x14ac:dyDescent="0.3">
      <c r="A3111" t="s">
        <v>13</v>
      </c>
      <c r="B3111">
        <v>2017</v>
      </c>
      <c r="C3111" t="s">
        <v>21</v>
      </c>
      <c r="D3111" t="s">
        <v>481</v>
      </c>
      <c r="E3111">
        <v>915389</v>
      </c>
      <c r="F3111">
        <v>3317425</v>
      </c>
      <c r="G3111">
        <v>815.7</v>
      </c>
      <c r="H3111">
        <v>144118844.19999999</v>
      </c>
      <c r="I3111">
        <v>347847.82</v>
      </c>
      <c r="J3111">
        <v>3.5329999999999999</v>
      </c>
      <c r="K3111">
        <v>26.367999999999999</v>
      </c>
      <c r="L3111">
        <v>36.720999999999997</v>
      </c>
      <c r="M3111">
        <v>17.152000000000001</v>
      </c>
    </row>
    <row r="3112" spans="1:13" x14ac:dyDescent="0.3">
      <c r="A3112" t="s">
        <v>18</v>
      </c>
      <c r="B3112">
        <v>2017</v>
      </c>
      <c r="C3112" t="s">
        <v>19</v>
      </c>
      <c r="D3112" t="s">
        <v>481</v>
      </c>
      <c r="E3112">
        <v>35788</v>
      </c>
      <c r="F3112">
        <v>2663092</v>
      </c>
      <c r="G3112">
        <v>815.7</v>
      </c>
      <c r="H3112">
        <v>5634462.7199999997</v>
      </c>
      <c r="I3112">
        <v>13599.44</v>
      </c>
      <c r="J3112">
        <v>77.335999999999999</v>
      </c>
      <c r="K3112">
        <v>26.367999999999999</v>
      </c>
      <c r="L3112" t="s">
        <v>549</v>
      </c>
      <c r="M3112">
        <v>17.152000000000001</v>
      </c>
    </row>
    <row r="3113" spans="1:13" x14ac:dyDescent="0.3">
      <c r="A3113" t="s">
        <v>31</v>
      </c>
      <c r="B3113">
        <v>2017</v>
      </c>
      <c r="C3113" t="s">
        <v>19</v>
      </c>
      <c r="D3113" t="s">
        <v>481</v>
      </c>
      <c r="E3113">
        <v>411</v>
      </c>
      <c r="F3113">
        <v>871</v>
      </c>
      <c r="G3113">
        <v>815.7</v>
      </c>
      <c r="H3113">
        <v>64707.839999999997</v>
      </c>
      <c r="I3113" t="s">
        <v>550</v>
      </c>
      <c r="J3113">
        <v>1.98</v>
      </c>
      <c r="K3113">
        <v>26.367999999999999</v>
      </c>
      <c r="L3113">
        <v>36.720999999999997</v>
      </c>
      <c r="M3113">
        <v>17.152000000000001</v>
      </c>
    </row>
    <row r="3114" spans="1:13" x14ac:dyDescent="0.3">
      <c r="A3114" t="s">
        <v>31</v>
      </c>
      <c r="B3114">
        <v>2017</v>
      </c>
      <c r="C3114" t="s">
        <v>21</v>
      </c>
      <c r="D3114" t="s">
        <v>481</v>
      </c>
      <c r="E3114">
        <v>3242</v>
      </c>
      <c r="F3114">
        <v>6924</v>
      </c>
      <c r="G3114">
        <v>815.7</v>
      </c>
      <c r="H3114">
        <v>510420.47999999998</v>
      </c>
      <c r="I3114">
        <v>1231.96</v>
      </c>
      <c r="J3114">
        <v>2.0289999999999999</v>
      </c>
      <c r="K3114">
        <v>26.367999999999999</v>
      </c>
      <c r="L3114">
        <v>36.720999999999997</v>
      </c>
      <c r="M3114">
        <v>17.152000000000001</v>
      </c>
    </row>
    <row r="3115" spans="1:13" x14ac:dyDescent="0.3">
      <c r="A3115" t="s">
        <v>32</v>
      </c>
      <c r="B3115">
        <v>2017</v>
      </c>
      <c r="C3115" t="s">
        <v>19</v>
      </c>
      <c r="D3115" t="s">
        <v>481</v>
      </c>
      <c r="E3115">
        <v>32181</v>
      </c>
      <c r="F3115">
        <v>25976</v>
      </c>
      <c r="G3115">
        <v>815.7</v>
      </c>
      <c r="H3115">
        <v>5066576.6399999997</v>
      </c>
      <c r="I3115">
        <v>12228.78</v>
      </c>
      <c r="J3115">
        <v>0.81299999999999994</v>
      </c>
      <c r="K3115" t="s">
        <v>551</v>
      </c>
      <c r="L3115">
        <v>36.720999999999997</v>
      </c>
      <c r="M3115">
        <v>17.152000000000001</v>
      </c>
    </row>
    <row r="3116" spans="1:13" x14ac:dyDescent="0.3">
      <c r="A3116" t="s">
        <v>32</v>
      </c>
      <c r="B3116">
        <v>2017</v>
      </c>
      <c r="C3116" t="s">
        <v>21</v>
      </c>
      <c r="D3116" t="s">
        <v>481</v>
      </c>
      <c r="E3116">
        <v>6298</v>
      </c>
      <c r="F3116">
        <v>5537</v>
      </c>
      <c r="G3116">
        <v>815.7</v>
      </c>
      <c r="H3116">
        <v>991557.12</v>
      </c>
      <c r="I3116">
        <v>2393.2399999999998</v>
      </c>
      <c r="J3116">
        <v>0.89900000000000002</v>
      </c>
      <c r="K3116">
        <v>26.367999999999999</v>
      </c>
      <c r="L3116">
        <v>36.720999999999997</v>
      </c>
      <c r="M3116">
        <v>17.152000000000001</v>
      </c>
    </row>
    <row r="3117" spans="1:13" x14ac:dyDescent="0.3">
      <c r="A3117" t="s">
        <v>20</v>
      </c>
      <c r="B3117">
        <v>2017</v>
      </c>
      <c r="C3117" t="s">
        <v>49</v>
      </c>
      <c r="D3117" t="s">
        <v>481</v>
      </c>
      <c r="E3117">
        <v>2</v>
      </c>
      <c r="F3117">
        <v>2</v>
      </c>
      <c r="G3117">
        <v>815.7</v>
      </c>
      <c r="H3117">
        <v>314.88</v>
      </c>
      <c r="I3117">
        <v>0.76</v>
      </c>
      <c r="J3117" t="s">
        <v>552</v>
      </c>
      <c r="K3117">
        <v>26.367999999999999</v>
      </c>
      <c r="L3117">
        <v>36.720999999999997</v>
      </c>
      <c r="M3117">
        <v>17.152000000000001</v>
      </c>
    </row>
    <row r="3118" spans="1:13" x14ac:dyDescent="0.3">
      <c r="A3118" t="s">
        <v>20</v>
      </c>
      <c r="B3118">
        <v>2017</v>
      </c>
      <c r="C3118" t="s">
        <v>21</v>
      </c>
      <c r="D3118" t="s">
        <v>481</v>
      </c>
      <c r="E3118">
        <v>4156</v>
      </c>
      <c r="F3118">
        <v>5771</v>
      </c>
      <c r="G3118">
        <v>815.7</v>
      </c>
      <c r="H3118">
        <v>654320.64000000001</v>
      </c>
      <c r="I3118">
        <v>1579.28</v>
      </c>
      <c r="J3118">
        <v>1.429</v>
      </c>
      <c r="K3118">
        <v>26.367999999999999</v>
      </c>
      <c r="L3118">
        <v>36.720999999999997</v>
      </c>
      <c r="M3118">
        <v>17.152000000000001</v>
      </c>
    </row>
    <row r="3119" spans="1:13" x14ac:dyDescent="0.3">
      <c r="A3119" t="s">
        <v>13</v>
      </c>
      <c r="B3119">
        <v>2017</v>
      </c>
      <c r="C3119" t="s">
        <v>14</v>
      </c>
      <c r="D3119" t="s">
        <v>264</v>
      </c>
      <c r="E3119">
        <v>37775</v>
      </c>
      <c r="F3119">
        <v>104258</v>
      </c>
      <c r="G3119">
        <v>3326.8</v>
      </c>
      <c r="H3119">
        <v>5947296</v>
      </c>
      <c r="I3119">
        <v>14354.5</v>
      </c>
      <c r="J3119">
        <v>2.681</v>
      </c>
      <c r="K3119">
        <v>24.5</v>
      </c>
      <c r="L3119">
        <v>31.318000000000001</v>
      </c>
      <c r="M3119">
        <v>17.225000000000001</v>
      </c>
    </row>
    <row r="3120" spans="1:13" x14ac:dyDescent="0.3">
      <c r="A3120" t="s">
        <v>13</v>
      </c>
      <c r="B3120">
        <v>2017</v>
      </c>
      <c r="C3120" t="s">
        <v>19</v>
      </c>
      <c r="D3120" t="s">
        <v>264</v>
      </c>
      <c r="E3120">
        <v>15837</v>
      </c>
      <c r="F3120">
        <v>16787</v>
      </c>
      <c r="G3120">
        <v>3326.8</v>
      </c>
      <c r="H3120">
        <v>2493377.2799999998</v>
      </c>
      <c r="I3120">
        <v>6018.06</v>
      </c>
      <c r="J3120">
        <v>1.026</v>
      </c>
      <c r="K3120">
        <v>24.5</v>
      </c>
      <c r="L3120">
        <v>31.318000000000001</v>
      </c>
      <c r="M3120">
        <v>17.225000000000001</v>
      </c>
    </row>
    <row r="3121" spans="1:13" x14ac:dyDescent="0.3">
      <c r="A3121" t="s">
        <v>13</v>
      </c>
      <c r="B3121">
        <v>2017</v>
      </c>
      <c r="C3121" t="s">
        <v>16</v>
      </c>
      <c r="D3121" t="s">
        <v>264</v>
      </c>
      <c r="E3121">
        <v>72224</v>
      </c>
      <c r="G3121">
        <v>3326.8</v>
      </c>
      <c r="H3121">
        <v>11370946.560000001</v>
      </c>
      <c r="I3121">
        <v>27445.119999999999</v>
      </c>
      <c r="J3121">
        <v>3.1480000000000001</v>
      </c>
      <c r="K3121">
        <v>24.5</v>
      </c>
      <c r="L3121">
        <v>31.318000000000001</v>
      </c>
      <c r="M3121">
        <v>17.225000000000001</v>
      </c>
    </row>
    <row r="3122" spans="1:13" x14ac:dyDescent="0.3">
      <c r="A3122" t="s">
        <v>13</v>
      </c>
      <c r="B3122">
        <v>2017</v>
      </c>
      <c r="C3122" t="s">
        <v>17</v>
      </c>
      <c r="D3122" t="s">
        <v>264</v>
      </c>
      <c r="E3122">
        <v>148232</v>
      </c>
      <c r="F3122">
        <v>455932</v>
      </c>
      <c r="G3122">
        <v>3326.8</v>
      </c>
      <c r="H3122">
        <v>23337646.079999998</v>
      </c>
      <c r="I3122">
        <v>56328.160000000003</v>
      </c>
      <c r="J3122">
        <v>3.0449999999999999</v>
      </c>
      <c r="K3122">
        <v>24.5</v>
      </c>
      <c r="L3122">
        <v>31.318000000000001</v>
      </c>
      <c r="M3122">
        <v>17.225000000000001</v>
      </c>
    </row>
    <row r="3123" spans="1:13" x14ac:dyDescent="0.3">
      <c r="A3123" t="s">
        <v>18</v>
      </c>
      <c r="B3123">
        <v>2017</v>
      </c>
      <c r="C3123" t="s">
        <v>24</v>
      </c>
      <c r="D3123" t="s">
        <v>264</v>
      </c>
      <c r="E3123">
        <v>806</v>
      </c>
      <c r="F3123">
        <v>42489</v>
      </c>
      <c r="G3123">
        <v>3326.8</v>
      </c>
      <c r="I3123">
        <v>306.27999999999997</v>
      </c>
      <c r="J3123">
        <v>53.389000000000003</v>
      </c>
      <c r="K3123" t="s">
        <v>553</v>
      </c>
      <c r="L3123">
        <v>31.318000000000001</v>
      </c>
      <c r="M3123">
        <v>17.225000000000001</v>
      </c>
    </row>
    <row r="3124" spans="1:13" x14ac:dyDescent="0.3">
      <c r="A3124" t="s">
        <v>32</v>
      </c>
      <c r="B3124">
        <v>2017</v>
      </c>
      <c r="C3124" t="s">
        <v>19</v>
      </c>
      <c r="D3124" t="s">
        <v>264</v>
      </c>
      <c r="E3124">
        <v>2868</v>
      </c>
      <c r="F3124">
        <v>1682</v>
      </c>
      <c r="G3124">
        <v>3326.8</v>
      </c>
      <c r="H3124">
        <v>451537.91999999998</v>
      </c>
      <c r="I3124">
        <v>1089.8399999999999</v>
      </c>
      <c r="J3124">
        <v>0.58099999999999996</v>
      </c>
      <c r="K3124">
        <v>24.5</v>
      </c>
      <c r="L3124">
        <v>31.318000000000001</v>
      </c>
      <c r="M3124">
        <v>17.225000000000001</v>
      </c>
    </row>
    <row r="3125" spans="1:13" x14ac:dyDescent="0.3">
      <c r="A3125" t="s">
        <v>32</v>
      </c>
      <c r="B3125">
        <v>2017</v>
      </c>
      <c r="C3125" t="s">
        <v>21</v>
      </c>
      <c r="D3125" t="s">
        <v>264</v>
      </c>
      <c r="E3125">
        <v>2482</v>
      </c>
      <c r="F3125">
        <v>1765</v>
      </c>
      <c r="G3125">
        <v>3326.8</v>
      </c>
      <c r="H3125">
        <v>390766.08000000002</v>
      </c>
      <c r="I3125">
        <v>943.16</v>
      </c>
      <c r="J3125">
        <v>0</v>
      </c>
      <c r="K3125">
        <v>24.5</v>
      </c>
      <c r="L3125">
        <v>31.318000000000001</v>
      </c>
      <c r="M3125">
        <v>17.225000000000001</v>
      </c>
    </row>
    <row r="3126" spans="1:13" x14ac:dyDescent="0.3">
      <c r="A3126" t="s">
        <v>20</v>
      </c>
      <c r="B3126">
        <v>2017</v>
      </c>
      <c r="C3126" t="s">
        <v>21</v>
      </c>
      <c r="D3126" t="s">
        <v>264</v>
      </c>
      <c r="E3126">
        <v>195</v>
      </c>
      <c r="F3126">
        <v>396</v>
      </c>
      <c r="G3126">
        <v>3326.8</v>
      </c>
      <c r="H3126">
        <v>30700.799999999999</v>
      </c>
      <c r="I3126">
        <v>74.099999999999994</v>
      </c>
      <c r="J3126">
        <v>2.0249999999999999</v>
      </c>
      <c r="K3126">
        <v>24.5</v>
      </c>
      <c r="L3126">
        <v>31.318000000000001</v>
      </c>
      <c r="M3126">
        <v>17.225000000000001</v>
      </c>
    </row>
    <row r="3127" spans="1:13" x14ac:dyDescent="0.3">
      <c r="A3127" t="s">
        <v>13</v>
      </c>
      <c r="B3127">
        <v>2017</v>
      </c>
      <c r="C3127" t="s">
        <v>19</v>
      </c>
      <c r="D3127" t="s">
        <v>253</v>
      </c>
      <c r="E3127">
        <v>5897871</v>
      </c>
      <c r="F3127">
        <v>15441958</v>
      </c>
      <c r="G3127">
        <v>652.1</v>
      </c>
      <c r="H3127">
        <v>928560810.20000005</v>
      </c>
      <c r="I3127">
        <v>2241190.98</v>
      </c>
      <c r="J3127">
        <v>2.5409999999999999</v>
      </c>
      <c r="K3127">
        <v>26.212</v>
      </c>
      <c r="L3127">
        <v>37.756999999999998</v>
      </c>
      <c r="M3127" t="s">
        <v>554</v>
      </c>
    </row>
    <row r="3128" spans="1:13" x14ac:dyDescent="0.3">
      <c r="A3128" t="s">
        <v>13</v>
      </c>
      <c r="B3128">
        <v>2017</v>
      </c>
      <c r="C3128" t="s">
        <v>16</v>
      </c>
      <c r="D3128" t="s">
        <v>253</v>
      </c>
      <c r="E3128">
        <v>25761</v>
      </c>
      <c r="F3128">
        <v>76645</v>
      </c>
      <c r="G3128">
        <v>652.1</v>
      </c>
      <c r="H3128">
        <v>4055811.84</v>
      </c>
      <c r="I3128">
        <v>9789.18</v>
      </c>
      <c r="J3128">
        <v>2.67</v>
      </c>
      <c r="K3128">
        <v>26.212</v>
      </c>
      <c r="L3128">
        <v>37.756999999999998</v>
      </c>
      <c r="M3128">
        <v>14.96</v>
      </c>
    </row>
    <row r="3129" spans="1:13" x14ac:dyDescent="0.3">
      <c r="A3129" t="s">
        <v>18</v>
      </c>
      <c r="B3129">
        <v>2017</v>
      </c>
      <c r="C3129" t="s">
        <v>19</v>
      </c>
      <c r="D3129" t="s">
        <v>253</v>
      </c>
      <c r="E3129">
        <v>2234282</v>
      </c>
      <c r="F3129">
        <v>177056410</v>
      </c>
      <c r="G3129">
        <v>652.1</v>
      </c>
      <c r="H3129">
        <v>351765358.10000002</v>
      </c>
      <c r="I3129" t="s">
        <v>555</v>
      </c>
      <c r="K3129">
        <v>26.212</v>
      </c>
      <c r="L3129">
        <v>37.756999999999998</v>
      </c>
      <c r="M3129">
        <v>14.96</v>
      </c>
    </row>
    <row r="3130" spans="1:13" x14ac:dyDescent="0.3">
      <c r="A3130" t="s">
        <v>31</v>
      </c>
      <c r="B3130">
        <v>2017</v>
      </c>
      <c r="C3130" t="s">
        <v>16</v>
      </c>
      <c r="D3130" t="s">
        <v>253</v>
      </c>
      <c r="E3130">
        <v>2093</v>
      </c>
      <c r="G3130">
        <v>652.1</v>
      </c>
      <c r="H3130">
        <v>329521.91999999998</v>
      </c>
      <c r="I3130">
        <v>795.34</v>
      </c>
      <c r="J3130">
        <v>1.4510000000000001</v>
      </c>
      <c r="K3130">
        <v>26.212</v>
      </c>
      <c r="L3130" t="s">
        <v>556</v>
      </c>
      <c r="M3130">
        <v>14.96</v>
      </c>
    </row>
    <row r="3131" spans="1:13" x14ac:dyDescent="0.3">
      <c r="A3131" t="s">
        <v>32</v>
      </c>
      <c r="B3131">
        <v>2017</v>
      </c>
      <c r="C3131" t="s">
        <v>19</v>
      </c>
      <c r="D3131" t="s">
        <v>253</v>
      </c>
      <c r="E3131">
        <v>565472</v>
      </c>
      <c r="F3131">
        <v>283320</v>
      </c>
      <c r="G3131">
        <v>652.1</v>
      </c>
      <c r="H3131">
        <v>89027911.680000007</v>
      </c>
      <c r="I3131">
        <v>214879.35999999999</v>
      </c>
      <c r="J3131">
        <v>0.60299999999999998</v>
      </c>
      <c r="K3131">
        <v>26.212</v>
      </c>
      <c r="L3131">
        <v>37.756999999999998</v>
      </c>
      <c r="M3131">
        <v>14.96</v>
      </c>
    </row>
    <row r="3132" spans="1:13" x14ac:dyDescent="0.3">
      <c r="A3132" t="s">
        <v>32</v>
      </c>
      <c r="B3132">
        <v>2017</v>
      </c>
      <c r="D3132" t="s">
        <v>253</v>
      </c>
      <c r="E3132">
        <v>49460</v>
      </c>
      <c r="F3132">
        <v>31265</v>
      </c>
      <c r="G3132">
        <v>652.1</v>
      </c>
      <c r="I3132">
        <v>18794.8</v>
      </c>
      <c r="J3132">
        <v>0.67100000000000004</v>
      </c>
      <c r="K3132">
        <v>26.212</v>
      </c>
      <c r="L3132">
        <v>37.756999999999998</v>
      </c>
      <c r="M3132">
        <v>14.96</v>
      </c>
    </row>
    <row r="3133" spans="1:13" x14ac:dyDescent="0.3">
      <c r="A3133" t="s">
        <v>20</v>
      </c>
      <c r="B3133">
        <v>2017</v>
      </c>
      <c r="C3133" t="s">
        <v>21</v>
      </c>
      <c r="D3133" t="s">
        <v>253</v>
      </c>
      <c r="E3133">
        <v>9752941</v>
      </c>
      <c r="F3133">
        <v>35645666</v>
      </c>
      <c r="G3133">
        <v>652.1</v>
      </c>
      <c r="H3133">
        <v>1535503031</v>
      </c>
      <c r="I3133">
        <v>3706117.58</v>
      </c>
      <c r="J3133">
        <v>3.65</v>
      </c>
      <c r="K3133">
        <v>26.212</v>
      </c>
      <c r="L3133">
        <v>37.756999999999998</v>
      </c>
      <c r="M3133">
        <v>14.96</v>
      </c>
    </row>
    <row r="3134" spans="1:13" x14ac:dyDescent="0.3">
      <c r="A3134" t="s">
        <v>22</v>
      </c>
      <c r="B3134">
        <v>2017</v>
      </c>
      <c r="C3134" t="s">
        <v>19</v>
      </c>
      <c r="D3134" t="s">
        <v>295</v>
      </c>
      <c r="E3134">
        <v>101504</v>
      </c>
      <c r="F3134">
        <v>138836</v>
      </c>
      <c r="G3134">
        <v>1475.8</v>
      </c>
      <c r="H3134">
        <v>15980789.76</v>
      </c>
      <c r="I3134">
        <v>38571.519999999997</v>
      </c>
      <c r="J3134">
        <v>1.4930000000000001</v>
      </c>
      <c r="K3134">
        <v>19.486999999999998</v>
      </c>
      <c r="L3134">
        <v>30.047999999999998</v>
      </c>
    </row>
    <row r="3135" spans="1:13" x14ac:dyDescent="0.3">
      <c r="A3135" t="s">
        <v>13</v>
      </c>
      <c r="B3135">
        <v>2017</v>
      </c>
      <c r="C3135" t="s">
        <v>19</v>
      </c>
      <c r="D3135" t="s">
        <v>295</v>
      </c>
      <c r="E3135">
        <v>246539</v>
      </c>
      <c r="F3135">
        <v>620027</v>
      </c>
      <c r="G3135">
        <v>1475.8</v>
      </c>
      <c r="H3135">
        <v>38815100.159999996</v>
      </c>
      <c r="I3135">
        <v>93684.82</v>
      </c>
      <c r="J3135">
        <v>1.909</v>
      </c>
      <c r="K3135">
        <v>19.486999999999998</v>
      </c>
      <c r="L3135">
        <v>30.047999999999998</v>
      </c>
      <c r="M3135">
        <v>10.445</v>
      </c>
    </row>
    <row r="3136" spans="1:13" x14ac:dyDescent="0.3">
      <c r="A3136" t="s">
        <v>13</v>
      </c>
      <c r="B3136">
        <v>2017</v>
      </c>
      <c r="C3136" t="s">
        <v>16</v>
      </c>
      <c r="D3136" t="s">
        <v>295</v>
      </c>
      <c r="E3136">
        <v>13953</v>
      </c>
      <c r="F3136">
        <v>44845</v>
      </c>
      <c r="G3136" t="s">
        <v>557</v>
      </c>
      <c r="H3136">
        <v>2196760.3199999998</v>
      </c>
      <c r="I3136">
        <v>5302.14</v>
      </c>
      <c r="J3136">
        <v>3.2229999999999999</v>
      </c>
      <c r="K3136">
        <v>19.486999999999998</v>
      </c>
      <c r="L3136">
        <v>30.047999999999998</v>
      </c>
      <c r="M3136">
        <v>10.445</v>
      </c>
    </row>
    <row r="3137" spans="1:13" x14ac:dyDescent="0.3">
      <c r="A3137" t="s">
        <v>18</v>
      </c>
      <c r="B3137">
        <v>2017</v>
      </c>
      <c r="C3137" t="s">
        <v>24</v>
      </c>
      <c r="D3137" t="s">
        <v>295</v>
      </c>
      <c r="E3137">
        <v>91618</v>
      </c>
      <c r="G3137">
        <v>1475.8</v>
      </c>
      <c r="H3137">
        <v>14424337.92</v>
      </c>
      <c r="I3137">
        <v>34814.839999999997</v>
      </c>
      <c r="J3137">
        <v>68.900000000000006</v>
      </c>
      <c r="K3137">
        <v>19.486999999999998</v>
      </c>
      <c r="L3137">
        <v>30.047999999999998</v>
      </c>
      <c r="M3137">
        <v>10.445</v>
      </c>
    </row>
    <row r="3138" spans="1:13" x14ac:dyDescent="0.3">
      <c r="A3138" t="s">
        <v>32</v>
      </c>
      <c r="B3138">
        <v>2017</v>
      </c>
      <c r="C3138" t="s">
        <v>38</v>
      </c>
      <c r="D3138" t="s">
        <v>295</v>
      </c>
      <c r="E3138">
        <v>12884</v>
      </c>
      <c r="F3138">
        <v>9838</v>
      </c>
      <c r="G3138">
        <v>1475.8</v>
      </c>
      <c r="H3138">
        <v>2028456.96</v>
      </c>
      <c r="I3138">
        <v>4895.92</v>
      </c>
      <c r="J3138">
        <v>0.91900000000000004</v>
      </c>
      <c r="K3138">
        <v>19.486999999999998</v>
      </c>
      <c r="L3138">
        <v>30.047999999999998</v>
      </c>
      <c r="M3138">
        <v>10.445</v>
      </c>
    </row>
    <row r="3139" spans="1:13" x14ac:dyDescent="0.3">
      <c r="A3139" t="s">
        <v>32</v>
      </c>
      <c r="B3139">
        <v>2017</v>
      </c>
      <c r="C3139" t="s">
        <v>120</v>
      </c>
      <c r="D3139" t="s">
        <v>295</v>
      </c>
      <c r="E3139">
        <v>97</v>
      </c>
      <c r="F3139">
        <v>66</v>
      </c>
      <c r="G3139">
        <v>1475.8</v>
      </c>
      <c r="H3139">
        <v>15271.68</v>
      </c>
      <c r="I3139">
        <v>36.86</v>
      </c>
      <c r="J3139">
        <v>0.69699999999999995</v>
      </c>
      <c r="K3139">
        <v>19.486999999999998</v>
      </c>
      <c r="L3139">
        <v>30.047999999999998</v>
      </c>
      <c r="M3139">
        <v>10.445</v>
      </c>
    </row>
    <row r="3140" spans="1:13" x14ac:dyDescent="0.3">
      <c r="A3140" t="s">
        <v>20</v>
      </c>
      <c r="B3140">
        <v>2017</v>
      </c>
      <c r="C3140" t="s">
        <v>27</v>
      </c>
      <c r="D3140" t="s">
        <v>295</v>
      </c>
      <c r="E3140">
        <v>330401</v>
      </c>
      <c r="F3140">
        <v>929884</v>
      </c>
      <c r="G3140">
        <v>1475.8</v>
      </c>
      <c r="H3140">
        <v>52018333.439999998</v>
      </c>
      <c r="I3140">
        <v>125552.38</v>
      </c>
      <c r="J3140">
        <v>2.101</v>
      </c>
      <c r="K3140">
        <v>19.486999999999998</v>
      </c>
      <c r="L3140">
        <v>30.047999999999998</v>
      </c>
      <c r="M3140">
        <v>10.445</v>
      </c>
    </row>
    <row r="3141" spans="1:13" x14ac:dyDescent="0.3">
      <c r="A3141" t="s">
        <v>22</v>
      </c>
      <c r="B3141">
        <v>2017</v>
      </c>
      <c r="C3141" t="s">
        <v>14</v>
      </c>
      <c r="D3141" t="s">
        <v>28</v>
      </c>
      <c r="E3141">
        <v>3379</v>
      </c>
      <c r="F3141">
        <v>3368</v>
      </c>
      <c r="G3141">
        <v>1830</v>
      </c>
      <c r="H3141">
        <v>531989.76000000001</v>
      </c>
      <c r="I3141">
        <v>1284.02</v>
      </c>
      <c r="J3141">
        <v>0.82</v>
      </c>
      <c r="K3141">
        <v>26.004999999999999</v>
      </c>
      <c r="L3141">
        <v>35.557000000000002</v>
      </c>
      <c r="M3141">
        <v>16.87</v>
      </c>
    </row>
    <row r="3142" spans="1:13" x14ac:dyDescent="0.3">
      <c r="A3142" t="s">
        <v>13</v>
      </c>
      <c r="B3142">
        <v>2017</v>
      </c>
      <c r="C3142" t="s">
        <v>14</v>
      </c>
      <c r="D3142" t="s">
        <v>28</v>
      </c>
      <c r="E3142">
        <v>249341</v>
      </c>
      <c r="F3142">
        <v>633542</v>
      </c>
      <c r="G3142">
        <v>1830</v>
      </c>
      <c r="H3142">
        <v>39256247.039999999</v>
      </c>
      <c r="I3142">
        <v>94749.58</v>
      </c>
      <c r="J3142">
        <v>2.4500000000000002</v>
      </c>
      <c r="K3142">
        <v>26.004999999999999</v>
      </c>
      <c r="L3142">
        <v>35.557000000000002</v>
      </c>
      <c r="M3142">
        <v>16.87</v>
      </c>
    </row>
    <row r="3143" spans="1:13" x14ac:dyDescent="0.3">
      <c r="A3143" t="s">
        <v>13</v>
      </c>
      <c r="B3143">
        <v>2017</v>
      </c>
      <c r="C3143" t="s">
        <v>16</v>
      </c>
      <c r="D3143" t="s">
        <v>28</v>
      </c>
      <c r="E3143">
        <v>1295678</v>
      </c>
      <c r="F3143">
        <v>4671912</v>
      </c>
      <c r="G3143">
        <v>1830</v>
      </c>
      <c r="H3143">
        <v>203991544.30000001</v>
      </c>
      <c r="I3143">
        <v>492357.64</v>
      </c>
      <c r="J3143">
        <v>3.3759999999999999</v>
      </c>
      <c r="K3143">
        <v>26.004999999999999</v>
      </c>
      <c r="L3143">
        <v>35.557000000000002</v>
      </c>
      <c r="M3143">
        <v>16.87</v>
      </c>
    </row>
    <row r="3144" spans="1:13" x14ac:dyDescent="0.3">
      <c r="A3144" t="s">
        <v>13</v>
      </c>
      <c r="B3144">
        <v>2017</v>
      </c>
      <c r="C3144" t="s">
        <v>17</v>
      </c>
      <c r="D3144" t="s">
        <v>28</v>
      </c>
      <c r="E3144">
        <v>3992412</v>
      </c>
      <c r="F3144">
        <v>11010468</v>
      </c>
      <c r="G3144">
        <v>1830</v>
      </c>
      <c r="H3144">
        <v>628565345.29999995</v>
      </c>
      <c r="I3144">
        <v>1517116.56</v>
      </c>
      <c r="J3144">
        <v>2.6850000000000001</v>
      </c>
      <c r="K3144">
        <v>26.004999999999999</v>
      </c>
      <c r="L3144">
        <v>35.557000000000002</v>
      </c>
      <c r="M3144">
        <v>16.87</v>
      </c>
    </row>
    <row r="3145" spans="1:13" x14ac:dyDescent="0.3">
      <c r="A3145" t="s">
        <v>18</v>
      </c>
      <c r="B3145">
        <v>2017</v>
      </c>
      <c r="C3145" t="s">
        <v>24</v>
      </c>
      <c r="D3145" t="s">
        <v>28</v>
      </c>
      <c r="E3145">
        <v>19160</v>
      </c>
      <c r="F3145">
        <v>1737321</v>
      </c>
      <c r="G3145">
        <v>1830</v>
      </c>
      <c r="I3145">
        <v>7280.8</v>
      </c>
      <c r="J3145">
        <v>90.575000000000003</v>
      </c>
      <c r="K3145">
        <v>26.004999999999999</v>
      </c>
      <c r="L3145">
        <v>35.557000000000002</v>
      </c>
      <c r="M3145">
        <v>16.87</v>
      </c>
    </row>
    <row r="3146" spans="1:13" x14ac:dyDescent="0.3">
      <c r="A3146" t="s">
        <v>31</v>
      </c>
      <c r="B3146">
        <v>2017</v>
      </c>
      <c r="C3146" t="s">
        <v>19</v>
      </c>
      <c r="D3146" t="s">
        <v>28</v>
      </c>
      <c r="E3146">
        <v>7382</v>
      </c>
      <c r="F3146">
        <v>9055</v>
      </c>
      <c r="G3146">
        <v>1830</v>
      </c>
      <c r="H3146">
        <v>1162222.0800000001</v>
      </c>
      <c r="I3146">
        <v>2805.16</v>
      </c>
      <c r="J3146">
        <v>1.27</v>
      </c>
      <c r="K3146">
        <v>26.004999999999999</v>
      </c>
      <c r="L3146">
        <v>35.557000000000002</v>
      </c>
      <c r="M3146">
        <v>16.87</v>
      </c>
    </row>
    <row r="3147" spans="1:13" x14ac:dyDescent="0.3">
      <c r="A3147" t="s">
        <v>32</v>
      </c>
      <c r="B3147">
        <v>2017</v>
      </c>
      <c r="C3147" t="s">
        <v>38</v>
      </c>
      <c r="D3147" t="s">
        <v>28</v>
      </c>
      <c r="E3147">
        <v>67548</v>
      </c>
      <c r="F3147">
        <v>45383</v>
      </c>
      <c r="G3147">
        <v>1830</v>
      </c>
      <c r="H3147">
        <v>10634757.119999999</v>
      </c>
      <c r="I3147">
        <v>25668.240000000002</v>
      </c>
      <c r="J3147">
        <v>0.58299999999999996</v>
      </c>
      <c r="K3147">
        <v>26.004999999999999</v>
      </c>
      <c r="L3147">
        <v>35.557000000000002</v>
      </c>
    </row>
    <row r="3148" spans="1:13" x14ac:dyDescent="0.3">
      <c r="A3148" t="s">
        <v>32</v>
      </c>
      <c r="B3148">
        <v>2017</v>
      </c>
      <c r="C3148" t="s">
        <v>21</v>
      </c>
      <c r="D3148" t="s">
        <v>28</v>
      </c>
      <c r="E3148">
        <v>10454</v>
      </c>
      <c r="F3148">
        <v>9583</v>
      </c>
      <c r="G3148">
        <v>1830</v>
      </c>
      <c r="H3148">
        <v>1645877.76</v>
      </c>
      <c r="I3148">
        <v>3972.52</v>
      </c>
      <c r="J3148">
        <v>0.73299999999999998</v>
      </c>
      <c r="K3148">
        <v>26.004999999999999</v>
      </c>
      <c r="L3148">
        <v>35.557000000000002</v>
      </c>
      <c r="M3148">
        <v>16.87</v>
      </c>
    </row>
    <row r="3149" spans="1:13" x14ac:dyDescent="0.3">
      <c r="A3149" t="s">
        <v>20</v>
      </c>
      <c r="B3149">
        <v>2017</v>
      </c>
      <c r="C3149" t="s">
        <v>48</v>
      </c>
      <c r="D3149" t="s">
        <v>28</v>
      </c>
      <c r="E3149">
        <v>117360</v>
      </c>
      <c r="F3149">
        <v>362744</v>
      </c>
      <c r="G3149">
        <v>1830</v>
      </c>
      <c r="H3149">
        <v>18477158.399999999</v>
      </c>
      <c r="I3149">
        <v>44596.800000000003</v>
      </c>
      <c r="J3149">
        <v>2.677</v>
      </c>
      <c r="K3149">
        <v>26.004999999999999</v>
      </c>
      <c r="L3149">
        <v>35.557000000000002</v>
      </c>
      <c r="M3149">
        <v>16.87</v>
      </c>
    </row>
    <row r="3150" spans="1:13" x14ac:dyDescent="0.3">
      <c r="A3150" t="s">
        <v>13</v>
      </c>
      <c r="B3150">
        <v>2018</v>
      </c>
      <c r="D3150" t="s">
        <v>515</v>
      </c>
      <c r="E3150">
        <v>133200</v>
      </c>
      <c r="F3150">
        <v>239998</v>
      </c>
      <c r="G3150">
        <v>2992.9</v>
      </c>
      <c r="H3150">
        <v>21605040</v>
      </c>
      <c r="I3150">
        <v>46620</v>
      </c>
      <c r="K3150">
        <v>20.715</v>
      </c>
      <c r="L3150">
        <v>30.19</v>
      </c>
      <c r="M3150">
        <v>13.13</v>
      </c>
    </row>
    <row r="3151" spans="1:13" x14ac:dyDescent="0.3">
      <c r="A3151" t="s">
        <v>18</v>
      </c>
      <c r="B3151">
        <v>2018</v>
      </c>
      <c r="D3151" t="s">
        <v>515</v>
      </c>
      <c r="E3151">
        <v>2130</v>
      </c>
      <c r="F3151">
        <v>45792</v>
      </c>
      <c r="G3151">
        <v>2992.9</v>
      </c>
      <c r="H3151">
        <v>345486</v>
      </c>
      <c r="I3151">
        <v>745.5</v>
      </c>
      <c r="J3151">
        <v>23.577999999999999</v>
      </c>
      <c r="K3151">
        <v>20.715</v>
      </c>
      <c r="L3151">
        <v>30.19</v>
      </c>
      <c r="M3151">
        <v>13.13</v>
      </c>
    </row>
    <row r="3152" spans="1:13" x14ac:dyDescent="0.3">
      <c r="A3152" t="s">
        <v>31</v>
      </c>
      <c r="B3152">
        <v>2018</v>
      </c>
      <c r="D3152" t="s">
        <v>515</v>
      </c>
      <c r="E3152">
        <v>573</v>
      </c>
      <c r="F3152">
        <v>468</v>
      </c>
      <c r="G3152">
        <v>2992.9</v>
      </c>
      <c r="H3152">
        <v>92940.6</v>
      </c>
      <c r="I3152">
        <v>200.55</v>
      </c>
      <c r="J3152">
        <v>0.85199999999999998</v>
      </c>
      <c r="K3152">
        <v>20.715</v>
      </c>
      <c r="L3152">
        <v>30.19</v>
      </c>
      <c r="M3152">
        <v>13.13</v>
      </c>
    </row>
    <row r="3153" spans="1:13" x14ac:dyDescent="0.3">
      <c r="A3153" t="s">
        <v>32</v>
      </c>
      <c r="B3153">
        <v>2018</v>
      </c>
      <c r="C3153" t="s">
        <v>19</v>
      </c>
      <c r="D3153" t="s">
        <v>515</v>
      </c>
      <c r="E3153">
        <v>1144</v>
      </c>
      <c r="F3153">
        <v>1028</v>
      </c>
      <c r="G3153" t="s">
        <v>558</v>
      </c>
      <c r="H3153">
        <v>185556.8</v>
      </c>
      <c r="I3153">
        <v>400.4</v>
      </c>
      <c r="J3153">
        <v>0.98699999999999999</v>
      </c>
      <c r="K3153">
        <v>20.715</v>
      </c>
      <c r="L3153">
        <v>30.19</v>
      </c>
      <c r="M3153">
        <v>13.13</v>
      </c>
    </row>
    <row r="3154" spans="1:13" x14ac:dyDescent="0.3">
      <c r="A3154" t="s">
        <v>32</v>
      </c>
      <c r="B3154">
        <v>2018</v>
      </c>
      <c r="C3154" t="s">
        <v>21</v>
      </c>
      <c r="D3154" t="s">
        <v>515</v>
      </c>
      <c r="E3154">
        <v>1448</v>
      </c>
      <c r="F3154">
        <v>1385</v>
      </c>
      <c r="G3154">
        <v>2992.9</v>
      </c>
      <c r="H3154">
        <v>234865.6</v>
      </c>
      <c r="I3154">
        <v>506.8</v>
      </c>
      <c r="J3154">
        <v>1.0640000000000001</v>
      </c>
      <c r="K3154">
        <v>20.715</v>
      </c>
      <c r="L3154">
        <v>30.19</v>
      </c>
      <c r="M3154">
        <v>13.13</v>
      </c>
    </row>
    <row r="3155" spans="1:13" x14ac:dyDescent="0.3">
      <c r="A3155" t="s">
        <v>20</v>
      </c>
      <c r="B3155">
        <v>2018</v>
      </c>
      <c r="C3155" t="s">
        <v>48</v>
      </c>
      <c r="D3155" t="s">
        <v>515</v>
      </c>
      <c r="E3155">
        <v>3930</v>
      </c>
      <c r="F3155">
        <v>7742</v>
      </c>
      <c r="G3155">
        <v>2992.9</v>
      </c>
      <c r="H3155">
        <v>637446</v>
      </c>
      <c r="I3155">
        <v>1375.5</v>
      </c>
      <c r="J3155">
        <v>2.1520000000000001</v>
      </c>
      <c r="K3155">
        <v>20.715</v>
      </c>
      <c r="L3155">
        <v>30.19</v>
      </c>
      <c r="M3155">
        <v>13.13</v>
      </c>
    </row>
    <row r="3156" spans="1:13" x14ac:dyDescent="0.3">
      <c r="A3156" t="s">
        <v>22</v>
      </c>
      <c r="B3156">
        <v>2018</v>
      </c>
      <c r="C3156" t="s">
        <v>19</v>
      </c>
      <c r="D3156" t="s">
        <v>243</v>
      </c>
      <c r="E3156">
        <v>2883</v>
      </c>
      <c r="F3156">
        <v>3088</v>
      </c>
      <c r="G3156">
        <v>1521.4</v>
      </c>
      <c r="H3156">
        <v>467622.6</v>
      </c>
      <c r="I3156">
        <v>1009.05</v>
      </c>
      <c r="J3156">
        <v>1.1439999999999999</v>
      </c>
      <c r="K3156">
        <v>26.818000000000001</v>
      </c>
      <c r="L3156">
        <v>37.765000000000001</v>
      </c>
      <c r="M3156">
        <v>16.385000000000002</v>
      </c>
    </row>
    <row r="3157" spans="1:13" x14ac:dyDescent="0.3">
      <c r="A3157" t="s">
        <v>13</v>
      </c>
      <c r="B3157">
        <v>2018</v>
      </c>
      <c r="C3157" t="s">
        <v>14</v>
      </c>
      <c r="D3157" t="s">
        <v>243</v>
      </c>
      <c r="E3157">
        <v>445393</v>
      </c>
      <c r="G3157">
        <v>1521.4</v>
      </c>
      <c r="H3157">
        <v>72242744.599999994</v>
      </c>
      <c r="I3157">
        <v>155887.54999999999</v>
      </c>
      <c r="J3157">
        <v>1.44</v>
      </c>
      <c r="K3157">
        <v>26.818000000000001</v>
      </c>
      <c r="L3157">
        <v>37.765000000000001</v>
      </c>
      <c r="M3157">
        <v>16.385000000000002</v>
      </c>
    </row>
    <row r="3158" spans="1:13" x14ac:dyDescent="0.3">
      <c r="A3158" t="s">
        <v>13</v>
      </c>
      <c r="B3158">
        <v>2018</v>
      </c>
      <c r="C3158" t="s">
        <v>16</v>
      </c>
      <c r="D3158" t="s">
        <v>243</v>
      </c>
      <c r="E3158">
        <v>60400</v>
      </c>
      <c r="F3158">
        <v>136281</v>
      </c>
      <c r="G3158">
        <v>-1521.4</v>
      </c>
      <c r="H3158">
        <v>9796880</v>
      </c>
      <c r="I3158">
        <v>21140</v>
      </c>
      <c r="J3158">
        <v>2.2050000000000001</v>
      </c>
      <c r="K3158">
        <v>26.818000000000001</v>
      </c>
      <c r="L3158">
        <v>37.765000000000001</v>
      </c>
      <c r="M3158">
        <v>16.385000000000002</v>
      </c>
    </row>
    <row r="3159" spans="1:13" x14ac:dyDescent="0.3">
      <c r="A3159" t="s">
        <v>13</v>
      </c>
      <c r="B3159">
        <v>2018</v>
      </c>
      <c r="C3159" t="s">
        <v>17</v>
      </c>
      <c r="D3159" t="s">
        <v>243</v>
      </c>
      <c r="E3159">
        <v>2653929</v>
      </c>
      <c r="F3159" t="s">
        <v>559</v>
      </c>
      <c r="G3159" t="s">
        <v>560</v>
      </c>
      <c r="H3159">
        <v>430467283.80000001</v>
      </c>
      <c r="I3159">
        <v>928875.15</v>
      </c>
      <c r="J3159">
        <v>1.8089999999999999</v>
      </c>
      <c r="K3159">
        <v>26.818000000000001</v>
      </c>
      <c r="L3159">
        <v>37.765000000000001</v>
      </c>
      <c r="M3159">
        <v>16.385000000000002</v>
      </c>
    </row>
    <row r="3160" spans="1:13" x14ac:dyDescent="0.3">
      <c r="A3160" t="s">
        <v>18</v>
      </c>
      <c r="B3160">
        <v>2018</v>
      </c>
      <c r="C3160" t="s">
        <v>24</v>
      </c>
      <c r="D3160" t="s">
        <v>243</v>
      </c>
      <c r="E3160">
        <v>225567</v>
      </c>
      <c r="F3160">
        <v>20116277</v>
      </c>
      <c r="G3160">
        <v>1521.4</v>
      </c>
      <c r="H3160">
        <v>36586967.399999999</v>
      </c>
      <c r="I3160">
        <v>78948.45</v>
      </c>
      <c r="J3160">
        <v>65.488</v>
      </c>
      <c r="K3160">
        <v>26.818000000000001</v>
      </c>
      <c r="L3160">
        <v>37.765000000000001</v>
      </c>
      <c r="M3160">
        <v>16.385000000000002</v>
      </c>
    </row>
    <row r="3161" spans="1:13" x14ac:dyDescent="0.3">
      <c r="A3161" t="s">
        <v>31</v>
      </c>
      <c r="B3161">
        <v>2018</v>
      </c>
      <c r="C3161" t="s">
        <v>21</v>
      </c>
      <c r="D3161" t="s">
        <v>243</v>
      </c>
      <c r="E3161">
        <v>7308</v>
      </c>
      <c r="F3161">
        <v>10355</v>
      </c>
      <c r="G3161">
        <v>1521.4</v>
      </c>
      <c r="H3161">
        <v>1185357.6000000001</v>
      </c>
      <c r="I3161">
        <v>2557.8000000000002</v>
      </c>
      <c r="K3161" t="s">
        <v>198</v>
      </c>
      <c r="L3161">
        <v>37.765000000000001</v>
      </c>
      <c r="M3161">
        <v>16.385000000000002</v>
      </c>
    </row>
    <row r="3162" spans="1:13" x14ac:dyDescent="0.3">
      <c r="A3162" t="s">
        <v>32</v>
      </c>
      <c r="B3162">
        <v>2018</v>
      </c>
      <c r="C3162" t="s">
        <v>19</v>
      </c>
      <c r="D3162" t="s">
        <v>243</v>
      </c>
      <c r="E3162">
        <v>8180</v>
      </c>
      <c r="F3162">
        <v>7312</v>
      </c>
      <c r="G3162">
        <v>1521.4</v>
      </c>
      <c r="H3162">
        <v>1326796</v>
      </c>
      <c r="I3162">
        <v>2863</v>
      </c>
      <c r="J3162">
        <v>0.89200000000000002</v>
      </c>
      <c r="K3162">
        <v>26.818000000000001</v>
      </c>
      <c r="L3162">
        <v>37.765000000000001</v>
      </c>
    </row>
    <row r="3163" spans="1:13" x14ac:dyDescent="0.3">
      <c r="A3163" t="s">
        <v>20</v>
      </c>
      <c r="B3163">
        <v>2018</v>
      </c>
      <c r="C3163" t="s">
        <v>21</v>
      </c>
      <c r="D3163" t="s">
        <v>243</v>
      </c>
      <c r="E3163">
        <v>2156652</v>
      </c>
      <c r="F3163">
        <v>6465905</v>
      </c>
      <c r="G3163">
        <v>1521.4</v>
      </c>
      <c r="H3163">
        <v>349808954.39999998</v>
      </c>
      <c r="I3163">
        <v>754828.2</v>
      </c>
      <c r="K3163">
        <v>26.818000000000001</v>
      </c>
      <c r="L3163">
        <v>37.765000000000001</v>
      </c>
      <c r="M3163">
        <v>16.385000000000002</v>
      </c>
    </row>
    <row r="3164" spans="1:13" x14ac:dyDescent="0.3">
      <c r="A3164" t="s">
        <v>22</v>
      </c>
      <c r="B3164">
        <v>2018</v>
      </c>
      <c r="C3164" t="s">
        <v>19</v>
      </c>
      <c r="D3164" t="s">
        <v>282</v>
      </c>
      <c r="E3164">
        <v>6880</v>
      </c>
      <c r="F3164">
        <v>1682</v>
      </c>
      <c r="G3164">
        <v>1515.5</v>
      </c>
      <c r="H3164">
        <v>1115936</v>
      </c>
      <c r="I3164">
        <v>2408</v>
      </c>
      <c r="J3164">
        <v>0.19500000000000001</v>
      </c>
      <c r="K3164">
        <v>26.213999999999999</v>
      </c>
      <c r="L3164">
        <v>36.987000000000002</v>
      </c>
      <c r="M3164">
        <v>15.785</v>
      </c>
    </row>
    <row r="3165" spans="1:13" x14ac:dyDescent="0.3">
      <c r="A3165" t="s">
        <v>13</v>
      </c>
      <c r="B3165">
        <v>2018</v>
      </c>
      <c r="C3165" t="s">
        <v>19</v>
      </c>
      <c r="D3165" t="s">
        <v>282</v>
      </c>
      <c r="F3165">
        <v>6509430</v>
      </c>
      <c r="G3165">
        <v>1515.5</v>
      </c>
      <c r="H3165">
        <v>671731511.60000002</v>
      </c>
      <c r="I3165">
        <v>1449482.3</v>
      </c>
      <c r="J3165">
        <v>1.5209999999999999</v>
      </c>
      <c r="K3165">
        <v>26.213999999999999</v>
      </c>
      <c r="L3165">
        <v>36.987000000000002</v>
      </c>
      <c r="M3165">
        <v>15.785</v>
      </c>
    </row>
    <row r="3166" spans="1:13" x14ac:dyDescent="0.3">
      <c r="A3166" t="s">
        <v>18</v>
      </c>
      <c r="B3166">
        <v>2018</v>
      </c>
      <c r="C3166" t="s">
        <v>24</v>
      </c>
      <c r="D3166" t="s">
        <v>282</v>
      </c>
      <c r="E3166">
        <v>43267</v>
      </c>
      <c r="F3166">
        <v>93432</v>
      </c>
      <c r="G3166">
        <v>1515.5</v>
      </c>
      <c r="H3166">
        <v>7017907.4000000004</v>
      </c>
      <c r="I3166">
        <v>15143.45</v>
      </c>
      <c r="J3166">
        <v>1.7310000000000001</v>
      </c>
      <c r="K3166">
        <v>26.213999999999999</v>
      </c>
      <c r="L3166">
        <v>36.987000000000002</v>
      </c>
      <c r="M3166">
        <v>15.785</v>
      </c>
    </row>
    <row r="3167" spans="1:13" x14ac:dyDescent="0.3">
      <c r="A3167" t="s">
        <v>31</v>
      </c>
      <c r="B3167">
        <v>2018</v>
      </c>
      <c r="C3167" t="s">
        <v>24</v>
      </c>
      <c r="D3167" t="s">
        <v>282</v>
      </c>
      <c r="E3167">
        <v>847</v>
      </c>
      <c r="F3167">
        <v>27</v>
      </c>
      <c r="G3167">
        <v>1515.5</v>
      </c>
      <c r="H3167">
        <v>137383.4</v>
      </c>
      <c r="I3167">
        <v>296.45</v>
      </c>
      <c r="J3167">
        <v>9.9000000000000005E-2</v>
      </c>
      <c r="K3167">
        <v>26.213999999999999</v>
      </c>
      <c r="L3167">
        <v>36.987000000000002</v>
      </c>
      <c r="M3167">
        <v>15.785</v>
      </c>
    </row>
    <row r="3168" spans="1:13" x14ac:dyDescent="0.3">
      <c r="A3168" t="s">
        <v>32</v>
      </c>
      <c r="B3168">
        <v>2018</v>
      </c>
      <c r="C3168" t="s">
        <v>19</v>
      </c>
      <c r="D3168" t="s">
        <v>282</v>
      </c>
      <c r="E3168">
        <v>78781</v>
      </c>
      <c r="F3168">
        <v>25836</v>
      </c>
      <c r="G3168">
        <v>1515.5</v>
      </c>
      <c r="H3168">
        <v>12778278.199999999</v>
      </c>
      <c r="I3168">
        <v>27573.35</v>
      </c>
      <c r="J3168" t="s">
        <v>561</v>
      </c>
      <c r="K3168">
        <v>26.213999999999999</v>
      </c>
      <c r="L3168">
        <v>36.987000000000002</v>
      </c>
      <c r="M3168">
        <v>15.785</v>
      </c>
    </row>
    <row r="3169" spans="1:13" x14ac:dyDescent="0.3">
      <c r="A3169" t="s">
        <v>32</v>
      </c>
      <c r="B3169">
        <v>2018</v>
      </c>
      <c r="C3169" t="s">
        <v>21</v>
      </c>
      <c r="D3169" t="s">
        <v>282</v>
      </c>
      <c r="E3169">
        <v>2925</v>
      </c>
      <c r="F3169">
        <v>871</v>
      </c>
      <c r="G3169">
        <v>1515.5</v>
      </c>
      <c r="H3169">
        <v>474435</v>
      </c>
      <c r="I3169">
        <v>1023.75</v>
      </c>
      <c r="J3169">
        <v>0.32400000000000001</v>
      </c>
      <c r="K3169">
        <v>26.213999999999999</v>
      </c>
      <c r="L3169">
        <v>36.987000000000002</v>
      </c>
      <c r="M3169">
        <v>15.785</v>
      </c>
    </row>
    <row r="3170" spans="1:13" x14ac:dyDescent="0.3">
      <c r="A3170" t="s">
        <v>20</v>
      </c>
      <c r="B3170">
        <v>2018</v>
      </c>
      <c r="D3170" t="s">
        <v>282</v>
      </c>
      <c r="E3170">
        <v>99925</v>
      </c>
      <c r="F3170">
        <v>166979</v>
      </c>
      <c r="G3170">
        <v>1515.5</v>
      </c>
      <c r="H3170">
        <v>16207835</v>
      </c>
      <c r="I3170" t="s">
        <v>562</v>
      </c>
      <c r="J3170">
        <v>1.7929999999999999</v>
      </c>
      <c r="K3170">
        <v>26.213999999999999</v>
      </c>
      <c r="L3170">
        <v>36.987000000000002</v>
      </c>
      <c r="M3170">
        <v>15.785</v>
      </c>
    </row>
    <row r="3171" spans="1:13" x14ac:dyDescent="0.3">
      <c r="A3171" t="s">
        <v>22</v>
      </c>
      <c r="B3171">
        <v>2018</v>
      </c>
      <c r="C3171" t="s">
        <v>19</v>
      </c>
      <c r="D3171" t="s">
        <v>244</v>
      </c>
      <c r="E3171">
        <v>11994</v>
      </c>
      <c r="F3171">
        <v>9646</v>
      </c>
      <c r="G3171">
        <v>1125.4000000000001</v>
      </c>
      <c r="H3171">
        <v>1945426.8</v>
      </c>
      <c r="I3171">
        <v>4197.8999999999996</v>
      </c>
      <c r="K3171" t="s">
        <v>563</v>
      </c>
      <c r="L3171">
        <v>39.686</v>
      </c>
      <c r="M3171">
        <v>17.076000000000001</v>
      </c>
    </row>
    <row r="3172" spans="1:13" x14ac:dyDescent="0.3">
      <c r="A3172" t="s">
        <v>13</v>
      </c>
      <c r="B3172">
        <v>2018</v>
      </c>
      <c r="C3172" t="s">
        <v>19</v>
      </c>
      <c r="D3172" t="s">
        <v>244</v>
      </c>
      <c r="E3172">
        <v>809367</v>
      </c>
      <c r="F3172">
        <v>1819260</v>
      </c>
      <c r="G3172">
        <v>1125.4000000000001</v>
      </c>
      <c r="H3172">
        <v>131279327.40000001</v>
      </c>
      <c r="I3172">
        <v>283278.45</v>
      </c>
      <c r="J3172">
        <v>2.1309999999999998</v>
      </c>
      <c r="K3172">
        <v>27.728000000000002</v>
      </c>
      <c r="L3172">
        <v>39.686</v>
      </c>
      <c r="M3172">
        <v>17.076000000000001</v>
      </c>
    </row>
    <row r="3173" spans="1:13" x14ac:dyDescent="0.3">
      <c r="A3173" t="s">
        <v>13</v>
      </c>
      <c r="B3173">
        <v>2018</v>
      </c>
      <c r="C3173" t="s">
        <v>16</v>
      </c>
      <c r="D3173" t="s">
        <v>244</v>
      </c>
      <c r="G3173">
        <v>1125.4000000000001</v>
      </c>
      <c r="H3173">
        <v>4798200.4000000004</v>
      </c>
      <c r="I3173">
        <v>10353.700000000001</v>
      </c>
      <c r="J3173">
        <v>2.6760000000000002</v>
      </c>
      <c r="K3173">
        <v>27.728000000000002</v>
      </c>
      <c r="M3173">
        <v>17.076000000000001</v>
      </c>
    </row>
    <row r="3174" spans="1:13" x14ac:dyDescent="0.3">
      <c r="A3174" t="s">
        <v>18</v>
      </c>
      <c r="B3174">
        <v>2018</v>
      </c>
      <c r="C3174" t="s">
        <v>24</v>
      </c>
      <c r="D3174" t="s">
        <v>244</v>
      </c>
      <c r="E3174">
        <v>161039</v>
      </c>
      <c r="F3174">
        <v>11664869</v>
      </c>
      <c r="G3174">
        <v>1125.4000000000001</v>
      </c>
      <c r="H3174">
        <v>26120525.800000001</v>
      </c>
      <c r="I3174">
        <v>56363.65</v>
      </c>
      <c r="J3174">
        <v>66.590999999999994</v>
      </c>
      <c r="K3174">
        <v>27.728000000000002</v>
      </c>
      <c r="L3174">
        <v>39.686</v>
      </c>
      <c r="M3174">
        <v>17.076000000000001</v>
      </c>
    </row>
    <row r="3175" spans="1:13" x14ac:dyDescent="0.3">
      <c r="A3175" t="s">
        <v>32</v>
      </c>
      <c r="B3175">
        <v>2018</v>
      </c>
      <c r="C3175" t="s">
        <v>19</v>
      </c>
      <c r="D3175" t="s">
        <v>244</v>
      </c>
      <c r="E3175">
        <v>106156</v>
      </c>
      <c r="F3175">
        <v>61583</v>
      </c>
      <c r="G3175">
        <v>1125.4000000000001</v>
      </c>
      <c r="H3175">
        <v>17218503.199999999</v>
      </c>
      <c r="I3175">
        <v>37154.6</v>
      </c>
      <c r="J3175">
        <v>0.64700000000000002</v>
      </c>
      <c r="K3175">
        <v>27.728000000000002</v>
      </c>
      <c r="L3175">
        <v>39.686</v>
      </c>
      <c r="M3175">
        <v>17.076000000000001</v>
      </c>
    </row>
    <row r="3176" spans="1:13" x14ac:dyDescent="0.3">
      <c r="A3176" t="s">
        <v>32</v>
      </c>
      <c r="B3176">
        <v>2018</v>
      </c>
      <c r="C3176" t="s">
        <v>16</v>
      </c>
      <c r="D3176" t="s">
        <v>244</v>
      </c>
      <c r="E3176">
        <v>3795</v>
      </c>
      <c r="F3176">
        <v>5608</v>
      </c>
      <c r="G3176">
        <v>1125.4000000000001</v>
      </c>
      <c r="H3176">
        <v>615549</v>
      </c>
      <c r="I3176">
        <v>1328.25</v>
      </c>
      <c r="J3176">
        <v>1.4590000000000001</v>
      </c>
      <c r="K3176">
        <v>27.728000000000002</v>
      </c>
      <c r="L3176">
        <v>39.686</v>
      </c>
      <c r="M3176">
        <v>17.076000000000001</v>
      </c>
    </row>
    <row r="3177" spans="1:13" x14ac:dyDescent="0.3">
      <c r="A3177" t="s">
        <v>20</v>
      </c>
      <c r="B3177">
        <v>2018</v>
      </c>
      <c r="C3177" t="s">
        <v>21</v>
      </c>
      <c r="D3177" t="s">
        <v>244</v>
      </c>
      <c r="E3177">
        <v>797156</v>
      </c>
      <c r="F3177">
        <v>2407132</v>
      </c>
      <c r="G3177">
        <v>1125.4000000000001</v>
      </c>
      <c r="H3177">
        <v>129298703.2</v>
      </c>
      <c r="I3177">
        <v>279004.59999999998</v>
      </c>
      <c r="J3177">
        <v>3.0110000000000001</v>
      </c>
      <c r="K3177">
        <v>27.728000000000002</v>
      </c>
      <c r="L3177" t="s">
        <v>564</v>
      </c>
      <c r="M3177">
        <v>17.076000000000001</v>
      </c>
    </row>
    <row r="3178" spans="1:13" x14ac:dyDescent="0.3">
      <c r="A3178" t="s">
        <v>13</v>
      </c>
      <c r="B3178">
        <v>2018</v>
      </c>
      <c r="C3178" t="s">
        <v>19</v>
      </c>
      <c r="D3178" t="s">
        <v>258</v>
      </c>
      <c r="E3178">
        <v>1447000</v>
      </c>
      <c r="F3178">
        <v>4516000</v>
      </c>
      <c r="G3178">
        <v>533.20000000000005</v>
      </c>
      <c r="H3178">
        <v>234703400</v>
      </c>
      <c r="I3178">
        <v>506450</v>
      </c>
      <c r="J3178">
        <v>2.95</v>
      </c>
      <c r="K3178">
        <v>25.597999999999999</v>
      </c>
      <c r="L3178">
        <v>38.08</v>
      </c>
      <c r="M3178">
        <v>14.244</v>
      </c>
    </row>
    <row r="3179" spans="1:13" x14ac:dyDescent="0.3">
      <c r="A3179" t="s">
        <v>18</v>
      </c>
      <c r="B3179">
        <v>2018</v>
      </c>
      <c r="C3179" t="s">
        <v>24</v>
      </c>
      <c r="D3179" t="s">
        <v>258</v>
      </c>
      <c r="E3179">
        <v>108900</v>
      </c>
      <c r="F3179">
        <v>8519900</v>
      </c>
      <c r="G3179">
        <v>533.20000000000005</v>
      </c>
      <c r="H3179">
        <v>17663580</v>
      </c>
      <c r="I3179">
        <v>38115</v>
      </c>
      <c r="J3179">
        <v>77.968000000000004</v>
      </c>
      <c r="K3179">
        <v>25.597999999999999</v>
      </c>
      <c r="L3179">
        <v>38.08</v>
      </c>
      <c r="M3179">
        <v>14.244</v>
      </c>
    </row>
    <row r="3180" spans="1:13" x14ac:dyDescent="0.3">
      <c r="A3180" t="s">
        <v>31</v>
      </c>
      <c r="B3180">
        <v>2018</v>
      </c>
      <c r="C3180" t="s">
        <v>19</v>
      </c>
      <c r="D3180" t="s">
        <v>258</v>
      </c>
      <c r="E3180">
        <v>9440</v>
      </c>
      <c r="F3180">
        <v>17960</v>
      </c>
      <c r="G3180">
        <v>533.20000000000005</v>
      </c>
      <c r="H3180">
        <v>1531168</v>
      </c>
      <c r="I3180">
        <v>3304</v>
      </c>
      <c r="J3180">
        <v>2.0920000000000001</v>
      </c>
      <c r="K3180">
        <v>25.597999999999999</v>
      </c>
      <c r="L3180">
        <v>38.08</v>
      </c>
      <c r="M3180">
        <v>14.244</v>
      </c>
    </row>
    <row r="3181" spans="1:13" x14ac:dyDescent="0.3">
      <c r="A3181" t="s">
        <v>32</v>
      </c>
      <c r="B3181">
        <v>2018</v>
      </c>
      <c r="C3181" t="s">
        <v>19</v>
      </c>
      <c r="D3181" t="s">
        <v>258</v>
      </c>
      <c r="F3181">
        <v>734</v>
      </c>
      <c r="G3181">
        <v>533.20000000000005</v>
      </c>
      <c r="H3181">
        <v>206967.2</v>
      </c>
      <c r="I3181">
        <v>446.6</v>
      </c>
      <c r="J3181">
        <v>0.61499999999999999</v>
      </c>
      <c r="K3181">
        <v>25.597999999999999</v>
      </c>
      <c r="L3181">
        <v>38.08</v>
      </c>
      <c r="M3181">
        <v>14.244</v>
      </c>
    </row>
    <row r="3182" spans="1:13" x14ac:dyDescent="0.3">
      <c r="A3182" t="s">
        <v>20</v>
      </c>
      <c r="B3182">
        <v>2018</v>
      </c>
      <c r="C3182" t="s">
        <v>21</v>
      </c>
      <c r="D3182" t="s">
        <v>258</v>
      </c>
      <c r="E3182">
        <v>2553100</v>
      </c>
      <c r="F3182">
        <v>12573000</v>
      </c>
      <c r="G3182">
        <v>533.20000000000005</v>
      </c>
      <c r="H3182">
        <v>414112820</v>
      </c>
      <c r="I3182">
        <v>893585</v>
      </c>
      <c r="J3182">
        <v>4.8250000000000002</v>
      </c>
      <c r="K3182">
        <v>25.597999999999999</v>
      </c>
      <c r="M3182">
        <v>14.244</v>
      </c>
    </row>
    <row r="3183" spans="1:13" x14ac:dyDescent="0.3">
      <c r="A3183" t="s">
        <v>22</v>
      </c>
      <c r="B3183">
        <v>2018</v>
      </c>
      <c r="C3183" t="s">
        <v>19</v>
      </c>
      <c r="D3183" t="s">
        <v>259</v>
      </c>
      <c r="E3183">
        <v>1720</v>
      </c>
      <c r="F3183">
        <v>1823</v>
      </c>
      <c r="G3183">
        <v>1052.2</v>
      </c>
      <c r="H3183">
        <v>278984</v>
      </c>
      <c r="I3183">
        <v>602</v>
      </c>
      <c r="J3183">
        <v>0.90800000000000003</v>
      </c>
      <c r="K3183">
        <v>20.710999999999999</v>
      </c>
      <c r="L3183">
        <v>31.117000000000001</v>
      </c>
      <c r="M3183">
        <v>11.85</v>
      </c>
    </row>
    <row r="3184" spans="1:13" x14ac:dyDescent="0.3">
      <c r="A3184" t="s">
        <v>13</v>
      </c>
      <c r="B3184">
        <v>2018</v>
      </c>
      <c r="C3184" t="s">
        <v>19</v>
      </c>
      <c r="D3184" t="s">
        <v>259</v>
      </c>
      <c r="F3184">
        <v>114896</v>
      </c>
      <c r="G3184">
        <v>1052.2</v>
      </c>
      <c r="H3184">
        <v>11647582</v>
      </c>
      <c r="I3184">
        <v>25133.5</v>
      </c>
      <c r="J3184">
        <v>1.6240000000000001</v>
      </c>
      <c r="K3184">
        <v>20.710999999999999</v>
      </c>
      <c r="M3184">
        <v>11.85</v>
      </c>
    </row>
    <row r="3185" spans="1:13" x14ac:dyDescent="0.3">
      <c r="A3185" t="s">
        <v>18</v>
      </c>
      <c r="B3185">
        <v>2018</v>
      </c>
      <c r="C3185" t="s">
        <v>24</v>
      </c>
      <c r="D3185" t="s">
        <v>259</v>
      </c>
      <c r="E3185">
        <v>1585</v>
      </c>
      <c r="F3185">
        <v>38538</v>
      </c>
      <c r="G3185">
        <v>1052.2</v>
      </c>
      <c r="H3185">
        <v>257087</v>
      </c>
      <c r="I3185">
        <v>554.75</v>
      </c>
      <c r="J3185">
        <v>17.335000000000001</v>
      </c>
      <c r="K3185">
        <v>20.710999999999999</v>
      </c>
      <c r="L3185">
        <v>31.117000000000001</v>
      </c>
      <c r="M3185">
        <v>11.85</v>
      </c>
    </row>
    <row r="3186" spans="1:13" x14ac:dyDescent="0.3">
      <c r="A3186" t="s">
        <v>32</v>
      </c>
      <c r="B3186">
        <v>2018</v>
      </c>
      <c r="C3186" t="s">
        <v>19</v>
      </c>
      <c r="D3186" t="s">
        <v>259</v>
      </c>
      <c r="E3186">
        <v>7001</v>
      </c>
      <c r="F3186">
        <v>-4699</v>
      </c>
      <c r="G3186">
        <v>1052.2</v>
      </c>
      <c r="H3186">
        <v>1135562.2</v>
      </c>
      <c r="J3186">
        <v>0.73299999999999998</v>
      </c>
      <c r="K3186">
        <v>20.710999999999999</v>
      </c>
      <c r="L3186">
        <v>31.117000000000001</v>
      </c>
      <c r="M3186">
        <v>11.85</v>
      </c>
    </row>
    <row r="3187" spans="1:13" x14ac:dyDescent="0.3">
      <c r="A3187" t="s">
        <v>20</v>
      </c>
      <c r="B3187">
        <v>2018</v>
      </c>
      <c r="C3187" t="s">
        <v>21</v>
      </c>
      <c r="D3187" t="s">
        <v>259</v>
      </c>
      <c r="E3187">
        <v>319002</v>
      </c>
      <c r="F3187">
        <v>564634</v>
      </c>
      <c r="G3187">
        <v>1052.2</v>
      </c>
      <c r="H3187">
        <v>51742124.399999999</v>
      </c>
      <c r="I3187">
        <v>111650.7</v>
      </c>
      <c r="J3187">
        <v>1.5940000000000001</v>
      </c>
      <c r="K3187">
        <v>20.710999999999999</v>
      </c>
      <c r="L3187">
        <v>31.117000000000001</v>
      </c>
      <c r="M3187">
        <v>11.85</v>
      </c>
    </row>
    <row r="3188" spans="1:13" x14ac:dyDescent="0.3">
      <c r="A3188" t="s">
        <v>22</v>
      </c>
      <c r="B3188">
        <v>2018</v>
      </c>
      <c r="C3188" t="s">
        <v>33</v>
      </c>
      <c r="D3188" t="s">
        <v>322</v>
      </c>
      <c r="E3188">
        <v>14027</v>
      </c>
      <c r="F3188">
        <v>11295</v>
      </c>
      <c r="G3188">
        <v>1222.7</v>
      </c>
      <c r="I3188" t="s">
        <v>565</v>
      </c>
      <c r="J3188">
        <v>0.79100000000000004</v>
      </c>
      <c r="K3188">
        <v>23.568000000000001</v>
      </c>
      <c r="L3188">
        <v>33.789000000000001</v>
      </c>
      <c r="M3188">
        <v>13.814</v>
      </c>
    </row>
    <row r="3189" spans="1:13" x14ac:dyDescent="0.3">
      <c r="A3189" t="s">
        <v>13</v>
      </c>
      <c r="B3189">
        <v>2018</v>
      </c>
      <c r="C3189" t="s">
        <v>19</v>
      </c>
      <c r="D3189" t="s">
        <v>322</v>
      </c>
      <c r="E3189">
        <v>1527103</v>
      </c>
      <c r="F3189">
        <v>2894101</v>
      </c>
      <c r="G3189">
        <v>1222.7</v>
      </c>
      <c r="H3189" t="s">
        <v>566</v>
      </c>
      <c r="I3189">
        <v>534486.05000000005</v>
      </c>
      <c r="K3189" t="s">
        <v>567</v>
      </c>
      <c r="L3189">
        <v>33.789000000000001</v>
      </c>
      <c r="M3189">
        <v>13.814</v>
      </c>
    </row>
    <row r="3190" spans="1:13" x14ac:dyDescent="0.3">
      <c r="A3190" t="s">
        <v>31</v>
      </c>
      <c r="B3190">
        <v>2018</v>
      </c>
      <c r="C3190" t="s">
        <v>19</v>
      </c>
      <c r="D3190" t="s">
        <v>322</v>
      </c>
      <c r="E3190">
        <v>358</v>
      </c>
      <c r="F3190" t="s">
        <v>568</v>
      </c>
      <c r="G3190">
        <v>1222.7</v>
      </c>
      <c r="H3190">
        <v>58067.6</v>
      </c>
      <c r="I3190">
        <v>125.3</v>
      </c>
      <c r="J3190">
        <v>0.626</v>
      </c>
      <c r="K3190">
        <v>23.568000000000001</v>
      </c>
      <c r="L3190">
        <v>33.789000000000001</v>
      </c>
      <c r="M3190">
        <v>13.814</v>
      </c>
    </row>
    <row r="3191" spans="1:13" x14ac:dyDescent="0.3">
      <c r="A3191" t="s">
        <v>31</v>
      </c>
      <c r="B3191">
        <v>2018</v>
      </c>
      <c r="D3191" t="s">
        <v>322</v>
      </c>
      <c r="E3191">
        <v>705</v>
      </c>
      <c r="F3191">
        <v>325</v>
      </c>
      <c r="G3191">
        <v>1222.7</v>
      </c>
      <c r="H3191">
        <v>114351</v>
      </c>
      <c r="I3191">
        <v>246.75</v>
      </c>
      <c r="J3191">
        <v>0.67400000000000004</v>
      </c>
      <c r="K3191">
        <v>23.568000000000001</v>
      </c>
      <c r="L3191">
        <v>33.789000000000001</v>
      </c>
      <c r="M3191">
        <v>13.814</v>
      </c>
    </row>
    <row r="3192" spans="1:13" x14ac:dyDescent="0.3">
      <c r="A3192" t="s">
        <v>32</v>
      </c>
      <c r="B3192">
        <v>2018</v>
      </c>
      <c r="C3192" t="s">
        <v>19</v>
      </c>
      <c r="D3192" t="s">
        <v>322</v>
      </c>
      <c r="E3192">
        <v>128669</v>
      </c>
      <c r="F3192">
        <v>108197</v>
      </c>
      <c r="G3192">
        <v>1222.7</v>
      </c>
      <c r="H3192">
        <v>20870111.800000001</v>
      </c>
      <c r="I3192">
        <v>45034.15</v>
      </c>
      <c r="J3192">
        <v>0.77100000000000002</v>
      </c>
      <c r="K3192">
        <v>23.568000000000001</v>
      </c>
      <c r="L3192">
        <v>33.789000000000001</v>
      </c>
      <c r="M3192" t="s">
        <v>569</v>
      </c>
    </row>
    <row r="3193" spans="1:13" x14ac:dyDescent="0.3">
      <c r="A3193" t="s">
        <v>20</v>
      </c>
      <c r="B3193">
        <v>2018</v>
      </c>
      <c r="C3193" t="s">
        <v>21</v>
      </c>
      <c r="D3193" t="s">
        <v>322</v>
      </c>
      <c r="E3193">
        <v>163847</v>
      </c>
      <c r="F3193">
        <v>302559</v>
      </c>
      <c r="G3193">
        <v>1222.7</v>
      </c>
      <c r="H3193">
        <v>26575983.399999999</v>
      </c>
      <c r="I3193">
        <v>57346.45</v>
      </c>
      <c r="J3193">
        <v>1.9219999999999999</v>
      </c>
      <c r="K3193">
        <v>23.568000000000001</v>
      </c>
      <c r="L3193">
        <v>33.789000000000001</v>
      </c>
      <c r="M3193">
        <v>13.814</v>
      </c>
    </row>
    <row r="3194" spans="1:13" x14ac:dyDescent="0.3">
      <c r="A3194" t="s">
        <v>13</v>
      </c>
      <c r="B3194">
        <v>2018</v>
      </c>
      <c r="C3194" t="s">
        <v>19</v>
      </c>
      <c r="D3194" t="s">
        <v>246</v>
      </c>
      <c r="E3194">
        <v>2794020</v>
      </c>
      <c r="F3194">
        <v>5238850</v>
      </c>
      <c r="G3194">
        <v>1102.2</v>
      </c>
      <c r="H3194">
        <v>453190044</v>
      </c>
      <c r="I3194">
        <v>977907</v>
      </c>
      <c r="J3194">
        <v>1.4450000000000001</v>
      </c>
      <c r="K3194">
        <v>26.413</v>
      </c>
      <c r="L3194">
        <v>37.912999999999997</v>
      </c>
      <c r="M3194">
        <v>15.731999999999999</v>
      </c>
    </row>
    <row r="3195" spans="1:13" x14ac:dyDescent="0.3">
      <c r="A3195" t="s">
        <v>18</v>
      </c>
      <c r="B3195">
        <v>2018</v>
      </c>
      <c r="C3195" t="s">
        <v>24</v>
      </c>
      <c r="D3195" t="s">
        <v>246</v>
      </c>
      <c r="E3195">
        <v>107902</v>
      </c>
      <c r="F3195">
        <v>5276970</v>
      </c>
      <c r="G3195">
        <v>1102.2</v>
      </c>
      <c r="H3195">
        <v>17501704.399999999</v>
      </c>
      <c r="I3195">
        <v>37765.699999999997</v>
      </c>
      <c r="J3195">
        <v>35.496000000000002</v>
      </c>
      <c r="K3195">
        <v>26.413</v>
      </c>
      <c r="L3195">
        <v>37.912999999999997</v>
      </c>
      <c r="M3195">
        <v>15.731999999999999</v>
      </c>
    </row>
    <row r="3196" spans="1:13" x14ac:dyDescent="0.3">
      <c r="A3196" t="s">
        <v>32</v>
      </c>
      <c r="B3196">
        <v>2018</v>
      </c>
      <c r="C3196" t="s">
        <v>19</v>
      </c>
      <c r="D3196" t="s">
        <v>246</v>
      </c>
      <c r="E3196">
        <v>2436898</v>
      </c>
      <c r="F3196">
        <v>1132524</v>
      </c>
      <c r="G3196">
        <v>1102.2</v>
      </c>
      <c r="H3196">
        <v>395264855.60000002</v>
      </c>
      <c r="I3196">
        <v>852914.3</v>
      </c>
      <c r="J3196">
        <v>0.44900000000000001</v>
      </c>
      <c r="K3196">
        <v>26.413</v>
      </c>
      <c r="L3196">
        <v>37.912999999999997</v>
      </c>
      <c r="M3196">
        <v>15.731999999999999</v>
      </c>
    </row>
    <row r="3197" spans="1:13" x14ac:dyDescent="0.3">
      <c r="A3197" t="s">
        <v>32</v>
      </c>
      <c r="B3197">
        <v>2018</v>
      </c>
      <c r="C3197" t="s">
        <v>16</v>
      </c>
      <c r="D3197" t="s">
        <v>246</v>
      </c>
      <c r="E3197">
        <v>4234</v>
      </c>
      <c r="F3197">
        <v>1948</v>
      </c>
      <c r="G3197">
        <v>1102.2</v>
      </c>
      <c r="I3197">
        <v>1481.9</v>
      </c>
      <c r="J3197">
        <v>0.30299999999999999</v>
      </c>
      <c r="K3197">
        <v>26.413</v>
      </c>
      <c r="L3197">
        <v>37.912999999999997</v>
      </c>
      <c r="M3197">
        <v>15.731999999999999</v>
      </c>
    </row>
    <row r="3198" spans="1:13" x14ac:dyDescent="0.3">
      <c r="A3198" t="s">
        <v>20</v>
      </c>
      <c r="B3198">
        <v>2018</v>
      </c>
      <c r="C3198" t="s">
        <v>21</v>
      </c>
      <c r="D3198" t="s">
        <v>246</v>
      </c>
      <c r="E3198">
        <v>7721549</v>
      </c>
      <c r="F3198">
        <v>25276038</v>
      </c>
      <c r="H3198">
        <v>1252435248</v>
      </c>
      <c r="I3198">
        <v>2702542.15</v>
      </c>
      <c r="J3198">
        <v>3.1419999999999999</v>
      </c>
      <c r="K3198">
        <v>26.413</v>
      </c>
      <c r="L3198" t="s">
        <v>570</v>
      </c>
      <c r="M3198">
        <v>15.731999999999999</v>
      </c>
    </row>
    <row r="3199" spans="1:13" x14ac:dyDescent="0.3">
      <c r="A3199" t="s">
        <v>22</v>
      </c>
      <c r="B3199">
        <v>2018</v>
      </c>
      <c r="C3199" t="s">
        <v>19</v>
      </c>
      <c r="D3199" t="s">
        <v>248</v>
      </c>
      <c r="E3199">
        <v>80297</v>
      </c>
      <c r="F3199">
        <v>93472</v>
      </c>
      <c r="G3199">
        <v>1387.4</v>
      </c>
      <c r="H3199">
        <v>13024173.4</v>
      </c>
      <c r="I3199">
        <v>28103.95</v>
      </c>
      <c r="J3199">
        <v>1.0009999999999999</v>
      </c>
      <c r="K3199">
        <v>26.279</v>
      </c>
      <c r="L3199">
        <v>37.325000000000003</v>
      </c>
      <c r="M3199">
        <v>16.22</v>
      </c>
    </row>
    <row r="3200" spans="1:13" x14ac:dyDescent="0.3">
      <c r="A3200" t="s">
        <v>13</v>
      </c>
      <c r="B3200">
        <v>2018</v>
      </c>
      <c r="C3200" t="s">
        <v>19</v>
      </c>
      <c r="D3200" t="s">
        <v>248</v>
      </c>
      <c r="E3200">
        <v>1417445</v>
      </c>
      <c r="F3200">
        <v>3143748</v>
      </c>
      <c r="G3200">
        <v>1387.4</v>
      </c>
      <c r="H3200">
        <v>229909579</v>
      </c>
      <c r="I3200">
        <v>496105.75</v>
      </c>
      <c r="J3200">
        <v>1.6579999999999999</v>
      </c>
      <c r="K3200">
        <v>26.279</v>
      </c>
      <c r="L3200">
        <v>37.325000000000003</v>
      </c>
      <c r="M3200">
        <v>16.22</v>
      </c>
    </row>
    <row r="3201" spans="1:13" x14ac:dyDescent="0.3">
      <c r="A3201" t="s">
        <v>13</v>
      </c>
      <c r="B3201">
        <v>2018</v>
      </c>
      <c r="C3201" t="s">
        <v>16</v>
      </c>
      <c r="D3201" t="s">
        <v>248</v>
      </c>
      <c r="E3201">
        <v>47541</v>
      </c>
      <c r="F3201">
        <v>132050</v>
      </c>
      <c r="G3201">
        <v>1387.4</v>
      </c>
      <c r="H3201">
        <v>7711150.2000000002</v>
      </c>
      <c r="I3201">
        <v>16639.349999999999</v>
      </c>
      <c r="J3201">
        <v>2.7559999999999998</v>
      </c>
      <c r="K3201">
        <v>26.279</v>
      </c>
      <c r="L3201">
        <v>37.325000000000003</v>
      </c>
      <c r="M3201">
        <v>16.22</v>
      </c>
    </row>
    <row r="3202" spans="1:13" x14ac:dyDescent="0.3">
      <c r="A3202" t="s">
        <v>18</v>
      </c>
      <c r="B3202">
        <v>2018</v>
      </c>
      <c r="C3202" t="s">
        <v>143</v>
      </c>
      <c r="D3202" t="s">
        <v>248</v>
      </c>
      <c r="E3202">
        <v>1162836</v>
      </c>
      <c r="F3202">
        <v>89770489</v>
      </c>
      <c r="G3202">
        <v>1387.4</v>
      </c>
      <c r="H3202">
        <v>188611999.19999999</v>
      </c>
      <c r="I3202">
        <v>406992.6</v>
      </c>
      <c r="J3202">
        <v>65.703999999999994</v>
      </c>
      <c r="K3202">
        <v>26.279</v>
      </c>
      <c r="L3202">
        <v>37.325000000000003</v>
      </c>
      <c r="M3202">
        <v>16.22</v>
      </c>
    </row>
    <row r="3203" spans="1:13" x14ac:dyDescent="0.3">
      <c r="A3203" t="s">
        <v>31</v>
      </c>
      <c r="B3203">
        <v>2018</v>
      </c>
      <c r="C3203" t="s">
        <v>19</v>
      </c>
      <c r="D3203" t="s">
        <v>248</v>
      </c>
      <c r="E3203">
        <v>16026</v>
      </c>
      <c r="F3203">
        <v>2610</v>
      </c>
      <c r="G3203">
        <v>1387.4</v>
      </c>
      <c r="H3203">
        <v>2599417.2000000002</v>
      </c>
      <c r="I3203">
        <v>5609.1</v>
      </c>
      <c r="J3203">
        <v>0.114</v>
      </c>
      <c r="K3203">
        <v>26.279</v>
      </c>
      <c r="L3203">
        <v>37.325000000000003</v>
      </c>
      <c r="M3203">
        <v>16.22</v>
      </c>
    </row>
    <row r="3204" spans="1:13" x14ac:dyDescent="0.3">
      <c r="A3204" t="s">
        <v>31</v>
      </c>
      <c r="B3204">
        <v>2018</v>
      </c>
      <c r="C3204" t="s">
        <v>16</v>
      </c>
      <c r="D3204" t="s">
        <v>248</v>
      </c>
      <c r="E3204">
        <v>285</v>
      </c>
      <c r="F3204">
        <v>437</v>
      </c>
      <c r="G3204">
        <v>1387.4</v>
      </c>
      <c r="H3204">
        <v>46227</v>
      </c>
      <c r="I3204">
        <v>99.75</v>
      </c>
      <c r="J3204">
        <v>1.25</v>
      </c>
      <c r="K3204">
        <v>26.279</v>
      </c>
      <c r="L3204">
        <v>37.325000000000003</v>
      </c>
      <c r="M3204">
        <v>16.22</v>
      </c>
    </row>
    <row r="3205" spans="1:13" x14ac:dyDescent="0.3">
      <c r="A3205" t="s">
        <v>32</v>
      </c>
      <c r="B3205">
        <v>2018</v>
      </c>
      <c r="C3205" t="s">
        <v>19</v>
      </c>
      <c r="D3205" t="s">
        <v>248</v>
      </c>
      <c r="E3205">
        <v>366614</v>
      </c>
      <c r="F3205">
        <v>154473</v>
      </c>
      <c r="G3205">
        <v>1387.4</v>
      </c>
      <c r="H3205">
        <v>59464790.799999997</v>
      </c>
      <c r="J3205">
        <v>0.41099999999999998</v>
      </c>
      <c r="K3205">
        <v>26.279</v>
      </c>
      <c r="L3205">
        <v>37.325000000000003</v>
      </c>
      <c r="M3205">
        <v>16.22</v>
      </c>
    </row>
    <row r="3206" spans="1:13" x14ac:dyDescent="0.3">
      <c r="A3206" t="s">
        <v>20</v>
      </c>
      <c r="B3206">
        <v>2018</v>
      </c>
      <c r="C3206" t="s">
        <v>21</v>
      </c>
      <c r="D3206" t="s">
        <v>248</v>
      </c>
      <c r="E3206">
        <v>834423.25</v>
      </c>
      <c r="F3206">
        <v>1249407</v>
      </c>
      <c r="G3206">
        <v>1387.4</v>
      </c>
      <c r="H3206">
        <v>135343451.09999999</v>
      </c>
      <c r="I3206">
        <v>292048.13799999998</v>
      </c>
      <c r="J3206">
        <v>1.389</v>
      </c>
      <c r="K3206">
        <v>26.279</v>
      </c>
      <c r="L3206">
        <v>37.325000000000003</v>
      </c>
      <c r="M3206">
        <v>16.22</v>
      </c>
    </row>
    <row r="3207" spans="1:13" x14ac:dyDescent="0.3">
      <c r="A3207" t="s">
        <v>13</v>
      </c>
      <c r="B3207">
        <v>2018</v>
      </c>
      <c r="C3207" t="s">
        <v>19</v>
      </c>
      <c r="D3207" t="s">
        <v>330</v>
      </c>
      <c r="E3207">
        <v>233500</v>
      </c>
      <c r="F3207">
        <v>602430</v>
      </c>
      <c r="G3207">
        <v>1196.9000000000001</v>
      </c>
      <c r="H3207">
        <v>37873700</v>
      </c>
      <c r="I3207">
        <v>81725</v>
      </c>
      <c r="J3207">
        <v>2.2320000000000002</v>
      </c>
      <c r="K3207">
        <v>20.667999999999999</v>
      </c>
      <c r="L3207">
        <v>29.378</v>
      </c>
      <c r="M3207">
        <v>12.702</v>
      </c>
    </row>
    <row r="3208" spans="1:13" x14ac:dyDescent="0.3">
      <c r="A3208" t="s">
        <v>18</v>
      </c>
      <c r="B3208">
        <v>2018</v>
      </c>
      <c r="C3208" t="s">
        <v>24</v>
      </c>
      <c r="D3208" t="s">
        <v>330</v>
      </c>
      <c r="E3208">
        <v>5450</v>
      </c>
      <c r="F3208">
        <v>315070</v>
      </c>
      <c r="G3208">
        <v>1196.9000000000001</v>
      </c>
      <c r="H3208">
        <v>883990</v>
      </c>
      <c r="I3208">
        <v>1907.5</v>
      </c>
      <c r="J3208">
        <v>54.307000000000002</v>
      </c>
      <c r="K3208">
        <v>20.667999999999999</v>
      </c>
      <c r="L3208">
        <v>29.378</v>
      </c>
      <c r="M3208">
        <v>12.702</v>
      </c>
    </row>
    <row r="3209" spans="1:13" x14ac:dyDescent="0.3">
      <c r="A3209" t="s">
        <v>32</v>
      </c>
      <c r="B3209">
        <v>2018</v>
      </c>
      <c r="C3209" t="s">
        <v>19</v>
      </c>
      <c r="D3209" t="s">
        <v>330</v>
      </c>
      <c r="E3209">
        <v>1372</v>
      </c>
      <c r="F3209">
        <v>1379</v>
      </c>
      <c r="G3209">
        <v>1196.9000000000001</v>
      </c>
      <c r="H3209">
        <v>222538.4</v>
      </c>
      <c r="I3209">
        <v>480.2</v>
      </c>
      <c r="J3209">
        <v>1.036</v>
      </c>
      <c r="K3209">
        <v>20.667999999999999</v>
      </c>
      <c r="L3209">
        <v>29.378</v>
      </c>
      <c r="M3209">
        <v>12.702</v>
      </c>
    </row>
    <row r="3210" spans="1:13" x14ac:dyDescent="0.3">
      <c r="A3210" t="s">
        <v>20</v>
      </c>
      <c r="B3210">
        <v>2018</v>
      </c>
      <c r="C3210" t="s">
        <v>27</v>
      </c>
      <c r="D3210" t="s">
        <v>330</v>
      </c>
      <c r="E3210">
        <v>2290</v>
      </c>
      <c r="F3210">
        <v>5730</v>
      </c>
      <c r="G3210">
        <v>1196.9000000000001</v>
      </c>
      <c r="H3210">
        <v>371438</v>
      </c>
      <c r="I3210">
        <v>801.5</v>
      </c>
      <c r="J3210">
        <v>2.3959999999999999</v>
      </c>
      <c r="K3210">
        <v>20.667999999999999</v>
      </c>
      <c r="L3210">
        <v>29.378</v>
      </c>
      <c r="M3210">
        <v>12.702</v>
      </c>
    </row>
    <row r="3211" spans="1:13" x14ac:dyDescent="0.3">
      <c r="A3211" t="s">
        <v>13</v>
      </c>
      <c r="B3211">
        <v>2018</v>
      </c>
      <c r="C3211" t="s">
        <v>14</v>
      </c>
      <c r="D3211" t="s">
        <v>250</v>
      </c>
      <c r="E3211">
        <v>18957</v>
      </c>
      <c r="F3211">
        <v>23372</v>
      </c>
      <c r="G3211">
        <v>1665.2</v>
      </c>
      <c r="H3211">
        <v>3074825.4</v>
      </c>
      <c r="I3211">
        <v>6634.95</v>
      </c>
      <c r="J3211">
        <v>1.2150000000000001</v>
      </c>
      <c r="K3211">
        <v>20.137</v>
      </c>
      <c r="L3211">
        <v>29.949000000000002</v>
      </c>
      <c r="M3211">
        <v>11.795999999999999</v>
      </c>
    </row>
    <row r="3212" spans="1:13" x14ac:dyDescent="0.3">
      <c r="A3212" t="s">
        <v>13</v>
      </c>
      <c r="B3212">
        <v>2018</v>
      </c>
      <c r="C3212" t="s">
        <v>19</v>
      </c>
      <c r="D3212" t="s">
        <v>250</v>
      </c>
      <c r="E3212">
        <v>16133</v>
      </c>
      <c r="F3212">
        <v>35678</v>
      </c>
      <c r="G3212">
        <v>1665.2</v>
      </c>
      <c r="H3212">
        <v>2616772.6</v>
      </c>
      <c r="I3212">
        <v>5646.55</v>
      </c>
      <c r="J3212">
        <v>2.198</v>
      </c>
      <c r="K3212">
        <v>20.137</v>
      </c>
      <c r="L3212">
        <v>29.949000000000002</v>
      </c>
      <c r="M3212">
        <v>11.795999999999999</v>
      </c>
    </row>
    <row r="3213" spans="1:13" x14ac:dyDescent="0.3">
      <c r="A3213" t="s">
        <v>13</v>
      </c>
      <c r="B3213">
        <v>2018</v>
      </c>
      <c r="C3213" t="s">
        <v>21</v>
      </c>
      <c r="D3213" t="s">
        <v>250</v>
      </c>
      <c r="E3213">
        <v>460</v>
      </c>
      <c r="F3213">
        <v>960</v>
      </c>
      <c r="G3213">
        <v>1665.2</v>
      </c>
      <c r="H3213">
        <v>74612</v>
      </c>
      <c r="I3213">
        <v>161</v>
      </c>
      <c r="J3213">
        <v>2.1150000000000002</v>
      </c>
      <c r="K3213">
        <v>20.137</v>
      </c>
      <c r="L3213">
        <v>29.949000000000002</v>
      </c>
      <c r="M3213">
        <v>11.795999999999999</v>
      </c>
    </row>
    <row r="3214" spans="1:13" x14ac:dyDescent="0.3">
      <c r="A3214" t="s">
        <v>18</v>
      </c>
      <c r="B3214">
        <v>2018</v>
      </c>
      <c r="C3214" t="s">
        <v>24</v>
      </c>
      <c r="D3214" t="s">
        <v>250</v>
      </c>
      <c r="E3214">
        <v>1462</v>
      </c>
      <c r="F3214">
        <v>44260</v>
      </c>
      <c r="G3214">
        <v>1665.2</v>
      </c>
      <c r="H3214">
        <v>237136.4</v>
      </c>
      <c r="J3214">
        <v>25.81</v>
      </c>
      <c r="K3214">
        <v>20.137</v>
      </c>
      <c r="L3214">
        <v>29.949000000000002</v>
      </c>
      <c r="M3214">
        <v>11.795999999999999</v>
      </c>
    </row>
    <row r="3215" spans="1:13" x14ac:dyDescent="0.3">
      <c r="A3215" t="s">
        <v>22</v>
      </c>
      <c r="B3215">
        <v>2018</v>
      </c>
      <c r="C3215" t="s">
        <v>19</v>
      </c>
      <c r="D3215" t="s">
        <v>274</v>
      </c>
      <c r="E3215">
        <v>350</v>
      </c>
      <c r="F3215">
        <v>340</v>
      </c>
      <c r="G3215">
        <v>1372.7</v>
      </c>
      <c r="H3215">
        <v>56770</v>
      </c>
      <c r="I3215">
        <v>122.5</v>
      </c>
      <c r="J3215">
        <v>0.98299999999999998</v>
      </c>
      <c r="K3215">
        <v>20.111999999999998</v>
      </c>
      <c r="L3215">
        <v>29.562999999999999</v>
      </c>
      <c r="M3215">
        <v>12.214</v>
      </c>
    </row>
    <row r="3216" spans="1:13" x14ac:dyDescent="0.3">
      <c r="A3216" t="s">
        <v>13</v>
      </c>
      <c r="B3216">
        <v>2018</v>
      </c>
      <c r="C3216" t="s">
        <v>19</v>
      </c>
      <c r="D3216" t="s">
        <v>274</v>
      </c>
      <c r="E3216">
        <v>208990</v>
      </c>
      <c r="F3216">
        <v>519600</v>
      </c>
      <c r="H3216">
        <v>33898178</v>
      </c>
      <c r="I3216">
        <v>73146.5</v>
      </c>
      <c r="J3216">
        <v>2.4449999999999998</v>
      </c>
      <c r="K3216">
        <v>20.111999999999998</v>
      </c>
      <c r="L3216">
        <v>29.562999999999999</v>
      </c>
      <c r="M3216">
        <v>12.214</v>
      </c>
    </row>
    <row r="3217" spans="1:13" x14ac:dyDescent="0.3">
      <c r="A3217" t="s">
        <v>13</v>
      </c>
      <c r="B3217">
        <v>2018</v>
      </c>
      <c r="C3217" t="s">
        <v>21</v>
      </c>
      <c r="D3217" t="s">
        <v>274</v>
      </c>
      <c r="E3217">
        <v>5460</v>
      </c>
      <c r="F3217">
        <v>15440</v>
      </c>
      <c r="G3217">
        <v>1372.7</v>
      </c>
      <c r="I3217">
        <v>1911</v>
      </c>
      <c r="J3217">
        <v>2.8279999999999998</v>
      </c>
      <c r="K3217">
        <v>20.111999999999998</v>
      </c>
      <c r="L3217">
        <v>29.562999999999999</v>
      </c>
      <c r="M3217">
        <v>12.214</v>
      </c>
    </row>
    <row r="3218" spans="1:13" x14ac:dyDescent="0.3">
      <c r="A3218" t="s">
        <v>18</v>
      </c>
      <c r="B3218">
        <v>2018</v>
      </c>
      <c r="C3218" t="s">
        <v>38</v>
      </c>
      <c r="D3218" t="s">
        <v>274</v>
      </c>
      <c r="E3218">
        <v>4440</v>
      </c>
      <c r="F3218">
        <v>193180</v>
      </c>
      <c r="G3218">
        <v>1372.7</v>
      </c>
      <c r="H3218">
        <v>720168</v>
      </c>
      <c r="I3218">
        <v>1554</v>
      </c>
      <c r="J3218">
        <v>43.502000000000002</v>
      </c>
      <c r="K3218">
        <v>20.111999999999998</v>
      </c>
      <c r="L3218">
        <v>29.562999999999999</v>
      </c>
      <c r="M3218">
        <v>12.214</v>
      </c>
    </row>
    <row r="3219" spans="1:13" x14ac:dyDescent="0.3">
      <c r="A3219" t="s">
        <v>31</v>
      </c>
      <c r="B3219">
        <v>2018</v>
      </c>
      <c r="C3219" t="s">
        <v>19</v>
      </c>
      <c r="D3219" t="s">
        <v>274</v>
      </c>
      <c r="E3219">
        <v>360</v>
      </c>
      <c r="F3219">
        <v>320</v>
      </c>
      <c r="G3219">
        <v>1372.7</v>
      </c>
      <c r="H3219">
        <v>58392</v>
      </c>
      <c r="I3219">
        <v>126</v>
      </c>
      <c r="K3219">
        <v>20.111999999999998</v>
      </c>
      <c r="L3219">
        <v>29.562999999999999</v>
      </c>
      <c r="M3219">
        <v>12.214</v>
      </c>
    </row>
    <row r="3220" spans="1:13" x14ac:dyDescent="0.3">
      <c r="A3220" t="s">
        <v>31</v>
      </c>
      <c r="B3220">
        <v>2018</v>
      </c>
      <c r="C3220" t="s">
        <v>21</v>
      </c>
      <c r="D3220" t="s">
        <v>274</v>
      </c>
      <c r="E3220">
        <v>2320</v>
      </c>
      <c r="F3220">
        <v>1420</v>
      </c>
      <c r="G3220">
        <v>1372.7</v>
      </c>
      <c r="H3220">
        <v>376304</v>
      </c>
      <c r="I3220">
        <v>812</v>
      </c>
      <c r="J3220">
        <v>0.61399999999999999</v>
      </c>
      <c r="K3220">
        <v>20.111999999999998</v>
      </c>
      <c r="L3220">
        <v>29.562999999999999</v>
      </c>
      <c r="M3220">
        <v>12.214</v>
      </c>
    </row>
    <row r="3221" spans="1:13" x14ac:dyDescent="0.3">
      <c r="A3221" t="s">
        <v>32</v>
      </c>
      <c r="B3221">
        <v>2018</v>
      </c>
      <c r="C3221" t="s">
        <v>21</v>
      </c>
      <c r="D3221" t="s">
        <v>274</v>
      </c>
      <c r="F3221">
        <v>680</v>
      </c>
      <c r="H3221">
        <v>134626</v>
      </c>
      <c r="I3221">
        <v>290.5</v>
      </c>
      <c r="K3221">
        <v>20.111999999999998</v>
      </c>
      <c r="L3221">
        <v>29.562999999999999</v>
      </c>
      <c r="M3221">
        <v>12.214</v>
      </c>
    </row>
    <row r="3222" spans="1:13" x14ac:dyDescent="0.3">
      <c r="A3222" t="s">
        <v>20</v>
      </c>
      <c r="B3222">
        <v>2018</v>
      </c>
      <c r="C3222" t="s">
        <v>21</v>
      </c>
      <c r="D3222" t="s">
        <v>274</v>
      </c>
      <c r="E3222">
        <v>3420</v>
      </c>
      <c r="F3222">
        <v>6260</v>
      </c>
      <c r="G3222">
        <v>1372.7</v>
      </c>
      <c r="H3222">
        <v>554724</v>
      </c>
      <c r="I3222">
        <v>1197</v>
      </c>
      <c r="J3222">
        <v>1.83</v>
      </c>
      <c r="K3222">
        <v>20.111999999999998</v>
      </c>
      <c r="L3222">
        <v>29.562999999999999</v>
      </c>
      <c r="M3222">
        <v>12.214</v>
      </c>
    </row>
    <row r="3223" spans="1:13" x14ac:dyDescent="0.3">
      <c r="A3223" t="s">
        <v>13</v>
      </c>
      <c r="B3223">
        <v>2018</v>
      </c>
      <c r="C3223" t="s">
        <v>19</v>
      </c>
      <c r="D3223" t="s">
        <v>252</v>
      </c>
      <c r="E3223">
        <v>3103000</v>
      </c>
      <c r="F3223">
        <v>12822000</v>
      </c>
      <c r="G3223">
        <v>585.5</v>
      </c>
      <c r="H3223">
        <v>503306600</v>
      </c>
      <c r="I3223">
        <v>1086050</v>
      </c>
      <c r="J3223">
        <v>4.0119999999999996</v>
      </c>
      <c r="K3223">
        <v>24.832000000000001</v>
      </c>
      <c r="L3223">
        <v>37.042000000000002</v>
      </c>
      <c r="M3223">
        <v>13.77</v>
      </c>
    </row>
    <row r="3224" spans="1:13" x14ac:dyDescent="0.3">
      <c r="A3224" t="s">
        <v>18</v>
      </c>
      <c r="B3224">
        <v>2018</v>
      </c>
      <c r="C3224" t="s">
        <v>24</v>
      </c>
      <c r="D3224" t="s">
        <v>252</v>
      </c>
      <c r="E3224">
        <v>95000</v>
      </c>
      <c r="F3224">
        <v>7774000</v>
      </c>
      <c r="G3224">
        <v>585.5</v>
      </c>
      <c r="H3224">
        <v>15409000</v>
      </c>
      <c r="I3224" t="s">
        <v>571</v>
      </c>
      <c r="J3224">
        <v>81.236999999999995</v>
      </c>
      <c r="K3224">
        <v>24.832000000000001</v>
      </c>
      <c r="L3224">
        <v>37.042000000000002</v>
      </c>
      <c r="M3224">
        <v>13.77</v>
      </c>
    </row>
    <row r="3225" spans="1:13" x14ac:dyDescent="0.3">
      <c r="A3225" t="s">
        <v>31</v>
      </c>
      <c r="B3225">
        <v>2018</v>
      </c>
      <c r="C3225" t="s">
        <v>21</v>
      </c>
      <c r="D3225" t="s">
        <v>252</v>
      </c>
      <c r="E3225">
        <v>5000</v>
      </c>
      <c r="F3225">
        <v>9700</v>
      </c>
      <c r="G3225">
        <v>585.5</v>
      </c>
      <c r="I3225">
        <v>1750</v>
      </c>
      <c r="J3225">
        <v>1.8879999999999999</v>
      </c>
      <c r="K3225">
        <v>24.832000000000001</v>
      </c>
      <c r="L3225">
        <v>37.042000000000002</v>
      </c>
      <c r="M3225">
        <v>13.77</v>
      </c>
    </row>
    <row r="3226" spans="1:13" x14ac:dyDescent="0.3">
      <c r="A3226" t="s">
        <v>32</v>
      </c>
      <c r="B3226">
        <v>2018</v>
      </c>
      <c r="C3226" t="s">
        <v>19</v>
      </c>
      <c r="D3226" t="s">
        <v>252</v>
      </c>
      <c r="E3226">
        <v>2000</v>
      </c>
      <c r="F3226">
        <v>1100</v>
      </c>
      <c r="G3226">
        <v>585.5</v>
      </c>
      <c r="H3226">
        <v>324400</v>
      </c>
      <c r="I3226">
        <v>700</v>
      </c>
      <c r="J3226">
        <v>0.7</v>
      </c>
      <c r="K3226">
        <v>24.832000000000001</v>
      </c>
      <c r="L3226">
        <v>37.042000000000002</v>
      </c>
      <c r="M3226">
        <v>13.77</v>
      </c>
    </row>
    <row r="3227" spans="1:13" x14ac:dyDescent="0.3">
      <c r="A3227" t="s">
        <v>20</v>
      </c>
      <c r="B3227">
        <v>2018</v>
      </c>
      <c r="C3227" t="s">
        <v>21</v>
      </c>
      <c r="D3227" t="s">
        <v>252</v>
      </c>
      <c r="E3227">
        <v>3520000</v>
      </c>
      <c r="F3227">
        <v>18262000</v>
      </c>
      <c r="G3227">
        <v>585.5</v>
      </c>
      <c r="H3227">
        <v>570944000</v>
      </c>
      <c r="I3227">
        <v>1232000</v>
      </c>
      <c r="J3227">
        <v>5.069</v>
      </c>
      <c r="K3227">
        <v>24.832000000000001</v>
      </c>
      <c r="L3227">
        <v>37.042000000000002</v>
      </c>
      <c r="M3227">
        <v>13.77</v>
      </c>
    </row>
    <row r="3228" spans="1:13" x14ac:dyDescent="0.3">
      <c r="A3228" t="s">
        <v>22</v>
      </c>
      <c r="B3228">
        <v>2018</v>
      </c>
      <c r="C3228" t="s">
        <v>19</v>
      </c>
      <c r="D3228" t="s">
        <v>481</v>
      </c>
      <c r="E3228">
        <v>1034</v>
      </c>
      <c r="F3228">
        <v>1011</v>
      </c>
      <c r="G3228">
        <v>1350.3</v>
      </c>
      <c r="H3228">
        <v>167714.79999999999</v>
      </c>
      <c r="I3228">
        <v>361.9</v>
      </c>
      <c r="J3228">
        <v>0.97399999999999998</v>
      </c>
      <c r="K3228">
        <v>26.603999999999999</v>
      </c>
      <c r="L3228">
        <v>37.094999999999999</v>
      </c>
      <c r="M3228">
        <v>16.962</v>
      </c>
    </row>
    <row r="3229" spans="1:13" x14ac:dyDescent="0.3">
      <c r="A3229" t="s">
        <v>22</v>
      </c>
      <c r="B3229">
        <v>2018</v>
      </c>
      <c r="C3229" t="s">
        <v>21</v>
      </c>
      <c r="D3229" t="s">
        <v>481</v>
      </c>
      <c r="E3229">
        <v>176</v>
      </c>
      <c r="F3229">
        <v>173</v>
      </c>
      <c r="G3229">
        <v>1350.3</v>
      </c>
      <c r="H3229">
        <v>28547.200000000001</v>
      </c>
      <c r="I3229">
        <v>61.6</v>
      </c>
      <c r="J3229">
        <v>0.99399999999999999</v>
      </c>
      <c r="K3229">
        <v>26.603999999999999</v>
      </c>
      <c r="L3229">
        <v>37.094999999999999</v>
      </c>
      <c r="M3229">
        <v>16.962</v>
      </c>
    </row>
    <row r="3230" spans="1:13" x14ac:dyDescent="0.3">
      <c r="A3230" t="s">
        <v>13</v>
      </c>
      <c r="B3230">
        <v>2018</v>
      </c>
      <c r="C3230" t="s">
        <v>19</v>
      </c>
      <c r="D3230" t="s">
        <v>481</v>
      </c>
      <c r="E3230">
        <v>1189264</v>
      </c>
      <c r="F3230">
        <v>4135049</v>
      </c>
      <c r="G3230">
        <v>1350.3</v>
      </c>
      <c r="H3230">
        <v>192898620.80000001</v>
      </c>
      <c r="I3230">
        <v>416242.4</v>
      </c>
      <c r="J3230">
        <v>3.3069999999999999</v>
      </c>
      <c r="K3230" t="s">
        <v>572</v>
      </c>
      <c r="L3230">
        <v>37.094999999999999</v>
      </c>
      <c r="M3230">
        <v>16.962</v>
      </c>
    </row>
    <row r="3231" spans="1:13" x14ac:dyDescent="0.3">
      <c r="A3231" t="s">
        <v>13</v>
      </c>
      <c r="B3231">
        <v>2018</v>
      </c>
      <c r="C3231" t="s">
        <v>21</v>
      </c>
      <c r="D3231" t="s">
        <v>481</v>
      </c>
      <c r="E3231">
        <v>742508</v>
      </c>
      <c r="F3231">
        <v>2533895</v>
      </c>
      <c r="G3231">
        <v>1350.3</v>
      </c>
      <c r="H3231">
        <v>120434797.59999999</v>
      </c>
      <c r="I3231">
        <v>259877.8</v>
      </c>
      <c r="J3231">
        <v>3.2080000000000002</v>
      </c>
      <c r="K3231">
        <v>26.603999999999999</v>
      </c>
      <c r="L3231">
        <v>37.094999999999999</v>
      </c>
      <c r="M3231">
        <v>16.962</v>
      </c>
    </row>
    <row r="3232" spans="1:13" x14ac:dyDescent="0.3">
      <c r="A3232" t="s">
        <v>18</v>
      </c>
      <c r="B3232">
        <v>2018</v>
      </c>
      <c r="C3232" t="s">
        <v>19</v>
      </c>
      <c r="D3232" t="s">
        <v>481</v>
      </c>
      <c r="E3232">
        <v>39824</v>
      </c>
      <c r="F3232">
        <v>3169577</v>
      </c>
      <c r="G3232">
        <v>1350.3</v>
      </c>
      <c r="H3232">
        <v>6459452.7999999998</v>
      </c>
      <c r="I3232">
        <v>13938.4</v>
      </c>
      <c r="J3232">
        <v>80.47</v>
      </c>
      <c r="K3232">
        <v>26.603999999999999</v>
      </c>
      <c r="L3232">
        <v>37.094999999999999</v>
      </c>
      <c r="M3232">
        <v>16.962</v>
      </c>
    </row>
    <row r="3233" spans="1:13" x14ac:dyDescent="0.3">
      <c r="A3233" t="s">
        <v>31</v>
      </c>
      <c r="B3233">
        <v>2018</v>
      </c>
      <c r="C3233" t="s">
        <v>19</v>
      </c>
      <c r="D3233" t="s">
        <v>481</v>
      </c>
      <c r="E3233">
        <v>124</v>
      </c>
      <c r="F3233">
        <v>243</v>
      </c>
      <c r="H3233">
        <v>20112.8</v>
      </c>
      <c r="I3233">
        <v>43.4</v>
      </c>
      <c r="J3233">
        <v>1.98</v>
      </c>
      <c r="K3233">
        <v>26.603999999999999</v>
      </c>
      <c r="M3233">
        <v>16.962</v>
      </c>
    </row>
    <row r="3234" spans="1:13" x14ac:dyDescent="0.3">
      <c r="A3234" t="s">
        <v>31</v>
      </c>
      <c r="B3234">
        <v>2018</v>
      </c>
      <c r="C3234" t="s">
        <v>21</v>
      </c>
      <c r="D3234" t="s">
        <v>481</v>
      </c>
      <c r="E3234">
        <v>2414</v>
      </c>
      <c r="F3234">
        <v>4733</v>
      </c>
      <c r="G3234">
        <v>1350.3</v>
      </c>
      <c r="H3234">
        <v>391550.8</v>
      </c>
      <c r="I3234">
        <v>844.9</v>
      </c>
      <c r="J3234">
        <v>1.984</v>
      </c>
      <c r="K3234">
        <v>26.603999999999999</v>
      </c>
      <c r="L3234">
        <v>37.094999999999999</v>
      </c>
      <c r="M3234">
        <v>16.962</v>
      </c>
    </row>
    <row r="3235" spans="1:13" x14ac:dyDescent="0.3">
      <c r="A3235" t="s">
        <v>32</v>
      </c>
      <c r="B3235">
        <v>2018</v>
      </c>
      <c r="C3235" t="s">
        <v>19</v>
      </c>
      <c r="D3235" t="s">
        <v>481</v>
      </c>
      <c r="E3235">
        <v>26783</v>
      </c>
      <c r="F3235">
        <v>22628</v>
      </c>
      <c r="G3235">
        <v>1350.3</v>
      </c>
      <c r="H3235">
        <v>4344202.5999999996</v>
      </c>
      <c r="I3235">
        <v>9374.0499999999993</v>
      </c>
      <c r="J3235">
        <v>0.86199999999999999</v>
      </c>
      <c r="K3235">
        <v>26.603999999999999</v>
      </c>
      <c r="L3235">
        <v>37.094999999999999</v>
      </c>
      <c r="M3235" t="s">
        <v>573</v>
      </c>
    </row>
    <row r="3236" spans="1:13" x14ac:dyDescent="0.3">
      <c r="A3236" t="s">
        <v>32</v>
      </c>
      <c r="B3236">
        <v>2018</v>
      </c>
      <c r="C3236" t="s">
        <v>21</v>
      </c>
      <c r="D3236" t="s">
        <v>481</v>
      </c>
      <c r="E3236">
        <v>5289</v>
      </c>
      <c r="F3236">
        <v>7828</v>
      </c>
      <c r="G3236">
        <v>1350.3</v>
      </c>
      <c r="H3236">
        <v>857875.8</v>
      </c>
      <c r="I3236">
        <v>1851.15</v>
      </c>
      <c r="J3236">
        <v>1.3959999999999999</v>
      </c>
      <c r="K3236">
        <v>26.603999999999999</v>
      </c>
      <c r="L3236">
        <v>37.094999999999999</v>
      </c>
      <c r="M3236">
        <v>16.962</v>
      </c>
    </row>
    <row r="3237" spans="1:13" x14ac:dyDescent="0.3">
      <c r="A3237" t="s">
        <v>20</v>
      </c>
      <c r="B3237">
        <v>2018</v>
      </c>
      <c r="C3237" t="s">
        <v>21</v>
      </c>
      <c r="D3237" t="s">
        <v>481</v>
      </c>
      <c r="E3237">
        <v>4844</v>
      </c>
      <c r="F3237">
        <v>9093</v>
      </c>
      <c r="G3237">
        <v>1350.3</v>
      </c>
      <c r="H3237">
        <v>785696.8</v>
      </c>
      <c r="I3237">
        <v>1695.4</v>
      </c>
      <c r="J3237">
        <v>1.8069999999999999</v>
      </c>
      <c r="K3237">
        <v>26.603999999999999</v>
      </c>
      <c r="M3237">
        <v>16.962</v>
      </c>
    </row>
    <row r="3238" spans="1:13" x14ac:dyDescent="0.3">
      <c r="A3238" t="s">
        <v>13</v>
      </c>
      <c r="B3238">
        <v>2018</v>
      </c>
      <c r="D3238" t="s">
        <v>264</v>
      </c>
      <c r="E3238">
        <v>35340</v>
      </c>
      <c r="F3238">
        <v>93453</v>
      </c>
      <c r="G3238">
        <v>2169.1</v>
      </c>
      <c r="H3238">
        <v>5732148</v>
      </c>
      <c r="I3238">
        <v>12369</v>
      </c>
      <c r="J3238">
        <v>2.5059999999999998</v>
      </c>
      <c r="K3238">
        <v>24.155000000000001</v>
      </c>
      <c r="L3238">
        <v>31.878</v>
      </c>
      <c r="M3238">
        <v>16.628</v>
      </c>
    </row>
    <row r="3239" spans="1:13" x14ac:dyDescent="0.3">
      <c r="A3239" t="s">
        <v>13</v>
      </c>
      <c r="B3239">
        <v>2018</v>
      </c>
      <c r="C3239" t="s">
        <v>19</v>
      </c>
      <c r="D3239" t="s">
        <v>264</v>
      </c>
      <c r="E3239">
        <v>15382</v>
      </c>
      <c r="G3239">
        <v>2169.1</v>
      </c>
      <c r="H3239">
        <v>2494960.4</v>
      </c>
      <c r="I3239">
        <v>5383.7</v>
      </c>
      <c r="J3239">
        <v>1.054</v>
      </c>
      <c r="K3239">
        <v>24.155000000000001</v>
      </c>
      <c r="L3239">
        <v>31.878</v>
      </c>
      <c r="M3239">
        <v>16.628</v>
      </c>
    </row>
    <row r="3240" spans="1:13" x14ac:dyDescent="0.3">
      <c r="A3240" t="s">
        <v>13</v>
      </c>
      <c r="B3240">
        <v>2018</v>
      </c>
      <c r="C3240" t="s">
        <v>152</v>
      </c>
      <c r="D3240" t="s">
        <v>264</v>
      </c>
      <c r="E3240">
        <v>70742</v>
      </c>
      <c r="F3240">
        <v>232551</v>
      </c>
      <c r="G3240">
        <v>2169.1</v>
      </c>
      <c r="H3240">
        <v>11474352.4</v>
      </c>
      <c r="I3240">
        <v>24759.7</v>
      </c>
      <c r="J3240">
        <v>3.0779999999999998</v>
      </c>
      <c r="K3240">
        <v>24.155000000000001</v>
      </c>
      <c r="L3240">
        <v>31.878</v>
      </c>
    </row>
    <row r="3241" spans="1:13" x14ac:dyDescent="0.3">
      <c r="A3241" t="s">
        <v>13</v>
      </c>
      <c r="B3241">
        <v>2018</v>
      </c>
      <c r="C3241" t="s">
        <v>17</v>
      </c>
      <c r="D3241" t="s">
        <v>264</v>
      </c>
      <c r="E3241">
        <v>147900</v>
      </c>
      <c r="F3241">
        <v>450930</v>
      </c>
      <c r="G3241">
        <v>2169.1</v>
      </c>
      <c r="H3241">
        <v>23989380</v>
      </c>
      <c r="I3241">
        <v>51765</v>
      </c>
      <c r="J3241">
        <v>3.0339999999999998</v>
      </c>
      <c r="K3241">
        <v>24.155000000000001</v>
      </c>
      <c r="L3241">
        <v>31.878</v>
      </c>
      <c r="M3241">
        <v>16.628</v>
      </c>
    </row>
    <row r="3242" spans="1:13" x14ac:dyDescent="0.3">
      <c r="A3242" t="s">
        <v>18</v>
      </c>
      <c r="B3242">
        <v>2018</v>
      </c>
      <c r="C3242" t="s">
        <v>24</v>
      </c>
      <c r="D3242" t="s">
        <v>264</v>
      </c>
      <c r="F3242">
        <v>35914</v>
      </c>
      <c r="G3242">
        <v>2169.1</v>
      </c>
      <c r="H3242">
        <v>107376.4</v>
      </c>
      <c r="J3242">
        <v>55.442</v>
      </c>
      <c r="K3242">
        <v>24.155000000000001</v>
      </c>
      <c r="L3242" t="s">
        <v>574</v>
      </c>
      <c r="M3242">
        <v>16.628</v>
      </c>
    </row>
    <row r="3243" spans="1:13" x14ac:dyDescent="0.3">
      <c r="A3243" t="s">
        <v>32</v>
      </c>
      <c r="B3243">
        <v>2018</v>
      </c>
      <c r="C3243" t="s">
        <v>19</v>
      </c>
      <c r="D3243" t="s">
        <v>264</v>
      </c>
      <c r="E3243">
        <v>2526</v>
      </c>
      <c r="F3243">
        <v>1471</v>
      </c>
      <c r="G3243">
        <v>2169.1</v>
      </c>
      <c r="H3243">
        <v>409717.2</v>
      </c>
      <c r="I3243">
        <v>884.1</v>
      </c>
      <c r="J3243">
        <v>0.58599999999999997</v>
      </c>
      <c r="K3243">
        <v>24.155000000000001</v>
      </c>
      <c r="L3243">
        <v>31.878</v>
      </c>
      <c r="M3243">
        <v>16.628</v>
      </c>
    </row>
    <row r="3244" spans="1:13" x14ac:dyDescent="0.3">
      <c r="A3244" t="s">
        <v>32</v>
      </c>
      <c r="B3244">
        <v>2018</v>
      </c>
      <c r="C3244" t="s">
        <v>21</v>
      </c>
      <c r="D3244" t="s">
        <v>264</v>
      </c>
      <c r="E3244">
        <v>2334</v>
      </c>
      <c r="G3244">
        <v>2169.1</v>
      </c>
      <c r="H3244">
        <v>378574.8</v>
      </c>
      <c r="I3244">
        <v>816.9</v>
      </c>
      <c r="J3244">
        <v>0.69899999999999995</v>
      </c>
      <c r="K3244">
        <v>24.155000000000001</v>
      </c>
      <c r="L3244">
        <v>31.878</v>
      </c>
    </row>
    <row r="3245" spans="1:13" x14ac:dyDescent="0.3">
      <c r="A3245" t="s">
        <v>20</v>
      </c>
      <c r="B3245">
        <v>2018</v>
      </c>
      <c r="C3245" t="s">
        <v>21</v>
      </c>
      <c r="D3245" t="s">
        <v>264</v>
      </c>
      <c r="E3245">
        <v>157</v>
      </c>
      <c r="F3245">
        <v>332</v>
      </c>
      <c r="G3245">
        <v>2169.1</v>
      </c>
      <c r="H3245">
        <v>25465.4</v>
      </c>
      <c r="I3245">
        <v>54.95</v>
      </c>
      <c r="J3245">
        <v>2.0859999999999999</v>
      </c>
      <c r="K3245">
        <v>24.155000000000001</v>
      </c>
      <c r="L3245">
        <v>31.878</v>
      </c>
      <c r="M3245">
        <v>16.628</v>
      </c>
    </row>
    <row r="3246" spans="1:13" x14ac:dyDescent="0.3">
      <c r="A3246" t="s">
        <v>13</v>
      </c>
      <c r="B3246">
        <v>2018</v>
      </c>
      <c r="C3246" t="s">
        <v>19</v>
      </c>
      <c r="D3246" t="s">
        <v>253</v>
      </c>
      <c r="E3246">
        <v>5894983</v>
      </c>
      <c r="F3246">
        <v>15932429</v>
      </c>
      <c r="G3246">
        <v>792.8</v>
      </c>
      <c r="H3246">
        <v>956166242.60000002</v>
      </c>
      <c r="I3246">
        <v>2063244.05</v>
      </c>
      <c r="J3246">
        <v>2.6059999999999999</v>
      </c>
      <c r="K3246">
        <v>25.934999999999999</v>
      </c>
      <c r="L3246">
        <v>37.265000000000001</v>
      </c>
      <c r="M3246">
        <v>15.416</v>
      </c>
    </row>
    <row r="3247" spans="1:13" x14ac:dyDescent="0.3">
      <c r="A3247" t="s">
        <v>13</v>
      </c>
      <c r="B3247">
        <v>2018</v>
      </c>
      <c r="C3247" t="s">
        <v>16</v>
      </c>
      <c r="D3247" t="s">
        <v>253</v>
      </c>
      <c r="E3247">
        <v>29145</v>
      </c>
      <c r="F3247">
        <v>87266</v>
      </c>
      <c r="G3247">
        <v>-792.8</v>
      </c>
      <c r="I3247">
        <v>10200.75</v>
      </c>
      <c r="J3247">
        <v>2.6629999999999998</v>
      </c>
      <c r="K3247">
        <v>25.934999999999999</v>
      </c>
      <c r="L3247">
        <v>37.265000000000001</v>
      </c>
      <c r="M3247">
        <v>15.416</v>
      </c>
    </row>
    <row r="3248" spans="1:13" x14ac:dyDescent="0.3">
      <c r="A3248" t="s">
        <v>18</v>
      </c>
      <c r="B3248">
        <v>2018</v>
      </c>
      <c r="C3248" t="s">
        <v>19</v>
      </c>
      <c r="D3248" t="s">
        <v>253</v>
      </c>
      <c r="E3248" t="s">
        <v>575</v>
      </c>
      <c r="F3248">
        <v>179698158</v>
      </c>
      <c r="G3248">
        <v>792.8</v>
      </c>
      <c r="I3248">
        <v>778331.75</v>
      </c>
      <c r="J3248">
        <v>68.778000000000006</v>
      </c>
      <c r="K3248">
        <v>25.934999999999999</v>
      </c>
      <c r="L3248">
        <v>37.265000000000001</v>
      </c>
      <c r="M3248">
        <v>15.416</v>
      </c>
    </row>
    <row r="3249" spans="1:13" x14ac:dyDescent="0.3">
      <c r="A3249" t="s">
        <v>31</v>
      </c>
      <c r="B3249">
        <v>2018</v>
      </c>
      <c r="C3249" t="s">
        <v>136</v>
      </c>
      <c r="D3249" t="s">
        <v>253</v>
      </c>
      <c r="E3249">
        <v>1245</v>
      </c>
      <c r="F3249">
        <v>1699</v>
      </c>
      <c r="G3249">
        <v>792.8</v>
      </c>
      <c r="H3249">
        <v>201939</v>
      </c>
      <c r="I3249">
        <v>435.75</v>
      </c>
      <c r="J3249">
        <v>1.359</v>
      </c>
      <c r="K3249">
        <v>25.934999999999999</v>
      </c>
      <c r="L3249">
        <v>37.265000000000001</v>
      </c>
      <c r="M3249">
        <v>15.416</v>
      </c>
    </row>
    <row r="3250" spans="1:13" x14ac:dyDescent="0.3">
      <c r="A3250" t="s">
        <v>32</v>
      </c>
      <c r="B3250">
        <v>2018</v>
      </c>
      <c r="C3250" t="s">
        <v>19</v>
      </c>
      <c r="D3250" t="s">
        <v>253</v>
      </c>
      <c r="E3250">
        <v>521486</v>
      </c>
      <c r="F3250">
        <v>289614</v>
      </c>
      <c r="G3250">
        <v>792.8</v>
      </c>
      <c r="H3250">
        <v>84585029.200000003</v>
      </c>
      <c r="I3250">
        <v>182520.1</v>
      </c>
      <c r="J3250">
        <v>0.67200000000000004</v>
      </c>
      <c r="K3250">
        <v>25.934999999999999</v>
      </c>
      <c r="L3250">
        <v>37.265000000000001</v>
      </c>
      <c r="M3250">
        <v>15.416</v>
      </c>
    </row>
    <row r="3251" spans="1:13" x14ac:dyDescent="0.3">
      <c r="A3251" t="s">
        <v>32</v>
      </c>
      <c r="B3251">
        <v>2018</v>
      </c>
      <c r="C3251" t="s">
        <v>16</v>
      </c>
      <c r="D3251" t="s">
        <v>253</v>
      </c>
      <c r="E3251">
        <v>45514</v>
      </c>
      <c r="F3251">
        <v>35754</v>
      </c>
      <c r="G3251">
        <v>792.8</v>
      </c>
      <c r="H3251">
        <v>7382370.7999999998</v>
      </c>
      <c r="I3251">
        <v>15929.9</v>
      </c>
      <c r="J3251">
        <v>0.82299999999999995</v>
      </c>
      <c r="K3251">
        <v>25.934999999999999</v>
      </c>
      <c r="L3251">
        <v>37.265000000000001</v>
      </c>
      <c r="M3251">
        <v>15.416</v>
      </c>
    </row>
    <row r="3252" spans="1:13" x14ac:dyDescent="0.3">
      <c r="A3252" t="s">
        <v>20</v>
      </c>
      <c r="B3252">
        <v>2018</v>
      </c>
      <c r="C3252" t="s">
        <v>21</v>
      </c>
      <c r="D3252" t="s">
        <v>253</v>
      </c>
      <c r="E3252">
        <v>9855900</v>
      </c>
      <c r="F3252">
        <v>38039724</v>
      </c>
      <c r="G3252">
        <v>792.8</v>
      </c>
      <c r="H3252">
        <v>1598626980</v>
      </c>
      <c r="I3252">
        <v>3449565</v>
      </c>
      <c r="J3252">
        <v>3.8559999999999999</v>
      </c>
      <c r="K3252">
        <v>25.934999999999999</v>
      </c>
      <c r="L3252">
        <v>37.265000000000001</v>
      </c>
      <c r="M3252">
        <v>15.416</v>
      </c>
    </row>
    <row r="3253" spans="1:13" x14ac:dyDescent="0.3">
      <c r="A3253" t="s">
        <v>22</v>
      </c>
      <c r="B3253">
        <v>2018</v>
      </c>
      <c r="C3253" t="s">
        <v>123</v>
      </c>
      <c r="D3253" t="s">
        <v>295</v>
      </c>
      <c r="E3253">
        <v>94004</v>
      </c>
      <c r="G3253">
        <v>1373</v>
      </c>
      <c r="H3253">
        <v>15247448.800000001</v>
      </c>
      <c r="I3253">
        <v>32901.4</v>
      </c>
      <c r="J3253">
        <v>1.365</v>
      </c>
      <c r="K3253">
        <v>19.105</v>
      </c>
      <c r="L3253">
        <v>29.103999999999999</v>
      </c>
      <c r="M3253">
        <v>10.581</v>
      </c>
    </row>
    <row r="3254" spans="1:13" x14ac:dyDescent="0.3">
      <c r="A3254" t="s">
        <v>13</v>
      </c>
      <c r="B3254">
        <v>2018</v>
      </c>
      <c r="C3254" t="s">
        <v>19</v>
      </c>
      <c r="D3254" t="s">
        <v>295</v>
      </c>
      <c r="E3254">
        <v>243666</v>
      </c>
      <c r="F3254">
        <v>574963</v>
      </c>
      <c r="H3254">
        <v>39522625.200000003</v>
      </c>
      <c r="I3254">
        <v>85283.1</v>
      </c>
      <c r="J3254">
        <v>1.8049999999999999</v>
      </c>
      <c r="K3254">
        <v>19.105</v>
      </c>
      <c r="L3254">
        <v>29.103999999999999</v>
      </c>
      <c r="M3254">
        <v>10.581</v>
      </c>
    </row>
    <row r="3255" spans="1:13" x14ac:dyDescent="0.3">
      <c r="A3255" t="s">
        <v>13</v>
      </c>
      <c r="B3255">
        <v>2018</v>
      </c>
      <c r="C3255" t="s">
        <v>16</v>
      </c>
      <c r="D3255" t="s">
        <v>295</v>
      </c>
      <c r="E3255">
        <v>15682</v>
      </c>
      <c r="F3255">
        <v>51570</v>
      </c>
      <c r="G3255">
        <v>1373</v>
      </c>
      <c r="H3255">
        <v>2543620.4</v>
      </c>
      <c r="I3255" t="s">
        <v>576</v>
      </c>
      <c r="J3255">
        <v>3.2829999999999999</v>
      </c>
      <c r="K3255">
        <v>19.105</v>
      </c>
      <c r="L3255">
        <v>29.103999999999999</v>
      </c>
      <c r="M3255">
        <v>10.581</v>
      </c>
    </row>
    <row r="3256" spans="1:13" x14ac:dyDescent="0.3">
      <c r="A3256" t="s">
        <v>18</v>
      </c>
      <c r="B3256">
        <v>2018</v>
      </c>
      <c r="C3256" t="s">
        <v>24</v>
      </c>
      <c r="D3256" t="s">
        <v>295</v>
      </c>
      <c r="E3256">
        <v>92863</v>
      </c>
      <c r="F3256">
        <v>6459016</v>
      </c>
      <c r="G3256">
        <v>1373</v>
      </c>
      <c r="H3256">
        <v>15062378.6</v>
      </c>
      <c r="I3256">
        <v>32502.05</v>
      </c>
      <c r="J3256">
        <v>73.099999999999994</v>
      </c>
      <c r="K3256">
        <v>19.105</v>
      </c>
      <c r="L3256">
        <v>29.103999999999999</v>
      </c>
      <c r="M3256">
        <v>10.581</v>
      </c>
    </row>
    <row r="3257" spans="1:13" x14ac:dyDescent="0.3">
      <c r="A3257" t="s">
        <v>31</v>
      </c>
      <c r="B3257">
        <v>2018</v>
      </c>
      <c r="C3257" t="s">
        <v>19</v>
      </c>
      <c r="D3257" t="s">
        <v>295</v>
      </c>
      <c r="E3257">
        <v>5</v>
      </c>
      <c r="F3257">
        <v>3</v>
      </c>
      <c r="G3257">
        <v>1373</v>
      </c>
      <c r="H3257">
        <v>811</v>
      </c>
      <c r="I3257">
        <v>1.75</v>
      </c>
      <c r="J3257">
        <v>0.6</v>
      </c>
      <c r="K3257">
        <v>19.105</v>
      </c>
      <c r="L3257">
        <v>29.103999999999999</v>
      </c>
      <c r="M3257">
        <v>10.581</v>
      </c>
    </row>
    <row r="3258" spans="1:13" x14ac:dyDescent="0.3">
      <c r="A3258" t="s">
        <v>31</v>
      </c>
      <c r="B3258">
        <v>2018</v>
      </c>
      <c r="C3258" t="s">
        <v>16</v>
      </c>
      <c r="D3258" t="s">
        <v>295</v>
      </c>
      <c r="E3258">
        <v>3</v>
      </c>
      <c r="F3258">
        <v>3</v>
      </c>
      <c r="G3258">
        <v>1373</v>
      </c>
      <c r="H3258">
        <v>486.6</v>
      </c>
      <c r="I3258">
        <v>1.05</v>
      </c>
      <c r="J3258">
        <v>1</v>
      </c>
      <c r="L3258">
        <v>29.103999999999999</v>
      </c>
      <c r="M3258">
        <v>10.581</v>
      </c>
    </row>
    <row r="3259" spans="1:13" x14ac:dyDescent="0.3">
      <c r="A3259" t="s">
        <v>32</v>
      </c>
      <c r="B3259">
        <v>2018</v>
      </c>
      <c r="C3259" t="s">
        <v>19</v>
      </c>
      <c r="D3259" t="s">
        <v>295</v>
      </c>
      <c r="E3259">
        <v>12491</v>
      </c>
      <c r="F3259">
        <v>10727</v>
      </c>
      <c r="G3259">
        <v>1373</v>
      </c>
      <c r="H3259">
        <v>2026040.2</v>
      </c>
      <c r="I3259">
        <v>4371.8500000000004</v>
      </c>
      <c r="J3259">
        <v>0.95099999999999996</v>
      </c>
      <c r="K3259">
        <v>19.105</v>
      </c>
      <c r="L3259">
        <v>29.103999999999999</v>
      </c>
      <c r="M3259">
        <v>10.581</v>
      </c>
    </row>
    <row r="3260" spans="1:13" x14ac:dyDescent="0.3">
      <c r="A3260" t="s">
        <v>32</v>
      </c>
      <c r="B3260">
        <v>2018</v>
      </c>
      <c r="C3260" t="s">
        <v>16</v>
      </c>
      <c r="D3260" t="s">
        <v>295</v>
      </c>
      <c r="E3260">
        <v>49</v>
      </c>
      <c r="F3260">
        <v>32</v>
      </c>
      <c r="G3260">
        <v>1373</v>
      </c>
      <c r="H3260">
        <v>7947.8</v>
      </c>
      <c r="I3260">
        <v>17.149999999999999</v>
      </c>
      <c r="J3260">
        <v>0.82499999999999996</v>
      </c>
      <c r="K3260">
        <v>19.105</v>
      </c>
      <c r="L3260">
        <v>29.103999999999999</v>
      </c>
      <c r="M3260">
        <v>10.581</v>
      </c>
    </row>
    <row r="3261" spans="1:13" x14ac:dyDescent="0.3">
      <c r="A3261" t="s">
        <v>20</v>
      </c>
      <c r="B3261">
        <v>2018</v>
      </c>
      <c r="C3261" t="s">
        <v>21</v>
      </c>
      <c r="D3261" t="s">
        <v>295</v>
      </c>
      <c r="F3261">
        <v>927657</v>
      </c>
      <c r="G3261">
        <v>1373</v>
      </c>
      <c r="H3261">
        <v>49868714.399999999</v>
      </c>
      <c r="I3261">
        <v>107608.2</v>
      </c>
      <c r="K3261">
        <v>19.105</v>
      </c>
      <c r="L3261">
        <v>29.103999999999999</v>
      </c>
      <c r="M3261">
        <v>10.581</v>
      </c>
    </row>
    <row r="3262" spans="1:13" x14ac:dyDescent="0.3">
      <c r="A3262" t="s">
        <v>22</v>
      </c>
      <c r="B3262">
        <v>2018</v>
      </c>
      <c r="C3262" t="s">
        <v>14</v>
      </c>
      <c r="D3262" t="s">
        <v>28</v>
      </c>
      <c r="E3262">
        <v>3274</v>
      </c>
      <c r="F3262">
        <v>2929</v>
      </c>
      <c r="G3262">
        <v>2012.6</v>
      </c>
      <c r="H3262">
        <v>531042.80000000005</v>
      </c>
      <c r="I3262">
        <v>1145.9000000000001</v>
      </c>
      <c r="J3262">
        <v>0.74</v>
      </c>
      <c r="K3262">
        <v>25.387</v>
      </c>
      <c r="L3262">
        <v>34.793999999999997</v>
      </c>
      <c r="M3262">
        <v>16.445</v>
      </c>
    </row>
    <row r="3263" spans="1:13" x14ac:dyDescent="0.3">
      <c r="A3263" t="s">
        <v>13</v>
      </c>
      <c r="B3263">
        <v>2018</v>
      </c>
      <c r="C3263" t="s">
        <v>14</v>
      </c>
      <c r="D3263" t="s">
        <v>28</v>
      </c>
      <c r="E3263">
        <v>230980</v>
      </c>
      <c r="F3263">
        <v>609496</v>
      </c>
      <c r="G3263">
        <v>2012.6</v>
      </c>
      <c r="H3263">
        <v>37464956</v>
      </c>
      <c r="I3263">
        <v>80843</v>
      </c>
      <c r="J3263">
        <v>2.6720000000000002</v>
      </c>
      <c r="K3263">
        <v>25.387</v>
      </c>
      <c r="L3263">
        <v>34.793999999999997</v>
      </c>
      <c r="M3263">
        <v>16.445</v>
      </c>
    </row>
    <row r="3264" spans="1:13" x14ac:dyDescent="0.3">
      <c r="A3264" t="s">
        <v>13</v>
      </c>
      <c r="B3264">
        <v>2018</v>
      </c>
      <c r="D3264" t="s">
        <v>28</v>
      </c>
      <c r="E3264">
        <v>1279500</v>
      </c>
      <c r="F3264">
        <v>4615344</v>
      </c>
      <c r="G3264">
        <v>2012.6</v>
      </c>
      <c r="H3264">
        <v>207534900</v>
      </c>
      <c r="I3264">
        <v>447825</v>
      </c>
      <c r="J3264">
        <v>3.46</v>
      </c>
      <c r="K3264">
        <v>25.387</v>
      </c>
      <c r="L3264">
        <v>34.793999999999997</v>
      </c>
      <c r="M3264">
        <v>16.445</v>
      </c>
    </row>
    <row r="3265" spans="1:13" x14ac:dyDescent="0.3">
      <c r="A3265" t="s">
        <v>13</v>
      </c>
      <c r="B3265">
        <v>2018</v>
      </c>
      <c r="C3265" t="s">
        <v>17</v>
      </c>
      <c r="D3265" t="s">
        <v>28</v>
      </c>
      <c r="E3265">
        <v>4002092</v>
      </c>
      <c r="F3265">
        <v>11282409</v>
      </c>
      <c r="G3265">
        <v>2012.6</v>
      </c>
      <c r="H3265">
        <v>649139322.39999998</v>
      </c>
      <c r="I3265">
        <v>1400732.2</v>
      </c>
      <c r="J3265">
        <v>2.7450000000000001</v>
      </c>
      <c r="K3265">
        <v>25.387</v>
      </c>
      <c r="L3265">
        <v>34.793999999999997</v>
      </c>
      <c r="M3265">
        <v>16.445</v>
      </c>
    </row>
    <row r="3266" spans="1:13" x14ac:dyDescent="0.3">
      <c r="A3266" t="s">
        <v>18</v>
      </c>
      <c r="B3266">
        <v>2018</v>
      </c>
      <c r="C3266" t="s">
        <v>24</v>
      </c>
      <c r="D3266" t="s">
        <v>28</v>
      </c>
      <c r="E3266">
        <v>18805</v>
      </c>
      <c r="F3266">
        <v>1588816</v>
      </c>
      <c r="G3266">
        <v>2012.6</v>
      </c>
      <c r="H3266">
        <v>3050171</v>
      </c>
      <c r="I3266">
        <v>6581.75</v>
      </c>
      <c r="J3266">
        <v>84.534999999999997</v>
      </c>
      <c r="K3266">
        <v>25.387</v>
      </c>
      <c r="L3266">
        <v>34.793999999999997</v>
      </c>
      <c r="M3266">
        <v>16.445</v>
      </c>
    </row>
    <row r="3267" spans="1:13" x14ac:dyDescent="0.3">
      <c r="A3267" t="s">
        <v>31</v>
      </c>
      <c r="B3267">
        <v>2018</v>
      </c>
      <c r="C3267" t="s">
        <v>19</v>
      </c>
      <c r="D3267" t="s">
        <v>28</v>
      </c>
      <c r="E3267">
        <v>8454</v>
      </c>
      <c r="F3267">
        <v>8050</v>
      </c>
      <c r="G3267">
        <v>2012.6</v>
      </c>
      <c r="H3267">
        <v>1371238.8</v>
      </c>
      <c r="J3267">
        <v>1.1739999999999999</v>
      </c>
      <c r="K3267">
        <v>25.387</v>
      </c>
      <c r="L3267">
        <v>34.793999999999997</v>
      </c>
      <c r="M3267">
        <v>16.445</v>
      </c>
    </row>
    <row r="3268" spans="1:13" x14ac:dyDescent="0.3">
      <c r="A3268" t="s">
        <v>32</v>
      </c>
      <c r="B3268">
        <v>2018</v>
      </c>
      <c r="C3268" t="s">
        <v>19</v>
      </c>
      <c r="D3268" t="s">
        <v>28</v>
      </c>
      <c r="E3268">
        <v>66685</v>
      </c>
      <c r="F3268">
        <v>43811</v>
      </c>
      <c r="G3268">
        <v>2012.6</v>
      </c>
      <c r="H3268">
        <v>10816307</v>
      </c>
      <c r="I3268">
        <v>23339.75</v>
      </c>
      <c r="J3268">
        <v>0.57599999999999996</v>
      </c>
      <c r="K3268">
        <v>25.387</v>
      </c>
      <c r="L3268">
        <v>34.793999999999997</v>
      </c>
      <c r="M3268">
        <v>16.445</v>
      </c>
    </row>
    <row r="3269" spans="1:13" x14ac:dyDescent="0.3">
      <c r="A3269" t="s">
        <v>32</v>
      </c>
      <c r="B3269">
        <v>2018</v>
      </c>
      <c r="C3269" t="s">
        <v>21</v>
      </c>
      <c r="D3269" t="s">
        <v>28</v>
      </c>
      <c r="E3269">
        <v>8186</v>
      </c>
      <c r="G3269">
        <v>2012.6</v>
      </c>
      <c r="H3269">
        <v>1327769.2</v>
      </c>
      <c r="I3269">
        <v>2865.1</v>
      </c>
      <c r="J3269">
        <v>0.72699999999999998</v>
      </c>
      <c r="K3269">
        <v>25.387</v>
      </c>
      <c r="L3269">
        <v>34.793999999999997</v>
      </c>
      <c r="M3269">
        <v>16.445</v>
      </c>
    </row>
    <row r="3270" spans="1:13" x14ac:dyDescent="0.3">
      <c r="A3270" t="s">
        <v>20</v>
      </c>
      <c r="B3270">
        <v>2018</v>
      </c>
      <c r="C3270" t="s">
        <v>21</v>
      </c>
      <c r="D3270" t="s">
        <v>28</v>
      </c>
      <c r="E3270">
        <v>112147</v>
      </c>
      <c r="F3270">
        <v>337751</v>
      </c>
      <c r="G3270">
        <v>2012.6</v>
      </c>
      <c r="H3270">
        <v>18190243.399999999</v>
      </c>
      <c r="I3270">
        <v>39251.449999999997</v>
      </c>
      <c r="J3270">
        <v>2.4830000000000001</v>
      </c>
      <c r="K3270">
        <v>25.387</v>
      </c>
      <c r="L3270">
        <v>34.793999999999997</v>
      </c>
      <c r="M3270">
        <v>16.445</v>
      </c>
    </row>
    <row r="3271" spans="1:13" x14ac:dyDescent="0.3">
      <c r="A3271" t="s">
        <v>13</v>
      </c>
      <c r="B3271">
        <v>2019</v>
      </c>
      <c r="C3271" t="s">
        <v>19</v>
      </c>
      <c r="D3271" t="s">
        <v>515</v>
      </c>
      <c r="E3271">
        <v>133500</v>
      </c>
      <c r="F3271">
        <v>244741</v>
      </c>
      <c r="G3271">
        <v>2433.3000000000002</v>
      </c>
      <c r="H3271">
        <v>22929960</v>
      </c>
      <c r="I3271">
        <v>49395</v>
      </c>
      <c r="J3271">
        <v>1.7789999999999999</v>
      </c>
      <c r="K3271">
        <v>20.843</v>
      </c>
      <c r="L3271">
        <v>30.879000000000001</v>
      </c>
      <c r="M3271">
        <v>12.832000000000001</v>
      </c>
    </row>
    <row r="3272" spans="1:13" x14ac:dyDescent="0.3">
      <c r="A3272" t="s">
        <v>18</v>
      </c>
      <c r="B3272">
        <v>2019</v>
      </c>
      <c r="C3272" t="s">
        <v>24</v>
      </c>
      <c r="D3272" t="s">
        <v>515</v>
      </c>
      <c r="E3272">
        <v>2146</v>
      </c>
      <c r="F3272">
        <v>46139</v>
      </c>
      <c r="G3272">
        <v>2433.3000000000002</v>
      </c>
      <c r="H3272">
        <v>368596.96</v>
      </c>
      <c r="I3272">
        <v>794.02</v>
      </c>
      <c r="M3272">
        <v>12.832000000000001</v>
      </c>
    </row>
    <row r="3273" spans="1:13" x14ac:dyDescent="0.3">
      <c r="A3273" t="s">
        <v>31</v>
      </c>
      <c r="B3273">
        <v>2019</v>
      </c>
      <c r="C3273" t="s">
        <v>19</v>
      </c>
      <c r="D3273" t="s">
        <v>515</v>
      </c>
      <c r="E3273">
        <v>574</v>
      </c>
      <c r="F3273">
        <v>469</v>
      </c>
      <c r="G3273">
        <v>2433.3000000000002</v>
      </c>
      <c r="H3273">
        <v>98590.24</v>
      </c>
      <c r="I3273">
        <v>212.38</v>
      </c>
      <c r="J3273">
        <v>0.83599999999999997</v>
      </c>
      <c r="K3273">
        <v>20.843</v>
      </c>
      <c r="L3273">
        <v>30.879000000000001</v>
      </c>
      <c r="M3273">
        <v>12.832000000000001</v>
      </c>
    </row>
    <row r="3274" spans="1:13" x14ac:dyDescent="0.3">
      <c r="A3274" t="s">
        <v>32</v>
      </c>
      <c r="B3274">
        <v>2019</v>
      </c>
      <c r="C3274" t="s">
        <v>19</v>
      </c>
      <c r="D3274" t="s">
        <v>515</v>
      </c>
      <c r="F3274">
        <v>1039</v>
      </c>
      <c r="G3274">
        <v>2433.3000000000002</v>
      </c>
      <c r="H3274">
        <v>197180.48</v>
      </c>
      <c r="I3274">
        <v>424.76</v>
      </c>
      <c r="J3274">
        <v>0.999</v>
      </c>
      <c r="K3274">
        <v>20.843</v>
      </c>
      <c r="L3274">
        <v>30.879000000000001</v>
      </c>
      <c r="M3274">
        <v>12.832000000000001</v>
      </c>
    </row>
    <row r="3275" spans="1:13" x14ac:dyDescent="0.3">
      <c r="A3275" t="s">
        <v>32</v>
      </c>
      <c r="B3275">
        <v>2019</v>
      </c>
      <c r="C3275" t="s">
        <v>21</v>
      </c>
      <c r="D3275" t="s">
        <v>515</v>
      </c>
      <c r="E3275">
        <v>1454</v>
      </c>
      <c r="F3275">
        <v>1400</v>
      </c>
      <c r="G3275">
        <v>2433.3000000000002</v>
      </c>
      <c r="J3275">
        <v>1.089</v>
      </c>
      <c r="K3275">
        <v>20.843</v>
      </c>
      <c r="L3275">
        <v>30.879000000000001</v>
      </c>
      <c r="M3275">
        <v>12.832000000000001</v>
      </c>
    </row>
    <row r="3276" spans="1:13" x14ac:dyDescent="0.3">
      <c r="A3276" t="s">
        <v>20</v>
      </c>
      <c r="B3276">
        <v>2019</v>
      </c>
      <c r="C3276" t="s">
        <v>21</v>
      </c>
      <c r="D3276" t="s">
        <v>515</v>
      </c>
      <c r="E3276">
        <v>3930</v>
      </c>
      <c r="F3276">
        <v>7742</v>
      </c>
      <c r="G3276">
        <v>2433.3000000000002</v>
      </c>
      <c r="H3276">
        <v>675016.8</v>
      </c>
      <c r="I3276">
        <v>1454.1</v>
      </c>
      <c r="J3276">
        <v>2.1680000000000001</v>
      </c>
      <c r="K3276">
        <v>20.843</v>
      </c>
      <c r="L3276">
        <v>30.879000000000001</v>
      </c>
      <c r="M3276">
        <v>12.832000000000001</v>
      </c>
    </row>
    <row r="3277" spans="1:13" x14ac:dyDescent="0.3">
      <c r="A3277" t="s">
        <v>22</v>
      </c>
      <c r="B3277">
        <v>2019</v>
      </c>
      <c r="C3277" t="s">
        <v>19</v>
      </c>
      <c r="D3277" t="s">
        <v>243</v>
      </c>
      <c r="E3277">
        <v>2755</v>
      </c>
      <c r="F3277">
        <v>2193</v>
      </c>
      <c r="G3277">
        <v>1194.7</v>
      </c>
      <c r="H3277">
        <v>473198.8</v>
      </c>
      <c r="I3277">
        <v>1019.35</v>
      </c>
      <c r="J3277">
        <v>0.84499999999999997</v>
      </c>
      <c r="K3277">
        <v>26.516999999999999</v>
      </c>
      <c r="L3277">
        <v>37.841000000000001</v>
      </c>
      <c r="M3277">
        <v>15.49</v>
      </c>
    </row>
    <row r="3278" spans="1:13" x14ac:dyDescent="0.3">
      <c r="A3278" t="s">
        <v>13</v>
      </c>
      <c r="B3278">
        <v>2019</v>
      </c>
      <c r="C3278" t="s">
        <v>14</v>
      </c>
      <c r="D3278" t="s">
        <v>243</v>
      </c>
      <c r="E3278">
        <v>443965</v>
      </c>
      <c r="F3278">
        <v>727611</v>
      </c>
      <c r="G3278">
        <v>1194.7</v>
      </c>
      <c r="H3278">
        <v>76255428.400000006</v>
      </c>
      <c r="I3278">
        <v>164267.04999999999</v>
      </c>
      <c r="J3278">
        <v>1.76</v>
      </c>
      <c r="K3278">
        <v>26.516999999999999</v>
      </c>
      <c r="L3278">
        <v>37.841000000000001</v>
      </c>
      <c r="M3278">
        <v>15.49</v>
      </c>
    </row>
    <row r="3279" spans="1:13" x14ac:dyDescent="0.3">
      <c r="A3279" t="s">
        <v>13</v>
      </c>
      <c r="B3279">
        <v>2019</v>
      </c>
      <c r="C3279" t="s">
        <v>16</v>
      </c>
      <c r="D3279" t="s">
        <v>243</v>
      </c>
      <c r="E3279">
        <v>60399</v>
      </c>
      <c r="F3279">
        <v>128812</v>
      </c>
      <c r="G3279">
        <v>1194.7</v>
      </c>
      <c r="H3279">
        <v>10374132.24</v>
      </c>
      <c r="I3279">
        <v>22347.63</v>
      </c>
      <c r="J3279">
        <v>2.1429999999999998</v>
      </c>
      <c r="K3279">
        <v>26.516999999999999</v>
      </c>
      <c r="L3279">
        <v>37.841000000000001</v>
      </c>
      <c r="M3279">
        <v>15.49</v>
      </c>
    </row>
    <row r="3280" spans="1:13" x14ac:dyDescent="0.3">
      <c r="A3280" t="s">
        <v>13</v>
      </c>
      <c r="B3280">
        <v>2019</v>
      </c>
      <c r="C3280" t="s">
        <v>17</v>
      </c>
      <c r="D3280" t="s">
        <v>243</v>
      </c>
      <c r="E3280">
        <v>2593026</v>
      </c>
      <c r="F3280">
        <v>6096095</v>
      </c>
      <c r="G3280">
        <v>1194.7</v>
      </c>
      <c r="I3280">
        <v>959419.62</v>
      </c>
      <c r="J3280">
        <v>2.173</v>
      </c>
      <c r="K3280">
        <v>26.516999999999999</v>
      </c>
      <c r="L3280">
        <v>37.841000000000001</v>
      </c>
      <c r="M3280">
        <v>15.49</v>
      </c>
    </row>
    <row r="3281" spans="1:13" x14ac:dyDescent="0.3">
      <c r="A3281" t="s">
        <v>18</v>
      </c>
      <c r="B3281">
        <v>2019</v>
      </c>
      <c r="C3281" t="s">
        <v>77</v>
      </c>
      <c r="D3281" t="s">
        <v>243</v>
      </c>
      <c r="E3281">
        <v>223892</v>
      </c>
      <c r="F3281">
        <v>13578832</v>
      </c>
      <c r="G3281">
        <v>1194.7</v>
      </c>
      <c r="H3281" t="s">
        <v>577</v>
      </c>
      <c r="J3281">
        <v>61.774000000000001</v>
      </c>
      <c r="K3281">
        <v>26.516999999999999</v>
      </c>
      <c r="L3281">
        <v>37.841000000000001</v>
      </c>
      <c r="M3281">
        <v>15.49</v>
      </c>
    </row>
    <row r="3282" spans="1:13" x14ac:dyDescent="0.3">
      <c r="A3282" t="s">
        <v>31</v>
      </c>
      <c r="B3282">
        <v>2019</v>
      </c>
      <c r="C3282" t="s">
        <v>21</v>
      </c>
      <c r="D3282" t="s">
        <v>243</v>
      </c>
      <c r="E3282">
        <v>8081</v>
      </c>
      <c r="F3282">
        <v>11485</v>
      </c>
      <c r="G3282">
        <v>1194.7</v>
      </c>
      <c r="I3282">
        <v>2989.97</v>
      </c>
      <c r="J3282">
        <v>1.3779999999999999</v>
      </c>
      <c r="K3282">
        <v>26.516999999999999</v>
      </c>
      <c r="L3282">
        <v>37.841000000000001</v>
      </c>
      <c r="M3282">
        <v>15.49</v>
      </c>
    </row>
    <row r="3283" spans="1:13" x14ac:dyDescent="0.3">
      <c r="A3283" t="s">
        <v>32</v>
      </c>
      <c r="B3283">
        <v>2019</v>
      </c>
      <c r="C3283" t="s">
        <v>19</v>
      </c>
      <c r="D3283" t="s">
        <v>243</v>
      </c>
      <c r="E3283">
        <v>7102</v>
      </c>
      <c r="F3283">
        <v>6289</v>
      </c>
      <c r="G3283">
        <v>1194.7</v>
      </c>
      <c r="H3283">
        <v>1219839.52</v>
      </c>
      <c r="I3283">
        <v>2627.74</v>
      </c>
      <c r="J3283">
        <v>0.89100000000000001</v>
      </c>
      <c r="K3283">
        <v>26.516999999999999</v>
      </c>
      <c r="L3283">
        <v>37.841000000000001</v>
      </c>
      <c r="M3283">
        <v>15.49</v>
      </c>
    </row>
    <row r="3284" spans="1:13" x14ac:dyDescent="0.3">
      <c r="A3284" t="s">
        <v>20</v>
      </c>
      <c r="B3284">
        <v>2019</v>
      </c>
      <c r="D3284" t="s">
        <v>243</v>
      </c>
      <c r="E3284">
        <v>2150180</v>
      </c>
      <c r="F3284">
        <v>5579348</v>
      </c>
      <c r="G3284">
        <v>1194.7</v>
      </c>
      <c r="H3284">
        <v>369314916.80000001</v>
      </c>
      <c r="I3284">
        <v>795566.6</v>
      </c>
      <c r="J3284">
        <v>2.569</v>
      </c>
      <c r="K3284">
        <v>26.516999999999999</v>
      </c>
      <c r="L3284">
        <v>37.841000000000001</v>
      </c>
      <c r="M3284">
        <v>15.49</v>
      </c>
    </row>
    <row r="3285" spans="1:13" x14ac:dyDescent="0.3">
      <c r="A3285" t="s">
        <v>22</v>
      </c>
      <c r="B3285">
        <v>2019</v>
      </c>
      <c r="C3285" t="s">
        <v>19</v>
      </c>
      <c r="D3285" t="s">
        <v>282</v>
      </c>
      <c r="E3285">
        <v>4466</v>
      </c>
      <c r="F3285">
        <v>1194</v>
      </c>
      <c r="G3285">
        <v>1420.3</v>
      </c>
      <c r="H3285">
        <v>767080.16</v>
      </c>
      <c r="I3285">
        <v>1652.42</v>
      </c>
      <c r="J3285">
        <v>0.25</v>
      </c>
      <c r="K3285">
        <v>26.321999999999999</v>
      </c>
      <c r="L3285">
        <v>36.677999999999997</v>
      </c>
    </row>
    <row r="3286" spans="1:13" x14ac:dyDescent="0.3">
      <c r="A3286" t="s">
        <v>13</v>
      </c>
      <c r="B3286">
        <v>2019</v>
      </c>
      <c r="C3286" t="s">
        <v>19</v>
      </c>
      <c r="D3286" t="s">
        <v>282</v>
      </c>
      <c r="E3286">
        <v>4266022</v>
      </c>
      <c r="F3286">
        <v>8569367</v>
      </c>
      <c r="G3286">
        <v>1420.3</v>
      </c>
      <c r="H3286">
        <v>732731938.70000005</v>
      </c>
      <c r="I3286">
        <v>1578428.14</v>
      </c>
      <c r="J3286">
        <v>1.9359999999999999</v>
      </c>
      <c r="K3286">
        <v>26.321999999999999</v>
      </c>
      <c r="L3286">
        <v>36.677999999999997</v>
      </c>
      <c r="M3286">
        <v>15.505000000000001</v>
      </c>
    </row>
    <row r="3287" spans="1:13" x14ac:dyDescent="0.3">
      <c r="A3287" t="s">
        <v>18</v>
      </c>
      <c r="B3287">
        <v>2019</v>
      </c>
      <c r="C3287" t="s">
        <v>24</v>
      </c>
      <c r="D3287" t="s">
        <v>282</v>
      </c>
      <c r="E3287">
        <v>31237</v>
      </c>
      <c r="F3287">
        <v>699040</v>
      </c>
      <c r="G3287">
        <v>1420.3</v>
      </c>
      <c r="H3287">
        <v>5365267.12</v>
      </c>
      <c r="I3287">
        <v>11557.69</v>
      </c>
      <c r="K3287">
        <v>26.321999999999999</v>
      </c>
      <c r="L3287">
        <v>36.677999999999997</v>
      </c>
      <c r="M3287">
        <v>15.505000000000001</v>
      </c>
    </row>
    <row r="3288" spans="1:13" x14ac:dyDescent="0.3">
      <c r="A3288" t="s">
        <v>31</v>
      </c>
      <c r="B3288">
        <v>2019</v>
      </c>
      <c r="C3288" t="s">
        <v>24</v>
      </c>
      <c r="D3288" t="s">
        <v>282</v>
      </c>
      <c r="F3288">
        <v>295</v>
      </c>
      <c r="G3288">
        <v>1420.3</v>
      </c>
      <c r="H3288">
        <v>108037.04</v>
      </c>
      <c r="I3288">
        <v>232.73</v>
      </c>
      <c r="J3288">
        <v>0.63900000000000001</v>
      </c>
      <c r="K3288">
        <v>26.321999999999999</v>
      </c>
      <c r="L3288">
        <v>36.677999999999997</v>
      </c>
      <c r="M3288">
        <v>15.505000000000001</v>
      </c>
    </row>
    <row r="3289" spans="1:13" x14ac:dyDescent="0.3">
      <c r="A3289" t="s">
        <v>32</v>
      </c>
      <c r="B3289">
        <v>2019</v>
      </c>
      <c r="C3289" t="s">
        <v>19</v>
      </c>
      <c r="D3289" t="s">
        <v>282</v>
      </c>
      <c r="E3289">
        <v>74267</v>
      </c>
      <c r="F3289">
        <v>24305</v>
      </c>
      <c r="G3289">
        <v>1420.3</v>
      </c>
      <c r="H3289">
        <v>12756099.92</v>
      </c>
      <c r="I3289">
        <v>27478.79</v>
      </c>
      <c r="J3289">
        <v>0.33100000000000002</v>
      </c>
      <c r="K3289">
        <v>26.321999999999999</v>
      </c>
      <c r="L3289">
        <v>36.677999999999997</v>
      </c>
      <c r="M3289">
        <v>15.505000000000001</v>
      </c>
    </row>
    <row r="3290" spans="1:13" x14ac:dyDescent="0.3">
      <c r="A3290" t="s">
        <v>32</v>
      </c>
      <c r="B3290">
        <v>2019</v>
      </c>
      <c r="C3290" t="s">
        <v>21</v>
      </c>
      <c r="D3290" t="s">
        <v>282</v>
      </c>
      <c r="E3290">
        <v>1796</v>
      </c>
      <c r="F3290">
        <v>539</v>
      </c>
      <c r="G3290">
        <v>1420.3</v>
      </c>
      <c r="H3290">
        <v>308480.96000000002</v>
      </c>
      <c r="J3290">
        <v>0.31</v>
      </c>
      <c r="K3290">
        <v>26.321999999999999</v>
      </c>
      <c r="L3290">
        <v>36.677999999999997</v>
      </c>
      <c r="M3290">
        <v>15.505000000000001</v>
      </c>
    </row>
    <row r="3291" spans="1:13" x14ac:dyDescent="0.3">
      <c r="A3291" t="s">
        <v>20</v>
      </c>
      <c r="B3291">
        <v>2019</v>
      </c>
      <c r="C3291" t="s">
        <v>21</v>
      </c>
      <c r="D3291" t="s">
        <v>282</v>
      </c>
      <c r="E3291">
        <v>116274</v>
      </c>
      <c r="F3291">
        <v>135888</v>
      </c>
      <c r="G3291">
        <v>1420.3</v>
      </c>
      <c r="H3291">
        <v>19971222.239999998</v>
      </c>
      <c r="I3291">
        <v>43021.38</v>
      </c>
      <c r="J3291">
        <v>1.337</v>
      </c>
      <c r="K3291">
        <v>26.321999999999999</v>
      </c>
      <c r="L3291" t="s">
        <v>578</v>
      </c>
      <c r="M3291">
        <v>15.505000000000001</v>
      </c>
    </row>
    <row r="3292" spans="1:13" x14ac:dyDescent="0.3">
      <c r="A3292" t="s">
        <v>22</v>
      </c>
      <c r="B3292">
        <v>2019</v>
      </c>
      <c r="C3292" t="s">
        <v>166</v>
      </c>
      <c r="D3292" t="s">
        <v>244</v>
      </c>
      <c r="E3292">
        <v>11606</v>
      </c>
      <c r="F3292">
        <v>10010</v>
      </c>
      <c r="G3292">
        <v>1067.8</v>
      </c>
      <c r="H3292">
        <v>1993446.56</v>
      </c>
      <c r="I3292">
        <v>4294.22</v>
      </c>
      <c r="J3292">
        <v>0.83</v>
      </c>
      <c r="K3292">
        <v>26.396999999999998</v>
      </c>
      <c r="L3292">
        <v>37.856000000000002</v>
      </c>
      <c r="M3292">
        <v>16.041</v>
      </c>
    </row>
    <row r="3293" spans="1:13" x14ac:dyDescent="0.3">
      <c r="A3293" t="s">
        <v>13</v>
      </c>
      <c r="B3293">
        <v>2019</v>
      </c>
      <c r="C3293" t="s">
        <v>19</v>
      </c>
      <c r="D3293" t="s">
        <v>244</v>
      </c>
      <c r="E3293">
        <v>849599</v>
      </c>
      <c r="F3293">
        <v>1821136</v>
      </c>
      <c r="G3293">
        <v>1067.8</v>
      </c>
      <c r="H3293" t="s">
        <v>579</v>
      </c>
      <c r="I3293">
        <v>314351.63</v>
      </c>
      <c r="J3293">
        <v>1.9490000000000001</v>
      </c>
      <c r="K3293">
        <v>26.396999999999998</v>
      </c>
      <c r="L3293">
        <v>37.856000000000002</v>
      </c>
      <c r="M3293">
        <v>16.041</v>
      </c>
    </row>
    <row r="3294" spans="1:13" x14ac:dyDescent="0.3">
      <c r="A3294" t="s">
        <v>13</v>
      </c>
      <c r="B3294">
        <v>2019</v>
      </c>
      <c r="C3294" t="s">
        <v>16</v>
      </c>
      <c r="D3294" t="s">
        <v>244</v>
      </c>
      <c r="E3294">
        <v>54751</v>
      </c>
      <c r="F3294">
        <v>161497</v>
      </c>
      <c r="G3294">
        <v>1067.8</v>
      </c>
      <c r="H3294">
        <v>9404031.7599999998</v>
      </c>
      <c r="I3294">
        <v>20257.87</v>
      </c>
      <c r="J3294">
        <v>2.8490000000000002</v>
      </c>
      <c r="L3294">
        <v>37.856000000000002</v>
      </c>
      <c r="M3294">
        <v>16.041</v>
      </c>
    </row>
    <row r="3295" spans="1:13" x14ac:dyDescent="0.3">
      <c r="A3295" t="s">
        <v>18</v>
      </c>
      <c r="B3295">
        <v>2019</v>
      </c>
      <c r="C3295" t="s">
        <v>24</v>
      </c>
      <c r="D3295" t="s">
        <v>244</v>
      </c>
      <c r="E3295">
        <v>160940</v>
      </c>
      <c r="F3295">
        <v>11569942</v>
      </c>
      <c r="G3295">
        <v>1067.8</v>
      </c>
      <c r="H3295">
        <v>27643054.399999999</v>
      </c>
      <c r="I3295">
        <v>59547.8</v>
      </c>
      <c r="J3295">
        <v>70.569999999999993</v>
      </c>
      <c r="K3295">
        <v>26.396999999999998</v>
      </c>
      <c r="L3295">
        <v>37.856000000000002</v>
      </c>
      <c r="M3295">
        <v>16.041</v>
      </c>
    </row>
    <row r="3296" spans="1:13" x14ac:dyDescent="0.3">
      <c r="A3296" t="s">
        <v>32</v>
      </c>
      <c r="B3296">
        <v>2019</v>
      </c>
      <c r="C3296" t="s">
        <v>19</v>
      </c>
      <c r="D3296" t="s">
        <v>244</v>
      </c>
      <c r="E3296">
        <v>86469</v>
      </c>
      <c r="F3296">
        <v>52291</v>
      </c>
      <c r="G3296">
        <v>1067.8</v>
      </c>
      <c r="H3296">
        <v>14851915.439999999</v>
      </c>
      <c r="I3296">
        <v>31993.53</v>
      </c>
      <c r="J3296">
        <v>0.70099999999999996</v>
      </c>
      <c r="K3296">
        <v>26.396999999999998</v>
      </c>
      <c r="L3296">
        <v>37.856000000000002</v>
      </c>
      <c r="M3296">
        <v>16.041</v>
      </c>
    </row>
    <row r="3297" spans="1:13" x14ac:dyDescent="0.3">
      <c r="A3297" t="s">
        <v>32</v>
      </c>
      <c r="B3297">
        <v>2019</v>
      </c>
      <c r="C3297" t="s">
        <v>16</v>
      </c>
      <c r="D3297" t="s">
        <v>244</v>
      </c>
      <c r="E3297">
        <v>13456</v>
      </c>
      <c r="F3297">
        <v>21329</v>
      </c>
      <c r="G3297">
        <v>1067.8</v>
      </c>
      <c r="H3297">
        <v>2311202.56</v>
      </c>
      <c r="I3297">
        <v>4978.72</v>
      </c>
      <c r="J3297">
        <v>1.581</v>
      </c>
      <c r="K3297">
        <v>26.396999999999998</v>
      </c>
      <c r="L3297">
        <v>37.856000000000002</v>
      </c>
      <c r="M3297">
        <v>16.041</v>
      </c>
    </row>
    <row r="3298" spans="1:13" x14ac:dyDescent="0.3">
      <c r="A3298" t="s">
        <v>20</v>
      </c>
      <c r="B3298">
        <v>2019</v>
      </c>
      <c r="C3298" t="s">
        <v>21</v>
      </c>
      <c r="D3298" t="s">
        <v>244</v>
      </c>
      <c r="E3298">
        <v>1393487</v>
      </c>
      <c r="F3298">
        <v>4553681</v>
      </c>
      <c r="G3298">
        <v>1067.8</v>
      </c>
      <c r="H3298">
        <v>239345327.09999999</v>
      </c>
      <c r="I3298">
        <v>515590.19</v>
      </c>
      <c r="J3298">
        <v>3.1429999999999998</v>
      </c>
      <c r="K3298">
        <v>26.396999999999998</v>
      </c>
      <c r="L3298">
        <v>37.856000000000002</v>
      </c>
      <c r="M3298">
        <v>16.041</v>
      </c>
    </row>
    <row r="3299" spans="1:13" x14ac:dyDescent="0.3">
      <c r="A3299" t="s">
        <v>13</v>
      </c>
      <c r="B3299">
        <v>2019</v>
      </c>
      <c r="C3299" t="s">
        <v>19</v>
      </c>
      <c r="D3299" t="s">
        <v>258</v>
      </c>
      <c r="E3299">
        <v>1558900</v>
      </c>
      <c r="F3299">
        <v>5194600</v>
      </c>
      <c r="G3299">
        <v>351.8</v>
      </c>
      <c r="H3299">
        <v>267756664</v>
      </c>
      <c r="I3299">
        <v>576793</v>
      </c>
      <c r="J3299">
        <v>3.048</v>
      </c>
      <c r="K3299">
        <v>25.215</v>
      </c>
      <c r="L3299">
        <v>38.140999999999998</v>
      </c>
      <c r="M3299">
        <v>13.535</v>
      </c>
    </row>
    <row r="3300" spans="1:13" x14ac:dyDescent="0.3">
      <c r="A3300" t="s">
        <v>18</v>
      </c>
      <c r="B3300">
        <v>2019</v>
      </c>
      <c r="C3300" t="s">
        <v>24</v>
      </c>
      <c r="D3300" t="s">
        <v>258</v>
      </c>
      <c r="E3300">
        <v>96300</v>
      </c>
      <c r="F3300">
        <v>7730300</v>
      </c>
      <c r="G3300">
        <v>351.8</v>
      </c>
      <c r="H3300">
        <v>16540488</v>
      </c>
      <c r="I3300">
        <v>35631</v>
      </c>
      <c r="J3300">
        <v>78.944000000000003</v>
      </c>
      <c r="K3300">
        <v>25.215</v>
      </c>
      <c r="L3300">
        <v>38.140999999999998</v>
      </c>
      <c r="M3300">
        <v>13.535</v>
      </c>
    </row>
    <row r="3301" spans="1:13" x14ac:dyDescent="0.3">
      <c r="A3301" t="s">
        <v>31</v>
      </c>
      <c r="B3301">
        <v>2019</v>
      </c>
      <c r="C3301" t="s">
        <v>19</v>
      </c>
      <c r="D3301" t="s">
        <v>258</v>
      </c>
      <c r="E3301">
        <v>9050</v>
      </c>
      <c r="F3301">
        <v>16730</v>
      </c>
      <c r="G3301">
        <v>351.8</v>
      </c>
      <c r="H3301">
        <v>1554428</v>
      </c>
      <c r="I3301">
        <v>3348.5</v>
      </c>
      <c r="J3301" t="s">
        <v>580</v>
      </c>
      <c r="K3301">
        <v>25.215</v>
      </c>
      <c r="L3301">
        <v>38.140999999999998</v>
      </c>
      <c r="M3301">
        <v>13.535</v>
      </c>
    </row>
    <row r="3302" spans="1:13" x14ac:dyDescent="0.3">
      <c r="A3302" t="s">
        <v>32</v>
      </c>
      <c r="B3302">
        <v>2019</v>
      </c>
      <c r="C3302" t="s">
        <v>38</v>
      </c>
      <c r="D3302" t="s">
        <v>258</v>
      </c>
      <c r="E3302">
        <v>265</v>
      </c>
      <c r="F3302">
        <v>136</v>
      </c>
      <c r="G3302">
        <v>351.8</v>
      </c>
      <c r="H3302">
        <v>45516.4</v>
      </c>
      <c r="I3302">
        <v>98.05</v>
      </c>
      <c r="J3302">
        <v>0.53800000000000003</v>
      </c>
      <c r="K3302">
        <v>25.215</v>
      </c>
      <c r="L3302">
        <v>38.140999999999998</v>
      </c>
      <c r="M3302">
        <v>13.535</v>
      </c>
    </row>
    <row r="3303" spans="1:13" x14ac:dyDescent="0.3">
      <c r="A3303" t="s">
        <v>20</v>
      </c>
      <c r="B3303">
        <v>2019</v>
      </c>
      <c r="C3303" t="s">
        <v>48</v>
      </c>
      <c r="D3303" t="s">
        <v>258</v>
      </c>
      <c r="E3303">
        <v>2533800</v>
      </c>
      <c r="G3303">
        <v>351.8</v>
      </c>
      <c r="H3303">
        <v>435205488</v>
      </c>
      <c r="I3303">
        <v>937506</v>
      </c>
      <c r="J3303">
        <v>4.6180000000000003</v>
      </c>
      <c r="K3303" t="s">
        <v>581</v>
      </c>
      <c r="L3303">
        <v>38.140999999999998</v>
      </c>
      <c r="M3303">
        <v>13.535</v>
      </c>
    </row>
    <row r="3304" spans="1:13" x14ac:dyDescent="0.3">
      <c r="A3304" t="s">
        <v>22</v>
      </c>
      <c r="B3304">
        <v>2019</v>
      </c>
      <c r="C3304" t="s">
        <v>19</v>
      </c>
      <c r="D3304" t="s">
        <v>259</v>
      </c>
      <c r="E3304">
        <v>1757</v>
      </c>
      <c r="F3304">
        <v>2060</v>
      </c>
      <c r="G3304">
        <v>1217.7</v>
      </c>
      <c r="H3304">
        <v>301782.32</v>
      </c>
      <c r="I3304">
        <v>650.09</v>
      </c>
      <c r="J3304">
        <v>1.0720000000000001</v>
      </c>
      <c r="K3304">
        <v>20.202999999999999</v>
      </c>
      <c r="L3304">
        <v>31.297000000000001</v>
      </c>
      <c r="M3304">
        <v>10.734</v>
      </c>
    </row>
    <row r="3305" spans="1:13" x14ac:dyDescent="0.3">
      <c r="A3305" t="s">
        <v>13</v>
      </c>
      <c r="B3305">
        <v>2019</v>
      </c>
      <c r="C3305" t="s">
        <v>19</v>
      </c>
      <c r="D3305" t="s">
        <v>259</v>
      </c>
      <c r="E3305">
        <v>72620</v>
      </c>
      <c r="F3305">
        <v>116879</v>
      </c>
      <c r="G3305">
        <v>1217.7</v>
      </c>
      <c r="H3305">
        <v>12473211.199999999</v>
      </c>
      <c r="I3305">
        <v>26869.4</v>
      </c>
      <c r="J3305">
        <v>1.6559999999999999</v>
      </c>
      <c r="K3305">
        <v>20.202999999999999</v>
      </c>
      <c r="L3305">
        <v>31.297000000000001</v>
      </c>
      <c r="M3305" t="s">
        <v>582</v>
      </c>
    </row>
    <row r="3306" spans="1:13" x14ac:dyDescent="0.3">
      <c r="A3306" t="s">
        <v>18</v>
      </c>
      <c r="B3306">
        <v>2019</v>
      </c>
      <c r="C3306" t="s">
        <v>24</v>
      </c>
      <c r="D3306" t="s">
        <v>259</v>
      </c>
      <c r="E3306">
        <v>16030</v>
      </c>
      <c r="F3306">
        <v>36143</v>
      </c>
      <c r="G3306">
        <v>1217.7</v>
      </c>
      <c r="H3306">
        <v>275331.28000000003</v>
      </c>
      <c r="I3306">
        <v>593.11</v>
      </c>
      <c r="J3306">
        <v>16.911999999999999</v>
      </c>
      <c r="K3306">
        <v>20.202999999999999</v>
      </c>
      <c r="L3306">
        <v>31.297000000000001</v>
      </c>
      <c r="M3306">
        <v>10.734</v>
      </c>
    </row>
    <row r="3307" spans="1:13" x14ac:dyDescent="0.3">
      <c r="A3307" t="s">
        <v>32</v>
      </c>
      <c r="B3307">
        <v>2019</v>
      </c>
      <c r="C3307" t="s">
        <v>19</v>
      </c>
      <c r="D3307" t="s">
        <v>259</v>
      </c>
      <c r="E3307">
        <v>7017</v>
      </c>
      <c r="F3307">
        <v>5155</v>
      </c>
      <c r="G3307">
        <v>1217.7</v>
      </c>
      <c r="H3307">
        <v>1205239.92</v>
      </c>
      <c r="I3307">
        <v>2596.29</v>
      </c>
      <c r="J3307">
        <v>0.77700000000000002</v>
      </c>
      <c r="K3307">
        <v>20.202999999999999</v>
      </c>
      <c r="L3307">
        <v>31.297000000000001</v>
      </c>
      <c r="M3307">
        <v>10.734</v>
      </c>
    </row>
    <row r="3308" spans="1:13" x14ac:dyDescent="0.3">
      <c r="A3308" t="s">
        <v>20</v>
      </c>
      <c r="B3308">
        <v>2019</v>
      </c>
      <c r="C3308" t="s">
        <v>21</v>
      </c>
      <c r="D3308" t="s">
        <v>259</v>
      </c>
      <c r="E3308">
        <v>319098</v>
      </c>
      <c r="F3308">
        <v>619689</v>
      </c>
      <c r="G3308">
        <v>1217.7</v>
      </c>
      <c r="H3308">
        <v>54808272.479999997</v>
      </c>
      <c r="I3308">
        <v>118066.26</v>
      </c>
      <c r="K3308">
        <v>20.202999999999999</v>
      </c>
      <c r="L3308">
        <v>31.297000000000001</v>
      </c>
      <c r="M3308">
        <v>10.734</v>
      </c>
    </row>
    <row r="3309" spans="1:13" x14ac:dyDescent="0.3">
      <c r="A3309" t="s">
        <v>22</v>
      </c>
      <c r="B3309">
        <v>2019</v>
      </c>
      <c r="C3309" t="s">
        <v>19</v>
      </c>
      <c r="D3309" t="s">
        <v>322</v>
      </c>
      <c r="E3309">
        <v>14584</v>
      </c>
      <c r="G3309">
        <v>1137.8</v>
      </c>
      <c r="H3309">
        <v>2504947.84</v>
      </c>
      <c r="I3309">
        <v>5396.08</v>
      </c>
      <c r="J3309">
        <v>0.879</v>
      </c>
      <c r="K3309">
        <v>23.545000000000002</v>
      </c>
      <c r="M3309">
        <v>13.189</v>
      </c>
    </row>
    <row r="3310" spans="1:13" x14ac:dyDescent="0.3">
      <c r="A3310" t="s">
        <v>13</v>
      </c>
      <c r="B3310">
        <v>2019</v>
      </c>
      <c r="C3310" t="s">
        <v>19</v>
      </c>
      <c r="D3310" t="s">
        <v>322</v>
      </c>
      <c r="E3310">
        <v>1357726</v>
      </c>
      <c r="F3310">
        <v>3612589</v>
      </c>
      <c r="G3310">
        <v>1137.8</v>
      </c>
      <c r="H3310">
        <v>233203017.80000001</v>
      </c>
      <c r="J3310">
        <v>2.6629999999999998</v>
      </c>
      <c r="K3310">
        <v>23.545000000000002</v>
      </c>
      <c r="L3310">
        <v>34.328000000000003</v>
      </c>
      <c r="M3310">
        <v>13.189</v>
      </c>
    </row>
    <row r="3311" spans="1:13" x14ac:dyDescent="0.3">
      <c r="A3311" t="s">
        <v>31</v>
      </c>
      <c r="B3311">
        <v>2019</v>
      </c>
      <c r="C3311" t="s">
        <v>19</v>
      </c>
      <c r="D3311" t="s">
        <v>322</v>
      </c>
      <c r="E3311">
        <v>149</v>
      </c>
      <c r="F3311">
        <v>78</v>
      </c>
      <c r="G3311">
        <v>1137.8</v>
      </c>
      <c r="H3311">
        <v>25592.240000000002</v>
      </c>
      <c r="I3311">
        <v>55.13</v>
      </c>
      <c r="K3311">
        <v>23.545000000000002</v>
      </c>
      <c r="M3311">
        <v>13.189</v>
      </c>
    </row>
    <row r="3312" spans="1:13" x14ac:dyDescent="0.3">
      <c r="A3312" t="s">
        <v>31</v>
      </c>
      <c r="B3312">
        <v>2019</v>
      </c>
      <c r="C3312" t="s">
        <v>21</v>
      </c>
      <c r="D3312" t="s">
        <v>322</v>
      </c>
      <c r="E3312">
        <v>398</v>
      </c>
      <c r="F3312">
        <v>218</v>
      </c>
      <c r="G3312">
        <v>1137.8</v>
      </c>
      <c r="H3312">
        <v>68360.479999999996</v>
      </c>
      <c r="I3312">
        <v>147.26</v>
      </c>
      <c r="J3312">
        <v>0.65</v>
      </c>
      <c r="K3312">
        <v>23.545000000000002</v>
      </c>
      <c r="L3312">
        <v>34.328000000000003</v>
      </c>
      <c r="M3312">
        <v>13.189</v>
      </c>
    </row>
    <row r="3313" spans="1:13" x14ac:dyDescent="0.3">
      <c r="A3313" t="s">
        <v>32</v>
      </c>
      <c r="B3313">
        <v>2019</v>
      </c>
      <c r="C3313" t="s">
        <v>19</v>
      </c>
      <c r="D3313" t="s">
        <v>322</v>
      </c>
      <c r="E3313">
        <v>128440</v>
      </c>
      <c r="F3313">
        <v>111657</v>
      </c>
      <c r="G3313">
        <v>1137.8</v>
      </c>
      <c r="H3313">
        <v>22060854.399999999</v>
      </c>
      <c r="I3313">
        <v>47522.8</v>
      </c>
      <c r="J3313">
        <v>0.84199999999999997</v>
      </c>
      <c r="K3313">
        <v>23.545000000000002</v>
      </c>
      <c r="L3313">
        <v>34.328000000000003</v>
      </c>
      <c r="M3313">
        <v>13.189</v>
      </c>
    </row>
    <row r="3314" spans="1:13" x14ac:dyDescent="0.3">
      <c r="A3314" t="s">
        <v>20</v>
      </c>
      <c r="B3314">
        <v>2019</v>
      </c>
      <c r="C3314" t="s">
        <v>21</v>
      </c>
      <c r="D3314" t="s">
        <v>322</v>
      </c>
      <c r="E3314">
        <v>214780</v>
      </c>
      <c r="F3314" t="s">
        <v>583</v>
      </c>
      <c r="G3314">
        <v>1137.8</v>
      </c>
      <c r="H3314" t="s">
        <v>584</v>
      </c>
      <c r="I3314">
        <v>79468.600000000006</v>
      </c>
      <c r="J3314">
        <v>2.0550000000000002</v>
      </c>
      <c r="K3314">
        <v>23.545000000000002</v>
      </c>
      <c r="L3314">
        <v>34.328000000000003</v>
      </c>
      <c r="M3314">
        <v>13.189</v>
      </c>
    </row>
    <row r="3315" spans="1:13" x14ac:dyDescent="0.3">
      <c r="A3315" t="s">
        <v>13</v>
      </c>
      <c r="B3315">
        <v>2019</v>
      </c>
      <c r="C3315" t="s">
        <v>19</v>
      </c>
      <c r="D3315" t="s">
        <v>246</v>
      </c>
      <c r="F3315">
        <v>7268659</v>
      </c>
      <c r="G3315">
        <v>1446.7</v>
      </c>
      <c r="H3315">
        <v>528333760</v>
      </c>
      <c r="I3315">
        <v>1138120</v>
      </c>
      <c r="J3315">
        <v>1.8580000000000001</v>
      </c>
      <c r="K3315">
        <v>25.942</v>
      </c>
      <c r="L3315">
        <v>37.215000000000003</v>
      </c>
      <c r="M3315">
        <v>14.539</v>
      </c>
    </row>
    <row r="3316" spans="1:13" x14ac:dyDescent="0.3">
      <c r="A3316" t="s">
        <v>13</v>
      </c>
      <c r="B3316">
        <v>2019</v>
      </c>
      <c r="C3316" t="s">
        <v>16</v>
      </c>
      <c r="D3316" t="s">
        <v>246</v>
      </c>
      <c r="E3316">
        <v>34311</v>
      </c>
      <c r="F3316">
        <v>94770</v>
      </c>
      <c r="G3316">
        <v>1446.7</v>
      </c>
      <c r="H3316">
        <v>5893257.3600000003</v>
      </c>
      <c r="I3316">
        <v>12695.07</v>
      </c>
      <c r="K3316">
        <v>25.942</v>
      </c>
      <c r="L3316">
        <v>37.215000000000003</v>
      </c>
      <c r="M3316">
        <v>14.539</v>
      </c>
    </row>
    <row r="3317" spans="1:13" x14ac:dyDescent="0.3">
      <c r="A3317" t="s">
        <v>18</v>
      </c>
      <c r="B3317">
        <v>2019</v>
      </c>
      <c r="D3317" t="s">
        <v>246</v>
      </c>
      <c r="E3317">
        <v>124681</v>
      </c>
      <c r="F3317">
        <v>7414530</v>
      </c>
      <c r="G3317">
        <v>1446.7</v>
      </c>
      <c r="H3317">
        <v>21415208.559999999</v>
      </c>
      <c r="I3317">
        <v>46131.97</v>
      </c>
      <c r="J3317">
        <v>39.055</v>
      </c>
      <c r="K3317">
        <v>25.942</v>
      </c>
      <c r="L3317">
        <v>37.215000000000003</v>
      </c>
      <c r="M3317">
        <v>14.539</v>
      </c>
    </row>
    <row r="3318" spans="1:13" x14ac:dyDescent="0.3">
      <c r="A3318" t="s">
        <v>32</v>
      </c>
      <c r="B3318">
        <v>2019</v>
      </c>
      <c r="C3318" t="s">
        <v>19</v>
      </c>
      <c r="D3318" t="s">
        <v>246</v>
      </c>
      <c r="E3318">
        <v>1761556</v>
      </c>
      <c r="F3318">
        <v>462639</v>
      </c>
      <c r="G3318">
        <v>1446.7</v>
      </c>
      <c r="H3318">
        <v>302564858.60000002</v>
      </c>
      <c r="I3318">
        <v>651775.72</v>
      </c>
      <c r="J3318">
        <v>0.35599999999999998</v>
      </c>
      <c r="K3318">
        <v>25.942</v>
      </c>
      <c r="L3318">
        <v>37.215000000000003</v>
      </c>
      <c r="M3318">
        <v>14.539</v>
      </c>
    </row>
    <row r="3319" spans="1:13" x14ac:dyDescent="0.3">
      <c r="A3319" t="s">
        <v>32</v>
      </c>
      <c r="B3319">
        <v>2019</v>
      </c>
      <c r="C3319" t="s">
        <v>16</v>
      </c>
      <c r="D3319" t="s">
        <v>246</v>
      </c>
      <c r="E3319">
        <v>32389</v>
      </c>
      <c r="F3319">
        <v>40419</v>
      </c>
      <c r="G3319">
        <v>1446.7</v>
      </c>
      <c r="H3319">
        <v>5563134.6399999997</v>
      </c>
      <c r="I3319">
        <v>11983.93</v>
      </c>
      <c r="J3319">
        <v>0.69699999999999995</v>
      </c>
      <c r="K3319">
        <v>25.942</v>
      </c>
      <c r="L3319">
        <v>37.215000000000003</v>
      </c>
      <c r="M3319" t="s">
        <v>585</v>
      </c>
    </row>
    <row r="3320" spans="1:13" x14ac:dyDescent="0.3">
      <c r="A3320" t="s">
        <v>20</v>
      </c>
      <c r="B3320">
        <v>2019</v>
      </c>
      <c r="C3320" t="s">
        <v>21</v>
      </c>
      <c r="D3320" t="s">
        <v>246</v>
      </c>
      <c r="E3320">
        <v>10216517</v>
      </c>
      <c r="F3320">
        <v>37507219</v>
      </c>
      <c r="G3320">
        <v>1446.7</v>
      </c>
      <c r="H3320">
        <v>1754788960</v>
      </c>
      <c r="I3320">
        <v>3780111.29</v>
      </c>
      <c r="J3320">
        <v>3.5190000000000001</v>
      </c>
      <c r="K3320">
        <v>25.942</v>
      </c>
      <c r="L3320">
        <v>37.215000000000003</v>
      </c>
      <c r="M3320">
        <v>14.539</v>
      </c>
    </row>
    <row r="3321" spans="1:13" x14ac:dyDescent="0.3">
      <c r="A3321" t="s">
        <v>22</v>
      </c>
      <c r="B3321">
        <v>2019</v>
      </c>
      <c r="C3321" t="s">
        <v>19</v>
      </c>
      <c r="D3321" t="s">
        <v>248</v>
      </c>
      <c r="E3321">
        <v>82225</v>
      </c>
      <c r="F3321">
        <v>87270</v>
      </c>
      <c r="G3321">
        <v>1555.8</v>
      </c>
      <c r="H3321">
        <v>14122966</v>
      </c>
      <c r="I3321">
        <v>30423.25</v>
      </c>
      <c r="J3321">
        <v>1.0089999999999999</v>
      </c>
      <c r="K3321">
        <v>25.632999999999999</v>
      </c>
      <c r="L3321">
        <v>35.942</v>
      </c>
      <c r="M3321">
        <v>15.295</v>
      </c>
    </row>
    <row r="3322" spans="1:13" x14ac:dyDescent="0.3">
      <c r="A3322" t="s">
        <v>13</v>
      </c>
      <c r="B3322">
        <v>2019</v>
      </c>
      <c r="C3322" t="s">
        <v>19</v>
      </c>
      <c r="D3322" t="s">
        <v>248</v>
      </c>
      <c r="E3322">
        <v>1478093</v>
      </c>
      <c r="F3322">
        <v>2701810</v>
      </c>
      <c r="G3322">
        <v>1555.8</v>
      </c>
      <c r="H3322">
        <v>253877253.69999999</v>
      </c>
      <c r="I3322">
        <v>546894.41</v>
      </c>
      <c r="J3322">
        <v>1.256</v>
      </c>
      <c r="K3322">
        <v>25.632999999999999</v>
      </c>
      <c r="L3322">
        <v>35.942</v>
      </c>
      <c r="M3322">
        <v>15.295</v>
      </c>
    </row>
    <row r="3323" spans="1:13" x14ac:dyDescent="0.3">
      <c r="A3323" t="s">
        <v>13</v>
      </c>
      <c r="B3323">
        <v>2019</v>
      </c>
      <c r="C3323" t="s">
        <v>16</v>
      </c>
      <c r="D3323" t="s">
        <v>248</v>
      </c>
      <c r="E3323">
        <v>74896</v>
      </c>
      <c r="F3323">
        <v>195623</v>
      </c>
      <c r="G3323">
        <v>1555.8</v>
      </c>
      <c r="H3323">
        <v>12864136.960000001</v>
      </c>
      <c r="I3323">
        <v>27711.52</v>
      </c>
      <c r="J3323">
        <v>2.661</v>
      </c>
      <c r="K3323">
        <v>25.632999999999999</v>
      </c>
      <c r="L3323">
        <v>35.942</v>
      </c>
      <c r="M3323">
        <v>15.295</v>
      </c>
    </row>
    <row r="3324" spans="1:13" x14ac:dyDescent="0.3">
      <c r="A3324" t="s">
        <v>18</v>
      </c>
      <c r="B3324">
        <v>2019</v>
      </c>
      <c r="C3324" t="s">
        <v>24</v>
      </c>
      <c r="D3324" t="s">
        <v>248</v>
      </c>
      <c r="E3324">
        <v>822407</v>
      </c>
      <c r="F3324">
        <v>69312919</v>
      </c>
      <c r="G3324">
        <v>1555.8</v>
      </c>
      <c r="H3324">
        <v>141256626.30000001</v>
      </c>
      <c r="I3324">
        <v>304290.59000000003</v>
      </c>
      <c r="J3324">
        <v>69.620999999999995</v>
      </c>
      <c r="K3324">
        <v>25.632999999999999</v>
      </c>
      <c r="L3324">
        <v>35.942</v>
      </c>
      <c r="M3324">
        <v>15.295</v>
      </c>
    </row>
    <row r="3325" spans="1:13" x14ac:dyDescent="0.3">
      <c r="A3325" t="s">
        <v>31</v>
      </c>
      <c r="B3325">
        <v>2019</v>
      </c>
      <c r="C3325" t="s">
        <v>19</v>
      </c>
      <c r="D3325" t="s">
        <v>248</v>
      </c>
      <c r="E3325">
        <v>19230</v>
      </c>
      <c r="G3325">
        <v>1555.8</v>
      </c>
      <c r="H3325">
        <v>3302944.8</v>
      </c>
      <c r="I3325">
        <v>7115.1</v>
      </c>
      <c r="J3325">
        <v>0.34699999999999998</v>
      </c>
      <c r="K3325">
        <v>25.632999999999999</v>
      </c>
      <c r="L3325">
        <v>35.942</v>
      </c>
      <c r="M3325">
        <v>15.295</v>
      </c>
    </row>
    <row r="3326" spans="1:13" x14ac:dyDescent="0.3">
      <c r="A3326" t="s">
        <v>31</v>
      </c>
      <c r="B3326">
        <v>2019</v>
      </c>
      <c r="C3326" t="s">
        <v>21</v>
      </c>
      <c r="D3326" t="s">
        <v>248</v>
      </c>
      <c r="E3326">
        <v>3411</v>
      </c>
      <c r="F3326">
        <v>1843</v>
      </c>
      <c r="G3326">
        <v>1555.8</v>
      </c>
      <c r="H3326">
        <v>585873.36</v>
      </c>
      <c r="I3326">
        <v>1262.07</v>
      </c>
      <c r="J3326">
        <v>0.499</v>
      </c>
      <c r="K3326">
        <v>25.632999999999999</v>
      </c>
      <c r="L3326">
        <v>35.942</v>
      </c>
      <c r="M3326" t="s">
        <v>586</v>
      </c>
    </row>
    <row r="3327" spans="1:13" x14ac:dyDescent="0.3">
      <c r="A3327" t="s">
        <v>31</v>
      </c>
      <c r="B3327">
        <v>2019</v>
      </c>
      <c r="C3327" t="s">
        <v>16</v>
      </c>
      <c r="D3327" t="s">
        <v>248</v>
      </c>
      <c r="E3327">
        <v>5161</v>
      </c>
      <c r="F3327">
        <v>3511</v>
      </c>
      <c r="G3327">
        <v>1555.8</v>
      </c>
      <c r="H3327" t="s">
        <v>587</v>
      </c>
      <c r="I3327">
        <v>1909.57</v>
      </c>
      <c r="J3327">
        <v>0.879</v>
      </c>
      <c r="K3327">
        <v>25.632999999999999</v>
      </c>
      <c r="L3327">
        <v>35.942</v>
      </c>
      <c r="M3327">
        <v>15.295</v>
      </c>
    </row>
    <row r="3328" spans="1:13" x14ac:dyDescent="0.3">
      <c r="A3328" t="s">
        <v>32</v>
      </c>
      <c r="B3328">
        <v>2019</v>
      </c>
      <c r="C3328" t="s">
        <v>19</v>
      </c>
      <c r="D3328" t="s">
        <v>248</v>
      </c>
      <c r="E3328">
        <v>340529</v>
      </c>
      <c r="F3328">
        <v>151195</v>
      </c>
      <c r="H3328">
        <v>58489261.039999999</v>
      </c>
      <c r="I3328">
        <v>125995.73</v>
      </c>
      <c r="J3328">
        <v>0.45600000000000002</v>
      </c>
      <c r="K3328">
        <v>25.632999999999999</v>
      </c>
      <c r="L3328">
        <v>35.942</v>
      </c>
      <c r="M3328">
        <v>15.295</v>
      </c>
    </row>
    <row r="3329" spans="1:13" x14ac:dyDescent="0.3">
      <c r="A3329" t="s">
        <v>20</v>
      </c>
      <c r="B3329">
        <v>2019</v>
      </c>
      <c r="C3329" t="s">
        <v>39</v>
      </c>
      <c r="D3329" t="s">
        <v>248</v>
      </c>
      <c r="E3329">
        <v>1056965</v>
      </c>
      <c r="F3329">
        <v>1793440</v>
      </c>
      <c r="G3329">
        <v>1555.8</v>
      </c>
      <c r="H3329">
        <v>181544308.40000001</v>
      </c>
      <c r="I3329">
        <v>391077.05</v>
      </c>
      <c r="J3329">
        <v>1.5640000000000001</v>
      </c>
      <c r="K3329">
        <v>25.632999999999999</v>
      </c>
      <c r="L3329">
        <v>35.942</v>
      </c>
      <c r="M3329">
        <v>15.295</v>
      </c>
    </row>
    <row r="3330" spans="1:13" x14ac:dyDescent="0.3">
      <c r="A3330" t="s">
        <v>13</v>
      </c>
      <c r="B3330">
        <v>2019</v>
      </c>
      <c r="C3330" t="s">
        <v>14</v>
      </c>
      <c r="D3330" t="s">
        <v>250</v>
      </c>
      <c r="E3330">
        <v>18510</v>
      </c>
      <c r="F3330">
        <v>22904</v>
      </c>
      <c r="G3330">
        <v>2178.5</v>
      </c>
      <c r="H3330">
        <v>3179277.6</v>
      </c>
      <c r="I3330">
        <v>6848.7</v>
      </c>
      <c r="J3330">
        <v>1.1890000000000001</v>
      </c>
      <c r="K3330">
        <v>20.713999999999999</v>
      </c>
      <c r="L3330">
        <v>30.780999999999999</v>
      </c>
      <c r="M3330">
        <v>12.048999999999999</v>
      </c>
    </row>
    <row r="3331" spans="1:13" x14ac:dyDescent="0.3">
      <c r="A3331" t="s">
        <v>13</v>
      </c>
      <c r="B3331">
        <v>2019</v>
      </c>
      <c r="C3331" t="s">
        <v>19</v>
      </c>
      <c r="D3331" t="s">
        <v>250</v>
      </c>
      <c r="E3331">
        <v>16232</v>
      </c>
      <c r="F3331">
        <v>36357</v>
      </c>
      <c r="G3331">
        <v>2178.5</v>
      </c>
      <c r="H3331">
        <v>2788008.32</v>
      </c>
      <c r="I3331">
        <v>6005.84</v>
      </c>
      <c r="J3331">
        <v>2.202</v>
      </c>
      <c r="K3331">
        <v>20.713999999999999</v>
      </c>
      <c r="L3331">
        <v>30.780999999999999</v>
      </c>
      <c r="M3331">
        <v>12.048999999999999</v>
      </c>
    </row>
    <row r="3332" spans="1:13" x14ac:dyDescent="0.3">
      <c r="A3332" t="s">
        <v>13</v>
      </c>
      <c r="B3332">
        <v>2019</v>
      </c>
      <c r="C3332" t="s">
        <v>21</v>
      </c>
      <c r="D3332" t="s">
        <v>250</v>
      </c>
      <c r="E3332">
        <v>468</v>
      </c>
      <c r="F3332" t="s">
        <v>588</v>
      </c>
      <c r="G3332">
        <v>2178.5</v>
      </c>
      <c r="H3332">
        <v>80383.679999999993</v>
      </c>
      <c r="I3332">
        <v>173.16</v>
      </c>
      <c r="J3332">
        <v>2.1349999999999998</v>
      </c>
      <c r="K3332">
        <v>20.713999999999999</v>
      </c>
      <c r="L3332">
        <v>30.780999999999999</v>
      </c>
      <c r="M3332">
        <v>12.048999999999999</v>
      </c>
    </row>
    <row r="3333" spans="1:13" x14ac:dyDescent="0.3">
      <c r="A3333" t="s">
        <v>18</v>
      </c>
      <c r="B3333">
        <v>2019</v>
      </c>
      <c r="C3333" t="s">
        <v>24</v>
      </c>
      <c r="D3333" t="s">
        <v>250</v>
      </c>
      <c r="E3333">
        <v>1468</v>
      </c>
      <c r="F3333">
        <v>46842</v>
      </c>
      <c r="G3333">
        <v>2178.5</v>
      </c>
      <c r="H3333">
        <v>252143.68</v>
      </c>
      <c r="I3333" t="s">
        <v>589</v>
      </c>
      <c r="J3333">
        <v>30.286000000000001</v>
      </c>
      <c r="K3333">
        <v>20.713999999999999</v>
      </c>
      <c r="L3333">
        <v>30.780999999999999</v>
      </c>
      <c r="M3333">
        <v>12.048999999999999</v>
      </c>
    </row>
    <row r="3334" spans="1:13" x14ac:dyDescent="0.3">
      <c r="A3334" t="s">
        <v>22</v>
      </c>
      <c r="B3334">
        <v>2019</v>
      </c>
      <c r="C3334" t="s">
        <v>19</v>
      </c>
      <c r="D3334" t="s">
        <v>274</v>
      </c>
      <c r="E3334">
        <v>350</v>
      </c>
      <c r="F3334">
        <v>340</v>
      </c>
      <c r="G3334">
        <v>1593</v>
      </c>
      <c r="H3334">
        <v>60116</v>
      </c>
      <c r="I3334">
        <v>129.5</v>
      </c>
      <c r="J3334">
        <v>0.98299999999999998</v>
      </c>
      <c r="K3334">
        <v>20.332999999999998</v>
      </c>
      <c r="L3334">
        <v>29.754999999999999</v>
      </c>
      <c r="M3334">
        <v>12.244999999999999</v>
      </c>
    </row>
    <row r="3335" spans="1:13" x14ac:dyDescent="0.3">
      <c r="A3335" t="s">
        <v>13</v>
      </c>
      <c r="B3335">
        <v>2019</v>
      </c>
      <c r="C3335" t="s">
        <v>19</v>
      </c>
      <c r="D3335" t="s">
        <v>274</v>
      </c>
      <c r="E3335">
        <v>211280</v>
      </c>
      <c r="F3335">
        <v>528920</v>
      </c>
      <c r="G3335">
        <v>1593</v>
      </c>
      <c r="H3335">
        <v>36289452.799999997</v>
      </c>
      <c r="I3335" t="s">
        <v>590</v>
      </c>
      <c r="J3335">
        <v>2.4590000000000001</v>
      </c>
      <c r="K3335">
        <v>20.332999999999998</v>
      </c>
      <c r="L3335">
        <v>29.754999999999999</v>
      </c>
      <c r="M3335">
        <v>12.244999999999999</v>
      </c>
    </row>
    <row r="3336" spans="1:13" x14ac:dyDescent="0.3">
      <c r="A3336" t="s">
        <v>13</v>
      </c>
      <c r="B3336">
        <v>2019</v>
      </c>
      <c r="C3336" t="s">
        <v>21</v>
      </c>
      <c r="D3336" t="s">
        <v>274</v>
      </c>
      <c r="E3336">
        <v>5670</v>
      </c>
      <c r="F3336">
        <v>16050</v>
      </c>
      <c r="G3336">
        <v>1593</v>
      </c>
      <c r="H3336">
        <v>973879.2</v>
      </c>
      <c r="I3336">
        <v>2097.9</v>
      </c>
      <c r="J3336">
        <v>2.83</v>
      </c>
      <c r="K3336">
        <v>20.332999999999998</v>
      </c>
      <c r="L3336">
        <v>29.754999999999999</v>
      </c>
      <c r="M3336">
        <v>12.244999999999999</v>
      </c>
    </row>
    <row r="3337" spans="1:13" x14ac:dyDescent="0.3">
      <c r="A3337" t="s">
        <v>18</v>
      </c>
      <c r="B3337">
        <v>2019</v>
      </c>
      <c r="C3337" t="s">
        <v>19</v>
      </c>
      <c r="D3337" t="s">
        <v>274</v>
      </c>
      <c r="E3337">
        <v>4450</v>
      </c>
      <c r="F3337">
        <v>193620</v>
      </c>
      <c r="G3337">
        <v>1593</v>
      </c>
      <c r="H3337">
        <v>764332</v>
      </c>
      <c r="I3337">
        <v>1646.5</v>
      </c>
      <c r="J3337">
        <v>43.475000000000001</v>
      </c>
      <c r="K3337">
        <v>20.332999999999998</v>
      </c>
      <c r="L3337">
        <v>29.754999999999999</v>
      </c>
      <c r="M3337">
        <v>12.244999999999999</v>
      </c>
    </row>
    <row r="3338" spans="1:13" x14ac:dyDescent="0.3">
      <c r="A3338" t="s">
        <v>31</v>
      </c>
      <c r="B3338">
        <v>2019</v>
      </c>
      <c r="C3338" t="s">
        <v>19</v>
      </c>
      <c r="D3338" t="s">
        <v>274</v>
      </c>
      <c r="E3338">
        <v>360</v>
      </c>
      <c r="F3338">
        <v>320</v>
      </c>
      <c r="G3338">
        <v>1593</v>
      </c>
      <c r="I3338">
        <v>133.19999999999999</v>
      </c>
      <c r="J3338">
        <v>0.89800000000000002</v>
      </c>
      <c r="K3338">
        <v>20.332999999999998</v>
      </c>
      <c r="L3338">
        <v>29.754999999999999</v>
      </c>
      <c r="M3338">
        <v>12.244999999999999</v>
      </c>
    </row>
    <row r="3339" spans="1:13" x14ac:dyDescent="0.3">
      <c r="A3339" t="s">
        <v>31</v>
      </c>
      <c r="B3339">
        <v>2019</v>
      </c>
      <c r="C3339" t="s">
        <v>21</v>
      </c>
      <c r="D3339" t="s">
        <v>274</v>
      </c>
      <c r="E3339">
        <v>2370</v>
      </c>
      <c r="F3339">
        <v>1450</v>
      </c>
      <c r="G3339">
        <v>1593</v>
      </c>
      <c r="H3339">
        <v>407071.2</v>
      </c>
      <c r="I3339">
        <v>876.9</v>
      </c>
      <c r="J3339">
        <v>0.61399999999999999</v>
      </c>
      <c r="K3339">
        <v>20.332999999999998</v>
      </c>
      <c r="L3339">
        <v>29.754999999999999</v>
      </c>
      <c r="M3339">
        <v>12.244999999999999</v>
      </c>
    </row>
    <row r="3340" spans="1:13" x14ac:dyDescent="0.3">
      <c r="A3340" t="s">
        <v>32</v>
      </c>
      <c r="B3340">
        <v>2019</v>
      </c>
      <c r="C3340" t="s">
        <v>21</v>
      </c>
      <c r="D3340" t="s">
        <v>274</v>
      </c>
      <c r="E3340">
        <v>830</v>
      </c>
      <c r="F3340">
        <v>680</v>
      </c>
      <c r="G3340">
        <v>1593</v>
      </c>
      <c r="H3340">
        <v>142560.79999999999</v>
      </c>
      <c r="I3340">
        <v>307.10000000000002</v>
      </c>
      <c r="J3340">
        <v>0.81100000000000005</v>
      </c>
      <c r="K3340">
        <v>20.332999999999998</v>
      </c>
      <c r="L3340">
        <v>29.754999999999999</v>
      </c>
      <c r="M3340">
        <v>12.244999999999999</v>
      </c>
    </row>
    <row r="3341" spans="1:13" x14ac:dyDescent="0.3">
      <c r="A3341" t="s">
        <v>20</v>
      </c>
      <c r="B3341">
        <v>2019</v>
      </c>
      <c r="C3341" t="s">
        <v>21</v>
      </c>
      <c r="D3341" t="s">
        <v>274</v>
      </c>
      <c r="E3341">
        <v>3430</v>
      </c>
      <c r="F3341">
        <v>6280</v>
      </c>
      <c r="G3341">
        <v>1593</v>
      </c>
      <c r="H3341">
        <v>589136.80000000005</v>
      </c>
      <c r="I3341">
        <v>1269.0999999999999</v>
      </c>
      <c r="J3341">
        <v>1.831</v>
      </c>
      <c r="K3341">
        <v>20.332999999999998</v>
      </c>
      <c r="L3341">
        <v>29.754999999999999</v>
      </c>
      <c r="M3341">
        <v>12.244999999999999</v>
      </c>
    </row>
    <row r="3342" spans="1:13" x14ac:dyDescent="0.3">
      <c r="A3342" t="s">
        <v>22</v>
      </c>
      <c r="B3342">
        <v>2019</v>
      </c>
      <c r="C3342" t="s">
        <v>14</v>
      </c>
      <c r="D3342" t="s">
        <v>237</v>
      </c>
      <c r="E3342">
        <v>9588</v>
      </c>
      <c r="F3342">
        <v>7154</v>
      </c>
      <c r="G3342">
        <v>1593.9</v>
      </c>
      <c r="H3342">
        <v>1646834.88</v>
      </c>
      <c r="I3342">
        <v>3547.56</v>
      </c>
      <c r="J3342">
        <v>0.621</v>
      </c>
      <c r="K3342">
        <v>26.207999999999998</v>
      </c>
      <c r="L3342">
        <v>36.078000000000003</v>
      </c>
      <c r="M3342">
        <v>16.588000000000001</v>
      </c>
    </row>
    <row r="3343" spans="1:13" x14ac:dyDescent="0.3">
      <c r="A3343" t="s">
        <v>22</v>
      </c>
      <c r="B3343">
        <v>2019</v>
      </c>
      <c r="C3343" t="s">
        <v>16</v>
      </c>
      <c r="D3343" t="s">
        <v>237</v>
      </c>
      <c r="E3343">
        <v>381</v>
      </c>
      <c r="F3343">
        <v>288</v>
      </c>
      <c r="G3343">
        <v>1593.9</v>
      </c>
      <c r="H3343">
        <v>65440.56</v>
      </c>
      <c r="I3343">
        <v>140.97</v>
      </c>
      <c r="K3343">
        <v>26.207999999999998</v>
      </c>
      <c r="L3343">
        <v>36.078000000000003</v>
      </c>
      <c r="M3343">
        <v>16.588000000000001</v>
      </c>
    </row>
    <row r="3344" spans="1:13" x14ac:dyDescent="0.3">
      <c r="A3344" t="s">
        <v>22</v>
      </c>
      <c r="B3344">
        <v>2019</v>
      </c>
      <c r="C3344" t="s">
        <v>199</v>
      </c>
      <c r="D3344" t="s">
        <v>237</v>
      </c>
      <c r="E3344">
        <v>25919</v>
      </c>
      <c r="F3344">
        <v>18778</v>
      </c>
      <c r="G3344">
        <v>1593.9</v>
      </c>
      <c r="H3344">
        <v>4451847.4400000004</v>
      </c>
      <c r="I3344">
        <v>9590.0300000000007</v>
      </c>
      <c r="J3344">
        <v>0.57199999999999995</v>
      </c>
      <c r="K3344">
        <v>26.207999999999998</v>
      </c>
      <c r="L3344">
        <v>36.078000000000003</v>
      </c>
      <c r="M3344">
        <v>16.588000000000001</v>
      </c>
    </row>
    <row r="3345" spans="1:13" x14ac:dyDescent="0.3">
      <c r="A3345" t="s">
        <v>13</v>
      </c>
      <c r="B3345">
        <v>2019</v>
      </c>
      <c r="C3345" t="s">
        <v>14</v>
      </c>
      <c r="D3345" t="s">
        <v>237</v>
      </c>
      <c r="E3345">
        <v>426080</v>
      </c>
      <c r="F3345">
        <v>769480</v>
      </c>
      <c r="G3345" t="s">
        <v>591</v>
      </c>
      <c r="H3345">
        <v>73183500.799999997</v>
      </c>
      <c r="I3345">
        <v>157649.60000000001</v>
      </c>
      <c r="J3345">
        <v>1.8819999999999999</v>
      </c>
      <c r="K3345">
        <v>26.207999999999998</v>
      </c>
      <c r="L3345">
        <v>36.078000000000003</v>
      </c>
      <c r="M3345">
        <v>16.588000000000001</v>
      </c>
    </row>
    <row r="3346" spans="1:13" x14ac:dyDescent="0.3">
      <c r="A3346" t="s">
        <v>13</v>
      </c>
      <c r="B3346">
        <v>2019</v>
      </c>
      <c r="C3346" t="s">
        <v>16</v>
      </c>
      <c r="D3346" t="s">
        <v>237</v>
      </c>
      <c r="E3346">
        <v>292610</v>
      </c>
      <c r="F3346">
        <v>932910</v>
      </c>
      <c r="G3346">
        <v>1593.9</v>
      </c>
      <c r="H3346" t="s">
        <v>592</v>
      </c>
      <c r="I3346">
        <v>108265.7</v>
      </c>
      <c r="J3346">
        <v>2.7970000000000002</v>
      </c>
      <c r="K3346">
        <v>26.207999999999998</v>
      </c>
      <c r="M3346">
        <v>16.588000000000001</v>
      </c>
    </row>
    <row r="3347" spans="1:13" x14ac:dyDescent="0.3">
      <c r="A3347" t="s">
        <v>13</v>
      </c>
      <c r="B3347">
        <v>2019</v>
      </c>
      <c r="C3347" t="s">
        <v>17</v>
      </c>
      <c r="D3347" t="s">
        <v>237</v>
      </c>
      <c r="E3347">
        <v>3222020</v>
      </c>
      <c r="F3347">
        <v>8052660</v>
      </c>
      <c r="G3347">
        <v>1593.9</v>
      </c>
      <c r="H3347">
        <v>553414155.20000005</v>
      </c>
      <c r="I3347">
        <v>1192147.3999999999</v>
      </c>
      <c r="J3347">
        <v>2.5649999999999999</v>
      </c>
      <c r="K3347">
        <v>26.207999999999998</v>
      </c>
      <c r="L3347">
        <v>36.078000000000003</v>
      </c>
      <c r="M3347">
        <v>16.588000000000001</v>
      </c>
    </row>
    <row r="3348" spans="1:13" x14ac:dyDescent="0.3">
      <c r="A3348" t="s">
        <v>18</v>
      </c>
      <c r="B3348">
        <v>2019</v>
      </c>
      <c r="C3348" t="s">
        <v>17</v>
      </c>
      <c r="D3348" t="s">
        <v>237</v>
      </c>
      <c r="E3348">
        <v>8948</v>
      </c>
      <c r="F3348">
        <v>504870</v>
      </c>
      <c r="H3348">
        <v>1536908.48</v>
      </c>
      <c r="I3348">
        <v>3310.76</v>
      </c>
      <c r="J3348">
        <v>56.561999999999998</v>
      </c>
      <c r="K3348">
        <v>26.207999999999998</v>
      </c>
      <c r="L3348">
        <v>36.078000000000003</v>
      </c>
      <c r="M3348">
        <v>16.588000000000001</v>
      </c>
    </row>
    <row r="3349" spans="1:13" x14ac:dyDescent="0.3">
      <c r="A3349" t="s">
        <v>31</v>
      </c>
      <c r="B3349">
        <v>2019</v>
      </c>
      <c r="C3349" t="s">
        <v>19</v>
      </c>
      <c r="D3349" t="s">
        <v>237</v>
      </c>
      <c r="E3349">
        <v>630</v>
      </c>
      <c r="F3349">
        <v>470</v>
      </c>
      <c r="G3349">
        <v>1593.9</v>
      </c>
      <c r="H3349">
        <v>108208.8</v>
      </c>
      <c r="J3349">
        <v>0.82799999999999996</v>
      </c>
      <c r="K3349">
        <v>26.207999999999998</v>
      </c>
      <c r="L3349">
        <v>36.078000000000003</v>
      </c>
      <c r="M3349">
        <v>16.588000000000001</v>
      </c>
    </row>
    <row r="3350" spans="1:13" x14ac:dyDescent="0.3">
      <c r="A3350" t="s">
        <v>31</v>
      </c>
      <c r="B3350">
        <v>2019</v>
      </c>
      <c r="C3350" t="s">
        <v>21</v>
      </c>
      <c r="D3350" t="s">
        <v>237</v>
      </c>
      <c r="E3350">
        <v>15930</v>
      </c>
      <c r="F3350">
        <v>20480</v>
      </c>
      <c r="G3350">
        <v>1593.9</v>
      </c>
      <c r="I3350">
        <v>5894.1</v>
      </c>
      <c r="J3350">
        <v>1.288</v>
      </c>
      <c r="K3350">
        <v>26.207999999999998</v>
      </c>
      <c r="L3350">
        <v>36.078000000000003</v>
      </c>
      <c r="M3350">
        <v>16.588000000000001</v>
      </c>
    </row>
    <row r="3351" spans="1:13" x14ac:dyDescent="0.3">
      <c r="A3351" t="s">
        <v>32</v>
      </c>
      <c r="B3351">
        <v>2019</v>
      </c>
      <c r="C3351" t="s">
        <v>14</v>
      </c>
      <c r="D3351" t="s">
        <v>237</v>
      </c>
      <c r="E3351">
        <v>10170</v>
      </c>
      <c r="F3351">
        <v>2986</v>
      </c>
      <c r="G3351">
        <v>1593.9</v>
      </c>
      <c r="H3351">
        <v>1746799.2</v>
      </c>
      <c r="I3351">
        <v>3762.9</v>
      </c>
      <c r="J3351">
        <v>0.318</v>
      </c>
      <c r="K3351">
        <v>26.207999999999998</v>
      </c>
      <c r="L3351">
        <v>36.078000000000003</v>
      </c>
      <c r="M3351">
        <v>16.588000000000001</v>
      </c>
    </row>
    <row r="3352" spans="1:13" x14ac:dyDescent="0.3">
      <c r="A3352" t="s">
        <v>32</v>
      </c>
      <c r="B3352">
        <v>2019</v>
      </c>
      <c r="C3352" t="s">
        <v>207</v>
      </c>
      <c r="D3352" t="s">
        <v>237</v>
      </c>
      <c r="E3352">
        <v>8522</v>
      </c>
      <c r="F3352">
        <v>3212</v>
      </c>
      <c r="G3352">
        <v>1593.9</v>
      </c>
      <c r="H3352">
        <v>1463738.72</v>
      </c>
      <c r="I3352">
        <v>3153.14</v>
      </c>
      <c r="J3352">
        <v>0.40899999999999997</v>
      </c>
      <c r="K3352">
        <v>26.207999999999998</v>
      </c>
      <c r="L3352">
        <v>36.078000000000003</v>
      </c>
      <c r="M3352">
        <v>16.588000000000001</v>
      </c>
    </row>
    <row r="3353" spans="1:13" x14ac:dyDescent="0.3">
      <c r="A3353" t="s">
        <v>32</v>
      </c>
      <c r="B3353">
        <v>2019</v>
      </c>
      <c r="C3353" t="s">
        <v>17</v>
      </c>
      <c r="D3353" t="s">
        <v>237</v>
      </c>
      <c r="E3353">
        <v>38948</v>
      </c>
      <c r="F3353">
        <v>15020</v>
      </c>
      <c r="G3353">
        <v>1593.9</v>
      </c>
      <c r="H3353">
        <v>6689708.4800000004</v>
      </c>
      <c r="I3353">
        <v>14410.76</v>
      </c>
      <c r="J3353">
        <v>0.373</v>
      </c>
      <c r="L3353">
        <v>36.078000000000003</v>
      </c>
      <c r="M3353">
        <v>16.588000000000001</v>
      </c>
    </row>
    <row r="3354" spans="1:13" x14ac:dyDescent="0.3">
      <c r="A3354" t="s">
        <v>20</v>
      </c>
      <c r="B3354">
        <v>2019</v>
      </c>
      <c r="C3354" t="s">
        <v>16</v>
      </c>
      <c r="D3354" t="s">
        <v>237</v>
      </c>
      <c r="E3354">
        <v>118</v>
      </c>
      <c r="F3354">
        <v>164</v>
      </c>
      <c r="G3354">
        <v>1593.9</v>
      </c>
      <c r="H3354">
        <v>20267.68</v>
      </c>
      <c r="I3354">
        <v>43.66</v>
      </c>
      <c r="J3354">
        <v>1.4950000000000001</v>
      </c>
      <c r="K3354">
        <v>26.207999999999998</v>
      </c>
      <c r="L3354">
        <v>36.078000000000003</v>
      </c>
      <c r="M3354">
        <v>16.588000000000001</v>
      </c>
    </row>
    <row r="3355" spans="1:13" x14ac:dyDescent="0.3">
      <c r="A3355" t="s">
        <v>13</v>
      </c>
      <c r="B3355">
        <v>2019</v>
      </c>
      <c r="C3355" t="s">
        <v>19</v>
      </c>
      <c r="D3355" t="s">
        <v>252</v>
      </c>
      <c r="E3355">
        <v>3142000</v>
      </c>
      <c r="F3355">
        <v>12675000</v>
      </c>
      <c r="G3355">
        <v>653.20000000000005</v>
      </c>
      <c r="H3355">
        <v>539669920</v>
      </c>
      <c r="I3355">
        <v>1162540</v>
      </c>
      <c r="J3355">
        <v>3.931</v>
      </c>
      <c r="K3355">
        <v>24.106000000000002</v>
      </c>
      <c r="L3355">
        <v>36.384999999999998</v>
      </c>
      <c r="M3355">
        <v>13.185</v>
      </c>
    </row>
    <row r="3356" spans="1:13" x14ac:dyDescent="0.3">
      <c r="A3356" t="s">
        <v>18</v>
      </c>
      <c r="B3356">
        <v>2019</v>
      </c>
      <c r="C3356" t="s">
        <v>24</v>
      </c>
      <c r="D3356" t="s">
        <v>252</v>
      </c>
      <c r="E3356">
        <v>91000</v>
      </c>
      <c r="F3356">
        <v>7302000</v>
      </c>
      <c r="G3356">
        <v>653.20000000000005</v>
      </c>
      <c r="H3356">
        <v>15630160</v>
      </c>
      <c r="I3356">
        <v>33670</v>
      </c>
      <c r="J3356">
        <v>81.606999999999999</v>
      </c>
      <c r="K3356">
        <v>24.106000000000002</v>
      </c>
      <c r="L3356">
        <v>36.384999999999998</v>
      </c>
      <c r="M3356">
        <v>13.185</v>
      </c>
    </row>
    <row r="3357" spans="1:13" x14ac:dyDescent="0.3">
      <c r="A3357" t="s">
        <v>31</v>
      </c>
      <c r="B3357">
        <v>2019</v>
      </c>
      <c r="C3357" t="s">
        <v>34</v>
      </c>
      <c r="D3357" t="s">
        <v>252</v>
      </c>
      <c r="E3357">
        <v>4300</v>
      </c>
      <c r="F3357">
        <v>8000</v>
      </c>
      <c r="G3357">
        <v>653.20000000000005</v>
      </c>
      <c r="H3357">
        <v>738568</v>
      </c>
      <c r="I3357">
        <v>1591</v>
      </c>
      <c r="J3357">
        <v>1.8720000000000001</v>
      </c>
      <c r="K3357">
        <v>24.106000000000002</v>
      </c>
      <c r="L3357">
        <v>36.384999999999998</v>
      </c>
      <c r="M3357">
        <v>13.185</v>
      </c>
    </row>
    <row r="3358" spans="1:13" x14ac:dyDescent="0.3">
      <c r="A3358" t="s">
        <v>32</v>
      </c>
      <c r="B3358">
        <v>2019</v>
      </c>
      <c r="C3358" t="s">
        <v>19</v>
      </c>
      <c r="D3358" t="s">
        <v>252</v>
      </c>
      <c r="E3358">
        <v>2000</v>
      </c>
      <c r="F3358">
        <v>1200</v>
      </c>
      <c r="G3358">
        <v>653.20000000000005</v>
      </c>
      <c r="H3358">
        <v>343520</v>
      </c>
      <c r="I3358">
        <v>740</v>
      </c>
      <c r="J3358">
        <v>0.81799999999999995</v>
      </c>
      <c r="K3358">
        <v>24.106000000000002</v>
      </c>
      <c r="L3358">
        <v>36.384999999999998</v>
      </c>
      <c r="M3358">
        <v>13.185</v>
      </c>
    </row>
    <row r="3359" spans="1:13" x14ac:dyDescent="0.3">
      <c r="A3359" t="s">
        <v>20</v>
      </c>
      <c r="B3359">
        <v>2019</v>
      </c>
      <c r="C3359" t="s">
        <v>21</v>
      </c>
      <c r="D3359" t="s">
        <v>252</v>
      </c>
      <c r="E3359">
        <v>3521000</v>
      </c>
      <c r="H3359">
        <v>604766960</v>
      </c>
      <c r="I3359">
        <v>1302770</v>
      </c>
      <c r="J3359">
        <v>4.8920000000000003</v>
      </c>
      <c r="K3359">
        <v>24.106000000000002</v>
      </c>
      <c r="L3359">
        <v>36.384999999999998</v>
      </c>
      <c r="M3359">
        <v>13.185</v>
      </c>
    </row>
    <row r="3360" spans="1:13" x14ac:dyDescent="0.3">
      <c r="A3360" t="s">
        <v>22</v>
      </c>
      <c r="B3360">
        <v>2019</v>
      </c>
      <c r="C3360" t="s">
        <v>19</v>
      </c>
      <c r="D3360" t="s">
        <v>481</v>
      </c>
      <c r="E3360">
        <v>1488</v>
      </c>
      <c r="F3360">
        <v>2355</v>
      </c>
      <c r="G3360">
        <v>1031.7</v>
      </c>
      <c r="H3360">
        <v>255578.88</v>
      </c>
      <c r="I3360">
        <v>550.55999999999995</v>
      </c>
      <c r="J3360">
        <v>1.6439999999999999</v>
      </c>
      <c r="K3360">
        <v>26.599</v>
      </c>
      <c r="L3360">
        <v>36.366999999999997</v>
      </c>
      <c r="M3360">
        <v>17.117999999999999</v>
      </c>
    </row>
    <row r="3361" spans="1:13" x14ac:dyDescent="0.3">
      <c r="A3361" t="s">
        <v>22</v>
      </c>
      <c r="B3361">
        <v>2019</v>
      </c>
      <c r="D3361" t="s">
        <v>481</v>
      </c>
      <c r="E3361">
        <v>262</v>
      </c>
      <c r="F3361">
        <v>417</v>
      </c>
      <c r="G3361">
        <v>1031.7</v>
      </c>
      <c r="H3361">
        <v>45001.120000000003</v>
      </c>
      <c r="J3361">
        <v>1.573</v>
      </c>
      <c r="K3361">
        <v>26.599</v>
      </c>
      <c r="L3361">
        <v>36.366999999999997</v>
      </c>
      <c r="M3361">
        <v>17.117999999999999</v>
      </c>
    </row>
    <row r="3362" spans="1:13" x14ac:dyDescent="0.3">
      <c r="A3362" t="s">
        <v>13</v>
      </c>
      <c r="B3362">
        <v>2019</v>
      </c>
      <c r="C3362" t="s">
        <v>19</v>
      </c>
      <c r="D3362" t="s">
        <v>481</v>
      </c>
      <c r="E3362">
        <v>1631151</v>
      </c>
      <c r="G3362">
        <v>1031.7</v>
      </c>
      <c r="H3362">
        <v>280166495.80000001</v>
      </c>
      <c r="I3362">
        <v>603525.87</v>
      </c>
      <c r="J3362">
        <v>3.5760000000000001</v>
      </c>
      <c r="K3362">
        <v>26.599</v>
      </c>
      <c r="L3362">
        <v>36.366999999999997</v>
      </c>
      <c r="M3362">
        <v>17.117999999999999</v>
      </c>
    </row>
    <row r="3363" spans="1:13" x14ac:dyDescent="0.3">
      <c r="A3363" t="s">
        <v>13</v>
      </c>
      <c r="B3363">
        <v>2019</v>
      </c>
      <c r="C3363" t="s">
        <v>21</v>
      </c>
      <c r="D3363" t="s">
        <v>481</v>
      </c>
      <c r="E3363">
        <v>1585062</v>
      </c>
      <c r="F3363">
        <v>5900447</v>
      </c>
      <c r="G3363">
        <v>1031.7</v>
      </c>
      <c r="H3363">
        <v>272250249.10000002</v>
      </c>
      <c r="I3363">
        <v>586472.93999999994</v>
      </c>
      <c r="J3363">
        <v>3.6110000000000002</v>
      </c>
      <c r="K3363">
        <v>26.599</v>
      </c>
      <c r="L3363">
        <v>36.366999999999997</v>
      </c>
      <c r="M3363">
        <v>17.117999999999999</v>
      </c>
    </row>
    <row r="3364" spans="1:13" x14ac:dyDescent="0.3">
      <c r="A3364" t="s">
        <v>18</v>
      </c>
      <c r="B3364">
        <v>2019</v>
      </c>
      <c r="C3364" t="s">
        <v>19</v>
      </c>
      <c r="D3364" t="s">
        <v>481</v>
      </c>
      <c r="E3364">
        <v>26115</v>
      </c>
      <c r="F3364">
        <v>2021771</v>
      </c>
      <c r="G3364">
        <v>1031.7</v>
      </c>
      <c r="H3364">
        <v>4485512.4000000004</v>
      </c>
      <c r="I3364">
        <v>9662.5499999999993</v>
      </c>
      <c r="J3364">
        <v>84.727000000000004</v>
      </c>
      <c r="K3364">
        <v>26.599</v>
      </c>
      <c r="L3364">
        <v>36.366999999999997</v>
      </c>
      <c r="M3364">
        <v>17.117999999999999</v>
      </c>
    </row>
    <row r="3365" spans="1:13" x14ac:dyDescent="0.3">
      <c r="A3365" t="s">
        <v>31</v>
      </c>
      <c r="B3365">
        <v>2019</v>
      </c>
      <c r="D3365" t="s">
        <v>481</v>
      </c>
      <c r="E3365">
        <v>63</v>
      </c>
      <c r="F3365" t="s">
        <v>593</v>
      </c>
      <c r="G3365">
        <v>1031.7</v>
      </c>
      <c r="H3365">
        <v>10820.88</v>
      </c>
      <c r="I3365" t="s">
        <v>594</v>
      </c>
      <c r="J3365">
        <v>2.2679999999999998</v>
      </c>
      <c r="K3365">
        <v>26.599</v>
      </c>
      <c r="L3365">
        <v>36.366999999999997</v>
      </c>
      <c r="M3365">
        <v>17.117999999999999</v>
      </c>
    </row>
    <row r="3366" spans="1:13" x14ac:dyDescent="0.3">
      <c r="A3366" t="s">
        <v>31</v>
      </c>
      <c r="B3366">
        <v>2019</v>
      </c>
      <c r="C3366" t="s">
        <v>21</v>
      </c>
      <c r="D3366" t="s">
        <v>481</v>
      </c>
      <c r="E3366">
        <v>4469</v>
      </c>
      <c r="F3366">
        <v>9969</v>
      </c>
      <c r="G3366">
        <v>1031.7</v>
      </c>
      <c r="H3366">
        <v>767595.44</v>
      </c>
      <c r="I3366">
        <v>1653.53</v>
      </c>
      <c r="J3366">
        <v>2.1659999999999999</v>
      </c>
      <c r="K3366">
        <v>26.599</v>
      </c>
      <c r="L3366">
        <v>36.366999999999997</v>
      </c>
      <c r="M3366">
        <v>17.117999999999999</v>
      </c>
    </row>
    <row r="3367" spans="1:13" x14ac:dyDescent="0.3">
      <c r="A3367" t="s">
        <v>32</v>
      </c>
      <c r="B3367">
        <v>2019</v>
      </c>
      <c r="C3367" t="s">
        <v>19</v>
      </c>
      <c r="D3367" t="s">
        <v>481</v>
      </c>
      <c r="E3367">
        <v>14723</v>
      </c>
      <c r="F3367">
        <v>13805</v>
      </c>
      <c r="G3367">
        <v>1031.7</v>
      </c>
      <c r="H3367">
        <v>2528822.48</v>
      </c>
      <c r="I3367">
        <v>5447.51</v>
      </c>
      <c r="J3367">
        <v>0.93100000000000005</v>
      </c>
      <c r="K3367">
        <v>26.599</v>
      </c>
      <c r="L3367">
        <v>36.366999999999997</v>
      </c>
      <c r="M3367">
        <v>17.117999999999999</v>
      </c>
    </row>
    <row r="3368" spans="1:13" x14ac:dyDescent="0.3">
      <c r="A3368" t="s">
        <v>32</v>
      </c>
      <c r="B3368">
        <v>2019</v>
      </c>
      <c r="C3368" t="s">
        <v>21</v>
      </c>
      <c r="D3368" t="s">
        <v>481</v>
      </c>
      <c r="E3368">
        <v>6816</v>
      </c>
      <c r="F3368">
        <v>12269</v>
      </c>
      <c r="H3368">
        <v>1170716.1599999999</v>
      </c>
      <c r="I3368">
        <v>2521.92</v>
      </c>
      <c r="J3368">
        <v>1.788</v>
      </c>
      <c r="K3368">
        <v>26.599</v>
      </c>
      <c r="L3368">
        <v>36.366999999999997</v>
      </c>
      <c r="M3368">
        <v>17.117999999999999</v>
      </c>
    </row>
    <row r="3369" spans="1:13" x14ac:dyDescent="0.3">
      <c r="A3369" t="s">
        <v>20</v>
      </c>
      <c r="B3369">
        <v>2019</v>
      </c>
      <c r="C3369" t="s">
        <v>19</v>
      </c>
      <c r="D3369" t="s">
        <v>481</v>
      </c>
      <c r="E3369">
        <v>1</v>
      </c>
      <c r="F3369">
        <v>0</v>
      </c>
      <c r="G3369">
        <v>1031.7</v>
      </c>
      <c r="H3369">
        <v>171.76</v>
      </c>
      <c r="I3369">
        <v>0.37</v>
      </c>
      <c r="K3369">
        <v>26.599</v>
      </c>
      <c r="L3369">
        <v>36.366999999999997</v>
      </c>
      <c r="M3369">
        <v>17.117999999999999</v>
      </c>
    </row>
    <row r="3370" spans="1:13" x14ac:dyDescent="0.3">
      <c r="A3370" t="s">
        <v>20</v>
      </c>
      <c r="B3370">
        <v>2019</v>
      </c>
      <c r="C3370" t="s">
        <v>21</v>
      </c>
      <c r="D3370" t="s">
        <v>481</v>
      </c>
      <c r="E3370">
        <v>4471</v>
      </c>
      <c r="F3370">
        <v>8237</v>
      </c>
      <c r="G3370">
        <v>1031.7</v>
      </c>
      <c r="H3370">
        <v>767938.96</v>
      </c>
      <c r="I3370">
        <v>1654.27</v>
      </c>
      <c r="J3370">
        <v>1.798</v>
      </c>
      <c r="K3370">
        <v>26.599</v>
      </c>
      <c r="L3370">
        <v>36.366999999999997</v>
      </c>
      <c r="M3370">
        <v>17.117999999999999</v>
      </c>
    </row>
    <row r="3371" spans="1:13" x14ac:dyDescent="0.3">
      <c r="A3371" t="s">
        <v>13</v>
      </c>
      <c r="B3371">
        <v>2019</v>
      </c>
      <c r="C3371" t="s">
        <v>14</v>
      </c>
      <c r="D3371" t="s">
        <v>264</v>
      </c>
      <c r="E3371">
        <v>34235</v>
      </c>
      <c r="F3371">
        <v>94357</v>
      </c>
      <c r="G3371">
        <v>2252.8000000000002</v>
      </c>
      <c r="H3371">
        <v>5880203.5999999996</v>
      </c>
      <c r="I3371">
        <v>12666.95</v>
      </c>
      <c r="J3371">
        <v>2.6419999999999999</v>
      </c>
      <c r="K3371">
        <v>24.658999999999999</v>
      </c>
      <c r="L3371">
        <v>32.978999999999999</v>
      </c>
      <c r="M3371">
        <v>16.757999999999999</v>
      </c>
    </row>
    <row r="3372" spans="1:13" x14ac:dyDescent="0.3">
      <c r="A3372" t="s">
        <v>13</v>
      </c>
      <c r="B3372">
        <v>2019</v>
      </c>
      <c r="C3372" t="s">
        <v>19</v>
      </c>
      <c r="D3372" t="s">
        <v>264</v>
      </c>
      <c r="E3372">
        <v>15228</v>
      </c>
      <c r="F3372">
        <v>16175</v>
      </c>
      <c r="G3372">
        <v>2252.8000000000002</v>
      </c>
      <c r="H3372">
        <v>2615561.2799999998</v>
      </c>
      <c r="I3372">
        <v>5634.36</v>
      </c>
      <c r="J3372">
        <v>1.069</v>
      </c>
      <c r="K3372">
        <v>24.658999999999999</v>
      </c>
      <c r="L3372">
        <v>32.978999999999999</v>
      </c>
      <c r="M3372">
        <v>16.757999999999999</v>
      </c>
    </row>
    <row r="3373" spans="1:13" x14ac:dyDescent="0.3">
      <c r="A3373" t="s">
        <v>13</v>
      </c>
      <c r="B3373">
        <v>2019</v>
      </c>
      <c r="C3373" t="s">
        <v>16</v>
      </c>
      <c r="D3373" t="s">
        <v>264</v>
      </c>
      <c r="E3373">
        <v>70577</v>
      </c>
      <c r="F3373">
        <v>228104</v>
      </c>
      <c r="G3373">
        <v>2252.8000000000002</v>
      </c>
      <c r="H3373">
        <v>12122305.52</v>
      </c>
      <c r="I3373">
        <v>26113.49</v>
      </c>
      <c r="J3373">
        <v>3.13</v>
      </c>
      <c r="K3373">
        <v>24.658999999999999</v>
      </c>
      <c r="L3373">
        <v>32.978999999999999</v>
      </c>
      <c r="M3373">
        <v>16.757999999999999</v>
      </c>
    </row>
    <row r="3374" spans="1:13" x14ac:dyDescent="0.3">
      <c r="A3374" t="s">
        <v>13</v>
      </c>
      <c r="B3374">
        <v>2019</v>
      </c>
      <c r="C3374" t="s">
        <v>17</v>
      </c>
      <c r="D3374" t="s">
        <v>264</v>
      </c>
      <c r="E3374">
        <v>147295</v>
      </c>
      <c r="F3374">
        <v>471608</v>
      </c>
      <c r="G3374">
        <v>2252.8000000000002</v>
      </c>
      <c r="H3374">
        <v>25299389.199999999</v>
      </c>
      <c r="I3374">
        <v>54499.15</v>
      </c>
      <c r="J3374">
        <v>3.1739999999999999</v>
      </c>
      <c r="K3374">
        <v>24.658999999999999</v>
      </c>
      <c r="L3374">
        <v>32.978999999999999</v>
      </c>
      <c r="M3374">
        <v>16.757999999999999</v>
      </c>
    </row>
    <row r="3375" spans="1:13" x14ac:dyDescent="0.3">
      <c r="A3375" t="s">
        <v>18</v>
      </c>
      <c r="B3375">
        <v>2019</v>
      </c>
      <c r="C3375" t="s">
        <v>143</v>
      </c>
      <c r="D3375" t="s">
        <v>264</v>
      </c>
      <c r="E3375">
        <v>687</v>
      </c>
      <c r="F3375">
        <v>36372</v>
      </c>
      <c r="G3375">
        <v>2252.8000000000002</v>
      </c>
      <c r="H3375">
        <v>117999.12</v>
      </c>
      <c r="I3375">
        <v>254.19</v>
      </c>
      <c r="J3375">
        <v>54.423999999999999</v>
      </c>
      <c r="K3375">
        <v>24.658999999999999</v>
      </c>
      <c r="L3375">
        <v>32.978999999999999</v>
      </c>
      <c r="M3375">
        <v>16.757999999999999</v>
      </c>
    </row>
    <row r="3376" spans="1:13" x14ac:dyDescent="0.3">
      <c r="A3376" t="s">
        <v>32</v>
      </c>
      <c r="B3376">
        <v>2019</v>
      </c>
      <c r="C3376" t="s">
        <v>19</v>
      </c>
      <c r="D3376" t="s">
        <v>264</v>
      </c>
      <c r="E3376">
        <v>2952</v>
      </c>
      <c r="F3376">
        <v>1857</v>
      </c>
      <c r="G3376">
        <v>2252.8000000000002</v>
      </c>
      <c r="H3376">
        <v>507035.52</v>
      </c>
      <c r="I3376">
        <v>1092.24</v>
      </c>
      <c r="J3376">
        <v>0.628</v>
      </c>
      <c r="K3376">
        <v>24.658999999999999</v>
      </c>
      <c r="L3376">
        <v>32.978999999999999</v>
      </c>
      <c r="M3376">
        <v>16.757999999999999</v>
      </c>
    </row>
    <row r="3377" spans="1:13" x14ac:dyDescent="0.3">
      <c r="A3377" t="s">
        <v>32</v>
      </c>
      <c r="B3377">
        <v>2019</v>
      </c>
      <c r="D3377" t="s">
        <v>264</v>
      </c>
      <c r="E3377">
        <v>1967</v>
      </c>
      <c r="F3377">
        <v>1445</v>
      </c>
      <c r="G3377">
        <v>2252.8000000000002</v>
      </c>
      <c r="H3377">
        <v>337851.92</v>
      </c>
      <c r="I3377">
        <v>727.79</v>
      </c>
      <c r="J3377">
        <v>0.72899999999999998</v>
      </c>
      <c r="K3377">
        <v>24.658999999999999</v>
      </c>
      <c r="L3377">
        <v>32.978999999999999</v>
      </c>
      <c r="M3377">
        <v>16.757999999999999</v>
      </c>
    </row>
    <row r="3378" spans="1:13" x14ac:dyDescent="0.3">
      <c r="A3378" t="s">
        <v>20</v>
      </c>
      <c r="B3378">
        <v>2019</v>
      </c>
      <c r="C3378" t="s">
        <v>21</v>
      </c>
      <c r="D3378" t="s">
        <v>264</v>
      </c>
      <c r="E3378">
        <v>148</v>
      </c>
      <c r="F3378">
        <v>331</v>
      </c>
      <c r="G3378">
        <v>2252.8000000000002</v>
      </c>
      <c r="H3378">
        <v>25420.48</v>
      </c>
      <c r="I3378">
        <v>54.76</v>
      </c>
      <c r="J3378">
        <v>2.2280000000000002</v>
      </c>
      <c r="K3378">
        <v>24.658999999999999</v>
      </c>
      <c r="L3378">
        <v>32.978999999999999</v>
      </c>
      <c r="M3378">
        <v>16.757999999999999</v>
      </c>
    </row>
    <row r="3379" spans="1:13" x14ac:dyDescent="0.3">
      <c r="A3379" t="s">
        <v>13</v>
      </c>
      <c r="B3379">
        <v>2019</v>
      </c>
      <c r="C3379" t="s">
        <v>19</v>
      </c>
      <c r="D3379" t="s">
        <v>253</v>
      </c>
      <c r="E3379">
        <v>5898690</v>
      </c>
      <c r="F3379">
        <v>16947998</v>
      </c>
      <c r="G3379">
        <v>814.5</v>
      </c>
      <c r="H3379">
        <v>1013158994</v>
      </c>
      <c r="I3379">
        <v>2182515.2999999998</v>
      </c>
      <c r="J3379">
        <v>2.823</v>
      </c>
      <c r="K3379">
        <v>25.385999999999999</v>
      </c>
      <c r="L3379">
        <v>36.835000000000001</v>
      </c>
      <c r="M3379">
        <v>14.651999999999999</v>
      </c>
    </row>
    <row r="3380" spans="1:13" x14ac:dyDescent="0.3">
      <c r="A3380" t="s">
        <v>13</v>
      </c>
      <c r="B3380">
        <v>2019</v>
      </c>
      <c r="C3380" t="s">
        <v>16</v>
      </c>
      <c r="D3380" t="s">
        <v>253</v>
      </c>
      <c r="F3380">
        <v>79891</v>
      </c>
      <c r="G3380">
        <v>814.5</v>
      </c>
      <c r="H3380">
        <v>4407189.84</v>
      </c>
      <c r="I3380">
        <v>9493.83</v>
      </c>
      <c r="J3380">
        <v>2.9689999999999999</v>
      </c>
      <c r="K3380">
        <v>25.385999999999999</v>
      </c>
      <c r="L3380">
        <v>36.835000000000001</v>
      </c>
      <c r="M3380">
        <v>14.651999999999999</v>
      </c>
    </row>
    <row r="3381" spans="1:13" x14ac:dyDescent="0.3">
      <c r="A3381" t="s">
        <v>18</v>
      </c>
      <c r="B3381">
        <v>2019</v>
      </c>
      <c r="C3381" t="s">
        <v>19</v>
      </c>
      <c r="D3381" t="s">
        <v>253</v>
      </c>
      <c r="E3381">
        <v>2208347</v>
      </c>
      <c r="F3381">
        <v>179567765</v>
      </c>
      <c r="G3381">
        <v>814.5</v>
      </c>
      <c r="H3381">
        <v>379305680.69999999</v>
      </c>
      <c r="I3381">
        <v>817088.39</v>
      </c>
      <c r="J3381">
        <v>70.97</v>
      </c>
      <c r="K3381">
        <v>25.385999999999999</v>
      </c>
      <c r="L3381">
        <v>36.835000000000001</v>
      </c>
      <c r="M3381">
        <v>14.651999999999999</v>
      </c>
    </row>
    <row r="3382" spans="1:13" x14ac:dyDescent="0.3">
      <c r="A3382" t="s">
        <v>31</v>
      </c>
      <c r="B3382">
        <v>2019</v>
      </c>
      <c r="C3382" t="s">
        <v>16</v>
      </c>
      <c r="D3382" t="s">
        <v>253</v>
      </c>
      <c r="E3382">
        <v>3421</v>
      </c>
      <c r="F3382">
        <v>4727</v>
      </c>
      <c r="G3382">
        <v>814.5</v>
      </c>
      <c r="H3382">
        <v>587590.96</v>
      </c>
      <c r="I3382">
        <v>1265.77</v>
      </c>
      <c r="J3382">
        <v>1.35</v>
      </c>
      <c r="L3382">
        <v>36.835000000000001</v>
      </c>
      <c r="M3382">
        <v>14.651999999999999</v>
      </c>
    </row>
    <row r="3383" spans="1:13" x14ac:dyDescent="0.3">
      <c r="A3383" t="s">
        <v>32</v>
      </c>
      <c r="B3383">
        <v>2019</v>
      </c>
      <c r="C3383" t="s">
        <v>19</v>
      </c>
      <c r="D3383" t="s">
        <v>253</v>
      </c>
      <c r="E3383">
        <v>518986</v>
      </c>
      <c r="F3383">
        <v>212530</v>
      </c>
      <c r="G3383">
        <v>814.5</v>
      </c>
      <c r="H3383" t="s">
        <v>595</v>
      </c>
      <c r="I3383">
        <v>192024.82</v>
      </c>
      <c r="J3383">
        <v>0.59299999999999997</v>
      </c>
      <c r="K3383">
        <v>25.385999999999999</v>
      </c>
      <c r="L3383">
        <v>36.835000000000001</v>
      </c>
      <c r="M3383">
        <v>14.651999999999999</v>
      </c>
    </row>
    <row r="3384" spans="1:13" x14ac:dyDescent="0.3">
      <c r="A3384" t="s">
        <v>32</v>
      </c>
      <c r="B3384">
        <v>2019</v>
      </c>
      <c r="C3384" t="s">
        <v>16</v>
      </c>
      <c r="D3384" t="s">
        <v>253</v>
      </c>
      <c r="E3384">
        <v>45487</v>
      </c>
      <c r="F3384">
        <v>32575</v>
      </c>
      <c r="G3384">
        <v>814.5</v>
      </c>
      <c r="H3384">
        <v>7812847.1200000001</v>
      </c>
      <c r="I3384">
        <v>16830.189999999999</v>
      </c>
      <c r="J3384">
        <v>0.78800000000000003</v>
      </c>
      <c r="K3384">
        <v>25.385999999999999</v>
      </c>
      <c r="L3384">
        <v>36.835000000000001</v>
      </c>
      <c r="M3384">
        <v>14.651999999999999</v>
      </c>
    </row>
    <row r="3385" spans="1:13" x14ac:dyDescent="0.3">
      <c r="A3385" t="s">
        <v>20</v>
      </c>
      <c r="B3385">
        <v>2019</v>
      </c>
      <c r="C3385" t="s">
        <v>21</v>
      </c>
      <c r="D3385" t="s">
        <v>253</v>
      </c>
      <c r="E3385">
        <v>9852504</v>
      </c>
      <c r="F3385">
        <v>36209665</v>
      </c>
      <c r="G3385">
        <v>814.5</v>
      </c>
      <c r="H3385">
        <v>1692266087</v>
      </c>
      <c r="I3385">
        <v>3645426.48</v>
      </c>
      <c r="J3385">
        <v>3.6890000000000001</v>
      </c>
      <c r="K3385">
        <v>25.385999999999999</v>
      </c>
      <c r="L3385">
        <v>36.835000000000001</v>
      </c>
      <c r="M3385">
        <v>14.651999999999999</v>
      </c>
    </row>
    <row r="3386" spans="1:13" x14ac:dyDescent="0.3">
      <c r="A3386" t="s">
        <v>22</v>
      </c>
      <c r="B3386">
        <v>2019</v>
      </c>
      <c r="C3386" t="s">
        <v>19</v>
      </c>
      <c r="D3386" t="s">
        <v>295</v>
      </c>
      <c r="E3386">
        <v>91584</v>
      </c>
      <c r="F3386">
        <v>129994</v>
      </c>
      <c r="G3386">
        <v>1378.9</v>
      </c>
      <c r="H3386">
        <v>15730467.84</v>
      </c>
      <c r="I3386">
        <v>33886.080000000002</v>
      </c>
      <c r="J3386">
        <v>1.5249999999999999</v>
      </c>
      <c r="K3386">
        <v>18.768000000000001</v>
      </c>
      <c r="L3386">
        <v>29.373999999999999</v>
      </c>
      <c r="M3386">
        <v>9.4949999999999992</v>
      </c>
    </row>
    <row r="3387" spans="1:13" x14ac:dyDescent="0.3">
      <c r="A3387" t="s">
        <v>13</v>
      </c>
      <c r="B3387">
        <v>2019</v>
      </c>
      <c r="C3387" t="s">
        <v>166</v>
      </c>
      <c r="D3387" t="s">
        <v>295</v>
      </c>
      <c r="E3387">
        <v>240411</v>
      </c>
      <c r="F3387">
        <v>615514</v>
      </c>
      <c r="G3387">
        <v>1378.9</v>
      </c>
      <c r="H3387">
        <v>41292993.359999999</v>
      </c>
      <c r="I3387">
        <v>88952.07</v>
      </c>
      <c r="J3387">
        <v>1.9339999999999999</v>
      </c>
      <c r="K3387">
        <v>18.768000000000001</v>
      </c>
      <c r="L3387">
        <v>29.373999999999999</v>
      </c>
      <c r="M3387">
        <v>9.4949999999999992</v>
      </c>
    </row>
    <row r="3388" spans="1:13" x14ac:dyDescent="0.3">
      <c r="A3388" t="s">
        <v>13</v>
      </c>
      <c r="B3388">
        <v>2019</v>
      </c>
      <c r="C3388" t="s">
        <v>16</v>
      </c>
      <c r="D3388" t="s">
        <v>295</v>
      </c>
      <c r="E3388">
        <v>17370</v>
      </c>
      <c r="F3388">
        <v>61915</v>
      </c>
      <c r="G3388">
        <v>1378.9</v>
      </c>
      <c r="H3388">
        <v>2983471.2</v>
      </c>
      <c r="I3388">
        <v>6426.9</v>
      </c>
      <c r="J3388">
        <v>3.5630000000000002</v>
      </c>
      <c r="K3388">
        <v>18.768000000000001</v>
      </c>
      <c r="L3388">
        <v>29.373999999999999</v>
      </c>
      <c r="M3388">
        <v>9.4949999999999992</v>
      </c>
    </row>
    <row r="3389" spans="1:13" x14ac:dyDescent="0.3">
      <c r="A3389" t="s">
        <v>18</v>
      </c>
      <c r="B3389">
        <v>2019</v>
      </c>
      <c r="C3389" t="s">
        <v>24</v>
      </c>
      <c r="D3389" t="s">
        <v>295</v>
      </c>
      <c r="E3389">
        <v>90688</v>
      </c>
      <c r="F3389">
        <v>6838266</v>
      </c>
      <c r="G3389">
        <v>1378.9</v>
      </c>
      <c r="H3389">
        <v>15576570.880000001</v>
      </c>
      <c r="I3389">
        <v>33554.559999999998</v>
      </c>
      <c r="J3389">
        <v>75.7</v>
      </c>
      <c r="K3389">
        <v>18.768000000000001</v>
      </c>
      <c r="L3389">
        <v>29.373999999999999</v>
      </c>
      <c r="M3389">
        <v>9.4949999999999992</v>
      </c>
    </row>
    <row r="3390" spans="1:13" x14ac:dyDescent="0.3">
      <c r="A3390" t="s">
        <v>31</v>
      </c>
      <c r="B3390">
        <v>2019</v>
      </c>
      <c r="C3390" t="s">
        <v>19</v>
      </c>
      <c r="D3390" t="s">
        <v>295</v>
      </c>
      <c r="E3390">
        <v>28</v>
      </c>
      <c r="F3390">
        <v>17</v>
      </c>
      <c r="G3390">
        <v>1378.9</v>
      </c>
      <c r="H3390">
        <v>4809.28</v>
      </c>
      <c r="I3390">
        <v>10.36</v>
      </c>
      <c r="J3390">
        <v>0.75</v>
      </c>
      <c r="K3390">
        <v>18.768000000000001</v>
      </c>
      <c r="L3390">
        <v>29.373999999999999</v>
      </c>
      <c r="M3390">
        <v>9.4949999999999992</v>
      </c>
    </row>
    <row r="3391" spans="1:13" x14ac:dyDescent="0.3">
      <c r="A3391" t="s">
        <v>32</v>
      </c>
      <c r="B3391">
        <v>2019</v>
      </c>
      <c r="C3391" t="s">
        <v>19</v>
      </c>
      <c r="D3391" t="s">
        <v>295</v>
      </c>
      <c r="E3391">
        <v>13173</v>
      </c>
      <c r="F3391">
        <v>12233</v>
      </c>
      <c r="G3391">
        <v>1378.9</v>
      </c>
      <c r="H3391">
        <v>2262594.48</v>
      </c>
      <c r="I3391">
        <v>4874.01</v>
      </c>
      <c r="J3391">
        <v>0.97599999999999998</v>
      </c>
      <c r="K3391">
        <v>18.768000000000001</v>
      </c>
      <c r="L3391" t="s">
        <v>596</v>
      </c>
      <c r="M3391">
        <v>9.4949999999999992</v>
      </c>
    </row>
    <row r="3392" spans="1:13" x14ac:dyDescent="0.3">
      <c r="A3392" t="s">
        <v>32</v>
      </c>
      <c r="B3392">
        <v>2019</v>
      </c>
      <c r="C3392" t="s">
        <v>16</v>
      </c>
      <c r="D3392" t="s">
        <v>295</v>
      </c>
      <c r="E3392">
        <v>69</v>
      </c>
      <c r="F3392">
        <v>72</v>
      </c>
      <c r="G3392">
        <v>1378.9</v>
      </c>
      <c r="H3392">
        <v>11851.44</v>
      </c>
      <c r="I3392">
        <v>25.53</v>
      </c>
      <c r="K3392">
        <v>18.768000000000001</v>
      </c>
      <c r="L3392">
        <v>29.373999999999999</v>
      </c>
      <c r="M3392">
        <v>9.4949999999999992</v>
      </c>
    </row>
    <row r="3393" spans="1:13" x14ac:dyDescent="0.3">
      <c r="A3393" t="s">
        <v>20</v>
      </c>
      <c r="B3393">
        <v>2019</v>
      </c>
      <c r="C3393" t="s">
        <v>21</v>
      </c>
      <c r="D3393" t="s">
        <v>295</v>
      </c>
      <c r="E3393">
        <v>303283</v>
      </c>
      <c r="F3393">
        <v>887440</v>
      </c>
      <c r="G3393">
        <v>1378.9</v>
      </c>
      <c r="H3393">
        <v>52091888.079999998</v>
      </c>
      <c r="J3393">
        <v>2.3769999999999998</v>
      </c>
      <c r="K3393" t="s">
        <v>597</v>
      </c>
      <c r="L3393">
        <v>29.373999999999999</v>
      </c>
      <c r="M3393">
        <v>9.4949999999999992</v>
      </c>
    </row>
    <row r="3394" spans="1:13" x14ac:dyDescent="0.3">
      <c r="A3394" t="s">
        <v>22</v>
      </c>
      <c r="B3394">
        <v>2019</v>
      </c>
      <c r="C3394" t="s">
        <v>14</v>
      </c>
      <c r="D3394" t="s">
        <v>28</v>
      </c>
      <c r="F3394">
        <v>4174</v>
      </c>
      <c r="G3394">
        <v>1733.4</v>
      </c>
      <c r="H3394">
        <v>489687.76</v>
      </c>
      <c r="I3394">
        <v>1054.8699999999999</v>
      </c>
      <c r="J3394">
        <v>0.86</v>
      </c>
      <c r="K3394">
        <v>26.187000000000001</v>
      </c>
      <c r="L3394">
        <v>36.174999999999997</v>
      </c>
      <c r="M3394">
        <v>16.678999999999998</v>
      </c>
    </row>
    <row r="3395" spans="1:13" x14ac:dyDescent="0.3">
      <c r="A3395" t="s">
        <v>13</v>
      </c>
      <c r="B3395">
        <v>2019</v>
      </c>
      <c r="C3395" t="s">
        <v>14</v>
      </c>
      <c r="D3395" t="s">
        <v>28</v>
      </c>
      <c r="E3395">
        <v>215126</v>
      </c>
      <c r="F3395">
        <v>514586</v>
      </c>
      <c r="G3395">
        <v>1733.4</v>
      </c>
      <c r="H3395">
        <v>36950041.759999998</v>
      </c>
      <c r="I3395">
        <v>79596.62</v>
      </c>
      <c r="J3395">
        <v>2.4340000000000002</v>
      </c>
      <c r="K3395">
        <v>26.187000000000001</v>
      </c>
      <c r="L3395">
        <v>36.174999999999997</v>
      </c>
      <c r="M3395">
        <v>16.678999999999998</v>
      </c>
    </row>
    <row r="3396" spans="1:13" x14ac:dyDescent="0.3">
      <c r="A3396" t="s">
        <v>13</v>
      </c>
      <c r="B3396">
        <v>2019</v>
      </c>
      <c r="C3396" t="s">
        <v>16</v>
      </c>
      <c r="D3396" t="s">
        <v>28</v>
      </c>
      <c r="E3396">
        <v>1271772</v>
      </c>
      <c r="F3396">
        <v>4616835</v>
      </c>
      <c r="G3396">
        <v>1733.4</v>
      </c>
      <c r="H3396">
        <v>218439558.69999999</v>
      </c>
      <c r="I3396">
        <v>470555.64</v>
      </c>
      <c r="J3396">
        <v>3.464</v>
      </c>
      <c r="K3396">
        <v>26.187000000000001</v>
      </c>
      <c r="L3396">
        <v>36.174999999999997</v>
      </c>
      <c r="M3396">
        <v>16.678999999999998</v>
      </c>
    </row>
    <row r="3397" spans="1:13" x14ac:dyDescent="0.3">
      <c r="A3397" t="s">
        <v>13</v>
      </c>
      <c r="B3397">
        <v>2019</v>
      </c>
      <c r="C3397" t="s">
        <v>17</v>
      </c>
      <c r="D3397" t="s">
        <v>28</v>
      </c>
      <c r="E3397">
        <v>4004077</v>
      </c>
      <c r="F3397">
        <v>11344600</v>
      </c>
      <c r="G3397">
        <v>1733.4</v>
      </c>
      <c r="H3397">
        <v>687740265.5</v>
      </c>
      <c r="I3397">
        <v>1481508.49</v>
      </c>
      <c r="J3397">
        <v>2.7709999999999999</v>
      </c>
      <c r="K3397">
        <v>26.187000000000001</v>
      </c>
      <c r="L3397">
        <v>36.174999999999997</v>
      </c>
      <c r="M3397">
        <v>16.678999999999998</v>
      </c>
    </row>
    <row r="3398" spans="1:13" x14ac:dyDescent="0.3">
      <c r="A3398" t="s">
        <v>18</v>
      </c>
      <c r="B3398">
        <v>2019</v>
      </c>
      <c r="C3398" t="s">
        <v>24</v>
      </c>
      <c r="D3398" t="s">
        <v>28</v>
      </c>
      <c r="E3398">
        <v>19177</v>
      </c>
      <c r="F3398">
        <v>1527577</v>
      </c>
      <c r="G3398">
        <v>1733.4</v>
      </c>
      <c r="H3398">
        <v>3293841.52</v>
      </c>
      <c r="J3398">
        <v>81.091999999999999</v>
      </c>
      <c r="K3398">
        <v>26.187000000000001</v>
      </c>
      <c r="L3398">
        <v>36.174999999999997</v>
      </c>
      <c r="M3398">
        <v>16.678999999999998</v>
      </c>
    </row>
    <row r="3399" spans="1:13" x14ac:dyDescent="0.3">
      <c r="A3399" t="s">
        <v>31</v>
      </c>
      <c r="B3399">
        <v>2019</v>
      </c>
      <c r="C3399" t="s">
        <v>19</v>
      </c>
      <c r="D3399" t="s">
        <v>28</v>
      </c>
      <c r="E3399">
        <v>7842</v>
      </c>
      <c r="G3399">
        <v>1733.4</v>
      </c>
      <c r="H3399">
        <v>1346941.92</v>
      </c>
      <c r="I3399">
        <v>2901.54</v>
      </c>
      <c r="J3399">
        <v>1.115</v>
      </c>
      <c r="K3399">
        <v>26.187000000000001</v>
      </c>
      <c r="L3399">
        <v>36.174999999999997</v>
      </c>
      <c r="M3399">
        <v>16.678999999999998</v>
      </c>
    </row>
    <row r="3400" spans="1:13" x14ac:dyDescent="0.3">
      <c r="A3400" t="s">
        <v>32</v>
      </c>
      <c r="B3400">
        <v>2019</v>
      </c>
      <c r="C3400" t="s">
        <v>19</v>
      </c>
      <c r="D3400" t="s">
        <v>28</v>
      </c>
      <c r="E3400">
        <v>66846</v>
      </c>
      <c r="F3400">
        <v>44876</v>
      </c>
      <c r="H3400">
        <v>11481468.960000001</v>
      </c>
      <c r="I3400">
        <v>24733.02</v>
      </c>
      <c r="J3400">
        <v>0.64</v>
      </c>
      <c r="K3400">
        <v>26.187000000000001</v>
      </c>
      <c r="L3400">
        <v>36.174999999999997</v>
      </c>
      <c r="M3400">
        <v>16.678999999999998</v>
      </c>
    </row>
    <row r="3401" spans="1:13" x14ac:dyDescent="0.3">
      <c r="A3401" t="s">
        <v>32</v>
      </c>
      <c r="B3401">
        <v>2019</v>
      </c>
      <c r="C3401" t="s">
        <v>21</v>
      </c>
      <c r="D3401" t="s">
        <v>28</v>
      </c>
      <c r="E3401">
        <v>5502</v>
      </c>
      <c r="F3401">
        <v>5215</v>
      </c>
      <c r="G3401">
        <v>1733.4</v>
      </c>
      <c r="H3401">
        <v>945023.52</v>
      </c>
      <c r="I3401">
        <v>2035.74</v>
      </c>
      <c r="J3401">
        <v>0.74</v>
      </c>
      <c r="K3401">
        <v>26.187000000000001</v>
      </c>
      <c r="L3401">
        <v>36.174999999999997</v>
      </c>
      <c r="M3401">
        <v>16.678999999999998</v>
      </c>
    </row>
    <row r="3402" spans="1:13" x14ac:dyDescent="0.3">
      <c r="A3402" t="s">
        <v>20</v>
      </c>
      <c r="B3402">
        <v>2019</v>
      </c>
      <c r="C3402" t="s">
        <v>21</v>
      </c>
      <c r="D3402" t="s">
        <v>28</v>
      </c>
      <c r="E3402">
        <v>188308</v>
      </c>
      <c r="F3402">
        <v>509970</v>
      </c>
      <c r="G3402">
        <v>1733.4</v>
      </c>
      <c r="H3402">
        <v>32343782.079999998</v>
      </c>
      <c r="I3402">
        <v>69673.960000000006</v>
      </c>
      <c r="J3402">
        <v>2.6480000000000001</v>
      </c>
      <c r="K3402">
        <v>26.187000000000001</v>
      </c>
      <c r="L3402">
        <v>36.174999999999997</v>
      </c>
      <c r="M3402">
        <v>16.678999999999998</v>
      </c>
    </row>
    <row r="3403" spans="1:13" x14ac:dyDescent="0.3">
      <c r="A3403" t="s">
        <v>22</v>
      </c>
      <c r="B3403">
        <v>2020</v>
      </c>
      <c r="C3403" t="s">
        <v>19</v>
      </c>
      <c r="D3403" t="s">
        <v>295</v>
      </c>
      <c r="E3403">
        <v>85427</v>
      </c>
      <c r="F3403">
        <v>125898</v>
      </c>
      <c r="G3403">
        <v>1313.9480000000001</v>
      </c>
      <c r="H3403">
        <v>16539521.470000001</v>
      </c>
      <c r="I3403">
        <v>31607.99</v>
      </c>
      <c r="J3403">
        <v>1.589</v>
      </c>
      <c r="K3403">
        <v>18.271999999999998</v>
      </c>
      <c r="L3403">
        <v>28.315000000000001</v>
      </c>
      <c r="M3403">
        <v>9.57</v>
      </c>
    </row>
    <row r="3404" spans="1:13" x14ac:dyDescent="0.3">
      <c r="A3404" t="s">
        <v>13</v>
      </c>
      <c r="B3404">
        <v>2020</v>
      </c>
      <c r="C3404" t="s">
        <v>19</v>
      </c>
      <c r="D3404" t="s">
        <v>295</v>
      </c>
      <c r="E3404">
        <v>241936</v>
      </c>
      <c r="F3404">
        <v>669372</v>
      </c>
      <c r="G3404">
        <v>1313.9480000000001</v>
      </c>
      <c r="H3404">
        <v>46841228.960000001</v>
      </c>
      <c r="I3404">
        <v>89516.32</v>
      </c>
      <c r="J3404">
        <v>2.093</v>
      </c>
      <c r="K3404">
        <v>18.271999999999998</v>
      </c>
      <c r="L3404">
        <v>28.315000000000001</v>
      </c>
      <c r="M3404">
        <v>9.57</v>
      </c>
    </row>
    <row r="3405" spans="1:13" x14ac:dyDescent="0.3">
      <c r="A3405" t="s">
        <v>13</v>
      </c>
      <c r="B3405">
        <v>2020</v>
      </c>
      <c r="C3405" t="s">
        <v>16</v>
      </c>
      <c r="D3405" t="s">
        <v>295</v>
      </c>
      <c r="E3405">
        <v>15315</v>
      </c>
      <c r="F3405">
        <v>55057</v>
      </c>
      <c r="G3405">
        <v>1313.9480000000001</v>
      </c>
      <c r="H3405">
        <v>2965137.15</v>
      </c>
      <c r="J3405">
        <v>3.5630000000000002</v>
      </c>
      <c r="K3405">
        <v>18.271999999999998</v>
      </c>
      <c r="L3405">
        <v>28.315000000000001</v>
      </c>
      <c r="M3405">
        <v>9.57</v>
      </c>
    </row>
    <row r="3406" spans="1:13" x14ac:dyDescent="0.3">
      <c r="A3406" t="s">
        <v>18</v>
      </c>
      <c r="B3406">
        <v>2020</v>
      </c>
      <c r="C3406" t="s">
        <v>24</v>
      </c>
      <c r="D3406" t="s">
        <v>295</v>
      </c>
      <c r="E3406">
        <v>90184</v>
      </c>
      <c r="F3406">
        <v>7970299</v>
      </c>
      <c r="G3406">
        <v>1313.9480000000001</v>
      </c>
      <c r="H3406">
        <v>17460524.239999998</v>
      </c>
      <c r="I3406">
        <v>33368.080000000002</v>
      </c>
      <c r="J3406">
        <v>81.540000000000006</v>
      </c>
      <c r="K3406">
        <v>18.271999999999998</v>
      </c>
      <c r="L3406">
        <v>28.315000000000001</v>
      </c>
      <c r="M3406">
        <v>9.57</v>
      </c>
    </row>
    <row r="3407" spans="1:13" x14ac:dyDescent="0.3">
      <c r="A3407" t="s">
        <v>31</v>
      </c>
      <c r="B3407">
        <v>2020</v>
      </c>
      <c r="C3407" t="s">
        <v>19</v>
      </c>
      <c r="D3407" t="s">
        <v>295</v>
      </c>
      <c r="E3407">
        <v>3</v>
      </c>
      <c r="F3407">
        <v>2</v>
      </c>
      <c r="G3407">
        <v>1313.9480000000001</v>
      </c>
      <c r="H3407">
        <v>580.83000000000004</v>
      </c>
      <c r="I3407">
        <v>1.1100000000000001</v>
      </c>
      <c r="J3407">
        <v>0.75</v>
      </c>
      <c r="K3407">
        <v>18.271999999999998</v>
      </c>
      <c r="L3407">
        <v>28.315000000000001</v>
      </c>
      <c r="M3407">
        <v>9.57</v>
      </c>
    </row>
    <row r="3408" spans="1:13" x14ac:dyDescent="0.3">
      <c r="A3408" t="s">
        <v>31</v>
      </c>
      <c r="B3408">
        <v>2020</v>
      </c>
      <c r="D3408" t="s">
        <v>295</v>
      </c>
      <c r="E3408">
        <v>3</v>
      </c>
      <c r="F3408">
        <v>2</v>
      </c>
      <c r="G3408">
        <v>1313.9480000000001</v>
      </c>
      <c r="H3408">
        <v>580.83000000000004</v>
      </c>
      <c r="I3408" t="s">
        <v>598</v>
      </c>
      <c r="J3408">
        <v>0.67</v>
      </c>
      <c r="K3408">
        <v>18.271999999999998</v>
      </c>
      <c r="L3408">
        <v>28.315000000000001</v>
      </c>
      <c r="M3408">
        <v>9.57</v>
      </c>
    </row>
    <row r="3409" spans="1:13" x14ac:dyDescent="0.3">
      <c r="A3409" t="s">
        <v>32</v>
      </c>
      <c r="B3409">
        <v>2020</v>
      </c>
      <c r="C3409" t="s">
        <v>19</v>
      </c>
      <c r="D3409" t="s">
        <v>295</v>
      </c>
      <c r="E3409">
        <v>12398</v>
      </c>
      <c r="F3409">
        <v>13282</v>
      </c>
      <c r="G3409">
        <v>1313.9480000000001</v>
      </c>
      <c r="H3409">
        <v>2400376.7799999998</v>
      </c>
      <c r="I3409">
        <v>4587.26</v>
      </c>
      <c r="J3409">
        <v>1.121</v>
      </c>
      <c r="K3409">
        <v>18.271999999999998</v>
      </c>
      <c r="L3409">
        <v>28.315000000000001</v>
      </c>
      <c r="M3409">
        <v>9.57</v>
      </c>
    </row>
    <row r="3410" spans="1:13" x14ac:dyDescent="0.3">
      <c r="A3410" t="s">
        <v>32</v>
      </c>
      <c r="B3410">
        <v>2020</v>
      </c>
      <c r="C3410" t="s">
        <v>16</v>
      </c>
      <c r="D3410" t="s">
        <v>295</v>
      </c>
      <c r="E3410">
        <v>58</v>
      </c>
      <c r="F3410">
        <v>69</v>
      </c>
      <c r="G3410">
        <v>1313.9480000000001</v>
      </c>
      <c r="H3410">
        <v>11229.38</v>
      </c>
      <c r="I3410">
        <v>21.46</v>
      </c>
      <c r="J3410">
        <v>1.1930000000000001</v>
      </c>
      <c r="K3410">
        <v>18.271999999999998</v>
      </c>
      <c r="L3410">
        <v>28.315000000000001</v>
      </c>
      <c r="M3410">
        <v>9.57</v>
      </c>
    </row>
    <row r="3411" spans="1:13" x14ac:dyDescent="0.3">
      <c r="A3411" t="s">
        <v>20</v>
      </c>
      <c r="B3411">
        <v>2020</v>
      </c>
      <c r="C3411" t="s">
        <v>21</v>
      </c>
      <c r="D3411" t="s">
        <v>295</v>
      </c>
      <c r="E3411">
        <v>297189</v>
      </c>
      <c r="F3411">
        <v>937003</v>
      </c>
      <c r="G3411">
        <v>1313.9480000000001</v>
      </c>
      <c r="H3411">
        <v>57538762.289999999</v>
      </c>
      <c r="I3411">
        <v>109959.93</v>
      </c>
      <c r="J3411">
        <v>2.2160000000000002</v>
      </c>
      <c r="K3411">
        <v>18.271999999999998</v>
      </c>
      <c r="L3411">
        <v>28.315000000000001</v>
      </c>
      <c r="M3411">
        <v>9.57</v>
      </c>
    </row>
    <row r="3412" spans="1:13" hidden="1" x14ac:dyDescent="0.3">
      <c r="A3412" t="s">
        <v>13</v>
      </c>
      <c r="B3412">
        <v>1997</v>
      </c>
      <c r="C3412" t="s">
        <v>19</v>
      </c>
      <c r="D3412" t="s">
        <v>258</v>
      </c>
      <c r="E3412">
        <v>913000</v>
      </c>
      <c r="F3412">
        <v>2556000</v>
      </c>
      <c r="G3412">
        <v>661.2</v>
      </c>
      <c r="H3412">
        <v>86890210</v>
      </c>
      <c r="I3412">
        <v>283030</v>
      </c>
      <c r="J3412">
        <v>2.7309999999999999</v>
      </c>
      <c r="K3412">
        <v>24.818000000000001</v>
      </c>
      <c r="L3412">
        <v>37.427</v>
      </c>
      <c r="M3412">
        <v>13.218</v>
      </c>
    </row>
    <row r="3413" spans="1:13" hidden="1" x14ac:dyDescent="0.3">
      <c r="A3413" t="s">
        <v>18</v>
      </c>
      <c r="B3413">
        <v>1997</v>
      </c>
      <c r="C3413" t="s">
        <v>24</v>
      </c>
      <c r="D3413" t="s">
        <v>258</v>
      </c>
      <c r="F3413">
        <v>7500000</v>
      </c>
      <c r="G3413">
        <v>661.2</v>
      </c>
      <c r="H3413">
        <v>13418970</v>
      </c>
      <c r="I3413">
        <v>43710</v>
      </c>
      <c r="J3413">
        <v>50.311999999999998</v>
      </c>
      <c r="K3413">
        <v>24.818000000000001</v>
      </c>
      <c r="L3413">
        <v>37.427</v>
      </c>
      <c r="M3413">
        <v>13.218</v>
      </c>
    </row>
    <row r="3414" spans="1:13" hidden="1" x14ac:dyDescent="0.3">
      <c r="A3414" t="s">
        <v>20</v>
      </c>
      <c r="B3414">
        <v>1997</v>
      </c>
      <c r="C3414" t="s">
        <v>21</v>
      </c>
      <c r="D3414" t="s">
        <v>258</v>
      </c>
      <c r="E3414">
        <v>2057000</v>
      </c>
      <c r="F3414">
        <v>7528000</v>
      </c>
      <c r="G3414">
        <v>661.2</v>
      </c>
      <c r="H3414">
        <v>195764690</v>
      </c>
      <c r="I3414">
        <v>637670</v>
      </c>
      <c r="J3414">
        <v>3.6070000000000002</v>
      </c>
      <c r="L3414">
        <v>37.427</v>
      </c>
      <c r="M3414">
        <v>13.218</v>
      </c>
    </row>
    <row r="3415" spans="1:13" hidden="1" x14ac:dyDescent="0.3">
      <c r="A3415" t="s">
        <v>13</v>
      </c>
      <c r="B3415">
        <v>1997</v>
      </c>
      <c r="C3415" t="s">
        <v>19</v>
      </c>
      <c r="D3415" t="s">
        <v>274</v>
      </c>
      <c r="E3415">
        <v>145000</v>
      </c>
      <c r="F3415">
        <v>188000</v>
      </c>
      <c r="G3415">
        <v>1398.5</v>
      </c>
      <c r="H3415">
        <v>13799650</v>
      </c>
      <c r="I3415">
        <v>44950</v>
      </c>
      <c r="J3415">
        <v>1.29</v>
      </c>
      <c r="K3415">
        <v>19.422000000000001</v>
      </c>
      <c r="L3415">
        <v>29.504999999999999</v>
      </c>
      <c r="M3415">
        <v>11.157999999999999</v>
      </c>
    </row>
    <row r="3416" spans="1:13" hidden="1" x14ac:dyDescent="0.3">
      <c r="A3416" t="s">
        <v>13</v>
      </c>
      <c r="B3416">
        <v>1997</v>
      </c>
      <c r="D3416" t="s">
        <v>274</v>
      </c>
      <c r="E3416">
        <v>200</v>
      </c>
      <c r="F3416">
        <v>250</v>
      </c>
      <c r="G3416">
        <v>1398.5</v>
      </c>
      <c r="H3416">
        <v>19034</v>
      </c>
      <c r="I3416">
        <v>62</v>
      </c>
      <c r="K3416">
        <v>19.422000000000001</v>
      </c>
      <c r="L3416">
        <v>29.504999999999999</v>
      </c>
      <c r="M3416">
        <v>11.157999999999999</v>
      </c>
    </row>
    <row r="3417" spans="1:13" hidden="1" x14ac:dyDescent="0.3">
      <c r="A3417" t="s">
        <v>13</v>
      </c>
      <c r="B3417">
        <v>1998</v>
      </c>
      <c r="C3417" t="s">
        <v>123</v>
      </c>
      <c r="D3417" t="s">
        <v>326</v>
      </c>
      <c r="E3417">
        <v>7303</v>
      </c>
      <c r="F3417">
        <v>10799</v>
      </c>
      <c r="G3417">
        <v>784.5</v>
      </c>
      <c r="H3417">
        <v>721536.4</v>
      </c>
      <c r="I3417">
        <v>2117.87</v>
      </c>
      <c r="J3417">
        <v>1.48</v>
      </c>
      <c r="K3417">
        <v>25.302</v>
      </c>
      <c r="L3417">
        <v>37.92</v>
      </c>
      <c r="M3417">
        <v>13.608000000000001</v>
      </c>
    </row>
    <row r="3418" spans="1:13" hidden="1" x14ac:dyDescent="0.3">
      <c r="A3418" t="s">
        <v>18</v>
      </c>
      <c r="B3418">
        <v>1998</v>
      </c>
      <c r="C3418" t="s">
        <v>24</v>
      </c>
      <c r="D3418" t="s">
        <v>326</v>
      </c>
      <c r="E3418">
        <v>5</v>
      </c>
      <c r="F3418">
        <v>300</v>
      </c>
      <c r="G3418">
        <v>784.5</v>
      </c>
      <c r="H3418">
        <v>494</v>
      </c>
      <c r="I3418">
        <v>1.45</v>
      </c>
      <c r="J3418">
        <v>60</v>
      </c>
      <c r="K3418">
        <v>25.302</v>
      </c>
      <c r="L3418">
        <v>37.92</v>
      </c>
      <c r="M3418">
        <v>13.608000000000001</v>
      </c>
    </row>
    <row r="3419" spans="1:13" hidden="1" x14ac:dyDescent="0.3">
      <c r="A3419" t="s">
        <v>20</v>
      </c>
      <c r="B3419">
        <v>1998</v>
      </c>
      <c r="C3419" t="s">
        <v>21</v>
      </c>
      <c r="D3419" t="s">
        <v>326</v>
      </c>
      <c r="E3419">
        <v>31037</v>
      </c>
      <c r="F3419">
        <v>107729</v>
      </c>
      <c r="G3419">
        <v>784.5</v>
      </c>
      <c r="H3419">
        <v>3066455.6</v>
      </c>
      <c r="I3419">
        <v>9000.73</v>
      </c>
      <c r="J3419">
        <v>3.47</v>
      </c>
      <c r="K3419">
        <v>25.302</v>
      </c>
      <c r="L3419">
        <v>37.92</v>
      </c>
      <c r="M3419">
        <v>13.608000000000001</v>
      </c>
    </row>
    <row r="3420" spans="1:13" hidden="1" x14ac:dyDescent="0.3">
      <c r="A3420" t="s">
        <v>22</v>
      </c>
      <c r="B3420">
        <v>1999</v>
      </c>
      <c r="C3420" t="s">
        <v>19</v>
      </c>
      <c r="D3420" t="s">
        <v>52</v>
      </c>
      <c r="E3420">
        <v>82280</v>
      </c>
      <c r="F3420">
        <v>85732</v>
      </c>
      <c r="G3420">
        <v>650.4</v>
      </c>
      <c r="H3420">
        <v>8732376.4000000004</v>
      </c>
      <c r="I3420">
        <v>22215.599999999999</v>
      </c>
      <c r="J3420">
        <v>1.0389999999999999</v>
      </c>
      <c r="K3420">
        <v>28.271999999999998</v>
      </c>
      <c r="L3420">
        <v>38.493000000000002</v>
      </c>
      <c r="M3420">
        <v>19.599</v>
      </c>
    </row>
    <row r="3421" spans="1:13" hidden="1" x14ac:dyDescent="0.3">
      <c r="A3421" t="s">
        <v>22</v>
      </c>
      <c r="B3421">
        <v>1999</v>
      </c>
      <c r="C3421" t="s">
        <v>21</v>
      </c>
      <c r="D3421" t="s">
        <v>52</v>
      </c>
      <c r="E3421">
        <v>14472</v>
      </c>
      <c r="F3421">
        <v>24853</v>
      </c>
      <c r="G3421">
        <v>650.4</v>
      </c>
      <c r="H3421">
        <v>1535913.36</v>
      </c>
      <c r="I3421">
        <v>3907.44</v>
      </c>
      <c r="J3421">
        <v>1.79</v>
      </c>
      <c r="K3421">
        <v>28.271999999999998</v>
      </c>
      <c r="L3421">
        <v>38.493000000000002</v>
      </c>
      <c r="M3421">
        <v>19.599</v>
      </c>
    </row>
    <row r="3422" spans="1:13" hidden="1" x14ac:dyDescent="0.3">
      <c r="A3422" t="s">
        <v>13</v>
      </c>
      <c r="B3422">
        <v>1999</v>
      </c>
      <c r="C3422" t="s">
        <v>19</v>
      </c>
      <c r="D3422" t="s">
        <v>52</v>
      </c>
      <c r="E3422">
        <v>2848794</v>
      </c>
      <c r="F3422">
        <v>7056175</v>
      </c>
      <c r="G3422">
        <v>650.4</v>
      </c>
      <c r="H3422">
        <v>302342507.19999999</v>
      </c>
      <c r="I3422">
        <v>769174.38</v>
      </c>
      <c r="J3422">
        <v>2.4009999999999998</v>
      </c>
      <c r="K3422">
        <v>28.271999999999998</v>
      </c>
      <c r="L3422">
        <v>38.493000000000002</v>
      </c>
      <c r="M3422">
        <v>19.599</v>
      </c>
    </row>
    <row r="3423" spans="1:13" hidden="1" x14ac:dyDescent="0.3">
      <c r="A3423" t="s">
        <v>13</v>
      </c>
      <c r="B3423">
        <v>1999</v>
      </c>
      <c r="C3423" t="s">
        <v>21</v>
      </c>
      <c r="D3423" t="s">
        <v>52</v>
      </c>
      <c r="E3423">
        <v>1165454</v>
      </c>
      <c r="F3423">
        <v>3581740</v>
      </c>
      <c r="G3423">
        <v>650.4</v>
      </c>
      <c r="H3423" t="s">
        <v>599</v>
      </c>
      <c r="I3423">
        <v>314672.58</v>
      </c>
      <c r="J3423">
        <v>2.73</v>
      </c>
      <c r="K3423">
        <v>28.271999999999998</v>
      </c>
      <c r="L3423">
        <v>38.493000000000002</v>
      </c>
      <c r="M3423">
        <v>19.599</v>
      </c>
    </row>
    <row r="3424" spans="1:13" hidden="1" x14ac:dyDescent="0.3">
      <c r="A3424" t="s">
        <v>18</v>
      </c>
      <c r="B3424">
        <v>1999</v>
      </c>
      <c r="C3424" t="s">
        <v>24</v>
      </c>
      <c r="D3424" t="s">
        <v>52</v>
      </c>
      <c r="F3424">
        <v>18507614</v>
      </c>
      <c r="G3424">
        <v>650.4</v>
      </c>
      <c r="H3424">
        <v>24666310.079999998</v>
      </c>
      <c r="I3424">
        <v>62752.32</v>
      </c>
      <c r="J3424">
        <v>76.316000000000003</v>
      </c>
      <c r="K3424">
        <v>28.271999999999998</v>
      </c>
      <c r="L3424">
        <v>38.493000000000002</v>
      </c>
      <c r="M3424">
        <v>19.599</v>
      </c>
    </row>
    <row r="3425" spans="1:13" hidden="1" x14ac:dyDescent="0.3">
      <c r="A3425" t="s">
        <v>31</v>
      </c>
      <c r="B3425">
        <v>1999</v>
      </c>
      <c r="C3425" t="s">
        <v>123</v>
      </c>
      <c r="D3425" t="s">
        <v>52</v>
      </c>
      <c r="E3425">
        <v>74294</v>
      </c>
      <c r="F3425">
        <v>49815</v>
      </c>
      <c r="G3425">
        <v>0</v>
      </c>
      <c r="H3425">
        <v>7884822.2199999997</v>
      </c>
      <c r="I3425">
        <v>20059.38</v>
      </c>
      <c r="J3425">
        <v>0.65300000000000002</v>
      </c>
      <c r="K3425" t="s">
        <v>600</v>
      </c>
      <c r="L3425">
        <v>38.493000000000002</v>
      </c>
      <c r="M3425">
        <v>19.599</v>
      </c>
    </row>
    <row r="3426" spans="1:13" hidden="1" x14ac:dyDescent="0.3">
      <c r="A3426" t="s">
        <v>32</v>
      </c>
      <c r="B3426">
        <v>1999</v>
      </c>
      <c r="C3426" t="s">
        <v>19</v>
      </c>
      <c r="D3426" t="s">
        <v>52</v>
      </c>
      <c r="E3426">
        <v>80258</v>
      </c>
      <c r="F3426">
        <v>48023</v>
      </c>
      <c r="G3426">
        <v>650.4</v>
      </c>
      <c r="H3426">
        <v>8517781.5399999991</v>
      </c>
      <c r="I3426">
        <v>21669.66</v>
      </c>
      <c r="J3426">
        <v>0.60799999999999998</v>
      </c>
      <c r="K3426">
        <v>28.271999999999998</v>
      </c>
      <c r="L3426">
        <v>38.493000000000002</v>
      </c>
      <c r="M3426">
        <v>19.599</v>
      </c>
    </row>
    <row r="3427" spans="1:13" hidden="1" x14ac:dyDescent="0.3">
      <c r="A3427" t="s">
        <v>32</v>
      </c>
      <c r="B3427">
        <v>1999</v>
      </c>
      <c r="C3427" t="s">
        <v>21</v>
      </c>
      <c r="D3427" t="s">
        <v>52</v>
      </c>
      <c r="E3427">
        <v>380593</v>
      </c>
      <c r="F3427">
        <v>246988</v>
      </c>
      <c r="G3427">
        <v>650.4</v>
      </c>
      <c r="H3427">
        <v>40392335.090000004</v>
      </c>
      <c r="I3427">
        <v>102760.11</v>
      </c>
      <c r="J3427">
        <v>0.50800000000000001</v>
      </c>
      <c r="K3427">
        <v>28.271999999999998</v>
      </c>
      <c r="L3427">
        <v>38.493000000000002</v>
      </c>
      <c r="M3427">
        <v>19.599</v>
      </c>
    </row>
    <row r="3428" spans="1:13" hidden="1" x14ac:dyDescent="0.3">
      <c r="A3428" t="s">
        <v>20</v>
      </c>
      <c r="B3428">
        <v>1999</v>
      </c>
      <c r="C3428" t="s">
        <v>21</v>
      </c>
      <c r="D3428" t="s">
        <v>52</v>
      </c>
      <c r="E3428">
        <v>13515</v>
      </c>
      <c r="F3428">
        <v>9056</v>
      </c>
      <c r="G3428">
        <v>650.4</v>
      </c>
      <c r="H3428">
        <v>1434346.95</v>
      </c>
      <c r="I3428">
        <v>3649.05</v>
      </c>
      <c r="K3428">
        <v>28.271999999999998</v>
      </c>
      <c r="L3428">
        <v>38.493000000000002</v>
      </c>
      <c r="M3428">
        <v>19.599</v>
      </c>
    </row>
    <row r="3429" spans="1:13" hidden="1" x14ac:dyDescent="0.3">
      <c r="A3429" t="s">
        <v>13</v>
      </c>
      <c r="B3429">
        <v>1999</v>
      </c>
      <c r="C3429" t="s">
        <v>19</v>
      </c>
      <c r="D3429" t="s">
        <v>326</v>
      </c>
      <c r="E3429">
        <v>8105</v>
      </c>
      <c r="F3429">
        <v>15279</v>
      </c>
      <c r="G3429">
        <v>365.9</v>
      </c>
      <c r="H3429">
        <v>860183.65</v>
      </c>
      <c r="I3429">
        <v>2188.35</v>
      </c>
      <c r="J3429">
        <v>1.89</v>
      </c>
      <c r="K3429">
        <v>27.006</v>
      </c>
      <c r="L3429">
        <v>39.896999999999998</v>
      </c>
      <c r="M3429">
        <v>14.832000000000001</v>
      </c>
    </row>
    <row r="3430" spans="1:13" hidden="1" x14ac:dyDescent="0.3">
      <c r="A3430" t="s">
        <v>18</v>
      </c>
      <c r="B3430">
        <v>1999</v>
      </c>
      <c r="C3430" t="s">
        <v>24</v>
      </c>
      <c r="D3430" t="s">
        <v>326</v>
      </c>
      <c r="E3430">
        <v>4</v>
      </c>
      <c r="F3430">
        <v>200</v>
      </c>
      <c r="G3430">
        <v>365.9</v>
      </c>
      <c r="H3430">
        <v>424.52</v>
      </c>
      <c r="I3430">
        <v>1.08</v>
      </c>
      <c r="J3430">
        <v>50</v>
      </c>
      <c r="K3430">
        <v>27.006</v>
      </c>
      <c r="L3430">
        <v>39.896999999999998</v>
      </c>
      <c r="M3430">
        <v>14.832000000000001</v>
      </c>
    </row>
    <row r="3431" spans="1:13" hidden="1" x14ac:dyDescent="0.3">
      <c r="A3431" t="s">
        <v>20</v>
      </c>
      <c r="B3431">
        <v>1999</v>
      </c>
      <c r="C3431" t="s">
        <v>21</v>
      </c>
      <c r="D3431" t="s">
        <v>326</v>
      </c>
      <c r="E3431">
        <v>33505</v>
      </c>
      <c r="F3431">
        <v>122058</v>
      </c>
      <c r="G3431">
        <v>365.9</v>
      </c>
      <c r="I3431">
        <v>9046.35</v>
      </c>
      <c r="J3431">
        <v>3.64</v>
      </c>
      <c r="K3431">
        <v>27.006</v>
      </c>
      <c r="L3431">
        <v>39.896999999999998</v>
      </c>
      <c r="M3431">
        <v>14.832000000000001</v>
      </c>
    </row>
    <row r="3432" spans="1:13" hidden="1" x14ac:dyDescent="0.3">
      <c r="A3432" t="s">
        <v>13</v>
      </c>
      <c r="B3432">
        <v>1999</v>
      </c>
      <c r="C3432" t="s">
        <v>19</v>
      </c>
      <c r="D3432" t="s">
        <v>406</v>
      </c>
      <c r="E3432">
        <v>250625</v>
      </c>
      <c r="F3432">
        <v>391529</v>
      </c>
      <c r="G3432">
        <v>667.1</v>
      </c>
      <c r="H3432">
        <v>26598831.25</v>
      </c>
      <c r="J3432">
        <v>1.4890000000000001</v>
      </c>
      <c r="K3432">
        <v>-1.88</v>
      </c>
      <c r="L3432">
        <v>10.797000000000001</v>
      </c>
      <c r="M3432">
        <v>-13.714</v>
      </c>
    </row>
    <row r="3433" spans="1:13" hidden="1" x14ac:dyDescent="0.3">
      <c r="A3433" t="s">
        <v>18</v>
      </c>
      <c r="B3433">
        <v>1999</v>
      </c>
      <c r="D3433" t="s">
        <v>406</v>
      </c>
      <c r="E3433">
        <v>143</v>
      </c>
      <c r="F3433">
        <v>143</v>
      </c>
      <c r="G3433">
        <v>667.1</v>
      </c>
      <c r="H3433">
        <v>15176.59</v>
      </c>
      <c r="I3433">
        <v>38.61</v>
      </c>
      <c r="J3433">
        <v>1.1120000000000001</v>
      </c>
      <c r="K3433">
        <v>-1.88</v>
      </c>
      <c r="L3433">
        <v>10.797000000000001</v>
      </c>
      <c r="M3433">
        <v>-13.714</v>
      </c>
    </row>
    <row r="3434" spans="1:13" hidden="1" x14ac:dyDescent="0.3">
      <c r="A3434" t="s">
        <v>13</v>
      </c>
      <c r="B3434">
        <v>2000</v>
      </c>
      <c r="C3434" t="s">
        <v>19</v>
      </c>
      <c r="D3434" t="s">
        <v>326</v>
      </c>
      <c r="E3434">
        <v>6053</v>
      </c>
      <c r="F3434">
        <v>11420</v>
      </c>
      <c r="G3434">
        <v>544.29999999999995</v>
      </c>
      <c r="H3434">
        <v>594223.01</v>
      </c>
      <c r="I3434">
        <v>1573.78</v>
      </c>
      <c r="J3434">
        <v>1.89</v>
      </c>
      <c r="L3434">
        <v>39.387999999999998</v>
      </c>
      <c r="M3434">
        <v>13.565</v>
      </c>
    </row>
    <row r="3435" spans="1:13" hidden="1" x14ac:dyDescent="0.3">
      <c r="A3435" t="s">
        <v>18</v>
      </c>
      <c r="B3435">
        <v>2000</v>
      </c>
      <c r="C3435" t="s">
        <v>159</v>
      </c>
      <c r="D3435" t="s">
        <v>326</v>
      </c>
      <c r="E3435">
        <v>5</v>
      </c>
      <c r="F3435">
        <v>200</v>
      </c>
      <c r="G3435">
        <v>544.29999999999995</v>
      </c>
      <c r="H3435">
        <v>490.85</v>
      </c>
      <c r="I3435">
        <v>1.3</v>
      </c>
      <c r="J3435">
        <v>40</v>
      </c>
      <c r="L3435">
        <v>39.387999999999998</v>
      </c>
      <c r="M3435">
        <v>13.565</v>
      </c>
    </row>
    <row r="3436" spans="1:13" hidden="1" x14ac:dyDescent="0.3">
      <c r="A3436" t="s">
        <v>20</v>
      </c>
      <c r="B3436">
        <v>2000</v>
      </c>
      <c r="D3436" t="s">
        <v>326</v>
      </c>
      <c r="E3436">
        <v>27836</v>
      </c>
      <c r="F3436">
        <v>97927</v>
      </c>
      <c r="G3436">
        <v>544.29999999999995</v>
      </c>
      <c r="H3436">
        <v>2732660.12</v>
      </c>
      <c r="I3436">
        <v>7237.36</v>
      </c>
      <c r="J3436">
        <v>3.52</v>
      </c>
      <c r="K3436">
        <v>26.292000000000002</v>
      </c>
      <c r="L3436">
        <v>39.387999999999998</v>
      </c>
      <c r="M3436">
        <v>13.565</v>
      </c>
    </row>
    <row r="3437" spans="1:13" hidden="1" x14ac:dyDescent="0.3">
      <c r="A3437" t="s">
        <v>13</v>
      </c>
      <c r="B3437">
        <v>2000</v>
      </c>
      <c r="C3437" t="s">
        <v>19</v>
      </c>
      <c r="D3437" t="s">
        <v>406</v>
      </c>
      <c r="E3437">
        <v>244051</v>
      </c>
      <c r="F3437">
        <v>415342</v>
      </c>
      <c r="G3437">
        <v>989.5</v>
      </c>
      <c r="I3437">
        <v>63453.26</v>
      </c>
      <c r="J3437">
        <v>1.6</v>
      </c>
      <c r="K3437">
        <v>-2.415</v>
      </c>
      <c r="L3437">
        <v>10.988</v>
      </c>
      <c r="M3437">
        <v>-14.678000000000001</v>
      </c>
    </row>
    <row r="3438" spans="1:13" hidden="1" x14ac:dyDescent="0.3">
      <c r="A3438" t="s">
        <v>18</v>
      </c>
      <c r="B3438">
        <v>2000</v>
      </c>
      <c r="C3438" t="s">
        <v>24</v>
      </c>
      <c r="D3438" t="s">
        <v>406</v>
      </c>
      <c r="E3438">
        <v>126</v>
      </c>
      <c r="F3438">
        <v>417</v>
      </c>
      <c r="G3438">
        <v>989.5</v>
      </c>
      <c r="H3438">
        <v>12369.42</v>
      </c>
      <c r="I3438">
        <v>32.76</v>
      </c>
      <c r="J3438">
        <v>2.6280000000000001</v>
      </c>
      <c r="K3438">
        <v>-2.415</v>
      </c>
      <c r="L3438">
        <v>10.988</v>
      </c>
      <c r="M3438">
        <v>-14.678000000000001</v>
      </c>
    </row>
    <row r="3439" spans="1:13" hidden="1" x14ac:dyDescent="0.3">
      <c r="A3439" t="s">
        <v>20</v>
      </c>
      <c r="B3439">
        <v>2000</v>
      </c>
      <c r="C3439" t="s">
        <v>21</v>
      </c>
      <c r="D3439" t="s">
        <v>406</v>
      </c>
      <c r="E3439">
        <v>276815</v>
      </c>
      <c r="F3439">
        <v>145060</v>
      </c>
      <c r="G3439">
        <v>989.5</v>
      </c>
      <c r="H3439">
        <v>27174928.550000001</v>
      </c>
      <c r="I3439">
        <v>71971.899999999994</v>
      </c>
      <c r="J3439">
        <v>0.82099999999999995</v>
      </c>
      <c r="K3439">
        <v>-2.415</v>
      </c>
      <c r="L3439">
        <v>10.988</v>
      </c>
      <c r="M3439">
        <v>-14.678000000000001</v>
      </c>
    </row>
    <row r="3440" spans="1:13" hidden="1" x14ac:dyDescent="0.3">
      <c r="A3440" t="s">
        <v>13</v>
      </c>
      <c r="B3440">
        <v>2001</v>
      </c>
      <c r="C3440" t="s">
        <v>19</v>
      </c>
      <c r="D3440" t="s">
        <v>326</v>
      </c>
      <c r="E3440">
        <v>6405</v>
      </c>
      <c r="F3440">
        <v>12063</v>
      </c>
      <c r="G3440">
        <v>611.9</v>
      </c>
      <c r="H3440">
        <v>654142.65</v>
      </c>
      <c r="I3440">
        <v>1665.3</v>
      </c>
      <c r="J3440">
        <v>1.88</v>
      </c>
      <c r="K3440">
        <v>26.289000000000001</v>
      </c>
      <c r="L3440">
        <v>39.011000000000003</v>
      </c>
      <c r="M3440">
        <v>14.459</v>
      </c>
    </row>
    <row r="3441" spans="1:13" hidden="1" x14ac:dyDescent="0.3">
      <c r="A3441" t="s">
        <v>18</v>
      </c>
      <c r="B3441">
        <v>2001</v>
      </c>
      <c r="C3441" t="s">
        <v>24</v>
      </c>
      <c r="D3441" t="s">
        <v>326</v>
      </c>
      <c r="E3441">
        <v>3</v>
      </c>
      <c r="G3441">
        <v>611.9</v>
      </c>
      <c r="H3441">
        <v>306.39</v>
      </c>
      <c r="I3441">
        <v>0.78</v>
      </c>
      <c r="J3441">
        <v>66.67</v>
      </c>
      <c r="K3441">
        <v>26.289000000000001</v>
      </c>
      <c r="L3441">
        <v>39.011000000000003</v>
      </c>
      <c r="M3441">
        <v>14.459</v>
      </c>
    </row>
    <row r="3442" spans="1:13" hidden="1" x14ac:dyDescent="0.3">
      <c r="A3442" t="s">
        <v>20</v>
      </c>
      <c r="B3442">
        <v>2001</v>
      </c>
      <c r="C3442" t="s">
        <v>21</v>
      </c>
      <c r="D3442" t="s">
        <v>326</v>
      </c>
      <c r="E3442">
        <v>26114</v>
      </c>
      <c r="F3442">
        <v>91660</v>
      </c>
      <c r="G3442">
        <v>611.9</v>
      </c>
      <c r="H3442">
        <v>2667022.8199999998</v>
      </c>
      <c r="I3442">
        <v>6789.64</v>
      </c>
      <c r="J3442">
        <v>3.51</v>
      </c>
      <c r="K3442">
        <v>26.289000000000001</v>
      </c>
      <c r="L3442">
        <v>39.011000000000003</v>
      </c>
      <c r="M3442">
        <v>14.459</v>
      </c>
    </row>
    <row r="3443" spans="1:13" hidden="1" x14ac:dyDescent="0.3">
      <c r="A3443" t="s">
        <v>13</v>
      </c>
      <c r="B3443">
        <v>2001</v>
      </c>
      <c r="C3443" t="s">
        <v>19</v>
      </c>
      <c r="D3443" t="s">
        <v>406</v>
      </c>
      <c r="E3443">
        <v>249830</v>
      </c>
      <c r="F3443">
        <v>422298</v>
      </c>
      <c r="G3443">
        <v>953.8</v>
      </c>
      <c r="H3443">
        <v>25515137.899999999</v>
      </c>
      <c r="I3443">
        <v>64955.8</v>
      </c>
      <c r="J3443">
        <v>1.6339999999999999</v>
      </c>
      <c r="K3443">
        <v>-1.978</v>
      </c>
      <c r="L3443">
        <v>10.874000000000001</v>
      </c>
      <c r="M3443">
        <v>-13.085000000000001</v>
      </c>
    </row>
    <row r="3444" spans="1:13" hidden="1" x14ac:dyDescent="0.3">
      <c r="A3444" t="s">
        <v>18</v>
      </c>
      <c r="B3444">
        <v>2001</v>
      </c>
      <c r="C3444" t="s">
        <v>24</v>
      </c>
      <c r="D3444" t="s">
        <v>406</v>
      </c>
      <c r="E3444">
        <v>132</v>
      </c>
      <c r="G3444">
        <v>953.8</v>
      </c>
      <c r="H3444">
        <v>13481.16</v>
      </c>
      <c r="I3444">
        <v>34.32</v>
      </c>
      <c r="J3444">
        <v>2.5819999999999999</v>
      </c>
      <c r="K3444">
        <v>-1.978</v>
      </c>
      <c r="L3444">
        <v>10.874000000000001</v>
      </c>
      <c r="M3444">
        <v>-13.085000000000001</v>
      </c>
    </row>
    <row r="3445" spans="1:13" hidden="1" x14ac:dyDescent="0.3">
      <c r="A3445" t="s">
        <v>32</v>
      </c>
      <c r="B3445">
        <v>2001</v>
      </c>
      <c r="C3445" t="s">
        <v>19</v>
      </c>
      <c r="D3445" t="s">
        <v>406</v>
      </c>
      <c r="E3445">
        <v>12936</v>
      </c>
      <c r="F3445">
        <v>5368</v>
      </c>
      <c r="G3445">
        <v>953.8</v>
      </c>
      <c r="H3445">
        <v>1321153.68</v>
      </c>
      <c r="I3445">
        <v>3363.36</v>
      </c>
      <c r="K3445">
        <v>-1.978</v>
      </c>
      <c r="L3445">
        <v>10.874000000000001</v>
      </c>
      <c r="M3445">
        <v>-13.085000000000001</v>
      </c>
    </row>
    <row r="3446" spans="1:13" hidden="1" x14ac:dyDescent="0.3">
      <c r="A3446" t="s">
        <v>20</v>
      </c>
      <c r="B3446">
        <v>2001</v>
      </c>
      <c r="C3446" t="s">
        <v>21</v>
      </c>
      <c r="D3446" t="s">
        <v>406</v>
      </c>
      <c r="E3446">
        <v>255514</v>
      </c>
      <c r="G3446">
        <v>953.8</v>
      </c>
      <c r="H3446">
        <v>26095644.82</v>
      </c>
      <c r="I3446">
        <v>66433.64</v>
      </c>
      <c r="J3446">
        <v>1.4179999999999999</v>
      </c>
      <c r="K3446">
        <v>-1.978</v>
      </c>
      <c r="L3446" t="s">
        <v>601</v>
      </c>
      <c r="M3446">
        <v>-13.085000000000001</v>
      </c>
    </row>
    <row r="3447" spans="1:13" hidden="1" x14ac:dyDescent="0.3">
      <c r="A3447" t="s">
        <v>13</v>
      </c>
      <c r="B3447">
        <v>2002</v>
      </c>
      <c r="C3447" t="s">
        <v>19</v>
      </c>
      <c r="D3447" t="s">
        <v>326</v>
      </c>
      <c r="E3447">
        <v>6096</v>
      </c>
      <c r="F3447">
        <v>12907</v>
      </c>
      <c r="G3447">
        <v>593.6</v>
      </c>
      <c r="H3447">
        <v>577108.31999999995</v>
      </c>
      <c r="I3447">
        <v>1524</v>
      </c>
      <c r="J3447">
        <v>2.12</v>
      </c>
      <c r="K3447">
        <v>26.876999999999999</v>
      </c>
      <c r="L3447">
        <v>39.555</v>
      </c>
      <c r="M3447">
        <v>14.913</v>
      </c>
    </row>
    <row r="3448" spans="1:13" hidden="1" x14ac:dyDescent="0.3">
      <c r="A3448" t="s">
        <v>18</v>
      </c>
      <c r="B3448">
        <v>2002</v>
      </c>
      <c r="C3448" t="s">
        <v>24</v>
      </c>
      <c r="D3448" t="s">
        <v>326</v>
      </c>
      <c r="E3448">
        <v>5</v>
      </c>
      <c r="F3448">
        <v>340</v>
      </c>
      <c r="G3448">
        <v>593.6</v>
      </c>
      <c r="H3448">
        <v>473.35</v>
      </c>
      <c r="I3448">
        <v>1.25</v>
      </c>
      <c r="J3448">
        <v>68</v>
      </c>
      <c r="K3448">
        <v>26.876999999999999</v>
      </c>
      <c r="L3448">
        <v>39.555</v>
      </c>
      <c r="M3448">
        <v>14.913</v>
      </c>
    </row>
    <row r="3449" spans="1:13" hidden="1" x14ac:dyDescent="0.3">
      <c r="A3449" t="s">
        <v>20</v>
      </c>
      <c r="B3449">
        <v>2002</v>
      </c>
      <c r="C3449" t="s">
        <v>21</v>
      </c>
      <c r="D3449" t="s">
        <v>326</v>
      </c>
      <c r="E3449">
        <v>19860</v>
      </c>
      <c r="G3449">
        <v>593.6</v>
      </c>
      <c r="I3449">
        <v>4965</v>
      </c>
      <c r="J3449" t="s">
        <v>602</v>
      </c>
      <c r="K3449">
        <v>26.876999999999999</v>
      </c>
      <c r="L3449">
        <v>39.555</v>
      </c>
      <c r="M3449">
        <v>14.913</v>
      </c>
    </row>
    <row r="3450" spans="1:13" hidden="1" x14ac:dyDescent="0.3">
      <c r="A3450" t="s">
        <v>13</v>
      </c>
      <c r="B3450">
        <v>2002</v>
      </c>
      <c r="C3450" t="s">
        <v>19</v>
      </c>
      <c r="D3450" t="s">
        <v>406</v>
      </c>
      <c r="E3450">
        <v>236199</v>
      </c>
      <c r="F3450">
        <v>421457</v>
      </c>
      <c r="G3450">
        <v>933.2</v>
      </c>
      <c r="H3450">
        <v>22360959.329999998</v>
      </c>
      <c r="I3450">
        <v>59049.75</v>
      </c>
      <c r="J3450">
        <v>1.708</v>
      </c>
      <c r="K3450">
        <v>-2.2250000000000001</v>
      </c>
      <c r="L3450">
        <v>10.215</v>
      </c>
      <c r="M3450">
        <v>-12.994</v>
      </c>
    </row>
    <row r="3451" spans="1:13" hidden="1" x14ac:dyDescent="0.3">
      <c r="A3451" t="s">
        <v>18</v>
      </c>
      <c r="B3451">
        <v>2002</v>
      </c>
      <c r="C3451" t="s">
        <v>24</v>
      </c>
      <c r="D3451" t="s">
        <v>406</v>
      </c>
      <c r="E3451">
        <v>117</v>
      </c>
      <c r="F3451">
        <v>475</v>
      </c>
      <c r="G3451">
        <v>933.2</v>
      </c>
      <c r="H3451">
        <v>11076.39</v>
      </c>
      <c r="I3451">
        <v>29.25</v>
      </c>
      <c r="J3451">
        <v>2.65</v>
      </c>
      <c r="K3451">
        <v>-2.2250000000000001</v>
      </c>
      <c r="L3451">
        <v>10.215</v>
      </c>
      <c r="M3451">
        <v>-12.994</v>
      </c>
    </row>
    <row r="3452" spans="1:13" hidden="1" x14ac:dyDescent="0.3">
      <c r="A3452" t="s">
        <v>32</v>
      </c>
      <c r="B3452">
        <v>2002</v>
      </c>
      <c r="C3452" t="s">
        <v>19</v>
      </c>
      <c r="D3452" t="s">
        <v>406</v>
      </c>
      <c r="E3452">
        <v>14232</v>
      </c>
      <c r="F3452">
        <v>5961</v>
      </c>
      <c r="G3452">
        <v>933.2</v>
      </c>
      <c r="H3452">
        <v>1347343.44</v>
      </c>
      <c r="I3452">
        <v>3558</v>
      </c>
      <c r="J3452">
        <v>0.48599999999999999</v>
      </c>
      <c r="K3452">
        <v>-2.2250000000000001</v>
      </c>
      <c r="L3452">
        <v>10.215</v>
      </c>
      <c r="M3452">
        <v>-12.994</v>
      </c>
    </row>
    <row r="3453" spans="1:13" hidden="1" x14ac:dyDescent="0.3">
      <c r="A3453" t="s">
        <v>20</v>
      </c>
      <c r="B3453">
        <v>2002</v>
      </c>
      <c r="C3453" t="s">
        <v>21</v>
      </c>
      <c r="D3453" t="s">
        <v>406</v>
      </c>
      <c r="E3453">
        <v>244157</v>
      </c>
      <c r="F3453">
        <v>401900</v>
      </c>
      <c r="G3453">
        <v>933.2</v>
      </c>
      <c r="H3453" t="s">
        <v>603</v>
      </c>
      <c r="I3453">
        <v>61039.25</v>
      </c>
      <c r="J3453">
        <v>1.4650000000000001</v>
      </c>
      <c r="K3453">
        <v>-2.2250000000000001</v>
      </c>
      <c r="L3453">
        <v>10.215</v>
      </c>
      <c r="M3453">
        <v>-12.994</v>
      </c>
    </row>
    <row r="3454" spans="1:13" hidden="1" x14ac:dyDescent="0.3">
      <c r="A3454" t="s">
        <v>22</v>
      </c>
      <c r="B3454">
        <v>2002</v>
      </c>
      <c r="C3454" t="s">
        <v>19</v>
      </c>
      <c r="D3454" t="s">
        <v>36</v>
      </c>
      <c r="E3454">
        <v>114</v>
      </c>
      <c r="F3454">
        <v>251</v>
      </c>
      <c r="G3454">
        <v>1434.588</v>
      </c>
      <c r="H3454">
        <v>10792.38</v>
      </c>
      <c r="I3454">
        <v>28.5</v>
      </c>
      <c r="J3454">
        <v>1.61</v>
      </c>
      <c r="K3454">
        <v>28.209</v>
      </c>
      <c r="L3454">
        <v>32.914000000000001</v>
      </c>
      <c r="M3454">
        <v>24.245000000000001</v>
      </c>
    </row>
    <row r="3455" spans="1:13" hidden="1" x14ac:dyDescent="0.3">
      <c r="A3455" t="s">
        <v>13</v>
      </c>
      <c r="B3455">
        <v>2002</v>
      </c>
      <c r="C3455" t="s">
        <v>19</v>
      </c>
      <c r="D3455" t="s">
        <v>36</v>
      </c>
      <c r="E3455">
        <v>24142</v>
      </c>
      <c r="F3455">
        <v>57514</v>
      </c>
      <c r="G3455">
        <v>1434.588</v>
      </c>
      <c r="H3455">
        <v>2285523.14</v>
      </c>
      <c r="I3455">
        <v>6035.5</v>
      </c>
      <c r="J3455">
        <v>2.56</v>
      </c>
      <c r="K3455">
        <v>28.209</v>
      </c>
      <c r="L3455">
        <v>32.914000000000001</v>
      </c>
      <c r="M3455">
        <v>24.245000000000001</v>
      </c>
    </row>
    <row r="3456" spans="1:13" hidden="1" x14ac:dyDescent="0.3">
      <c r="A3456" t="s">
        <v>18</v>
      </c>
      <c r="B3456">
        <v>2002</v>
      </c>
      <c r="C3456" t="s">
        <v>24</v>
      </c>
      <c r="D3456" t="s">
        <v>36</v>
      </c>
      <c r="E3456">
        <v>2330</v>
      </c>
      <c r="F3456">
        <v>209496</v>
      </c>
      <c r="G3456">
        <v>1434.588</v>
      </c>
      <c r="H3456">
        <v>220581.1</v>
      </c>
      <c r="I3456">
        <v>582.5</v>
      </c>
      <c r="J3456">
        <v>85.75</v>
      </c>
      <c r="K3456">
        <v>28.209</v>
      </c>
      <c r="L3456" t="s">
        <v>604</v>
      </c>
      <c r="M3456">
        <v>24.245000000000001</v>
      </c>
    </row>
    <row r="3457" spans="1:13" hidden="1" x14ac:dyDescent="0.3">
      <c r="A3457" t="s">
        <v>32</v>
      </c>
      <c r="B3457">
        <v>2002</v>
      </c>
      <c r="C3457" t="s">
        <v>21</v>
      </c>
      <c r="D3457" t="s">
        <v>36</v>
      </c>
      <c r="E3457">
        <v>812</v>
      </c>
      <c r="F3457">
        <v>330</v>
      </c>
      <c r="G3457">
        <v>1434.588</v>
      </c>
      <c r="H3457">
        <v>76872.039999999994</v>
      </c>
      <c r="I3457">
        <v>203</v>
      </c>
      <c r="J3457">
        <v>0.44700000000000001</v>
      </c>
      <c r="K3457">
        <v>28.209</v>
      </c>
      <c r="L3457">
        <v>32.914000000000001</v>
      </c>
      <c r="M3457">
        <v>24.245000000000001</v>
      </c>
    </row>
    <row r="3458" spans="1:13" hidden="1" x14ac:dyDescent="0.3">
      <c r="A3458" t="s">
        <v>22</v>
      </c>
      <c r="B3458">
        <v>2002</v>
      </c>
      <c r="C3458" t="s">
        <v>21</v>
      </c>
      <c r="D3458" t="s">
        <v>253</v>
      </c>
      <c r="E3458">
        <v>590</v>
      </c>
      <c r="F3458">
        <v>864</v>
      </c>
      <c r="G3458">
        <v>664</v>
      </c>
      <c r="H3458">
        <v>55855.3</v>
      </c>
      <c r="I3458">
        <v>147.5</v>
      </c>
      <c r="J3458">
        <v>1.4410000000000001</v>
      </c>
      <c r="K3458">
        <v>26.911999999999999</v>
      </c>
      <c r="L3458">
        <v>38.468000000000004</v>
      </c>
      <c r="M3458">
        <v>15.51</v>
      </c>
    </row>
    <row r="3459" spans="1:13" hidden="1" x14ac:dyDescent="0.3">
      <c r="A3459" t="s">
        <v>13</v>
      </c>
      <c r="B3459">
        <v>2002</v>
      </c>
      <c r="C3459" t="s">
        <v>19</v>
      </c>
      <c r="D3459" t="s">
        <v>253</v>
      </c>
      <c r="E3459">
        <v>5209137</v>
      </c>
      <c r="F3459">
        <v>9586935</v>
      </c>
      <c r="G3459">
        <v>664</v>
      </c>
      <c r="H3459">
        <v>493148999.80000001</v>
      </c>
      <c r="I3459">
        <v>1302284.25</v>
      </c>
      <c r="L3459">
        <v>38.468000000000004</v>
      </c>
      <c r="M3459">
        <v>15.51</v>
      </c>
    </row>
    <row r="3460" spans="1:13" hidden="1" x14ac:dyDescent="0.3">
      <c r="A3460" t="s">
        <v>13</v>
      </c>
      <c r="B3460">
        <v>2002</v>
      </c>
      <c r="C3460" t="s">
        <v>16</v>
      </c>
      <c r="D3460" t="s">
        <v>253</v>
      </c>
      <c r="E3460">
        <v>4292</v>
      </c>
      <c r="F3460">
        <v>9411</v>
      </c>
      <c r="G3460">
        <v>664</v>
      </c>
      <c r="H3460">
        <v>406323.64</v>
      </c>
      <c r="I3460">
        <v>1073</v>
      </c>
      <c r="J3460">
        <v>1.9610000000000001</v>
      </c>
      <c r="K3460">
        <v>26.911999999999999</v>
      </c>
      <c r="M3460">
        <v>15.51</v>
      </c>
    </row>
    <row r="3461" spans="1:13" hidden="1" x14ac:dyDescent="0.3">
      <c r="A3461" t="s">
        <v>18</v>
      </c>
      <c r="B3461">
        <v>2002</v>
      </c>
      <c r="C3461" t="s">
        <v>24</v>
      </c>
      <c r="D3461" t="s">
        <v>253</v>
      </c>
      <c r="E3461">
        <v>2148981</v>
      </c>
      <c r="F3461">
        <v>120948041</v>
      </c>
      <c r="G3461">
        <v>664</v>
      </c>
      <c r="H3461">
        <v>203444031.30000001</v>
      </c>
      <c r="J3461">
        <v>51.216000000000001</v>
      </c>
      <c r="K3461">
        <v>26.911999999999999</v>
      </c>
      <c r="L3461">
        <v>38.468000000000004</v>
      </c>
      <c r="M3461">
        <v>15.51</v>
      </c>
    </row>
    <row r="3462" spans="1:13" hidden="1" x14ac:dyDescent="0.3">
      <c r="A3462" t="s">
        <v>31</v>
      </c>
      <c r="B3462">
        <v>2002</v>
      </c>
      <c r="C3462" t="s">
        <v>19</v>
      </c>
      <c r="D3462" t="s">
        <v>253</v>
      </c>
      <c r="E3462">
        <v>7230</v>
      </c>
      <c r="F3462">
        <v>10383</v>
      </c>
      <c r="G3462">
        <v>664</v>
      </c>
      <c r="H3462">
        <v>684464.1</v>
      </c>
      <c r="I3462">
        <v>1807.5</v>
      </c>
      <c r="J3462">
        <v>1.3779999999999999</v>
      </c>
      <c r="K3462">
        <v>26.911999999999999</v>
      </c>
      <c r="L3462">
        <v>38.468000000000004</v>
      </c>
      <c r="M3462">
        <v>15.51</v>
      </c>
    </row>
    <row r="3463" spans="1:13" hidden="1" x14ac:dyDescent="0.3">
      <c r="A3463" t="s">
        <v>32</v>
      </c>
      <c r="B3463">
        <v>2002</v>
      </c>
      <c r="C3463" t="s">
        <v>33</v>
      </c>
      <c r="D3463" t="s">
        <v>253</v>
      </c>
      <c r="E3463">
        <v>401329</v>
      </c>
      <c r="F3463">
        <v>159899</v>
      </c>
      <c r="G3463">
        <v>664</v>
      </c>
      <c r="H3463">
        <v>37993816.43</v>
      </c>
      <c r="J3463">
        <v>0.45400000000000001</v>
      </c>
      <c r="K3463">
        <v>26.911999999999999</v>
      </c>
      <c r="L3463">
        <v>38.468000000000004</v>
      </c>
      <c r="M3463">
        <v>15.51</v>
      </c>
    </row>
    <row r="3464" spans="1:13" hidden="1" x14ac:dyDescent="0.3">
      <c r="A3464" t="s">
        <v>32</v>
      </c>
      <c r="B3464">
        <v>2002</v>
      </c>
      <c r="C3464" t="s">
        <v>16</v>
      </c>
      <c r="D3464" t="s">
        <v>253</v>
      </c>
      <c r="E3464">
        <v>55902</v>
      </c>
      <c r="F3464">
        <v>29881</v>
      </c>
      <c r="G3464">
        <v>664</v>
      </c>
      <c r="H3464">
        <v>5292242.34</v>
      </c>
      <c r="I3464">
        <v>13975.5</v>
      </c>
      <c r="J3464">
        <v>0.53700000000000003</v>
      </c>
      <c r="K3464">
        <v>26.911999999999999</v>
      </c>
      <c r="L3464">
        <v>38.468000000000004</v>
      </c>
      <c r="M3464">
        <v>15.51</v>
      </c>
    </row>
    <row r="3465" spans="1:13" hidden="1" x14ac:dyDescent="0.3">
      <c r="A3465" t="s">
        <v>20</v>
      </c>
      <c r="B3465">
        <v>2002</v>
      </c>
      <c r="C3465" t="s">
        <v>21</v>
      </c>
      <c r="D3465" t="s">
        <v>253</v>
      </c>
      <c r="E3465">
        <v>9162749</v>
      </c>
      <c r="F3465">
        <v>23745162</v>
      </c>
      <c r="G3465">
        <v>664</v>
      </c>
      <c r="H3465">
        <v>867437447.79999995</v>
      </c>
      <c r="I3465">
        <v>2290687.25</v>
      </c>
      <c r="J3465">
        <v>2.5590000000000002</v>
      </c>
      <c r="K3465">
        <v>26.911999999999999</v>
      </c>
      <c r="L3465">
        <v>38.468000000000004</v>
      </c>
      <c r="M3465">
        <v>15.51</v>
      </c>
    </row>
    <row r="3466" spans="1:13" hidden="1" x14ac:dyDescent="0.3">
      <c r="A3466" t="s">
        <v>13</v>
      </c>
      <c r="B3466">
        <v>2003</v>
      </c>
      <c r="C3466" t="s">
        <v>19</v>
      </c>
      <c r="D3466" t="s">
        <v>259</v>
      </c>
      <c r="E3466">
        <v>81335</v>
      </c>
      <c r="F3466">
        <v>120624</v>
      </c>
      <c r="G3466">
        <v>1112.5999999999999</v>
      </c>
      <c r="H3466">
        <v>8050538.2999999998</v>
      </c>
      <c r="I3466">
        <v>19520.400000000001</v>
      </c>
      <c r="J3466">
        <v>1.4690000000000001</v>
      </c>
      <c r="K3466">
        <v>21.039000000000001</v>
      </c>
      <c r="L3466">
        <v>32.253999999999998</v>
      </c>
      <c r="M3466">
        <v>11.114000000000001</v>
      </c>
    </row>
    <row r="3467" spans="1:13" hidden="1" x14ac:dyDescent="0.3">
      <c r="A3467" t="s">
        <v>20</v>
      </c>
      <c r="B3467">
        <v>2003</v>
      </c>
      <c r="C3467" t="s">
        <v>21</v>
      </c>
      <c r="D3467" t="s">
        <v>259</v>
      </c>
      <c r="E3467">
        <v>365359</v>
      </c>
      <c r="F3467">
        <v>496930</v>
      </c>
      <c r="G3467">
        <v>1112.5999999999999</v>
      </c>
      <c r="H3467">
        <v>36163233.82</v>
      </c>
      <c r="I3467">
        <v>87686.16</v>
      </c>
      <c r="J3467">
        <v>1.3620000000000001</v>
      </c>
      <c r="K3467">
        <v>21.039000000000001</v>
      </c>
      <c r="L3467">
        <v>32.253999999999998</v>
      </c>
      <c r="M3467">
        <v>11.114000000000001</v>
      </c>
    </row>
    <row r="3468" spans="1:13" hidden="1" x14ac:dyDescent="0.3">
      <c r="A3468" t="s">
        <v>13</v>
      </c>
      <c r="B3468">
        <v>2003</v>
      </c>
      <c r="C3468" t="s">
        <v>19</v>
      </c>
      <c r="D3468" t="s">
        <v>406</v>
      </c>
      <c r="E3468">
        <v>259815</v>
      </c>
      <c r="F3468">
        <v>504797</v>
      </c>
      <c r="G3468">
        <v>1430.3</v>
      </c>
      <c r="H3468">
        <v>25716488.699999999</v>
      </c>
      <c r="I3468" t="s">
        <v>605</v>
      </c>
      <c r="J3468">
        <v>1.871</v>
      </c>
      <c r="K3468">
        <v>-3.4209999999999998</v>
      </c>
      <c r="L3468">
        <v>10.118</v>
      </c>
      <c r="M3468">
        <v>-16.89</v>
      </c>
    </row>
    <row r="3469" spans="1:13" hidden="1" x14ac:dyDescent="0.3">
      <c r="A3469" t="s">
        <v>18</v>
      </c>
      <c r="B3469">
        <v>2003</v>
      </c>
      <c r="C3469" t="s">
        <v>24</v>
      </c>
      <c r="D3469" t="s">
        <v>406</v>
      </c>
      <c r="E3469">
        <v>154</v>
      </c>
      <c r="F3469">
        <v>567</v>
      </c>
      <c r="G3469">
        <v>1430.3</v>
      </c>
      <c r="I3469">
        <v>36.96</v>
      </c>
      <c r="J3469">
        <v>3.0230000000000001</v>
      </c>
      <c r="K3469">
        <v>-3.4209999999999998</v>
      </c>
      <c r="L3469">
        <v>10.118</v>
      </c>
      <c r="M3469">
        <v>-16.89</v>
      </c>
    </row>
    <row r="3470" spans="1:13" hidden="1" x14ac:dyDescent="0.3">
      <c r="A3470" t="s">
        <v>32</v>
      </c>
      <c r="B3470">
        <v>2003</v>
      </c>
      <c r="C3470" t="s">
        <v>19</v>
      </c>
      <c r="D3470" t="s">
        <v>406</v>
      </c>
      <c r="E3470">
        <v>14609</v>
      </c>
      <c r="F3470">
        <v>6090</v>
      </c>
      <c r="G3470">
        <v>1430.3</v>
      </c>
      <c r="H3470">
        <v>1445998.82</v>
      </c>
      <c r="I3470">
        <v>3506.16</v>
      </c>
      <c r="J3470">
        <v>0.48399999999999999</v>
      </c>
      <c r="K3470">
        <v>-3.4209999999999998</v>
      </c>
      <c r="L3470">
        <v>10.118</v>
      </c>
      <c r="M3470">
        <v>-16.89</v>
      </c>
    </row>
    <row r="3471" spans="1:13" hidden="1" x14ac:dyDescent="0.3">
      <c r="A3471" t="s">
        <v>20</v>
      </c>
      <c r="B3471">
        <v>2003</v>
      </c>
      <c r="C3471" t="s">
        <v>21</v>
      </c>
      <c r="D3471" t="s">
        <v>406</v>
      </c>
      <c r="E3471">
        <v>250282</v>
      </c>
      <c r="F3471">
        <v>455540</v>
      </c>
      <c r="G3471">
        <v>1430.3</v>
      </c>
      <c r="H3471">
        <v>24772912.359999999</v>
      </c>
      <c r="I3471">
        <v>60067.68</v>
      </c>
      <c r="J3471">
        <v>1.5129999999999999</v>
      </c>
      <c r="K3471">
        <v>-3.4209999999999998</v>
      </c>
      <c r="L3471">
        <v>10.118</v>
      </c>
      <c r="M3471">
        <v>-16.89</v>
      </c>
    </row>
    <row r="3472" spans="1:13" hidden="1" x14ac:dyDescent="0.3">
      <c r="A3472" t="s">
        <v>13</v>
      </c>
      <c r="B3472">
        <v>2004</v>
      </c>
      <c r="D3472" t="s">
        <v>259</v>
      </c>
      <c r="E3472">
        <v>79519</v>
      </c>
      <c r="F3472">
        <v>109129</v>
      </c>
      <c r="G3472">
        <v>939.2</v>
      </c>
      <c r="H3472">
        <v>8615088.4600000009</v>
      </c>
      <c r="J3472">
        <v>1.4550000000000001</v>
      </c>
      <c r="K3472">
        <v>21.629000000000001</v>
      </c>
      <c r="L3472">
        <v>32.500999999999998</v>
      </c>
      <c r="M3472">
        <v>11.582000000000001</v>
      </c>
    </row>
    <row r="3473" spans="1:13" hidden="1" x14ac:dyDescent="0.3">
      <c r="A3473" t="s">
        <v>20</v>
      </c>
      <c r="B3473">
        <v>2004</v>
      </c>
      <c r="C3473" t="s">
        <v>21</v>
      </c>
      <c r="D3473" t="s">
        <v>259</v>
      </c>
      <c r="E3473">
        <v>367770</v>
      </c>
      <c r="F3473">
        <v>687452</v>
      </c>
      <c r="G3473">
        <v>939.2</v>
      </c>
      <c r="H3473">
        <v>39844201.799999997</v>
      </c>
      <c r="I3473">
        <v>77231.7</v>
      </c>
      <c r="J3473">
        <v>1.843</v>
      </c>
      <c r="K3473">
        <v>21.629000000000001</v>
      </c>
      <c r="L3473">
        <v>32.500999999999998</v>
      </c>
      <c r="M3473">
        <v>11.582000000000001</v>
      </c>
    </row>
    <row r="3474" spans="1:13" hidden="1" x14ac:dyDescent="0.3">
      <c r="A3474" t="s">
        <v>13</v>
      </c>
      <c r="B3474">
        <v>2004</v>
      </c>
      <c r="C3474" t="s">
        <v>19</v>
      </c>
      <c r="D3474" t="s">
        <v>406</v>
      </c>
      <c r="E3474">
        <v>250044</v>
      </c>
      <c r="F3474">
        <v>492732</v>
      </c>
      <c r="G3474">
        <v>1032.0999999999999</v>
      </c>
      <c r="H3474">
        <v>27089766.960000001</v>
      </c>
      <c r="I3474">
        <v>52509.24</v>
      </c>
      <c r="J3474">
        <v>1.8380000000000001</v>
      </c>
      <c r="K3474">
        <v>-2.964</v>
      </c>
      <c r="L3474">
        <v>9.9979999999999993</v>
      </c>
      <c r="M3474">
        <v>-17.172000000000001</v>
      </c>
    </row>
    <row r="3475" spans="1:13" hidden="1" x14ac:dyDescent="0.3">
      <c r="A3475" t="s">
        <v>32</v>
      </c>
      <c r="B3475">
        <v>2004</v>
      </c>
      <c r="C3475" t="s">
        <v>33</v>
      </c>
      <c r="D3475" t="s">
        <v>406</v>
      </c>
      <c r="E3475">
        <v>14354</v>
      </c>
      <c r="F3475">
        <v>5921</v>
      </c>
      <c r="G3475">
        <v>1032.0999999999999</v>
      </c>
      <c r="H3475">
        <v>1555112.36</v>
      </c>
      <c r="I3475">
        <v>3014.34</v>
      </c>
      <c r="J3475">
        <v>0.48399999999999999</v>
      </c>
      <c r="K3475">
        <v>-2.964</v>
      </c>
      <c r="L3475">
        <v>9.9979999999999993</v>
      </c>
      <c r="M3475">
        <v>-17.172000000000001</v>
      </c>
    </row>
    <row r="3476" spans="1:13" hidden="1" x14ac:dyDescent="0.3">
      <c r="A3476" t="s">
        <v>20</v>
      </c>
      <c r="B3476">
        <v>2004</v>
      </c>
      <c r="C3476" t="s">
        <v>21</v>
      </c>
      <c r="D3476" t="s">
        <v>406</v>
      </c>
      <c r="E3476">
        <v>248613</v>
      </c>
      <c r="F3476">
        <v>474415</v>
      </c>
      <c r="G3476">
        <v>1032.0999999999999</v>
      </c>
      <c r="H3476">
        <v>26934732.420000002</v>
      </c>
      <c r="I3476">
        <v>52208.73</v>
      </c>
      <c r="J3476">
        <v>1.8149999999999999</v>
      </c>
      <c r="K3476">
        <v>-2.964</v>
      </c>
      <c r="L3476">
        <v>9.9979999999999993</v>
      </c>
      <c r="M3476">
        <v>-17.172000000000001</v>
      </c>
    </row>
    <row r="3477" spans="1:13" hidden="1" x14ac:dyDescent="0.3">
      <c r="A3477" t="s">
        <v>22</v>
      </c>
      <c r="B3477">
        <v>2004</v>
      </c>
      <c r="C3477" t="s">
        <v>14</v>
      </c>
      <c r="D3477" t="s">
        <v>237</v>
      </c>
      <c r="E3477">
        <v>24161</v>
      </c>
      <c r="F3477">
        <v>15814</v>
      </c>
      <c r="G3477">
        <v>1290.4000000000001</v>
      </c>
      <c r="H3477">
        <v>2617602.7400000002</v>
      </c>
      <c r="I3477">
        <v>5073.8100000000004</v>
      </c>
      <c r="J3477">
        <v>0.54900000000000004</v>
      </c>
      <c r="K3477">
        <v>25.652999999999999</v>
      </c>
      <c r="L3477">
        <v>35.575000000000003</v>
      </c>
      <c r="M3477">
        <v>16.527999999999999</v>
      </c>
    </row>
    <row r="3478" spans="1:13" hidden="1" x14ac:dyDescent="0.3">
      <c r="A3478" t="s">
        <v>22</v>
      </c>
      <c r="B3478">
        <v>2004</v>
      </c>
      <c r="C3478" t="s">
        <v>16</v>
      </c>
      <c r="D3478" t="s">
        <v>237</v>
      </c>
      <c r="E3478">
        <v>261</v>
      </c>
      <c r="F3478">
        <v>213</v>
      </c>
      <c r="G3478">
        <v>1290.4000000000001</v>
      </c>
      <c r="H3478">
        <v>28276.74</v>
      </c>
      <c r="I3478">
        <v>54.81</v>
      </c>
      <c r="K3478">
        <v>25.652999999999999</v>
      </c>
      <c r="M3478">
        <v>16.527999999999999</v>
      </c>
    </row>
    <row r="3479" spans="1:13" hidden="1" x14ac:dyDescent="0.3">
      <c r="A3479" t="s">
        <v>22</v>
      </c>
      <c r="B3479">
        <v>2004</v>
      </c>
      <c r="C3479" t="s">
        <v>17</v>
      </c>
      <c r="D3479" t="s">
        <v>237</v>
      </c>
      <c r="E3479">
        <v>39385</v>
      </c>
      <c r="F3479">
        <v>24820</v>
      </c>
      <c r="G3479">
        <v>1290.4000000000001</v>
      </c>
      <c r="H3479">
        <v>4266970.9000000004</v>
      </c>
      <c r="I3479">
        <v>8270.85</v>
      </c>
      <c r="J3479">
        <v>0.47199999999999998</v>
      </c>
      <c r="K3479">
        <v>25.652999999999999</v>
      </c>
      <c r="L3479">
        <v>35.575000000000003</v>
      </c>
      <c r="M3479">
        <v>16.527999999999999</v>
      </c>
    </row>
    <row r="3480" spans="1:13" hidden="1" x14ac:dyDescent="0.3">
      <c r="A3480" t="s">
        <v>13</v>
      </c>
      <c r="B3480">
        <v>2004</v>
      </c>
      <c r="C3480" t="s">
        <v>14</v>
      </c>
      <c r="D3480" t="s">
        <v>237</v>
      </c>
      <c r="E3480">
        <v>824000</v>
      </c>
      <c r="F3480">
        <v>677000</v>
      </c>
      <c r="G3480">
        <v>1290.4000000000001</v>
      </c>
      <c r="H3480">
        <v>89272160</v>
      </c>
      <c r="I3480">
        <v>173040</v>
      </c>
      <c r="J3480">
        <v>0.98</v>
      </c>
      <c r="K3480">
        <v>25.652999999999999</v>
      </c>
      <c r="L3480">
        <v>35.575000000000003</v>
      </c>
      <c r="M3480">
        <v>16.527999999999999</v>
      </c>
    </row>
    <row r="3481" spans="1:13" hidden="1" x14ac:dyDescent="0.3">
      <c r="A3481" t="s">
        <v>13</v>
      </c>
      <c r="B3481">
        <v>2004</v>
      </c>
      <c r="C3481" t="s">
        <v>16</v>
      </c>
      <c r="D3481" t="s">
        <v>237</v>
      </c>
      <c r="E3481">
        <v>293000</v>
      </c>
      <c r="F3481">
        <v>652000</v>
      </c>
      <c r="G3481">
        <v>1290.4000000000001</v>
      </c>
      <c r="H3481">
        <v>31743620</v>
      </c>
      <c r="I3481">
        <v>61530</v>
      </c>
      <c r="J3481">
        <v>1.9379999999999999</v>
      </c>
      <c r="K3481">
        <v>25.652999999999999</v>
      </c>
      <c r="L3481">
        <v>35.575000000000003</v>
      </c>
      <c r="M3481">
        <v>16.527999999999999</v>
      </c>
    </row>
    <row r="3482" spans="1:13" hidden="1" x14ac:dyDescent="0.3">
      <c r="A3482" t="s">
        <v>13</v>
      </c>
      <c r="B3482">
        <v>2004</v>
      </c>
      <c r="C3482" t="s">
        <v>17</v>
      </c>
      <c r="D3482" t="s">
        <v>237</v>
      </c>
      <c r="E3482">
        <v>3375000</v>
      </c>
      <c r="F3482">
        <v>5207000</v>
      </c>
      <c r="G3482">
        <v>1290.4000000000001</v>
      </c>
      <c r="H3482">
        <v>365647500</v>
      </c>
      <c r="I3482">
        <v>708750</v>
      </c>
      <c r="J3482" t="s">
        <v>606</v>
      </c>
      <c r="K3482">
        <v>25.652999999999999</v>
      </c>
      <c r="L3482">
        <v>35.575000000000003</v>
      </c>
      <c r="M3482">
        <v>16.527999999999999</v>
      </c>
    </row>
    <row r="3483" spans="1:13" hidden="1" x14ac:dyDescent="0.3">
      <c r="A3483" t="s">
        <v>18</v>
      </c>
      <c r="B3483">
        <v>2004</v>
      </c>
      <c r="C3483" t="s">
        <v>17</v>
      </c>
      <c r="D3483" t="s">
        <v>237</v>
      </c>
      <c r="E3483">
        <v>14486</v>
      </c>
      <c r="F3483">
        <v>926085</v>
      </c>
      <c r="G3483">
        <v>1290.4000000000001</v>
      </c>
      <c r="H3483">
        <v>1569413.24</v>
      </c>
      <c r="I3483">
        <v>3042.06</v>
      </c>
      <c r="J3483">
        <v>56.762999999999998</v>
      </c>
      <c r="K3483">
        <v>25.652999999999999</v>
      </c>
      <c r="L3483">
        <v>35.575000000000003</v>
      </c>
      <c r="M3483">
        <v>16.527999999999999</v>
      </c>
    </row>
    <row r="3484" spans="1:13" hidden="1" x14ac:dyDescent="0.3">
      <c r="A3484" t="s">
        <v>31</v>
      </c>
      <c r="B3484">
        <v>2004</v>
      </c>
      <c r="C3484" t="s">
        <v>21</v>
      </c>
      <c r="D3484" t="s">
        <v>237</v>
      </c>
      <c r="E3484">
        <v>7578</v>
      </c>
      <c r="F3484">
        <v>5845</v>
      </c>
      <c r="G3484">
        <v>1290.4000000000001</v>
      </c>
      <c r="H3484">
        <v>821000.52</v>
      </c>
      <c r="I3484">
        <v>1591.38</v>
      </c>
      <c r="J3484">
        <v>0.65100000000000002</v>
      </c>
      <c r="K3484">
        <v>25.652999999999999</v>
      </c>
      <c r="L3484">
        <v>35.575000000000003</v>
      </c>
      <c r="M3484">
        <v>16.527999999999999</v>
      </c>
    </row>
    <row r="3485" spans="1:13" hidden="1" x14ac:dyDescent="0.3">
      <c r="A3485" t="s">
        <v>32</v>
      </c>
      <c r="B3485">
        <v>2004</v>
      </c>
      <c r="C3485" t="s">
        <v>14</v>
      </c>
      <c r="D3485" t="s">
        <v>237</v>
      </c>
      <c r="E3485">
        <v>27222</v>
      </c>
      <c r="F3485">
        <v>5867</v>
      </c>
      <c r="G3485">
        <v>1290.4000000000001</v>
      </c>
      <c r="H3485">
        <v>2949231.48</v>
      </c>
      <c r="I3485">
        <v>5716.62</v>
      </c>
      <c r="J3485">
        <v>0.19900000000000001</v>
      </c>
      <c r="K3485">
        <v>25.652999999999999</v>
      </c>
      <c r="L3485">
        <v>35.575000000000003</v>
      </c>
      <c r="M3485">
        <v>16.527999999999999</v>
      </c>
    </row>
    <row r="3486" spans="1:13" hidden="1" x14ac:dyDescent="0.3">
      <c r="A3486" t="s">
        <v>32</v>
      </c>
      <c r="B3486">
        <v>2004</v>
      </c>
      <c r="C3486" t="s">
        <v>120</v>
      </c>
      <c r="D3486" t="s">
        <v>237</v>
      </c>
      <c r="E3486">
        <v>4605</v>
      </c>
      <c r="F3486">
        <v>1886</v>
      </c>
      <c r="G3486">
        <v>1290.4000000000001</v>
      </c>
      <c r="H3486">
        <v>498905.7</v>
      </c>
      <c r="I3486">
        <v>967.05</v>
      </c>
      <c r="J3486">
        <v>0.28899999999999998</v>
      </c>
      <c r="K3486">
        <v>25.652999999999999</v>
      </c>
      <c r="L3486">
        <v>35.575000000000003</v>
      </c>
      <c r="M3486">
        <v>16.527999999999999</v>
      </c>
    </row>
    <row r="3487" spans="1:13" hidden="1" x14ac:dyDescent="0.3">
      <c r="A3487" t="s">
        <v>32</v>
      </c>
      <c r="B3487">
        <v>2004</v>
      </c>
      <c r="C3487" t="s">
        <v>17</v>
      </c>
      <c r="D3487" t="s">
        <v>237</v>
      </c>
      <c r="E3487">
        <v>92216</v>
      </c>
      <c r="F3487">
        <v>24915</v>
      </c>
      <c r="G3487">
        <v>1290.4000000000001</v>
      </c>
      <c r="H3487">
        <v>9990681.4399999995</v>
      </c>
      <c r="I3487">
        <v>19365.36</v>
      </c>
      <c r="J3487">
        <v>0.23</v>
      </c>
      <c r="K3487">
        <v>25.652999999999999</v>
      </c>
      <c r="L3487">
        <v>35.575000000000003</v>
      </c>
      <c r="M3487">
        <v>16.527999999999999</v>
      </c>
    </row>
    <row r="3488" spans="1:13" hidden="1" x14ac:dyDescent="0.3">
      <c r="A3488" t="s">
        <v>20</v>
      </c>
      <c r="B3488">
        <v>2004</v>
      </c>
      <c r="C3488" t="s">
        <v>136</v>
      </c>
      <c r="D3488" t="s">
        <v>237</v>
      </c>
      <c r="E3488">
        <v>4054</v>
      </c>
      <c r="F3488">
        <v>5313</v>
      </c>
      <c r="G3488">
        <v>1290.4000000000001</v>
      </c>
      <c r="H3488">
        <v>439210.36</v>
      </c>
      <c r="I3488">
        <v>851.34</v>
      </c>
      <c r="J3488">
        <v>1.266</v>
      </c>
      <c r="K3488">
        <v>25.652999999999999</v>
      </c>
      <c r="L3488">
        <v>35.575000000000003</v>
      </c>
      <c r="M3488">
        <v>16.527999999999999</v>
      </c>
    </row>
    <row r="3489" spans="1:13" hidden="1" x14ac:dyDescent="0.3">
      <c r="A3489" t="s">
        <v>13</v>
      </c>
      <c r="B3489">
        <v>2004</v>
      </c>
      <c r="C3489" t="s">
        <v>19</v>
      </c>
      <c r="D3489" t="s">
        <v>253</v>
      </c>
      <c r="E3489">
        <v>5934405</v>
      </c>
      <c r="F3489">
        <v>10749989</v>
      </c>
      <c r="H3489">
        <v>642933437.70000005</v>
      </c>
      <c r="I3489">
        <v>1246225.05</v>
      </c>
      <c r="J3489">
        <v>1.8280000000000001</v>
      </c>
      <c r="K3489">
        <v>25.908999999999999</v>
      </c>
      <c r="L3489">
        <v>37.895000000000003</v>
      </c>
      <c r="M3489">
        <v>14.766</v>
      </c>
    </row>
    <row r="3490" spans="1:13" hidden="1" x14ac:dyDescent="0.3">
      <c r="A3490" t="s">
        <v>18</v>
      </c>
      <c r="B3490">
        <v>2004</v>
      </c>
      <c r="C3490" t="s">
        <v>19</v>
      </c>
      <c r="D3490" t="s">
        <v>253</v>
      </c>
      <c r="E3490">
        <v>2002320</v>
      </c>
      <c r="F3490">
        <v>121755620</v>
      </c>
      <c r="G3490">
        <v>704</v>
      </c>
      <c r="H3490">
        <v>216931348.80000001</v>
      </c>
      <c r="I3490">
        <v>420487.2</v>
      </c>
      <c r="J3490">
        <v>53.145000000000003</v>
      </c>
      <c r="K3490">
        <v>25.908999999999999</v>
      </c>
      <c r="L3490">
        <v>37.895000000000003</v>
      </c>
      <c r="M3490">
        <v>14.766</v>
      </c>
    </row>
    <row r="3491" spans="1:13" hidden="1" x14ac:dyDescent="0.3">
      <c r="A3491" t="s">
        <v>31</v>
      </c>
      <c r="B3491">
        <v>2004</v>
      </c>
      <c r="C3491" t="s">
        <v>16</v>
      </c>
      <c r="D3491" t="s">
        <v>253</v>
      </c>
      <c r="E3491">
        <v>14432</v>
      </c>
      <c r="F3491">
        <v>28358</v>
      </c>
      <c r="G3491">
        <v>704</v>
      </c>
      <c r="H3491">
        <v>1563562.88</v>
      </c>
      <c r="I3491">
        <v>3030.72</v>
      </c>
      <c r="J3491">
        <v>1.97</v>
      </c>
      <c r="K3491">
        <v>25.908999999999999</v>
      </c>
      <c r="L3491">
        <v>37.895000000000003</v>
      </c>
      <c r="M3491">
        <v>14.766</v>
      </c>
    </row>
    <row r="3492" spans="1:13" hidden="1" x14ac:dyDescent="0.3">
      <c r="A3492" t="s">
        <v>20</v>
      </c>
      <c r="B3492">
        <v>2004</v>
      </c>
      <c r="D3492" t="s">
        <v>253</v>
      </c>
      <c r="E3492">
        <v>9373402</v>
      </c>
      <c r="F3492">
        <v>23430044</v>
      </c>
      <c r="G3492">
        <v>704</v>
      </c>
      <c r="H3492">
        <v>1015514373</v>
      </c>
      <c r="I3492">
        <v>1968414.42</v>
      </c>
      <c r="J3492">
        <v>2.472</v>
      </c>
      <c r="K3492">
        <v>25.908999999999999</v>
      </c>
      <c r="L3492">
        <v>37.895000000000003</v>
      </c>
      <c r="M3492">
        <v>14.766</v>
      </c>
    </row>
    <row r="3493" spans="1:13" hidden="1" x14ac:dyDescent="0.3">
      <c r="A3493" t="s">
        <v>13</v>
      </c>
      <c r="B3493">
        <v>2005</v>
      </c>
      <c r="C3493" t="s">
        <v>19</v>
      </c>
      <c r="D3493" t="s">
        <v>406</v>
      </c>
      <c r="E3493">
        <v>259014</v>
      </c>
      <c r="F3493">
        <v>556774</v>
      </c>
      <c r="G3493">
        <v>1721.8</v>
      </c>
      <c r="H3493">
        <v>31060958.879999999</v>
      </c>
      <c r="I3493">
        <v>54392.94</v>
      </c>
      <c r="J3493">
        <v>2.0409999999999999</v>
      </c>
      <c r="K3493">
        <v>-3.4780000000000002</v>
      </c>
      <c r="L3493">
        <v>8.77</v>
      </c>
      <c r="M3493">
        <v>-15.827999999999999</v>
      </c>
    </row>
    <row r="3494" spans="1:13" hidden="1" x14ac:dyDescent="0.3">
      <c r="A3494" t="s">
        <v>18</v>
      </c>
      <c r="B3494">
        <v>2005</v>
      </c>
      <c r="C3494" t="s">
        <v>19</v>
      </c>
      <c r="D3494" t="s">
        <v>406</v>
      </c>
      <c r="E3494">
        <v>191</v>
      </c>
      <c r="F3494">
        <v>753</v>
      </c>
      <c r="G3494">
        <v>1721.8</v>
      </c>
      <c r="H3494">
        <v>22904.720000000001</v>
      </c>
      <c r="I3494">
        <v>40.11</v>
      </c>
      <c r="J3494">
        <v>3.0529999999999999</v>
      </c>
      <c r="K3494">
        <v>-3.4780000000000002</v>
      </c>
      <c r="L3494">
        <v>8.77</v>
      </c>
      <c r="M3494">
        <v>-15.827999999999999</v>
      </c>
    </row>
    <row r="3495" spans="1:13" hidden="1" x14ac:dyDescent="0.3">
      <c r="A3495" t="s">
        <v>32</v>
      </c>
      <c r="B3495">
        <v>2005</v>
      </c>
      <c r="C3495" t="s">
        <v>19</v>
      </c>
      <c r="D3495" t="s">
        <v>406</v>
      </c>
      <c r="E3495">
        <v>15490</v>
      </c>
      <c r="F3495">
        <v>6511</v>
      </c>
      <c r="H3495">
        <v>1857560.8</v>
      </c>
      <c r="I3495">
        <v>3252.9</v>
      </c>
      <c r="J3495">
        <v>0.48799999999999999</v>
      </c>
      <c r="K3495">
        <v>-3.4780000000000002</v>
      </c>
      <c r="L3495">
        <v>8.77</v>
      </c>
      <c r="M3495">
        <v>-15.827999999999999</v>
      </c>
    </row>
    <row r="3496" spans="1:13" hidden="1" x14ac:dyDescent="0.3">
      <c r="A3496" t="s">
        <v>20</v>
      </c>
      <c r="B3496">
        <v>2005</v>
      </c>
      <c r="C3496" t="s">
        <v>19</v>
      </c>
      <c r="D3496" t="s">
        <v>406</v>
      </c>
      <c r="E3496">
        <v>436</v>
      </c>
      <c r="F3496">
        <v>60</v>
      </c>
      <c r="G3496">
        <v>1721.8</v>
      </c>
      <c r="I3496">
        <v>91.56</v>
      </c>
      <c r="J3496">
        <v>0.14000000000000001</v>
      </c>
      <c r="K3496">
        <v>-3.4780000000000002</v>
      </c>
      <c r="L3496">
        <v>8.77</v>
      </c>
      <c r="M3496">
        <v>-15.827999999999999</v>
      </c>
    </row>
    <row r="3497" spans="1:13" hidden="1" x14ac:dyDescent="0.3">
      <c r="A3497" t="s">
        <v>20</v>
      </c>
      <c r="B3497">
        <v>2005</v>
      </c>
      <c r="C3497" t="s">
        <v>21</v>
      </c>
      <c r="D3497" t="s">
        <v>406</v>
      </c>
      <c r="E3497">
        <v>436</v>
      </c>
      <c r="F3497">
        <v>60</v>
      </c>
      <c r="G3497">
        <v>1721.8</v>
      </c>
      <c r="H3497">
        <v>52285.120000000003</v>
      </c>
      <c r="I3497">
        <v>91.56</v>
      </c>
      <c r="J3497">
        <v>0.14000000000000001</v>
      </c>
      <c r="K3497">
        <v>-3.4780000000000002</v>
      </c>
      <c r="L3497">
        <v>8.77</v>
      </c>
      <c r="M3497">
        <v>-15.827999999999999</v>
      </c>
    </row>
    <row r="3498" spans="1:13" hidden="1" x14ac:dyDescent="0.3">
      <c r="A3498" t="s">
        <v>13</v>
      </c>
      <c r="B3498">
        <v>2005</v>
      </c>
      <c r="C3498" t="s">
        <v>19</v>
      </c>
      <c r="D3498" t="s">
        <v>253</v>
      </c>
      <c r="E3498">
        <v>5571524</v>
      </c>
      <c r="F3498">
        <v>11119095</v>
      </c>
      <c r="G3498">
        <v>751.9</v>
      </c>
      <c r="H3498">
        <v>668137158.10000002</v>
      </c>
      <c r="I3498">
        <v>1170020.04</v>
      </c>
      <c r="J3498">
        <v>1.952</v>
      </c>
      <c r="K3498">
        <v>25.896999999999998</v>
      </c>
      <c r="L3498">
        <v>37.164000000000001</v>
      </c>
      <c r="M3498">
        <v>15.250999999999999</v>
      </c>
    </row>
    <row r="3499" spans="1:13" hidden="1" x14ac:dyDescent="0.3">
      <c r="A3499" t="s">
        <v>18</v>
      </c>
      <c r="B3499">
        <v>2005</v>
      </c>
      <c r="C3499" t="s">
        <v>19</v>
      </c>
      <c r="D3499" t="s">
        <v>253</v>
      </c>
      <c r="E3499">
        <v>2155791</v>
      </c>
      <c r="F3499">
        <v>125469871</v>
      </c>
      <c r="G3499">
        <v>751.9</v>
      </c>
      <c r="H3499">
        <v>258522456.69999999</v>
      </c>
      <c r="I3499">
        <v>452716.11</v>
      </c>
      <c r="J3499">
        <v>48.789000000000001</v>
      </c>
      <c r="K3499">
        <v>25.896999999999998</v>
      </c>
      <c r="L3499">
        <v>37.164000000000001</v>
      </c>
      <c r="M3499">
        <v>15.250999999999999</v>
      </c>
    </row>
    <row r="3500" spans="1:13" hidden="1" x14ac:dyDescent="0.3">
      <c r="A3500" t="s">
        <v>31</v>
      </c>
      <c r="B3500">
        <v>2005</v>
      </c>
      <c r="C3500" t="s">
        <v>16</v>
      </c>
      <c r="D3500" t="s">
        <v>253</v>
      </c>
      <c r="E3500">
        <v>12599</v>
      </c>
      <c r="F3500">
        <v>16097</v>
      </c>
      <c r="G3500">
        <v>751.9</v>
      </c>
      <c r="H3500">
        <v>1510872.08</v>
      </c>
      <c r="I3500">
        <v>2645.79</v>
      </c>
      <c r="J3500">
        <v>1.2709999999999999</v>
      </c>
      <c r="K3500">
        <v>25.896999999999998</v>
      </c>
      <c r="L3500">
        <v>37.164000000000001</v>
      </c>
      <c r="M3500">
        <v>15.250999999999999</v>
      </c>
    </row>
    <row r="3501" spans="1:13" hidden="1" x14ac:dyDescent="0.3">
      <c r="A3501" t="s">
        <v>20</v>
      </c>
      <c r="B3501">
        <v>2005</v>
      </c>
      <c r="C3501" t="s">
        <v>27</v>
      </c>
      <c r="D3501" t="s">
        <v>253</v>
      </c>
      <c r="E3501">
        <v>9163949</v>
      </c>
      <c r="F3501">
        <v>23573776</v>
      </c>
      <c r="G3501">
        <v>751.9</v>
      </c>
      <c r="H3501">
        <v>1098940764</v>
      </c>
      <c r="I3501">
        <v>1924429.29</v>
      </c>
      <c r="J3501">
        <v>2.5379999999999998</v>
      </c>
      <c r="K3501">
        <v>25.896999999999998</v>
      </c>
      <c r="L3501">
        <v>37.164000000000001</v>
      </c>
      <c r="M3501">
        <v>15.250999999999999</v>
      </c>
    </row>
    <row r="3502" spans="1:13" hidden="1" x14ac:dyDescent="0.3">
      <c r="A3502" t="s">
        <v>13</v>
      </c>
      <c r="B3502">
        <v>2006</v>
      </c>
      <c r="C3502" t="s">
        <v>19</v>
      </c>
      <c r="D3502" t="s">
        <v>406</v>
      </c>
      <c r="E3502">
        <v>252516</v>
      </c>
      <c r="F3502">
        <v>554258</v>
      </c>
      <c r="G3502">
        <v>1786.5</v>
      </c>
      <c r="H3502">
        <v>32248818.359999999</v>
      </c>
      <c r="I3502">
        <v>55553.52</v>
      </c>
      <c r="J3502">
        <v>2.0609999999999999</v>
      </c>
      <c r="K3502">
        <v>-2.8250000000000002</v>
      </c>
      <c r="L3502">
        <v>10.138</v>
      </c>
      <c r="M3502">
        <v>-16.277999999999999</v>
      </c>
    </row>
    <row r="3503" spans="1:13" hidden="1" x14ac:dyDescent="0.3">
      <c r="A3503" t="s">
        <v>18</v>
      </c>
      <c r="B3503">
        <v>2006</v>
      </c>
      <c r="C3503" t="s">
        <v>19</v>
      </c>
      <c r="D3503" t="s">
        <v>406</v>
      </c>
      <c r="E3503" t="s">
        <v>607</v>
      </c>
      <c r="F3503">
        <v>777</v>
      </c>
      <c r="G3503">
        <v>1786.5</v>
      </c>
      <c r="H3503">
        <v>20305.89</v>
      </c>
      <c r="J3503">
        <v>3.0529999999999999</v>
      </c>
      <c r="K3503">
        <v>-2.8250000000000002</v>
      </c>
      <c r="L3503">
        <v>10.138</v>
      </c>
      <c r="M3503">
        <v>-16.277999999999999</v>
      </c>
    </row>
    <row r="3504" spans="1:13" hidden="1" x14ac:dyDescent="0.3">
      <c r="A3504" t="s">
        <v>32</v>
      </c>
      <c r="B3504">
        <v>2006</v>
      </c>
      <c r="C3504" t="s">
        <v>19</v>
      </c>
      <c r="D3504" t="s">
        <v>406</v>
      </c>
      <c r="E3504">
        <v>13836</v>
      </c>
      <c r="F3504">
        <v>5689</v>
      </c>
      <c r="G3504">
        <v>1786.5</v>
      </c>
      <c r="H3504">
        <v>1766995.56</v>
      </c>
      <c r="I3504">
        <v>3043.92</v>
      </c>
      <c r="J3504">
        <v>0.46100000000000002</v>
      </c>
      <c r="K3504">
        <v>-2.8250000000000002</v>
      </c>
      <c r="L3504">
        <v>10.138</v>
      </c>
      <c r="M3504">
        <v>-16.277999999999999</v>
      </c>
    </row>
    <row r="3505" spans="1:13" hidden="1" x14ac:dyDescent="0.3">
      <c r="A3505" t="s">
        <v>20</v>
      </c>
      <c r="B3505">
        <v>2006</v>
      </c>
      <c r="C3505" t="s">
        <v>21</v>
      </c>
      <c r="D3505" t="s">
        <v>406</v>
      </c>
      <c r="E3505">
        <v>261584</v>
      </c>
      <c r="F3505">
        <v>494300</v>
      </c>
      <c r="G3505">
        <v>1786.5</v>
      </c>
      <c r="H3505">
        <v>33406892.640000001</v>
      </c>
      <c r="J3505">
        <v>1.8220000000000001</v>
      </c>
      <c r="K3505">
        <v>-2.8250000000000002</v>
      </c>
      <c r="L3505">
        <v>10.138</v>
      </c>
      <c r="M3505">
        <v>-16.277999999999999</v>
      </c>
    </row>
    <row r="3506" spans="1:13" hidden="1" x14ac:dyDescent="0.3">
      <c r="A3506" t="s">
        <v>13</v>
      </c>
      <c r="B3506">
        <v>2007</v>
      </c>
      <c r="C3506" t="s">
        <v>19</v>
      </c>
      <c r="D3506" t="s">
        <v>326</v>
      </c>
      <c r="E3506">
        <v>7419</v>
      </c>
      <c r="F3506">
        <v>20946</v>
      </c>
      <c r="G3506">
        <v>677.5</v>
      </c>
      <c r="H3506">
        <v>989694.6</v>
      </c>
      <c r="I3506">
        <v>1187.04</v>
      </c>
      <c r="J3506">
        <v>2.82</v>
      </c>
      <c r="K3506">
        <v>25.864000000000001</v>
      </c>
      <c r="L3506">
        <v>38.509</v>
      </c>
      <c r="M3506">
        <v>14.458</v>
      </c>
    </row>
    <row r="3507" spans="1:13" hidden="1" x14ac:dyDescent="0.3">
      <c r="A3507" t="s">
        <v>18</v>
      </c>
      <c r="B3507">
        <v>2007</v>
      </c>
      <c r="C3507" t="s">
        <v>24</v>
      </c>
      <c r="D3507" t="s">
        <v>326</v>
      </c>
      <c r="E3507">
        <v>3</v>
      </c>
      <c r="G3507">
        <v>677.5</v>
      </c>
      <c r="H3507">
        <v>400.2</v>
      </c>
      <c r="I3507">
        <v>0.48</v>
      </c>
      <c r="J3507">
        <v>92</v>
      </c>
      <c r="K3507">
        <v>25.864000000000001</v>
      </c>
      <c r="L3507">
        <v>38.509</v>
      </c>
      <c r="M3507">
        <v>14.458</v>
      </c>
    </row>
    <row r="3508" spans="1:13" hidden="1" x14ac:dyDescent="0.3">
      <c r="A3508" t="s">
        <v>20</v>
      </c>
      <c r="B3508">
        <v>2007</v>
      </c>
      <c r="C3508" t="s">
        <v>21</v>
      </c>
      <c r="D3508" t="s">
        <v>326</v>
      </c>
      <c r="E3508">
        <v>17482</v>
      </c>
      <c r="F3508">
        <v>76222</v>
      </c>
      <c r="G3508">
        <v>677.5</v>
      </c>
      <c r="H3508">
        <v>2332098.7999999998</v>
      </c>
      <c r="I3508">
        <v>2797.12</v>
      </c>
      <c r="J3508">
        <v>4.3600000000000003</v>
      </c>
      <c r="K3508">
        <v>25.864000000000001</v>
      </c>
      <c r="L3508">
        <v>38.509</v>
      </c>
      <c r="M3508">
        <v>14.458</v>
      </c>
    </row>
    <row r="3509" spans="1:13" hidden="1" x14ac:dyDescent="0.3">
      <c r="A3509" t="s">
        <v>13</v>
      </c>
      <c r="B3509">
        <v>2007</v>
      </c>
      <c r="C3509" t="s">
        <v>19</v>
      </c>
      <c r="D3509" t="s">
        <v>406</v>
      </c>
      <c r="E3509">
        <v>263246</v>
      </c>
      <c r="G3509">
        <v>1042.2</v>
      </c>
      <c r="H3509">
        <v>35117016.399999999</v>
      </c>
      <c r="I3509">
        <v>42119.360000000001</v>
      </c>
      <c r="J3509">
        <v>1.974</v>
      </c>
      <c r="K3509">
        <v>-2.6579999999999999</v>
      </c>
      <c r="L3509">
        <v>10.246</v>
      </c>
      <c r="M3509">
        <v>-15.444000000000001</v>
      </c>
    </row>
    <row r="3510" spans="1:13" hidden="1" x14ac:dyDescent="0.3">
      <c r="A3510" t="s">
        <v>18</v>
      </c>
      <c r="B3510">
        <v>2007</v>
      </c>
      <c r="C3510" t="s">
        <v>19</v>
      </c>
      <c r="D3510" t="s">
        <v>406</v>
      </c>
      <c r="E3510">
        <v>69</v>
      </c>
      <c r="F3510">
        <v>221</v>
      </c>
      <c r="G3510">
        <v>1042.2</v>
      </c>
      <c r="H3510">
        <v>9204.6</v>
      </c>
      <c r="I3510">
        <v>11.04</v>
      </c>
      <c r="J3510">
        <v>3.65</v>
      </c>
      <c r="K3510">
        <v>-2.6579999999999999</v>
      </c>
      <c r="L3510">
        <v>10.246</v>
      </c>
      <c r="M3510">
        <v>-15.444000000000001</v>
      </c>
    </row>
    <row r="3511" spans="1:13" hidden="1" x14ac:dyDescent="0.3">
      <c r="A3511" t="s">
        <v>32</v>
      </c>
      <c r="B3511">
        <v>2007</v>
      </c>
      <c r="C3511" t="s">
        <v>19</v>
      </c>
      <c r="D3511" t="s">
        <v>406</v>
      </c>
      <c r="E3511">
        <v>15687</v>
      </c>
      <c r="F3511">
        <v>6578</v>
      </c>
      <c r="G3511">
        <v>1042.2</v>
      </c>
      <c r="H3511">
        <v>2092645.8</v>
      </c>
      <c r="I3511">
        <v>2509.92</v>
      </c>
      <c r="J3511">
        <v>0.497</v>
      </c>
      <c r="K3511">
        <v>-2.6579999999999999</v>
      </c>
      <c r="L3511">
        <v>10.246</v>
      </c>
      <c r="M3511">
        <v>-15.444000000000001</v>
      </c>
    </row>
    <row r="3512" spans="1:13" hidden="1" x14ac:dyDescent="0.3">
      <c r="A3512" t="s">
        <v>20</v>
      </c>
      <c r="B3512">
        <v>2007</v>
      </c>
      <c r="C3512" t="s">
        <v>19</v>
      </c>
      <c r="D3512" t="s">
        <v>406</v>
      </c>
      <c r="E3512">
        <v>20</v>
      </c>
      <c r="F3512">
        <v>2</v>
      </c>
      <c r="G3512">
        <v>1042.2</v>
      </c>
      <c r="H3512">
        <v>2668</v>
      </c>
      <c r="I3512">
        <v>3.2</v>
      </c>
      <c r="J3512">
        <v>0.12</v>
      </c>
      <c r="K3512">
        <v>-2.6579999999999999</v>
      </c>
      <c r="L3512">
        <v>10.246</v>
      </c>
      <c r="M3512">
        <v>-15.444000000000001</v>
      </c>
    </row>
    <row r="3513" spans="1:13" hidden="1" x14ac:dyDescent="0.3">
      <c r="A3513" t="s">
        <v>20</v>
      </c>
      <c r="B3513">
        <v>2007</v>
      </c>
      <c r="C3513" t="s">
        <v>21</v>
      </c>
      <c r="D3513" t="s">
        <v>406</v>
      </c>
      <c r="E3513">
        <v>261584</v>
      </c>
      <c r="F3513">
        <v>494300</v>
      </c>
      <c r="G3513">
        <v>1042.2</v>
      </c>
      <c r="H3513">
        <v>34895305.600000001</v>
      </c>
      <c r="I3513">
        <v>41853.440000000002</v>
      </c>
      <c r="J3513">
        <v>1.7629999999999999</v>
      </c>
      <c r="K3513">
        <v>-2.6579999999999999</v>
      </c>
      <c r="L3513">
        <v>10.246</v>
      </c>
      <c r="M3513">
        <v>-15.444000000000001</v>
      </c>
    </row>
    <row r="3514" spans="1:13" hidden="1" x14ac:dyDescent="0.3">
      <c r="A3514" t="s">
        <v>13</v>
      </c>
      <c r="B3514">
        <v>2008</v>
      </c>
      <c r="C3514" t="s">
        <v>19</v>
      </c>
      <c r="D3514" t="s">
        <v>326</v>
      </c>
      <c r="E3514">
        <v>7039</v>
      </c>
      <c r="F3514">
        <v>19873</v>
      </c>
      <c r="G3514">
        <v>614.6</v>
      </c>
      <c r="H3514">
        <v>1006858.56</v>
      </c>
      <c r="I3514">
        <v>633.51</v>
      </c>
      <c r="J3514">
        <v>2.82</v>
      </c>
      <c r="K3514">
        <v>25.163</v>
      </c>
      <c r="L3514">
        <v>37.587000000000003</v>
      </c>
      <c r="M3514">
        <v>14.263999999999999</v>
      </c>
    </row>
    <row r="3515" spans="1:13" hidden="1" x14ac:dyDescent="0.3">
      <c r="A3515" t="s">
        <v>18</v>
      </c>
      <c r="B3515">
        <v>2008</v>
      </c>
      <c r="C3515" t="s">
        <v>24</v>
      </c>
      <c r="D3515" t="s">
        <v>326</v>
      </c>
      <c r="E3515">
        <v>3</v>
      </c>
      <c r="F3515">
        <v>226</v>
      </c>
      <c r="G3515">
        <v>614.6</v>
      </c>
      <c r="H3515">
        <v>429.12</v>
      </c>
      <c r="I3515">
        <v>0.27</v>
      </c>
      <c r="J3515">
        <v>75.33</v>
      </c>
      <c r="K3515">
        <v>25.163</v>
      </c>
      <c r="L3515">
        <v>37.587000000000003</v>
      </c>
      <c r="M3515">
        <v>14.263999999999999</v>
      </c>
    </row>
    <row r="3516" spans="1:13" hidden="1" x14ac:dyDescent="0.3">
      <c r="A3516" t="s">
        <v>20</v>
      </c>
      <c r="B3516">
        <v>2008</v>
      </c>
      <c r="C3516" t="s">
        <v>21</v>
      </c>
      <c r="D3516" t="s">
        <v>326</v>
      </c>
      <c r="E3516">
        <v>18430</v>
      </c>
      <c r="F3516">
        <v>80355</v>
      </c>
      <c r="G3516" t="s">
        <v>608</v>
      </c>
      <c r="H3516">
        <v>2636227.2000000002</v>
      </c>
      <c r="I3516">
        <v>1658.7</v>
      </c>
      <c r="J3516">
        <v>4.3600000000000003</v>
      </c>
      <c r="K3516">
        <v>25.163</v>
      </c>
      <c r="L3516">
        <v>37.587000000000003</v>
      </c>
      <c r="M3516">
        <v>14.263999999999999</v>
      </c>
    </row>
    <row r="3517" spans="1:13" hidden="1" x14ac:dyDescent="0.3">
      <c r="A3517" t="s">
        <v>13</v>
      </c>
      <c r="B3517">
        <v>2009</v>
      </c>
      <c r="C3517" t="s">
        <v>38</v>
      </c>
      <c r="D3517" t="s">
        <v>326</v>
      </c>
      <c r="E3517">
        <v>6821</v>
      </c>
      <c r="F3517">
        <v>19008</v>
      </c>
      <c r="G3517">
        <v>528.4</v>
      </c>
      <c r="H3517">
        <v>1062848.22</v>
      </c>
      <c r="I3517">
        <v>1159.57</v>
      </c>
      <c r="J3517">
        <v>2.79</v>
      </c>
      <c r="K3517">
        <v>26.327999999999999</v>
      </c>
      <c r="L3517">
        <v>38.633000000000003</v>
      </c>
      <c r="M3517">
        <v>14.398</v>
      </c>
    </row>
    <row r="3518" spans="1:13" hidden="1" x14ac:dyDescent="0.3">
      <c r="A3518" t="s">
        <v>18</v>
      </c>
      <c r="B3518">
        <v>2009</v>
      </c>
      <c r="C3518" t="s">
        <v>24</v>
      </c>
      <c r="D3518" t="s">
        <v>326</v>
      </c>
      <c r="E3518">
        <v>3</v>
      </c>
      <c r="F3518">
        <v>226</v>
      </c>
      <c r="G3518">
        <v>528.4</v>
      </c>
      <c r="H3518">
        <v>467.46</v>
      </c>
      <c r="I3518">
        <v>0.51</v>
      </c>
      <c r="J3518">
        <v>75.33</v>
      </c>
      <c r="K3518">
        <v>26.327999999999999</v>
      </c>
      <c r="L3518">
        <v>38.633000000000003</v>
      </c>
      <c r="M3518">
        <v>14.398</v>
      </c>
    </row>
    <row r="3519" spans="1:13" hidden="1" x14ac:dyDescent="0.3">
      <c r="A3519" t="s">
        <v>20</v>
      </c>
      <c r="B3519">
        <v>2009</v>
      </c>
      <c r="C3519" t="s">
        <v>21</v>
      </c>
      <c r="D3519" t="s">
        <v>326</v>
      </c>
      <c r="E3519">
        <v>21309</v>
      </c>
      <c r="F3519">
        <v>92480</v>
      </c>
      <c r="G3519">
        <v>528.4</v>
      </c>
      <c r="H3519">
        <v>3320368.38</v>
      </c>
      <c r="I3519">
        <v>3622.53</v>
      </c>
      <c r="J3519">
        <v>4.34</v>
      </c>
      <c r="K3519">
        <v>26.327999999999999</v>
      </c>
      <c r="L3519">
        <v>38.633000000000003</v>
      </c>
      <c r="M3519">
        <v>14.398</v>
      </c>
    </row>
    <row r="3520" spans="1:13" hidden="1" x14ac:dyDescent="0.3">
      <c r="A3520" t="s">
        <v>13</v>
      </c>
      <c r="B3520">
        <v>2009</v>
      </c>
      <c r="C3520" t="s">
        <v>19</v>
      </c>
      <c r="D3520" t="s">
        <v>406</v>
      </c>
      <c r="E3520">
        <v>259892</v>
      </c>
      <c r="F3520" t="s">
        <v>609</v>
      </c>
      <c r="G3520">
        <v>751.7</v>
      </c>
      <c r="H3520">
        <v>40496371.439999998</v>
      </c>
      <c r="I3520">
        <v>44181.64</v>
      </c>
      <c r="J3520">
        <v>1.859</v>
      </c>
      <c r="K3520" t="s">
        <v>610</v>
      </c>
      <c r="L3520">
        <v>9.1839999999999993</v>
      </c>
      <c r="M3520">
        <v>-16.471</v>
      </c>
    </row>
    <row r="3521" spans="1:13" hidden="1" x14ac:dyDescent="0.3">
      <c r="A3521" t="s">
        <v>18</v>
      </c>
      <c r="B3521">
        <v>2009</v>
      </c>
      <c r="C3521" t="s">
        <v>19</v>
      </c>
      <c r="D3521" t="s">
        <v>406</v>
      </c>
      <c r="E3521">
        <v>1</v>
      </c>
      <c r="F3521">
        <v>2</v>
      </c>
      <c r="G3521">
        <v>751.7</v>
      </c>
      <c r="H3521">
        <v>155.82</v>
      </c>
      <c r="I3521" t="s">
        <v>611</v>
      </c>
      <c r="J3521">
        <v>1.5</v>
      </c>
      <c r="K3521">
        <v>-3.722</v>
      </c>
      <c r="L3521">
        <v>9.1839999999999993</v>
      </c>
      <c r="M3521">
        <v>-16.471</v>
      </c>
    </row>
    <row r="3522" spans="1:13" hidden="1" x14ac:dyDescent="0.3">
      <c r="A3522" t="s">
        <v>32</v>
      </c>
      <c r="B3522">
        <v>2009</v>
      </c>
      <c r="C3522" t="s">
        <v>166</v>
      </c>
      <c r="D3522" t="s">
        <v>406</v>
      </c>
      <c r="E3522">
        <v>15747</v>
      </c>
      <c r="F3522">
        <v>5676</v>
      </c>
      <c r="G3522">
        <v>751.7</v>
      </c>
      <c r="I3522">
        <v>2676.99</v>
      </c>
      <c r="J3522">
        <v>0.45400000000000001</v>
      </c>
      <c r="K3522">
        <v>-3.722</v>
      </c>
      <c r="L3522">
        <v>9.1839999999999993</v>
      </c>
      <c r="M3522">
        <v>-16.471</v>
      </c>
    </row>
    <row r="3523" spans="1:13" hidden="1" x14ac:dyDescent="0.3">
      <c r="A3523" t="s">
        <v>20</v>
      </c>
      <c r="B3523">
        <v>2009</v>
      </c>
      <c r="C3523" t="s">
        <v>21</v>
      </c>
      <c r="D3523" t="s">
        <v>406</v>
      </c>
      <c r="E3523">
        <v>284644</v>
      </c>
      <c r="F3523">
        <v>286143</v>
      </c>
      <c r="G3523">
        <v>751.7</v>
      </c>
      <c r="H3523">
        <v>44353228.079999998</v>
      </c>
      <c r="I3523">
        <v>48389.48</v>
      </c>
      <c r="J3523">
        <v>1.167</v>
      </c>
      <c r="K3523">
        <v>-3.722</v>
      </c>
      <c r="L3523">
        <v>9.1839999999999993</v>
      </c>
      <c r="M3523">
        <v>-16.471</v>
      </c>
    </row>
    <row r="3524" spans="1:13" x14ac:dyDescent="0.3">
      <c r="A3524" t="s">
        <v>13</v>
      </c>
      <c r="B3524">
        <v>2010</v>
      </c>
      <c r="C3524" t="s">
        <v>19</v>
      </c>
      <c r="D3524" t="s">
        <v>326</v>
      </c>
      <c r="E3524">
        <v>6848</v>
      </c>
      <c r="F3524">
        <v>19083</v>
      </c>
      <c r="G3524">
        <v>989.5</v>
      </c>
      <c r="I3524">
        <v>1643.52</v>
      </c>
      <c r="J3524">
        <v>2.79</v>
      </c>
      <c r="K3524">
        <v>25.952000000000002</v>
      </c>
      <c r="L3524">
        <v>37.749000000000002</v>
      </c>
      <c r="M3524">
        <v>14.141999999999999</v>
      </c>
    </row>
    <row r="3525" spans="1:13" x14ac:dyDescent="0.3">
      <c r="A3525" t="s">
        <v>18</v>
      </c>
      <c r="B3525">
        <v>2010</v>
      </c>
      <c r="C3525" t="s">
        <v>24</v>
      </c>
      <c r="D3525" t="s">
        <v>326</v>
      </c>
      <c r="E3525">
        <v>3</v>
      </c>
      <c r="F3525">
        <v>226</v>
      </c>
      <c r="G3525">
        <v>989.5</v>
      </c>
      <c r="H3525">
        <v>498.33</v>
      </c>
      <c r="I3525">
        <v>0.72</v>
      </c>
      <c r="J3525">
        <v>75.33</v>
      </c>
      <c r="K3525">
        <v>25.952000000000002</v>
      </c>
      <c r="L3525">
        <v>37.749000000000002</v>
      </c>
      <c r="M3525">
        <v>14.141999999999999</v>
      </c>
    </row>
    <row r="3526" spans="1:13" x14ac:dyDescent="0.3">
      <c r="A3526" t="s">
        <v>20</v>
      </c>
      <c r="B3526">
        <v>2010</v>
      </c>
      <c r="C3526" t="s">
        <v>21</v>
      </c>
      <c r="D3526" t="s">
        <v>326</v>
      </c>
      <c r="E3526">
        <v>20135</v>
      </c>
      <c r="F3526">
        <v>87385</v>
      </c>
      <c r="G3526">
        <v>989.5</v>
      </c>
      <c r="H3526">
        <v>3344624.85</v>
      </c>
      <c r="I3526">
        <v>4832.3999999999996</v>
      </c>
      <c r="J3526">
        <v>4.34</v>
      </c>
      <c r="K3526">
        <v>25.952000000000002</v>
      </c>
      <c r="L3526">
        <v>37.749000000000002</v>
      </c>
      <c r="M3526">
        <v>14.141999999999999</v>
      </c>
    </row>
    <row r="3527" spans="1:13" x14ac:dyDescent="0.3">
      <c r="A3527" t="s">
        <v>13</v>
      </c>
      <c r="B3527">
        <v>2011</v>
      </c>
      <c r="C3527" t="s">
        <v>49</v>
      </c>
      <c r="D3527" t="s">
        <v>326</v>
      </c>
      <c r="E3527">
        <v>7248</v>
      </c>
      <c r="F3527">
        <v>20198</v>
      </c>
      <c r="G3527">
        <v>641.39499999999998</v>
      </c>
      <c r="H3527">
        <v>1214184.96</v>
      </c>
      <c r="I3527">
        <v>2391.84</v>
      </c>
      <c r="J3527">
        <v>2.79</v>
      </c>
      <c r="K3527">
        <v>25.065000000000001</v>
      </c>
      <c r="L3527">
        <v>37.418999999999997</v>
      </c>
      <c r="M3527">
        <v>13.47</v>
      </c>
    </row>
    <row r="3528" spans="1:13" x14ac:dyDescent="0.3">
      <c r="A3528" t="s">
        <v>18</v>
      </c>
      <c r="B3528">
        <v>2011</v>
      </c>
      <c r="C3528" t="s">
        <v>24</v>
      </c>
      <c r="D3528" t="s">
        <v>326</v>
      </c>
      <c r="E3528">
        <v>3</v>
      </c>
      <c r="F3528">
        <v>226</v>
      </c>
      <c r="G3528">
        <v>641.39499999999998</v>
      </c>
      <c r="H3528">
        <v>502.56</v>
      </c>
      <c r="I3528">
        <v>0.99</v>
      </c>
      <c r="J3528">
        <v>75.33</v>
      </c>
      <c r="K3528">
        <v>25.065000000000001</v>
      </c>
      <c r="L3528">
        <v>37.418999999999997</v>
      </c>
      <c r="M3528">
        <v>13.47</v>
      </c>
    </row>
    <row r="3529" spans="1:13" x14ac:dyDescent="0.3">
      <c r="A3529" t="s">
        <v>20</v>
      </c>
      <c r="B3529">
        <v>2011</v>
      </c>
      <c r="C3529" t="s">
        <v>21</v>
      </c>
      <c r="D3529" t="s">
        <v>326</v>
      </c>
      <c r="E3529">
        <v>18927</v>
      </c>
      <c r="F3529">
        <v>82142</v>
      </c>
      <c r="G3529">
        <v>641.39499999999998</v>
      </c>
      <c r="H3529">
        <v>3170651.04</v>
      </c>
      <c r="I3529">
        <v>6245.91</v>
      </c>
      <c r="J3529">
        <v>4.34</v>
      </c>
      <c r="K3529">
        <v>25.065000000000001</v>
      </c>
      <c r="L3529">
        <v>37.418999999999997</v>
      </c>
      <c r="M3529">
        <v>13.47</v>
      </c>
    </row>
    <row r="3530" spans="1:13" x14ac:dyDescent="0.3">
      <c r="A3530" t="s">
        <v>13</v>
      </c>
      <c r="B3530">
        <v>2011</v>
      </c>
      <c r="C3530" t="s">
        <v>19</v>
      </c>
      <c r="D3530" t="s">
        <v>406</v>
      </c>
      <c r="E3530">
        <v>262169</v>
      </c>
      <c r="F3530">
        <v>544396</v>
      </c>
      <c r="G3530">
        <v>887.6</v>
      </c>
      <c r="H3530">
        <v>43918550.880000003</v>
      </c>
      <c r="I3530">
        <v>86515.77</v>
      </c>
      <c r="J3530">
        <v>2.0219999999999998</v>
      </c>
      <c r="K3530">
        <v>-3.2639999999999998</v>
      </c>
      <c r="L3530">
        <v>10.212999999999999</v>
      </c>
      <c r="M3530">
        <v>-16.68</v>
      </c>
    </row>
    <row r="3531" spans="1:13" x14ac:dyDescent="0.3">
      <c r="A3531" t="s">
        <v>18</v>
      </c>
      <c r="B3531">
        <v>2011</v>
      </c>
      <c r="C3531" t="s">
        <v>19</v>
      </c>
      <c r="D3531" t="s">
        <v>406</v>
      </c>
      <c r="E3531">
        <v>19</v>
      </c>
      <c r="G3531">
        <v>887.6</v>
      </c>
      <c r="H3531">
        <v>3182.88</v>
      </c>
      <c r="J3531">
        <v>1.5</v>
      </c>
      <c r="K3531">
        <v>-3.2639999999999998</v>
      </c>
      <c r="L3531">
        <v>10.212999999999999</v>
      </c>
      <c r="M3531">
        <v>-16.68</v>
      </c>
    </row>
    <row r="3532" spans="1:13" x14ac:dyDescent="0.3">
      <c r="A3532" t="s">
        <v>32</v>
      </c>
      <c r="B3532">
        <v>2011</v>
      </c>
      <c r="C3532" t="s">
        <v>19</v>
      </c>
      <c r="D3532" t="s">
        <v>406</v>
      </c>
      <c r="E3532">
        <v>15022</v>
      </c>
      <c r="F3532">
        <v>5175</v>
      </c>
      <c r="G3532">
        <v>887.6</v>
      </c>
      <c r="H3532">
        <v>2516485.44</v>
      </c>
      <c r="I3532">
        <v>4957.26</v>
      </c>
      <c r="J3532">
        <v>0.44800000000000001</v>
      </c>
      <c r="K3532">
        <v>-3.2639999999999998</v>
      </c>
      <c r="L3532">
        <v>10.212999999999999</v>
      </c>
      <c r="M3532">
        <v>-16.68</v>
      </c>
    </row>
    <row r="3533" spans="1:13" x14ac:dyDescent="0.3">
      <c r="A3533" t="s">
        <v>20</v>
      </c>
      <c r="B3533">
        <v>2011</v>
      </c>
      <c r="C3533" t="s">
        <v>21</v>
      </c>
      <c r="D3533" t="s">
        <v>406</v>
      </c>
      <c r="E3533">
        <v>291994</v>
      </c>
      <c r="F3533">
        <v>496542</v>
      </c>
      <c r="H3533">
        <v>48914834.880000003</v>
      </c>
      <c r="I3533">
        <v>96358.02</v>
      </c>
      <c r="J3533">
        <v>1.4239999999999999</v>
      </c>
      <c r="K3533">
        <v>-3.2639999999999998</v>
      </c>
      <c r="L3533">
        <v>10.212999999999999</v>
      </c>
      <c r="M3533">
        <v>-16.68</v>
      </c>
    </row>
    <row r="3534" spans="1:13" x14ac:dyDescent="0.3">
      <c r="A3534" t="s">
        <v>13</v>
      </c>
      <c r="B3534">
        <v>2012</v>
      </c>
      <c r="C3534" t="s">
        <v>19</v>
      </c>
      <c r="D3534" t="s">
        <v>326</v>
      </c>
      <c r="E3534">
        <v>6068</v>
      </c>
      <c r="F3534">
        <v>19768</v>
      </c>
      <c r="G3534">
        <v>451.9</v>
      </c>
      <c r="H3534" t="s">
        <v>612</v>
      </c>
      <c r="J3534">
        <v>3.26</v>
      </c>
      <c r="K3534">
        <v>25.292000000000002</v>
      </c>
      <c r="L3534">
        <v>38.061999999999998</v>
      </c>
      <c r="M3534">
        <v>13.336</v>
      </c>
    </row>
    <row r="3535" spans="1:13" x14ac:dyDescent="0.3">
      <c r="A3535" t="s">
        <v>18</v>
      </c>
      <c r="B3535">
        <v>2012</v>
      </c>
      <c r="C3535" t="s">
        <v>24</v>
      </c>
      <c r="D3535" t="s">
        <v>326</v>
      </c>
      <c r="E3535">
        <v>3</v>
      </c>
      <c r="F3535">
        <v>226</v>
      </c>
      <c r="H3535">
        <v>452.4</v>
      </c>
      <c r="I3535">
        <v>0.93</v>
      </c>
      <c r="J3535">
        <v>75.33</v>
      </c>
      <c r="K3535" t="s">
        <v>613</v>
      </c>
      <c r="L3535">
        <v>38.061999999999998</v>
      </c>
      <c r="M3535">
        <v>13.336</v>
      </c>
    </row>
    <row r="3536" spans="1:13" x14ac:dyDescent="0.3">
      <c r="A3536" t="s">
        <v>20</v>
      </c>
      <c r="B3536">
        <v>2012</v>
      </c>
      <c r="C3536" t="s">
        <v>108</v>
      </c>
      <c r="D3536" t="s">
        <v>326</v>
      </c>
      <c r="E3536">
        <v>19450</v>
      </c>
      <c r="F3536">
        <v>84802</v>
      </c>
      <c r="G3536">
        <v>451.9</v>
      </c>
      <c r="H3536">
        <v>2933060</v>
      </c>
      <c r="I3536">
        <v>6029.5</v>
      </c>
      <c r="J3536">
        <v>4.3600000000000003</v>
      </c>
      <c r="K3536">
        <v>25.292000000000002</v>
      </c>
      <c r="L3536">
        <v>38.061999999999998</v>
      </c>
      <c r="M3536">
        <v>13.336</v>
      </c>
    </row>
    <row r="3537" spans="1:13" x14ac:dyDescent="0.3">
      <c r="A3537" t="s">
        <v>13</v>
      </c>
      <c r="B3537">
        <v>2012</v>
      </c>
      <c r="C3537" t="s">
        <v>19</v>
      </c>
      <c r="D3537" t="s">
        <v>406</v>
      </c>
      <c r="E3537">
        <v>261663</v>
      </c>
      <c r="F3537">
        <v>545186</v>
      </c>
      <c r="G3537">
        <v>1116.7</v>
      </c>
      <c r="H3537">
        <v>39458780.399999999</v>
      </c>
      <c r="I3537">
        <v>81115.53</v>
      </c>
      <c r="J3537">
        <v>1.8879999999999999</v>
      </c>
      <c r="K3537" t="s">
        <v>614</v>
      </c>
      <c r="L3537">
        <v>9.4879999999999995</v>
      </c>
      <c r="M3537">
        <v>-16.870999999999999</v>
      </c>
    </row>
    <row r="3538" spans="1:13" x14ac:dyDescent="0.3">
      <c r="A3538" t="s">
        <v>18</v>
      </c>
      <c r="B3538">
        <v>2012</v>
      </c>
      <c r="C3538" t="s">
        <v>19</v>
      </c>
      <c r="D3538" t="s">
        <v>406</v>
      </c>
      <c r="E3538">
        <v>22</v>
      </c>
      <c r="F3538">
        <v>33</v>
      </c>
      <c r="G3538">
        <v>1116.7</v>
      </c>
      <c r="H3538" t="s">
        <v>615</v>
      </c>
      <c r="I3538">
        <v>6.82</v>
      </c>
      <c r="J3538">
        <v>1.4950000000000001</v>
      </c>
      <c r="K3538">
        <v>-3.6150000000000002</v>
      </c>
      <c r="L3538">
        <v>9.4879999999999995</v>
      </c>
      <c r="M3538">
        <v>-16.870999999999999</v>
      </c>
    </row>
    <row r="3539" spans="1:13" x14ac:dyDescent="0.3">
      <c r="A3539" t="s">
        <v>32</v>
      </c>
      <c r="B3539">
        <v>2012</v>
      </c>
      <c r="C3539" t="s">
        <v>19</v>
      </c>
      <c r="D3539" t="s">
        <v>406</v>
      </c>
      <c r="E3539">
        <v>14010</v>
      </c>
      <c r="F3539">
        <v>5423</v>
      </c>
      <c r="G3539">
        <v>1116.7</v>
      </c>
      <c r="H3539">
        <v>2112708</v>
      </c>
      <c r="I3539">
        <v>4343.1000000000004</v>
      </c>
      <c r="J3539">
        <v>0.44800000000000001</v>
      </c>
      <c r="K3539">
        <v>-3.6150000000000002</v>
      </c>
      <c r="L3539">
        <v>9.4879999999999995</v>
      </c>
      <c r="M3539">
        <v>-16.870999999999999</v>
      </c>
    </row>
    <row r="3540" spans="1:13" x14ac:dyDescent="0.3">
      <c r="A3540" t="s">
        <v>20</v>
      </c>
      <c r="B3540">
        <v>2012</v>
      </c>
      <c r="C3540" t="s">
        <v>21</v>
      </c>
      <c r="D3540" t="s">
        <v>406</v>
      </c>
      <c r="E3540">
        <v>289964</v>
      </c>
      <c r="G3540">
        <v>1116.7</v>
      </c>
      <c r="H3540">
        <v>43726571.200000003</v>
      </c>
      <c r="I3540">
        <v>89888.84</v>
      </c>
      <c r="J3540">
        <v>1.3280000000000001</v>
      </c>
      <c r="K3540">
        <v>-3.6150000000000002</v>
      </c>
      <c r="L3540">
        <v>9.4879999999999995</v>
      </c>
      <c r="M3540">
        <v>-16.870999999999999</v>
      </c>
    </row>
    <row r="3541" spans="1:13" x14ac:dyDescent="0.3">
      <c r="A3541" t="s">
        <v>22</v>
      </c>
      <c r="B3541">
        <v>2012</v>
      </c>
      <c r="C3541" t="s">
        <v>19</v>
      </c>
      <c r="D3541" t="s">
        <v>36</v>
      </c>
      <c r="E3541">
        <v>16</v>
      </c>
      <c r="F3541">
        <v>37</v>
      </c>
      <c r="G3541">
        <v>1098.3</v>
      </c>
      <c r="I3541">
        <v>4.96</v>
      </c>
      <c r="J3541">
        <v>2.31</v>
      </c>
      <c r="K3541">
        <v>28.047000000000001</v>
      </c>
      <c r="L3541">
        <v>32.965000000000003</v>
      </c>
      <c r="M3541">
        <v>24.242000000000001</v>
      </c>
    </row>
    <row r="3542" spans="1:13" x14ac:dyDescent="0.3">
      <c r="A3542" t="s">
        <v>22</v>
      </c>
      <c r="B3542">
        <v>2012</v>
      </c>
      <c r="C3542" t="s">
        <v>136</v>
      </c>
      <c r="D3542" t="s">
        <v>36</v>
      </c>
      <c r="E3542">
        <v>17</v>
      </c>
      <c r="F3542">
        <v>31</v>
      </c>
      <c r="G3542">
        <v>1098.3</v>
      </c>
      <c r="H3542">
        <v>2563.6</v>
      </c>
      <c r="I3542">
        <v>5.27</v>
      </c>
      <c r="J3542">
        <v>1.82</v>
      </c>
      <c r="K3542">
        <v>28.047000000000001</v>
      </c>
      <c r="L3542">
        <v>32.965000000000003</v>
      </c>
      <c r="M3542">
        <v>24.242000000000001</v>
      </c>
    </row>
    <row r="3543" spans="1:13" x14ac:dyDescent="0.3">
      <c r="A3543" t="s">
        <v>13</v>
      </c>
      <c r="B3543">
        <v>2012</v>
      </c>
      <c r="C3543" t="s">
        <v>19</v>
      </c>
      <c r="D3543" t="s">
        <v>36</v>
      </c>
      <c r="E3543">
        <v>3559</v>
      </c>
      <c r="F3543">
        <v>11637</v>
      </c>
      <c r="G3543">
        <v>1098.3</v>
      </c>
      <c r="H3543">
        <v>536697.19999999995</v>
      </c>
      <c r="I3543">
        <v>1103.29</v>
      </c>
      <c r="J3543">
        <v>3.077</v>
      </c>
      <c r="K3543">
        <v>28.047000000000001</v>
      </c>
      <c r="L3543">
        <v>32.965000000000003</v>
      </c>
      <c r="M3543">
        <v>24.242000000000001</v>
      </c>
    </row>
    <row r="3544" spans="1:13" x14ac:dyDescent="0.3">
      <c r="A3544" t="s">
        <v>13</v>
      </c>
      <c r="B3544">
        <v>2012</v>
      </c>
      <c r="C3544" t="s">
        <v>21</v>
      </c>
      <c r="D3544" t="s">
        <v>36</v>
      </c>
      <c r="E3544">
        <v>8979</v>
      </c>
      <c r="F3544">
        <v>23373</v>
      </c>
      <c r="G3544">
        <v>1098.3</v>
      </c>
      <c r="H3544">
        <v>1354033.2</v>
      </c>
      <c r="I3544">
        <v>2783.49</v>
      </c>
      <c r="K3544">
        <v>28.047000000000001</v>
      </c>
      <c r="L3544">
        <v>32.965000000000003</v>
      </c>
      <c r="M3544">
        <v>24.242000000000001</v>
      </c>
    </row>
    <row r="3545" spans="1:13" x14ac:dyDescent="0.3">
      <c r="A3545" t="s">
        <v>13</v>
      </c>
      <c r="B3545">
        <v>2012</v>
      </c>
      <c r="C3545" t="s">
        <v>16</v>
      </c>
      <c r="D3545" t="s">
        <v>36</v>
      </c>
      <c r="E3545">
        <v>3743</v>
      </c>
      <c r="F3545">
        <v>11509</v>
      </c>
      <c r="G3545">
        <v>1098.3</v>
      </c>
      <c r="H3545">
        <v>564444.4</v>
      </c>
      <c r="I3545">
        <v>1160.33</v>
      </c>
      <c r="J3545">
        <v>2.54</v>
      </c>
      <c r="K3545">
        <v>28.047000000000001</v>
      </c>
      <c r="L3545" t="s">
        <v>616</v>
      </c>
      <c r="M3545">
        <v>24.242000000000001</v>
      </c>
    </row>
    <row r="3546" spans="1:13" x14ac:dyDescent="0.3">
      <c r="A3546" t="s">
        <v>18</v>
      </c>
      <c r="B3546">
        <v>2012</v>
      </c>
      <c r="C3546" t="s">
        <v>19</v>
      </c>
      <c r="D3546" t="s">
        <v>36</v>
      </c>
      <c r="E3546">
        <v>2027</v>
      </c>
      <c r="F3546">
        <v>304516</v>
      </c>
      <c r="G3546">
        <v>1098.3</v>
      </c>
      <c r="H3546">
        <v>305671.59999999998</v>
      </c>
      <c r="I3546">
        <v>628.37</v>
      </c>
      <c r="J3546">
        <v>150.22999999999999</v>
      </c>
      <c r="K3546">
        <v>28.047000000000001</v>
      </c>
      <c r="L3546">
        <v>32.965000000000003</v>
      </c>
      <c r="M3546">
        <v>24.242000000000001</v>
      </c>
    </row>
    <row r="3547" spans="1:13" x14ac:dyDescent="0.3">
      <c r="A3547" t="s">
        <v>32</v>
      </c>
      <c r="B3547">
        <v>2012</v>
      </c>
      <c r="C3547" t="s">
        <v>19</v>
      </c>
      <c r="D3547" t="s">
        <v>36</v>
      </c>
      <c r="E3547">
        <v>4</v>
      </c>
      <c r="G3547">
        <v>1098.3</v>
      </c>
      <c r="H3547">
        <v>603.20000000000005</v>
      </c>
      <c r="I3547">
        <v>1.24</v>
      </c>
      <c r="J3547">
        <v>1</v>
      </c>
      <c r="L3547">
        <v>32.965000000000003</v>
      </c>
      <c r="M3547">
        <v>24.242000000000001</v>
      </c>
    </row>
    <row r="3548" spans="1:13" x14ac:dyDescent="0.3">
      <c r="A3548" t="s">
        <v>32</v>
      </c>
      <c r="B3548">
        <v>2012</v>
      </c>
      <c r="C3548" t="s">
        <v>21</v>
      </c>
      <c r="D3548" t="s">
        <v>36</v>
      </c>
      <c r="E3548">
        <v>227</v>
      </c>
      <c r="F3548">
        <v>310</v>
      </c>
      <c r="G3548">
        <v>1098.3</v>
      </c>
      <c r="H3548">
        <v>34231.599999999999</v>
      </c>
      <c r="I3548">
        <v>70.37</v>
      </c>
      <c r="J3548">
        <v>0.995</v>
      </c>
      <c r="K3548">
        <v>28.047000000000001</v>
      </c>
      <c r="L3548">
        <v>32.965000000000003</v>
      </c>
      <c r="M3548" t="s">
        <v>617</v>
      </c>
    </row>
    <row r="3549" spans="1:13" x14ac:dyDescent="0.3">
      <c r="A3549" t="s">
        <v>32</v>
      </c>
      <c r="B3549">
        <v>2012</v>
      </c>
      <c r="C3549" t="s">
        <v>16</v>
      </c>
      <c r="D3549" t="s">
        <v>36</v>
      </c>
      <c r="E3549">
        <v>410</v>
      </c>
      <c r="F3549">
        <v>151</v>
      </c>
      <c r="G3549">
        <v>1098.3</v>
      </c>
      <c r="H3549">
        <v>61828</v>
      </c>
      <c r="J3549">
        <v>0.72</v>
      </c>
      <c r="K3549">
        <v>28.047000000000001</v>
      </c>
      <c r="L3549">
        <v>32.965000000000003</v>
      </c>
      <c r="M3549">
        <v>24.242000000000001</v>
      </c>
    </row>
    <row r="3550" spans="1:13" x14ac:dyDescent="0.3">
      <c r="A3550" t="s">
        <v>13</v>
      </c>
      <c r="B3550">
        <v>2013</v>
      </c>
      <c r="C3550" t="s">
        <v>19</v>
      </c>
      <c r="D3550" t="s">
        <v>326</v>
      </c>
      <c r="E3550">
        <v>6068</v>
      </c>
      <c r="F3550">
        <v>19768</v>
      </c>
      <c r="G3550">
        <v>706.8</v>
      </c>
      <c r="I3550">
        <v>1638.36</v>
      </c>
      <c r="J3550">
        <v>3.26</v>
      </c>
      <c r="K3550">
        <v>24.620999999999999</v>
      </c>
      <c r="M3550">
        <v>12.992000000000001</v>
      </c>
    </row>
    <row r="3551" spans="1:13" x14ac:dyDescent="0.3">
      <c r="A3551" t="s">
        <v>18</v>
      </c>
      <c r="B3551">
        <v>2013</v>
      </c>
      <c r="C3551" t="s">
        <v>24</v>
      </c>
      <c r="D3551" t="s">
        <v>326</v>
      </c>
      <c r="E3551">
        <v>3</v>
      </c>
      <c r="F3551">
        <v>226</v>
      </c>
      <c r="G3551">
        <v>706.8</v>
      </c>
      <c r="H3551">
        <v>433.47</v>
      </c>
      <c r="I3551" t="s">
        <v>618</v>
      </c>
      <c r="J3551">
        <v>75.33</v>
      </c>
      <c r="K3551">
        <v>24.620999999999999</v>
      </c>
      <c r="L3551">
        <v>36.438000000000002</v>
      </c>
      <c r="M3551">
        <v>12.992000000000001</v>
      </c>
    </row>
    <row r="3552" spans="1:13" x14ac:dyDescent="0.3">
      <c r="A3552" t="s">
        <v>20</v>
      </c>
      <c r="B3552">
        <v>2013</v>
      </c>
      <c r="C3552" t="s">
        <v>21</v>
      </c>
      <c r="D3552" t="s">
        <v>326</v>
      </c>
      <c r="E3552">
        <v>19450</v>
      </c>
      <c r="F3552">
        <v>86498</v>
      </c>
      <c r="G3552">
        <v>706.8</v>
      </c>
      <c r="H3552">
        <v>2810330.5</v>
      </c>
      <c r="I3552">
        <v>5251.5</v>
      </c>
      <c r="J3552">
        <v>4.45</v>
      </c>
      <c r="K3552">
        <v>24.620999999999999</v>
      </c>
      <c r="L3552">
        <v>36.438000000000002</v>
      </c>
      <c r="M3552">
        <v>12.992000000000001</v>
      </c>
    </row>
    <row r="3553" spans="1:13" x14ac:dyDescent="0.3">
      <c r="A3553" t="s">
        <v>22</v>
      </c>
      <c r="B3553">
        <v>2013</v>
      </c>
      <c r="C3553" t="s">
        <v>19</v>
      </c>
      <c r="D3553" t="s">
        <v>36</v>
      </c>
      <c r="F3553">
        <v>36</v>
      </c>
      <c r="G3553">
        <v>1083.2</v>
      </c>
      <c r="H3553">
        <v>2745.31</v>
      </c>
      <c r="I3553">
        <v>5.13</v>
      </c>
      <c r="J3553">
        <v>1.89</v>
      </c>
      <c r="K3553">
        <v>28.103000000000002</v>
      </c>
      <c r="L3553">
        <v>32.725000000000001</v>
      </c>
      <c r="M3553">
        <v>24.225000000000001</v>
      </c>
    </row>
    <row r="3554" spans="1:13" x14ac:dyDescent="0.3">
      <c r="A3554" t="s">
        <v>22</v>
      </c>
      <c r="B3554">
        <v>2013</v>
      </c>
      <c r="C3554" t="s">
        <v>34</v>
      </c>
      <c r="D3554" t="s">
        <v>36</v>
      </c>
      <c r="E3554">
        <v>1</v>
      </c>
      <c r="F3554">
        <v>2</v>
      </c>
      <c r="G3554">
        <v>1083.2</v>
      </c>
      <c r="H3554">
        <v>144.49</v>
      </c>
      <c r="I3554">
        <v>0.27</v>
      </c>
      <c r="J3554">
        <v>2</v>
      </c>
      <c r="K3554">
        <v>28.103000000000002</v>
      </c>
      <c r="L3554">
        <v>32.725000000000001</v>
      </c>
    </row>
    <row r="3555" spans="1:13" x14ac:dyDescent="0.3">
      <c r="A3555" t="s">
        <v>22</v>
      </c>
      <c r="B3555">
        <v>2013</v>
      </c>
      <c r="C3555" t="s">
        <v>16</v>
      </c>
      <c r="D3555" t="s">
        <v>36</v>
      </c>
      <c r="E3555">
        <v>210</v>
      </c>
      <c r="F3555" t="s">
        <v>619</v>
      </c>
      <c r="G3555">
        <v>1083.2</v>
      </c>
      <c r="H3555">
        <v>3034.29</v>
      </c>
      <c r="I3555">
        <v>5.67</v>
      </c>
      <c r="J3555">
        <v>1.86</v>
      </c>
      <c r="K3555">
        <v>28.103000000000002</v>
      </c>
      <c r="L3555">
        <v>32.725000000000001</v>
      </c>
      <c r="M3555">
        <v>24.225000000000001</v>
      </c>
    </row>
    <row r="3556" spans="1:13" x14ac:dyDescent="0.3">
      <c r="A3556" t="s">
        <v>13</v>
      </c>
      <c r="B3556">
        <v>2013</v>
      </c>
      <c r="C3556" t="s">
        <v>19</v>
      </c>
      <c r="D3556" t="s">
        <v>36</v>
      </c>
      <c r="E3556">
        <v>3671</v>
      </c>
      <c r="F3556">
        <v>12091</v>
      </c>
      <c r="G3556">
        <v>1083.2</v>
      </c>
      <c r="H3556">
        <v>530422.79</v>
      </c>
      <c r="I3556">
        <v>991.17</v>
      </c>
      <c r="J3556">
        <v>2.6970000000000001</v>
      </c>
      <c r="K3556">
        <v>28.103000000000002</v>
      </c>
      <c r="L3556">
        <v>32.725000000000001</v>
      </c>
      <c r="M3556">
        <v>24.225000000000001</v>
      </c>
    </row>
    <row r="3557" spans="1:13" x14ac:dyDescent="0.3">
      <c r="A3557" t="s">
        <v>13</v>
      </c>
      <c r="B3557">
        <v>2013</v>
      </c>
      <c r="C3557" t="s">
        <v>21</v>
      </c>
      <c r="D3557" t="s">
        <v>36</v>
      </c>
      <c r="E3557">
        <v>8382</v>
      </c>
      <c r="F3557">
        <v>24736</v>
      </c>
      <c r="G3557">
        <v>1083.2</v>
      </c>
      <c r="H3557">
        <v>1211115.18</v>
      </c>
      <c r="I3557">
        <v>2263.14</v>
      </c>
      <c r="J3557">
        <v>3.78</v>
      </c>
      <c r="K3557">
        <v>28.103000000000002</v>
      </c>
      <c r="L3557">
        <v>32.725000000000001</v>
      </c>
      <c r="M3557">
        <v>24.225000000000001</v>
      </c>
    </row>
    <row r="3558" spans="1:13" x14ac:dyDescent="0.3">
      <c r="A3558" t="s">
        <v>13</v>
      </c>
      <c r="B3558">
        <v>2013</v>
      </c>
      <c r="C3558" t="s">
        <v>16</v>
      </c>
      <c r="D3558" t="s">
        <v>36</v>
      </c>
      <c r="E3558">
        <v>3769</v>
      </c>
      <c r="F3558">
        <v>12965</v>
      </c>
      <c r="G3558">
        <v>1083.2</v>
      </c>
      <c r="H3558">
        <v>544582.81000000006</v>
      </c>
      <c r="I3558" t="s">
        <v>620</v>
      </c>
      <c r="J3558">
        <v>3.41</v>
      </c>
      <c r="K3558">
        <v>28.103000000000002</v>
      </c>
      <c r="L3558" t="s">
        <v>621</v>
      </c>
      <c r="M3558">
        <v>24.225000000000001</v>
      </c>
    </row>
    <row r="3559" spans="1:13" x14ac:dyDescent="0.3">
      <c r="A3559" t="s">
        <v>18</v>
      </c>
      <c r="B3559">
        <v>2013</v>
      </c>
      <c r="C3559" t="s">
        <v>19</v>
      </c>
      <c r="D3559" t="s">
        <v>36</v>
      </c>
      <c r="E3559">
        <v>2024</v>
      </c>
      <c r="F3559">
        <v>304066</v>
      </c>
      <c r="H3559">
        <v>292447.76</v>
      </c>
      <c r="I3559">
        <v>546.48</v>
      </c>
      <c r="J3559">
        <v>150.22999999999999</v>
      </c>
      <c r="K3559">
        <v>28.103000000000002</v>
      </c>
      <c r="L3559">
        <v>32.725000000000001</v>
      </c>
      <c r="M3559">
        <v>24.225000000000001</v>
      </c>
    </row>
    <row r="3560" spans="1:13" x14ac:dyDescent="0.3">
      <c r="A3560" t="s">
        <v>32</v>
      </c>
      <c r="B3560">
        <v>2013</v>
      </c>
      <c r="C3560" t="s">
        <v>19</v>
      </c>
      <c r="D3560" t="s">
        <v>36</v>
      </c>
      <c r="E3560">
        <v>3</v>
      </c>
      <c r="F3560">
        <v>2</v>
      </c>
      <c r="G3560">
        <v>1083.2</v>
      </c>
      <c r="H3560">
        <v>433.47</v>
      </c>
      <c r="I3560">
        <v>0.81</v>
      </c>
      <c r="J3560">
        <v>0.67</v>
      </c>
      <c r="K3560">
        <v>28.103000000000002</v>
      </c>
      <c r="L3560">
        <v>32.725000000000001</v>
      </c>
      <c r="M3560">
        <v>24.225000000000001</v>
      </c>
    </row>
    <row r="3561" spans="1:13" x14ac:dyDescent="0.3">
      <c r="A3561" t="s">
        <v>32</v>
      </c>
      <c r="B3561">
        <v>2013</v>
      </c>
      <c r="C3561" t="s">
        <v>21</v>
      </c>
      <c r="D3561" t="s">
        <v>36</v>
      </c>
      <c r="E3561">
        <v>132</v>
      </c>
      <c r="F3561">
        <v>138</v>
      </c>
      <c r="G3561">
        <v>1083.2</v>
      </c>
      <c r="H3561">
        <v>19072.68</v>
      </c>
      <c r="I3561">
        <v>35.64</v>
      </c>
      <c r="J3561">
        <v>0.82</v>
      </c>
      <c r="K3561">
        <v>28.103000000000002</v>
      </c>
      <c r="L3561">
        <v>32.725000000000001</v>
      </c>
      <c r="M3561">
        <v>24.225000000000001</v>
      </c>
    </row>
    <row r="3562" spans="1:13" x14ac:dyDescent="0.3">
      <c r="A3562" t="s">
        <v>32</v>
      </c>
      <c r="B3562">
        <v>2013</v>
      </c>
      <c r="C3562" t="s">
        <v>16</v>
      </c>
      <c r="D3562" t="s">
        <v>36</v>
      </c>
      <c r="E3562">
        <v>476</v>
      </c>
      <c r="F3562">
        <v>128</v>
      </c>
      <c r="G3562">
        <v>1083.2</v>
      </c>
      <c r="H3562">
        <v>68777.240000000005</v>
      </c>
      <c r="I3562">
        <v>128.52000000000001</v>
      </c>
      <c r="J3562">
        <v>0.61499999999999999</v>
      </c>
      <c r="K3562">
        <v>28.103000000000002</v>
      </c>
      <c r="L3562">
        <v>32.725000000000001</v>
      </c>
      <c r="M3562">
        <v>24.225000000000001</v>
      </c>
    </row>
    <row r="3563" spans="1:13" x14ac:dyDescent="0.3">
      <c r="A3563" t="s">
        <v>13</v>
      </c>
      <c r="B3563">
        <v>2014</v>
      </c>
      <c r="C3563" t="s">
        <v>19</v>
      </c>
      <c r="D3563" t="s">
        <v>326</v>
      </c>
      <c r="E3563">
        <v>6035</v>
      </c>
      <c r="F3563">
        <v>17269</v>
      </c>
      <c r="G3563">
        <v>416.4</v>
      </c>
      <c r="H3563">
        <v>911043.6</v>
      </c>
      <c r="I3563">
        <v>1991.55</v>
      </c>
      <c r="J3563">
        <v>2.86</v>
      </c>
      <c r="K3563">
        <v>25.501999999999999</v>
      </c>
      <c r="L3563">
        <v>38.048000000000002</v>
      </c>
      <c r="M3563">
        <v>13.999000000000001</v>
      </c>
    </row>
    <row r="3564" spans="1:13" x14ac:dyDescent="0.3">
      <c r="A3564" t="s">
        <v>20</v>
      </c>
      <c r="B3564">
        <v>2014</v>
      </c>
      <c r="C3564" t="s">
        <v>21</v>
      </c>
      <c r="D3564" t="s">
        <v>326</v>
      </c>
      <c r="F3564">
        <v>85558</v>
      </c>
      <c r="G3564">
        <v>416.4</v>
      </c>
      <c r="H3564">
        <v>2922585.6</v>
      </c>
      <c r="I3564">
        <v>6388.8</v>
      </c>
      <c r="J3564">
        <v>4.42</v>
      </c>
      <c r="K3564">
        <v>25.501999999999999</v>
      </c>
      <c r="L3564">
        <v>38.048000000000002</v>
      </c>
      <c r="M3564">
        <v>13.999000000000001</v>
      </c>
    </row>
    <row r="3565" spans="1:13" x14ac:dyDescent="0.3">
      <c r="A3565" t="s">
        <v>13</v>
      </c>
      <c r="B3565">
        <v>2014</v>
      </c>
      <c r="C3565" t="s">
        <v>19</v>
      </c>
      <c r="D3565" t="s">
        <v>406</v>
      </c>
      <c r="E3565">
        <v>275861</v>
      </c>
      <c r="F3565">
        <v>344823</v>
      </c>
      <c r="G3565">
        <v>1278.4000000000001</v>
      </c>
      <c r="H3565">
        <v>41643976.560000002</v>
      </c>
      <c r="I3565">
        <v>91034.13</v>
      </c>
      <c r="J3565">
        <v>1.099</v>
      </c>
      <c r="K3565">
        <v>-3.1389999999999998</v>
      </c>
      <c r="L3565">
        <v>9.4480000000000004</v>
      </c>
      <c r="M3565">
        <v>-15.582000000000001</v>
      </c>
    </row>
    <row r="3566" spans="1:13" x14ac:dyDescent="0.3">
      <c r="A3566" t="s">
        <v>18</v>
      </c>
      <c r="B3566">
        <v>2014</v>
      </c>
      <c r="C3566" t="s">
        <v>19</v>
      </c>
      <c r="D3566" t="s">
        <v>406</v>
      </c>
      <c r="E3566">
        <v>1305</v>
      </c>
      <c r="F3566">
        <v>1958</v>
      </c>
      <c r="G3566">
        <v>1278.4000000000001</v>
      </c>
      <c r="H3566">
        <v>197002.8</v>
      </c>
      <c r="I3566">
        <v>430.65</v>
      </c>
      <c r="J3566">
        <v>1.5</v>
      </c>
      <c r="K3566">
        <v>-3.1389999999999998</v>
      </c>
      <c r="L3566">
        <v>9.4480000000000004</v>
      </c>
      <c r="M3566">
        <v>-15.582000000000001</v>
      </c>
    </row>
    <row r="3567" spans="1:13" x14ac:dyDescent="0.3">
      <c r="A3567" t="s">
        <v>32</v>
      </c>
      <c r="B3567">
        <v>2014</v>
      </c>
      <c r="C3567" t="s">
        <v>19</v>
      </c>
      <c r="D3567" t="s">
        <v>406</v>
      </c>
      <c r="E3567">
        <v>13063</v>
      </c>
      <c r="G3567">
        <v>1278.4000000000001</v>
      </c>
      <c r="H3567">
        <v>1971990.48</v>
      </c>
      <c r="I3567">
        <v>4310.79</v>
      </c>
      <c r="J3567">
        <v>0.30399999999999999</v>
      </c>
      <c r="K3567">
        <v>-3.1389999999999998</v>
      </c>
      <c r="L3567">
        <v>9.4480000000000004</v>
      </c>
      <c r="M3567">
        <v>-15.582000000000001</v>
      </c>
    </row>
    <row r="3568" spans="1:13" x14ac:dyDescent="0.3">
      <c r="A3568" t="s">
        <v>22</v>
      </c>
      <c r="B3568">
        <v>2014</v>
      </c>
      <c r="C3568" t="s">
        <v>19</v>
      </c>
      <c r="D3568" t="s">
        <v>36</v>
      </c>
      <c r="E3568">
        <v>12</v>
      </c>
      <c r="F3568">
        <v>28</v>
      </c>
      <c r="G3568">
        <v>1330</v>
      </c>
      <c r="H3568">
        <v>1811.52</v>
      </c>
      <c r="I3568">
        <v>3.96</v>
      </c>
      <c r="J3568">
        <v>2.1800000000000002</v>
      </c>
      <c r="K3568">
        <v>28.094999999999999</v>
      </c>
      <c r="L3568">
        <v>32.625</v>
      </c>
      <c r="M3568">
        <v>24.513999999999999</v>
      </c>
    </row>
    <row r="3569" spans="1:13" x14ac:dyDescent="0.3">
      <c r="A3569" t="s">
        <v>22</v>
      </c>
      <c r="B3569">
        <v>2014</v>
      </c>
      <c r="C3569" t="s">
        <v>16</v>
      </c>
      <c r="D3569" t="s">
        <v>36</v>
      </c>
      <c r="F3569">
        <v>58</v>
      </c>
      <c r="G3569">
        <v>1330</v>
      </c>
      <c r="H3569">
        <v>4830.72</v>
      </c>
      <c r="I3569">
        <v>10.56</v>
      </c>
      <c r="J3569">
        <v>1.81</v>
      </c>
      <c r="K3569" t="s">
        <v>622</v>
      </c>
      <c r="L3569">
        <v>32.625</v>
      </c>
      <c r="M3569">
        <v>24.513999999999999</v>
      </c>
    </row>
    <row r="3570" spans="1:13" x14ac:dyDescent="0.3">
      <c r="A3570" t="s">
        <v>13</v>
      </c>
      <c r="B3570">
        <v>2014</v>
      </c>
      <c r="C3570" t="s">
        <v>19</v>
      </c>
      <c r="D3570" t="s">
        <v>36</v>
      </c>
      <c r="E3570">
        <v>3643</v>
      </c>
      <c r="F3570">
        <v>11821</v>
      </c>
      <c r="G3570">
        <v>1330</v>
      </c>
      <c r="H3570">
        <v>549947.28</v>
      </c>
      <c r="I3570">
        <v>1202.19</v>
      </c>
      <c r="J3570">
        <v>2.9369999999999998</v>
      </c>
      <c r="K3570">
        <v>28.094999999999999</v>
      </c>
      <c r="L3570">
        <v>32.625</v>
      </c>
      <c r="M3570">
        <v>24.513999999999999</v>
      </c>
    </row>
    <row r="3571" spans="1:13" x14ac:dyDescent="0.3">
      <c r="A3571" t="s">
        <v>13</v>
      </c>
      <c r="B3571">
        <v>2014</v>
      </c>
      <c r="C3571" t="s">
        <v>21</v>
      </c>
      <c r="D3571" t="s">
        <v>36</v>
      </c>
      <c r="F3571">
        <v>26378</v>
      </c>
      <c r="G3571">
        <v>1330</v>
      </c>
      <c r="H3571">
        <v>1359545.76</v>
      </c>
      <c r="I3571">
        <v>2971.98</v>
      </c>
      <c r="J3571">
        <v>3.5070000000000001</v>
      </c>
      <c r="K3571" t="s">
        <v>622</v>
      </c>
      <c r="M3571">
        <v>24.513999999999999</v>
      </c>
    </row>
    <row r="3572" spans="1:13" x14ac:dyDescent="0.3">
      <c r="A3572" t="s">
        <v>13</v>
      </c>
      <c r="B3572">
        <v>2014</v>
      </c>
      <c r="C3572" t="s">
        <v>16</v>
      </c>
      <c r="D3572" t="s">
        <v>36</v>
      </c>
      <c r="E3572">
        <v>4005</v>
      </c>
      <c r="G3572">
        <v>1330</v>
      </c>
      <c r="H3572">
        <v>604594.80000000005</v>
      </c>
      <c r="I3572">
        <v>1321.65</v>
      </c>
      <c r="J3572">
        <v>3.62</v>
      </c>
      <c r="K3572">
        <v>28.094999999999999</v>
      </c>
      <c r="L3572">
        <v>32.625</v>
      </c>
      <c r="M3572">
        <v>24.513999999999999</v>
      </c>
    </row>
    <row r="3573" spans="1:13" x14ac:dyDescent="0.3">
      <c r="A3573" t="s">
        <v>18</v>
      </c>
      <c r="B3573">
        <v>2014</v>
      </c>
      <c r="C3573" t="s">
        <v>19</v>
      </c>
      <c r="D3573" t="s">
        <v>36</v>
      </c>
      <c r="E3573">
        <v>1921</v>
      </c>
      <c r="F3573">
        <v>316965</v>
      </c>
      <c r="G3573" t="s">
        <v>623</v>
      </c>
      <c r="H3573">
        <v>289994.15999999997</v>
      </c>
      <c r="I3573">
        <v>633.92999999999995</v>
      </c>
      <c r="J3573">
        <v>165</v>
      </c>
      <c r="K3573">
        <v>28.094999999999999</v>
      </c>
      <c r="L3573">
        <v>32.625</v>
      </c>
      <c r="M3573">
        <v>24.513999999999999</v>
      </c>
    </row>
    <row r="3574" spans="1:13" x14ac:dyDescent="0.3">
      <c r="A3574" t="s">
        <v>32</v>
      </c>
      <c r="B3574">
        <v>2014</v>
      </c>
      <c r="C3574" t="s">
        <v>19</v>
      </c>
      <c r="D3574" t="s">
        <v>36</v>
      </c>
      <c r="E3574">
        <v>9</v>
      </c>
      <c r="F3574">
        <v>7</v>
      </c>
      <c r="G3574">
        <v>1330</v>
      </c>
      <c r="H3574">
        <v>1358.64</v>
      </c>
      <c r="I3574">
        <v>2.97</v>
      </c>
      <c r="J3574">
        <v>-0.78</v>
      </c>
      <c r="K3574">
        <v>28.094999999999999</v>
      </c>
      <c r="L3574">
        <v>32.625</v>
      </c>
      <c r="M3574">
        <v>24.513999999999999</v>
      </c>
    </row>
    <row r="3575" spans="1:13" x14ac:dyDescent="0.3">
      <c r="A3575" t="s">
        <v>32</v>
      </c>
      <c r="B3575">
        <v>2014</v>
      </c>
      <c r="C3575" t="s">
        <v>108</v>
      </c>
      <c r="D3575" t="s">
        <v>36</v>
      </c>
      <c r="E3575">
        <v>171</v>
      </c>
      <c r="F3575">
        <v>174</v>
      </c>
      <c r="G3575">
        <v>1330</v>
      </c>
      <c r="H3575">
        <v>25814.16</v>
      </c>
      <c r="I3575">
        <v>56.43</v>
      </c>
      <c r="J3575">
        <v>1.01</v>
      </c>
      <c r="K3575">
        <v>28.094999999999999</v>
      </c>
      <c r="L3575">
        <v>32.625</v>
      </c>
      <c r="M3575">
        <v>24.513999999999999</v>
      </c>
    </row>
    <row r="3576" spans="1:13" x14ac:dyDescent="0.3">
      <c r="A3576" t="s">
        <v>32</v>
      </c>
      <c r="B3576">
        <v>2014</v>
      </c>
      <c r="C3576" t="s">
        <v>16</v>
      </c>
      <c r="D3576" t="s">
        <v>36</v>
      </c>
      <c r="E3576">
        <v>592</v>
      </c>
      <c r="F3576">
        <v>211</v>
      </c>
      <c r="G3576">
        <v>1330</v>
      </c>
      <c r="H3576">
        <v>89368.320000000007</v>
      </c>
      <c r="I3576">
        <v>195.36</v>
      </c>
      <c r="J3576">
        <v>0.66</v>
      </c>
      <c r="K3576">
        <v>28.094999999999999</v>
      </c>
      <c r="L3576">
        <v>32.625</v>
      </c>
      <c r="M3576">
        <v>24.513999999999999</v>
      </c>
    </row>
    <row r="3577" spans="1:13" x14ac:dyDescent="0.3">
      <c r="A3577" t="s">
        <v>13</v>
      </c>
      <c r="B3577">
        <v>2015</v>
      </c>
      <c r="C3577" t="s">
        <v>19</v>
      </c>
      <c r="D3577" t="s">
        <v>326</v>
      </c>
      <c r="E3577">
        <v>5884</v>
      </c>
      <c r="F3577">
        <v>16837</v>
      </c>
      <c r="G3577">
        <v>757.7</v>
      </c>
      <c r="H3577">
        <v>929142.44</v>
      </c>
      <c r="I3577">
        <v>1941.72</v>
      </c>
      <c r="J3577">
        <v>2.86</v>
      </c>
      <c r="K3577">
        <v>25.398</v>
      </c>
      <c r="L3577">
        <v>37.597000000000001</v>
      </c>
      <c r="M3577">
        <v>13.638</v>
      </c>
    </row>
    <row r="3578" spans="1:13" x14ac:dyDescent="0.3">
      <c r="A3578" t="s">
        <v>20</v>
      </c>
      <c r="B3578">
        <v>2015</v>
      </c>
      <c r="C3578" t="s">
        <v>21</v>
      </c>
      <c r="D3578" t="s">
        <v>326</v>
      </c>
      <c r="E3578">
        <v>19050</v>
      </c>
      <c r="F3578">
        <v>83419</v>
      </c>
      <c r="G3578">
        <v>757.7</v>
      </c>
      <c r="H3578">
        <v>3008185.5</v>
      </c>
      <c r="I3578">
        <v>6286.5</v>
      </c>
      <c r="J3578">
        <v>4.38</v>
      </c>
      <c r="K3578">
        <v>25.398</v>
      </c>
      <c r="L3578">
        <v>37.597000000000001</v>
      </c>
      <c r="M3578">
        <v>13.638</v>
      </c>
    </row>
    <row r="3579" spans="1:13" x14ac:dyDescent="0.3">
      <c r="A3579" t="s">
        <v>13</v>
      </c>
      <c r="B3579">
        <v>2015</v>
      </c>
      <c r="C3579" t="s">
        <v>19</v>
      </c>
      <c r="D3579" t="s">
        <v>406</v>
      </c>
      <c r="E3579">
        <v>304503</v>
      </c>
      <c r="F3579">
        <v>646362</v>
      </c>
      <c r="G3579">
        <v>1572.6</v>
      </c>
      <c r="H3579">
        <v>48084068.729999997</v>
      </c>
      <c r="I3579">
        <v>100485.99</v>
      </c>
      <c r="J3579">
        <v>2.0499999999999998</v>
      </c>
      <c r="K3579">
        <v>-2.8610000000000002</v>
      </c>
      <c r="L3579">
        <v>9.6920000000000002</v>
      </c>
      <c r="M3579">
        <v>-15.64</v>
      </c>
    </row>
    <row r="3580" spans="1:13" x14ac:dyDescent="0.3">
      <c r="A3580" t="s">
        <v>18</v>
      </c>
      <c r="B3580">
        <v>2015</v>
      </c>
      <c r="C3580" t="s">
        <v>19</v>
      </c>
      <c r="D3580" t="s">
        <v>406</v>
      </c>
      <c r="E3580">
        <v>193</v>
      </c>
      <c r="F3580">
        <v>290</v>
      </c>
      <c r="G3580">
        <v>1572.6</v>
      </c>
      <c r="H3580">
        <v>30476.63</v>
      </c>
      <c r="J3580">
        <v>1.5</v>
      </c>
      <c r="K3580">
        <v>-2.8610000000000002</v>
      </c>
      <c r="L3580">
        <v>9.6920000000000002</v>
      </c>
      <c r="M3580">
        <v>-15.64</v>
      </c>
    </row>
    <row r="3581" spans="1:13" x14ac:dyDescent="0.3">
      <c r="A3581" t="s">
        <v>32</v>
      </c>
      <c r="B3581">
        <v>2015</v>
      </c>
      <c r="C3581" t="s">
        <v>19</v>
      </c>
      <c r="D3581" t="s">
        <v>406</v>
      </c>
      <c r="E3581">
        <v>6457</v>
      </c>
      <c r="F3581">
        <v>2180</v>
      </c>
      <c r="G3581">
        <v>1572.6</v>
      </c>
      <c r="H3581">
        <v>1019624.87</v>
      </c>
      <c r="I3581">
        <v>2130.81</v>
      </c>
      <c r="J3581">
        <v>0.40300000000000002</v>
      </c>
      <c r="K3581">
        <v>-2.8610000000000002</v>
      </c>
      <c r="L3581">
        <v>9.6920000000000002</v>
      </c>
      <c r="M3581">
        <v>-15.64</v>
      </c>
    </row>
    <row r="3582" spans="1:13" x14ac:dyDescent="0.3">
      <c r="A3582" t="s">
        <v>32</v>
      </c>
      <c r="B3582">
        <v>2015</v>
      </c>
      <c r="C3582" t="s">
        <v>21</v>
      </c>
      <c r="D3582" t="s">
        <v>406</v>
      </c>
      <c r="E3582">
        <v>18</v>
      </c>
      <c r="F3582">
        <v>9</v>
      </c>
      <c r="G3582" t="s">
        <v>624</v>
      </c>
      <c r="H3582">
        <v>2842.38</v>
      </c>
      <c r="I3582">
        <v>5.94</v>
      </c>
      <c r="J3582">
        <v>0.46500000000000002</v>
      </c>
      <c r="K3582">
        <v>-2.8610000000000002</v>
      </c>
      <c r="L3582">
        <v>9.6920000000000002</v>
      </c>
      <c r="M3582">
        <v>-15.64</v>
      </c>
    </row>
    <row r="3583" spans="1:13" x14ac:dyDescent="0.3">
      <c r="A3583" t="s">
        <v>20</v>
      </c>
      <c r="B3583">
        <v>2015</v>
      </c>
      <c r="C3583" t="s">
        <v>21</v>
      </c>
      <c r="D3583" t="s">
        <v>406</v>
      </c>
      <c r="E3583">
        <v>281870</v>
      </c>
      <c r="F3583">
        <v>544889</v>
      </c>
      <c r="G3583">
        <v>1572.6</v>
      </c>
      <c r="H3583">
        <v>44510091.700000003</v>
      </c>
      <c r="I3583">
        <v>93017.1</v>
      </c>
      <c r="J3583">
        <v>1.333</v>
      </c>
      <c r="K3583">
        <v>-2.8610000000000002</v>
      </c>
      <c r="L3583">
        <v>9.6920000000000002</v>
      </c>
      <c r="M3583">
        <v>-15.64</v>
      </c>
    </row>
    <row r="3584" spans="1:13" x14ac:dyDescent="0.3">
      <c r="A3584" t="s">
        <v>13</v>
      </c>
      <c r="B3584">
        <v>2016</v>
      </c>
      <c r="C3584" t="s">
        <v>19</v>
      </c>
      <c r="D3584" t="s">
        <v>326</v>
      </c>
      <c r="E3584">
        <v>5973</v>
      </c>
      <c r="F3584">
        <v>17260</v>
      </c>
      <c r="G3584">
        <v>747.1</v>
      </c>
      <c r="H3584">
        <v>915362.25</v>
      </c>
      <c r="I3584">
        <v>2090.5500000000002</v>
      </c>
      <c r="J3584">
        <v>2.89</v>
      </c>
      <c r="K3584">
        <v>26.312999999999999</v>
      </c>
      <c r="L3584">
        <v>37.972000000000001</v>
      </c>
      <c r="M3584">
        <v>15.452</v>
      </c>
    </row>
    <row r="3585" spans="1:13" x14ac:dyDescent="0.3">
      <c r="A3585" t="s">
        <v>20</v>
      </c>
      <c r="B3585">
        <v>2016</v>
      </c>
      <c r="D3585" t="s">
        <v>326</v>
      </c>
      <c r="E3585">
        <v>19622</v>
      </c>
      <c r="F3585">
        <v>87182</v>
      </c>
      <c r="G3585">
        <v>747.1</v>
      </c>
      <c r="H3585">
        <v>3007071.5</v>
      </c>
      <c r="I3585">
        <v>6867.7</v>
      </c>
      <c r="J3585">
        <v>4.4400000000000004</v>
      </c>
      <c r="K3585">
        <v>26.312999999999999</v>
      </c>
      <c r="L3585">
        <v>37.972000000000001</v>
      </c>
      <c r="M3585">
        <v>15.452</v>
      </c>
    </row>
    <row r="3586" spans="1:13" x14ac:dyDescent="0.3">
      <c r="A3586" t="s">
        <v>13</v>
      </c>
      <c r="B3586">
        <v>2016</v>
      </c>
      <c r="C3586" t="s">
        <v>19</v>
      </c>
      <c r="D3586" t="s">
        <v>406</v>
      </c>
      <c r="E3586">
        <v>283443</v>
      </c>
      <c r="F3586">
        <v>572213</v>
      </c>
      <c r="G3586">
        <v>902.8</v>
      </c>
      <c r="H3586">
        <v>43437639.75</v>
      </c>
      <c r="J3586">
        <v>2.0259999999999998</v>
      </c>
      <c r="K3586">
        <v>-1.982</v>
      </c>
      <c r="L3586">
        <v>10.172000000000001</v>
      </c>
      <c r="M3586">
        <v>-13.51</v>
      </c>
    </row>
    <row r="3587" spans="1:13" x14ac:dyDescent="0.3">
      <c r="A3587" t="s">
        <v>18</v>
      </c>
      <c r="B3587">
        <v>2016</v>
      </c>
      <c r="C3587" t="s">
        <v>19</v>
      </c>
      <c r="D3587" t="s">
        <v>406</v>
      </c>
      <c r="E3587">
        <v>45</v>
      </c>
      <c r="F3587">
        <v>68</v>
      </c>
      <c r="G3587">
        <v>902.8</v>
      </c>
      <c r="H3587">
        <v>6896.25</v>
      </c>
      <c r="I3587">
        <v>15.75</v>
      </c>
      <c r="J3587">
        <v>1.5</v>
      </c>
      <c r="K3587">
        <v>-1.982</v>
      </c>
      <c r="L3587">
        <v>10.172000000000001</v>
      </c>
      <c r="M3587">
        <v>-13.51</v>
      </c>
    </row>
    <row r="3588" spans="1:13" x14ac:dyDescent="0.3">
      <c r="A3588" t="s">
        <v>32</v>
      </c>
      <c r="B3588">
        <v>2016</v>
      </c>
      <c r="C3588" t="s">
        <v>19</v>
      </c>
      <c r="D3588" t="s">
        <v>406</v>
      </c>
      <c r="E3588">
        <v>9636</v>
      </c>
      <c r="F3588">
        <v>3288</v>
      </c>
      <c r="G3588">
        <v>902.8</v>
      </c>
      <c r="H3588">
        <v>1476717</v>
      </c>
      <c r="I3588">
        <v>3372.6</v>
      </c>
      <c r="J3588">
        <v>0.375</v>
      </c>
      <c r="K3588">
        <v>-1.982</v>
      </c>
      <c r="L3588">
        <v>10.172000000000001</v>
      </c>
      <c r="M3588">
        <v>-13.51</v>
      </c>
    </row>
    <row r="3589" spans="1:13" x14ac:dyDescent="0.3">
      <c r="A3589" t="s">
        <v>20</v>
      </c>
      <c r="B3589">
        <v>2016</v>
      </c>
      <c r="C3589" t="s">
        <v>21</v>
      </c>
      <c r="D3589" t="s">
        <v>406</v>
      </c>
      <c r="E3589">
        <v>290301</v>
      </c>
      <c r="F3589">
        <v>548542</v>
      </c>
      <c r="G3589">
        <v>902.8</v>
      </c>
      <c r="H3589">
        <v>44488628.25</v>
      </c>
      <c r="I3589">
        <v>101605.35</v>
      </c>
      <c r="J3589">
        <v>1.4159999999999999</v>
      </c>
      <c r="K3589">
        <v>-1.982</v>
      </c>
      <c r="L3589">
        <v>10.172000000000001</v>
      </c>
      <c r="M3589">
        <v>-13.51</v>
      </c>
    </row>
    <row r="3590" spans="1:13" x14ac:dyDescent="0.3">
      <c r="A3590" t="s">
        <v>13</v>
      </c>
      <c r="B3590">
        <v>2017</v>
      </c>
      <c r="C3590" t="s">
        <v>19</v>
      </c>
      <c r="D3590" t="s">
        <v>326</v>
      </c>
      <c r="E3590">
        <v>5854</v>
      </c>
      <c r="F3590">
        <v>16837</v>
      </c>
      <c r="G3590">
        <v>533.70000000000005</v>
      </c>
      <c r="H3590">
        <v>921653.76000000001</v>
      </c>
      <c r="I3590">
        <v>2224.52</v>
      </c>
      <c r="J3590">
        <v>2.88</v>
      </c>
      <c r="K3590">
        <v>25.786000000000001</v>
      </c>
      <c r="L3590">
        <v>38.472000000000001</v>
      </c>
      <c r="M3590">
        <v>13.78</v>
      </c>
    </row>
    <row r="3591" spans="1:13" x14ac:dyDescent="0.3">
      <c r="A3591" t="s">
        <v>20</v>
      </c>
      <c r="B3591">
        <v>2017</v>
      </c>
      <c r="C3591" t="s">
        <v>21</v>
      </c>
      <c r="D3591" t="s">
        <v>326</v>
      </c>
      <c r="E3591">
        <v>19671</v>
      </c>
      <c r="H3591">
        <v>3097002.24</v>
      </c>
      <c r="I3591">
        <v>7474.98</v>
      </c>
      <c r="J3591">
        <v>4.24</v>
      </c>
      <c r="K3591">
        <v>25.786000000000001</v>
      </c>
      <c r="L3591">
        <v>38.472000000000001</v>
      </c>
      <c r="M3591">
        <v>13.78</v>
      </c>
    </row>
    <row r="3592" spans="1:13" x14ac:dyDescent="0.3">
      <c r="A3592" t="s">
        <v>22</v>
      </c>
      <c r="B3592">
        <v>2017</v>
      </c>
      <c r="C3592" t="s">
        <v>19</v>
      </c>
      <c r="D3592" t="s">
        <v>406</v>
      </c>
      <c r="E3592">
        <v>238</v>
      </c>
      <c r="F3592">
        <v>126</v>
      </c>
      <c r="G3592">
        <v>1279.0999999999999</v>
      </c>
      <c r="H3592">
        <v>37470.720000000001</v>
      </c>
      <c r="I3592">
        <v>90.44</v>
      </c>
      <c r="J3592">
        <v>0.56699999999999995</v>
      </c>
      <c r="K3592">
        <v>-3.0470000000000002</v>
      </c>
      <c r="L3592">
        <v>9.82</v>
      </c>
      <c r="M3592">
        <v>-16.832999999999998</v>
      </c>
    </row>
    <row r="3593" spans="1:13" x14ac:dyDescent="0.3">
      <c r="A3593" t="s">
        <v>22</v>
      </c>
      <c r="B3593">
        <v>2017</v>
      </c>
      <c r="C3593" t="s">
        <v>21</v>
      </c>
      <c r="D3593" t="s">
        <v>406</v>
      </c>
      <c r="E3593">
        <v>8486</v>
      </c>
      <c r="F3593">
        <v>4725</v>
      </c>
      <c r="G3593">
        <v>1279.0999999999999</v>
      </c>
      <c r="I3593">
        <v>3224.68</v>
      </c>
      <c r="J3593">
        <v>0.56999999999999995</v>
      </c>
      <c r="K3593">
        <v>-3.0470000000000002</v>
      </c>
      <c r="L3593">
        <v>9.82</v>
      </c>
      <c r="M3593">
        <v>-16.832999999999998</v>
      </c>
    </row>
    <row r="3594" spans="1:13" x14ac:dyDescent="0.3">
      <c r="A3594" t="s">
        <v>13</v>
      </c>
      <c r="B3594">
        <v>2017</v>
      </c>
      <c r="C3594" t="s">
        <v>19</v>
      </c>
      <c r="D3594" t="s">
        <v>406</v>
      </c>
      <c r="E3594">
        <v>273582</v>
      </c>
      <c r="F3594">
        <v>663755</v>
      </c>
      <c r="G3594">
        <v>1279.0999999999999</v>
      </c>
      <c r="H3594">
        <v>43072750.079999998</v>
      </c>
      <c r="I3594">
        <v>103961.16</v>
      </c>
      <c r="J3594">
        <v>2.31</v>
      </c>
      <c r="K3594" t="s">
        <v>625</v>
      </c>
      <c r="L3594">
        <v>9.82</v>
      </c>
      <c r="M3594">
        <v>-16.832999999999998</v>
      </c>
    </row>
    <row r="3595" spans="1:13" x14ac:dyDescent="0.3">
      <c r="A3595" t="s">
        <v>32</v>
      </c>
      <c r="B3595">
        <v>2017</v>
      </c>
      <c r="C3595" t="s">
        <v>19</v>
      </c>
      <c r="D3595" t="s">
        <v>406</v>
      </c>
      <c r="E3595">
        <v>10256</v>
      </c>
      <c r="F3595">
        <v>3468</v>
      </c>
      <c r="G3595">
        <v>1279.0999999999999</v>
      </c>
      <c r="H3595">
        <v>1614704.6399999999</v>
      </c>
      <c r="I3595">
        <v>3897.28</v>
      </c>
      <c r="J3595">
        <v>0.372</v>
      </c>
      <c r="K3595">
        <v>-3.0470000000000002</v>
      </c>
      <c r="L3595">
        <v>9.82</v>
      </c>
      <c r="M3595">
        <v>-16.832999999999998</v>
      </c>
    </row>
    <row r="3596" spans="1:13" x14ac:dyDescent="0.3">
      <c r="A3596" t="s">
        <v>32</v>
      </c>
      <c r="B3596">
        <v>2017</v>
      </c>
      <c r="C3596" t="s">
        <v>21</v>
      </c>
      <c r="D3596" t="s">
        <v>406</v>
      </c>
      <c r="E3596">
        <v>64</v>
      </c>
      <c r="F3596">
        <v>38</v>
      </c>
      <c r="G3596">
        <v>1279.0999999999999</v>
      </c>
      <c r="H3596">
        <v>10076.16</v>
      </c>
      <c r="I3596">
        <v>24.32</v>
      </c>
      <c r="J3596">
        <v>0.6</v>
      </c>
      <c r="K3596">
        <v>-3.0470000000000002</v>
      </c>
      <c r="L3596">
        <v>9.82</v>
      </c>
      <c r="M3596">
        <v>-16.832999999999998</v>
      </c>
    </row>
    <row r="3597" spans="1:13" x14ac:dyDescent="0.3">
      <c r="A3597" t="s">
        <v>20</v>
      </c>
      <c r="B3597">
        <v>2017</v>
      </c>
      <c r="C3597" t="s">
        <v>21</v>
      </c>
      <c r="D3597" t="s">
        <v>406</v>
      </c>
      <c r="E3597">
        <v>299336</v>
      </c>
      <c r="F3597">
        <v>640196</v>
      </c>
      <c r="G3597">
        <v>1279.0999999999999</v>
      </c>
      <c r="I3597">
        <v>113747.68</v>
      </c>
      <c r="J3597">
        <v>1.645</v>
      </c>
      <c r="K3597">
        <v>-3.0470000000000002</v>
      </c>
      <c r="L3597">
        <v>9.82</v>
      </c>
      <c r="M3597">
        <v>-16.832999999999998</v>
      </c>
    </row>
    <row r="3598" spans="1:13" x14ac:dyDescent="0.3">
      <c r="A3598" t="s">
        <v>13</v>
      </c>
      <c r="B3598">
        <v>2018</v>
      </c>
      <c r="C3598" t="s">
        <v>19</v>
      </c>
      <c r="D3598" t="s">
        <v>326</v>
      </c>
      <c r="E3598">
        <v>5848</v>
      </c>
      <c r="F3598">
        <v>16826</v>
      </c>
      <c r="G3598">
        <v>678.5</v>
      </c>
      <c r="H3598">
        <v>948545.6</v>
      </c>
      <c r="I3598">
        <v>2046.8</v>
      </c>
      <c r="J3598">
        <v>2.88</v>
      </c>
      <c r="K3598">
        <v>25.495000000000001</v>
      </c>
      <c r="L3598">
        <v>37.601999999999997</v>
      </c>
      <c r="M3598">
        <v>14.291</v>
      </c>
    </row>
    <row r="3599" spans="1:13" x14ac:dyDescent="0.3">
      <c r="A3599" t="s">
        <v>20</v>
      </c>
      <c r="B3599">
        <v>2018</v>
      </c>
      <c r="C3599" t="s">
        <v>21</v>
      </c>
      <c r="D3599" t="s">
        <v>326</v>
      </c>
      <c r="E3599">
        <v>19220</v>
      </c>
      <c r="F3599">
        <v>82876</v>
      </c>
      <c r="G3599">
        <v>678.5</v>
      </c>
      <c r="H3599">
        <v>3117484</v>
      </c>
      <c r="I3599">
        <v>6727</v>
      </c>
      <c r="J3599">
        <v>4.3099999999999996</v>
      </c>
      <c r="K3599">
        <v>25.495000000000001</v>
      </c>
      <c r="L3599">
        <v>37.601999999999997</v>
      </c>
      <c r="M3599">
        <v>14.291</v>
      </c>
    </row>
    <row r="3600" spans="1:13" x14ac:dyDescent="0.3">
      <c r="A3600" t="s">
        <v>22</v>
      </c>
      <c r="B3600">
        <v>2018</v>
      </c>
      <c r="D3600" t="s">
        <v>406</v>
      </c>
      <c r="E3600">
        <v>159</v>
      </c>
      <c r="F3600">
        <v>84</v>
      </c>
      <c r="G3600">
        <v>1016.3</v>
      </c>
      <c r="H3600">
        <v>25789.8</v>
      </c>
      <c r="I3600">
        <v>55.65</v>
      </c>
      <c r="J3600">
        <v>0.55000000000000004</v>
      </c>
      <c r="K3600">
        <v>-3.7559999999999998</v>
      </c>
      <c r="L3600">
        <v>9.4939999999999998</v>
      </c>
      <c r="M3600" t="s">
        <v>626</v>
      </c>
    </row>
    <row r="3601" spans="1:13" x14ac:dyDescent="0.3">
      <c r="A3601" t="s">
        <v>22</v>
      </c>
      <c r="B3601">
        <v>2018</v>
      </c>
      <c r="C3601" t="s">
        <v>21</v>
      </c>
      <c r="D3601" t="s">
        <v>406</v>
      </c>
      <c r="E3601">
        <v>4056</v>
      </c>
      <c r="F3601">
        <v>2987</v>
      </c>
      <c r="G3601">
        <v>1016.3</v>
      </c>
      <c r="H3601">
        <v>657883.19999999995</v>
      </c>
      <c r="I3601">
        <v>1419.6</v>
      </c>
      <c r="J3601">
        <v>0.56999999999999995</v>
      </c>
      <c r="K3601">
        <v>-3.7559999999999998</v>
      </c>
      <c r="L3601">
        <v>9.4939999999999998</v>
      </c>
      <c r="M3601">
        <v>-17.100000000000001</v>
      </c>
    </row>
    <row r="3602" spans="1:13" x14ac:dyDescent="0.3">
      <c r="A3602" t="s">
        <v>13</v>
      </c>
      <c r="B3602">
        <v>2018</v>
      </c>
      <c r="C3602" t="s">
        <v>19</v>
      </c>
      <c r="D3602" t="s">
        <v>406</v>
      </c>
      <c r="F3602">
        <v>615799</v>
      </c>
      <c r="H3602">
        <v>42498346.399999999</v>
      </c>
      <c r="I3602">
        <v>91704.2</v>
      </c>
      <c r="K3602">
        <v>-3.7559999999999998</v>
      </c>
      <c r="L3602">
        <v>9.4939999999999998</v>
      </c>
      <c r="M3602">
        <v>-17.100000000000001</v>
      </c>
    </row>
    <row r="3603" spans="1:13" x14ac:dyDescent="0.3">
      <c r="A3603" t="s">
        <v>32</v>
      </c>
      <c r="B3603">
        <v>2018</v>
      </c>
      <c r="C3603" t="s">
        <v>19</v>
      </c>
      <c r="D3603" t="s">
        <v>406</v>
      </c>
      <c r="E3603">
        <v>10962</v>
      </c>
      <c r="F3603">
        <v>3704</v>
      </c>
      <c r="G3603">
        <v>1016.3</v>
      </c>
      <c r="H3603">
        <v>1778036.4</v>
      </c>
      <c r="I3603">
        <v>3836.7</v>
      </c>
      <c r="J3603">
        <v>0.36799999999999999</v>
      </c>
      <c r="K3603">
        <v>-3.7559999999999998</v>
      </c>
      <c r="L3603">
        <v>9.4939999999999998</v>
      </c>
      <c r="M3603">
        <v>-17.100000000000001</v>
      </c>
    </row>
    <row r="3604" spans="1:13" x14ac:dyDescent="0.3">
      <c r="A3604" t="s">
        <v>20</v>
      </c>
      <c r="B3604">
        <v>2018</v>
      </c>
      <c r="C3604" t="s">
        <v>21</v>
      </c>
      <c r="D3604" t="s">
        <v>406</v>
      </c>
      <c r="E3604">
        <v>288387</v>
      </c>
      <c r="F3604">
        <v>671799</v>
      </c>
      <c r="G3604">
        <v>1016.3</v>
      </c>
      <c r="H3604">
        <v>46776371.399999999</v>
      </c>
      <c r="I3604">
        <v>100935.45</v>
      </c>
      <c r="K3604">
        <v>-3.7559999999999998</v>
      </c>
      <c r="L3604">
        <v>9.4939999999999998</v>
      </c>
      <c r="M3604">
        <v>-17.100000000000001</v>
      </c>
    </row>
    <row r="3605" spans="1:13" x14ac:dyDescent="0.3">
      <c r="A3605" t="s">
        <v>13</v>
      </c>
      <c r="B3605">
        <v>2019</v>
      </c>
      <c r="C3605" t="s">
        <v>19</v>
      </c>
      <c r="D3605" t="s">
        <v>326</v>
      </c>
      <c r="E3605">
        <v>5848</v>
      </c>
      <c r="F3605">
        <v>17580</v>
      </c>
      <c r="G3605">
        <v>546.9</v>
      </c>
      <c r="H3605">
        <v>1004452.48</v>
      </c>
      <c r="I3605">
        <v>2163.7600000000002</v>
      </c>
      <c r="J3605">
        <v>3.01</v>
      </c>
      <c r="K3605" t="s">
        <v>627</v>
      </c>
      <c r="L3605">
        <v>38.088000000000001</v>
      </c>
      <c r="M3605">
        <v>13.654999999999999</v>
      </c>
    </row>
    <row r="3606" spans="1:13" x14ac:dyDescent="0.3">
      <c r="A3606" t="s">
        <v>20</v>
      </c>
      <c r="B3606">
        <v>2019</v>
      </c>
      <c r="C3606" t="s">
        <v>39</v>
      </c>
      <c r="D3606" t="s">
        <v>326</v>
      </c>
      <c r="E3606">
        <v>19228</v>
      </c>
      <c r="F3606">
        <v>82905</v>
      </c>
      <c r="G3606">
        <v>546.9</v>
      </c>
      <c r="H3606">
        <v>3302601.28</v>
      </c>
      <c r="I3606">
        <v>7114.36</v>
      </c>
      <c r="J3606">
        <v>4.3099999999999996</v>
      </c>
      <c r="K3606">
        <v>25.28</v>
      </c>
      <c r="L3606">
        <v>38.088000000000001</v>
      </c>
      <c r="M3606">
        <v>13.654999999999999</v>
      </c>
    </row>
    <row r="3607" spans="1:13" x14ac:dyDescent="0.3">
      <c r="A3607" t="s">
        <v>22</v>
      </c>
      <c r="B3607">
        <v>2019</v>
      </c>
      <c r="C3607" t="s">
        <v>19</v>
      </c>
      <c r="D3607" t="s">
        <v>406</v>
      </c>
      <c r="E3607">
        <v>205</v>
      </c>
      <c r="F3607">
        <v>107</v>
      </c>
      <c r="G3607">
        <v>1324.1</v>
      </c>
      <c r="H3607">
        <v>35210.800000000003</v>
      </c>
      <c r="J3607">
        <v>0.55000000000000004</v>
      </c>
      <c r="K3607">
        <v>-5.1150000000000002</v>
      </c>
      <c r="L3607">
        <v>7.7009999999999996</v>
      </c>
      <c r="M3607" t="s">
        <v>628</v>
      </c>
    </row>
    <row r="3608" spans="1:13" x14ac:dyDescent="0.3">
      <c r="A3608" t="s">
        <v>13</v>
      </c>
      <c r="B3608">
        <v>2019</v>
      </c>
      <c r="C3608" t="s">
        <v>19</v>
      </c>
      <c r="D3608" t="s">
        <v>406</v>
      </c>
      <c r="E3608">
        <v>280513</v>
      </c>
      <c r="F3608">
        <v>587099</v>
      </c>
      <c r="G3608">
        <v>1324.1</v>
      </c>
      <c r="H3608">
        <v>48180912.880000003</v>
      </c>
      <c r="I3608">
        <v>103789.81</v>
      </c>
      <c r="J3608">
        <v>2.0760000000000001</v>
      </c>
      <c r="K3608">
        <v>-5.1150000000000002</v>
      </c>
      <c r="L3608">
        <v>7.7009999999999996</v>
      </c>
      <c r="M3608">
        <v>-19.359000000000002</v>
      </c>
    </row>
    <row r="3609" spans="1:13" x14ac:dyDescent="0.3">
      <c r="A3609" t="s">
        <v>18</v>
      </c>
      <c r="B3609">
        <v>2019</v>
      </c>
      <c r="C3609" t="s">
        <v>24</v>
      </c>
      <c r="D3609" t="s">
        <v>406</v>
      </c>
      <c r="E3609">
        <v>37</v>
      </c>
      <c r="F3609">
        <v>83</v>
      </c>
      <c r="G3609">
        <v>1324.1</v>
      </c>
      <c r="H3609">
        <v>6355.12</v>
      </c>
      <c r="I3609">
        <v>13.69</v>
      </c>
      <c r="K3609">
        <v>-5.1150000000000002</v>
      </c>
      <c r="L3609">
        <v>7.7009999999999996</v>
      </c>
      <c r="M3609">
        <v>-19.359000000000002</v>
      </c>
    </row>
    <row r="3610" spans="1:13" x14ac:dyDescent="0.3">
      <c r="A3610" t="s">
        <v>32</v>
      </c>
      <c r="B3610">
        <v>2019</v>
      </c>
      <c r="C3610" t="s">
        <v>19</v>
      </c>
      <c r="D3610" t="s">
        <v>406</v>
      </c>
      <c r="E3610">
        <v>8315</v>
      </c>
      <c r="F3610">
        <v>2802</v>
      </c>
      <c r="G3610">
        <v>1324.1</v>
      </c>
      <c r="H3610">
        <v>1428184.4</v>
      </c>
      <c r="I3610">
        <v>3076.55</v>
      </c>
      <c r="J3610">
        <v>0.371</v>
      </c>
      <c r="K3610">
        <v>-5.1150000000000002</v>
      </c>
      <c r="L3610">
        <v>7.7009999999999996</v>
      </c>
      <c r="M3610">
        <v>-19.359000000000002</v>
      </c>
    </row>
    <row r="3611" spans="1:13" x14ac:dyDescent="0.3">
      <c r="A3611" t="s">
        <v>32</v>
      </c>
      <c r="B3611">
        <v>2019</v>
      </c>
      <c r="C3611" t="s">
        <v>21</v>
      </c>
      <c r="D3611" t="s">
        <v>406</v>
      </c>
      <c r="E3611">
        <v>6</v>
      </c>
      <c r="F3611">
        <v>3</v>
      </c>
      <c r="G3611">
        <v>1324.1</v>
      </c>
      <c r="H3611">
        <v>1030.56</v>
      </c>
      <c r="I3611">
        <v>2.2200000000000002</v>
      </c>
      <c r="J3611">
        <v>0.48</v>
      </c>
      <c r="K3611">
        <v>-5.1150000000000002</v>
      </c>
      <c r="L3611">
        <v>7.7009999999999996</v>
      </c>
      <c r="M3611">
        <v>-19.359000000000002</v>
      </c>
    </row>
    <row r="3612" spans="1:13" x14ac:dyDescent="0.3">
      <c r="A3612" t="s">
        <v>20</v>
      </c>
      <c r="B3612">
        <v>2019</v>
      </c>
      <c r="C3612" t="s">
        <v>21</v>
      </c>
      <c r="D3612" t="s">
        <v>406</v>
      </c>
      <c r="E3612">
        <v>243929</v>
      </c>
      <c r="F3612">
        <v>488297</v>
      </c>
      <c r="G3612">
        <v>1324.1</v>
      </c>
      <c r="H3612">
        <v>41897245.039999999</v>
      </c>
      <c r="I3612">
        <v>90253.73</v>
      </c>
      <c r="J3612">
        <v>1.6579999999999999</v>
      </c>
      <c r="K3612">
        <v>-5.1150000000000002</v>
      </c>
      <c r="L3612">
        <v>7.7009999999999996</v>
      </c>
      <c r="M3612">
        <v>-19.359000000000002</v>
      </c>
    </row>
    <row r="3613" spans="1:13" hidden="1" x14ac:dyDescent="0.3">
      <c r="A3613" t="s">
        <v>13</v>
      </c>
      <c r="B3613">
        <v>1997</v>
      </c>
      <c r="C3613" t="s">
        <v>33</v>
      </c>
      <c r="D3613" t="s">
        <v>330</v>
      </c>
      <c r="E3613">
        <v>155</v>
      </c>
      <c r="F3613">
        <v>348</v>
      </c>
      <c r="G3613">
        <v>2053.3000000000002</v>
      </c>
      <c r="H3613">
        <v>14751.35</v>
      </c>
      <c r="I3613">
        <v>48.05</v>
      </c>
      <c r="J3613">
        <v>2.0760000000000001</v>
      </c>
      <c r="K3613">
        <v>20.564</v>
      </c>
      <c r="L3613">
        <v>30.395</v>
      </c>
      <c r="M3613">
        <v>12.212</v>
      </c>
    </row>
    <row r="3614" spans="1:13" hidden="1" x14ac:dyDescent="0.3">
      <c r="A3614" t="s">
        <v>18</v>
      </c>
      <c r="B3614">
        <v>1997</v>
      </c>
      <c r="C3614" t="s">
        <v>24</v>
      </c>
      <c r="D3614" t="s">
        <v>330</v>
      </c>
      <c r="E3614">
        <v>7</v>
      </c>
      <c r="F3614">
        <v>2</v>
      </c>
      <c r="G3614">
        <v>2053.3000000000002</v>
      </c>
      <c r="H3614">
        <v>666.19</v>
      </c>
      <c r="I3614">
        <v>2.17</v>
      </c>
      <c r="J3614">
        <v>0.28999999999999998</v>
      </c>
      <c r="K3614">
        <v>20.564</v>
      </c>
      <c r="L3614">
        <v>30.395</v>
      </c>
      <c r="M3614">
        <v>12.212</v>
      </c>
    </row>
    <row r="3615" spans="1:13" hidden="1" x14ac:dyDescent="0.3">
      <c r="A3615" t="s">
        <v>13</v>
      </c>
      <c r="B3615">
        <v>1998</v>
      </c>
      <c r="C3615" t="s">
        <v>14</v>
      </c>
      <c r="D3615" t="s">
        <v>330</v>
      </c>
      <c r="E3615">
        <v>88370</v>
      </c>
      <c r="F3615">
        <v>200290</v>
      </c>
      <c r="G3615">
        <v>1855</v>
      </c>
      <c r="H3615">
        <v>8730956</v>
      </c>
      <c r="I3615">
        <v>25627.3</v>
      </c>
      <c r="J3615">
        <v>2.0939999999999999</v>
      </c>
      <c r="K3615">
        <v>21.532</v>
      </c>
      <c r="L3615">
        <v>31.594999999999999</v>
      </c>
      <c r="M3615">
        <v>13.388</v>
      </c>
    </row>
    <row r="3616" spans="1:13" hidden="1" x14ac:dyDescent="0.3">
      <c r="A3616" t="s">
        <v>13</v>
      </c>
      <c r="B3616">
        <v>1998</v>
      </c>
      <c r="C3616" t="s">
        <v>17</v>
      </c>
      <c r="D3616" t="s">
        <v>330</v>
      </c>
      <c r="E3616">
        <v>78520</v>
      </c>
      <c r="F3616">
        <v>181900</v>
      </c>
      <c r="G3616">
        <v>1855</v>
      </c>
      <c r="H3616">
        <v>7757776</v>
      </c>
      <c r="I3616">
        <v>22770.799999999999</v>
      </c>
      <c r="J3616">
        <v>2.218</v>
      </c>
      <c r="K3616">
        <v>21.532</v>
      </c>
      <c r="L3616">
        <v>31.594999999999999</v>
      </c>
      <c r="M3616" t="s">
        <v>629</v>
      </c>
    </row>
    <row r="3617" spans="1:13" hidden="1" x14ac:dyDescent="0.3">
      <c r="A3617" t="s">
        <v>18</v>
      </c>
      <c r="B3617">
        <v>1998</v>
      </c>
      <c r="C3617" t="s">
        <v>14</v>
      </c>
      <c r="D3617" t="s">
        <v>330</v>
      </c>
      <c r="E3617">
        <v>380</v>
      </c>
      <c r="F3617">
        <v>12410</v>
      </c>
      <c r="G3617">
        <v>1855</v>
      </c>
      <c r="H3617">
        <v>37544</v>
      </c>
      <c r="I3617">
        <v>110.2</v>
      </c>
      <c r="J3617">
        <v>32.656999999999996</v>
      </c>
      <c r="K3617">
        <v>21.532</v>
      </c>
      <c r="L3617">
        <v>31.594999999999999</v>
      </c>
      <c r="M3617">
        <v>13.388</v>
      </c>
    </row>
    <row r="3618" spans="1:13" hidden="1" x14ac:dyDescent="0.3">
      <c r="A3618" t="s">
        <v>18</v>
      </c>
      <c r="B3618">
        <v>1998</v>
      </c>
      <c r="C3618" t="s">
        <v>21</v>
      </c>
      <c r="D3618" t="s">
        <v>330</v>
      </c>
      <c r="E3618">
        <v>10</v>
      </c>
      <c r="F3618">
        <v>330</v>
      </c>
      <c r="G3618">
        <v>1855</v>
      </c>
      <c r="H3618" t="s">
        <v>630</v>
      </c>
      <c r="J3618">
        <v>33</v>
      </c>
      <c r="K3618">
        <v>21.532</v>
      </c>
      <c r="L3618">
        <v>31.594999999999999</v>
      </c>
      <c r="M3618">
        <v>13.388</v>
      </c>
    </row>
    <row r="3619" spans="1:13" hidden="1" x14ac:dyDescent="0.3">
      <c r="A3619" t="s">
        <v>18</v>
      </c>
      <c r="B3619">
        <v>1998</v>
      </c>
      <c r="C3619" t="s">
        <v>16</v>
      </c>
      <c r="D3619" t="s">
        <v>330</v>
      </c>
      <c r="E3619">
        <v>140</v>
      </c>
      <c r="F3619">
        <v>4570</v>
      </c>
      <c r="G3619">
        <v>1855</v>
      </c>
      <c r="H3619">
        <v>13832</v>
      </c>
      <c r="I3619">
        <v>40.6</v>
      </c>
      <c r="J3619" t="s">
        <v>631</v>
      </c>
      <c r="K3619">
        <v>21.532</v>
      </c>
      <c r="L3619">
        <v>31.594999999999999</v>
      </c>
      <c r="M3619">
        <v>13.388</v>
      </c>
    </row>
    <row r="3620" spans="1:13" hidden="1" x14ac:dyDescent="0.3">
      <c r="A3620" t="s">
        <v>18</v>
      </c>
      <c r="B3620">
        <v>1998</v>
      </c>
      <c r="C3620" t="s">
        <v>17</v>
      </c>
      <c r="D3620" t="s">
        <v>330</v>
      </c>
      <c r="E3620">
        <v>170</v>
      </c>
      <c r="F3620">
        <v>5560</v>
      </c>
      <c r="G3620">
        <v>1855</v>
      </c>
      <c r="H3620">
        <v>16796</v>
      </c>
      <c r="I3620">
        <v>49.3</v>
      </c>
      <c r="J3620">
        <v>32.844999999999999</v>
      </c>
      <c r="K3620">
        <v>21.532</v>
      </c>
      <c r="L3620">
        <v>31.594999999999999</v>
      </c>
      <c r="M3620">
        <v>13.388</v>
      </c>
    </row>
    <row r="3621" spans="1:13" hidden="1" x14ac:dyDescent="0.3">
      <c r="A3621" t="s">
        <v>13</v>
      </c>
      <c r="B3621">
        <v>1999</v>
      </c>
      <c r="C3621" t="s">
        <v>19</v>
      </c>
      <c r="D3621" t="s">
        <v>330</v>
      </c>
      <c r="E3621">
        <v>157050</v>
      </c>
      <c r="F3621">
        <v>364980</v>
      </c>
      <c r="G3621">
        <v>2092.6999999999998</v>
      </c>
      <c r="H3621">
        <v>16667716.5</v>
      </c>
      <c r="I3621">
        <v>42403.5</v>
      </c>
      <c r="J3621" t="s">
        <v>632</v>
      </c>
      <c r="K3621">
        <v>22.001999999999999</v>
      </c>
      <c r="L3621">
        <v>32.271000000000001</v>
      </c>
      <c r="M3621">
        <v>13.95</v>
      </c>
    </row>
    <row r="3622" spans="1:13" hidden="1" x14ac:dyDescent="0.3">
      <c r="A3622" t="s">
        <v>18</v>
      </c>
      <c r="B3622">
        <v>1999</v>
      </c>
      <c r="D3622" t="s">
        <v>330</v>
      </c>
      <c r="F3622">
        <v>21230</v>
      </c>
      <c r="G3622">
        <v>2092.6999999999998</v>
      </c>
      <c r="H3622">
        <v>68984.5</v>
      </c>
      <c r="J3622">
        <v>32.747999999999998</v>
      </c>
      <c r="K3622">
        <v>22.001999999999999</v>
      </c>
      <c r="L3622">
        <v>32.271000000000001</v>
      </c>
      <c r="M3622">
        <v>13.95</v>
      </c>
    </row>
    <row r="3623" spans="1:13" hidden="1" x14ac:dyDescent="0.3">
      <c r="A3623" t="s">
        <v>13</v>
      </c>
      <c r="B3623">
        <v>2000</v>
      </c>
      <c r="C3623" t="s">
        <v>19</v>
      </c>
      <c r="D3623" t="s">
        <v>330</v>
      </c>
      <c r="E3623">
        <v>156890</v>
      </c>
      <c r="F3623">
        <v>381750</v>
      </c>
      <c r="G3623">
        <v>1969.7</v>
      </c>
      <c r="H3623">
        <v>15401891.300000001</v>
      </c>
      <c r="I3623">
        <v>40791.4</v>
      </c>
      <c r="J3623">
        <v>2.2599999999999998</v>
      </c>
      <c r="K3623">
        <v>21.327999999999999</v>
      </c>
      <c r="L3623">
        <v>31.948</v>
      </c>
      <c r="M3623">
        <v>13.388999999999999</v>
      </c>
    </row>
    <row r="3624" spans="1:13" hidden="1" x14ac:dyDescent="0.3">
      <c r="A3624" t="s">
        <v>18</v>
      </c>
      <c r="B3624">
        <v>2000</v>
      </c>
      <c r="C3624" t="s">
        <v>24</v>
      </c>
      <c r="D3624" t="s">
        <v>330</v>
      </c>
      <c r="E3624">
        <v>740</v>
      </c>
      <c r="F3624">
        <v>24170</v>
      </c>
      <c r="G3624">
        <v>1969.7</v>
      </c>
      <c r="H3624">
        <v>72645.8</v>
      </c>
      <c r="I3624" t="s">
        <v>633</v>
      </c>
      <c r="J3624">
        <v>32.576000000000001</v>
      </c>
      <c r="K3624">
        <v>21.327999999999999</v>
      </c>
      <c r="L3624">
        <v>31.948</v>
      </c>
      <c r="M3624">
        <v>13.388999999999999</v>
      </c>
    </row>
    <row r="3625" spans="1:13" hidden="1" x14ac:dyDescent="0.3">
      <c r="A3625" t="s">
        <v>13</v>
      </c>
      <c r="B3625">
        <v>2001</v>
      </c>
      <c r="C3625" t="s">
        <v>19</v>
      </c>
      <c r="D3625" t="s">
        <v>330</v>
      </c>
      <c r="E3625">
        <v>162570</v>
      </c>
      <c r="F3625">
        <v>387270</v>
      </c>
      <c r="G3625">
        <v>2013.1</v>
      </c>
      <c r="H3625">
        <v>16603274.1</v>
      </c>
      <c r="I3625">
        <v>42268.2</v>
      </c>
      <c r="J3625">
        <v>2.234</v>
      </c>
      <c r="K3625">
        <v>21.907</v>
      </c>
      <c r="L3625">
        <v>32.503</v>
      </c>
      <c r="M3625">
        <v>13.345000000000001</v>
      </c>
    </row>
    <row r="3626" spans="1:13" hidden="1" x14ac:dyDescent="0.3">
      <c r="A3626" t="s">
        <v>13</v>
      </c>
      <c r="B3626">
        <v>2002</v>
      </c>
      <c r="C3626" t="s">
        <v>19</v>
      </c>
      <c r="D3626" t="s">
        <v>330</v>
      </c>
      <c r="E3626">
        <v>153110</v>
      </c>
      <c r="F3626">
        <v>335700</v>
      </c>
      <c r="G3626">
        <v>1743.7</v>
      </c>
      <c r="I3626">
        <v>38277.5</v>
      </c>
      <c r="J3626">
        <v>2.0339999999999998</v>
      </c>
      <c r="K3626">
        <v>21.544</v>
      </c>
      <c r="L3626">
        <v>31.507999999999999</v>
      </c>
      <c r="M3626">
        <v>12.897</v>
      </c>
    </row>
    <row r="3627" spans="1:13" hidden="1" x14ac:dyDescent="0.3">
      <c r="A3627" t="s">
        <v>18</v>
      </c>
      <c r="B3627">
        <v>2002</v>
      </c>
      <c r="C3627" t="s">
        <v>24</v>
      </c>
      <c r="D3627" t="s">
        <v>330</v>
      </c>
      <c r="E3627">
        <v>320</v>
      </c>
      <c r="F3627">
        <v>10450</v>
      </c>
      <c r="H3627">
        <v>30294.400000000001</v>
      </c>
      <c r="I3627">
        <v>80</v>
      </c>
      <c r="J3627">
        <v>32.656999999999996</v>
      </c>
      <c r="K3627">
        <v>21.544</v>
      </c>
      <c r="L3627">
        <v>31.507999999999999</v>
      </c>
      <c r="M3627">
        <v>12.897</v>
      </c>
    </row>
    <row r="3628" spans="1:13" hidden="1" x14ac:dyDescent="0.3">
      <c r="A3628" t="s">
        <v>13</v>
      </c>
      <c r="B3628">
        <v>2004</v>
      </c>
      <c r="C3628" t="s">
        <v>19</v>
      </c>
      <c r="D3628" t="s">
        <v>330</v>
      </c>
      <c r="E3628">
        <v>176310</v>
      </c>
      <c r="F3628">
        <v>435930</v>
      </c>
      <c r="G3628">
        <v>1613.3</v>
      </c>
      <c r="H3628">
        <v>19101425.399999999</v>
      </c>
      <c r="I3628">
        <v>37025.1</v>
      </c>
      <c r="J3628">
        <v>2.3279999999999998</v>
      </c>
      <c r="K3628">
        <v>21.071000000000002</v>
      </c>
      <c r="L3628">
        <v>30.850999999999999</v>
      </c>
      <c r="M3628">
        <v>12.565</v>
      </c>
    </row>
    <row r="3629" spans="1:13" hidden="1" x14ac:dyDescent="0.3">
      <c r="A3629" t="s">
        <v>18</v>
      </c>
      <c r="B3629">
        <v>2004</v>
      </c>
      <c r="C3629" t="s">
        <v>24</v>
      </c>
      <c r="D3629" t="s">
        <v>330</v>
      </c>
      <c r="E3629">
        <v>300</v>
      </c>
      <c r="F3629">
        <v>9800</v>
      </c>
      <c r="G3629">
        <v>1613.3</v>
      </c>
      <c r="H3629">
        <v>32502</v>
      </c>
      <c r="I3629">
        <v>63</v>
      </c>
      <c r="J3629">
        <v>32.67</v>
      </c>
      <c r="K3629">
        <v>21.071000000000002</v>
      </c>
      <c r="L3629">
        <v>30.850999999999999</v>
      </c>
      <c r="M3629">
        <v>12.565</v>
      </c>
    </row>
    <row r="3630" spans="1:13" hidden="1" x14ac:dyDescent="0.3">
      <c r="A3630" t="s">
        <v>22</v>
      </c>
      <c r="B3630">
        <v>2004</v>
      </c>
      <c r="C3630" t="s">
        <v>19</v>
      </c>
      <c r="D3630" t="s">
        <v>36</v>
      </c>
      <c r="E3630">
        <v>104</v>
      </c>
      <c r="F3630">
        <v>166</v>
      </c>
      <c r="G3630">
        <v>1434.588</v>
      </c>
      <c r="H3630">
        <v>11267.36</v>
      </c>
      <c r="I3630">
        <v>21.84</v>
      </c>
      <c r="J3630">
        <v>1.3</v>
      </c>
      <c r="K3630">
        <v>27.669</v>
      </c>
      <c r="L3630">
        <v>32.281999999999996</v>
      </c>
      <c r="M3630">
        <v>24.132000000000001</v>
      </c>
    </row>
    <row r="3631" spans="1:13" hidden="1" x14ac:dyDescent="0.3">
      <c r="A3631" t="s">
        <v>13</v>
      </c>
      <c r="B3631">
        <v>2004</v>
      </c>
      <c r="C3631" t="s">
        <v>14</v>
      </c>
      <c r="D3631" t="s">
        <v>36</v>
      </c>
      <c r="E3631">
        <v>6237</v>
      </c>
      <c r="F3631">
        <v>17257</v>
      </c>
      <c r="G3631">
        <v>1434.588</v>
      </c>
      <c r="H3631">
        <v>675716.58</v>
      </c>
      <c r="I3631">
        <v>1309.77</v>
      </c>
      <c r="J3631">
        <v>2.76</v>
      </c>
      <c r="K3631">
        <v>27.669</v>
      </c>
      <c r="L3631">
        <v>32.281999999999996</v>
      </c>
      <c r="M3631">
        <v>24.132000000000001</v>
      </c>
    </row>
    <row r="3632" spans="1:13" hidden="1" x14ac:dyDescent="0.3">
      <c r="A3632" t="s">
        <v>13</v>
      </c>
      <c r="B3632">
        <v>2004</v>
      </c>
      <c r="C3632" t="s">
        <v>16</v>
      </c>
      <c r="D3632" t="s">
        <v>36</v>
      </c>
      <c r="E3632">
        <v>5689</v>
      </c>
      <c r="F3632">
        <v>15537</v>
      </c>
      <c r="G3632">
        <v>1434.588</v>
      </c>
      <c r="H3632">
        <v>616346.26</v>
      </c>
      <c r="I3632">
        <v>1194.69</v>
      </c>
      <c r="J3632">
        <v>2.73</v>
      </c>
      <c r="K3632">
        <v>27.669</v>
      </c>
      <c r="L3632">
        <v>32.281999999999996</v>
      </c>
      <c r="M3632">
        <v>24.132000000000001</v>
      </c>
    </row>
    <row r="3633" spans="1:13" hidden="1" x14ac:dyDescent="0.3">
      <c r="A3633" t="s">
        <v>13</v>
      </c>
      <c r="B3633">
        <v>2004</v>
      </c>
      <c r="C3633" t="s">
        <v>17</v>
      </c>
      <c r="D3633" t="s">
        <v>36</v>
      </c>
      <c r="F3633">
        <v>28242</v>
      </c>
      <c r="G3633">
        <v>1434.588</v>
      </c>
      <c r="H3633">
        <v>1397152.64</v>
      </c>
      <c r="I3633">
        <v>2708.16</v>
      </c>
      <c r="J3633">
        <v>2.8029999999999999</v>
      </c>
      <c r="K3633">
        <v>27.669</v>
      </c>
      <c r="L3633">
        <v>32.281999999999996</v>
      </c>
      <c r="M3633">
        <v>24.132000000000001</v>
      </c>
    </row>
    <row r="3634" spans="1:13" hidden="1" x14ac:dyDescent="0.3">
      <c r="A3634" t="s">
        <v>18</v>
      </c>
      <c r="B3634">
        <v>2004</v>
      </c>
      <c r="C3634" t="s">
        <v>24</v>
      </c>
      <c r="D3634" t="s">
        <v>36</v>
      </c>
      <c r="E3634">
        <v>1517</v>
      </c>
      <c r="F3634">
        <v>115690</v>
      </c>
      <c r="H3634">
        <v>164351.78</v>
      </c>
      <c r="I3634">
        <v>318.57</v>
      </c>
      <c r="J3634">
        <v>63.66</v>
      </c>
      <c r="K3634">
        <v>27.669</v>
      </c>
      <c r="L3634">
        <v>32.281999999999996</v>
      </c>
      <c r="M3634">
        <v>24.132000000000001</v>
      </c>
    </row>
    <row r="3635" spans="1:13" hidden="1" x14ac:dyDescent="0.3">
      <c r="A3635" t="s">
        <v>32</v>
      </c>
      <c r="B3635">
        <v>2004</v>
      </c>
      <c r="C3635" t="s">
        <v>21</v>
      </c>
      <c r="D3635" t="s">
        <v>36</v>
      </c>
      <c r="E3635">
        <v>1704</v>
      </c>
      <c r="F3635">
        <v>515</v>
      </c>
      <c r="G3635">
        <v>1434.588</v>
      </c>
      <c r="H3635">
        <v>184611.36</v>
      </c>
      <c r="I3635">
        <v>357.84</v>
      </c>
      <c r="J3635">
        <v>0.54300000000000004</v>
      </c>
      <c r="K3635">
        <v>27.669</v>
      </c>
      <c r="L3635">
        <v>32.281999999999996</v>
      </c>
      <c r="M3635">
        <v>24.132000000000001</v>
      </c>
    </row>
    <row r="3636" spans="1:13" hidden="1" x14ac:dyDescent="0.3">
      <c r="A3636" t="s">
        <v>13</v>
      </c>
      <c r="B3636">
        <v>2005</v>
      </c>
      <c r="C3636" t="s">
        <v>19</v>
      </c>
      <c r="D3636" t="s">
        <v>330</v>
      </c>
      <c r="E3636">
        <v>166260</v>
      </c>
      <c r="F3636">
        <v>386070</v>
      </c>
      <c r="G3636">
        <v>1585.4</v>
      </c>
      <c r="H3636">
        <v>19937899.199999999</v>
      </c>
      <c r="I3636">
        <v>34914.6</v>
      </c>
      <c r="J3636">
        <v>2.2389999999999999</v>
      </c>
      <c r="K3636">
        <v>21.681000000000001</v>
      </c>
      <c r="L3636">
        <v>31.756</v>
      </c>
      <c r="M3636">
        <v>13.414999999999999</v>
      </c>
    </row>
    <row r="3637" spans="1:13" hidden="1" x14ac:dyDescent="0.3">
      <c r="A3637" t="s">
        <v>18</v>
      </c>
      <c r="B3637">
        <v>2005</v>
      </c>
      <c r="C3637" t="s">
        <v>24</v>
      </c>
      <c r="D3637" t="s">
        <v>330</v>
      </c>
      <c r="E3637">
        <v>70</v>
      </c>
      <c r="G3637">
        <v>1585.4</v>
      </c>
      <c r="H3637" t="s">
        <v>634</v>
      </c>
      <c r="I3637">
        <v>14.7</v>
      </c>
      <c r="J3637">
        <v>32.75</v>
      </c>
      <c r="K3637">
        <v>21.681000000000001</v>
      </c>
      <c r="L3637">
        <v>31.756</v>
      </c>
      <c r="M3637">
        <v>13.414999999999999</v>
      </c>
    </row>
    <row r="3638" spans="1:13" hidden="1" x14ac:dyDescent="0.3">
      <c r="A3638" t="s">
        <v>22</v>
      </c>
      <c r="B3638">
        <v>2005</v>
      </c>
      <c r="C3638" t="s">
        <v>19</v>
      </c>
      <c r="D3638" t="s">
        <v>36</v>
      </c>
      <c r="E3638">
        <v>56</v>
      </c>
      <c r="G3638">
        <v>1434.588</v>
      </c>
      <c r="H3638">
        <v>6715.52</v>
      </c>
      <c r="I3638">
        <v>11.76</v>
      </c>
      <c r="J3638">
        <v>1.8</v>
      </c>
      <c r="K3638">
        <v>28.1</v>
      </c>
      <c r="L3638">
        <v>32.558</v>
      </c>
      <c r="M3638">
        <v>24.437999999999999</v>
      </c>
    </row>
    <row r="3639" spans="1:13" hidden="1" x14ac:dyDescent="0.3">
      <c r="A3639" t="s">
        <v>13</v>
      </c>
      <c r="B3639">
        <v>2005</v>
      </c>
      <c r="C3639" t="s">
        <v>14</v>
      </c>
      <c r="D3639" t="s">
        <v>36</v>
      </c>
      <c r="E3639">
        <v>5348</v>
      </c>
      <c r="F3639">
        <v>15278</v>
      </c>
      <c r="G3639" t="s">
        <v>131</v>
      </c>
      <c r="H3639">
        <v>641332.16</v>
      </c>
      <c r="I3639">
        <v>1123.08</v>
      </c>
      <c r="J3639">
        <v>2.57</v>
      </c>
      <c r="K3639">
        <v>28.1</v>
      </c>
      <c r="L3639">
        <v>32.558</v>
      </c>
      <c r="M3639">
        <v>24.437999999999999</v>
      </c>
    </row>
    <row r="3640" spans="1:13" hidden="1" x14ac:dyDescent="0.3">
      <c r="A3640" t="s">
        <v>13</v>
      </c>
      <c r="B3640">
        <v>2005</v>
      </c>
      <c r="C3640" t="s">
        <v>16</v>
      </c>
      <c r="D3640" t="s">
        <v>36</v>
      </c>
      <c r="E3640">
        <v>5167</v>
      </c>
      <c r="F3640">
        <v>13013</v>
      </c>
      <c r="G3640">
        <v>1434.588</v>
      </c>
      <c r="H3640">
        <v>619626.64</v>
      </c>
      <c r="I3640">
        <v>1085.07</v>
      </c>
      <c r="J3640">
        <v>1.845</v>
      </c>
      <c r="K3640">
        <v>28.1</v>
      </c>
      <c r="L3640">
        <v>32.558</v>
      </c>
      <c r="M3640">
        <v>24.437999999999999</v>
      </c>
    </row>
    <row r="3641" spans="1:13" hidden="1" x14ac:dyDescent="0.3">
      <c r="A3641" t="s">
        <v>13</v>
      </c>
      <c r="B3641">
        <v>2005</v>
      </c>
      <c r="C3641" t="s">
        <v>17</v>
      </c>
      <c r="D3641" t="s">
        <v>36</v>
      </c>
      <c r="E3641">
        <v>12410</v>
      </c>
      <c r="F3641">
        <v>25326</v>
      </c>
      <c r="G3641">
        <v>1434.588</v>
      </c>
      <c r="H3641">
        <v>1488207.2</v>
      </c>
      <c r="I3641">
        <v>2606.1</v>
      </c>
      <c r="J3641">
        <v>2.89</v>
      </c>
      <c r="K3641">
        <v>28.1</v>
      </c>
      <c r="L3641">
        <v>32.558</v>
      </c>
      <c r="M3641">
        <v>24.437999999999999</v>
      </c>
    </row>
    <row r="3642" spans="1:13" hidden="1" x14ac:dyDescent="0.3">
      <c r="A3642" t="s">
        <v>18</v>
      </c>
      <c r="B3642">
        <v>2005</v>
      </c>
      <c r="C3642" t="s">
        <v>24</v>
      </c>
      <c r="D3642" t="s">
        <v>36</v>
      </c>
      <c r="E3642">
        <v>2099</v>
      </c>
      <c r="F3642">
        <v>299000</v>
      </c>
      <c r="G3642">
        <v>1434.588</v>
      </c>
      <c r="H3642">
        <v>251712.08</v>
      </c>
      <c r="I3642">
        <v>440.79</v>
      </c>
      <c r="J3642">
        <v>109.13</v>
      </c>
      <c r="K3642">
        <v>28.1</v>
      </c>
      <c r="L3642">
        <v>32.558</v>
      </c>
      <c r="M3642">
        <v>24.437999999999999</v>
      </c>
    </row>
    <row r="3643" spans="1:13" hidden="1" x14ac:dyDescent="0.3">
      <c r="A3643" t="s">
        <v>32</v>
      </c>
      <c r="B3643">
        <v>2005</v>
      </c>
      <c r="C3643" t="s">
        <v>21</v>
      </c>
      <c r="D3643" t="s">
        <v>36</v>
      </c>
      <c r="E3643">
        <v>1638</v>
      </c>
      <c r="F3643">
        <v>626</v>
      </c>
      <c r="G3643">
        <v>1434.588</v>
      </c>
      <c r="H3643">
        <v>196428.96</v>
      </c>
      <c r="I3643">
        <v>343.98</v>
      </c>
      <c r="J3643">
        <v>0.63300000000000001</v>
      </c>
      <c r="K3643">
        <v>28.1</v>
      </c>
      <c r="L3643">
        <v>32.558</v>
      </c>
      <c r="M3643">
        <v>24.437999999999999</v>
      </c>
    </row>
    <row r="3644" spans="1:13" hidden="1" x14ac:dyDescent="0.3">
      <c r="A3644" t="s">
        <v>13</v>
      </c>
      <c r="B3644">
        <v>2006</v>
      </c>
      <c r="C3644" t="s">
        <v>19</v>
      </c>
      <c r="D3644" t="s">
        <v>330</v>
      </c>
      <c r="E3644">
        <v>165370</v>
      </c>
      <c r="F3644">
        <v>389170</v>
      </c>
      <c r="G3644">
        <v>1533.5619999999999</v>
      </c>
      <c r="H3644">
        <v>21119402.699999999</v>
      </c>
      <c r="I3644">
        <v>36381.4</v>
      </c>
      <c r="J3644">
        <v>2.2770000000000001</v>
      </c>
      <c r="K3644">
        <v>21.931999999999999</v>
      </c>
      <c r="L3644">
        <v>32.32</v>
      </c>
      <c r="M3644">
        <v>13.661</v>
      </c>
    </row>
    <row r="3645" spans="1:13" hidden="1" x14ac:dyDescent="0.3">
      <c r="A3645" t="s">
        <v>18</v>
      </c>
      <c r="B3645">
        <v>2006</v>
      </c>
      <c r="C3645" t="s">
        <v>16</v>
      </c>
      <c r="D3645" t="s">
        <v>330</v>
      </c>
      <c r="E3645">
        <v>10</v>
      </c>
      <c r="F3645">
        <v>330</v>
      </c>
      <c r="G3645">
        <v>1533.5619999999999</v>
      </c>
      <c r="H3645">
        <v>1277.0999999999999</v>
      </c>
      <c r="I3645">
        <v>2.2000000000000002</v>
      </c>
      <c r="J3645">
        <v>33</v>
      </c>
      <c r="K3645">
        <v>21.931999999999999</v>
      </c>
      <c r="L3645">
        <v>32.32</v>
      </c>
      <c r="M3645">
        <v>13.661</v>
      </c>
    </row>
    <row r="3646" spans="1:13" hidden="1" x14ac:dyDescent="0.3">
      <c r="A3646" t="s">
        <v>18</v>
      </c>
      <c r="B3646">
        <v>2006</v>
      </c>
      <c r="C3646" t="s">
        <v>24</v>
      </c>
      <c r="D3646" t="s">
        <v>330</v>
      </c>
      <c r="E3646">
        <v>500</v>
      </c>
      <c r="F3646">
        <v>16330</v>
      </c>
      <c r="G3646" t="s">
        <v>635</v>
      </c>
      <c r="H3646">
        <v>63855</v>
      </c>
      <c r="I3646">
        <v>110</v>
      </c>
      <c r="J3646">
        <v>32.667000000000002</v>
      </c>
      <c r="K3646">
        <v>21.931999999999999</v>
      </c>
      <c r="L3646">
        <v>32.32</v>
      </c>
      <c r="M3646">
        <v>13.661</v>
      </c>
    </row>
    <row r="3647" spans="1:13" hidden="1" x14ac:dyDescent="0.3">
      <c r="A3647" t="s">
        <v>13</v>
      </c>
      <c r="B3647">
        <v>2007</v>
      </c>
      <c r="D3647" t="s">
        <v>330</v>
      </c>
      <c r="E3647">
        <v>166150</v>
      </c>
      <c r="F3647">
        <v>406150</v>
      </c>
      <c r="G3647">
        <v>1435.7</v>
      </c>
      <c r="H3647">
        <v>22164410</v>
      </c>
      <c r="I3647">
        <v>26584</v>
      </c>
      <c r="J3647">
        <v>2.379</v>
      </c>
      <c r="K3647">
        <v>20.872</v>
      </c>
      <c r="L3647">
        <v>31.442</v>
      </c>
      <c r="M3647">
        <v>12.73</v>
      </c>
    </row>
    <row r="3648" spans="1:13" hidden="1" x14ac:dyDescent="0.3">
      <c r="A3648" t="s">
        <v>18</v>
      </c>
      <c r="B3648">
        <v>2007</v>
      </c>
      <c r="C3648" t="s">
        <v>24</v>
      </c>
      <c r="D3648" t="s">
        <v>330</v>
      </c>
      <c r="E3648">
        <v>510</v>
      </c>
      <c r="F3648">
        <v>16660</v>
      </c>
      <c r="G3648">
        <v>1435.7</v>
      </c>
      <c r="I3648">
        <v>81.599999999999994</v>
      </c>
      <c r="K3648">
        <v>20.872</v>
      </c>
      <c r="L3648">
        <v>31.442</v>
      </c>
      <c r="M3648">
        <v>12.73</v>
      </c>
    </row>
    <row r="3649" spans="1:13" hidden="1" x14ac:dyDescent="0.3">
      <c r="A3649" t="s">
        <v>13</v>
      </c>
      <c r="B3649">
        <v>1997</v>
      </c>
      <c r="C3649" t="s">
        <v>19</v>
      </c>
      <c r="D3649" t="s">
        <v>636</v>
      </c>
      <c r="F3649">
        <v>21447</v>
      </c>
      <c r="G3649">
        <v>2804.1</v>
      </c>
      <c r="H3649">
        <v>1493312.47</v>
      </c>
      <c r="I3649">
        <v>4864.21</v>
      </c>
      <c r="J3649">
        <v>1.365</v>
      </c>
      <c r="K3649">
        <v>6.2140000000000004</v>
      </c>
      <c r="L3649">
        <v>15.605</v>
      </c>
      <c r="M3649">
        <v>-1.819</v>
      </c>
    </row>
    <row r="3650" spans="1:13" hidden="1" x14ac:dyDescent="0.3">
      <c r="A3650" t="s">
        <v>32</v>
      </c>
      <c r="B3650">
        <v>1997</v>
      </c>
      <c r="C3650" t="s">
        <v>19</v>
      </c>
      <c r="D3650" t="s">
        <v>636</v>
      </c>
      <c r="F3650">
        <v>3300</v>
      </c>
      <c r="G3650">
        <v>2804.1</v>
      </c>
      <c r="H3650">
        <v>418748</v>
      </c>
      <c r="I3650">
        <v>1364</v>
      </c>
      <c r="J3650">
        <v>0.69</v>
      </c>
      <c r="K3650">
        <v>6.2140000000000004</v>
      </c>
      <c r="L3650">
        <v>15.605</v>
      </c>
      <c r="M3650">
        <v>-1.819</v>
      </c>
    </row>
    <row r="3651" spans="1:13" hidden="1" x14ac:dyDescent="0.3">
      <c r="A3651" t="s">
        <v>20</v>
      </c>
      <c r="B3651">
        <v>1997</v>
      </c>
      <c r="C3651" t="s">
        <v>21</v>
      </c>
      <c r="D3651" t="s">
        <v>636</v>
      </c>
      <c r="F3651">
        <v>14200</v>
      </c>
      <c r="G3651">
        <v>2804.1</v>
      </c>
      <c r="H3651">
        <v>769925.3</v>
      </c>
      <c r="I3651">
        <v>2507.9</v>
      </c>
      <c r="J3651">
        <v>1.7549999999999999</v>
      </c>
      <c r="K3651">
        <v>6.2140000000000004</v>
      </c>
      <c r="L3651">
        <v>15.605</v>
      </c>
    </row>
    <row r="3652" spans="1:13" hidden="1" x14ac:dyDescent="0.3">
      <c r="A3652" t="s">
        <v>13</v>
      </c>
      <c r="B3652">
        <v>1998</v>
      </c>
      <c r="C3652" t="s">
        <v>19</v>
      </c>
      <c r="D3652" t="s">
        <v>636</v>
      </c>
      <c r="E3652">
        <v>15874</v>
      </c>
      <c r="F3652">
        <v>21957</v>
      </c>
      <c r="G3652">
        <v>3183.8</v>
      </c>
      <c r="H3652">
        <v>1568351.2</v>
      </c>
      <c r="I3652">
        <v>4603.46</v>
      </c>
      <c r="J3652">
        <v>1.3779999999999999</v>
      </c>
      <c r="K3652">
        <v>7.6040000000000001</v>
      </c>
      <c r="L3652">
        <v>16.658999999999999</v>
      </c>
      <c r="M3652">
        <v>-1.6819999999999999</v>
      </c>
    </row>
    <row r="3653" spans="1:13" hidden="1" x14ac:dyDescent="0.3">
      <c r="A3653" t="s">
        <v>32</v>
      </c>
      <c r="B3653">
        <v>1998</v>
      </c>
      <c r="C3653" t="s">
        <v>19</v>
      </c>
      <c r="D3653" t="s">
        <v>636</v>
      </c>
      <c r="E3653">
        <v>4400</v>
      </c>
      <c r="G3653">
        <v>3183.8</v>
      </c>
      <c r="H3653">
        <v>434720</v>
      </c>
      <c r="I3653">
        <v>1276</v>
      </c>
      <c r="J3653">
        <v>0.64</v>
      </c>
      <c r="K3653">
        <v>7.6040000000000001</v>
      </c>
      <c r="L3653">
        <v>16.658999999999999</v>
      </c>
      <c r="M3653">
        <v>-1.6819999999999999</v>
      </c>
    </row>
    <row r="3654" spans="1:13" hidden="1" x14ac:dyDescent="0.3">
      <c r="A3654" t="s">
        <v>20</v>
      </c>
      <c r="B3654">
        <v>1998</v>
      </c>
      <c r="C3654" t="s">
        <v>21</v>
      </c>
      <c r="D3654" t="s">
        <v>636</v>
      </c>
      <c r="E3654">
        <v>7941</v>
      </c>
      <c r="F3654">
        <v>6416</v>
      </c>
      <c r="G3654">
        <v>3183.8</v>
      </c>
      <c r="H3654">
        <v>784570.8</v>
      </c>
      <c r="I3654">
        <v>2302.89</v>
      </c>
      <c r="J3654" t="s">
        <v>443</v>
      </c>
      <c r="K3654">
        <v>7.6040000000000001</v>
      </c>
      <c r="L3654">
        <v>16.658999999999999</v>
      </c>
      <c r="M3654">
        <v>-1.6819999999999999</v>
      </c>
    </row>
    <row r="3655" spans="1:13" hidden="1" x14ac:dyDescent="0.3">
      <c r="A3655" t="s">
        <v>13</v>
      </c>
      <c r="B3655">
        <v>1999</v>
      </c>
      <c r="C3655" t="s">
        <v>19</v>
      </c>
      <c r="D3655" t="s">
        <v>636</v>
      </c>
      <c r="E3655">
        <v>15908</v>
      </c>
      <c r="F3655">
        <v>23439</v>
      </c>
      <c r="G3655">
        <v>2678.5</v>
      </c>
      <c r="H3655">
        <v>1688316.04</v>
      </c>
      <c r="I3655">
        <v>4295.16</v>
      </c>
      <c r="J3655">
        <v>1.4650000000000001</v>
      </c>
      <c r="K3655">
        <v>7.8949999999999996</v>
      </c>
      <c r="L3655">
        <v>16.942</v>
      </c>
      <c r="M3655">
        <v>-1.363</v>
      </c>
    </row>
    <row r="3656" spans="1:13" hidden="1" x14ac:dyDescent="0.3">
      <c r="A3656" t="s">
        <v>32</v>
      </c>
      <c r="B3656">
        <v>1999</v>
      </c>
      <c r="C3656" t="s">
        <v>19</v>
      </c>
      <c r="D3656" t="s">
        <v>636</v>
      </c>
      <c r="E3656">
        <v>4400</v>
      </c>
      <c r="F3656">
        <v>3309</v>
      </c>
      <c r="G3656">
        <v>2678.5</v>
      </c>
      <c r="H3656">
        <v>466972</v>
      </c>
      <c r="I3656">
        <v>1188</v>
      </c>
      <c r="J3656">
        <v>0.67800000000000005</v>
      </c>
      <c r="K3656">
        <v>7.8949999999999996</v>
      </c>
      <c r="L3656">
        <v>16.942</v>
      </c>
      <c r="M3656" t="s">
        <v>637</v>
      </c>
    </row>
    <row r="3657" spans="1:13" hidden="1" x14ac:dyDescent="0.3">
      <c r="A3657" t="s">
        <v>20</v>
      </c>
      <c r="B3657">
        <v>1999</v>
      </c>
      <c r="C3657" t="s">
        <v>21</v>
      </c>
      <c r="D3657" t="s">
        <v>636</v>
      </c>
      <c r="E3657">
        <v>8100</v>
      </c>
      <c r="F3657">
        <v>12849</v>
      </c>
      <c r="G3657">
        <v>2678.5</v>
      </c>
      <c r="H3657">
        <v>859653</v>
      </c>
      <c r="I3657" t="s">
        <v>638</v>
      </c>
      <c r="J3657">
        <v>1.5720000000000001</v>
      </c>
      <c r="K3657">
        <v>7.8949999999999996</v>
      </c>
      <c r="L3657">
        <v>16.942</v>
      </c>
      <c r="M3657">
        <v>-1.363</v>
      </c>
    </row>
    <row r="3658" spans="1:13" hidden="1" x14ac:dyDescent="0.3">
      <c r="A3658" t="s">
        <v>13</v>
      </c>
      <c r="B3658">
        <v>2000</v>
      </c>
      <c r="C3658" t="s">
        <v>19</v>
      </c>
      <c r="D3658" t="s">
        <v>636</v>
      </c>
      <c r="E3658">
        <v>15218</v>
      </c>
      <c r="F3658">
        <v>21358</v>
      </c>
      <c r="G3658">
        <v>2504.8000000000002</v>
      </c>
      <c r="I3658">
        <v>3956.68</v>
      </c>
      <c r="J3658">
        <v>1.4219999999999999</v>
      </c>
      <c r="K3658">
        <v>6.9539999999999997</v>
      </c>
      <c r="L3658">
        <v>16.338999999999999</v>
      </c>
      <c r="M3658">
        <v>-1.1879999999999999</v>
      </c>
    </row>
    <row r="3659" spans="1:13" hidden="1" x14ac:dyDescent="0.3">
      <c r="A3659" t="s">
        <v>32</v>
      </c>
      <c r="B3659">
        <v>2000</v>
      </c>
      <c r="D3659" t="s">
        <v>636</v>
      </c>
      <c r="E3659">
        <v>3780</v>
      </c>
      <c r="F3659">
        <v>2748</v>
      </c>
      <c r="G3659">
        <v>2504.8000000000002</v>
      </c>
      <c r="H3659">
        <v>371082.6</v>
      </c>
      <c r="I3659">
        <v>982.8</v>
      </c>
      <c r="J3659">
        <v>0.61199999999999999</v>
      </c>
      <c r="K3659">
        <v>6.9539999999999997</v>
      </c>
      <c r="L3659">
        <v>16.338999999999999</v>
      </c>
      <c r="M3659">
        <v>-1.1879999999999999</v>
      </c>
    </row>
    <row r="3660" spans="1:13" hidden="1" x14ac:dyDescent="0.3">
      <c r="A3660" t="s">
        <v>20</v>
      </c>
      <c r="B3660">
        <v>2000</v>
      </c>
      <c r="C3660" t="s">
        <v>108</v>
      </c>
      <c r="D3660" t="s">
        <v>636</v>
      </c>
      <c r="E3660">
        <v>7215</v>
      </c>
      <c r="F3660">
        <v>10103</v>
      </c>
      <c r="G3660">
        <v>2504.8000000000002</v>
      </c>
      <c r="H3660">
        <v>708296.55</v>
      </c>
      <c r="I3660">
        <v>1875.9</v>
      </c>
      <c r="J3660">
        <v>1.3720000000000001</v>
      </c>
      <c r="K3660">
        <v>6.9539999999999997</v>
      </c>
      <c r="L3660">
        <v>16.338999999999999</v>
      </c>
      <c r="M3660">
        <v>-1.1879999999999999</v>
      </c>
    </row>
    <row r="3661" spans="1:13" hidden="1" x14ac:dyDescent="0.3">
      <c r="A3661" t="s">
        <v>13</v>
      </c>
      <c r="B3661">
        <v>2001</v>
      </c>
      <c r="C3661" t="s">
        <v>19</v>
      </c>
      <c r="D3661" t="s">
        <v>636</v>
      </c>
      <c r="F3661">
        <v>21372</v>
      </c>
      <c r="G3661">
        <v>2372.5</v>
      </c>
      <c r="H3661">
        <v>1521737</v>
      </c>
      <c r="I3661">
        <v>3874</v>
      </c>
      <c r="J3661">
        <v>1.4279999999999999</v>
      </c>
      <c r="K3661">
        <v>7.4820000000000002</v>
      </c>
      <c r="L3661">
        <v>16.901</v>
      </c>
      <c r="M3661">
        <v>-0.42299999999999999</v>
      </c>
    </row>
    <row r="3662" spans="1:13" hidden="1" x14ac:dyDescent="0.3">
      <c r="A3662" t="s">
        <v>32</v>
      </c>
      <c r="B3662">
        <v>2001</v>
      </c>
      <c r="C3662" t="s">
        <v>19</v>
      </c>
      <c r="D3662" t="s">
        <v>636</v>
      </c>
      <c r="E3662">
        <v>3780</v>
      </c>
      <c r="F3662">
        <v>2709</v>
      </c>
      <c r="G3662">
        <v>2372.5</v>
      </c>
      <c r="H3662">
        <v>386051.4</v>
      </c>
      <c r="I3662">
        <v>982.8</v>
      </c>
      <c r="J3662">
        <v>0.60799999999999998</v>
      </c>
      <c r="K3662">
        <v>7.4820000000000002</v>
      </c>
      <c r="L3662">
        <v>16.901</v>
      </c>
      <c r="M3662">
        <v>-0.42299999999999999</v>
      </c>
    </row>
    <row r="3663" spans="1:13" hidden="1" x14ac:dyDescent="0.3">
      <c r="A3663" t="s">
        <v>20</v>
      </c>
      <c r="B3663">
        <v>2001</v>
      </c>
      <c r="C3663" t="s">
        <v>21</v>
      </c>
      <c r="D3663" t="s">
        <v>636</v>
      </c>
      <c r="E3663">
        <v>8710</v>
      </c>
      <c r="F3663">
        <v>10485</v>
      </c>
      <c r="G3663">
        <v>2372.5</v>
      </c>
      <c r="H3663">
        <v>889552.3</v>
      </c>
      <c r="I3663">
        <v>2264.6</v>
      </c>
      <c r="J3663">
        <v>1.1200000000000001</v>
      </c>
      <c r="K3663">
        <v>7.4820000000000002</v>
      </c>
      <c r="L3663">
        <v>16.901</v>
      </c>
      <c r="M3663">
        <v>-0.42299999999999999</v>
      </c>
    </row>
    <row r="3664" spans="1:13" hidden="1" x14ac:dyDescent="0.3">
      <c r="A3664" t="s">
        <v>13</v>
      </c>
      <c r="B3664">
        <v>2002</v>
      </c>
      <c r="C3664" t="s">
        <v>19</v>
      </c>
      <c r="D3664" t="s">
        <v>636</v>
      </c>
      <c r="E3664">
        <v>14790</v>
      </c>
      <c r="F3664">
        <v>21220</v>
      </c>
      <c r="G3664" t="s">
        <v>639</v>
      </c>
      <c r="H3664">
        <v>1400169.3</v>
      </c>
      <c r="I3664">
        <v>3697.5</v>
      </c>
      <c r="J3664">
        <v>1.4319999999999999</v>
      </c>
      <c r="K3664">
        <v>7.2149999999999999</v>
      </c>
      <c r="L3664">
        <v>16.471</v>
      </c>
      <c r="M3664">
        <v>-0.51800000000000002</v>
      </c>
    </row>
    <row r="3665" spans="1:13" hidden="1" x14ac:dyDescent="0.3">
      <c r="A3665" t="s">
        <v>32</v>
      </c>
      <c r="B3665">
        <v>2002</v>
      </c>
      <c r="C3665" t="s">
        <v>19</v>
      </c>
      <c r="D3665" t="s">
        <v>636</v>
      </c>
      <c r="E3665" t="s">
        <v>640</v>
      </c>
      <c r="F3665" t="s">
        <v>641</v>
      </c>
      <c r="G3665">
        <v>2496.1999999999998</v>
      </c>
      <c r="H3665">
        <v>357852.6</v>
      </c>
      <c r="I3665">
        <v>945</v>
      </c>
      <c r="J3665">
        <v>0.64200000000000002</v>
      </c>
      <c r="K3665">
        <v>7.2149999999999999</v>
      </c>
      <c r="L3665">
        <v>16.471</v>
      </c>
      <c r="M3665">
        <v>-0.51800000000000002</v>
      </c>
    </row>
    <row r="3666" spans="1:13" hidden="1" x14ac:dyDescent="0.3">
      <c r="A3666" t="s">
        <v>20</v>
      </c>
      <c r="B3666">
        <v>2002</v>
      </c>
      <c r="C3666" t="s">
        <v>21</v>
      </c>
      <c r="D3666" t="s">
        <v>636</v>
      </c>
      <c r="E3666">
        <v>8330</v>
      </c>
      <c r="F3666">
        <v>10400</v>
      </c>
      <c r="G3666">
        <v>2496.1999999999998</v>
      </c>
      <c r="I3666">
        <v>2082.5</v>
      </c>
      <c r="J3666">
        <v>1.208</v>
      </c>
      <c r="K3666">
        <v>7.2149999999999999</v>
      </c>
      <c r="L3666">
        <v>16.471</v>
      </c>
      <c r="M3666">
        <v>-0.51800000000000002</v>
      </c>
    </row>
    <row r="3667" spans="1:13" hidden="1" x14ac:dyDescent="0.3">
      <c r="A3667" t="s">
        <v>13</v>
      </c>
      <c r="B3667">
        <v>2003</v>
      </c>
      <c r="C3667" t="s">
        <v>19</v>
      </c>
      <c r="D3667" t="s">
        <v>636</v>
      </c>
      <c r="E3667" t="s">
        <v>642</v>
      </c>
      <c r="F3667">
        <v>21190</v>
      </c>
      <c r="G3667" t="s">
        <v>643</v>
      </c>
      <c r="I3667">
        <v>3537.6</v>
      </c>
      <c r="J3667">
        <v>1.4279999999999999</v>
      </c>
      <c r="K3667">
        <v>7.2480000000000002</v>
      </c>
      <c r="L3667">
        <v>16.527999999999999</v>
      </c>
      <c r="M3667">
        <v>-1.4690000000000001</v>
      </c>
    </row>
    <row r="3668" spans="1:13" hidden="1" x14ac:dyDescent="0.3">
      <c r="A3668" t="s">
        <v>32</v>
      </c>
      <c r="B3668">
        <v>2003</v>
      </c>
      <c r="C3668" t="s">
        <v>19</v>
      </c>
      <c r="D3668" t="s">
        <v>636</v>
      </c>
      <c r="E3668">
        <v>3780</v>
      </c>
      <c r="F3668">
        <v>2810</v>
      </c>
      <c r="G3668">
        <v>2838.1</v>
      </c>
      <c r="H3668">
        <v>374144.4</v>
      </c>
      <c r="I3668">
        <v>907.2</v>
      </c>
      <c r="J3668">
        <v>0.64800000000000002</v>
      </c>
      <c r="K3668">
        <v>7.2480000000000002</v>
      </c>
      <c r="L3668">
        <v>16.527999999999999</v>
      </c>
      <c r="M3668">
        <v>-1.4690000000000001</v>
      </c>
    </row>
    <row r="3669" spans="1:13" hidden="1" x14ac:dyDescent="0.3">
      <c r="A3669" t="s">
        <v>20</v>
      </c>
      <c r="B3669">
        <v>2003</v>
      </c>
      <c r="C3669" t="s">
        <v>21</v>
      </c>
      <c r="D3669" t="s">
        <v>636</v>
      </c>
      <c r="E3669">
        <v>6805</v>
      </c>
      <c r="F3669">
        <v>8686</v>
      </c>
      <c r="G3669">
        <v>2838.1</v>
      </c>
      <c r="H3669">
        <v>673558.9</v>
      </c>
      <c r="I3669">
        <v>1633.2</v>
      </c>
      <c r="J3669">
        <v>1.21</v>
      </c>
      <c r="K3669">
        <v>7.2480000000000002</v>
      </c>
      <c r="L3669">
        <v>16.527999999999999</v>
      </c>
      <c r="M3669">
        <v>-1.4690000000000001</v>
      </c>
    </row>
    <row r="3670" spans="1:13" hidden="1" x14ac:dyDescent="0.3">
      <c r="A3670" t="s">
        <v>13</v>
      </c>
      <c r="B3670">
        <v>2004</v>
      </c>
      <c r="C3670" t="s">
        <v>19</v>
      </c>
      <c r="D3670" t="s">
        <v>636</v>
      </c>
      <c r="E3670">
        <v>9070</v>
      </c>
      <c r="F3670">
        <v>21610</v>
      </c>
      <c r="G3670">
        <v>1650.5</v>
      </c>
      <c r="H3670">
        <v>982643.8</v>
      </c>
      <c r="I3670">
        <v>1904.7</v>
      </c>
      <c r="J3670">
        <v>4.7880000000000003</v>
      </c>
      <c r="K3670">
        <v>7.2519999999999998</v>
      </c>
      <c r="L3670">
        <v>16.670999999999999</v>
      </c>
      <c r="M3670">
        <v>-1.639</v>
      </c>
    </row>
    <row r="3671" spans="1:13" hidden="1" x14ac:dyDescent="0.3">
      <c r="A3671" t="s">
        <v>32</v>
      </c>
      <c r="B3671">
        <v>2004</v>
      </c>
      <c r="C3671" t="s">
        <v>166</v>
      </c>
      <c r="D3671" t="s">
        <v>636</v>
      </c>
      <c r="E3671">
        <v>3780</v>
      </c>
      <c r="F3671">
        <v>2840</v>
      </c>
      <c r="G3671">
        <v>1650.5</v>
      </c>
      <c r="H3671">
        <v>409525.2</v>
      </c>
      <c r="I3671">
        <v>793.8</v>
      </c>
      <c r="J3671">
        <v>0.66800000000000004</v>
      </c>
      <c r="K3671">
        <v>7.2519999999999998</v>
      </c>
      <c r="L3671">
        <v>16.670999999999999</v>
      </c>
      <c r="M3671">
        <v>-1.639</v>
      </c>
    </row>
    <row r="3672" spans="1:13" hidden="1" x14ac:dyDescent="0.3">
      <c r="A3672" t="s">
        <v>20</v>
      </c>
      <c r="B3672">
        <v>2004</v>
      </c>
      <c r="D3672" t="s">
        <v>636</v>
      </c>
      <c r="E3672">
        <v>5740</v>
      </c>
      <c r="F3672">
        <v>8250</v>
      </c>
      <c r="G3672">
        <v>1650.5</v>
      </c>
      <c r="H3672">
        <v>621871.6</v>
      </c>
      <c r="I3672">
        <v>1205.4000000000001</v>
      </c>
      <c r="J3672">
        <v>1.39</v>
      </c>
      <c r="K3672">
        <v>7.2519999999999998</v>
      </c>
      <c r="L3672">
        <v>16.670999999999999</v>
      </c>
    </row>
    <row r="3673" spans="1:13" hidden="1" x14ac:dyDescent="0.3">
      <c r="A3673" t="s">
        <v>13</v>
      </c>
      <c r="B3673">
        <v>2005</v>
      </c>
      <c r="C3673" t="s">
        <v>19</v>
      </c>
      <c r="D3673" t="s">
        <v>636</v>
      </c>
      <c r="E3673">
        <v>9790</v>
      </c>
      <c r="F3673">
        <v>23690</v>
      </c>
      <c r="G3673">
        <v>2041.6</v>
      </c>
      <c r="H3673">
        <v>1174016.8</v>
      </c>
      <c r="I3673">
        <v>2055.9</v>
      </c>
      <c r="J3673">
        <v>5.3419999999999996</v>
      </c>
      <c r="K3673">
        <v>7.3449999999999998</v>
      </c>
      <c r="L3673">
        <v>16.579000000000001</v>
      </c>
      <c r="M3673">
        <v>-1.169</v>
      </c>
    </row>
    <row r="3674" spans="1:13" hidden="1" x14ac:dyDescent="0.3">
      <c r="A3674" t="s">
        <v>32</v>
      </c>
      <c r="B3674">
        <v>2005</v>
      </c>
      <c r="C3674" t="s">
        <v>19</v>
      </c>
      <c r="D3674" t="s">
        <v>636</v>
      </c>
      <c r="E3674">
        <v>774</v>
      </c>
      <c r="F3674">
        <v>2980</v>
      </c>
      <c r="G3674">
        <v>2041.6</v>
      </c>
      <c r="H3674">
        <v>92818.08</v>
      </c>
      <c r="I3674">
        <v>162.54</v>
      </c>
      <c r="J3674">
        <v>4.1879999999999997</v>
      </c>
      <c r="K3674">
        <v>7.3449999999999998</v>
      </c>
      <c r="L3674">
        <v>16.579000000000001</v>
      </c>
      <c r="M3674">
        <v>-1.169</v>
      </c>
    </row>
    <row r="3675" spans="1:13" hidden="1" x14ac:dyDescent="0.3">
      <c r="A3675" t="s">
        <v>20</v>
      </c>
      <c r="B3675">
        <v>2005</v>
      </c>
      <c r="C3675" t="s">
        <v>21</v>
      </c>
      <c r="D3675" t="s">
        <v>636</v>
      </c>
      <c r="E3675">
        <v>5740</v>
      </c>
      <c r="F3675">
        <v>9250</v>
      </c>
      <c r="G3675">
        <v>2041.6</v>
      </c>
      <c r="H3675">
        <v>688340.8</v>
      </c>
      <c r="I3675">
        <v>1205.4000000000001</v>
      </c>
      <c r="J3675">
        <v>1.552</v>
      </c>
      <c r="K3675">
        <v>7.3449999999999998</v>
      </c>
      <c r="L3675">
        <v>16.579000000000001</v>
      </c>
      <c r="M3675">
        <v>-1.169</v>
      </c>
    </row>
    <row r="3676" spans="1:13" hidden="1" x14ac:dyDescent="0.3">
      <c r="A3676" t="s">
        <v>13</v>
      </c>
      <c r="B3676">
        <v>2006</v>
      </c>
      <c r="C3676" t="s">
        <v>19</v>
      </c>
      <c r="D3676" t="s">
        <v>636</v>
      </c>
      <c r="E3676">
        <v>9200</v>
      </c>
      <c r="F3676">
        <v>21450</v>
      </c>
      <c r="G3676">
        <v>2270.1999999999998</v>
      </c>
      <c r="H3676">
        <v>1174932</v>
      </c>
      <c r="I3676">
        <v>2024</v>
      </c>
      <c r="J3676">
        <v>4.84</v>
      </c>
      <c r="K3676">
        <v>7.8</v>
      </c>
      <c r="L3676">
        <v>17.151</v>
      </c>
      <c r="M3676">
        <v>-0.378</v>
      </c>
    </row>
    <row r="3677" spans="1:13" hidden="1" x14ac:dyDescent="0.3">
      <c r="A3677" t="s">
        <v>32</v>
      </c>
      <c r="B3677">
        <v>2006</v>
      </c>
      <c r="C3677" t="s">
        <v>19</v>
      </c>
      <c r="D3677" t="s">
        <v>636</v>
      </c>
      <c r="E3677">
        <v>3550</v>
      </c>
      <c r="F3677">
        <v>2780</v>
      </c>
      <c r="G3677">
        <v>2270.1999999999998</v>
      </c>
      <c r="H3677">
        <v>453370.5</v>
      </c>
      <c r="I3677">
        <v>781</v>
      </c>
      <c r="J3677">
        <v>1.07</v>
      </c>
      <c r="K3677">
        <v>7.8</v>
      </c>
      <c r="L3677">
        <v>17.151</v>
      </c>
      <c r="M3677">
        <v>-0.378</v>
      </c>
    </row>
    <row r="3678" spans="1:13" hidden="1" x14ac:dyDescent="0.3">
      <c r="A3678" t="s">
        <v>20</v>
      </c>
      <c r="B3678">
        <v>2006</v>
      </c>
      <c r="C3678" t="s">
        <v>21</v>
      </c>
      <c r="D3678" t="s">
        <v>636</v>
      </c>
      <c r="F3678">
        <v>10360</v>
      </c>
      <c r="G3678">
        <v>2270.1999999999998</v>
      </c>
      <c r="H3678">
        <v>814789.8</v>
      </c>
      <c r="J3678">
        <v>1.57</v>
      </c>
      <c r="K3678">
        <v>7.8</v>
      </c>
      <c r="L3678">
        <v>17.151</v>
      </c>
      <c r="M3678">
        <v>-0.378</v>
      </c>
    </row>
    <row r="3679" spans="1:13" hidden="1" x14ac:dyDescent="0.3">
      <c r="A3679" t="s">
        <v>13</v>
      </c>
      <c r="B3679">
        <v>2007</v>
      </c>
      <c r="C3679" t="s">
        <v>19</v>
      </c>
      <c r="D3679" t="s">
        <v>636</v>
      </c>
      <c r="E3679">
        <v>11860</v>
      </c>
      <c r="F3679">
        <v>19480</v>
      </c>
      <c r="G3679">
        <v>2003.4</v>
      </c>
      <c r="H3679">
        <v>1582124</v>
      </c>
      <c r="I3679">
        <v>1897.6</v>
      </c>
      <c r="J3679">
        <v>1.548</v>
      </c>
      <c r="K3679">
        <v>7.5279999999999996</v>
      </c>
      <c r="L3679">
        <v>17.074000000000002</v>
      </c>
      <c r="M3679">
        <v>-1.133</v>
      </c>
    </row>
    <row r="3680" spans="1:13" hidden="1" x14ac:dyDescent="0.3">
      <c r="A3680" t="s">
        <v>32</v>
      </c>
      <c r="B3680">
        <v>2007</v>
      </c>
      <c r="C3680" t="s">
        <v>19</v>
      </c>
      <c r="D3680" t="s">
        <v>636</v>
      </c>
      <c r="E3680">
        <v>2100</v>
      </c>
      <c r="F3680">
        <v>1840</v>
      </c>
      <c r="G3680">
        <v>2003.4</v>
      </c>
      <c r="H3680">
        <v>280140</v>
      </c>
      <c r="I3680">
        <v>336</v>
      </c>
      <c r="K3680">
        <v>7.5279999999999996</v>
      </c>
      <c r="L3680">
        <v>17.074000000000002</v>
      </c>
      <c r="M3680">
        <v>-1.133</v>
      </c>
    </row>
    <row r="3681" spans="1:13" hidden="1" x14ac:dyDescent="0.3">
      <c r="A3681" t="s">
        <v>20</v>
      </c>
      <c r="B3681">
        <v>2007</v>
      </c>
      <c r="C3681" t="s">
        <v>21</v>
      </c>
      <c r="D3681" t="s">
        <v>636</v>
      </c>
      <c r="E3681">
        <v>4460</v>
      </c>
      <c r="G3681">
        <v>2003.4</v>
      </c>
      <c r="H3681">
        <v>594964</v>
      </c>
      <c r="I3681">
        <v>713.6</v>
      </c>
      <c r="J3681">
        <v>1</v>
      </c>
      <c r="K3681">
        <v>7.5279999999999996</v>
      </c>
      <c r="L3681">
        <v>17.074000000000002</v>
      </c>
      <c r="M3681">
        <v>-1.133</v>
      </c>
    </row>
    <row r="3682" spans="1:13" hidden="1" x14ac:dyDescent="0.3">
      <c r="A3682" t="s">
        <v>13</v>
      </c>
      <c r="B3682">
        <v>2008</v>
      </c>
      <c r="C3682" t="s">
        <v>19</v>
      </c>
      <c r="D3682" t="s">
        <v>636</v>
      </c>
      <c r="E3682">
        <v>13000</v>
      </c>
      <c r="F3682">
        <v>22230</v>
      </c>
      <c r="G3682">
        <v>2247.5</v>
      </c>
      <c r="H3682">
        <v>1859520</v>
      </c>
      <c r="I3682">
        <v>1170</v>
      </c>
      <c r="J3682">
        <v>1.5920000000000001</v>
      </c>
      <c r="K3682">
        <v>7.2919999999999998</v>
      </c>
      <c r="L3682">
        <v>16.372</v>
      </c>
      <c r="M3682">
        <v>-1.0780000000000001</v>
      </c>
    </row>
    <row r="3683" spans="1:13" hidden="1" x14ac:dyDescent="0.3">
      <c r="A3683" t="s">
        <v>32</v>
      </c>
      <c r="B3683">
        <v>2008</v>
      </c>
      <c r="C3683" t="s">
        <v>19</v>
      </c>
      <c r="D3683" t="s">
        <v>636</v>
      </c>
      <c r="E3683">
        <v>3220</v>
      </c>
      <c r="F3683">
        <v>2826</v>
      </c>
      <c r="G3683">
        <v>2247.5</v>
      </c>
      <c r="H3683">
        <v>460588.79999999999</v>
      </c>
      <c r="I3683">
        <v>289.8</v>
      </c>
      <c r="J3683">
        <v>0.85</v>
      </c>
      <c r="K3683">
        <v>7.2919999999999998</v>
      </c>
      <c r="L3683" t="s">
        <v>644</v>
      </c>
      <c r="M3683">
        <v>-1.0780000000000001</v>
      </c>
    </row>
    <row r="3684" spans="1:13" hidden="1" x14ac:dyDescent="0.3">
      <c r="A3684" t="s">
        <v>20</v>
      </c>
      <c r="B3684">
        <v>2008</v>
      </c>
      <c r="C3684" t="s">
        <v>21</v>
      </c>
      <c r="D3684" t="s">
        <v>636</v>
      </c>
      <c r="E3684">
        <v>3900</v>
      </c>
      <c r="F3684">
        <v>3500</v>
      </c>
      <c r="G3684">
        <v>2247.5</v>
      </c>
      <c r="H3684">
        <v>557856</v>
      </c>
      <c r="I3684">
        <v>351</v>
      </c>
      <c r="J3684">
        <v>0.88200000000000001</v>
      </c>
      <c r="K3684">
        <v>7.2919999999999998</v>
      </c>
      <c r="L3684">
        <v>16.372</v>
      </c>
      <c r="M3684">
        <v>-1.0780000000000001</v>
      </c>
    </row>
    <row r="3685" spans="1:13" hidden="1" x14ac:dyDescent="0.3">
      <c r="A3685" t="s">
        <v>13</v>
      </c>
      <c r="B3685">
        <v>2009</v>
      </c>
      <c r="C3685" t="s">
        <v>19</v>
      </c>
      <c r="D3685" t="s">
        <v>636</v>
      </c>
      <c r="E3685">
        <v>12270</v>
      </c>
      <c r="F3685">
        <v>20930</v>
      </c>
      <c r="G3685">
        <v>2176.6</v>
      </c>
      <c r="H3685">
        <v>1911911.4</v>
      </c>
      <c r="I3685">
        <v>2085.9</v>
      </c>
      <c r="J3685">
        <v>1.595</v>
      </c>
      <c r="K3685">
        <v>7.742</v>
      </c>
      <c r="L3685">
        <v>17.02</v>
      </c>
      <c r="M3685">
        <v>-0.46300000000000002</v>
      </c>
    </row>
    <row r="3686" spans="1:13" hidden="1" x14ac:dyDescent="0.3">
      <c r="A3686" t="s">
        <v>32</v>
      </c>
      <c r="B3686">
        <v>2009</v>
      </c>
      <c r="C3686" t="s">
        <v>19</v>
      </c>
      <c r="D3686" t="s">
        <v>636</v>
      </c>
      <c r="E3686">
        <v>3600</v>
      </c>
      <c r="G3686">
        <v>2176.6</v>
      </c>
      <c r="H3686">
        <v>560952</v>
      </c>
      <c r="I3686">
        <v>612</v>
      </c>
      <c r="J3686">
        <v>0.83799999999999997</v>
      </c>
      <c r="K3686">
        <v>7.742</v>
      </c>
      <c r="L3686">
        <v>17.02</v>
      </c>
      <c r="M3686">
        <v>-0.46300000000000002</v>
      </c>
    </row>
    <row r="3687" spans="1:13" hidden="1" x14ac:dyDescent="0.3">
      <c r="A3687" t="s">
        <v>20</v>
      </c>
      <c r="B3687">
        <v>2009</v>
      </c>
      <c r="C3687" t="s">
        <v>21</v>
      </c>
      <c r="D3687" t="s">
        <v>636</v>
      </c>
      <c r="E3687">
        <v>5200</v>
      </c>
      <c r="F3687">
        <v>4720</v>
      </c>
      <c r="G3687">
        <v>2176.6</v>
      </c>
      <c r="H3687">
        <v>810264</v>
      </c>
      <c r="I3687">
        <v>884</v>
      </c>
      <c r="J3687">
        <v>0.93</v>
      </c>
      <c r="K3687">
        <v>7.742</v>
      </c>
      <c r="L3687">
        <v>17.02</v>
      </c>
      <c r="M3687">
        <v>-0.46300000000000002</v>
      </c>
    </row>
    <row r="3688" spans="1:13" x14ac:dyDescent="0.3">
      <c r="A3688" t="s">
        <v>13</v>
      </c>
      <c r="B3688">
        <v>2010</v>
      </c>
      <c r="C3688" t="s">
        <v>19</v>
      </c>
      <c r="D3688" t="s">
        <v>636</v>
      </c>
      <c r="E3688">
        <v>12140</v>
      </c>
      <c r="F3688">
        <v>20973</v>
      </c>
      <c r="G3688">
        <v>2527</v>
      </c>
      <c r="H3688">
        <v>2016575.4</v>
      </c>
      <c r="I3688">
        <v>2913.6</v>
      </c>
      <c r="J3688">
        <v>1.6220000000000001</v>
      </c>
      <c r="K3688">
        <v>7.7750000000000004</v>
      </c>
      <c r="L3688">
        <v>16.344000000000001</v>
      </c>
      <c r="M3688">
        <v>-0.436</v>
      </c>
    </row>
    <row r="3689" spans="1:13" x14ac:dyDescent="0.3">
      <c r="A3689" t="s">
        <v>32</v>
      </c>
      <c r="B3689">
        <v>2010</v>
      </c>
      <c r="C3689" t="s">
        <v>19</v>
      </c>
      <c r="D3689" t="s">
        <v>636</v>
      </c>
      <c r="E3689">
        <v>3700</v>
      </c>
      <c r="F3689">
        <v>1943</v>
      </c>
      <c r="G3689">
        <v>2527</v>
      </c>
      <c r="H3689">
        <v>614607</v>
      </c>
      <c r="I3689">
        <v>888</v>
      </c>
      <c r="J3689">
        <v>0.66</v>
      </c>
      <c r="K3689">
        <v>7.7750000000000004</v>
      </c>
      <c r="L3689">
        <v>16.344000000000001</v>
      </c>
      <c r="M3689">
        <v>-0.436</v>
      </c>
    </row>
    <row r="3690" spans="1:13" x14ac:dyDescent="0.3">
      <c r="A3690" t="s">
        <v>20</v>
      </c>
      <c r="B3690">
        <v>2010</v>
      </c>
      <c r="C3690" t="s">
        <v>21</v>
      </c>
      <c r="D3690" t="s">
        <v>636</v>
      </c>
      <c r="E3690" t="s">
        <v>645</v>
      </c>
      <c r="F3690">
        <v>2710</v>
      </c>
      <c r="G3690">
        <v>2527</v>
      </c>
      <c r="H3690">
        <v>440191.5</v>
      </c>
      <c r="I3690">
        <v>636</v>
      </c>
      <c r="J3690">
        <v>1.03</v>
      </c>
      <c r="K3690">
        <v>7.7750000000000004</v>
      </c>
      <c r="L3690">
        <v>16.344000000000001</v>
      </c>
      <c r="M3690">
        <v>-0.436</v>
      </c>
    </row>
    <row r="3691" spans="1:13" x14ac:dyDescent="0.3">
      <c r="A3691" t="s">
        <v>13</v>
      </c>
      <c r="B3691">
        <v>2011</v>
      </c>
      <c r="C3691" t="s">
        <v>19</v>
      </c>
      <c r="D3691" t="s">
        <v>636</v>
      </c>
      <c r="E3691">
        <v>12070</v>
      </c>
      <c r="F3691">
        <v>20880</v>
      </c>
      <c r="G3691">
        <v>2585.4859999999999</v>
      </c>
      <c r="H3691">
        <v>2021966.4</v>
      </c>
      <c r="I3691">
        <v>3983.1</v>
      </c>
      <c r="J3691">
        <v>1.6220000000000001</v>
      </c>
      <c r="K3691">
        <v>7.1239999999999997</v>
      </c>
      <c r="L3691">
        <v>15.992000000000001</v>
      </c>
      <c r="M3691">
        <v>-1.4550000000000001</v>
      </c>
    </row>
    <row r="3692" spans="1:13" x14ac:dyDescent="0.3">
      <c r="A3692" t="s">
        <v>32</v>
      </c>
      <c r="B3692">
        <v>2011</v>
      </c>
      <c r="C3692" t="s">
        <v>19</v>
      </c>
      <c r="D3692" t="s">
        <v>636</v>
      </c>
      <c r="E3692">
        <v>3420</v>
      </c>
      <c r="G3692">
        <v>2585.4859999999999</v>
      </c>
      <c r="I3692">
        <v>1128.5999999999999</v>
      </c>
      <c r="J3692">
        <v>0.86799999999999999</v>
      </c>
      <c r="K3692">
        <v>7.1239999999999997</v>
      </c>
      <c r="L3692">
        <v>15.992000000000001</v>
      </c>
      <c r="M3692">
        <v>-1.4550000000000001</v>
      </c>
    </row>
    <row r="3693" spans="1:13" x14ac:dyDescent="0.3">
      <c r="A3693" t="s">
        <v>20</v>
      </c>
      <c r="B3693">
        <v>2011</v>
      </c>
      <c r="D3693" t="s">
        <v>636</v>
      </c>
      <c r="E3693">
        <v>2500</v>
      </c>
      <c r="F3693" t="s">
        <v>645</v>
      </c>
      <c r="G3693">
        <v>2585.4859999999999</v>
      </c>
      <c r="H3693">
        <v>418800</v>
      </c>
      <c r="I3693">
        <v>825</v>
      </c>
      <c r="J3693">
        <v>1.0649999999999999</v>
      </c>
      <c r="K3693">
        <v>7.1239999999999997</v>
      </c>
      <c r="L3693">
        <v>15.992000000000001</v>
      </c>
      <c r="M3693">
        <v>-1.4550000000000001</v>
      </c>
    </row>
    <row r="3694" spans="1:13" x14ac:dyDescent="0.3">
      <c r="A3694" t="s">
        <v>13</v>
      </c>
      <c r="B3694">
        <v>2012</v>
      </c>
      <c r="C3694" t="s">
        <v>19</v>
      </c>
      <c r="D3694" t="s">
        <v>636</v>
      </c>
      <c r="E3694">
        <v>11920</v>
      </c>
      <c r="F3694">
        <v>21340</v>
      </c>
      <c r="G3694">
        <v>3006.9</v>
      </c>
      <c r="H3694">
        <v>1797536</v>
      </c>
      <c r="I3694">
        <v>3695.2</v>
      </c>
      <c r="J3694">
        <v>1.718</v>
      </c>
      <c r="K3694" t="s">
        <v>646</v>
      </c>
      <c r="L3694">
        <v>16.434999999999999</v>
      </c>
      <c r="M3694">
        <v>-1.6819999999999999</v>
      </c>
    </row>
    <row r="3695" spans="1:13" x14ac:dyDescent="0.3">
      <c r="A3695" t="s">
        <v>32</v>
      </c>
      <c r="B3695">
        <v>2012</v>
      </c>
      <c r="C3695" t="s">
        <v>19</v>
      </c>
      <c r="D3695" t="s">
        <v>636</v>
      </c>
      <c r="E3695">
        <v>3270</v>
      </c>
      <c r="F3695">
        <v>2910</v>
      </c>
      <c r="G3695">
        <v>3006.9</v>
      </c>
      <c r="H3695">
        <v>493116</v>
      </c>
      <c r="I3695">
        <v>1013.7</v>
      </c>
      <c r="J3695">
        <v>0.91</v>
      </c>
      <c r="K3695">
        <v>7.0549999999999997</v>
      </c>
      <c r="L3695">
        <v>16.434999999999999</v>
      </c>
      <c r="M3695">
        <v>-1.6819999999999999</v>
      </c>
    </row>
    <row r="3696" spans="1:13" x14ac:dyDescent="0.3">
      <c r="A3696" t="s">
        <v>20</v>
      </c>
      <c r="B3696">
        <v>2012</v>
      </c>
      <c r="C3696" t="s">
        <v>21</v>
      </c>
      <c r="D3696" t="s">
        <v>636</v>
      </c>
      <c r="F3696">
        <v>550</v>
      </c>
      <c r="G3696">
        <v>3006.9</v>
      </c>
      <c r="H3696">
        <v>78416</v>
      </c>
      <c r="I3696">
        <v>161.19999999999999</v>
      </c>
      <c r="J3696">
        <v>1.048</v>
      </c>
      <c r="K3696">
        <v>7.0549999999999997</v>
      </c>
      <c r="L3696">
        <v>16.434999999999999</v>
      </c>
      <c r="M3696">
        <v>-1.6819999999999999</v>
      </c>
    </row>
    <row r="3697" spans="1:13" x14ac:dyDescent="0.3">
      <c r="A3697" t="s">
        <v>20</v>
      </c>
      <c r="B3697">
        <v>2013</v>
      </c>
      <c r="C3697" t="s">
        <v>21</v>
      </c>
      <c r="D3697" t="s">
        <v>406</v>
      </c>
      <c r="E3697">
        <v>292380</v>
      </c>
      <c r="F3697">
        <v>464577</v>
      </c>
      <c r="G3697">
        <v>1193.8</v>
      </c>
      <c r="H3697">
        <v>42245986.200000003</v>
      </c>
      <c r="I3697">
        <v>78942.600000000006</v>
      </c>
      <c r="J3697">
        <v>1.27</v>
      </c>
      <c r="K3697">
        <v>-2.4860000000000002</v>
      </c>
      <c r="L3697">
        <v>10.015000000000001</v>
      </c>
      <c r="M3697">
        <v>-15.368</v>
      </c>
    </row>
    <row r="3698" spans="1:13" x14ac:dyDescent="0.3">
      <c r="A3698" t="s">
        <v>13</v>
      </c>
      <c r="B3698">
        <v>2013</v>
      </c>
      <c r="C3698" t="s">
        <v>19</v>
      </c>
      <c r="D3698" t="s">
        <v>636</v>
      </c>
      <c r="E3698">
        <v>11158</v>
      </c>
      <c r="F3698">
        <v>20260</v>
      </c>
      <c r="G3698">
        <v>2567.6</v>
      </c>
      <c r="H3698">
        <v>1612219.42</v>
      </c>
      <c r="I3698">
        <v>3012.66</v>
      </c>
      <c r="J3698">
        <v>1.76</v>
      </c>
      <c r="K3698">
        <v>7.4660000000000002</v>
      </c>
      <c r="L3698" t="s">
        <v>647</v>
      </c>
      <c r="M3698">
        <v>-1.9990000000000001</v>
      </c>
    </row>
    <row r="3699" spans="1:13" x14ac:dyDescent="0.3">
      <c r="A3699" t="s">
        <v>32</v>
      </c>
      <c r="B3699">
        <v>2013</v>
      </c>
      <c r="C3699" t="s">
        <v>19</v>
      </c>
      <c r="D3699" t="s">
        <v>636</v>
      </c>
      <c r="E3699">
        <v>3280</v>
      </c>
      <c r="F3699">
        <v>2954</v>
      </c>
      <c r="G3699">
        <v>2567.6</v>
      </c>
      <c r="H3699">
        <v>473927.2</v>
      </c>
      <c r="I3699">
        <v>885.6</v>
      </c>
      <c r="K3699">
        <v>7.4660000000000002</v>
      </c>
      <c r="L3699">
        <v>16.895</v>
      </c>
      <c r="M3699">
        <v>-1.9990000000000001</v>
      </c>
    </row>
    <row r="3700" spans="1:13" x14ac:dyDescent="0.3">
      <c r="A3700" t="s">
        <v>20</v>
      </c>
      <c r="B3700">
        <v>2013</v>
      </c>
      <c r="C3700" t="s">
        <v>21</v>
      </c>
      <c r="D3700" t="s">
        <v>636</v>
      </c>
      <c r="E3700">
        <v>360</v>
      </c>
      <c r="F3700">
        <v>385</v>
      </c>
      <c r="G3700">
        <v>2567.6</v>
      </c>
      <c r="H3700">
        <v>52016.4</v>
      </c>
      <c r="I3700">
        <v>97.2</v>
      </c>
      <c r="J3700">
        <v>1.03</v>
      </c>
      <c r="K3700">
        <v>7.4660000000000002</v>
      </c>
      <c r="L3700">
        <v>16.895</v>
      </c>
      <c r="M3700">
        <v>-1.9990000000000001</v>
      </c>
    </row>
    <row r="3701" spans="1:13" x14ac:dyDescent="0.3">
      <c r="A3701" t="s">
        <v>13</v>
      </c>
      <c r="B3701">
        <v>2014</v>
      </c>
      <c r="C3701" t="s">
        <v>19</v>
      </c>
      <c r="D3701" t="s">
        <v>636</v>
      </c>
      <c r="E3701">
        <v>11040</v>
      </c>
      <c r="F3701">
        <v>20070</v>
      </c>
      <c r="G3701">
        <v>2627</v>
      </c>
      <c r="H3701">
        <v>1666598.4</v>
      </c>
      <c r="I3701">
        <v>3643.2</v>
      </c>
      <c r="J3701">
        <v>1.76</v>
      </c>
      <c r="K3701">
        <v>7.5750000000000002</v>
      </c>
      <c r="L3701">
        <v>16.239000000000001</v>
      </c>
      <c r="M3701">
        <v>-0.57799999999999996</v>
      </c>
    </row>
    <row r="3702" spans="1:13" x14ac:dyDescent="0.3">
      <c r="A3702" t="s">
        <v>32</v>
      </c>
      <c r="B3702">
        <v>2014</v>
      </c>
      <c r="C3702" t="s">
        <v>19</v>
      </c>
      <c r="D3702" t="s">
        <v>636</v>
      </c>
      <c r="E3702">
        <v>3230</v>
      </c>
      <c r="F3702">
        <v>2914</v>
      </c>
      <c r="G3702">
        <v>2627</v>
      </c>
      <c r="H3702">
        <v>487600.8</v>
      </c>
      <c r="I3702">
        <v>1065.9000000000001</v>
      </c>
      <c r="J3702">
        <v>0.92</v>
      </c>
      <c r="K3702">
        <v>7.5750000000000002</v>
      </c>
      <c r="L3702">
        <v>16.239000000000001</v>
      </c>
      <c r="M3702">
        <v>-0.57799999999999996</v>
      </c>
    </row>
    <row r="3703" spans="1:13" x14ac:dyDescent="0.3">
      <c r="A3703" t="s">
        <v>20</v>
      </c>
      <c r="B3703">
        <v>2014</v>
      </c>
      <c r="C3703" t="s">
        <v>21</v>
      </c>
      <c r="D3703" t="s">
        <v>636</v>
      </c>
      <c r="E3703">
        <v>390</v>
      </c>
      <c r="F3703">
        <v>420</v>
      </c>
      <c r="G3703">
        <v>2627</v>
      </c>
      <c r="H3703">
        <v>58874.400000000001</v>
      </c>
      <c r="I3703">
        <v>128.69999999999999</v>
      </c>
      <c r="J3703">
        <v>1.05</v>
      </c>
      <c r="K3703">
        <v>7.5750000000000002</v>
      </c>
      <c r="L3703">
        <v>16.239000000000001</v>
      </c>
      <c r="M3703">
        <v>-0.57799999999999996</v>
      </c>
    </row>
    <row r="3704" spans="1:13" x14ac:dyDescent="0.3">
      <c r="A3704" t="s">
        <v>13</v>
      </c>
      <c r="B3704">
        <v>2015</v>
      </c>
      <c r="C3704" t="s">
        <v>19</v>
      </c>
      <c r="D3704" t="s">
        <v>636</v>
      </c>
      <c r="E3704">
        <v>10669</v>
      </c>
      <c r="F3704">
        <v>19687</v>
      </c>
      <c r="G3704">
        <v>2949.1</v>
      </c>
      <c r="H3704">
        <v>1684741.79</v>
      </c>
      <c r="I3704">
        <v>3520.77</v>
      </c>
      <c r="J3704">
        <v>1.792</v>
      </c>
      <c r="K3704">
        <v>7.5270000000000001</v>
      </c>
      <c r="L3704">
        <v>16.265000000000001</v>
      </c>
      <c r="M3704">
        <v>-0.51800000000000002</v>
      </c>
    </row>
    <row r="3705" spans="1:13" x14ac:dyDescent="0.3">
      <c r="A3705" t="s">
        <v>32</v>
      </c>
      <c r="B3705">
        <v>2015</v>
      </c>
      <c r="C3705" t="s">
        <v>19</v>
      </c>
      <c r="D3705" t="s">
        <v>636</v>
      </c>
      <c r="E3705">
        <v>2904</v>
      </c>
      <c r="F3705">
        <v>2682</v>
      </c>
      <c r="H3705">
        <v>458570.64</v>
      </c>
      <c r="I3705">
        <v>958.32</v>
      </c>
      <c r="K3705">
        <v>7.5270000000000001</v>
      </c>
      <c r="L3705">
        <v>16.265000000000001</v>
      </c>
      <c r="M3705">
        <v>-0.51800000000000002</v>
      </c>
    </row>
    <row r="3706" spans="1:13" x14ac:dyDescent="0.3">
      <c r="A3706" t="s">
        <v>20</v>
      </c>
      <c r="B3706">
        <v>2015</v>
      </c>
      <c r="C3706" t="s">
        <v>21</v>
      </c>
      <c r="D3706" t="s">
        <v>636</v>
      </c>
      <c r="E3706">
        <v>323</v>
      </c>
      <c r="F3706">
        <v>346</v>
      </c>
      <c r="G3706">
        <v>2949.1</v>
      </c>
      <c r="H3706">
        <v>51004.93</v>
      </c>
      <c r="J3706">
        <v>1.038</v>
      </c>
      <c r="K3706">
        <v>7.5270000000000001</v>
      </c>
      <c r="L3706">
        <v>16.265000000000001</v>
      </c>
      <c r="M3706">
        <v>-0.51800000000000002</v>
      </c>
    </row>
    <row r="3707" spans="1:13" x14ac:dyDescent="0.3">
      <c r="A3707" t="s">
        <v>13</v>
      </c>
      <c r="B3707">
        <v>2016</v>
      </c>
      <c r="C3707" t="s">
        <v>19</v>
      </c>
      <c r="D3707" t="s">
        <v>636</v>
      </c>
      <c r="E3707">
        <v>10481</v>
      </c>
      <c r="F3707">
        <v>19453</v>
      </c>
      <c r="G3707">
        <v>2971.6</v>
      </c>
      <c r="H3707">
        <v>1606213.25</v>
      </c>
      <c r="I3707">
        <v>3668.35</v>
      </c>
      <c r="J3707">
        <v>1.8080000000000001</v>
      </c>
      <c r="K3707">
        <v>7.9320000000000004</v>
      </c>
      <c r="L3707">
        <v>16.196999999999999</v>
      </c>
      <c r="M3707">
        <v>0.72199999999999998</v>
      </c>
    </row>
    <row r="3708" spans="1:13" x14ac:dyDescent="0.3">
      <c r="A3708" t="s">
        <v>32</v>
      </c>
      <c r="B3708">
        <v>2016</v>
      </c>
      <c r="C3708" t="s">
        <v>19</v>
      </c>
      <c r="D3708" t="s">
        <v>636</v>
      </c>
      <c r="E3708">
        <v>2722</v>
      </c>
      <c r="F3708">
        <v>2526</v>
      </c>
      <c r="G3708">
        <v>2971.6</v>
      </c>
      <c r="H3708">
        <v>417146.5</v>
      </c>
      <c r="I3708">
        <v>952.7</v>
      </c>
      <c r="J3708">
        <v>0.94</v>
      </c>
      <c r="K3708">
        <v>7.9320000000000004</v>
      </c>
      <c r="L3708">
        <v>16.196999999999999</v>
      </c>
      <c r="M3708">
        <v>0.72199999999999998</v>
      </c>
    </row>
    <row r="3709" spans="1:13" x14ac:dyDescent="0.3">
      <c r="A3709" t="s">
        <v>20</v>
      </c>
      <c r="B3709">
        <v>2016</v>
      </c>
      <c r="C3709" t="s">
        <v>21</v>
      </c>
      <c r="D3709" t="s">
        <v>636</v>
      </c>
      <c r="E3709">
        <v>265</v>
      </c>
      <c r="F3709">
        <v>286</v>
      </c>
      <c r="G3709">
        <v>2971.6</v>
      </c>
      <c r="H3709">
        <v>40611.25</v>
      </c>
      <c r="I3709">
        <v>92.75</v>
      </c>
      <c r="J3709">
        <v>1.0469999999999999</v>
      </c>
      <c r="K3709">
        <v>7.9320000000000004</v>
      </c>
      <c r="L3709">
        <v>16.196999999999999</v>
      </c>
      <c r="M3709">
        <v>0.72199999999999998</v>
      </c>
    </row>
    <row r="3710" spans="1:13" x14ac:dyDescent="0.3">
      <c r="A3710" t="s">
        <v>13</v>
      </c>
      <c r="B3710">
        <v>2017</v>
      </c>
      <c r="D3710" t="s">
        <v>636</v>
      </c>
      <c r="E3710">
        <v>9501</v>
      </c>
      <c r="G3710">
        <v>2873.6</v>
      </c>
      <c r="H3710">
        <v>1495837.44</v>
      </c>
      <c r="I3710">
        <v>3610.38</v>
      </c>
      <c r="J3710">
        <v>1.8149999999999999</v>
      </c>
      <c r="K3710">
        <v>7.7430000000000003</v>
      </c>
      <c r="L3710">
        <v>16.472999999999999</v>
      </c>
      <c r="M3710">
        <v>-0.44500000000000001</v>
      </c>
    </row>
    <row r="3711" spans="1:13" x14ac:dyDescent="0.3">
      <c r="A3711" t="s">
        <v>32</v>
      </c>
      <c r="B3711">
        <v>2017</v>
      </c>
      <c r="C3711" t="s">
        <v>19</v>
      </c>
      <c r="D3711" t="s">
        <v>636</v>
      </c>
      <c r="E3711">
        <v>2690</v>
      </c>
      <c r="F3711">
        <v>2497</v>
      </c>
      <c r="G3711">
        <v>2873.6</v>
      </c>
      <c r="H3711">
        <v>423513.59999999998</v>
      </c>
      <c r="I3711">
        <v>1022.2</v>
      </c>
      <c r="J3711">
        <v>0.94</v>
      </c>
      <c r="K3711">
        <v>7.7430000000000003</v>
      </c>
      <c r="L3711">
        <v>16.472999999999999</v>
      </c>
      <c r="M3711">
        <v>-0.44500000000000001</v>
      </c>
    </row>
    <row r="3712" spans="1:13" x14ac:dyDescent="0.3">
      <c r="A3712" t="s">
        <v>20</v>
      </c>
      <c r="B3712">
        <v>2017</v>
      </c>
      <c r="D3712" t="s">
        <v>636</v>
      </c>
      <c r="E3712">
        <v>172</v>
      </c>
      <c r="F3712">
        <v>185</v>
      </c>
      <c r="G3712">
        <v>2873.6</v>
      </c>
      <c r="H3712">
        <v>27079.68</v>
      </c>
      <c r="I3712">
        <v>65.36</v>
      </c>
      <c r="J3712">
        <v>1.03</v>
      </c>
      <c r="K3712">
        <v>7.7430000000000003</v>
      </c>
      <c r="L3712">
        <v>16.472999999999999</v>
      </c>
      <c r="M3712">
        <v>-0.44500000000000001</v>
      </c>
    </row>
    <row r="3713" spans="1:13" x14ac:dyDescent="0.3">
      <c r="A3713" t="s">
        <v>13</v>
      </c>
      <c r="B3713">
        <v>2018</v>
      </c>
      <c r="C3713" t="s">
        <v>33</v>
      </c>
      <c r="D3713" t="s">
        <v>636</v>
      </c>
      <c r="E3713">
        <v>9256</v>
      </c>
      <c r="F3713">
        <v>17182</v>
      </c>
      <c r="G3713">
        <v>3350.1</v>
      </c>
      <c r="H3713">
        <v>1501323.2</v>
      </c>
      <c r="I3713">
        <v>3239.6</v>
      </c>
      <c r="J3713">
        <v>1.82</v>
      </c>
      <c r="K3713">
        <v>7.1820000000000004</v>
      </c>
      <c r="L3713">
        <v>15.462999999999999</v>
      </c>
      <c r="M3713">
        <v>-1.319</v>
      </c>
    </row>
    <row r="3714" spans="1:13" x14ac:dyDescent="0.3">
      <c r="A3714" t="s">
        <v>32</v>
      </c>
      <c r="B3714">
        <v>2018</v>
      </c>
      <c r="C3714" t="s">
        <v>19</v>
      </c>
      <c r="D3714" t="s">
        <v>636</v>
      </c>
      <c r="E3714">
        <v>2718</v>
      </c>
      <c r="F3714">
        <v>2545</v>
      </c>
      <c r="G3714">
        <v>3350.1</v>
      </c>
      <c r="H3714">
        <v>440859.6</v>
      </c>
      <c r="I3714">
        <v>951.3</v>
      </c>
      <c r="J3714">
        <v>0.94</v>
      </c>
      <c r="K3714">
        <v>7.1820000000000004</v>
      </c>
      <c r="M3714">
        <v>-1.319</v>
      </c>
    </row>
    <row r="3715" spans="1:13" x14ac:dyDescent="0.3">
      <c r="A3715" t="s">
        <v>20</v>
      </c>
      <c r="B3715">
        <v>2018</v>
      </c>
      <c r="D3715" t="s">
        <v>636</v>
      </c>
      <c r="E3715">
        <v>163</v>
      </c>
      <c r="F3715">
        <v>176</v>
      </c>
      <c r="G3715">
        <v>3350.1</v>
      </c>
      <c r="H3715">
        <v>26438.6</v>
      </c>
      <c r="I3715">
        <v>57.05</v>
      </c>
      <c r="J3715">
        <v>1.04</v>
      </c>
      <c r="K3715">
        <v>7.1820000000000004</v>
      </c>
      <c r="L3715">
        <v>15.462999999999999</v>
      </c>
      <c r="M3715">
        <v>-1.319</v>
      </c>
    </row>
    <row r="3716" spans="1:13" x14ac:dyDescent="0.3">
      <c r="A3716" t="s">
        <v>13</v>
      </c>
      <c r="B3716">
        <v>2019</v>
      </c>
      <c r="C3716" t="s">
        <v>19</v>
      </c>
      <c r="D3716" t="s">
        <v>636</v>
      </c>
      <c r="E3716" t="s">
        <v>648</v>
      </c>
      <c r="F3716">
        <v>16137</v>
      </c>
      <c r="G3716">
        <v>2740</v>
      </c>
      <c r="H3716">
        <v>1491735.6</v>
      </c>
      <c r="I3716">
        <v>3213.45</v>
      </c>
      <c r="J3716">
        <v>1.8220000000000001</v>
      </c>
      <c r="K3716">
        <v>7.1820000000000004</v>
      </c>
      <c r="L3716">
        <v>15.628</v>
      </c>
      <c r="M3716">
        <v>-1.839</v>
      </c>
    </row>
    <row r="3717" spans="1:13" x14ac:dyDescent="0.3">
      <c r="A3717" t="s">
        <v>32</v>
      </c>
      <c r="B3717">
        <v>2019</v>
      </c>
      <c r="C3717" t="s">
        <v>19</v>
      </c>
      <c r="D3717" t="s">
        <v>636</v>
      </c>
      <c r="E3717">
        <v>2789</v>
      </c>
      <c r="F3717">
        <v>2612</v>
      </c>
      <c r="G3717">
        <v>2740</v>
      </c>
      <c r="H3717">
        <v>479038.64</v>
      </c>
      <c r="I3717">
        <v>1031.93</v>
      </c>
      <c r="J3717">
        <v>0.94299999999999995</v>
      </c>
      <c r="K3717">
        <v>7.1820000000000004</v>
      </c>
      <c r="L3717">
        <v>15.628</v>
      </c>
      <c r="M3717">
        <v>-1.839</v>
      </c>
    </row>
    <row r="3718" spans="1:13" x14ac:dyDescent="0.3">
      <c r="A3718" t="s">
        <v>20</v>
      </c>
      <c r="B3718">
        <v>2019</v>
      </c>
      <c r="C3718" t="s">
        <v>21</v>
      </c>
      <c r="D3718" t="s">
        <v>636</v>
      </c>
      <c r="E3718">
        <v>165</v>
      </c>
      <c r="F3718">
        <v>178</v>
      </c>
      <c r="G3718">
        <v>2740</v>
      </c>
      <c r="H3718">
        <v>28340.400000000001</v>
      </c>
      <c r="I3718">
        <v>61.05</v>
      </c>
      <c r="J3718">
        <v>1.0349999999999999</v>
      </c>
      <c r="K3718">
        <v>7.1820000000000004</v>
      </c>
      <c r="L3718">
        <v>15.628</v>
      </c>
      <c r="M3718">
        <v>-1.839</v>
      </c>
    </row>
    <row r="3719" spans="1:13" hidden="1" x14ac:dyDescent="0.3">
      <c r="A3719" t="s">
        <v>22</v>
      </c>
      <c r="B3719">
        <v>2004</v>
      </c>
      <c r="C3719" t="s">
        <v>19</v>
      </c>
      <c r="D3719" t="s">
        <v>37</v>
      </c>
      <c r="E3719">
        <v>394</v>
      </c>
      <c r="F3719">
        <v>377</v>
      </c>
      <c r="G3719">
        <v>2518</v>
      </c>
      <c r="H3719">
        <v>42685.96</v>
      </c>
      <c r="I3719">
        <v>82.74</v>
      </c>
      <c r="J3719">
        <v>0.97</v>
      </c>
      <c r="K3719">
        <v>25.146000000000001</v>
      </c>
      <c r="L3719">
        <v>34.578000000000003</v>
      </c>
      <c r="M3719">
        <v>17.72</v>
      </c>
    </row>
    <row r="3720" spans="1:13" hidden="1" x14ac:dyDescent="0.3">
      <c r="A3720" t="s">
        <v>13</v>
      </c>
      <c r="B3720">
        <v>2004</v>
      </c>
      <c r="C3720" t="s">
        <v>19</v>
      </c>
      <c r="D3720" t="s">
        <v>37</v>
      </c>
      <c r="E3720">
        <v>52442</v>
      </c>
      <c r="F3720">
        <v>145174</v>
      </c>
      <c r="G3720">
        <v>2518</v>
      </c>
      <c r="H3720">
        <v>5681566.2800000003</v>
      </c>
      <c r="I3720">
        <v>11012.82</v>
      </c>
      <c r="J3720">
        <v>2.75</v>
      </c>
      <c r="K3720">
        <v>25.146000000000001</v>
      </c>
      <c r="L3720">
        <v>34.578000000000003</v>
      </c>
      <c r="M3720">
        <v>17.72</v>
      </c>
    </row>
    <row r="3721" spans="1:13" hidden="1" x14ac:dyDescent="0.3">
      <c r="A3721" t="s">
        <v>18</v>
      </c>
      <c r="B3721">
        <v>2004</v>
      </c>
      <c r="C3721" t="s">
        <v>24</v>
      </c>
      <c r="D3721" t="s">
        <v>37</v>
      </c>
      <c r="E3721">
        <v>1210</v>
      </c>
      <c r="F3721">
        <v>60583</v>
      </c>
      <c r="G3721">
        <v>2518</v>
      </c>
      <c r="H3721">
        <v>131091.4</v>
      </c>
      <c r="I3721">
        <v>254.1</v>
      </c>
      <c r="J3721">
        <v>52.75</v>
      </c>
      <c r="K3721">
        <v>25.146000000000001</v>
      </c>
      <c r="M3721">
        <v>17.72</v>
      </c>
    </row>
    <row r="3722" spans="1:13" hidden="1" x14ac:dyDescent="0.3">
      <c r="A3722" t="s">
        <v>22</v>
      </c>
      <c r="B3722">
        <v>2005</v>
      </c>
      <c r="C3722" t="s">
        <v>19</v>
      </c>
      <c r="D3722" t="s">
        <v>37</v>
      </c>
      <c r="E3722">
        <v>441</v>
      </c>
      <c r="G3722">
        <v>3392.8</v>
      </c>
      <c r="H3722">
        <v>52884.72</v>
      </c>
      <c r="I3722">
        <v>92.61</v>
      </c>
      <c r="J3722">
        <v>1.0449999999999999</v>
      </c>
      <c r="K3722">
        <v>24.954999999999998</v>
      </c>
      <c r="L3722">
        <v>34.551000000000002</v>
      </c>
      <c r="M3722">
        <v>17.201000000000001</v>
      </c>
    </row>
    <row r="3723" spans="1:13" hidden="1" x14ac:dyDescent="0.3">
      <c r="A3723" t="s">
        <v>13</v>
      </c>
      <c r="B3723">
        <v>2005</v>
      </c>
      <c r="C3723" t="s">
        <v>38</v>
      </c>
      <c r="D3723" t="s">
        <v>37</v>
      </c>
      <c r="E3723">
        <v>52177</v>
      </c>
      <c r="F3723">
        <v>147236</v>
      </c>
      <c r="G3723">
        <v>3392.8</v>
      </c>
      <c r="H3723">
        <v>6257065.8399999999</v>
      </c>
      <c r="I3723">
        <v>10957.17</v>
      </c>
      <c r="J3723">
        <v>2.81</v>
      </c>
      <c r="K3723">
        <v>24.954999999999998</v>
      </c>
      <c r="M3723">
        <v>17.201000000000001</v>
      </c>
    </row>
    <row r="3724" spans="1:13" hidden="1" x14ac:dyDescent="0.3">
      <c r="A3724" t="s">
        <v>18</v>
      </c>
      <c r="B3724">
        <v>2005</v>
      </c>
      <c r="C3724" t="s">
        <v>24</v>
      </c>
      <c r="D3724" t="s">
        <v>37</v>
      </c>
      <c r="E3724">
        <v>1110</v>
      </c>
      <c r="F3724">
        <v>55867</v>
      </c>
      <c r="G3724">
        <v>3392.8</v>
      </c>
      <c r="H3724">
        <v>133111.20000000001</v>
      </c>
      <c r="I3724">
        <v>233.1</v>
      </c>
      <c r="J3724">
        <v>53.16</v>
      </c>
      <c r="K3724">
        <v>24.954999999999998</v>
      </c>
      <c r="L3724">
        <v>34.551000000000002</v>
      </c>
      <c r="M3724">
        <v>17.201000000000001</v>
      </c>
    </row>
    <row r="3725" spans="1:13" hidden="1" x14ac:dyDescent="0.3">
      <c r="A3725" t="s">
        <v>22</v>
      </c>
      <c r="B3725">
        <v>2006</v>
      </c>
      <c r="D3725" t="s">
        <v>37</v>
      </c>
      <c r="E3725">
        <v>280</v>
      </c>
      <c r="F3725">
        <v>254</v>
      </c>
      <c r="G3725">
        <v>2928.8</v>
      </c>
      <c r="H3725">
        <v>35758.800000000003</v>
      </c>
      <c r="I3725">
        <v>61.6</v>
      </c>
      <c r="J3725">
        <v>0.91</v>
      </c>
      <c r="K3725">
        <v>24.835000000000001</v>
      </c>
      <c r="L3725">
        <v>34.067999999999998</v>
      </c>
      <c r="M3725">
        <v>17.577999999999999</v>
      </c>
    </row>
    <row r="3726" spans="1:13" hidden="1" x14ac:dyDescent="0.3">
      <c r="A3726" t="s">
        <v>13</v>
      </c>
      <c r="B3726">
        <v>2006</v>
      </c>
      <c r="C3726" t="s">
        <v>19</v>
      </c>
      <c r="D3726" t="s">
        <v>37</v>
      </c>
      <c r="E3726">
        <v>52985</v>
      </c>
      <c r="G3726">
        <v>2928.8</v>
      </c>
      <c r="H3726">
        <v>6766714.3499999996</v>
      </c>
      <c r="I3726">
        <v>11656.7</v>
      </c>
      <c r="J3726">
        <v>2.41</v>
      </c>
      <c r="K3726">
        <v>24.835000000000001</v>
      </c>
      <c r="L3726">
        <v>34.067999999999998</v>
      </c>
      <c r="M3726">
        <v>17.577999999999999</v>
      </c>
    </row>
    <row r="3727" spans="1:13" hidden="1" x14ac:dyDescent="0.3">
      <c r="A3727" t="s">
        <v>18</v>
      </c>
      <c r="B3727">
        <v>2006</v>
      </c>
      <c r="C3727" t="s">
        <v>137</v>
      </c>
      <c r="D3727" t="s">
        <v>37</v>
      </c>
      <c r="E3727">
        <v>1120</v>
      </c>
      <c r="F3727">
        <v>58279</v>
      </c>
      <c r="G3727">
        <v>2928.8</v>
      </c>
      <c r="H3727">
        <v>143035.20000000001</v>
      </c>
      <c r="I3727">
        <v>246.4</v>
      </c>
      <c r="J3727">
        <v>55.454999999999998</v>
      </c>
      <c r="K3727">
        <v>24.835000000000001</v>
      </c>
      <c r="L3727">
        <v>34.067999999999998</v>
      </c>
      <c r="M3727">
        <v>17.577999999999999</v>
      </c>
    </row>
    <row r="3728" spans="1:13" hidden="1" x14ac:dyDescent="0.3">
      <c r="A3728" t="s">
        <v>22</v>
      </c>
      <c r="B3728">
        <v>2007</v>
      </c>
      <c r="C3728" t="s">
        <v>19</v>
      </c>
      <c r="D3728" t="s">
        <v>37</v>
      </c>
      <c r="E3728">
        <v>162</v>
      </c>
      <c r="F3728">
        <v>170</v>
      </c>
      <c r="G3728">
        <v>3674.7</v>
      </c>
      <c r="H3728">
        <v>21610.799999999999</v>
      </c>
      <c r="I3728">
        <v>25.92</v>
      </c>
      <c r="J3728">
        <v>0.995</v>
      </c>
      <c r="K3728">
        <v>24.875</v>
      </c>
      <c r="L3728">
        <v>34.44</v>
      </c>
      <c r="M3728">
        <v>17.114000000000001</v>
      </c>
    </row>
    <row r="3729" spans="1:13" hidden="1" x14ac:dyDescent="0.3">
      <c r="A3729" t="s">
        <v>13</v>
      </c>
      <c r="B3729">
        <v>2007</v>
      </c>
      <c r="C3729" t="s">
        <v>19</v>
      </c>
      <c r="D3729" t="s">
        <v>37</v>
      </c>
      <c r="E3729">
        <v>52191</v>
      </c>
      <c r="G3729">
        <v>3674.7</v>
      </c>
      <c r="H3729">
        <v>6962279.4000000004</v>
      </c>
      <c r="I3729">
        <v>8350.56</v>
      </c>
      <c r="J3729">
        <v>2.3199999999999998</v>
      </c>
      <c r="K3729">
        <v>24.875</v>
      </c>
      <c r="M3729">
        <v>17.114000000000001</v>
      </c>
    </row>
    <row r="3730" spans="1:13" hidden="1" x14ac:dyDescent="0.3">
      <c r="A3730" t="s">
        <v>18</v>
      </c>
      <c r="B3730">
        <v>2007</v>
      </c>
      <c r="C3730" t="s">
        <v>24</v>
      </c>
      <c r="D3730" t="s">
        <v>37</v>
      </c>
      <c r="E3730">
        <v>1034</v>
      </c>
      <c r="F3730">
        <v>56027</v>
      </c>
      <c r="G3730" t="s">
        <v>649</v>
      </c>
      <c r="H3730">
        <v>137935.6</v>
      </c>
      <c r="I3730">
        <v>165.44</v>
      </c>
      <c r="K3730">
        <v>24.875</v>
      </c>
      <c r="L3730">
        <v>34.44</v>
      </c>
      <c r="M3730">
        <v>17.114000000000001</v>
      </c>
    </row>
    <row r="3731" spans="1:13" hidden="1" x14ac:dyDescent="0.3">
      <c r="A3731" t="s">
        <v>13</v>
      </c>
      <c r="B3731">
        <v>1998</v>
      </c>
      <c r="C3731" t="s">
        <v>19</v>
      </c>
      <c r="D3731" t="s">
        <v>250</v>
      </c>
      <c r="E3731">
        <v>62372</v>
      </c>
      <c r="F3731">
        <v>95115</v>
      </c>
      <c r="G3731">
        <v>2640.7</v>
      </c>
      <c r="H3731">
        <v>6162353.5999999996</v>
      </c>
      <c r="I3731">
        <v>18087.88</v>
      </c>
      <c r="J3731">
        <v>1.522</v>
      </c>
      <c r="K3731">
        <v>21.524999999999999</v>
      </c>
      <c r="M3731">
        <v>12.816000000000001</v>
      </c>
    </row>
    <row r="3732" spans="1:13" hidden="1" x14ac:dyDescent="0.3">
      <c r="A3732" t="s">
        <v>13</v>
      </c>
      <c r="B3732">
        <v>1998</v>
      </c>
      <c r="C3732" t="s">
        <v>21</v>
      </c>
      <c r="D3732" t="s">
        <v>250</v>
      </c>
      <c r="E3732">
        <v>6020</v>
      </c>
      <c r="F3732">
        <v>15698</v>
      </c>
      <c r="G3732">
        <v>2640.7</v>
      </c>
      <c r="H3732">
        <v>594776</v>
      </c>
      <c r="I3732">
        <v>1745.8</v>
      </c>
      <c r="J3732">
        <v>4.3899999999999997</v>
      </c>
      <c r="K3732">
        <v>21.524999999999999</v>
      </c>
      <c r="L3732">
        <v>32.061999999999998</v>
      </c>
      <c r="M3732">
        <v>12.816000000000001</v>
      </c>
    </row>
    <row r="3733" spans="1:13" hidden="1" x14ac:dyDescent="0.3">
      <c r="A3733" t="s">
        <v>18</v>
      </c>
      <c r="B3733">
        <v>1998</v>
      </c>
      <c r="C3733" t="s">
        <v>24</v>
      </c>
      <c r="D3733" t="s">
        <v>250</v>
      </c>
      <c r="E3733">
        <v>1258</v>
      </c>
      <c r="F3733">
        <v>7863</v>
      </c>
      <c r="G3733">
        <v>2640.7</v>
      </c>
      <c r="H3733">
        <v>124290.4</v>
      </c>
      <c r="I3733">
        <v>364.82</v>
      </c>
      <c r="J3733">
        <v>6.298</v>
      </c>
      <c r="K3733">
        <v>21.524999999999999</v>
      </c>
      <c r="L3733">
        <v>32.061999999999998</v>
      </c>
      <c r="M3733">
        <v>12.816000000000001</v>
      </c>
    </row>
    <row r="3734" spans="1:13" hidden="1" x14ac:dyDescent="0.3">
      <c r="A3734" t="s">
        <v>20</v>
      </c>
      <c r="B3734">
        <v>1998</v>
      </c>
      <c r="D3734" t="s">
        <v>250</v>
      </c>
      <c r="E3734">
        <v>55</v>
      </c>
      <c r="F3734">
        <v>48</v>
      </c>
      <c r="G3734">
        <v>2640.7</v>
      </c>
      <c r="H3734">
        <v>5434</v>
      </c>
      <c r="I3734">
        <v>15.95</v>
      </c>
      <c r="J3734">
        <v>1.0900000000000001</v>
      </c>
      <c r="K3734">
        <v>21.524999999999999</v>
      </c>
      <c r="L3734">
        <v>32.061999999999998</v>
      </c>
      <c r="M3734">
        <v>12.816000000000001</v>
      </c>
    </row>
    <row r="3735" spans="1:13" hidden="1" x14ac:dyDescent="0.3">
      <c r="A3735" t="s">
        <v>13</v>
      </c>
      <c r="B3735">
        <v>1999</v>
      </c>
      <c r="C3735" t="s">
        <v>19</v>
      </c>
      <c r="D3735" t="s">
        <v>250</v>
      </c>
      <c r="E3735">
        <v>49713</v>
      </c>
      <c r="F3735">
        <v>88397</v>
      </c>
      <c r="G3735">
        <v>2535.9</v>
      </c>
      <c r="H3735">
        <v>5276040.6900000004</v>
      </c>
      <c r="I3735">
        <v>13422.51</v>
      </c>
      <c r="J3735">
        <v>1.655</v>
      </c>
      <c r="K3735">
        <v>21.995000000000001</v>
      </c>
      <c r="L3735">
        <v>32.549999999999997</v>
      </c>
      <c r="M3735">
        <v>13.353</v>
      </c>
    </row>
    <row r="3736" spans="1:13" hidden="1" x14ac:dyDescent="0.3">
      <c r="A3736" t="s">
        <v>18</v>
      </c>
      <c r="B3736">
        <v>1999</v>
      </c>
      <c r="C3736" t="s">
        <v>143</v>
      </c>
      <c r="D3736" t="s">
        <v>250</v>
      </c>
      <c r="E3736">
        <v>743</v>
      </c>
      <c r="F3736">
        <v>1510</v>
      </c>
      <c r="G3736">
        <v>2535.9</v>
      </c>
      <c r="H3736">
        <v>78854.59</v>
      </c>
      <c r="I3736">
        <v>200.61</v>
      </c>
      <c r="J3736">
        <v>3.0030000000000001</v>
      </c>
      <c r="K3736">
        <v>21.995000000000001</v>
      </c>
      <c r="L3736">
        <v>32.549999999999997</v>
      </c>
      <c r="M3736">
        <v>13.353</v>
      </c>
    </row>
    <row r="3737" spans="1:13" hidden="1" x14ac:dyDescent="0.3">
      <c r="A3737" t="s">
        <v>20</v>
      </c>
      <c r="B3737">
        <v>1999</v>
      </c>
      <c r="C3737" t="s">
        <v>21</v>
      </c>
      <c r="D3737" t="s">
        <v>250</v>
      </c>
      <c r="E3737">
        <v>43</v>
      </c>
      <c r="F3737">
        <v>38</v>
      </c>
      <c r="G3737">
        <v>2535.9</v>
      </c>
      <c r="H3737">
        <v>4563.59</v>
      </c>
      <c r="I3737">
        <v>11.61</v>
      </c>
      <c r="J3737">
        <v>0.88</v>
      </c>
      <c r="K3737">
        <v>21.995000000000001</v>
      </c>
      <c r="L3737">
        <v>32.549999999999997</v>
      </c>
      <c r="M3737" t="s">
        <v>650</v>
      </c>
    </row>
    <row r="3738" spans="1:13" hidden="1" x14ac:dyDescent="0.3">
      <c r="A3738" t="s">
        <v>13</v>
      </c>
      <c r="B3738">
        <v>1999</v>
      </c>
      <c r="C3738" t="s">
        <v>19</v>
      </c>
      <c r="D3738" t="s">
        <v>264</v>
      </c>
      <c r="E3738">
        <v>232160</v>
      </c>
      <c r="F3738">
        <v>505680</v>
      </c>
      <c r="G3738">
        <v>2147.4</v>
      </c>
      <c r="H3738">
        <v>24639140.800000001</v>
      </c>
      <c r="I3738">
        <v>62683.199999999997</v>
      </c>
      <c r="J3738">
        <v>2.0750000000000002</v>
      </c>
      <c r="K3738">
        <v>25.292000000000002</v>
      </c>
      <c r="L3738">
        <v>34.509</v>
      </c>
      <c r="M3738">
        <v>17.373999999999999</v>
      </c>
    </row>
    <row r="3739" spans="1:13" hidden="1" x14ac:dyDescent="0.3">
      <c r="A3739" t="s">
        <v>18</v>
      </c>
      <c r="B3739">
        <v>1999</v>
      </c>
      <c r="C3739" t="s">
        <v>24</v>
      </c>
      <c r="D3739" t="s">
        <v>264</v>
      </c>
      <c r="E3739">
        <v>1015</v>
      </c>
      <c r="F3739">
        <v>51300</v>
      </c>
      <c r="G3739">
        <v>2147.4</v>
      </c>
      <c r="H3739">
        <v>107721.95</v>
      </c>
      <c r="I3739">
        <v>274.05</v>
      </c>
      <c r="J3739">
        <v>50.712000000000003</v>
      </c>
      <c r="K3739">
        <v>25.292000000000002</v>
      </c>
      <c r="L3739">
        <v>34.509</v>
      </c>
      <c r="M3739">
        <v>17.373999999999999</v>
      </c>
    </row>
    <row r="3740" spans="1:13" hidden="1" x14ac:dyDescent="0.3">
      <c r="A3740" t="s">
        <v>20</v>
      </c>
      <c r="B3740">
        <v>1999</v>
      </c>
      <c r="C3740" t="s">
        <v>39</v>
      </c>
      <c r="D3740" t="s">
        <v>264</v>
      </c>
      <c r="E3740">
        <v>1250</v>
      </c>
      <c r="F3740">
        <v>2400</v>
      </c>
      <c r="H3740">
        <v>132662.5</v>
      </c>
      <c r="I3740">
        <v>337.5</v>
      </c>
      <c r="J3740">
        <v>2.0049999999999999</v>
      </c>
      <c r="K3740">
        <v>25.292000000000002</v>
      </c>
      <c r="L3740">
        <v>34.509</v>
      </c>
    </row>
    <row r="3741" spans="1:13" hidden="1" x14ac:dyDescent="0.3">
      <c r="A3741" t="s">
        <v>13</v>
      </c>
      <c r="B3741">
        <v>2000</v>
      </c>
      <c r="C3741" t="s">
        <v>19</v>
      </c>
      <c r="D3741" t="s">
        <v>264</v>
      </c>
      <c r="E3741">
        <v>243070</v>
      </c>
      <c r="F3741">
        <v>547520</v>
      </c>
      <c r="G3741">
        <v>2437.5</v>
      </c>
      <c r="H3741">
        <v>23862181.899999999</v>
      </c>
      <c r="I3741">
        <v>63198.2</v>
      </c>
      <c r="J3741">
        <v>2.1850000000000001</v>
      </c>
      <c r="K3741">
        <v>24.17</v>
      </c>
      <c r="L3741">
        <v>32.795000000000002</v>
      </c>
      <c r="M3741">
        <v>16.707000000000001</v>
      </c>
    </row>
    <row r="3742" spans="1:13" hidden="1" x14ac:dyDescent="0.3">
      <c r="A3742" t="s">
        <v>18</v>
      </c>
      <c r="B3742">
        <v>2000</v>
      </c>
      <c r="C3742" t="s">
        <v>24</v>
      </c>
      <c r="D3742" t="s">
        <v>264</v>
      </c>
      <c r="E3742">
        <v>1040</v>
      </c>
      <c r="F3742">
        <v>54100</v>
      </c>
      <c r="G3742">
        <v>2437.5</v>
      </c>
      <c r="H3742">
        <v>102096.8</v>
      </c>
      <c r="I3742">
        <v>270.39999999999998</v>
      </c>
      <c r="J3742">
        <v>52.375</v>
      </c>
      <c r="K3742">
        <v>24.17</v>
      </c>
      <c r="L3742">
        <v>32.795000000000002</v>
      </c>
      <c r="M3742">
        <v>16.707000000000001</v>
      </c>
    </row>
    <row r="3743" spans="1:13" hidden="1" x14ac:dyDescent="0.3">
      <c r="A3743" t="s">
        <v>20</v>
      </c>
      <c r="B3743">
        <v>2000</v>
      </c>
      <c r="C3743" t="s">
        <v>21</v>
      </c>
      <c r="D3743" t="s">
        <v>264</v>
      </c>
      <c r="E3743">
        <v>1065</v>
      </c>
      <c r="F3743">
        <v>2230</v>
      </c>
      <c r="G3743">
        <v>2437.5</v>
      </c>
      <c r="H3743">
        <v>104551.05</v>
      </c>
      <c r="I3743">
        <v>276.89999999999998</v>
      </c>
      <c r="J3743">
        <v>2.0950000000000002</v>
      </c>
      <c r="K3743">
        <v>24.17</v>
      </c>
      <c r="M3743">
        <v>16.707000000000001</v>
      </c>
    </row>
    <row r="3744" spans="1:13" hidden="1" x14ac:dyDescent="0.3">
      <c r="A3744" t="s">
        <v>13</v>
      </c>
      <c r="B3744">
        <v>2001</v>
      </c>
      <c r="D3744" t="s">
        <v>264</v>
      </c>
      <c r="F3744">
        <v>587390</v>
      </c>
      <c r="G3744">
        <v>2284.4</v>
      </c>
      <c r="I3744">
        <v>64155</v>
      </c>
      <c r="J3744">
        <v>2.2799999999999998</v>
      </c>
      <c r="K3744">
        <v>24.364999999999998</v>
      </c>
      <c r="L3744">
        <v>32.923000000000002</v>
      </c>
      <c r="M3744">
        <v>16.635999999999999</v>
      </c>
    </row>
    <row r="3745" spans="1:13" hidden="1" x14ac:dyDescent="0.3">
      <c r="A3745" t="s">
        <v>18</v>
      </c>
      <c r="B3745">
        <v>2001</v>
      </c>
      <c r="C3745" t="s">
        <v>24</v>
      </c>
      <c r="D3745" t="s">
        <v>264</v>
      </c>
      <c r="E3745">
        <v>1020</v>
      </c>
      <c r="F3745">
        <v>52700</v>
      </c>
      <c r="G3745">
        <v>2284.4</v>
      </c>
      <c r="H3745">
        <v>104172.6</v>
      </c>
      <c r="I3745">
        <v>265.2</v>
      </c>
      <c r="J3745">
        <v>51.997999999999998</v>
      </c>
      <c r="K3745">
        <v>24.364999999999998</v>
      </c>
      <c r="L3745">
        <v>32.923000000000002</v>
      </c>
      <c r="M3745">
        <v>16.635999999999999</v>
      </c>
    </row>
    <row r="3746" spans="1:13" hidden="1" x14ac:dyDescent="0.3">
      <c r="A3746" t="s">
        <v>20</v>
      </c>
      <c r="B3746">
        <v>2001</v>
      </c>
      <c r="C3746" t="s">
        <v>21</v>
      </c>
      <c r="D3746" t="s">
        <v>264</v>
      </c>
      <c r="E3746">
        <v>1220</v>
      </c>
      <c r="F3746">
        <v>2455</v>
      </c>
      <c r="G3746">
        <v>2284.4</v>
      </c>
      <c r="I3746">
        <v>317.2</v>
      </c>
      <c r="J3746">
        <v>2.0150000000000001</v>
      </c>
      <c r="K3746">
        <v>24.364999999999998</v>
      </c>
      <c r="L3746">
        <v>32.923000000000002</v>
      </c>
      <c r="M3746">
        <v>16.635999999999999</v>
      </c>
    </row>
    <row r="3747" spans="1:13" hidden="1" x14ac:dyDescent="0.3">
      <c r="A3747" t="s">
        <v>13</v>
      </c>
      <c r="B3747">
        <v>2002</v>
      </c>
      <c r="C3747" t="s">
        <v>19</v>
      </c>
      <c r="D3747" t="s">
        <v>264</v>
      </c>
      <c r="E3747">
        <v>255270</v>
      </c>
      <c r="G3747">
        <v>2579.8000000000002</v>
      </c>
      <c r="H3747">
        <v>24166410.899999999</v>
      </c>
      <c r="I3747">
        <v>63817.5</v>
      </c>
      <c r="J3747">
        <v>2.2549999999999999</v>
      </c>
      <c r="K3747">
        <v>24.512</v>
      </c>
      <c r="L3747">
        <v>32.875</v>
      </c>
    </row>
    <row r="3748" spans="1:13" hidden="1" x14ac:dyDescent="0.3">
      <c r="A3748" t="s">
        <v>18</v>
      </c>
      <c r="B3748">
        <v>2002</v>
      </c>
      <c r="C3748" t="s">
        <v>24</v>
      </c>
      <c r="D3748" t="s">
        <v>264</v>
      </c>
      <c r="E3748">
        <v>1150</v>
      </c>
      <c r="F3748">
        <v>56203</v>
      </c>
      <c r="G3748">
        <v>2579.8000000000002</v>
      </c>
      <c r="I3748">
        <v>287.5</v>
      </c>
      <c r="J3748">
        <v>49.512</v>
      </c>
      <c r="K3748">
        <v>24.512</v>
      </c>
      <c r="L3748">
        <v>32.875</v>
      </c>
      <c r="M3748">
        <v>16.236000000000001</v>
      </c>
    </row>
    <row r="3749" spans="1:13" hidden="1" x14ac:dyDescent="0.3">
      <c r="A3749" t="s">
        <v>20</v>
      </c>
      <c r="B3749">
        <v>2002</v>
      </c>
      <c r="C3749" t="s">
        <v>21</v>
      </c>
      <c r="D3749" t="s">
        <v>264</v>
      </c>
      <c r="E3749">
        <v>919</v>
      </c>
      <c r="F3749">
        <v>1827</v>
      </c>
      <c r="G3749" t="s">
        <v>651</v>
      </c>
      <c r="H3749">
        <v>87001.73</v>
      </c>
      <c r="I3749">
        <v>229.75</v>
      </c>
      <c r="J3749">
        <v>2.0019999999999998</v>
      </c>
      <c r="K3749">
        <v>24.512</v>
      </c>
      <c r="L3749">
        <v>32.875</v>
      </c>
      <c r="M3749">
        <v>16.236000000000001</v>
      </c>
    </row>
    <row r="3750" spans="1:13" hidden="1" x14ac:dyDescent="0.3">
      <c r="A3750" t="s">
        <v>13</v>
      </c>
      <c r="B3750">
        <v>2003</v>
      </c>
      <c r="C3750" t="s">
        <v>19</v>
      </c>
      <c r="D3750" t="s">
        <v>264</v>
      </c>
      <c r="E3750">
        <v>257440</v>
      </c>
      <c r="F3750">
        <v>616820</v>
      </c>
      <c r="G3750">
        <v>2487.9</v>
      </c>
      <c r="H3750">
        <v>25481411.199999999</v>
      </c>
      <c r="I3750">
        <v>61785.599999999999</v>
      </c>
      <c r="J3750">
        <v>2.31</v>
      </c>
      <c r="K3750">
        <v>24.356999999999999</v>
      </c>
      <c r="L3750">
        <v>33.302</v>
      </c>
      <c r="M3750">
        <v>16.657</v>
      </c>
    </row>
    <row r="3751" spans="1:13" hidden="1" x14ac:dyDescent="0.3">
      <c r="A3751" t="s">
        <v>18</v>
      </c>
      <c r="B3751">
        <v>2003</v>
      </c>
      <c r="C3751" t="s">
        <v>24</v>
      </c>
      <c r="D3751" t="s">
        <v>264</v>
      </c>
      <c r="E3751">
        <v>1120</v>
      </c>
      <c r="F3751">
        <v>47510</v>
      </c>
      <c r="G3751">
        <v>2487.9</v>
      </c>
      <c r="H3751">
        <v>110857.60000000001</v>
      </c>
      <c r="I3751">
        <v>268.8</v>
      </c>
      <c r="J3751">
        <v>41.27</v>
      </c>
      <c r="K3751">
        <v>24.356999999999999</v>
      </c>
      <c r="L3751">
        <v>33.302</v>
      </c>
      <c r="M3751">
        <v>16.657</v>
      </c>
    </row>
    <row r="3752" spans="1:13" hidden="1" x14ac:dyDescent="0.3">
      <c r="A3752" t="s">
        <v>20</v>
      </c>
      <c r="B3752">
        <v>2003</v>
      </c>
      <c r="C3752" t="s">
        <v>21</v>
      </c>
      <c r="D3752" t="s">
        <v>264</v>
      </c>
      <c r="E3752">
        <v>895</v>
      </c>
      <c r="F3752">
        <v>1810</v>
      </c>
      <c r="G3752">
        <v>2487.9</v>
      </c>
      <c r="H3752" t="s">
        <v>652</v>
      </c>
      <c r="J3752">
        <v>2.0270000000000001</v>
      </c>
      <c r="K3752">
        <v>24.356999999999999</v>
      </c>
      <c r="L3752">
        <v>33.302</v>
      </c>
      <c r="M3752">
        <v>16.657</v>
      </c>
    </row>
    <row r="3753" spans="1:13" hidden="1" x14ac:dyDescent="0.3">
      <c r="A3753" t="s">
        <v>13</v>
      </c>
      <c r="B3753">
        <v>2004</v>
      </c>
      <c r="C3753" t="s">
        <v>19</v>
      </c>
      <c r="D3753" t="s">
        <v>250</v>
      </c>
      <c r="F3753">
        <v>107660</v>
      </c>
      <c r="G3753">
        <v>2640.8</v>
      </c>
      <c r="H3753">
        <v>6184588.9000000004</v>
      </c>
      <c r="I3753">
        <v>11987.85</v>
      </c>
      <c r="J3753">
        <v>1.9219999999999999</v>
      </c>
      <c r="K3753" t="s">
        <v>653</v>
      </c>
      <c r="L3753">
        <v>31.684000000000001</v>
      </c>
      <c r="M3753">
        <v>12.468</v>
      </c>
    </row>
    <row r="3754" spans="1:13" hidden="1" x14ac:dyDescent="0.3">
      <c r="A3754" t="s">
        <v>31</v>
      </c>
      <c r="B3754">
        <v>2004</v>
      </c>
      <c r="C3754" t="s">
        <v>19</v>
      </c>
      <c r="D3754" t="s">
        <v>250</v>
      </c>
      <c r="E3754">
        <v>43</v>
      </c>
      <c r="F3754">
        <v>24</v>
      </c>
      <c r="G3754">
        <v>2640.8</v>
      </c>
      <c r="I3754">
        <v>9.0299999999999994</v>
      </c>
      <c r="J3754">
        <v>0.52</v>
      </c>
      <c r="K3754">
        <v>21.347999999999999</v>
      </c>
      <c r="L3754">
        <v>31.684000000000001</v>
      </c>
      <c r="M3754">
        <v>12.468</v>
      </c>
    </row>
    <row r="3755" spans="1:13" hidden="1" x14ac:dyDescent="0.3">
      <c r="A3755" t="s">
        <v>32</v>
      </c>
      <c r="B3755">
        <v>2004</v>
      </c>
      <c r="C3755" t="s">
        <v>19</v>
      </c>
      <c r="D3755" t="s">
        <v>250</v>
      </c>
      <c r="E3755">
        <v>16</v>
      </c>
      <c r="F3755">
        <v>18</v>
      </c>
      <c r="G3755">
        <v>2640.8</v>
      </c>
      <c r="I3755">
        <v>3.36</v>
      </c>
      <c r="J3755">
        <v>1.1299999999999999</v>
      </c>
      <c r="K3755">
        <v>21.347999999999999</v>
      </c>
      <c r="L3755">
        <v>31.684000000000001</v>
      </c>
      <c r="M3755">
        <v>12.468</v>
      </c>
    </row>
    <row r="3756" spans="1:13" hidden="1" x14ac:dyDescent="0.3">
      <c r="A3756" t="s">
        <v>32</v>
      </c>
      <c r="B3756">
        <v>2004</v>
      </c>
      <c r="C3756" t="s">
        <v>21</v>
      </c>
      <c r="D3756" t="s">
        <v>250</v>
      </c>
      <c r="E3756">
        <v>31</v>
      </c>
      <c r="F3756">
        <v>56</v>
      </c>
      <c r="G3756">
        <v>2640.8</v>
      </c>
      <c r="H3756">
        <v>3358.54</v>
      </c>
      <c r="I3756">
        <v>6.51</v>
      </c>
      <c r="J3756">
        <v>1.3169999999999999</v>
      </c>
      <c r="K3756">
        <v>21.347999999999999</v>
      </c>
      <c r="L3756" t="s">
        <v>654</v>
      </c>
      <c r="M3756">
        <v>12.468</v>
      </c>
    </row>
    <row r="3757" spans="1:13" hidden="1" x14ac:dyDescent="0.3">
      <c r="A3757" t="s">
        <v>20</v>
      </c>
      <c r="B3757">
        <v>2004</v>
      </c>
      <c r="C3757" t="s">
        <v>21</v>
      </c>
      <c r="D3757" t="s">
        <v>250</v>
      </c>
      <c r="E3757">
        <v>3</v>
      </c>
      <c r="F3757">
        <v>4</v>
      </c>
      <c r="G3757">
        <v>2640.8</v>
      </c>
      <c r="H3757">
        <v>325.02</v>
      </c>
      <c r="I3757">
        <v>0.63</v>
      </c>
      <c r="J3757">
        <v>1.33</v>
      </c>
      <c r="K3757">
        <v>21.347999999999999</v>
      </c>
      <c r="L3757">
        <v>31.684000000000001</v>
      </c>
      <c r="M3757">
        <v>12.468</v>
      </c>
    </row>
    <row r="3758" spans="1:13" hidden="1" x14ac:dyDescent="0.3">
      <c r="A3758" t="s">
        <v>13</v>
      </c>
      <c r="B3758">
        <v>2006</v>
      </c>
      <c r="C3758" t="s">
        <v>19</v>
      </c>
      <c r="D3758" t="s">
        <v>250</v>
      </c>
      <c r="E3758">
        <v>50619</v>
      </c>
      <c r="F3758">
        <v>25789</v>
      </c>
      <c r="G3758">
        <v>2353</v>
      </c>
      <c r="H3758">
        <v>6464552.4900000002</v>
      </c>
      <c r="I3758">
        <v>11136.18</v>
      </c>
      <c r="J3758">
        <v>0.45200000000000001</v>
      </c>
      <c r="K3758">
        <v>21.742000000000001</v>
      </c>
      <c r="L3758">
        <v>31.914999999999999</v>
      </c>
      <c r="M3758">
        <v>13.242000000000001</v>
      </c>
    </row>
    <row r="3759" spans="1:13" hidden="1" x14ac:dyDescent="0.3">
      <c r="A3759" t="s">
        <v>13</v>
      </c>
      <c r="B3759">
        <v>2006</v>
      </c>
      <c r="C3759" t="s">
        <v>21</v>
      </c>
      <c r="D3759" t="s">
        <v>250</v>
      </c>
      <c r="E3759">
        <v>2232</v>
      </c>
      <c r="F3759">
        <v>3675</v>
      </c>
      <c r="G3759">
        <v>2353</v>
      </c>
      <c r="H3759">
        <v>285048.71999999997</v>
      </c>
      <c r="I3759">
        <v>491.04</v>
      </c>
      <c r="J3759">
        <v>1.58</v>
      </c>
      <c r="K3759">
        <v>21.742000000000001</v>
      </c>
      <c r="L3759">
        <v>31.914999999999999</v>
      </c>
      <c r="M3759" t="s">
        <v>655</v>
      </c>
    </row>
    <row r="3760" spans="1:13" hidden="1" x14ac:dyDescent="0.3">
      <c r="A3760" t="s">
        <v>18</v>
      </c>
      <c r="B3760">
        <v>2006</v>
      </c>
      <c r="C3760" t="s">
        <v>24</v>
      </c>
      <c r="D3760" t="s">
        <v>250</v>
      </c>
      <c r="E3760">
        <v>1340</v>
      </c>
      <c r="F3760">
        <v>12188</v>
      </c>
      <c r="G3760">
        <v>2353</v>
      </c>
      <c r="H3760">
        <v>171131.4</v>
      </c>
      <c r="I3760">
        <v>294.8</v>
      </c>
      <c r="J3760">
        <v>7.3259999999999996</v>
      </c>
      <c r="K3760">
        <v>21.742000000000001</v>
      </c>
      <c r="L3760">
        <v>31.914999999999999</v>
      </c>
      <c r="M3760">
        <v>13.242000000000001</v>
      </c>
    </row>
    <row r="3761" spans="1:13" hidden="1" x14ac:dyDescent="0.3">
      <c r="A3761" t="s">
        <v>13</v>
      </c>
      <c r="B3761">
        <v>2007</v>
      </c>
      <c r="C3761" t="s">
        <v>19</v>
      </c>
      <c r="D3761" t="s">
        <v>250</v>
      </c>
      <c r="E3761">
        <v>54393</v>
      </c>
      <c r="F3761">
        <v>15501</v>
      </c>
      <c r="G3761">
        <v>3095.2</v>
      </c>
      <c r="H3761">
        <v>7256026.2000000002</v>
      </c>
      <c r="I3761">
        <v>8702.8799999999992</v>
      </c>
      <c r="J3761">
        <v>0.26200000000000001</v>
      </c>
      <c r="K3761">
        <v>20.922000000000001</v>
      </c>
      <c r="L3761">
        <v>32.203000000000003</v>
      </c>
      <c r="M3761">
        <v>12.452</v>
      </c>
    </row>
    <row r="3762" spans="1:13" hidden="1" x14ac:dyDescent="0.3">
      <c r="A3762" t="s">
        <v>13</v>
      </c>
      <c r="B3762">
        <v>2007</v>
      </c>
      <c r="C3762" t="s">
        <v>21</v>
      </c>
      <c r="D3762" t="s">
        <v>250</v>
      </c>
      <c r="E3762">
        <v>148</v>
      </c>
      <c r="F3762">
        <v>187</v>
      </c>
      <c r="G3762">
        <v>3095.2</v>
      </c>
      <c r="H3762">
        <v>19743.2</v>
      </c>
      <c r="I3762">
        <v>23.68</v>
      </c>
      <c r="J3762">
        <v>1.264</v>
      </c>
      <c r="K3762">
        <v>20.922000000000001</v>
      </c>
      <c r="L3762">
        <v>32.203000000000003</v>
      </c>
      <c r="M3762">
        <v>12.452</v>
      </c>
    </row>
    <row r="3763" spans="1:13" hidden="1" x14ac:dyDescent="0.3">
      <c r="A3763" t="s">
        <v>18</v>
      </c>
      <c r="B3763">
        <v>2007</v>
      </c>
      <c r="C3763" t="s">
        <v>24</v>
      </c>
      <c r="D3763" t="s">
        <v>250</v>
      </c>
      <c r="E3763">
        <v>883</v>
      </c>
      <c r="F3763">
        <v>828</v>
      </c>
      <c r="G3763">
        <v>3095.2</v>
      </c>
      <c r="H3763">
        <v>117792.2</v>
      </c>
      <c r="I3763">
        <v>141.28</v>
      </c>
      <c r="J3763">
        <v>4.5839999999999996</v>
      </c>
      <c r="K3763">
        <v>20.922000000000001</v>
      </c>
      <c r="L3763">
        <v>32.203000000000003</v>
      </c>
      <c r="M3763">
        <v>12.452</v>
      </c>
    </row>
    <row r="3764" spans="1:13" hidden="1" x14ac:dyDescent="0.3">
      <c r="A3764" t="s">
        <v>13</v>
      </c>
      <c r="B3764">
        <v>2008</v>
      </c>
      <c r="C3764" t="s">
        <v>19</v>
      </c>
      <c r="D3764" t="s">
        <v>250</v>
      </c>
      <c r="E3764">
        <v>51859</v>
      </c>
      <c r="F3764">
        <v>68637</v>
      </c>
      <c r="G3764">
        <v>1912.1</v>
      </c>
      <c r="H3764">
        <v>7417911.3600000003</v>
      </c>
      <c r="I3764">
        <v>4667.3100000000004</v>
      </c>
      <c r="J3764">
        <v>1.206</v>
      </c>
      <c r="K3764">
        <v>21.004999999999999</v>
      </c>
      <c r="L3764">
        <v>31.242000000000001</v>
      </c>
      <c r="M3764">
        <v>12.257999999999999</v>
      </c>
    </row>
    <row r="3765" spans="1:13" hidden="1" x14ac:dyDescent="0.3">
      <c r="A3765" t="s">
        <v>13</v>
      </c>
      <c r="B3765">
        <v>2008</v>
      </c>
      <c r="C3765" t="s">
        <v>21</v>
      </c>
      <c r="D3765" t="s">
        <v>250</v>
      </c>
      <c r="E3765">
        <v>131</v>
      </c>
      <c r="F3765">
        <v>280</v>
      </c>
      <c r="G3765">
        <v>1912.1</v>
      </c>
      <c r="H3765">
        <v>18738.240000000002</v>
      </c>
      <c r="I3765">
        <v>11.79</v>
      </c>
      <c r="J3765">
        <v>2.5550000000000002</v>
      </c>
      <c r="K3765">
        <v>21.004999999999999</v>
      </c>
      <c r="L3765">
        <v>31.242000000000001</v>
      </c>
      <c r="M3765">
        <v>12.257999999999999</v>
      </c>
    </row>
    <row r="3766" spans="1:13" hidden="1" x14ac:dyDescent="0.3">
      <c r="A3766" t="s">
        <v>18</v>
      </c>
      <c r="B3766">
        <v>2008</v>
      </c>
      <c r="C3766" t="s">
        <v>24</v>
      </c>
      <c r="D3766" t="s">
        <v>250</v>
      </c>
      <c r="E3766">
        <v>1342</v>
      </c>
      <c r="F3766">
        <v>13696</v>
      </c>
      <c r="G3766">
        <v>1912.1</v>
      </c>
      <c r="H3766">
        <v>191959.67999999999</v>
      </c>
      <c r="I3766">
        <v>120.78</v>
      </c>
      <c r="J3766">
        <v>11.129</v>
      </c>
      <c r="K3766">
        <v>21.004999999999999</v>
      </c>
      <c r="L3766">
        <v>31.242000000000001</v>
      </c>
      <c r="M3766">
        <v>12.257999999999999</v>
      </c>
    </row>
    <row r="3767" spans="1:13" hidden="1" x14ac:dyDescent="0.3">
      <c r="A3767" t="s">
        <v>13</v>
      </c>
      <c r="B3767">
        <v>2009</v>
      </c>
      <c r="C3767" t="s">
        <v>19</v>
      </c>
      <c r="D3767" t="s">
        <v>250</v>
      </c>
      <c r="E3767">
        <v>47085</v>
      </c>
      <c r="F3767">
        <v>65893</v>
      </c>
      <c r="G3767">
        <v>2086.3000000000002</v>
      </c>
      <c r="H3767">
        <v>7336784.7000000002</v>
      </c>
      <c r="I3767">
        <v>8004.45</v>
      </c>
      <c r="J3767">
        <v>1.3180000000000001</v>
      </c>
      <c r="K3767">
        <v>21.225999999999999</v>
      </c>
      <c r="L3767">
        <v>31.091999999999999</v>
      </c>
      <c r="M3767">
        <v>12.993</v>
      </c>
    </row>
    <row r="3768" spans="1:13" hidden="1" x14ac:dyDescent="0.3">
      <c r="A3768" t="s">
        <v>13</v>
      </c>
      <c r="B3768">
        <v>2009</v>
      </c>
      <c r="C3768" t="s">
        <v>108</v>
      </c>
      <c r="D3768" t="s">
        <v>250</v>
      </c>
      <c r="E3768">
        <v>119</v>
      </c>
      <c r="F3768">
        <v>238</v>
      </c>
      <c r="G3768">
        <v>2086.3000000000002</v>
      </c>
      <c r="H3768">
        <v>18542.580000000002</v>
      </c>
      <c r="I3768">
        <v>20.23</v>
      </c>
      <c r="J3768">
        <v>2</v>
      </c>
      <c r="K3768">
        <v>21.225999999999999</v>
      </c>
      <c r="L3768">
        <v>31.091999999999999</v>
      </c>
      <c r="M3768">
        <v>12.993</v>
      </c>
    </row>
    <row r="3769" spans="1:13" hidden="1" x14ac:dyDescent="0.3">
      <c r="A3769" t="s">
        <v>18</v>
      </c>
      <c r="B3769">
        <v>2009</v>
      </c>
      <c r="C3769" t="s">
        <v>24</v>
      </c>
      <c r="D3769" t="s">
        <v>250</v>
      </c>
      <c r="E3769">
        <v>1434</v>
      </c>
      <c r="F3769">
        <v>12368</v>
      </c>
      <c r="G3769">
        <v>2086.3000000000002</v>
      </c>
      <c r="H3769">
        <v>223445.88</v>
      </c>
      <c r="I3769">
        <v>243.78</v>
      </c>
      <c r="J3769">
        <v>8.4239999999999995</v>
      </c>
      <c r="K3769">
        <v>21.225999999999999</v>
      </c>
      <c r="L3769">
        <v>31.091999999999999</v>
      </c>
      <c r="M3769">
        <v>12.993</v>
      </c>
    </row>
    <row r="3770" spans="1:13" hidden="1" x14ac:dyDescent="0.3">
      <c r="A3770" t="s">
        <v>13</v>
      </c>
      <c r="B3770">
        <v>1998</v>
      </c>
      <c r="C3770" t="s">
        <v>19</v>
      </c>
      <c r="D3770" t="s">
        <v>515</v>
      </c>
      <c r="E3770">
        <v>115481</v>
      </c>
      <c r="F3770">
        <v>114116</v>
      </c>
      <c r="H3770">
        <v>11409522.800000001</v>
      </c>
      <c r="I3770">
        <v>33489.49</v>
      </c>
      <c r="J3770">
        <v>0.96499999999999997</v>
      </c>
      <c r="K3770">
        <v>20.414000000000001</v>
      </c>
      <c r="L3770">
        <v>31.007999999999999</v>
      </c>
      <c r="M3770">
        <v>11.587999999999999</v>
      </c>
    </row>
    <row r="3771" spans="1:13" hidden="1" x14ac:dyDescent="0.3">
      <c r="A3771" t="s">
        <v>18</v>
      </c>
      <c r="B3771">
        <v>1998</v>
      </c>
      <c r="C3771" t="s">
        <v>24</v>
      </c>
      <c r="D3771" t="s">
        <v>515</v>
      </c>
      <c r="E3771">
        <v>743</v>
      </c>
      <c r="F3771">
        <v>15032</v>
      </c>
      <c r="G3771">
        <v>3616.7</v>
      </c>
      <c r="H3771">
        <v>73408.399999999994</v>
      </c>
      <c r="I3771">
        <v>215.47</v>
      </c>
      <c r="J3771">
        <v>17.690999999999999</v>
      </c>
      <c r="K3771">
        <v>20.414000000000001</v>
      </c>
      <c r="L3771">
        <v>31.007999999999999</v>
      </c>
      <c r="M3771">
        <v>11.587999999999999</v>
      </c>
    </row>
    <row r="3772" spans="1:13" hidden="1" x14ac:dyDescent="0.3">
      <c r="A3772" t="s">
        <v>31</v>
      </c>
      <c r="B3772">
        <v>1998</v>
      </c>
      <c r="C3772" t="s">
        <v>19</v>
      </c>
      <c r="D3772" t="s">
        <v>515</v>
      </c>
      <c r="E3772">
        <v>435</v>
      </c>
      <c r="F3772">
        <v>205</v>
      </c>
      <c r="G3772">
        <v>3616.7</v>
      </c>
      <c r="H3772">
        <v>42978</v>
      </c>
      <c r="I3772">
        <v>126.15</v>
      </c>
      <c r="J3772">
        <v>0.47499999999999998</v>
      </c>
      <c r="K3772">
        <v>20.414000000000001</v>
      </c>
      <c r="L3772">
        <v>31.007999999999999</v>
      </c>
      <c r="M3772">
        <v>11.587999999999999</v>
      </c>
    </row>
    <row r="3773" spans="1:13" hidden="1" x14ac:dyDescent="0.3">
      <c r="A3773" t="s">
        <v>20</v>
      </c>
      <c r="B3773">
        <v>1998</v>
      </c>
      <c r="C3773" t="s">
        <v>21</v>
      </c>
      <c r="D3773" t="s">
        <v>515</v>
      </c>
      <c r="E3773">
        <v>3660</v>
      </c>
      <c r="F3773">
        <v>4395</v>
      </c>
      <c r="G3773">
        <v>3616.7</v>
      </c>
      <c r="H3773">
        <v>361608</v>
      </c>
      <c r="I3773">
        <v>1061.4000000000001</v>
      </c>
      <c r="J3773">
        <v>1.167</v>
      </c>
      <c r="K3773">
        <v>20.414000000000001</v>
      </c>
      <c r="L3773">
        <v>31.007999999999999</v>
      </c>
      <c r="M3773">
        <v>11.587999999999999</v>
      </c>
    </row>
    <row r="3774" spans="1:13" hidden="1" x14ac:dyDescent="0.3">
      <c r="A3774" t="s">
        <v>13</v>
      </c>
      <c r="B3774">
        <v>1999</v>
      </c>
      <c r="C3774" t="s">
        <v>33</v>
      </c>
      <c r="D3774" t="s">
        <v>515</v>
      </c>
      <c r="E3774">
        <v>122740</v>
      </c>
      <c r="F3774">
        <v>134807</v>
      </c>
      <c r="G3774">
        <v>2338.6</v>
      </c>
      <c r="H3774">
        <v>13026396.199999999</v>
      </c>
      <c r="I3774">
        <v>33139.800000000003</v>
      </c>
      <c r="J3774">
        <v>1.0980000000000001</v>
      </c>
      <c r="K3774">
        <v>21.170999999999999</v>
      </c>
      <c r="L3774">
        <v>32.078000000000003</v>
      </c>
      <c r="M3774">
        <v>12.224</v>
      </c>
    </row>
    <row r="3775" spans="1:13" hidden="1" x14ac:dyDescent="0.3">
      <c r="A3775" t="s">
        <v>18</v>
      </c>
      <c r="B3775">
        <v>1999</v>
      </c>
      <c r="C3775" t="s">
        <v>24</v>
      </c>
      <c r="D3775" t="s">
        <v>515</v>
      </c>
      <c r="E3775">
        <v>809</v>
      </c>
      <c r="F3775">
        <v>16219</v>
      </c>
      <c r="G3775">
        <v>2338.6</v>
      </c>
      <c r="H3775">
        <v>85859.17</v>
      </c>
      <c r="I3775">
        <v>218.43</v>
      </c>
      <c r="J3775">
        <v>16.474</v>
      </c>
      <c r="K3775">
        <v>21.170999999999999</v>
      </c>
      <c r="L3775">
        <v>32.078000000000003</v>
      </c>
      <c r="M3775">
        <v>12.224</v>
      </c>
    </row>
    <row r="3776" spans="1:13" hidden="1" x14ac:dyDescent="0.3">
      <c r="A3776" t="s">
        <v>20</v>
      </c>
      <c r="B3776">
        <v>1999</v>
      </c>
      <c r="C3776" t="s">
        <v>21</v>
      </c>
      <c r="D3776" t="s">
        <v>515</v>
      </c>
      <c r="E3776">
        <v>3896</v>
      </c>
      <c r="F3776">
        <v>5069</v>
      </c>
      <c r="G3776">
        <v>2338.6</v>
      </c>
      <c r="H3776">
        <v>413482.48</v>
      </c>
      <c r="I3776">
        <v>1051.92</v>
      </c>
      <c r="J3776">
        <v>-1.3740000000000001</v>
      </c>
      <c r="L3776">
        <v>32.078000000000003</v>
      </c>
      <c r="M3776">
        <v>12.224</v>
      </c>
    </row>
    <row r="3777" spans="1:13" hidden="1" x14ac:dyDescent="0.3">
      <c r="A3777" t="s">
        <v>13</v>
      </c>
      <c r="B3777">
        <v>2000</v>
      </c>
      <c r="C3777" t="s">
        <v>19</v>
      </c>
      <c r="D3777" t="s">
        <v>515</v>
      </c>
      <c r="E3777">
        <v>118601</v>
      </c>
      <c r="G3777">
        <v>2157.6999999999998</v>
      </c>
      <c r="H3777" t="s">
        <v>656</v>
      </c>
      <c r="I3777">
        <v>30836.26</v>
      </c>
      <c r="K3777">
        <v>20.253</v>
      </c>
      <c r="L3777">
        <v>31.248000000000001</v>
      </c>
      <c r="M3777">
        <v>11.382</v>
      </c>
    </row>
    <row r="3778" spans="1:13" hidden="1" x14ac:dyDescent="0.3">
      <c r="A3778" t="s">
        <v>18</v>
      </c>
      <c r="B3778">
        <v>2000</v>
      </c>
      <c r="C3778" t="s">
        <v>24</v>
      </c>
      <c r="D3778" t="s">
        <v>515</v>
      </c>
      <c r="E3778" t="s">
        <v>657</v>
      </c>
      <c r="F3778">
        <v>14358</v>
      </c>
      <c r="G3778">
        <v>2157.6999999999998</v>
      </c>
      <c r="H3778">
        <v>79615.87</v>
      </c>
      <c r="I3778">
        <v>210.86</v>
      </c>
      <c r="J3778">
        <v>16.885000000000002</v>
      </c>
      <c r="K3778">
        <v>20.253</v>
      </c>
      <c r="L3778">
        <v>31.248000000000001</v>
      </c>
    </row>
    <row r="3779" spans="1:13" hidden="1" x14ac:dyDescent="0.3">
      <c r="A3779" t="s">
        <v>20</v>
      </c>
      <c r="B3779">
        <v>2000</v>
      </c>
      <c r="C3779" t="s">
        <v>21</v>
      </c>
      <c r="D3779" t="s">
        <v>515</v>
      </c>
      <c r="E3779">
        <v>4397</v>
      </c>
      <c r="G3779">
        <v>2157.6999999999998</v>
      </c>
      <c r="H3779">
        <v>431653.49</v>
      </c>
      <c r="I3779">
        <v>1143.22</v>
      </c>
      <c r="J3779">
        <v>1.3740000000000001</v>
      </c>
      <c r="K3779">
        <v>20.253</v>
      </c>
      <c r="L3779">
        <v>31.248000000000001</v>
      </c>
      <c r="M3779">
        <v>11.382</v>
      </c>
    </row>
    <row r="3780" spans="1:13" hidden="1" x14ac:dyDescent="0.3">
      <c r="A3780" t="s">
        <v>13</v>
      </c>
      <c r="B3780">
        <v>2001</v>
      </c>
      <c r="C3780" t="s">
        <v>49</v>
      </c>
      <c r="D3780" t="s">
        <v>515</v>
      </c>
      <c r="E3780">
        <v>119455</v>
      </c>
      <c r="F3780">
        <v>134621</v>
      </c>
      <c r="G3780">
        <v>2128.5</v>
      </c>
      <c r="H3780">
        <v>12199939.15</v>
      </c>
      <c r="I3780">
        <v>31058.3</v>
      </c>
      <c r="J3780">
        <v>1.135</v>
      </c>
      <c r="K3780">
        <v>20.881</v>
      </c>
      <c r="L3780">
        <v>31.73</v>
      </c>
      <c r="M3780">
        <v>12.275</v>
      </c>
    </row>
    <row r="3781" spans="1:13" hidden="1" x14ac:dyDescent="0.3">
      <c r="A3781" t="s">
        <v>18</v>
      </c>
      <c r="B3781">
        <v>2001</v>
      </c>
      <c r="C3781" t="s">
        <v>24</v>
      </c>
      <c r="D3781" t="s">
        <v>515</v>
      </c>
      <c r="E3781">
        <v>1036</v>
      </c>
      <c r="F3781">
        <v>18920</v>
      </c>
      <c r="G3781">
        <v>2128.5</v>
      </c>
      <c r="H3781">
        <v>105806.68</v>
      </c>
      <c r="I3781">
        <v>269.36</v>
      </c>
      <c r="J3781">
        <v>17.739000000000001</v>
      </c>
      <c r="K3781">
        <v>20.881</v>
      </c>
      <c r="L3781">
        <v>31.73</v>
      </c>
      <c r="M3781">
        <v>12.275</v>
      </c>
    </row>
    <row r="3782" spans="1:13" hidden="1" x14ac:dyDescent="0.3">
      <c r="A3782" t="s">
        <v>20</v>
      </c>
      <c r="B3782">
        <v>2001</v>
      </c>
      <c r="C3782" t="s">
        <v>21</v>
      </c>
      <c r="D3782" t="s">
        <v>515</v>
      </c>
      <c r="E3782">
        <v>3805</v>
      </c>
      <c r="G3782">
        <v>2128.5</v>
      </c>
      <c r="H3782">
        <v>388604.65</v>
      </c>
      <c r="I3782">
        <v>989.3</v>
      </c>
      <c r="J3782">
        <v>1.4319999999999999</v>
      </c>
      <c r="K3782">
        <v>20.881</v>
      </c>
      <c r="L3782">
        <v>31.73</v>
      </c>
      <c r="M3782">
        <v>12.275</v>
      </c>
    </row>
    <row r="3783" spans="1:13" hidden="1" x14ac:dyDescent="0.3">
      <c r="A3783" t="s">
        <v>13</v>
      </c>
      <c r="B3783">
        <v>2002</v>
      </c>
      <c r="C3783" t="s">
        <v>19</v>
      </c>
      <c r="D3783" t="s">
        <v>515</v>
      </c>
      <c r="E3783">
        <v>124584</v>
      </c>
      <c r="F3783">
        <v>152500</v>
      </c>
      <c r="G3783">
        <v>2832.8</v>
      </c>
      <c r="H3783">
        <v>11794367.279999999</v>
      </c>
      <c r="I3783">
        <v>31146</v>
      </c>
      <c r="J3783">
        <v>1.1830000000000001</v>
      </c>
      <c r="K3783">
        <v>20.486999999999998</v>
      </c>
      <c r="L3783">
        <v>31.369</v>
      </c>
      <c r="M3783">
        <v>11.631</v>
      </c>
    </row>
    <row r="3784" spans="1:13" hidden="1" x14ac:dyDescent="0.3">
      <c r="A3784" t="s">
        <v>18</v>
      </c>
      <c r="B3784">
        <v>2002</v>
      </c>
      <c r="C3784" t="s">
        <v>24</v>
      </c>
      <c r="D3784" t="s">
        <v>515</v>
      </c>
      <c r="E3784">
        <v>798</v>
      </c>
      <c r="F3784">
        <v>15284</v>
      </c>
      <c r="G3784">
        <v>2832.8</v>
      </c>
      <c r="H3784">
        <v>75546.66</v>
      </c>
      <c r="I3784">
        <v>199.5</v>
      </c>
      <c r="J3784">
        <v>16.57</v>
      </c>
      <c r="K3784">
        <v>20.486999999999998</v>
      </c>
      <c r="L3784">
        <v>31.369</v>
      </c>
      <c r="M3784">
        <v>11.631</v>
      </c>
    </row>
    <row r="3785" spans="1:13" hidden="1" x14ac:dyDescent="0.3">
      <c r="A3785" t="s">
        <v>20</v>
      </c>
      <c r="B3785">
        <v>2002</v>
      </c>
      <c r="C3785" t="s">
        <v>21</v>
      </c>
      <c r="D3785" t="s">
        <v>515</v>
      </c>
      <c r="E3785">
        <v>4114</v>
      </c>
      <c r="F3785">
        <v>6250</v>
      </c>
      <c r="G3785">
        <v>2832.8</v>
      </c>
      <c r="H3785">
        <v>389472.38</v>
      </c>
      <c r="I3785">
        <v>1028.5</v>
      </c>
      <c r="J3785">
        <v>1.482</v>
      </c>
      <c r="K3785">
        <v>20.486999999999998</v>
      </c>
      <c r="L3785">
        <v>31.369</v>
      </c>
      <c r="M3785">
        <v>11.631</v>
      </c>
    </row>
    <row r="3786" spans="1:13" hidden="1" x14ac:dyDescent="0.3">
      <c r="A3786" t="s">
        <v>13</v>
      </c>
      <c r="B3786">
        <v>2003</v>
      </c>
      <c r="C3786" t="s">
        <v>19</v>
      </c>
      <c r="D3786" t="s">
        <v>515</v>
      </c>
      <c r="E3786">
        <v>119205</v>
      </c>
      <c r="F3786">
        <v>154589</v>
      </c>
      <c r="G3786">
        <v>2782.2</v>
      </c>
      <c r="H3786">
        <v>11798910.9</v>
      </c>
      <c r="I3786">
        <v>28609.200000000001</v>
      </c>
      <c r="J3786">
        <v>1.2010000000000001</v>
      </c>
      <c r="K3786">
        <v>20.363</v>
      </c>
      <c r="L3786">
        <v>30.744</v>
      </c>
      <c r="M3786">
        <v>12.194000000000001</v>
      </c>
    </row>
    <row r="3787" spans="1:13" hidden="1" x14ac:dyDescent="0.3">
      <c r="A3787" t="s">
        <v>18</v>
      </c>
      <c r="B3787">
        <v>2003</v>
      </c>
      <c r="C3787" t="s">
        <v>24</v>
      </c>
      <c r="D3787" t="s">
        <v>515</v>
      </c>
      <c r="E3787">
        <v>738</v>
      </c>
      <c r="F3787">
        <v>15150</v>
      </c>
      <c r="G3787">
        <v>2782.2</v>
      </c>
      <c r="H3787">
        <v>73047.240000000005</v>
      </c>
      <c r="I3787">
        <v>177.12</v>
      </c>
      <c r="J3787">
        <v>17.099</v>
      </c>
      <c r="K3787">
        <v>20.363</v>
      </c>
      <c r="L3787">
        <v>30.744</v>
      </c>
      <c r="M3787">
        <v>12.194000000000001</v>
      </c>
    </row>
    <row r="3788" spans="1:13" hidden="1" x14ac:dyDescent="0.3">
      <c r="A3788" t="s">
        <v>20</v>
      </c>
      <c r="B3788">
        <v>2003</v>
      </c>
      <c r="C3788" t="s">
        <v>21</v>
      </c>
      <c r="D3788" t="s">
        <v>515</v>
      </c>
      <c r="E3788">
        <v>4150</v>
      </c>
      <c r="G3788">
        <v>2782.2</v>
      </c>
      <c r="H3788">
        <v>410767</v>
      </c>
      <c r="I3788">
        <v>996</v>
      </c>
      <c r="J3788">
        <v>1.512</v>
      </c>
      <c r="K3788">
        <v>20.363</v>
      </c>
      <c r="L3788">
        <v>30.744</v>
      </c>
      <c r="M3788">
        <v>12.194000000000001</v>
      </c>
    </row>
    <row r="3789" spans="1:13" hidden="1" x14ac:dyDescent="0.3">
      <c r="A3789" t="s">
        <v>13</v>
      </c>
      <c r="B3789">
        <v>2004</v>
      </c>
      <c r="C3789" t="s">
        <v>19</v>
      </c>
      <c r="D3789" t="s">
        <v>515</v>
      </c>
      <c r="E3789">
        <v>121642</v>
      </c>
      <c r="F3789">
        <v>134950</v>
      </c>
      <c r="I3789">
        <v>25544.82</v>
      </c>
      <c r="J3789">
        <v>1.081</v>
      </c>
      <c r="K3789">
        <v>20.084</v>
      </c>
      <c r="L3789">
        <v>29.446999999999999</v>
      </c>
      <c r="M3789">
        <v>11.654999999999999</v>
      </c>
    </row>
    <row r="3790" spans="1:13" hidden="1" x14ac:dyDescent="0.3">
      <c r="A3790" t="s">
        <v>18</v>
      </c>
      <c r="B3790">
        <v>2004</v>
      </c>
      <c r="C3790" t="s">
        <v>24</v>
      </c>
      <c r="D3790" t="s">
        <v>515</v>
      </c>
      <c r="E3790">
        <v>736</v>
      </c>
      <c r="G3790">
        <v>2939.5</v>
      </c>
      <c r="H3790">
        <v>79738.240000000005</v>
      </c>
      <c r="I3790">
        <v>154.56</v>
      </c>
      <c r="K3790">
        <v>20.084</v>
      </c>
      <c r="L3790">
        <v>29.446999999999999</v>
      </c>
      <c r="M3790">
        <v>11.654999999999999</v>
      </c>
    </row>
    <row r="3791" spans="1:13" hidden="1" x14ac:dyDescent="0.3">
      <c r="A3791" t="s">
        <v>20</v>
      </c>
      <c r="B3791">
        <v>2004</v>
      </c>
      <c r="C3791" t="s">
        <v>21</v>
      </c>
      <c r="D3791" t="s">
        <v>515</v>
      </c>
      <c r="E3791">
        <v>4278</v>
      </c>
      <c r="F3791">
        <v>6652</v>
      </c>
      <c r="G3791">
        <v>2939.5</v>
      </c>
      <c r="H3791">
        <v>463478.52</v>
      </c>
      <c r="I3791">
        <v>898.38</v>
      </c>
      <c r="J3791">
        <v>1.5489999999999999</v>
      </c>
      <c r="K3791">
        <v>20.084</v>
      </c>
      <c r="L3791">
        <v>29.446999999999999</v>
      </c>
      <c r="M3791">
        <v>11.654999999999999</v>
      </c>
    </row>
    <row r="3792" spans="1:13" hidden="1" x14ac:dyDescent="0.3">
      <c r="A3792" t="s">
        <v>13</v>
      </c>
      <c r="B3792">
        <v>2005</v>
      </c>
      <c r="C3792" t="s">
        <v>19</v>
      </c>
      <c r="D3792" t="s">
        <v>515</v>
      </c>
      <c r="E3792">
        <v>122267</v>
      </c>
      <c r="F3792" t="s">
        <v>658</v>
      </c>
      <c r="G3792">
        <v>2767</v>
      </c>
      <c r="H3792">
        <v>14662258.640000001</v>
      </c>
      <c r="I3792">
        <v>25676.07</v>
      </c>
      <c r="J3792">
        <v>1.161</v>
      </c>
      <c r="K3792">
        <v>20.364999999999998</v>
      </c>
      <c r="L3792">
        <v>30.286000000000001</v>
      </c>
      <c r="M3792">
        <v>12.013999999999999</v>
      </c>
    </row>
    <row r="3793" spans="1:13" hidden="1" x14ac:dyDescent="0.3">
      <c r="A3793" t="s">
        <v>18</v>
      </c>
      <c r="B3793">
        <v>2005</v>
      </c>
      <c r="C3793" t="s">
        <v>137</v>
      </c>
      <c r="D3793" t="s">
        <v>515</v>
      </c>
      <c r="E3793">
        <v>878</v>
      </c>
      <c r="F3793">
        <v>16181</v>
      </c>
      <c r="G3793">
        <v>2767</v>
      </c>
      <c r="H3793">
        <v>105289.76</v>
      </c>
      <c r="I3793">
        <v>184.38</v>
      </c>
      <c r="J3793">
        <v>17.006</v>
      </c>
      <c r="K3793">
        <v>20.364999999999998</v>
      </c>
      <c r="L3793">
        <v>30.286000000000001</v>
      </c>
      <c r="M3793">
        <v>12.013999999999999</v>
      </c>
    </row>
    <row r="3794" spans="1:13" hidden="1" x14ac:dyDescent="0.3">
      <c r="A3794" t="s">
        <v>20</v>
      </c>
      <c r="B3794">
        <v>2005</v>
      </c>
      <c r="C3794" t="s">
        <v>39</v>
      </c>
      <c r="D3794" t="s">
        <v>515</v>
      </c>
      <c r="E3794">
        <v>3976</v>
      </c>
      <c r="F3794">
        <v>6140</v>
      </c>
      <c r="G3794">
        <v>2767</v>
      </c>
      <c r="H3794">
        <v>476801.92</v>
      </c>
      <c r="J3794">
        <v>1.589</v>
      </c>
      <c r="K3794">
        <v>20.364999999999998</v>
      </c>
      <c r="L3794">
        <v>30.286000000000001</v>
      </c>
      <c r="M3794">
        <v>12.013999999999999</v>
      </c>
    </row>
    <row r="3795" spans="1:13" hidden="1" x14ac:dyDescent="0.3">
      <c r="A3795" t="s">
        <v>13</v>
      </c>
      <c r="B3795">
        <v>2006</v>
      </c>
      <c r="C3795" t="s">
        <v>19</v>
      </c>
      <c r="D3795" t="s">
        <v>515</v>
      </c>
      <c r="E3795">
        <v>123038</v>
      </c>
      <c r="F3795">
        <v>144635</v>
      </c>
      <c r="G3795" t="s">
        <v>659</v>
      </c>
      <c r="H3795">
        <v>15713182.98</v>
      </c>
      <c r="I3795">
        <v>27068.36</v>
      </c>
      <c r="J3795">
        <v>1.1519999999999999</v>
      </c>
      <c r="K3795">
        <v>20.79</v>
      </c>
      <c r="L3795">
        <v>31.105</v>
      </c>
      <c r="M3795">
        <v>12.32</v>
      </c>
    </row>
    <row r="3796" spans="1:13" hidden="1" x14ac:dyDescent="0.3">
      <c r="A3796" t="s">
        <v>18</v>
      </c>
      <c r="B3796">
        <v>2006</v>
      </c>
      <c r="C3796" t="s">
        <v>24</v>
      </c>
      <c r="D3796" t="s">
        <v>515</v>
      </c>
      <c r="E3796">
        <v>1030</v>
      </c>
      <c r="F3796">
        <v>16843</v>
      </c>
      <c r="H3796">
        <v>131541.29999999999</v>
      </c>
      <c r="I3796">
        <v>226.6</v>
      </c>
      <c r="J3796">
        <v>16.361999999999998</v>
      </c>
      <c r="K3796">
        <v>20.79</v>
      </c>
      <c r="L3796">
        <v>31.105</v>
      </c>
      <c r="M3796">
        <v>12.32</v>
      </c>
    </row>
    <row r="3797" spans="1:13" hidden="1" x14ac:dyDescent="0.3">
      <c r="A3797" t="s">
        <v>20</v>
      </c>
      <c r="B3797">
        <v>2006</v>
      </c>
      <c r="C3797" t="s">
        <v>21</v>
      </c>
      <c r="D3797" t="s">
        <v>515</v>
      </c>
      <c r="E3797">
        <v>3979</v>
      </c>
      <c r="F3797" t="s">
        <v>660</v>
      </c>
      <c r="G3797">
        <v>1940</v>
      </c>
      <c r="H3797">
        <v>508158.09</v>
      </c>
      <c r="J3797">
        <v>1.6679999999999999</v>
      </c>
      <c r="K3797">
        <v>20.79</v>
      </c>
      <c r="L3797">
        <v>31.105</v>
      </c>
      <c r="M3797">
        <v>12.32</v>
      </c>
    </row>
    <row r="3798" spans="1:13" hidden="1" x14ac:dyDescent="0.3">
      <c r="A3798" t="s">
        <v>13</v>
      </c>
      <c r="B3798">
        <v>2007</v>
      </c>
      <c r="C3798" t="s">
        <v>19</v>
      </c>
      <c r="D3798" t="s">
        <v>515</v>
      </c>
      <c r="E3798">
        <v>124029</v>
      </c>
      <c r="G3798">
        <v>3223.9</v>
      </c>
      <c r="H3798">
        <v>16545468.6</v>
      </c>
      <c r="I3798">
        <v>19844.64</v>
      </c>
      <c r="J3798">
        <v>1.226</v>
      </c>
      <c r="K3798">
        <v>20.337</v>
      </c>
      <c r="L3798">
        <v>31.209</v>
      </c>
      <c r="M3798">
        <v>11.824</v>
      </c>
    </row>
    <row r="3799" spans="1:13" hidden="1" x14ac:dyDescent="0.3">
      <c r="A3799" t="s">
        <v>18</v>
      </c>
      <c r="B3799">
        <v>2007</v>
      </c>
      <c r="C3799" t="s">
        <v>24</v>
      </c>
      <c r="D3799" t="s">
        <v>515</v>
      </c>
      <c r="E3799">
        <v>1233</v>
      </c>
      <c r="H3799">
        <v>164482.20000000001</v>
      </c>
      <c r="I3799">
        <v>197.28</v>
      </c>
      <c r="J3799">
        <v>16.481999999999999</v>
      </c>
      <c r="K3799">
        <v>20.337</v>
      </c>
      <c r="L3799">
        <v>31.209</v>
      </c>
      <c r="M3799">
        <v>11.824</v>
      </c>
    </row>
    <row r="3800" spans="1:13" hidden="1" x14ac:dyDescent="0.3">
      <c r="A3800" t="s">
        <v>20</v>
      </c>
      <c r="B3800">
        <v>2007</v>
      </c>
      <c r="C3800" t="s">
        <v>21</v>
      </c>
      <c r="D3800" t="s">
        <v>515</v>
      </c>
      <c r="E3800">
        <v>3558</v>
      </c>
      <c r="F3800">
        <v>5294</v>
      </c>
      <c r="G3800">
        <v>3223.9</v>
      </c>
      <c r="H3800">
        <v>474637.2</v>
      </c>
      <c r="I3800">
        <v>569.28</v>
      </c>
      <c r="J3800">
        <v>1.579</v>
      </c>
      <c r="K3800" t="s">
        <v>661</v>
      </c>
      <c r="L3800">
        <v>31.209</v>
      </c>
      <c r="M3800">
        <v>11.824</v>
      </c>
    </row>
    <row r="3801" spans="1:13" hidden="1" x14ac:dyDescent="0.3">
      <c r="A3801" t="s">
        <v>13</v>
      </c>
      <c r="B3801">
        <v>2008</v>
      </c>
      <c r="C3801" t="s">
        <v>19</v>
      </c>
      <c r="D3801" t="s">
        <v>515</v>
      </c>
      <c r="E3801">
        <v>126799</v>
      </c>
      <c r="F3801">
        <v>164538</v>
      </c>
      <c r="G3801" t="s">
        <v>662</v>
      </c>
      <c r="H3801">
        <v>18137328.960000001</v>
      </c>
      <c r="I3801">
        <v>11411.91</v>
      </c>
      <c r="J3801">
        <v>1.1830000000000001</v>
      </c>
      <c r="K3801">
        <v>20.213999999999999</v>
      </c>
      <c r="L3801">
        <v>30.335000000000001</v>
      </c>
      <c r="M3801">
        <v>11.628</v>
      </c>
    </row>
    <row r="3802" spans="1:13" hidden="1" x14ac:dyDescent="0.3">
      <c r="A3802" t="s">
        <v>18</v>
      </c>
      <c r="B3802">
        <v>2008</v>
      </c>
      <c r="C3802" t="s">
        <v>24</v>
      </c>
      <c r="D3802" t="s">
        <v>515</v>
      </c>
      <c r="E3802">
        <v>1370</v>
      </c>
      <c r="F3802">
        <v>23439</v>
      </c>
      <c r="G3802">
        <v>2244.4</v>
      </c>
      <c r="H3802">
        <v>195964.79999999999</v>
      </c>
      <c r="I3802">
        <v>123.3</v>
      </c>
      <c r="J3802">
        <v>15.327</v>
      </c>
      <c r="K3802">
        <v>20.213999999999999</v>
      </c>
      <c r="L3802">
        <v>30.335000000000001</v>
      </c>
      <c r="M3802">
        <v>11.628</v>
      </c>
    </row>
    <row r="3803" spans="1:13" hidden="1" x14ac:dyDescent="0.3">
      <c r="A3803" t="s">
        <v>20</v>
      </c>
      <c r="B3803">
        <v>2008</v>
      </c>
      <c r="C3803" t="s">
        <v>21</v>
      </c>
      <c r="D3803" t="s">
        <v>515</v>
      </c>
      <c r="E3803">
        <v>3278</v>
      </c>
      <c r="F3803">
        <v>5169</v>
      </c>
      <c r="G3803">
        <v>2244.4</v>
      </c>
      <c r="H3803">
        <v>468885.12</v>
      </c>
      <c r="I3803">
        <v>295.02</v>
      </c>
      <c r="J3803">
        <v>1.57</v>
      </c>
      <c r="K3803">
        <v>20.213999999999999</v>
      </c>
      <c r="L3803">
        <v>30.335000000000001</v>
      </c>
      <c r="M3803">
        <v>11.628</v>
      </c>
    </row>
    <row r="3804" spans="1:13" hidden="1" x14ac:dyDescent="0.3">
      <c r="A3804" t="s">
        <v>13</v>
      </c>
      <c r="B3804">
        <v>2009</v>
      </c>
      <c r="C3804" t="s">
        <v>19</v>
      </c>
      <c r="D3804" t="s">
        <v>515</v>
      </c>
      <c r="E3804">
        <v>121468</v>
      </c>
      <c r="F3804">
        <v>143893</v>
      </c>
      <c r="G3804">
        <v>1701.9</v>
      </c>
      <c r="I3804">
        <v>20649.560000000001</v>
      </c>
      <c r="J3804">
        <v>1.1200000000000001</v>
      </c>
      <c r="K3804">
        <v>20.498000000000001</v>
      </c>
      <c r="L3804">
        <v>30.178999999999998</v>
      </c>
      <c r="M3804">
        <v>12.208</v>
      </c>
    </row>
    <row r="3805" spans="1:13" hidden="1" x14ac:dyDescent="0.3">
      <c r="A3805" t="s">
        <v>18</v>
      </c>
      <c r="B3805">
        <v>2009</v>
      </c>
      <c r="C3805" t="s">
        <v>24</v>
      </c>
      <c r="D3805" t="s">
        <v>515</v>
      </c>
      <c r="E3805">
        <v>1476</v>
      </c>
      <c r="F3805">
        <v>27145</v>
      </c>
      <c r="G3805" t="s">
        <v>663</v>
      </c>
      <c r="H3805">
        <v>229990.32</v>
      </c>
      <c r="I3805">
        <v>250.92</v>
      </c>
      <c r="J3805">
        <v>16.791</v>
      </c>
      <c r="K3805">
        <v>20.498000000000001</v>
      </c>
      <c r="L3805">
        <v>30.178999999999998</v>
      </c>
      <c r="M3805">
        <v>12.208</v>
      </c>
    </row>
    <row r="3806" spans="1:13" hidden="1" x14ac:dyDescent="0.3">
      <c r="A3806" t="s">
        <v>20</v>
      </c>
      <c r="B3806">
        <v>2009</v>
      </c>
      <c r="C3806" t="s">
        <v>21</v>
      </c>
      <c r="D3806" t="s">
        <v>515</v>
      </c>
      <c r="E3806">
        <v>3170</v>
      </c>
      <c r="F3806">
        <v>4770</v>
      </c>
      <c r="G3806">
        <v>1701.9</v>
      </c>
      <c r="H3806">
        <v>493949.4</v>
      </c>
      <c r="I3806">
        <v>538.9</v>
      </c>
      <c r="J3806">
        <v>1.59</v>
      </c>
      <c r="K3806">
        <v>20.498000000000001</v>
      </c>
      <c r="L3806">
        <v>30.178999999999998</v>
      </c>
      <c r="M3806">
        <v>12.208</v>
      </c>
    </row>
    <row r="3807" spans="1:13" x14ac:dyDescent="0.3">
      <c r="A3807" t="s">
        <v>13</v>
      </c>
      <c r="B3807">
        <v>2010</v>
      </c>
      <c r="C3807" t="s">
        <v>49</v>
      </c>
      <c r="D3807" t="s">
        <v>515</v>
      </c>
      <c r="E3807">
        <v>121570</v>
      </c>
      <c r="F3807">
        <v>155993</v>
      </c>
      <c r="G3807">
        <v>2574.1</v>
      </c>
      <c r="H3807">
        <v>20193992.699999999</v>
      </c>
      <c r="I3807">
        <v>29176.799999999999</v>
      </c>
      <c r="J3807">
        <v>1.2190000000000001</v>
      </c>
      <c r="L3807">
        <v>29.515000000000001</v>
      </c>
      <c r="M3807">
        <v>12.526999999999999</v>
      </c>
    </row>
    <row r="3808" spans="1:13" x14ac:dyDescent="0.3">
      <c r="A3808" t="s">
        <v>18</v>
      </c>
      <c r="B3808">
        <v>2010</v>
      </c>
      <c r="C3808" t="s">
        <v>24</v>
      </c>
      <c r="D3808" t="s">
        <v>515</v>
      </c>
      <c r="F3808">
        <v>28974</v>
      </c>
      <c r="G3808">
        <v>2574.1</v>
      </c>
      <c r="H3808">
        <v>250493.88</v>
      </c>
      <c r="I3808">
        <v>361.92</v>
      </c>
      <c r="J3808">
        <v>20.631</v>
      </c>
      <c r="K3808">
        <v>20.213999999999999</v>
      </c>
      <c r="L3808">
        <v>29.515000000000001</v>
      </c>
      <c r="M3808">
        <v>12.526999999999999</v>
      </c>
    </row>
    <row r="3809" spans="1:13" x14ac:dyDescent="0.3">
      <c r="A3809" t="s">
        <v>20</v>
      </c>
      <c r="B3809">
        <v>2010</v>
      </c>
      <c r="C3809" t="s">
        <v>21</v>
      </c>
      <c r="D3809" t="s">
        <v>515</v>
      </c>
      <c r="E3809">
        <v>3699</v>
      </c>
      <c r="G3809">
        <v>2574.1</v>
      </c>
      <c r="H3809">
        <v>614440.89</v>
      </c>
      <c r="I3809">
        <v>887.76</v>
      </c>
      <c r="J3809">
        <v>1.647</v>
      </c>
      <c r="K3809">
        <v>20.213999999999999</v>
      </c>
      <c r="L3809">
        <v>29.515000000000001</v>
      </c>
    </row>
    <row r="3810" spans="1:13" x14ac:dyDescent="0.3">
      <c r="A3810" t="s">
        <v>13</v>
      </c>
      <c r="B3810">
        <v>2011</v>
      </c>
      <c r="C3810" t="s">
        <v>19</v>
      </c>
      <c r="D3810" t="s">
        <v>515</v>
      </c>
      <c r="F3810">
        <v>159543</v>
      </c>
      <c r="G3810">
        <v>2193.6999999999998</v>
      </c>
      <c r="H3810">
        <v>20688720</v>
      </c>
      <c r="I3810">
        <v>40755</v>
      </c>
      <c r="J3810">
        <v>1.2190000000000001</v>
      </c>
      <c r="K3810">
        <v>20.068000000000001</v>
      </c>
      <c r="L3810">
        <v>29.965</v>
      </c>
      <c r="M3810">
        <v>12.019</v>
      </c>
    </row>
    <row r="3811" spans="1:13" x14ac:dyDescent="0.3">
      <c r="A3811" t="s">
        <v>18</v>
      </c>
      <c r="B3811">
        <v>2011</v>
      </c>
      <c r="C3811" t="s">
        <v>24</v>
      </c>
      <c r="D3811" t="s">
        <v>515</v>
      </c>
      <c r="E3811">
        <v>1550</v>
      </c>
      <c r="F3811">
        <v>30000</v>
      </c>
      <c r="G3811">
        <v>2193.6999999999998</v>
      </c>
      <c r="H3811">
        <v>259656</v>
      </c>
      <c r="I3811">
        <v>511.5</v>
      </c>
      <c r="J3811">
        <v>20.082999999999998</v>
      </c>
      <c r="K3811">
        <v>20.068000000000001</v>
      </c>
      <c r="L3811">
        <v>29.965</v>
      </c>
      <c r="M3811">
        <v>12.019</v>
      </c>
    </row>
    <row r="3812" spans="1:13" x14ac:dyDescent="0.3">
      <c r="A3812" t="s">
        <v>20</v>
      </c>
      <c r="B3812">
        <v>2011</v>
      </c>
      <c r="C3812" t="s">
        <v>21</v>
      </c>
      <c r="D3812" t="s">
        <v>515</v>
      </c>
      <c r="E3812">
        <v>3700</v>
      </c>
      <c r="F3812">
        <v>6500</v>
      </c>
      <c r="G3812">
        <v>2193.6999999999998</v>
      </c>
      <c r="H3812">
        <v>619824</v>
      </c>
      <c r="I3812">
        <v>1221</v>
      </c>
      <c r="J3812">
        <v>1.8180000000000001</v>
      </c>
      <c r="K3812">
        <v>20.068000000000001</v>
      </c>
      <c r="L3812">
        <v>29.965</v>
      </c>
      <c r="M3812">
        <v>12.019</v>
      </c>
    </row>
    <row r="3813" spans="1:13" x14ac:dyDescent="0.3">
      <c r="A3813" t="s">
        <v>13</v>
      </c>
      <c r="B3813">
        <v>2012</v>
      </c>
      <c r="C3813" t="s">
        <v>19</v>
      </c>
      <c r="D3813" t="s">
        <v>515</v>
      </c>
      <c r="E3813">
        <v>126085</v>
      </c>
      <c r="F3813">
        <v>174662</v>
      </c>
      <c r="G3813">
        <v>2760.7</v>
      </c>
      <c r="H3813">
        <v>19013618</v>
      </c>
      <c r="I3813">
        <v>39086.35</v>
      </c>
      <c r="J3813">
        <v>1.3080000000000001</v>
      </c>
      <c r="K3813">
        <v>20.167999999999999</v>
      </c>
      <c r="L3813">
        <v>29.818000000000001</v>
      </c>
      <c r="M3813">
        <v>12.24</v>
      </c>
    </row>
    <row r="3814" spans="1:13" x14ac:dyDescent="0.3">
      <c r="A3814" t="s">
        <v>18</v>
      </c>
      <c r="B3814">
        <v>2012</v>
      </c>
      <c r="C3814" t="s">
        <v>143</v>
      </c>
      <c r="D3814" t="s">
        <v>515</v>
      </c>
      <c r="E3814">
        <v>1530</v>
      </c>
      <c r="F3814">
        <v>30151</v>
      </c>
      <c r="G3814" t="s">
        <v>664</v>
      </c>
      <c r="H3814">
        <v>230724</v>
      </c>
      <c r="I3814">
        <v>474.3</v>
      </c>
      <c r="J3814">
        <v>20.193000000000001</v>
      </c>
      <c r="K3814">
        <v>20.167999999999999</v>
      </c>
      <c r="L3814">
        <v>29.818000000000001</v>
      </c>
      <c r="M3814">
        <v>12.24</v>
      </c>
    </row>
    <row r="3815" spans="1:13" x14ac:dyDescent="0.3">
      <c r="A3815" t="s">
        <v>20</v>
      </c>
      <c r="B3815">
        <v>2012</v>
      </c>
      <c r="C3815" t="s">
        <v>21</v>
      </c>
      <c r="D3815" t="s">
        <v>515</v>
      </c>
      <c r="E3815">
        <v>2937</v>
      </c>
      <c r="F3815">
        <v>4401</v>
      </c>
      <c r="G3815">
        <v>2760.7</v>
      </c>
      <c r="H3815">
        <v>442899.6</v>
      </c>
      <c r="I3815">
        <v>910.47</v>
      </c>
      <c r="J3815">
        <v>1.73</v>
      </c>
      <c r="K3815">
        <v>20.167999999999999</v>
      </c>
      <c r="L3815">
        <v>29.818000000000001</v>
      </c>
      <c r="M3815">
        <v>12.24</v>
      </c>
    </row>
    <row r="3816" spans="1:13" x14ac:dyDescent="0.3">
      <c r="A3816" t="s">
        <v>13</v>
      </c>
      <c r="B3816">
        <v>2013</v>
      </c>
      <c r="C3816" t="s">
        <v>19</v>
      </c>
      <c r="D3816" t="s">
        <v>515</v>
      </c>
      <c r="E3816">
        <v>131989</v>
      </c>
      <c r="F3816">
        <v>184104</v>
      </c>
      <c r="G3816">
        <v>2042.9</v>
      </c>
      <c r="H3816">
        <v>19071090.609999999</v>
      </c>
      <c r="I3816">
        <v>35637.03</v>
      </c>
      <c r="J3816">
        <v>1.3009999999999999</v>
      </c>
      <c r="K3816">
        <v>21.021999999999998</v>
      </c>
      <c r="L3816">
        <v>31.395</v>
      </c>
      <c r="M3816">
        <v>12.592000000000001</v>
      </c>
    </row>
    <row r="3817" spans="1:13" x14ac:dyDescent="0.3">
      <c r="A3817" t="s">
        <v>18</v>
      </c>
      <c r="B3817">
        <v>2013</v>
      </c>
      <c r="C3817" t="s">
        <v>24</v>
      </c>
      <c r="D3817" t="s">
        <v>515</v>
      </c>
      <c r="E3817">
        <v>1561</v>
      </c>
      <c r="F3817">
        <v>30351</v>
      </c>
      <c r="G3817">
        <v>2042.9</v>
      </c>
      <c r="H3817">
        <v>225548.89</v>
      </c>
      <c r="I3817">
        <v>421.47</v>
      </c>
      <c r="J3817">
        <v>19.873000000000001</v>
      </c>
      <c r="K3817">
        <v>21.021999999999998</v>
      </c>
      <c r="L3817">
        <v>31.395</v>
      </c>
      <c r="M3817">
        <v>12.592000000000001</v>
      </c>
    </row>
    <row r="3818" spans="1:13" x14ac:dyDescent="0.3">
      <c r="A3818" t="s">
        <v>20</v>
      </c>
      <c r="B3818">
        <v>2013</v>
      </c>
      <c r="C3818" t="s">
        <v>21</v>
      </c>
      <c r="D3818" t="s">
        <v>515</v>
      </c>
      <c r="E3818">
        <v>2960</v>
      </c>
      <c r="F3818">
        <v>4470</v>
      </c>
      <c r="G3818">
        <v>2042.9</v>
      </c>
      <c r="H3818">
        <v>427690.4</v>
      </c>
      <c r="I3818">
        <v>799.2</v>
      </c>
      <c r="J3818">
        <v>1.73</v>
      </c>
      <c r="K3818">
        <v>21.021999999999998</v>
      </c>
      <c r="L3818">
        <v>31.395</v>
      </c>
      <c r="M3818">
        <v>12.592000000000001</v>
      </c>
    </row>
    <row r="3819" spans="1:13" x14ac:dyDescent="0.3">
      <c r="A3819" t="s">
        <v>13</v>
      </c>
      <c r="B3819">
        <v>2014</v>
      </c>
      <c r="C3819" t="s">
        <v>19</v>
      </c>
      <c r="D3819" t="s">
        <v>515</v>
      </c>
      <c r="E3819">
        <v>127200</v>
      </c>
      <c r="F3819">
        <v>189992</v>
      </c>
      <c r="G3819">
        <v>2403.1999999999998</v>
      </c>
      <c r="H3819">
        <v>19202112</v>
      </c>
      <c r="I3819">
        <v>41976</v>
      </c>
      <c r="J3819">
        <v>1.4470000000000001</v>
      </c>
      <c r="K3819">
        <v>20.922000000000001</v>
      </c>
      <c r="L3819">
        <v>30.341999999999999</v>
      </c>
      <c r="M3819">
        <v>13.2</v>
      </c>
    </row>
    <row r="3820" spans="1:13" x14ac:dyDescent="0.3">
      <c r="A3820" t="s">
        <v>18</v>
      </c>
      <c r="B3820">
        <v>2014</v>
      </c>
      <c r="C3820" t="s">
        <v>24</v>
      </c>
      <c r="D3820" t="s">
        <v>515</v>
      </c>
      <c r="E3820">
        <v>1790</v>
      </c>
      <c r="F3820">
        <v>34900</v>
      </c>
      <c r="G3820">
        <v>2403.1999999999998</v>
      </c>
      <c r="I3820">
        <v>590.70000000000005</v>
      </c>
      <c r="J3820">
        <v>20.190999999999999</v>
      </c>
      <c r="K3820">
        <v>20.922000000000001</v>
      </c>
      <c r="L3820">
        <v>30.341999999999999</v>
      </c>
      <c r="M3820">
        <v>13.2</v>
      </c>
    </row>
    <row r="3821" spans="1:13" x14ac:dyDescent="0.3">
      <c r="A3821" t="s">
        <v>20</v>
      </c>
      <c r="B3821">
        <v>2014</v>
      </c>
      <c r="C3821" t="s">
        <v>21</v>
      </c>
      <c r="D3821" t="s">
        <v>515</v>
      </c>
      <c r="E3821">
        <v>3800</v>
      </c>
      <c r="F3821">
        <v>7500</v>
      </c>
      <c r="G3821">
        <v>2403.1999999999998</v>
      </c>
      <c r="H3821">
        <v>573648</v>
      </c>
      <c r="I3821" t="s">
        <v>665</v>
      </c>
      <c r="J3821">
        <v>2.4540000000000002</v>
      </c>
      <c r="K3821">
        <v>20.922000000000001</v>
      </c>
      <c r="L3821">
        <v>30.341999999999999</v>
      </c>
      <c r="M3821">
        <v>13.2</v>
      </c>
    </row>
    <row r="3822" spans="1:13" x14ac:dyDescent="0.3">
      <c r="A3822" t="s">
        <v>13</v>
      </c>
      <c r="B3822">
        <v>2015</v>
      </c>
      <c r="C3822" t="s">
        <v>19</v>
      </c>
      <c r="D3822" t="s">
        <v>515</v>
      </c>
      <c r="E3822">
        <v>128800</v>
      </c>
      <c r="F3822">
        <v>204001</v>
      </c>
      <c r="G3822">
        <v>2593.1999999999998</v>
      </c>
      <c r="H3822">
        <v>20338808</v>
      </c>
      <c r="I3822">
        <v>42504</v>
      </c>
      <c r="J3822">
        <v>2.0880000000000001</v>
      </c>
      <c r="K3822">
        <v>20.655000000000001</v>
      </c>
      <c r="L3822">
        <v>30.149000000000001</v>
      </c>
      <c r="M3822">
        <v>13.194000000000001</v>
      </c>
    </row>
    <row r="3823" spans="1:13" x14ac:dyDescent="0.3">
      <c r="A3823" t="s">
        <v>18</v>
      </c>
      <c r="B3823">
        <v>2015</v>
      </c>
      <c r="C3823" t="s">
        <v>24</v>
      </c>
      <c r="D3823" t="s">
        <v>515</v>
      </c>
      <c r="E3823">
        <v>1950</v>
      </c>
      <c r="F3823">
        <v>40755</v>
      </c>
      <c r="G3823">
        <v>2593.1999999999998</v>
      </c>
      <c r="H3823">
        <v>307924.5</v>
      </c>
      <c r="I3823">
        <v>643.5</v>
      </c>
      <c r="J3823">
        <v>21.75</v>
      </c>
      <c r="K3823">
        <v>20.655000000000001</v>
      </c>
      <c r="L3823">
        <v>30.149000000000001</v>
      </c>
      <c r="M3823">
        <v>13.194000000000001</v>
      </c>
    </row>
    <row r="3824" spans="1:13" x14ac:dyDescent="0.3">
      <c r="A3824" t="s">
        <v>20</v>
      </c>
      <c r="B3824">
        <v>2015</v>
      </c>
      <c r="C3824" t="s">
        <v>21</v>
      </c>
      <c r="D3824" t="s">
        <v>515</v>
      </c>
      <c r="E3824">
        <v>3910</v>
      </c>
      <c r="F3824">
        <v>7700</v>
      </c>
      <c r="G3824">
        <v>2593.1999999999998</v>
      </c>
      <c r="H3824">
        <v>617428.1</v>
      </c>
      <c r="I3824">
        <v>1290.3</v>
      </c>
      <c r="K3824">
        <v>20.655000000000001</v>
      </c>
      <c r="L3824">
        <v>30.149000000000001</v>
      </c>
      <c r="M3824">
        <v>13.194000000000001</v>
      </c>
    </row>
    <row r="3825" spans="1:13" hidden="1" x14ac:dyDescent="0.3">
      <c r="A3825" t="s">
        <v>22</v>
      </c>
      <c r="B3825">
        <v>1997</v>
      </c>
      <c r="C3825" t="s">
        <v>24</v>
      </c>
      <c r="D3825" t="s">
        <v>37</v>
      </c>
      <c r="E3825">
        <v>2800</v>
      </c>
      <c r="F3825">
        <v>2476</v>
      </c>
      <c r="G3825">
        <v>3680.3</v>
      </c>
      <c r="H3825">
        <v>266476</v>
      </c>
      <c r="I3825">
        <v>868</v>
      </c>
      <c r="J3825">
        <v>0.87</v>
      </c>
      <c r="K3825">
        <v>25.09</v>
      </c>
      <c r="L3825">
        <v>34.341999999999999</v>
      </c>
      <c r="M3825">
        <v>17.542000000000002</v>
      </c>
    </row>
    <row r="3826" spans="1:13" hidden="1" x14ac:dyDescent="0.3">
      <c r="A3826" t="s">
        <v>13</v>
      </c>
      <c r="B3826">
        <v>1997</v>
      </c>
      <c r="C3826" t="s">
        <v>19</v>
      </c>
      <c r="D3826" t="s">
        <v>37</v>
      </c>
      <c r="E3826">
        <v>15169</v>
      </c>
      <c r="F3826">
        <v>40864</v>
      </c>
      <c r="G3826">
        <v>3680.3</v>
      </c>
      <c r="H3826">
        <v>1443633.73</v>
      </c>
      <c r="I3826">
        <v>4702.3900000000003</v>
      </c>
      <c r="J3826">
        <v>2.69</v>
      </c>
      <c r="K3826">
        <v>25.09</v>
      </c>
      <c r="L3826">
        <v>34.341999999999999</v>
      </c>
      <c r="M3826">
        <v>17.542000000000002</v>
      </c>
    </row>
    <row r="3827" spans="1:13" hidden="1" x14ac:dyDescent="0.3">
      <c r="A3827" t="s">
        <v>13</v>
      </c>
      <c r="B3827">
        <v>1997</v>
      </c>
      <c r="C3827" t="s">
        <v>21</v>
      </c>
      <c r="D3827" t="s">
        <v>37</v>
      </c>
      <c r="E3827">
        <v>6417</v>
      </c>
      <c r="F3827">
        <v>19052</v>
      </c>
      <c r="G3827">
        <v>3680.3</v>
      </c>
      <c r="H3827">
        <v>610705.89</v>
      </c>
      <c r="I3827">
        <v>1989.27</v>
      </c>
      <c r="J3827">
        <v>2.97</v>
      </c>
      <c r="K3827">
        <v>25.09</v>
      </c>
      <c r="L3827">
        <v>34.341999999999999</v>
      </c>
      <c r="M3827">
        <v>17.542000000000002</v>
      </c>
    </row>
    <row r="3828" spans="1:13" hidden="1" x14ac:dyDescent="0.3">
      <c r="A3828" t="s">
        <v>13</v>
      </c>
      <c r="B3828">
        <v>1997</v>
      </c>
      <c r="C3828" t="s">
        <v>33</v>
      </c>
      <c r="D3828" t="s">
        <v>515</v>
      </c>
      <c r="E3828">
        <v>120020</v>
      </c>
      <c r="F3828">
        <v>129505</v>
      </c>
      <c r="G3828">
        <v>2274.9</v>
      </c>
      <c r="H3828">
        <v>11422303.4</v>
      </c>
      <c r="I3828">
        <v>37206.199999999997</v>
      </c>
      <c r="J3828">
        <v>1.06</v>
      </c>
      <c r="K3828">
        <v>19.437000000000001</v>
      </c>
      <c r="L3828">
        <v>29.532</v>
      </c>
      <c r="M3828">
        <v>10.938000000000001</v>
      </c>
    </row>
    <row r="3829" spans="1:13" hidden="1" x14ac:dyDescent="0.3">
      <c r="A3829" t="s">
        <v>18</v>
      </c>
      <c r="B3829">
        <v>1997</v>
      </c>
      <c r="C3829" t="s">
        <v>21</v>
      </c>
      <c r="D3829" t="s">
        <v>515</v>
      </c>
      <c r="E3829" t="s">
        <v>666</v>
      </c>
      <c r="F3829">
        <v>15806</v>
      </c>
      <c r="G3829">
        <v>2274.9</v>
      </c>
      <c r="H3829">
        <v>64810.77</v>
      </c>
      <c r="I3829">
        <v>211.11</v>
      </c>
      <c r="J3829">
        <v>20.800999999999998</v>
      </c>
      <c r="K3829">
        <v>19.437000000000001</v>
      </c>
      <c r="L3829">
        <v>29.532</v>
      </c>
      <c r="M3829">
        <v>10.938000000000001</v>
      </c>
    </row>
    <row r="3830" spans="1:13" hidden="1" x14ac:dyDescent="0.3">
      <c r="A3830" t="s">
        <v>31</v>
      </c>
      <c r="B3830">
        <v>1997</v>
      </c>
      <c r="C3830" t="s">
        <v>19</v>
      </c>
      <c r="D3830" t="s">
        <v>515</v>
      </c>
      <c r="E3830">
        <v>448</v>
      </c>
      <c r="F3830">
        <v>220</v>
      </c>
      <c r="G3830">
        <v>2274.9</v>
      </c>
      <c r="H3830">
        <v>42636.160000000003</v>
      </c>
      <c r="I3830">
        <v>138.88</v>
      </c>
      <c r="J3830">
        <v>0.49199999999999999</v>
      </c>
      <c r="K3830">
        <v>19.437000000000001</v>
      </c>
      <c r="L3830">
        <v>29.532</v>
      </c>
      <c r="M3830">
        <v>10.938000000000001</v>
      </c>
    </row>
    <row r="3831" spans="1:13" hidden="1" x14ac:dyDescent="0.3">
      <c r="A3831" t="s">
        <v>20</v>
      </c>
      <c r="B3831">
        <v>1997</v>
      </c>
      <c r="C3831" t="s">
        <v>21</v>
      </c>
      <c r="D3831" t="s">
        <v>515</v>
      </c>
      <c r="E3831">
        <v>3785</v>
      </c>
      <c r="F3831">
        <v>5475</v>
      </c>
      <c r="G3831">
        <v>2274.9</v>
      </c>
      <c r="H3831">
        <v>360218.45</v>
      </c>
      <c r="I3831">
        <v>1173.3499999999999</v>
      </c>
      <c r="J3831">
        <v>1.5920000000000001</v>
      </c>
      <c r="K3831">
        <v>19.437000000000001</v>
      </c>
      <c r="L3831">
        <v>29.532</v>
      </c>
      <c r="M3831">
        <v>10.938000000000001</v>
      </c>
    </row>
    <row r="3832" spans="1:13" hidden="1" x14ac:dyDescent="0.3">
      <c r="A3832" t="s">
        <v>22</v>
      </c>
      <c r="B3832">
        <v>1998</v>
      </c>
      <c r="C3832" t="s">
        <v>14</v>
      </c>
      <c r="D3832" t="s">
        <v>237</v>
      </c>
      <c r="E3832">
        <v>41039</v>
      </c>
      <c r="F3832">
        <v>27015</v>
      </c>
      <c r="G3832">
        <v>1357.1</v>
      </c>
      <c r="H3832">
        <v>4054653.2</v>
      </c>
      <c r="I3832">
        <v>11901.31</v>
      </c>
      <c r="J3832">
        <v>0.40799999999999997</v>
      </c>
      <c r="L3832" t="s">
        <v>667</v>
      </c>
      <c r="M3832">
        <v>16.997</v>
      </c>
    </row>
    <row r="3833" spans="1:13" hidden="1" x14ac:dyDescent="0.3">
      <c r="A3833" t="s">
        <v>22</v>
      </c>
      <c r="B3833">
        <v>1998</v>
      </c>
      <c r="C3833" t="s">
        <v>16</v>
      </c>
      <c r="D3833" t="s">
        <v>237</v>
      </c>
      <c r="F3833">
        <v>596</v>
      </c>
      <c r="G3833">
        <v>1357.1</v>
      </c>
      <c r="H3833">
        <v>85066.8</v>
      </c>
      <c r="I3833">
        <v>249.69</v>
      </c>
      <c r="J3833">
        <v>0.47599999999999998</v>
      </c>
      <c r="K3833">
        <v>26.251999999999999</v>
      </c>
      <c r="L3833">
        <v>36.648000000000003</v>
      </c>
      <c r="M3833">
        <v>16.997</v>
      </c>
    </row>
    <row r="3834" spans="1:13" hidden="1" x14ac:dyDescent="0.3">
      <c r="A3834" t="s">
        <v>22</v>
      </c>
      <c r="B3834">
        <v>1998</v>
      </c>
      <c r="C3834" t="s">
        <v>17</v>
      </c>
      <c r="D3834" t="s">
        <v>237</v>
      </c>
      <c r="E3834">
        <v>39112</v>
      </c>
      <c r="F3834">
        <v>24271</v>
      </c>
      <c r="G3834">
        <v>1357.1</v>
      </c>
      <c r="H3834">
        <v>3864265.6</v>
      </c>
      <c r="I3834">
        <v>11342.48</v>
      </c>
      <c r="J3834">
        <v>0.53900000000000003</v>
      </c>
      <c r="K3834">
        <v>26.251999999999999</v>
      </c>
      <c r="L3834">
        <v>36.648000000000003</v>
      </c>
      <c r="M3834">
        <v>16.997</v>
      </c>
    </row>
    <row r="3835" spans="1:13" hidden="1" x14ac:dyDescent="0.3">
      <c r="A3835" t="s">
        <v>13</v>
      </c>
      <c r="B3835">
        <v>1998</v>
      </c>
      <c r="C3835" t="s">
        <v>14</v>
      </c>
      <c r="D3835" t="s">
        <v>237</v>
      </c>
      <c r="E3835">
        <v>819731</v>
      </c>
      <c r="F3835">
        <v>501365</v>
      </c>
      <c r="G3835">
        <v>1357.1</v>
      </c>
      <c r="H3835">
        <v>80989422.799999997</v>
      </c>
      <c r="I3835">
        <v>237721.99</v>
      </c>
      <c r="J3835">
        <v>0.83799999999999997</v>
      </c>
      <c r="K3835">
        <v>26.251999999999999</v>
      </c>
      <c r="L3835">
        <v>36.648000000000003</v>
      </c>
      <c r="M3835">
        <v>16.997</v>
      </c>
    </row>
    <row r="3836" spans="1:13" hidden="1" x14ac:dyDescent="0.3">
      <c r="A3836" t="s">
        <v>13</v>
      </c>
      <c r="B3836">
        <v>1998</v>
      </c>
      <c r="C3836" t="s">
        <v>16</v>
      </c>
      <c r="D3836" t="s">
        <v>237</v>
      </c>
      <c r="E3836">
        <v>268081</v>
      </c>
      <c r="F3836">
        <v>506455</v>
      </c>
      <c r="G3836">
        <v>1357.1</v>
      </c>
      <c r="H3836">
        <v>26486402.800000001</v>
      </c>
      <c r="I3836">
        <v>77743.490000000005</v>
      </c>
      <c r="J3836">
        <v>1.583</v>
      </c>
      <c r="L3836">
        <v>36.648000000000003</v>
      </c>
      <c r="M3836">
        <v>16.997</v>
      </c>
    </row>
    <row r="3837" spans="1:13" hidden="1" x14ac:dyDescent="0.3">
      <c r="A3837" t="s">
        <v>13</v>
      </c>
      <c r="B3837">
        <v>1998</v>
      </c>
      <c r="C3837" t="s">
        <v>17</v>
      </c>
      <c r="D3837" t="s">
        <v>237</v>
      </c>
      <c r="E3837">
        <v>3358901</v>
      </c>
      <c r="F3837">
        <v>4383502</v>
      </c>
      <c r="G3837">
        <v>1357.1</v>
      </c>
      <c r="H3837">
        <v>331859418.80000001</v>
      </c>
      <c r="I3837">
        <v>974081.29</v>
      </c>
      <c r="K3837">
        <v>26.251999999999999</v>
      </c>
      <c r="L3837">
        <v>36.648000000000003</v>
      </c>
      <c r="M3837">
        <v>16.997</v>
      </c>
    </row>
    <row r="3838" spans="1:13" hidden="1" x14ac:dyDescent="0.3">
      <c r="A3838" t="s">
        <v>18</v>
      </c>
      <c r="B3838">
        <v>1998</v>
      </c>
      <c r="C3838" t="s">
        <v>17</v>
      </c>
      <c r="D3838" t="s">
        <v>237</v>
      </c>
      <c r="E3838">
        <v>22325</v>
      </c>
      <c r="F3838">
        <v>1469529</v>
      </c>
      <c r="H3838">
        <v>2205710</v>
      </c>
      <c r="I3838">
        <v>6474.25</v>
      </c>
      <c r="J3838">
        <v>0</v>
      </c>
      <c r="K3838">
        <v>26.251999999999999</v>
      </c>
      <c r="L3838">
        <v>36.648000000000003</v>
      </c>
      <c r="M3838">
        <v>16.997</v>
      </c>
    </row>
    <row r="3839" spans="1:13" hidden="1" x14ac:dyDescent="0.3">
      <c r="A3839" t="s">
        <v>32</v>
      </c>
      <c r="B3839">
        <v>1998</v>
      </c>
      <c r="C3839" t="s">
        <v>14</v>
      </c>
      <c r="D3839" t="s">
        <v>237</v>
      </c>
      <c r="E3839">
        <v>35494</v>
      </c>
      <c r="F3839">
        <v>9030</v>
      </c>
      <c r="H3839">
        <v>3506807.2</v>
      </c>
      <c r="I3839">
        <v>10293.26</v>
      </c>
      <c r="J3839">
        <v>0.189</v>
      </c>
      <c r="K3839">
        <v>26.251999999999999</v>
      </c>
      <c r="L3839">
        <v>36.648000000000003</v>
      </c>
      <c r="M3839">
        <v>16.997</v>
      </c>
    </row>
    <row r="3840" spans="1:13" hidden="1" x14ac:dyDescent="0.3">
      <c r="A3840" t="s">
        <v>32</v>
      </c>
      <c r="B3840">
        <v>1998</v>
      </c>
      <c r="C3840" t="s">
        <v>16</v>
      </c>
      <c r="D3840" t="s">
        <v>237</v>
      </c>
      <c r="E3840">
        <v>2544</v>
      </c>
      <c r="F3840">
        <v>529</v>
      </c>
      <c r="G3840">
        <v>1357.1</v>
      </c>
      <c r="H3840">
        <v>251347.20000000001</v>
      </c>
      <c r="I3840">
        <v>737.76</v>
      </c>
      <c r="J3840">
        <v>0.24</v>
      </c>
      <c r="K3840">
        <v>26.251999999999999</v>
      </c>
      <c r="L3840">
        <v>36.648000000000003</v>
      </c>
      <c r="M3840">
        <v>16.997</v>
      </c>
    </row>
    <row r="3841" spans="1:13" hidden="1" x14ac:dyDescent="0.3">
      <c r="A3841" t="s">
        <v>32</v>
      </c>
      <c r="B3841">
        <v>1998</v>
      </c>
      <c r="C3841" t="s">
        <v>17</v>
      </c>
      <c r="D3841" t="s">
        <v>237</v>
      </c>
      <c r="E3841">
        <v>100561</v>
      </c>
      <c r="F3841">
        <v>28577</v>
      </c>
      <c r="G3841">
        <v>1357.1</v>
      </c>
      <c r="H3841">
        <v>9935426.8000000007</v>
      </c>
      <c r="I3841">
        <v>29162.69</v>
      </c>
      <c r="J3841">
        <v>0.223</v>
      </c>
      <c r="K3841">
        <v>26.251999999999999</v>
      </c>
      <c r="M3841">
        <v>16.997</v>
      </c>
    </row>
    <row r="3842" spans="1:13" hidden="1" x14ac:dyDescent="0.3">
      <c r="A3842" t="s">
        <v>20</v>
      </c>
      <c r="B3842">
        <v>1998</v>
      </c>
      <c r="C3842" t="s">
        <v>16</v>
      </c>
      <c r="D3842" t="s">
        <v>237</v>
      </c>
      <c r="E3842">
        <v>3868</v>
      </c>
      <c r="F3842">
        <v>44410</v>
      </c>
      <c r="G3842">
        <v>1357.1</v>
      </c>
      <c r="H3842">
        <v>382158.4</v>
      </c>
      <c r="I3842">
        <v>1121.72</v>
      </c>
      <c r="J3842">
        <v>1.1080000000000001</v>
      </c>
      <c r="K3842">
        <v>26.251999999999999</v>
      </c>
      <c r="L3842">
        <v>36.648000000000003</v>
      </c>
      <c r="M3842">
        <v>16.997</v>
      </c>
    </row>
    <row r="3843" spans="1:13" hidden="1" x14ac:dyDescent="0.3">
      <c r="A3843" t="s">
        <v>22</v>
      </c>
      <c r="B3843">
        <v>2005</v>
      </c>
      <c r="C3843" t="s">
        <v>437</v>
      </c>
      <c r="D3843" t="s">
        <v>237</v>
      </c>
      <c r="E3843">
        <v>26366</v>
      </c>
      <c r="F3843">
        <v>16419</v>
      </c>
      <c r="G3843">
        <v>1503.4</v>
      </c>
      <c r="H3843">
        <v>3161810.72</v>
      </c>
      <c r="I3843">
        <v>5536.86</v>
      </c>
      <c r="K3843">
        <v>26.306999999999999</v>
      </c>
      <c r="L3843">
        <v>36.155000000000001</v>
      </c>
      <c r="M3843">
        <v>17.234999999999999</v>
      </c>
    </row>
    <row r="3844" spans="1:13" hidden="1" x14ac:dyDescent="0.3">
      <c r="A3844" t="s">
        <v>22</v>
      </c>
      <c r="B3844">
        <v>2005</v>
      </c>
      <c r="C3844" t="s">
        <v>16</v>
      </c>
      <c r="D3844" t="s">
        <v>237</v>
      </c>
      <c r="E3844">
        <v>2260</v>
      </c>
      <c r="F3844">
        <v>180</v>
      </c>
      <c r="G3844">
        <v>1503.4</v>
      </c>
      <c r="H3844">
        <v>27101.919999999998</v>
      </c>
      <c r="I3844">
        <v>47.46</v>
      </c>
      <c r="J3844">
        <v>0.69299999999999995</v>
      </c>
      <c r="L3844">
        <v>36.155000000000001</v>
      </c>
      <c r="M3844">
        <v>17.234999999999999</v>
      </c>
    </row>
    <row r="3845" spans="1:13" hidden="1" x14ac:dyDescent="0.3">
      <c r="A3845" t="s">
        <v>22</v>
      </c>
      <c r="B3845">
        <v>2005</v>
      </c>
      <c r="C3845" t="s">
        <v>17</v>
      </c>
      <c r="D3845" t="s">
        <v>237</v>
      </c>
      <c r="F3845">
        <v>23717</v>
      </c>
      <c r="G3845">
        <v>1503.4</v>
      </c>
      <c r="H3845">
        <v>4673882</v>
      </c>
      <c r="I3845">
        <v>8184.75</v>
      </c>
      <c r="J3845">
        <v>0.47599999999999998</v>
      </c>
      <c r="K3845">
        <v>26.306999999999999</v>
      </c>
      <c r="L3845">
        <v>36.155000000000001</v>
      </c>
      <c r="M3845">
        <v>17.234999999999999</v>
      </c>
    </row>
    <row r="3846" spans="1:13" hidden="1" x14ac:dyDescent="0.3">
      <c r="A3846" t="s">
        <v>13</v>
      </c>
      <c r="B3846">
        <v>2005</v>
      </c>
      <c r="C3846" t="s">
        <v>14</v>
      </c>
      <c r="D3846" t="s">
        <v>237</v>
      </c>
      <c r="E3846">
        <v>781000</v>
      </c>
      <c r="F3846">
        <v>681000</v>
      </c>
      <c r="G3846">
        <v>1503.4</v>
      </c>
      <c r="H3846">
        <v>93657520</v>
      </c>
      <c r="I3846">
        <v>164010</v>
      </c>
      <c r="J3846">
        <v>1.016</v>
      </c>
      <c r="K3846">
        <v>26.306999999999999</v>
      </c>
      <c r="L3846">
        <v>36.155000000000001</v>
      </c>
      <c r="M3846">
        <v>17.234999999999999</v>
      </c>
    </row>
    <row r="3847" spans="1:13" hidden="1" x14ac:dyDescent="0.3">
      <c r="A3847" t="s">
        <v>13</v>
      </c>
      <c r="B3847">
        <v>2005</v>
      </c>
      <c r="C3847" t="s">
        <v>16</v>
      </c>
      <c r="D3847" t="s">
        <v>237</v>
      </c>
      <c r="E3847">
        <v>325000</v>
      </c>
      <c r="F3847">
        <v>702000</v>
      </c>
      <c r="G3847">
        <v>1503.4</v>
      </c>
      <c r="H3847">
        <v>38974000</v>
      </c>
      <c r="J3847">
        <v>2.04</v>
      </c>
      <c r="K3847">
        <v>26.306999999999999</v>
      </c>
      <c r="L3847">
        <v>36.155000000000001</v>
      </c>
      <c r="M3847">
        <v>17.234999999999999</v>
      </c>
    </row>
    <row r="3848" spans="1:13" hidden="1" x14ac:dyDescent="0.3">
      <c r="A3848" t="s">
        <v>13</v>
      </c>
      <c r="B3848">
        <v>2005</v>
      </c>
      <c r="C3848" t="s">
        <v>17</v>
      </c>
      <c r="D3848" t="s">
        <v>237</v>
      </c>
      <c r="E3848">
        <v>3373000</v>
      </c>
      <c r="F3848">
        <v>5475000</v>
      </c>
      <c r="G3848">
        <v>1503.4</v>
      </c>
      <c r="H3848">
        <v>404490160</v>
      </c>
      <c r="I3848">
        <v>708330</v>
      </c>
      <c r="J3848">
        <v>1.64</v>
      </c>
      <c r="K3848">
        <v>26.306999999999999</v>
      </c>
      <c r="L3848">
        <v>36.155000000000001</v>
      </c>
      <c r="M3848">
        <v>17.234999999999999</v>
      </c>
    </row>
    <row r="3849" spans="1:13" hidden="1" x14ac:dyDescent="0.3">
      <c r="A3849" t="s">
        <v>18</v>
      </c>
      <c r="B3849">
        <v>2005</v>
      </c>
      <c r="C3849" t="s">
        <v>17</v>
      </c>
      <c r="D3849" t="s">
        <v>237</v>
      </c>
      <c r="E3849">
        <v>16332</v>
      </c>
      <c r="G3849">
        <v>1503.4</v>
      </c>
      <c r="H3849">
        <v>1958533.44</v>
      </c>
      <c r="I3849">
        <v>3429.72</v>
      </c>
      <c r="J3849">
        <v>57.813000000000002</v>
      </c>
      <c r="K3849">
        <v>26.306999999999999</v>
      </c>
      <c r="L3849">
        <v>36.155000000000001</v>
      </c>
      <c r="M3849">
        <v>17.234999999999999</v>
      </c>
    </row>
    <row r="3850" spans="1:13" hidden="1" x14ac:dyDescent="0.3">
      <c r="A3850" t="s">
        <v>32</v>
      </c>
      <c r="B3850">
        <v>2005</v>
      </c>
      <c r="C3850" t="s">
        <v>14</v>
      </c>
      <c r="D3850" t="s">
        <v>237</v>
      </c>
      <c r="E3850">
        <v>27147</v>
      </c>
      <c r="F3850">
        <v>5411</v>
      </c>
      <c r="G3850">
        <v>1503.4</v>
      </c>
      <c r="H3850">
        <v>3255468.24</v>
      </c>
      <c r="I3850">
        <v>5700.87</v>
      </c>
      <c r="J3850">
        <v>0.20200000000000001</v>
      </c>
      <c r="K3850">
        <v>26.306999999999999</v>
      </c>
      <c r="L3850">
        <v>36.155000000000001</v>
      </c>
      <c r="M3850">
        <v>17.234999999999999</v>
      </c>
    </row>
    <row r="3851" spans="1:13" hidden="1" x14ac:dyDescent="0.3">
      <c r="A3851" t="s">
        <v>32</v>
      </c>
      <c r="B3851">
        <v>2005</v>
      </c>
      <c r="C3851" t="s">
        <v>16</v>
      </c>
      <c r="D3851" t="s">
        <v>237</v>
      </c>
      <c r="E3851">
        <v>6116</v>
      </c>
      <c r="F3851">
        <v>2458</v>
      </c>
      <c r="G3851">
        <v>1503.4</v>
      </c>
      <c r="H3851">
        <v>733430.72</v>
      </c>
      <c r="I3851">
        <v>1284.3599999999999</v>
      </c>
      <c r="J3851">
        <v>0.33</v>
      </c>
      <c r="K3851">
        <v>26.306999999999999</v>
      </c>
      <c r="L3851">
        <v>36.155000000000001</v>
      </c>
      <c r="M3851">
        <v>17.234999999999999</v>
      </c>
    </row>
    <row r="3852" spans="1:13" hidden="1" x14ac:dyDescent="0.3">
      <c r="A3852" t="s">
        <v>32</v>
      </c>
      <c r="B3852">
        <v>2005</v>
      </c>
      <c r="C3852" t="s">
        <v>17</v>
      </c>
      <c r="D3852" t="s">
        <v>237</v>
      </c>
      <c r="E3852">
        <v>100077</v>
      </c>
      <c r="F3852">
        <v>25771</v>
      </c>
      <c r="G3852">
        <v>1503.4</v>
      </c>
      <c r="H3852">
        <v>12001233.84</v>
      </c>
      <c r="I3852">
        <v>21016.17</v>
      </c>
      <c r="J3852">
        <v>0.253</v>
      </c>
      <c r="K3852">
        <v>26.306999999999999</v>
      </c>
      <c r="L3852">
        <v>36.155000000000001</v>
      </c>
      <c r="M3852">
        <v>17.234999999999999</v>
      </c>
    </row>
    <row r="3853" spans="1:13" hidden="1" x14ac:dyDescent="0.3">
      <c r="A3853" t="s">
        <v>20</v>
      </c>
      <c r="B3853">
        <v>2005</v>
      </c>
      <c r="C3853" t="s">
        <v>16</v>
      </c>
      <c r="D3853" t="s">
        <v>237</v>
      </c>
      <c r="E3853">
        <v>3276</v>
      </c>
      <c r="F3853">
        <v>4486</v>
      </c>
      <c r="G3853">
        <v>1503.4</v>
      </c>
      <c r="H3853">
        <v>392857.92</v>
      </c>
      <c r="I3853">
        <v>687.96</v>
      </c>
      <c r="J3853">
        <v>1.212</v>
      </c>
      <c r="K3853">
        <v>26.306999999999999</v>
      </c>
      <c r="L3853">
        <v>36.155000000000001</v>
      </c>
      <c r="M3853" t="s">
        <v>668</v>
      </c>
    </row>
    <row r="3854" spans="1:13" hidden="1" x14ac:dyDescent="0.3">
      <c r="A3854" t="s">
        <v>22</v>
      </c>
      <c r="B3854">
        <v>2006</v>
      </c>
      <c r="C3854" t="s">
        <v>14</v>
      </c>
      <c r="D3854" t="s">
        <v>237</v>
      </c>
      <c r="E3854">
        <v>24822</v>
      </c>
      <c r="F3854">
        <v>15419</v>
      </c>
      <c r="G3854">
        <v>1716.9</v>
      </c>
      <c r="H3854">
        <v>3170017.62</v>
      </c>
      <c r="I3854">
        <v>5460.84</v>
      </c>
      <c r="J3854">
        <v>0.56599999999999995</v>
      </c>
      <c r="K3854">
        <v>25.748000000000001</v>
      </c>
      <c r="L3854">
        <v>35.661000000000001</v>
      </c>
      <c r="M3854">
        <v>16.872</v>
      </c>
    </row>
    <row r="3855" spans="1:13" hidden="1" x14ac:dyDescent="0.3">
      <c r="A3855" t="s">
        <v>22</v>
      </c>
      <c r="B3855">
        <v>2006</v>
      </c>
      <c r="C3855" t="s">
        <v>207</v>
      </c>
      <c r="D3855" t="s">
        <v>237</v>
      </c>
      <c r="E3855">
        <v>274</v>
      </c>
      <c r="G3855">
        <v>1716.9</v>
      </c>
      <c r="H3855">
        <v>34992.54</v>
      </c>
      <c r="I3855">
        <v>60.28</v>
      </c>
      <c r="J3855">
        <v>0.59</v>
      </c>
      <c r="K3855">
        <v>25.748000000000001</v>
      </c>
      <c r="L3855">
        <v>35.661000000000001</v>
      </c>
      <c r="M3855" t="s">
        <v>669</v>
      </c>
    </row>
    <row r="3856" spans="1:13" hidden="1" x14ac:dyDescent="0.3">
      <c r="A3856" t="s">
        <v>22</v>
      </c>
      <c r="B3856">
        <v>2006</v>
      </c>
      <c r="C3856" t="s">
        <v>17</v>
      </c>
      <c r="D3856" t="s">
        <v>237</v>
      </c>
      <c r="E3856">
        <v>39905</v>
      </c>
      <c r="F3856">
        <v>27462</v>
      </c>
      <c r="G3856">
        <v>1716.9</v>
      </c>
      <c r="H3856">
        <v>5096267.55</v>
      </c>
      <c r="I3856">
        <v>8779.1</v>
      </c>
      <c r="J3856">
        <v>0.52300000000000002</v>
      </c>
      <c r="K3856">
        <v>25.748000000000001</v>
      </c>
      <c r="L3856">
        <v>35.661000000000001</v>
      </c>
      <c r="M3856">
        <v>16.872</v>
      </c>
    </row>
    <row r="3857" spans="1:13" hidden="1" x14ac:dyDescent="0.3">
      <c r="A3857" t="s">
        <v>13</v>
      </c>
      <c r="B3857">
        <v>2006</v>
      </c>
      <c r="C3857" t="s">
        <v>14</v>
      </c>
      <c r="D3857" t="s">
        <v>237</v>
      </c>
      <c r="E3857">
        <v>757000</v>
      </c>
      <c r="F3857">
        <v>765000</v>
      </c>
      <c r="G3857">
        <v>1716.9</v>
      </c>
      <c r="H3857">
        <v>96676470</v>
      </c>
      <c r="I3857">
        <v>166540</v>
      </c>
      <c r="J3857">
        <v>10.57</v>
      </c>
      <c r="K3857">
        <v>25.748000000000001</v>
      </c>
      <c r="L3857">
        <v>35.661000000000001</v>
      </c>
      <c r="M3857">
        <v>16.872</v>
      </c>
    </row>
    <row r="3858" spans="1:13" hidden="1" x14ac:dyDescent="0.3">
      <c r="A3858" t="s">
        <v>13</v>
      </c>
      <c r="B3858">
        <v>2006</v>
      </c>
      <c r="C3858" t="s">
        <v>16</v>
      </c>
      <c r="D3858" t="s">
        <v>237</v>
      </c>
      <c r="E3858">
        <v>315000</v>
      </c>
      <c r="F3858">
        <v>720000</v>
      </c>
      <c r="H3858">
        <v>40228650</v>
      </c>
      <c r="I3858">
        <v>69300</v>
      </c>
      <c r="J3858">
        <v>2.012</v>
      </c>
      <c r="K3858">
        <v>25.748000000000001</v>
      </c>
      <c r="L3858">
        <v>35.661000000000001</v>
      </c>
      <c r="M3858">
        <v>16.872</v>
      </c>
    </row>
    <row r="3859" spans="1:13" hidden="1" x14ac:dyDescent="0.3">
      <c r="A3859" t="s">
        <v>13</v>
      </c>
      <c r="B3859">
        <v>2006</v>
      </c>
      <c r="C3859" t="s">
        <v>17</v>
      </c>
      <c r="D3859" t="s">
        <v>237</v>
      </c>
      <c r="E3859">
        <v>3379000</v>
      </c>
      <c r="G3859">
        <v>1716.9</v>
      </c>
      <c r="H3859">
        <v>431532090</v>
      </c>
      <c r="I3859">
        <v>743380</v>
      </c>
      <c r="J3859">
        <v>1.58</v>
      </c>
      <c r="K3859">
        <v>25.748000000000001</v>
      </c>
      <c r="L3859">
        <v>35.661000000000001</v>
      </c>
      <c r="M3859">
        <v>16.872</v>
      </c>
    </row>
    <row r="3860" spans="1:13" hidden="1" x14ac:dyDescent="0.3">
      <c r="A3860" t="s">
        <v>18</v>
      </c>
      <c r="B3860">
        <v>2006</v>
      </c>
      <c r="C3860" t="s">
        <v>17</v>
      </c>
      <c r="D3860" t="s">
        <v>237</v>
      </c>
      <c r="E3860">
        <v>20095</v>
      </c>
      <c r="F3860">
        <v>1274372</v>
      </c>
      <c r="G3860">
        <v>1716.9</v>
      </c>
      <c r="H3860">
        <v>2566332.4500000002</v>
      </c>
      <c r="I3860">
        <v>4420.8999999999996</v>
      </c>
      <c r="J3860">
        <v>58.801000000000002</v>
      </c>
      <c r="K3860">
        <v>25.748000000000001</v>
      </c>
      <c r="L3860">
        <v>35.661000000000001</v>
      </c>
      <c r="M3860">
        <v>16.872</v>
      </c>
    </row>
    <row r="3861" spans="1:13" hidden="1" x14ac:dyDescent="0.3">
      <c r="A3861" t="s">
        <v>32</v>
      </c>
      <c r="B3861">
        <v>2006</v>
      </c>
      <c r="C3861" t="s">
        <v>128</v>
      </c>
      <c r="D3861" t="s">
        <v>237</v>
      </c>
      <c r="E3861">
        <v>27628</v>
      </c>
      <c r="F3861">
        <v>5991</v>
      </c>
      <c r="G3861">
        <v>1716.9</v>
      </c>
      <c r="H3861">
        <v>3528371.88</v>
      </c>
      <c r="I3861">
        <v>6078.16</v>
      </c>
      <c r="J3861">
        <v>0.23499999999999999</v>
      </c>
      <c r="K3861">
        <v>25.748000000000001</v>
      </c>
      <c r="L3861">
        <v>35.661000000000001</v>
      </c>
      <c r="M3861">
        <v>16.872</v>
      </c>
    </row>
    <row r="3862" spans="1:13" hidden="1" x14ac:dyDescent="0.3">
      <c r="A3862" t="s">
        <v>32</v>
      </c>
      <c r="B3862">
        <v>2006</v>
      </c>
      <c r="C3862" t="s">
        <v>16</v>
      </c>
      <c r="D3862" t="s">
        <v>237</v>
      </c>
      <c r="E3862">
        <v>6118</v>
      </c>
      <c r="F3862">
        <v>2164</v>
      </c>
      <c r="G3862">
        <v>1716.9</v>
      </c>
      <c r="H3862">
        <v>781329.78</v>
      </c>
      <c r="I3862">
        <v>1345.96</v>
      </c>
      <c r="J3862">
        <v>0.30099999999999999</v>
      </c>
      <c r="K3862">
        <v>25.748000000000001</v>
      </c>
      <c r="L3862">
        <v>35.661000000000001</v>
      </c>
      <c r="M3862">
        <v>16.872</v>
      </c>
    </row>
    <row r="3863" spans="1:13" hidden="1" x14ac:dyDescent="0.3">
      <c r="A3863" t="s">
        <v>32</v>
      </c>
      <c r="B3863">
        <v>2006</v>
      </c>
      <c r="C3863" t="s">
        <v>17</v>
      </c>
      <c r="D3863" t="s">
        <v>237</v>
      </c>
      <c r="E3863">
        <v>92126</v>
      </c>
      <c r="F3863">
        <v>28531</v>
      </c>
      <c r="G3863">
        <v>1716.9</v>
      </c>
      <c r="H3863">
        <v>11765411.460000001</v>
      </c>
      <c r="I3863">
        <v>20267.72</v>
      </c>
      <c r="J3863">
        <v>0.28599999999999998</v>
      </c>
      <c r="K3863">
        <v>25.748000000000001</v>
      </c>
      <c r="L3863">
        <v>35.661000000000001</v>
      </c>
      <c r="M3863">
        <v>16.872</v>
      </c>
    </row>
    <row r="3864" spans="1:13" hidden="1" x14ac:dyDescent="0.3">
      <c r="A3864" t="s">
        <v>20</v>
      </c>
      <c r="B3864">
        <v>2006</v>
      </c>
      <c r="C3864" t="s">
        <v>16</v>
      </c>
      <c r="D3864" t="s">
        <v>237</v>
      </c>
      <c r="E3864">
        <v>3913</v>
      </c>
      <c r="F3864">
        <v>5802</v>
      </c>
      <c r="G3864">
        <v>1716.9</v>
      </c>
      <c r="I3864">
        <v>860.86</v>
      </c>
      <c r="J3864">
        <v>-1.3029999999999999</v>
      </c>
      <c r="K3864">
        <v>25.748000000000001</v>
      </c>
      <c r="L3864">
        <v>35.661000000000001</v>
      </c>
      <c r="M3864">
        <v>16.872</v>
      </c>
    </row>
    <row r="3865" spans="1:13" hidden="1" x14ac:dyDescent="0.3">
      <c r="A3865" t="s">
        <v>22</v>
      </c>
      <c r="B3865">
        <v>2007</v>
      </c>
      <c r="C3865" t="s">
        <v>14</v>
      </c>
      <c r="D3865" t="s">
        <v>237</v>
      </c>
      <c r="E3865" t="s">
        <v>670</v>
      </c>
      <c r="F3865">
        <v>17357</v>
      </c>
      <c r="G3865">
        <v>1633.8</v>
      </c>
      <c r="H3865">
        <v>3497347.8</v>
      </c>
      <c r="I3865">
        <v>4194.72</v>
      </c>
      <c r="J3865">
        <v>0</v>
      </c>
      <c r="K3865">
        <v>25.907</v>
      </c>
      <c r="L3865">
        <v>35.866</v>
      </c>
      <c r="M3865">
        <v>16.978000000000002</v>
      </c>
    </row>
    <row r="3866" spans="1:13" hidden="1" x14ac:dyDescent="0.3">
      <c r="A3866" t="s">
        <v>22</v>
      </c>
      <c r="B3866">
        <v>2007</v>
      </c>
      <c r="C3866" t="s">
        <v>16</v>
      </c>
      <c r="D3866" t="s">
        <v>237</v>
      </c>
      <c r="E3866">
        <v>484</v>
      </c>
      <c r="F3866">
        <v>428</v>
      </c>
      <c r="G3866">
        <v>1633.8</v>
      </c>
      <c r="H3866">
        <v>64565.599999999999</v>
      </c>
      <c r="I3866">
        <v>77.44</v>
      </c>
      <c r="K3866">
        <v>25.907</v>
      </c>
      <c r="L3866">
        <v>35.866</v>
      </c>
      <c r="M3866">
        <v>16.978000000000002</v>
      </c>
    </row>
    <row r="3867" spans="1:13" hidden="1" x14ac:dyDescent="0.3">
      <c r="A3867" t="s">
        <v>22</v>
      </c>
      <c r="B3867">
        <v>2007</v>
      </c>
      <c r="C3867" t="s">
        <v>17</v>
      </c>
      <c r="D3867" t="s">
        <v>237</v>
      </c>
      <c r="E3867">
        <v>40826</v>
      </c>
      <c r="F3867">
        <v>28992</v>
      </c>
      <c r="G3867">
        <v>1633.8</v>
      </c>
      <c r="H3867">
        <v>5446188.4000000004</v>
      </c>
      <c r="I3867">
        <v>6532.16</v>
      </c>
      <c r="J3867">
        <v>0.52200000000000002</v>
      </c>
      <c r="K3867">
        <v>25.907</v>
      </c>
      <c r="L3867">
        <v>35.866</v>
      </c>
    </row>
    <row r="3868" spans="1:13" hidden="1" x14ac:dyDescent="0.3">
      <c r="A3868" t="s">
        <v>13</v>
      </c>
      <c r="B3868">
        <v>2007</v>
      </c>
      <c r="C3868" t="s">
        <v>14</v>
      </c>
      <c r="D3868" t="s">
        <v>237</v>
      </c>
      <c r="E3868">
        <v>742000</v>
      </c>
      <c r="F3868">
        <v>814000</v>
      </c>
      <c r="G3868">
        <v>1633.8</v>
      </c>
      <c r="H3868">
        <v>98982800</v>
      </c>
      <c r="I3868">
        <v>118720</v>
      </c>
      <c r="J3868">
        <v>1.083</v>
      </c>
      <c r="K3868">
        <v>25.907</v>
      </c>
      <c r="L3868">
        <v>35.866</v>
      </c>
      <c r="M3868">
        <v>16.978000000000002</v>
      </c>
    </row>
    <row r="3869" spans="1:13" hidden="1" x14ac:dyDescent="0.3">
      <c r="A3869" t="s">
        <v>13</v>
      </c>
      <c r="B3869">
        <v>2007</v>
      </c>
      <c r="C3869" t="s">
        <v>65</v>
      </c>
      <c r="D3869" t="s">
        <v>237</v>
      </c>
      <c r="E3869">
        <v>334000</v>
      </c>
      <c r="G3869">
        <v>1633.8</v>
      </c>
      <c r="H3869">
        <v>44555600</v>
      </c>
      <c r="I3869">
        <v>53440</v>
      </c>
      <c r="J3869">
        <v>2.109</v>
      </c>
      <c r="K3869">
        <v>25.907</v>
      </c>
      <c r="L3869">
        <v>35.866</v>
      </c>
      <c r="M3869">
        <v>16.978000000000002</v>
      </c>
    </row>
    <row r="3870" spans="1:13" hidden="1" x14ac:dyDescent="0.3">
      <c r="A3870" t="s">
        <v>13</v>
      </c>
      <c r="B3870">
        <v>2007</v>
      </c>
      <c r="C3870" t="s">
        <v>17</v>
      </c>
      <c r="D3870" t="s">
        <v>237</v>
      </c>
      <c r="E3870">
        <v>0</v>
      </c>
      <c r="F3870">
        <v>5910000</v>
      </c>
      <c r="G3870">
        <v>1633.8</v>
      </c>
      <c r="H3870">
        <v>450358400</v>
      </c>
      <c r="I3870">
        <v>540160</v>
      </c>
      <c r="J3870">
        <v>1.7470000000000001</v>
      </c>
      <c r="K3870">
        <v>25.907</v>
      </c>
      <c r="L3870">
        <v>35.866</v>
      </c>
      <c r="M3870">
        <v>16.978000000000002</v>
      </c>
    </row>
    <row r="3871" spans="1:13" hidden="1" x14ac:dyDescent="0.3">
      <c r="A3871" t="s">
        <v>18</v>
      </c>
      <c r="B3871">
        <v>2007</v>
      </c>
      <c r="C3871" t="s">
        <v>17</v>
      </c>
      <c r="D3871" t="s">
        <v>237</v>
      </c>
      <c r="E3871">
        <v>19819</v>
      </c>
      <c r="F3871">
        <v>1069228</v>
      </c>
      <c r="G3871">
        <v>1633.8</v>
      </c>
      <c r="H3871">
        <v>2643854.6</v>
      </c>
      <c r="I3871">
        <v>3171.04</v>
      </c>
      <c r="J3871">
        <v>52.942999999999998</v>
      </c>
      <c r="K3871">
        <v>25.907</v>
      </c>
      <c r="L3871">
        <v>35.866</v>
      </c>
      <c r="M3871">
        <v>16.978000000000002</v>
      </c>
    </row>
    <row r="3872" spans="1:13" hidden="1" x14ac:dyDescent="0.3">
      <c r="A3872" t="s">
        <v>32</v>
      </c>
      <c r="B3872">
        <v>2007</v>
      </c>
      <c r="C3872" t="s">
        <v>14</v>
      </c>
      <c r="D3872" t="s">
        <v>237</v>
      </c>
      <c r="E3872">
        <v>32628</v>
      </c>
      <c r="F3872">
        <v>7455</v>
      </c>
      <c r="G3872">
        <v>1633.8</v>
      </c>
      <c r="H3872">
        <v>4352575.2</v>
      </c>
      <c r="J3872">
        <v>0.223</v>
      </c>
      <c r="K3872">
        <v>25.907</v>
      </c>
      <c r="L3872">
        <v>35.866</v>
      </c>
      <c r="M3872">
        <v>16.978000000000002</v>
      </c>
    </row>
    <row r="3873" spans="1:13" hidden="1" x14ac:dyDescent="0.3">
      <c r="A3873" t="s">
        <v>32</v>
      </c>
      <c r="B3873">
        <v>2007</v>
      </c>
      <c r="C3873" t="s">
        <v>16</v>
      </c>
      <c r="D3873" t="s">
        <v>237</v>
      </c>
      <c r="E3873">
        <v>9397</v>
      </c>
      <c r="F3873">
        <v>3568</v>
      </c>
      <c r="G3873">
        <v>1633.8</v>
      </c>
      <c r="H3873">
        <v>1253559.8</v>
      </c>
      <c r="I3873">
        <v>1503.52</v>
      </c>
      <c r="J3873">
        <v>0.27700000000000002</v>
      </c>
      <c r="K3873">
        <v>25.907</v>
      </c>
      <c r="L3873">
        <v>35.866</v>
      </c>
      <c r="M3873">
        <v>16.978000000000002</v>
      </c>
    </row>
    <row r="3874" spans="1:13" hidden="1" x14ac:dyDescent="0.3">
      <c r="A3874" t="s">
        <v>32</v>
      </c>
      <c r="B3874">
        <v>2007</v>
      </c>
      <c r="C3874" t="s">
        <v>17</v>
      </c>
      <c r="D3874" t="s">
        <v>237</v>
      </c>
      <c r="E3874">
        <v>106962</v>
      </c>
      <c r="G3874">
        <v>1633.8</v>
      </c>
      <c r="H3874">
        <v>14268730.800000001</v>
      </c>
      <c r="I3874">
        <v>17113.919999999998</v>
      </c>
      <c r="J3874">
        <v>0.29699999999999999</v>
      </c>
      <c r="K3874">
        <v>25.907</v>
      </c>
      <c r="L3874">
        <v>35.866</v>
      </c>
      <c r="M3874">
        <v>16.978000000000002</v>
      </c>
    </row>
    <row r="3875" spans="1:13" hidden="1" x14ac:dyDescent="0.3">
      <c r="A3875" t="s">
        <v>20</v>
      </c>
      <c r="B3875">
        <v>2007</v>
      </c>
      <c r="C3875" t="s">
        <v>16</v>
      </c>
      <c r="D3875" t="s">
        <v>237</v>
      </c>
      <c r="E3875">
        <v>5548</v>
      </c>
      <c r="F3875">
        <v>8721</v>
      </c>
      <c r="G3875">
        <v>1633.8</v>
      </c>
      <c r="H3875">
        <v>740103.2</v>
      </c>
      <c r="I3875">
        <v>887.68</v>
      </c>
      <c r="J3875">
        <v>1.3979999999999999</v>
      </c>
      <c r="K3875">
        <v>25.907</v>
      </c>
      <c r="L3875">
        <v>35.866</v>
      </c>
      <c r="M3875">
        <v>16.978000000000002</v>
      </c>
    </row>
    <row r="3876" spans="1:13" hidden="1" x14ac:dyDescent="0.3">
      <c r="A3876" t="s">
        <v>22</v>
      </c>
      <c r="B3876">
        <v>2008</v>
      </c>
      <c r="C3876" t="s">
        <v>14</v>
      </c>
      <c r="D3876" t="s">
        <v>237</v>
      </c>
      <c r="E3876">
        <v>26091</v>
      </c>
      <c r="F3876">
        <v>17371</v>
      </c>
      <c r="G3876">
        <v>1539</v>
      </c>
      <c r="H3876">
        <v>3732056.64</v>
      </c>
      <c r="I3876">
        <v>2348.19</v>
      </c>
      <c r="J3876">
        <v>0.57299999999999995</v>
      </c>
      <c r="K3876">
        <v>25.591999999999999</v>
      </c>
      <c r="L3876">
        <v>35.213999999999999</v>
      </c>
      <c r="M3876">
        <v>16.518000000000001</v>
      </c>
    </row>
    <row r="3877" spans="1:13" hidden="1" x14ac:dyDescent="0.3">
      <c r="A3877" t="s">
        <v>22</v>
      </c>
      <c r="B3877">
        <v>2008</v>
      </c>
      <c r="C3877" t="s">
        <v>16</v>
      </c>
      <c r="D3877" t="s">
        <v>237</v>
      </c>
      <c r="E3877">
        <v>289</v>
      </c>
      <c r="F3877">
        <v>230</v>
      </c>
      <c r="G3877">
        <v>1539</v>
      </c>
      <c r="H3877">
        <v>41338.559999999998</v>
      </c>
      <c r="I3877">
        <v>26.01</v>
      </c>
      <c r="J3877">
        <v>0.7</v>
      </c>
      <c r="L3877">
        <v>35.213999999999999</v>
      </c>
      <c r="M3877">
        <v>16.518000000000001</v>
      </c>
    </row>
    <row r="3878" spans="1:13" hidden="1" x14ac:dyDescent="0.3">
      <c r="A3878" t="s">
        <v>22</v>
      </c>
      <c r="B3878">
        <v>2008</v>
      </c>
      <c r="C3878" t="s">
        <v>17</v>
      </c>
      <c r="D3878" t="s">
        <v>237</v>
      </c>
      <c r="E3878">
        <v>39333</v>
      </c>
      <c r="F3878">
        <v>23440</v>
      </c>
      <c r="G3878">
        <v>1539</v>
      </c>
      <c r="H3878">
        <v>5626192.3200000003</v>
      </c>
      <c r="I3878">
        <v>3539.97</v>
      </c>
      <c r="J3878" t="s">
        <v>671</v>
      </c>
      <c r="K3878">
        <v>25.591999999999999</v>
      </c>
      <c r="L3878">
        <v>35.213999999999999</v>
      </c>
      <c r="M3878">
        <v>16.518000000000001</v>
      </c>
    </row>
    <row r="3879" spans="1:13" hidden="1" x14ac:dyDescent="0.3">
      <c r="A3879" t="s">
        <v>13</v>
      </c>
      <c r="B3879">
        <v>2008</v>
      </c>
      <c r="C3879" t="s">
        <v>14</v>
      </c>
      <c r="D3879" t="s">
        <v>237</v>
      </c>
      <c r="E3879">
        <v>707000</v>
      </c>
      <c r="F3879">
        <v>735000</v>
      </c>
      <c r="G3879">
        <v>1539</v>
      </c>
      <c r="H3879">
        <v>101129280</v>
      </c>
      <c r="I3879">
        <v>63630</v>
      </c>
      <c r="J3879">
        <v>1.0620000000000001</v>
      </c>
      <c r="L3879">
        <v>35.213999999999999</v>
      </c>
      <c r="M3879">
        <v>16.518000000000001</v>
      </c>
    </row>
    <row r="3880" spans="1:13" hidden="1" x14ac:dyDescent="0.3">
      <c r="A3880" t="s">
        <v>13</v>
      </c>
      <c r="B3880">
        <v>2008</v>
      </c>
      <c r="C3880" t="s">
        <v>16</v>
      </c>
      <c r="D3880" t="s">
        <v>237</v>
      </c>
      <c r="E3880">
        <v>331000</v>
      </c>
      <c r="F3880">
        <v>811000</v>
      </c>
      <c r="G3880">
        <v>1539</v>
      </c>
      <c r="H3880">
        <v>47346240</v>
      </c>
      <c r="I3880">
        <v>29790</v>
      </c>
      <c r="J3880">
        <v>2.052</v>
      </c>
      <c r="K3880">
        <v>25.591999999999999</v>
      </c>
      <c r="L3880">
        <v>35.213999999999999</v>
      </c>
      <c r="M3880">
        <v>16.518000000000001</v>
      </c>
    </row>
    <row r="3881" spans="1:13" hidden="1" x14ac:dyDescent="0.3">
      <c r="A3881" t="s">
        <v>13</v>
      </c>
      <c r="B3881">
        <v>2008</v>
      </c>
      <c r="C3881" t="s">
        <v>17</v>
      </c>
      <c r="D3881" t="s">
        <v>237</v>
      </c>
      <c r="E3881">
        <v>3417000</v>
      </c>
      <c r="F3881">
        <v>5266000</v>
      </c>
      <c r="G3881">
        <v>1539</v>
      </c>
      <c r="H3881">
        <v>488767680</v>
      </c>
      <c r="I3881">
        <v>307530</v>
      </c>
      <c r="J3881">
        <v>1.5449999999999999</v>
      </c>
      <c r="K3881">
        <v>25.591999999999999</v>
      </c>
      <c r="L3881">
        <v>35.213999999999999</v>
      </c>
      <c r="M3881">
        <v>16.518000000000001</v>
      </c>
    </row>
    <row r="3882" spans="1:13" hidden="1" x14ac:dyDescent="0.3">
      <c r="A3882" t="s">
        <v>18</v>
      </c>
      <c r="B3882">
        <v>2008</v>
      </c>
      <c r="C3882" t="s">
        <v>17</v>
      </c>
      <c r="D3882" t="s">
        <v>237</v>
      </c>
      <c r="E3882">
        <v>10763</v>
      </c>
      <c r="F3882">
        <v>646243</v>
      </c>
      <c r="G3882">
        <v>1539</v>
      </c>
      <c r="H3882">
        <v>1539539.52</v>
      </c>
      <c r="I3882">
        <v>968.67</v>
      </c>
      <c r="J3882">
        <v>53.25</v>
      </c>
      <c r="K3882">
        <v>25.591999999999999</v>
      </c>
      <c r="L3882">
        <v>35.213999999999999</v>
      </c>
      <c r="M3882">
        <v>16.518000000000001</v>
      </c>
    </row>
    <row r="3883" spans="1:13" hidden="1" x14ac:dyDescent="0.3">
      <c r="A3883" t="s">
        <v>32</v>
      </c>
      <c r="B3883">
        <v>2008</v>
      </c>
      <c r="C3883" t="s">
        <v>14</v>
      </c>
      <c r="D3883" t="s">
        <v>237</v>
      </c>
      <c r="E3883">
        <v>28830</v>
      </c>
      <c r="F3883">
        <v>6823</v>
      </c>
      <c r="G3883">
        <v>1539</v>
      </c>
      <c r="H3883">
        <v>4123843.2</v>
      </c>
      <c r="I3883">
        <v>2594.6999999999998</v>
      </c>
      <c r="J3883">
        <v>0.24099999999999999</v>
      </c>
      <c r="K3883">
        <v>25.591999999999999</v>
      </c>
      <c r="L3883" t="s">
        <v>672</v>
      </c>
      <c r="M3883">
        <v>16.518000000000001</v>
      </c>
    </row>
    <row r="3884" spans="1:13" hidden="1" x14ac:dyDescent="0.3">
      <c r="A3884" t="s">
        <v>32</v>
      </c>
      <c r="B3884">
        <v>2008</v>
      </c>
      <c r="C3884" t="s">
        <v>16</v>
      </c>
      <c r="D3884" t="s">
        <v>237</v>
      </c>
      <c r="E3884">
        <v>9669</v>
      </c>
      <c r="F3884">
        <v>3745</v>
      </c>
      <c r="G3884">
        <v>1539</v>
      </c>
      <c r="H3884">
        <v>1383053.76</v>
      </c>
      <c r="I3884">
        <v>870.21</v>
      </c>
      <c r="J3884">
        <v>0.31</v>
      </c>
      <c r="K3884">
        <v>25.591999999999999</v>
      </c>
      <c r="L3884">
        <v>35.213999999999999</v>
      </c>
      <c r="M3884">
        <v>16.518000000000001</v>
      </c>
    </row>
    <row r="3885" spans="1:13" hidden="1" x14ac:dyDescent="0.3">
      <c r="A3885" t="s">
        <v>32</v>
      </c>
      <c r="B3885">
        <v>2008</v>
      </c>
      <c r="C3885" t="s">
        <v>17</v>
      </c>
      <c r="D3885" t="s">
        <v>237</v>
      </c>
      <c r="E3885">
        <v>90687</v>
      </c>
      <c r="F3885">
        <v>26672</v>
      </c>
      <c r="G3885">
        <v>1539</v>
      </c>
      <c r="H3885">
        <v>12971868.48</v>
      </c>
      <c r="I3885">
        <v>8161.83</v>
      </c>
      <c r="J3885">
        <v>0.26700000000000002</v>
      </c>
      <c r="K3885">
        <v>25.591999999999999</v>
      </c>
      <c r="L3885">
        <v>35.213999999999999</v>
      </c>
      <c r="M3885">
        <v>16.518000000000001</v>
      </c>
    </row>
    <row r="3886" spans="1:13" hidden="1" x14ac:dyDescent="0.3">
      <c r="A3886" t="s">
        <v>20</v>
      </c>
      <c r="B3886">
        <v>2008</v>
      </c>
      <c r="C3886" t="s">
        <v>16</v>
      </c>
      <c r="D3886" t="s">
        <v>237</v>
      </c>
      <c r="E3886">
        <v>5267</v>
      </c>
      <c r="F3886">
        <v>7386</v>
      </c>
      <c r="G3886">
        <v>1539</v>
      </c>
      <c r="H3886">
        <v>753391.68</v>
      </c>
      <c r="I3886">
        <v>474.03</v>
      </c>
      <c r="J3886">
        <v>1.3839999999999999</v>
      </c>
      <c r="K3886">
        <v>25.591999999999999</v>
      </c>
      <c r="L3886">
        <v>35.213999999999999</v>
      </c>
      <c r="M3886">
        <v>16.518000000000001</v>
      </c>
    </row>
    <row r="3887" spans="1:13" hidden="1" x14ac:dyDescent="0.3">
      <c r="A3887" t="s">
        <v>22</v>
      </c>
      <c r="B3887">
        <v>2008</v>
      </c>
      <c r="C3887" t="s">
        <v>19</v>
      </c>
      <c r="D3887" t="s">
        <v>37</v>
      </c>
      <c r="E3887" t="s">
        <v>673</v>
      </c>
      <c r="F3887">
        <v>191</v>
      </c>
      <c r="G3887">
        <v>3271.6</v>
      </c>
      <c r="H3887">
        <v>22600.32</v>
      </c>
      <c r="I3887">
        <v>14.22</v>
      </c>
      <c r="J3887">
        <v>1.1499999999999999</v>
      </c>
      <c r="K3887">
        <v>24.658999999999999</v>
      </c>
      <c r="L3887">
        <v>34.014000000000003</v>
      </c>
      <c r="M3887">
        <v>16.594999999999999</v>
      </c>
    </row>
    <row r="3888" spans="1:13" hidden="1" x14ac:dyDescent="0.3">
      <c r="A3888" t="s">
        <v>13</v>
      </c>
      <c r="B3888">
        <v>2008</v>
      </c>
      <c r="C3888" t="s">
        <v>19</v>
      </c>
      <c r="D3888" t="s">
        <v>37</v>
      </c>
      <c r="E3888">
        <v>33638</v>
      </c>
      <c r="G3888">
        <v>3271.6</v>
      </c>
      <c r="H3888">
        <v>4811579.5199999996</v>
      </c>
      <c r="I3888">
        <v>3027.42</v>
      </c>
      <c r="J3888">
        <v>2.3250000000000002</v>
      </c>
      <c r="K3888">
        <v>24.658999999999999</v>
      </c>
      <c r="L3888">
        <v>34.014000000000003</v>
      </c>
      <c r="M3888">
        <v>16.594999999999999</v>
      </c>
    </row>
    <row r="3889" spans="1:13" hidden="1" x14ac:dyDescent="0.3">
      <c r="A3889" t="s">
        <v>13</v>
      </c>
      <c r="B3889">
        <v>2008</v>
      </c>
      <c r="C3889" t="s">
        <v>21</v>
      </c>
      <c r="D3889" t="s">
        <v>37</v>
      </c>
      <c r="E3889">
        <v>15688</v>
      </c>
      <c r="F3889">
        <v>43162</v>
      </c>
      <c r="G3889">
        <v>3271.6</v>
      </c>
      <c r="H3889">
        <v>2244011.52</v>
      </c>
      <c r="I3889">
        <v>1411.92</v>
      </c>
      <c r="J3889">
        <v>2.7549999999999999</v>
      </c>
      <c r="K3889">
        <v>24.658999999999999</v>
      </c>
      <c r="L3889">
        <v>34.014000000000003</v>
      </c>
      <c r="M3889" t="s">
        <v>674</v>
      </c>
    </row>
    <row r="3890" spans="1:13" hidden="1" x14ac:dyDescent="0.3">
      <c r="A3890" t="s">
        <v>18</v>
      </c>
      <c r="B3890">
        <v>2008</v>
      </c>
      <c r="C3890" t="s">
        <v>24</v>
      </c>
      <c r="D3890" t="s">
        <v>37</v>
      </c>
      <c r="E3890">
        <v>1021</v>
      </c>
      <c r="F3890">
        <v>49253</v>
      </c>
      <c r="G3890">
        <v>3271.6</v>
      </c>
      <c r="H3890">
        <v>146043.84</v>
      </c>
      <c r="I3890">
        <v>91.89</v>
      </c>
      <c r="J3890">
        <v>49.52</v>
      </c>
      <c r="K3890">
        <v>24.658999999999999</v>
      </c>
      <c r="L3890">
        <v>34.014000000000003</v>
      </c>
      <c r="M3890">
        <v>16.594999999999999</v>
      </c>
    </row>
    <row r="3891" spans="1:13" hidden="1" x14ac:dyDescent="0.3">
      <c r="A3891" t="s">
        <v>22</v>
      </c>
      <c r="B3891">
        <v>2009</v>
      </c>
      <c r="C3891" t="s">
        <v>14</v>
      </c>
      <c r="D3891" t="s">
        <v>237</v>
      </c>
      <c r="E3891">
        <v>21856</v>
      </c>
      <c r="F3891">
        <v>13721</v>
      </c>
      <c r="G3891">
        <v>1330.3</v>
      </c>
      <c r="H3891">
        <v>3405601.92</v>
      </c>
      <c r="I3891">
        <v>3715.52</v>
      </c>
      <c r="J3891">
        <v>0.59</v>
      </c>
      <c r="L3891">
        <v>36.79</v>
      </c>
      <c r="M3891">
        <v>17.628</v>
      </c>
    </row>
    <row r="3892" spans="1:13" hidden="1" x14ac:dyDescent="0.3">
      <c r="A3892" t="s">
        <v>22</v>
      </c>
      <c r="B3892">
        <v>2009</v>
      </c>
      <c r="C3892" t="s">
        <v>16</v>
      </c>
      <c r="D3892" t="s">
        <v>237</v>
      </c>
      <c r="E3892">
        <v>225</v>
      </c>
      <c r="F3892">
        <v>205</v>
      </c>
      <c r="G3892">
        <v>1330.3</v>
      </c>
      <c r="H3892">
        <v>35059.5</v>
      </c>
      <c r="I3892">
        <v>38.25</v>
      </c>
      <c r="J3892">
        <v>0.69199999999999995</v>
      </c>
      <c r="K3892">
        <v>26.66</v>
      </c>
      <c r="L3892">
        <v>36.79</v>
      </c>
      <c r="M3892">
        <v>17.628</v>
      </c>
    </row>
    <row r="3893" spans="1:13" hidden="1" x14ac:dyDescent="0.3">
      <c r="A3893" t="s">
        <v>22</v>
      </c>
      <c r="B3893">
        <v>2009</v>
      </c>
      <c r="C3893" t="s">
        <v>17</v>
      </c>
      <c r="D3893" t="s">
        <v>237</v>
      </c>
      <c r="E3893">
        <v>36949</v>
      </c>
      <c r="F3893">
        <v>23731</v>
      </c>
      <c r="G3893">
        <v>1330.3</v>
      </c>
      <c r="H3893">
        <v>5757393.1799999997</v>
      </c>
      <c r="I3893">
        <v>6281.33</v>
      </c>
      <c r="J3893">
        <v>0.56799999999999995</v>
      </c>
      <c r="K3893">
        <v>26.66</v>
      </c>
      <c r="L3893">
        <v>36.79</v>
      </c>
      <c r="M3893">
        <v>17.628</v>
      </c>
    </row>
    <row r="3894" spans="1:13" hidden="1" x14ac:dyDescent="0.3">
      <c r="A3894" t="s">
        <v>13</v>
      </c>
      <c r="B3894">
        <v>2009</v>
      </c>
      <c r="C3894" t="s">
        <v>14</v>
      </c>
      <c r="D3894" t="s">
        <v>237</v>
      </c>
      <c r="E3894">
        <v>687000</v>
      </c>
      <c r="F3894">
        <v>618000</v>
      </c>
      <c r="G3894">
        <v>1330.3</v>
      </c>
      <c r="H3894">
        <v>107048340</v>
      </c>
      <c r="I3894">
        <v>116790</v>
      </c>
      <c r="J3894">
        <v>1.024</v>
      </c>
      <c r="K3894">
        <v>26.66</v>
      </c>
      <c r="L3894">
        <v>36.79</v>
      </c>
      <c r="M3894">
        <v>17.628</v>
      </c>
    </row>
    <row r="3895" spans="1:13" hidden="1" x14ac:dyDescent="0.3">
      <c r="A3895" t="s">
        <v>13</v>
      </c>
      <c r="B3895">
        <v>2009</v>
      </c>
      <c r="C3895" t="s">
        <v>16</v>
      </c>
      <c r="D3895" t="s">
        <v>237</v>
      </c>
      <c r="E3895">
        <v>265000</v>
      </c>
      <c r="F3895">
        <v>714000</v>
      </c>
      <c r="G3895">
        <v>1330.3</v>
      </c>
      <c r="H3895">
        <v>41292300</v>
      </c>
      <c r="I3895">
        <v>45050</v>
      </c>
      <c r="J3895">
        <v>2.1640000000000001</v>
      </c>
      <c r="K3895">
        <v>26.66</v>
      </c>
      <c r="L3895">
        <v>36.79</v>
      </c>
      <c r="M3895">
        <v>17.628</v>
      </c>
    </row>
    <row r="3896" spans="1:13" hidden="1" x14ac:dyDescent="0.3">
      <c r="A3896" t="s">
        <v>13</v>
      </c>
      <c r="B3896">
        <v>2009</v>
      </c>
      <c r="C3896" t="s">
        <v>17</v>
      </c>
      <c r="D3896" t="s">
        <v>237</v>
      </c>
      <c r="E3896">
        <v>3413000</v>
      </c>
      <c r="F3896">
        <v>5581000</v>
      </c>
      <c r="G3896">
        <v>1330.3</v>
      </c>
      <c r="H3896">
        <v>531813660</v>
      </c>
      <c r="I3896">
        <v>580210</v>
      </c>
      <c r="J3896">
        <v>1.5760000000000001</v>
      </c>
      <c r="K3896">
        <v>26.66</v>
      </c>
      <c r="L3896">
        <v>36.79</v>
      </c>
      <c r="M3896">
        <v>17.628</v>
      </c>
    </row>
    <row r="3897" spans="1:13" hidden="1" x14ac:dyDescent="0.3">
      <c r="A3897" t="s">
        <v>18</v>
      </c>
      <c r="B3897">
        <v>2009</v>
      </c>
      <c r="C3897" t="s">
        <v>17</v>
      </c>
      <c r="D3897" t="s">
        <v>237</v>
      </c>
      <c r="E3897">
        <v>7968</v>
      </c>
      <c r="F3897">
        <v>489941</v>
      </c>
      <c r="G3897">
        <v>1330.3</v>
      </c>
      <c r="H3897">
        <v>1241573.76</v>
      </c>
      <c r="I3897">
        <v>1354.56</v>
      </c>
      <c r="J3897">
        <v>54.975999999999999</v>
      </c>
      <c r="K3897">
        <v>26.66</v>
      </c>
      <c r="L3897">
        <v>36.79</v>
      </c>
      <c r="M3897">
        <v>17.628</v>
      </c>
    </row>
    <row r="3898" spans="1:13" hidden="1" x14ac:dyDescent="0.3">
      <c r="A3898" t="s">
        <v>32</v>
      </c>
      <c r="B3898">
        <v>2009</v>
      </c>
      <c r="C3898" t="s">
        <v>14</v>
      </c>
      <c r="D3898" t="s">
        <v>237</v>
      </c>
      <c r="E3898">
        <v>29523</v>
      </c>
      <c r="F3898">
        <v>6514</v>
      </c>
      <c r="G3898">
        <v>1330.3</v>
      </c>
      <c r="H3898" t="s">
        <v>675</v>
      </c>
      <c r="I3898">
        <v>5018.91</v>
      </c>
      <c r="J3898">
        <v>0.26</v>
      </c>
      <c r="K3898">
        <v>26.66</v>
      </c>
      <c r="L3898">
        <v>36.79</v>
      </c>
      <c r="M3898">
        <v>17.628</v>
      </c>
    </row>
    <row r="3899" spans="1:13" hidden="1" x14ac:dyDescent="0.3">
      <c r="A3899" t="s">
        <v>32</v>
      </c>
      <c r="B3899">
        <v>2009</v>
      </c>
      <c r="C3899" t="s">
        <v>16</v>
      </c>
      <c r="D3899" t="s">
        <v>237</v>
      </c>
      <c r="E3899">
        <v>7333</v>
      </c>
      <c r="F3899">
        <v>2477</v>
      </c>
      <c r="G3899">
        <v>1330.3</v>
      </c>
      <c r="H3899">
        <v>1142628.06</v>
      </c>
      <c r="I3899">
        <v>1246.6099999999999</v>
      </c>
      <c r="J3899">
        <v>0.26300000000000001</v>
      </c>
      <c r="K3899">
        <v>26.66</v>
      </c>
      <c r="L3899">
        <v>36.79</v>
      </c>
      <c r="M3899">
        <v>17.628</v>
      </c>
    </row>
    <row r="3900" spans="1:13" hidden="1" x14ac:dyDescent="0.3">
      <c r="A3900" t="s">
        <v>32</v>
      </c>
      <c r="B3900">
        <v>2009</v>
      </c>
      <c r="C3900" t="s">
        <v>17</v>
      </c>
      <c r="D3900" t="s">
        <v>237</v>
      </c>
      <c r="E3900">
        <v>93222</v>
      </c>
      <c r="F3900" t="s">
        <v>676</v>
      </c>
      <c r="G3900">
        <v>1330.3</v>
      </c>
      <c r="H3900">
        <v>14525852.039999999</v>
      </c>
      <c r="I3900">
        <v>15847.74</v>
      </c>
      <c r="J3900">
        <v>0.3</v>
      </c>
      <c r="K3900">
        <v>26.66</v>
      </c>
      <c r="L3900">
        <v>36.79</v>
      </c>
      <c r="M3900">
        <v>17.628</v>
      </c>
    </row>
    <row r="3901" spans="1:13" hidden="1" x14ac:dyDescent="0.3">
      <c r="A3901" t="s">
        <v>20</v>
      </c>
      <c r="B3901">
        <v>2009</v>
      </c>
      <c r="C3901" t="s">
        <v>16</v>
      </c>
      <c r="D3901" t="s">
        <v>237</v>
      </c>
      <c r="E3901">
        <v>3994</v>
      </c>
      <c r="F3901">
        <v>5782</v>
      </c>
      <c r="G3901">
        <v>1330.3</v>
      </c>
      <c r="H3901">
        <v>622345.07999999996</v>
      </c>
      <c r="I3901">
        <v>678.98</v>
      </c>
      <c r="J3901">
        <v>1.3460000000000001</v>
      </c>
      <c r="K3901">
        <v>26.66</v>
      </c>
      <c r="L3901">
        <v>36.79</v>
      </c>
      <c r="M3901">
        <v>17.628</v>
      </c>
    </row>
    <row r="3902" spans="1:13" hidden="1" x14ac:dyDescent="0.3">
      <c r="A3902" t="s">
        <v>22</v>
      </c>
      <c r="B3902">
        <v>2009</v>
      </c>
      <c r="C3902" t="s">
        <v>123</v>
      </c>
      <c r="D3902" t="s">
        <v>37</v>
      </c>
      <c r="E3902">
        <v>154</v>
      </c>
      <c r="F3902">
        <v>157</v>
      </c>
      <c r="G3902">
        <v>3334.9</v>
      </c>
      <c r="H3902">
        <v>23996.28</v>
      </c>
      <c r="I3902">
        <v>26.18</v>
      </c>
      <c r="J3902">
        <v>1.03</v>
      </c>
      <c r="K3902" t="s">
        <v>677</v>
      </c>
      <c r="L3902">
        <v>34.555</v>
      </c>
      <c r="M3902">
        <v>18.233000000000001</v>
      </c>
    </row>
    <row r="3903" spans="1:13" hidden="1" x14ac:dyDescent="0.3">
      <c r="A3903" t="s">
        <v>13</v>
      </c>
      <c r="B3903">
        <v>2009</v>
      </c>
      <c r="C3903" t="s">
        <v>19</v>
      </c>
      <c r="D3903" t="s">
        <v>37</v>
      </c>
      <c r="E3903">
        <v>31166</v>
      </c>
      <c r="F3903">
        <v>59267</v>
      </c>
      <c r="G3903">
        <v>3334.9</v>
      </c>
      <c r="H3903">
        <v>4856286.12</v>
      </c>
      <c r="I3903">
        <v>5298.22</v>
      </c>
      <c r="J3903">
        <v>1.895</v>
      </c>
      <c r="K3903">
        <v>25.32</v>
      </c>
      <c r="L3903" t="s">
        <v>678</v>
      </c>
      <c r="M3903">
        <v>18.233000000000001</v>
      </c>
    </row>
    <row r="3904" spans="1:13" hidden="1" x14ac:dyDescent="0.3">
      <c r="A3904" t="s">
        <v>13</v>
      </c>
      <c r="B3904">
        <v>2009</v>
      </c>
      <c r="C3904" t="s">
        <v>21</v>
      </c>
      <c r="D3904" t="s">
        <v>37</v>
      </c>
      <c r="E3904">
        <v>15938</v>
      </c>
      <c r="F3904">
        <v>41338</v>
      </c>
      <c r="G3904">
        <v>3334.9</v>
      </c>
      <c r="H3904">
        <v>2483459.16</v>
      </c>
      <c r="I3904">
        <v>2709.46</v>
      </c>
      <c r="K3904">
        <v>25.32</v>
      </c>
      <c r="L3904">
        <v>34.555</v>
      </c>
      <c r="M3904">
        <v>18.233000000000001</v>
      </c>
    </row>
    <row r="3905" spans="1:13" hidden="1" x14ac:dyDescent="0.3">
      <c r="A3905" t="s">
        <v>18</v>
      </c>
      <c r="B3905">
        <v>2009</v>
      </c>
      <c r="C3905" t="s">
        <v>24</v>
      </c>
      <c r="D3905" t="s">
        <v>37</v>
      </c>
      <c r="E3905">
        <v>893</v>
      </c>
      <c r="F3905">
        <v>52343</v>
      </c>
      <c r="G3905">
        <v>3334.9</v>
      </c>
      <c r="H3905">
        <v>139147.26</v>
      </c>
      <c r="I3905">
        <v>151.81</v>
      </c>
      <c r="J3905">
        <v>50.95</v>
      </c>
      <c r="K3905">
        <v>25.32</v>
      </c>
      <c r="L3905">
        <v>34.555</v>
      </c>
      <c r="M3905">
        <v>18.233000000000001</v>
      </c>
    </row>
    <row r="3906" spans="1:13" x14ac:dyDescent="0.3">
      <c r="A3906" t="s">
        <v>22</v>
      </c>
      <c r="B3906">
        <v>2010</v>
      </c>
      <c r="C3906" t="s">
        <v>14</v>
      </c>
      <c r="D3906" t="s">
        <v>237</v>
      </c>
      <c r="E3906">
        <v>27570</v>
      </c>
      <c r="F3906">
        <v>19424</v>
      </c>
      <c r="G3906">
        <v>1291.9000000000001</v>
      </c>
      <c r="H3906">
        <v>4579652.7</v>
      </c>
      <c r="I3906">
        <v>6616.8</v>
      </c>
      <c r="J3906">
        <v>0.61199999999999999</v>
      </c>
      <c r="K3906">
        <v>26.712</v>
      </c>
      <c r="L3906">
        <v>36.570999999999998</v>
      </c>
      <c r="M3906">
        <v>17.434999999999999</v>
      </c>
    </row>
    <row r="3907" spans="1:13" x14ac:dyDescent="0.3">
      <c r="A3907" t="s">
        <v>22</v>
      </c>
      <c r="B3907">
        <v>2010</v>
      </c>
      <c r="C3907" t="s">
        <v>16</v>
      </c>
      <c r="D3907" t="s">
        <v>237</v>
      </c>
      <c r="E3907">
        <v>328</v>
      </c>
      <c r="F3907">
        <v>276</v>
      </c>
      <c r="G3907">
        <v>1291.9000000000001</v>
      </c>
      <c r="H3907">
        <v>54484.08</v>
      </c>
      <c r="I3907">
        <v>78.72</v>
      </c>
      <c r="J3907">
        <v>0.85399999999999998</v>
      </c>
      <c r="K3907">
        <v>26.712</v>
      </c>
      <c r="L3907">
        <v>36.570999999999998</v>
      </c>
      <c r="M3907">
        <v>17.434999999999999</v>
      </c>
    </row>
    <row r="3908" spans="1:13" x14ac:dyDescent="0.3">
      <c r="A3908" t="s">
        <v>22</v>
      </c>
      <c r="B3908">
        <v>2010</v>
      </c>
      <c r="C3908" t="s">
        <v>17</v>
      </c>
      <c r="D3908" t="s">
        <v>237</v>
      </c>
      <c r="E3908">
        <v>38276</v>
      </c>
      <c r="F3908">
        <v>27206</v>
      </c>
      <c r="G3908">
        <v>1291.9000000000001</v>
      </c>
      <c r="H3908">
        <v>6358026.3600000003</v>
      </c>
      <c r="I3908">
        <v>9186.24</v>
      </c>
      <c r="J3908">
        <v>0.61799999999999999</v>
      </c>
      <c r="K3908">
        <v>26.712</v>
      </c>
      <c r="L3908">
        <v>36.570999999999998</v>
      </c>
      <c r="M3908">
        <v>17.434999999999999</v>
      </c>
    </row>
    <row r="3909" spans="1:13" x14ac:dyDescent="0.3">
      <c r="A3909" t="s">
        <v>13</v>
      </c>
      <c r="B3909">
        <v>2010</v>
      </c>
      <c r="C3909" t="s">
        <v>128</v>
      </c>
      <c r="D3909" t="s">
        <v>237</v>
      </c>
      <c r="E3909">
        <v>678000</v>
      </c>
      <c r="F3909">
        <v>563000</v>
      </c>
      <c r="G3909">
        <v>1291.9000000000001</v>
      </c>
      <c r="H3909">
        <v>112622580</v>
      </c>
      <c r="I3909">
        <v>162720</v>
      </c>
      <c r="J3909">
        <v>0.94</v>
      </c>
      <c r="K3909">
        <v>26.712</v>
      </c>
      <c r="L3909">
        <v>36.570999999999998</v>
      </c>
      <c r="M3909">
        <v>17.434999999999999</v>
      </c>
    </row>
    <row r="3910" spans="1:13" x14ac:dyDescent="0.3">
      <c r="A3910" t="s">
        <v>13</v>
      </c>
      <c r="B3910">
        <v>2010</v>
      </c>
      <c r="C3910" t="s">
        <v>16</v>
      </c>
      <c r="D3910" t="s">
        <v>237</v>
      </c>
      <c r="E3910">
        <v>293000</v>
      </c>
      <c r="F3910">
        <v>863000</v>
      </c>
      <c r="G3910">
        <v>1291.9000000000001</v>
      </c>
      <c r="H3910">
        <v>48670230</v>
      </c>
      <c r="I3910">
        <v>70320</v>
      </c>
      <c r="J3910">
        <v>2.1019999999999999</v>
      </c>
      <c r="K3910">
        <v>26.712</v>
      </c>
      <c r="L3910" t="s">
        <v>679</v>
      </c>
      <c r="M3910">
        <v>17.434999999999999</v>
      </c>
    </row>
    <row r="3911" spans="1:13" x14ac:dyDescent="0.3">
      <c r="A3911" t="s">
        <v>13</v>
      </c>
      <c r="B3911">
        <v>2010</v>
      </c>
      <c r="C3911" t="s">
        <v>17</v>
      </c>
      <c r="D3911" t="s">
        <v>237</v>
      </c>
      <c r="E3911">
        <v>3255000</v>
      </c>
      <c r="F3911">
        <v>5398000</v>
      </c>
      <c r="G3911">
        <v>1291.9000000000001</v>
      </c>
      <c r="H3911">
        <v>540688050</v>
      </c>
      <c r="I3911">
        <v>781200</v>
      </c>
      <c r="J3911">
        <v>1.633</v>
      </c>
      <c r="L3911">
        <v>36.570999999999998</v>
      </c>
      <c r="M3911">
        <v>17.434999999999999</v>
      </c>
    </row>
    <row r="3912" spans="1:13" x14ac:dyDescent="0.3">
      <c r="A3912" t="s">
        <v>18</v>
      </c>
      <c r="B3912">
        <v>2010</v>
      </c>
      <c r="C3912" t="s">
        <v>17</v>
      </c>
      <c r="D3912" t="s">
        <v>237</v>
      </c>
      <c r="F3912">
        <v>902700</v>
      </c>
      <c r="G3912">
        <v>1291.9000000000001</v>
      </c>
      <c r="H3912">
        <v>2183017.62</v>
      </c>
      <c r="I3912">
        <v>3154.08</v>
      </c>
      <c r="J3912">
        <v>62.252000000000002</v>
      </c>
      <c r="K3912">
        <v>26.712</v>
      </c>
      <c r="L3912">
        <v>36.570999999999998</v>
      </c>
      <c r="M3912">
        <v>17.434999999999999</v>
      </c>
    </row>
    <row r="3913" spans="1:13" x14ac:dyDescent="0.3">
      <c r="A3913" t="s">
        <v>32</v>
      </c>
      <c r="B3913">
        <v>2010</v>
      </c>
      <c r="C3913" t="s">
        <v>14</v>
      </c>
      <c r="D3913" t="s">
        <v>237</v>
      </c>
      <c r="E3913">
        <v>35912</v>
      </c>
      <c r="G3913">
        <v>1291.9000000000001</v>
      </c>
      <c r="H3913">
        <v>5965342.3200000003</v>
      </c>
      <c r="I3913">
        <v>8618.8799999999992</v>
      </c>
      <c r="J3913">
        <v>0.23100000000000001</v>
      </c>
      <c r="K3913">
        <v>26.712</v>
      </c>
      <c r="L3913">
        <v>36.570999999999998</v>
      </c>
      <c r="M3913">
        <v>17.434999999999999</v>
      </c>
    </row>
    <row r="3914" spans="1:13" x14ac:dyDescent="0.3">
      <c r="A3914" t="s">
        <v>32</v>
      </c>
      <c r="B3914">
        <v>2010</v>
      </c>
      <c r="C3914" t="s">
        <v>16</v>
      </c>
      <c r="D3914" t="s">
        <v>237</v>
      </c>
      <c r="E3914">
        <v>8014</v>
      </c>
      <c r="F3914">
        <v>2980</v>
      </c>
      <c r="G3914">
        <v>1291.9000000000001</v>
      </c>
      <c r="H3914">
        <v>1331205.54</v>
      </c>
      <c r="I3914">
        <v>1923.36</v>
      </c>
      <c r="J3914">
        <v>0.36</v>
      </c>
      <c r="K3914">
        <v>26.712</v>
      </c>
      <c r="L3914">
        <v>36.570999999999998</v>
      </c>
      <c r="M3914">
        <v>17.434999999999999</v>
      </c>
    </row>
    <row r="3915" spans="1:13" x14ac:dyDescent="0.3">
      <c r="A3915" t="s">
        <v>32</v>
      </c>
      <c r="B3915">
        <v>2010</v>
      </c>
      <c r="C3915" t="s">
        <v>17</v>
      </c>
      <c r="D3915" t="s">
        <v>237</v>
      </c>
      <c r="E3915">
        <v>89773</v>
      </c>
      <c r="F3915">
        <v>28134</v>
      </c>
      <c r="G3915">
        <v>1291.9000000000001</v>
      </c>
      <c r="H3915">
        <v>14912193.029999999</v>
      </c>
      <c r="I3915">
        <v>21545.52</v>
      </c>
      <c r="J3915">
        <v>0.28000000000000003</v>
      </c>
      <c r="K3915">
        <v>26.712</v>
      </c>
      <c r="L3915">
        <v>36.570999999999998</v>
      </c>
      <c r="M3915">
        <v>17.434999999999999</v>
      </c>
    </row>
    <row r="3916" spans="1:13" x14ac:dyDescent="0.3">
      <c r="A3916" t="s">
        <v>20</v>
      </c>
      <c r="B3916">
        <v>2010</v>
      </c>
      <c r="C3916" t="s">
        <v>16</v>
      </c>
      <c r="D3916" t="s">
        <v>237</v>
      </c>
      <c r="F3916">
        <v>4176</v>
      </c>
      <c r="G3916">
        <v>1291.9000000000001</v>
      </c>
      <c r="H3916">
        <v>474576.27</v>
      </c>
      <c r="I3916">
        <v>685.68</v>
      </c>
      <c r="J3916">
        <v>1.34</v>
      </c>
      <c r="K3916">
        <v>26.712</v>
      </c>
      <c r="L3916">
        <v>36.570999999999998</v>
      </c>
      <c r="M3916">
        <v>17.434999999999999</v>
      </c>
    </row>
    <row r="3917" spans="1:13" x14ac:dyDescent="0.3">
      <c r="A3917" t="s">
        <v>22</v>
      </c>
      <c r="B3917">
        <v>2010</v>
      </c>
      <c r="C3917" t="s">
        <v>19</v>
      </c>
      <c r="D3917" t="s">
        <v>37</v>
      </c>
      <c r="E3917">
        <v>150</v>
      </c>
      <c r="F3917">
        <v>133</v>
      </c>
      <c r="G3917">
        <v>4193.3</v>
      </c>
      <c r="H3917">
        <v>24916.5</v>
      </c>
      <c r="I3917">
        <v>36</v>
      </c>
      <c r="J3917">
        <v>0.9</v>
      </c>
      <c r="K3917">
        <v>25.166</v>
      </c>
      <c r="L3917">
        <v>34.25</v>
      </c>
      <c r="M3917">
        <v>17.594000000000001</v>
      </c>
    </row>
    <row r="3918" spans="1:13" x14ac:dyDescent="0.3">
      <c r="A3918" t="s">
        <v>13</v>
      </c>
      <c r="B3918">
        <v>2010</v>
      </c>
      <c r="C3918" t="s">
        <v>19</v>
      </c>
      <c r="D3918" t="s">
        <v>37</v>
      </c>
      <c r="F3918">
        <v>72221</v>
      </c>
      <c r="H3918">
        <v>5088281.5199999996</v>
      </c>
      <c r="I3918">
        <v>7351.68</v>
      </c>
      <c r="J3918">
        <v>2.35</v>
      </c>
      <c r="K3918">
        <v>25.166</v>
      </c>
      <c r="L3918">
        <v>34.25</v>
      </c>
      <c r="M3918">
        <v>17.594000000000001</v>
      </c>
    </row>
    <row r="3919" spans="1:13" x14ac:dyDescent="0.3">
      <c r="A3919" t="s">
        <v>13</v>
      </c>
      <c r="B3919">
        <v>2010</v>
      </c>
      <c r="C3919" t="s">
        <v>21</v>
      </c>
      <c r="D3919" t="s">
        <v>37</v>
      </c>
      <c r="E3919">
        <v>15980</v>
      </c>
      <c r="F3919">
        <v>42773</v>
      </c>
      <c r="G3919">
        <v>-4193.3</v>
      </c>
      <c r="H3919">
        <v>2654437.7999999998</v>
      </c>
      <c r="I3919">
        <v>3835.2</v>
      </c>
      <c r="J3919">
        <v>2.68</v>
      </c>
      <c r="K3919">
        <v>25.166</v>
      </c>
      <c r="L3919">
        <v>34.25</v>
      </c>
      <c r="M3919">
        <v>17.594000000000001</v>
      </c>
    </row>
    <row r="3920" spans="1:13" x14ac:dyDescent="0.3">
      <c r="A3920" t="s">
        <v>18</v>
      </c>
      <c r="B3920">
        <v>2010</v>
      </c>
      <c r="C3920" t="s">
        <v>24</v>
      </c>
      <c r="D3920" t="s">
        <v>37</v>
      </c>
      <c r="E3920">
        <v>921</v>
      </c>
      <c r="F3920">
        <v>49109</v>
      </c>
      <c r="G3920">
        <v>4193.3</v>
      </c>
      <c r="I3920">
        <v>221.04</v>
      </c>
      <c r="J3920">
        <v>48.715000000000003</v>
      </c>
      <c r="K3920">
        <v>25.166</v>
      </c>
      <c r="L3920" t="s">
        <v>680</v>
      </c>
      <c r="M3920">
        <v>17.594000000000001</v>
      </c>
    </row>
    <row r="3921" spans="1:13" x14ac:dyDescent="0.3">
      <c r="A3921" t="s">
        <v>22</v>
      </c>
      <c r="B3921">
        <v>2011</v>
      </c>
      <c r="C3921" t="s">
        <v>14</v>
      </c>
      <c r="D3921" t="s">
        <v>237</v>
      </c>
      <c r="E3921">
        <v>20228</v>
      </c>
      <c r="F3921">
        <v>12871</v>
      </c>
      <c r="G3921">
        <v>1346.2</v>
      </c>
      <c r="H3921">
        <v>3388594.56</v>
      </c>
      <c r="I3921">
        <v>6675.24</v>
      </c>
      <c r="J3921">
        <v>0.54800000000000004</v>
      </c>
      <c r="K3921">
        <v>25.805</v>
      </c>
      <c r="L3921">
        <v>35.503999999999998</v>
      </c>
      <c r="M3921">
        <v>16.757999999999999</v>
      </c>
    </row>
    <row r="3922" spans="1:13" x14ac:dyDescent="0.3">
      <c r="A3922" t="s">
        <v>22</v>
      </c>
      <c r="B3922">
        <v>2011</v>
      </c>
      <c r="C3922" t="s">
        <v>136</v>
      </c>
      <c r="D3922" t="s">
        <v>237</v>
      </c>
      <c r="E3922">
        <v>114</v>
      </c>
      <c r="F3922" t="s">
        <v>681</v>
      </c>
      <c r="G3922">
        <v>1346.2</v>
      </c>
      <c r="H3922">
        <v>19097.28</v>
      </c>
      <c r="I3922">
        <v>37.619999999999997</v>
      </c>
      <c r="J3922">
        <v>0.67300000000000004</v>
      </c>
      <c r="K3922">
        <v>25.805</v>
      </c>
      <c r="L3922">
        <v>35.503999999999998</v>
      </c>
    </row>
    <row r="3923" spans="1:13" x14ac:dyDescent="0.3">
      <c r="A3923" t="s">
        <v>22</v>
      </c>
      <c r="B3923">
        <v>2011</v>
      </c>
      <c r="C3923" t="s">
        <v>17</v>
      </c>
      <c r="D3923" t="s">
        <v>237</v>
      </c>
      <c r="E3923">
        <v>34666</v>
      </c>
      <c r="F3923">
        <v>17961</v>
      </c>
      <c r="G3923">
        <v>1346.2</v>
      </c>
      <c r="H3923">
        <v>5807248.3200000003</v>
      </c>
      <c r="I3923">
        <v>11439.78</v>
      </c>
      <c r="J3923">
        <v>0.42</v>
      </c>
      <c r="K3923">
        <v>25.805</v>
      </c>
      <c r="L3923">
        <v>35.503999999999998</v>
      </c>
      <c r="M3923">
        <v>16.757999999999999</v>
      </c>
    </row>
    <row r="3924" spans="1:13" x14ac:dyDescent="0.3">
      <c r="A3924" t="s">
        <v>13</v>
      </c>
      <c r="B3924">
        <v>2011</v>
      </c>
      <c r="C3924" t="s">
        <v>14</v>
      </c>
      <c r="D3924" t="s">
        <v>237</v>
      </c>
      <c r="E3924">
        <v>536000</v>
      </c>
      <c r="G3924">
        <v>1346.2</v>
      </c>
      <c r="H3924">
        <v>89790720</v>
      </c>
      <c r="I3924">
        <v>176880</v>
      </c>
      <c r="J3924">
        <v>0.8</v>
      </c>
      <c r="K3924">
        <v>25.805</v>
      </c>
      <c r="L3924">
        <v>35.503999999999998</v>
      </c>
      <c r="M3924">
        <v>16.757999999999999</v>
      </c>
    </row>
    <row r="3925" spans="1:13" x14ac:dyDescent="0.3">
      <c r="A3925" t="s">
        <v>13</v>
      </c>
      <c r="B3925">
        <v>2011</v>
      </c>
      <c r="C3925" t="s">
        <v>16</v>
      </c>
      <c r="D3925" t="s">
        <v>237</v>
      </c>
      <c r="E3925">
        <v>236000</v>
      </c>
      <c r="F3925">
        <v>755000</v>
      </c>
      <c r="G3925">
        <v>1346.2</v>
      </c>
      <c r="H3925">
        <v>39534720</v>
      </c>
      <c r="I3925">
        <v>77880</v>
      </c>
      <c r="J3925">
        <v>2.3639999999999999</v>
      </c>
      <c r="K3925">
        <v>25.805</v>
      </c>
      <c r="L3925">
        <v>35.503999999999998</v>
      </c>
      <c r="M3925">
        <v>16.757999999999999</v>
      </c>
    </row>
    <row r="3926" spans="1:13" x14ac:dyDescent="0.3">
      <c r="A3926" t="s">
        <v>13</v>
      </c>
      <c r="B3926">
        <v>2011</v>
      </c>
      <c r="C3926" t="s">
        <v>17</v>
      </c>
      <c r="D3926" t="s">
        <v>237</v>
      </c>
      <c r="E3926">
        <v>3233000</v>
      </c>
      <c r="F3926">
        <v>4633000</v>
      </c>
      <c r="G3926">
        <v>1346.2</v>
      </c>
      <c r="H3926">
        <v>541592160</v>
      </c>
      <c r="I3926">
        <v>1066890</v>
      </c>
      <c r="J3926">
        <v>1.405</v>
      </c>
      <c r="K3926">
        <v>25.805</v>
      </c>
      <c r="L3926">
        <v>35.503999999999998</v>
      </c>
      <c r="M3926">
        <v>16.757999999999999</v>
      </c>
    </row>
    <row r="3927" spans="1:13" x14ac:dyDescent="0.3">
      <c r="A3927" t="s">
        <v>18</v>
      </c>
      <c r="B3927">
        <v>2011</v>
      </c>
      <c r="C3927" t="s">
        <v>17</v>
      </c>
      <c r="D3927" t="s">
        <v>237</v>
      </c>
      <c r="E3927">
        <v>14499</v>
      </c>
      <c r="F3927">
        <v>884716</v>
      </c>
      <c r="G3927">
        <v>1346.2</v>
      </c>
      <c r="H3927">
        <v>2428872.48</v>
      </c>
      <c r="I3927">
        <v>4784.67</v>
      </c>
      <c r="J3927">
        <v>59.612000000000002</v>
      </c>
      <c r="K3927">
        <v>25.805</v>
      </c>
      <c r="L3927">
        <v>35.503999999999998</v>
      </c>
      <c r="M3927">
        <v>16.757999999999999</v>
      </c>
    </row>
    <row r="3928" spans="1:13" x14ac:dyDescent="0.3">
      <c r="A3928" t="s">
        <v>32</v>
      </c>
      <c r="B3928">
        <v>2011</v>
      </c>
      <c r="C3928" t="s">
        <v>14</v>
      </c>
      <c r="D3928" t="s">
        <v>237</v>
      </c>
      <c r="E3928">
        <v>29714</v>
      </c>
      <c r="F3928">
        <v>6032</v>
      </c>
      <c r="G3928">
        <v>1346.2</v>
      </c>
      <c r="H3928">
        <v>4977689.28</v>
      </c>
      <c r="I3928">
        <v>9805.6200000000008</v>
      </c>
      <c r="J3928">
        <v>0.21</v>
      </c>
      <c r="K3928">
        <v>25.805</v>
      </c>
      <c r="L3928">
        <v>35.503999999999998</v>
      </c>
      <c r="M3928">
        <v>16.757999999999999</v>
      </c>
    </row>
    <row r="3929" spans="1:13" x14ac:dyDescent="0.3">
      <c r="A3929" t="s">
        <v>32</v>
      </c>
      <c r="B3929">
        <v>2011</v>
      </c>
      <c r="C3929" t="s">
        <v>16</v>
      </c>
      <c r="D3929" t="s">
        <v>237</v>
      </c>
      <c r="E3929">
        <v>5980</v>
      </c>
      <c r="F3929">
        <v>2073</v>
      </c>
      <c r="G3929">
        <v>1346.2</v>
      </c>
      <c r="H3929">
        <v>1001769.6</v>
      </c>
      <c r="I3929">
        <v>1973.4</v>
      </c>
      <c r="J3929">
        <v>0.27</v>
      </c>
      <c r="K3929">
        <v>25.805</v>
      </c>
      <c r="L3929">
        <v>35.503999999999998</v>
      </c>
      <c r="M3929">
        <v>16.757999999999999</v>
      </c>
    </row>
    <row r="3930" spans="1:13" x14ac:dyDescent="0.3">
      <c r="A3930" t="s">
        <v>32</v>
      </c>
      <c r="B3930">
        <v>2011</v>
      </c>
      <c r="C3930" t="s">
        <v>17</v>
      </c>
      <c r="D3930" t="s">
        <v>237</v>
      </c>
      <c r="E3930">
        <v>76386</v>
      </c>
      <c r="F3930">
        <v>21975</v>
      </c>
      <c r="H3930">
        <v>12796182.720000001</v>
      </c>
      <c r="I3930">
        <v>25207.38</v>
      </c>
      <c r="J3930">
        <v>0.253</v>
      </c>
      <c r="K3930">
        <v>25.805</v>
      </c>
      <c r="L3930">
        <v>35.503999999999998</v>
      </c>
      <c r="M3930">
        <v>16.757999999999999</v>
      </c>
    </row>
    <row r="3931" spans="1:13" x14ac:dyDescent="0.3">
      <c r="A3931" t="s">
        <v>20</v>
      </c>
      <c r="B3931">
        <v>2011</v>
      </c>
      <c r="C3931" t="s">
        <v>16</v>
      </c>
      <c r="D3931" t="s">
        <v>237</v>
      </c>
      <c r="E3931">
        <v>1461</v>
      </c>
      <c r="F3931">
        <v>2396</v>
      </c>
      <c r="G3931">
        <v>1346.2</v>
      </c>
      <c r="H3931">
        <v>244746.72</v>
      </c>
      <c r="I3931">
        <v>482.13</v>
      </c>
      <c r="J3931">
        <v>1.39</v>
      </c>
      <c r="K3931">
        <v>25.805</v>
      </c>
      <c r="L3931">
        <v>35.503999999999998</v>
      </c>
      <c r="M3931">
        <v>16.757999999999999</v>
      </c>
    </row>
    <row r="3932" spans="1:13" x14ac:dyDescent="0.3">
      <c r="A3932" t="s">
        <v>22</v>
      </c>
      <c r="B3932">
        <v>2011</v>
      </c>
      <c r="C3932" t="s">
        <v>19</v>
      </c>
      <c r="D3932" t="s">
        <v>37</v>
      </c>
      <c r="E3932">
        <v>150</v>
      </c>
      <c r="F3932">
        <v>137</v>
      </c>
      <c r="G3932">
        <v>3340.395</v>
      </c>
      <c r="H3932">
        <v>25128</v>
      </c>
      <c r="I3932">
        <v>49.5</v>
      </c>
      <c r="J3932">
        <v>0.93</v>
      </c>
      <c r="K3932">
        <v>24.785</v>
      </c>
      <c r="L3932">
        <v>33.94</v>
      </c>
      <c r="M3932">
        <v>16.986999999999998</v>
      </c>
    </row>
    <row r="3933" spans="1:13" x14ac:dyDescent="0.3">
      <c r="A3933" t="s">
        <v>13</v>
      </c>
      <c r="B3933">
        <v>2011</v>
      </c>
      <c r="C3933" t="s">
        <v>19</v>
      </c>
      <c r="D3933" t="s">
        <v>37</v>
      </c>
      <c r="E3933">
        <v>31247</v>
      </c>
      <c r="F3933">
        <v>78770</v>
      </c>
      <c r="G3933">
        <v>3340.395</v>
      </c>
      <c r="H3933">
        <v>5234497.4400000004</v>
      </c>
      <c r="I3933">
        <v>10311.51</v>
      </c>
      <c r="J3933">
        <v>2.4950000000000001</v>
      </c>
      <c r="K3933">
        <v>24.785</v>
      </c>
      <c r="L3933">
        <v>33.94</v>
      </c>
      <c r="M3933">
        <v>16.986999999999998</v>
      </c>
    </row>
    <row r="3934" spans="1:13" x14ac:dyDescent="0.3">
      <c r="A3934" t="s">
        <v>13</v>
      </c>
      <c r="B3934">
        <v>2011</v>
      </c>
      <c r="C3934" t="s">
        <v>34</v>
      </c>
      <c r="D3934" t="s">
        <v>37</v>
      </c>
      <c r="E3934">
        <v>15990</v>
      </c>
      <c r="F3934">
        <v>43221</v>
      </c>
      <c r="G3934">
        <v>3340.395</v>
      </c>
      <c r="H3934">
        <v>2678644.7999999998</v>
      </c>
      <c r="I3934">
        <v>5276.7</v>
      </c>
      <c r="J3934">
        <v>2.7</v>
      </c>
      <c r="K3934">
        <v>24.785</v>
      </c>
      <c r="L3934">
        <v>33.94</v>
      </c>
      <c r="M3934">
        <v>16.986999999999998</v>
      </c>
    </row>
    <row r="3935" spans="1:13" x14ac:dyDescent="0.3">
      <c r="A3935" t="s">
        <v>18</v>
      </c>
      <c r="B3935">
        <v>2011</v>
      </c>
      <c r="C3935" t="s">
        <v>24</v>
      </c>
      <c r="D3935" t="s">
        <v>37</v>
      </c>
      <c r="E3935">
        <v>915</v>
      </c>
      <c r="F3935">
        <v>46584</v>
      </c>
      <c r="G3935">
        <v>3340.395</v>
      </c>
      <c r="H3935">
        <v>153280.79999999999</v>
      </c>
      <c r="I3935">
        <v>301.95</v>
      </c>
      <c r="J3935">
        <v>47.28</v>
      </c>
      <c r="K3935">
        <v>24.785</v>
      </c>
      <c r="L3935">
        <v>33.94</v>
      </c>
      <c r="M3935">
        <v>16.986999999999998</v>
      </c>
    </row>
    <row r="3936" spans="1:13" x14ac:dyDescent="0.3">
      <c r="A3936" t="s">
        <v>22</v>
      </c>
      <c r="B3936">
        <v>2012</v>
      </c>
      <c r="D3936" t="s">
        <v>237</v>
      </c>
      <c r="E3936">
        <v>17502</v>
      </c>
      <c r="F3936">
        <v>12599</v>
      </c>
      <c r="G3936">
        <v>1430.2</v>
      </c>
      <c r="H3936">
        <v>2639301.6</v>
      </c>
      <c r="I3936">
        <v>5425.62</v>
      </c>
      <c r="J3936">
        <v>0.63200000000000001</v>
      </c>
      <c r="K3936">
        <v>26.175000000000001</v>
      </c>
      <c r="L3936">
        <v>36.255000000000003</v>
      </c>
      <c r="M3936">
        <v>16.035</v>
      </c>
    </row>
    <row r="3937" spans="1:13" x14ac:dyDescent="0.3">
      <c r="A3937" t="s">
        <v>22</v>
      </c>
      <c r="B3937">
        <v>2012</v>
      </c>
      <c r="C3937" t="s">
        <v>16</v>
      </c>
      <c r="D3937" t="s">
        <v>237</v>
      </c>
      <c r="E3937">
        <v>119</v>
      </c>
      <c r="F3937">
        <v>94</v>
      </c>
      <c r="G3937">
        <v>1430.2</v>
      </c>
      <c r="H3937">
        <v>17945.2</v>
      </c>
      <c r="I3937">
        <v>36.89</v>
      </c>
      <c r="J3937">
        <v>0.83299999999999996</v>
      </c>
      <c r="K3937">
        <v>26.175000000000001</v>
      </c>
      <c r="L3937">
        <v>36.255000000000003</v>
      </c>
      <c r="M3937">
        <v>16.035</v>
      </c>
    </row>
    <row r="3938" spans="1:13" x14ac:dyDescent="0.3">
      <c r="A3938" t="s">
        <v>22</v>
      </c>
      <c r="B3938">
        <v>2012</v>
      </c>
      <c r="C3938" t="s">
        <v>168</v>
      </c>
      <c r="D3938" t="s">
        <v>237</v>
      </c>
      <c r="E3938">
        <v>39551</v>
      </c>
      <c r="F3938">
        <v>31335</v>
      </c>
      <c r="G3938">
        <v>1430.2</v>
      </c>
      <c r="H3938">
        <v>5964290.7999999998</v>
      </c>
      <c r="J3938">
        <v>0.68300000000000005</v>
      </c>
      <c r="K3938">
        <v>26.175000000000001</v>
      </c>
      <c r="L3938">
        <v>36.255000000000003</v>
      </c>
      <c r="M3938">
        <v>16.035</v>
      </c>
    </row>
    <row r="3939" spans="1:13" x14ac:dyDescent="0.3">
      <c r="A3939" t="s">
        <v>13</v>
      </c>
      <c r="B3939">
        <v>2012</v>
      </c>
      <c r="C3939" t="s">
        <v>14</v>
      </c>
      <c r="D3939" t="s">
        <v>237</v>
      </c>
      <c r="E3939">
        <v>561000</v>
      </c>
      <c r="F3939">
        <v>970000</v>
      </c>
      <c r="G3939">
        <v>1430.2</v>
      </c>
      <c r="H3939">
        <v>84598800</v>
      </c>
      <c r="I3939">
        <v>173910</v>
      </c>
      <c r="J3939">
        <v>1.56</v>
      </c>
      <c r="K3939">
        <v>26.175000000000001</v>
      </c>
      <c r="L3939">
        <v>36.255000000000003</v>
      </c>
      <c r="M3939">
        <v>16.035</v>
      </c>
    </row>
    <row r="3940" spans="1:13" x14ac:dyDescent="0.3">
      <c r="A3940" t="s">
        <v>13</v>
      </c>
      <c r="B3940">
        <v>2012</v>
      </c>
      <c r="C3940" t="s">
        <v>16</v>
      </c>
      <c r="D3940" t="s">
        <v>237</v>
      </c>
      <c r="E3940">
        <v>8629000</v>
      </c>
      <c r="F3940">
        <v>868000</v>
      </c>
      <c r="G3940">
        <v>1430.2</v>
      </c>
      <c r="H3940">
        <v>1301253200</v>
      </c>
      <c r="I3940">
        <v>2674990</v>
      </c>
      <c r="J3940">
        <v>7.6999999999999999E-2</v>
      </c>
      <c r="K3940">
        <v>26.175000000000001</v>
      </c>
      <c r="L3940">
        <v>36.255000000000003</v>
      </c>
      <c r="M3940">
        <v>16.035</v>
      </c>
    </row>
    <row r="3941" spans="1:13" x14ac:dyDescent="0.3">
      <c r="A3941" t="s">
        <v>13</v>
      </c>
      <c r="B3941">
        <v>2012</v>
      </c>
      <c r="C3941" t="s">
        <v>17</v>
      </c>
      <c r="D3941" t="s">
        <v>237</v>
      </c>
      <c r="E3941">
        <v>3188000</v>
      </c>
      <c r="F3941">
        <v>7658000</v>
      </c>
      <c r="G3941">
        <v>1430.2</v>
      </c>
      <c r="H3941">
        <v>480750400</v>
      </c>
      <c r="I3941">
        <v>988280</v>
      </c>
      <c r="J3941">
        <v>2.4910000000000001</v>
      </c>
      <c r="K3941">
        <v>26.175000000000001</v>
      </c>
      <c r="L3941">
        <v>36.255000000000003</v>
      </c>
      <c r="M3941">
        <v>16.035</v>
      </c>
    </row>
    <row r="3942" spans="1:13" x14ac:dyDescent="0.3">
      <c r="A3942" t="s">
        <v>18</v>
      </c>
      <c r="B3942">
        <v>2012</v>
      </c>
      <c r="C3942" t="s">
        <v>196</v>
      </c>
      <c r="D3942" t="s">
        <v>237</v>
      </c>
      <c r="E3942">
        <v>14530</v>
      </c>
      <c r="F3942">
        <v>952370</v>
      </c>
      <c r="G3942">
        <v>1430.2</v>
      </c>
      <c r="H3942" t="s">
        <v>682</v>
      </c>
      <c r="I3942">
        <v>4504.3</v>
      </c>
      <c r="J3942">
        <v>67.762</v>
      </c>
      <c r="K3942">
        <v>26.175000000000001</v>
      </c>
      <c r="L3942">
        <v>36.255000000000003</v>
      </c>
      <c r="M3942">
        <v>16.035</v>
      </c>
    </row>
    <row r="3943" spans="1:13" x14ac:dyDescent="0.3">
      <c r="A3943" t="s">
        <v>32</v>
      </c>
      <c r="B3943">
        <v>2012</v>
      </c>
      <c r="C3943" t="s">
        <v>14</v>
      </c>
      <c r="D3943" t="s">
        <v>237</v>
      </c>
      <c r="E3943">
        <v>27091</v>
      </c>
      <c r="F3943">
        <v>7941</v>
      </c>
      <c r="G3943">
        <v>1430.2</v>
      </c>
      <c r="H3943">
        <v>4085322.8</v>
      </c>
      <c r="I3943">
        <v>8398.2099999999991</v>
      </c>
      <c r="J3943">
        <v>0.27800000000000002</v>
      </c>
      <c r="K3943">
        <v>26.175000000000001</v>
      </c>
      <c r="L3943">
        <v>36.255000000000003</v>
      </c>
      <c r="M3943">
        <v>16.035</v>
      </c>
    </row>
    <row r="3944" spans="1:13" x14ac:dyDescent="0.3">
      <c r="A3944" t="s">
        <v>32</v>
      </c>
      <c r="B3944">
        <v>2012</v>
      </c>
      <c r="C3944" t="s">
        <v>16</v>
      </c>
      <c r="D3944" t="s">
        <v>237</v>
      </c>
      <c r="E3944">
        <v>5021</v>
      </c>
      <c r="F3944">
        <v>1901</v>
      </c>
      <c r="G3944">
        <v>1430.2</v>
      </c>
      <c r="H3944">
        <v>757166.8</v>
      </c>
      <c r="I3944">
        <v>1556.51</v>
      </c>
      <c r="J3944">
        <v>0.40100000000000002</v>
      </c>
      <c r="K3944">
        <v>26.175000000000001</v>
      </c>
      <c r="L3944">
        <v>36.255000000000003</v>
      </c>
      <c r="M3944">
        <v>16.035</v>
      </c>
    </row>
    <row r="3945" spans="1:13" x14ac:dyDescent="0.3">
      <c r="A3945" t="s">
        <v>32</v>
      </c>
      <c r="B3945">
        <v>2012</v>
      </c>
      <c r="C3945" t="s">
        <v>17</v>
      </c>
      <c r="D3945" t="s">
        <v>237</v>
      </c>
      <c r="E3945">
        <v>79881</v>
      </c>
      <c r="F3945">
        <v>27544</v>
      </c>
      <c r="G3945">
        <v>1430.2</v>
      </c>
      <c r="H3945">
        <v>12046054.800000001</v>
      </c>
      <c r="I3945">
        <v>24763.11</v>
      </c>
      <c r="J3945">
        <v>0.33700000000000002</v>
      </c>
      <c r="K3945">
        <v>26.175000000000001</v>
      </c>
      <c r="L3945">
        <v>36.255000000000003</v>
      </c>
      <c r="M3945">
        <v>16.035</v>
      </c>
    </row>
    <row r="3946" spans="1:13" x14ac:dyDescent="0.3">
      <c r="A3946" t="s">
        <v>20</v>
      </c>
      <c r="B3946">
        <v>2012</v>
      </c>
      <c r="C3946" t="s">
        <v>16</v>
      </c>
      <c r="D3946" t="s">
        <v>237</v>
      </c>
      <c r="E3946">
        <v>1039</v>
      </c>
      <c r="G3946">
        <v>1430.2</v>
      </c>
      <c r="H3946">
        <v>156681.20000000001</v>
      </c>
      <c r="I3946">
        <v>322.08999999999997</v>
      </c>
      <c r="J3946">
        <v>1.623</v>
      </c>
      <c r="K3946">
        <v>26.175000000000001</v>
      </c>
      <c r="L3946">
        <v>36.255000000000003</v>
      </c>
      <c r="M3946">
        <v>16.035</v>
      </c>
    </row>
    <row r="3947" spans="1:13" x14ac:dyDescent="0.3">
      <c r="A3947" t="s">
        <v>22</v>
      </c>
      <c r="B3947">
        <v>2012</v>
      </c>
      <c r="C3947" t="s">
        <v>19</v>
      </c>
      <c r="D3947" t="s">
        <v>37</v>
      </c>
      <c r="F3947">
        <v>50</v>
      </c>
      <c r="G3947">
        <v>3048.9</v>
      </c>
      <c r="H3947">
        <v>7238.4</v>
      </c>
      <c r="I3947" t="s">
        <v>683</v>
      </c>
      <c r="J3947">
        <v>1.1000000000000001</v>
      </c>
      <c r="K3947">
        <v>25.143000000000001</v>
      </c>
      <c r="L3947">
        <v>34.911999999999999</v>
      </c>
      <c r="M3947">
        <v>17.088000000000001</v>
      </c>
    </row>
    <row r="3948" spans="1:13" x14ac:dyDescent="0.3">
      <c r="A3948" t="s">
        <v>13</v>
      </c>
      <c r="B3948">
        <v>2012</v>
      </c>
      <c r="C3948" t="s">
        <v>19</v>
      </c>
      <c r="D3948" t="s">
        <v>37</v>
      </c>
      <c r="E3948">
        <v>31255</v>
      </c>
      <c r="F3948">
        <v>81229</v>
      </c>
      <c r="G3948">
        <v>3048.9</v>
      </c>
      <c r="H3948">
        <v>4713254</v>
      </c>
      <c r="I3948">
        <v>9689.0499999999993</v>
      </c>
      <c r="J3948">
        <v>2.59</v>
      </c>
      <c r="K3948">
        <v>25.143000000000001</v>
      </c>
      <c r="L3948">
        <v>34.911999999999999</v>
      </c>
      <c r="M3948">
        <v>17.088000000000001</v>
      </c>
    </row>
    <row r="3949" spans="1:13" x14ac:dyDescent="0.3">
      <c r="A3949" t="s">
        <v>13</v>
      </c>
      <c r="B3949">
        <v>2012</v>
      </c>
      <c r="C3949" t="s">
        <v>21</v>
      </c>
      <c r="D3949" t="s">
        <v>37</v>
      </c>
      <c r="E3949">
        <v>14575</v>
      </c>
      <c r="F3949">
        <v>41592</v>
      </c>
      <c r="G3949">
        <v>3048.9</v>
      </c>
      <c r="H3949">
        <v>2197910</v>
      </c>
      <c r="I3949">
        <v>4518.25</v>
      </c>
      <c r="J3949">
        <v>2.85</v>
      </c>
      <c r="K3949">
        <v>25.143000000000001</v>
      </c>
      <c r="L3949">
        <v>34.911999999999999</v>
      </c>
      <c r="M3949">
        <v>17.088000000000001</v>
      </c>
    </row>
    <row r="3950" spans="1:13" x14ac:dyDescent="0.3">
      <c r="A3950" t="s">
        <v>18</v>
      </c>
      <c r="B3950">
        <v>2012</v>
      </c>
      <c r="D3950" t="s">
        <v>37</v>
      </c>
      <c r="E3950">
        <v>854</v>
      </c>
      <c r="F3950">
        <v>46055</v>
      </c>
      <c r="G3950">
        <v>3048.9</v>
      </c>
      <c r="H3950">
        <v>128783.2</v>
      </c>
      <c r="I3950">
        <v>264.74</v>
      </c>
      <c r="J3950">
        <v>47.765000000000001</v>
      </c>
      <c r="K3950">
        <v>25.143000000000001</v>
      </c>
      <c r="L3950">
        <v>34.911999999999999</v>
      </c>
      <c r="M3950">
        <v>17.088000000000001</v>
      </c>
    </row>
    <row r="3951" spans="1:13" x14ac:dyDescent="0.3">
      <c r="A3951" t="s">
        <v>22</v>
      </c>
      <c r="B3951">
        <v>2013</v>
      </c>
      <c r="C3951" t="s">
        <v>14</v>
      </c>
      <c r="D3951" t="s">
        <v>237</v>
      </c>
      <c r="E3951">
        <v>15768</v>
      </c>
      <c r="F3951" t="s">
        <v>684</v>
      </c>
      <c r="G3951">
        <v>1632.4</v>
      </c>
      <c r="H3951">
        <v>2278318.3199999998</v>
      </c>
      <c r="I3951">
        <v>4257.3599999999997</v>
      </c>
      <c r="J3951">
        <v>0.59799999999999998</v>
      </c>
      <c r="K3951">
        <v>25.940999999999999</v>
      </c>
      <c r="L3951">
        <v>35.655999999999999</v>
      </c>
      <c r="M3951">
        <v>16.667000000000002</v>
      </c>
    </row>
    <row r="3952" spans="1:13" x14ac:dyDescent="0.3">
      <c r="A3952" t="s">
        <v>22</v>
      </c>
      <c r="B3952">
        <v>2013</v>
      </c>
      <c r="C3952" t="s">
        <v>16</v>
      </c>
      <c r="D3952" t="s">
        <v>237</v>
      </c>
      <c r="E3952">
        <v>229</v>
      </c>
      <c r="F3952">
        <v>191</v>
      </c>
      <c r="G3952">
        <v>1632.4</v>
      </c>
      <c r="H3952">
        <v>33088.21</v>
      </c>
      <c r="I3952">
        <v>61.83</v>
      </c>
      <c r="J3952">
        <v>0.75600000000000001</v>
      </c>
      <c r="K3952">
        <v>25.940999999999999</v>
      </c>
      <c r="L3952">
        <v>35.655999999999999</v>
      </c>
      <c r="M3952">
        <v>16.667000000000002</v>
      </c>
    </row>
    <row r="3953" spans="1:13" x14ac:dyDescent="0.3">
      <c r="A3953" t="s">
        <v>22</v>
      </c>
      <c r="B3953">
        <v>2013</v>
      </c>
      <c r="C3953" t="s">
        <v>17</v>
      </c>
      <c r="D3953" t="s">
        <v>237</v>
      </c>
      <c r="E3953">
        <v>40637</v>
      </c>
      <c r="F3953">
        <v>34102</v>
      </c>
      <c r="G3953">
        <v>1632.4</v>
      </c>
      <c r="H3953">
        <v>5871640.1299999999</v>
      </c>
      <c r="I3953">
        <v>10971.99</v>
      </c>
      <c r="J3953">
        <v>0.85799999999999998</v>
      </c>
      <c r="K3953">
        <v>25.940999999999999</v>
      </c>
      <c r="M3953">
        <v>16.667000000000002</v>
      </c>
    </row>
    <row r="3954" spans="1:13" x14ac:dyDescent="0.3">
      <c r="A3954" t="s">
        <v>13</v>
      </c>
      <c r="B3954">
        <v>2013</v>
      </c>
      <c r="C3954" t="s">
        <v>14</v>
      </c>
      <c r="D3954" t="s">
        <v>237</v>
      </c>
      <c r="E3954">
        <v>582000</v>
      </c>
      <c r="F3954">
        <v>851000</v>
      </c>
      <c r="G3954">
        <v>1632.4</v>
      </c>
      <c r="H3954">
        <v>84093180</v>
      </c>
      <c r="I3954">
        <v>157140</v>
      </c>
      <c r="J3954">
        <v>1.2969999999999999</v>
      </c>
      <c r="K3954">
        <v>25.940999999999999</v>
      </c>
      <c r="L3954">
        <v>35.655999999999999</v>
      </c>
      <c r="M3954">
        <v>16.667000000000002</v>
      </c>
    </row>
    <row r="3955" spans="1:13" x14ac:dyDescent="0.3">
      <c r="A3955" t="s">
        <v>13</v>
      </c>
      <c r="B3955">
        <v>2013</v>
      </c>
      <c r="C3955" t="s">
        <v>16</v>
      </c>
      <c r="D3955" t="s">
        <v>237</v>
      </c>
      <c r="E3955">
        <v>300000</v>
      </c>
      <c r="F3955">
        <v>1025000</v>
      </c>
      <c r="G3955">
        <v>1632.4</v>
      </c>
      <c r="H3955">
        <v>43347000</v>
      </c>
      <c r="J3955">
        <v>2.8570000000000002</v>
      </c>
      <c r="K3955">
        <v>25.940999999999999</v>
      </c>
      <c r="L3955">
        <v>35.655999999999999</v>
      </c>
      <c r="M3955">
        <v>16.667000000000002</v>
      </c>
    </row>
    <row r="3956" spans="1:13" x14ac:dyDescent="0.3">
      <c r="A3956" t="s">
        <v>13</v>
      </c>
      <c r="B3956">
        <v>2013</v>
      </c>
      <c r="C3956" t="s">
        <v>199</v>
      </c>
      <c r="D3956" t="s">
        <v>237</v>
      </c>
      <c r="E3956" t="s">
        <v>685</v>
      </c>
      <c r="F3956">
        <v>5734000</v>
      </c>
      <c r="G3956">
        <v>1632.4</v>
      </c>
      <c r="H3956">
        <v>476528020</v>
      </c>
      <c r="I3956">
        <v>890460</v>
      </c>
      <c r="J3956">
        <v>1.853</v>
      </c>
      <c r="K3956">
        <v>25.940999999999999</v>
      </c>
      <c r="L3956">
        <v>35.655999999999999</v>
      </c>
      <c r="M3956">
        <v>16.667000000000002</v>
      </c>
    </row>
    <row r="3957" spans="1:13" x14ac:dyDescent="0.3">
      <c r="A3957" t="s">
        <v>18</v>
      </c>
      <c r="B3957">
        <v>2013</v>
      </c>
      <c r="C3957" t="s">
        <v>17</v>
      </c>
      <c r="D3957" t="s">
        <v>237</v>
      </c>
      <c r="E3957">
        <v>14213</v>
      </c>
      <c r="F3957">
        <v>936514</v>
      </c>
      <c r="G3957">
        <v>1632.4</v>
      </c>
      <c r="H3957">
        <v>2053636.37</v>
      </c>
      <c r="I3957">
        <v>3837.51</v>
      </c>
      <c r="J3957">
        <v>62.185000000000002</v>
      </c>
      <c r="K3957">
        <v>25.940999999999999</v>
      </c>
      <c r="L3957">
        <v>35.655999999999999</v>
      </c>
      <c r="M3957">
        <v>16.667000000000002</v>
      </c>
    </row>
    <row r="3958" spans="1:13" x14ac:dyDescent="0.3">
      <c r="A3958" t="s">
        <v>32</v>
      </c>
      <c r="B3958">
        <v>2013</v>
      </c>
      <c r="C3958" t="s">
        <v>14</v>
      </c>
      <c r="D3958" t="s">
        <v>237</v>
      </c>
      <c r="E3958">
        <v>27587</v>
      </c>
      <c r="F3958">
        <v>8298</v>
      </c>
      <c r="G3958">
        <v>1632.4</v>
      </c>
      <c r="H3958">
        <v>3986045.63</v>
      </c>
      <c r="I3958">
        <v>7448.49</v>
      </c>
      <c r="J3958">
        <v>0.254</v>
      </c>
      <c r="K3958">
        <v>25.940999999999999</v>
      </c>
      <c r="L3958">
        <v>35.655999999999999</v>
      </c>
      <c r="M3958">
        <v>16.667000000000002</v>
      </c>
    </row>
    <row r="3959" spans="1:13" x14ac:dyDescent="0.3">
      <c r="A3959" t="s">
        <v>32</v>
      </c>
      <c r="B3959">
        <v>2013</v>
      </c>
      <c r="C3959" t="s">
        <v>16</v>
      </c>
      <c r="D3959" t="s">
        <v>237</v>
      </c>
      <c r="E3959">
        <v>3008</v>
      </c>
      <c r="F3959">
        <v>1344</v>
      </c>
      <c r="G3959">
        <v>1632.4</v>
      </c>
      <c r="H3959">
        <v>434625.92</v>
      </c>
      <c r="I3959">
        <v>812.16</v>
      </c>
      <c r="J3959">
        <v>0.38300000000000001</v>
      </c>
      <c r="K3959">
        <v>25.940999999999999</v>
      </c>
      <c r="L3959">
        <v>35.655999999999999</v>
      </c>
      <c r="M3959">
        <v>16.667000000000002</v>
      </c>
    </row>
    <row r="3960" spans="1:13" x14ac:dyDescent="0.3">
      <c r="A3960" t="s">
        <v>32</v>
      </c>
      <c r="B3960">
        <v>2013</v>
      </c>
      <c r="C3960" t="s">
        <v>17</v>
      </c>
      <c r="D3960" t="s">
        <v>237</v>
      </c>
      <c r="E3960">
        <v>54210</v>
      </c>
      <c r="F3960">
        <v>16697</v>
      </c>
      <c r="G3960">
        <v>1632.4</v>
      </c>
      <c r="H3960">
        <v>7832802.9000000004</v>
      </c>
      <c r="I3960">
        <v>14636.7</v>
      </c>
      <c r="J3960">
        <v>0.32300000000000001</v>
      </c>
      <c r="K3960">
        <v>25.940999999999999</v>
      </c>
      <c r="L3960">
        <v>35.655999999999999</v>
      </c>
      <c r="M3960">
        <v>16.667000000000002</v>
      </c>
    </row>
    <row r="3961" spans="1:13" x14ac:dyDescent="0.3">
      <c r="A3961" t="s">
        <v>20</v>
      </c>
      <c r="B3961">
        <v>2013</v>
      </c>
      <c r="C3961" t="s">
        <v>16</v>
      </c>
      <c r="D3961" t="s">
        <v>237</v>
      </c>
      <c r="E3961">
        <v>678</v>
      </c>
      <c r="F3961">
        <v>1069</v>
      </c>
      <c r="G3961">
        <v>1632.4</v>
      </c>
      <c r="H3961">
        <v>97964.22</v>
      </c>
      <c r="I3961">
        <v>183.06</v>
      </c>
      <c r="J3961">
        <v>1.6659999999999999</v>
      </c>
      <c r="K3961">
        <v>25.940999999999999</v>
      </c>
      <c r="L3961">
        <v>35.655999999999999</v>
      </c>
      <c r="M3961">
        <v>16.667000000000002</v>
      </c>
    </row>
    <row r="3962" spans="1:13" x14ac:dyDescent="0.3">
      <c r="A3962" t="s">
        <v>22</v>
      </c>
      <c r="B3962">
        <v>2014</v>
      </c>
      <c r="C3962" t="s">
        <v>14</v>
      </c>
      <c r="D3962" t="s">
        <v>237</v>
      </c>
      <c r="E3962">
        <v>15247</v>
      </c>
      <c r="F3962">
        <v>10806</v>
      </c>
      <c r="G3962">
        <v>1536.9</v>
      </c>
      <c r="H3962">
        <v>2301687.12</v>
      </c>
      <c r="I3962">
        <v>5031.51</v>
      </c>
      <c r="J3962">
        <v>0.63900000000000001</v>
      </c>
      <c r="K3962">
        <v>25.786999999999999</v>
      </c>
      <c r="M3962">
        <v>16.276</v>
      </c>
    </row>
    <row r="3963" spans="1:13" x14ac:dyDescent="0.3">
      <c r="A3963" t="s">
        <v>22</v>
      </c>
      <c r="B3963">
        <v>2014</v>
      </c>
      <c r="C3963" t="s">
        <v>16</v>
      </c>
      <c r="D3963" t="s">
        <v>237</v>
      </c>
      <c r="E3963">
        <v>286</v>
      </c>
      <c r="F3963">
        <v>260</v>
      </c>
      <c r="G3963">
        <v>1536.9</v>
      </c>
      <c r="H3963">
        <v>43174.559999999998</v>
      </c>
      <c r="I3963">
        <v>94.38</v>
      </c>
      <c r="J3963">
        <v>0.72899999999999998</v>
      </c>
      <c r="K3963">
        <v>25.786999999999999</v>
      </c>
      <c r="L3963">
        <v>35.561999999999998</v>
      </c>
      <c r="M3963">
        <v>16.276</v>
      </c>
    </row>
    <row r="3964" spans="1:13" x14ac:dyDescent="0.3">
      <c r="A3964" t="s">
        <v>22</v>
      </c>
      <c r="B3964">
        <v>2014</v>
      </c>
      <c r="C3964" t="s">
        <v>17</v>
      </c>
      <c r="D3964" t="s">
        <v>237</v>
      </c>
      <c r="E3964">
        <v>35945</v>
      </c>
      <c r="F3964">
        <v>26950</v>
      </c>
      <c r="G3964">
        <v>1536.9</v>
      </c>
      <c r="H3964">
        <v>5426257.2000000002</v>
      </c>
      <c r="I3964">
        <v>11861.85</v>
      </c>
      <c r="J3964">
        <v>0.68300000000000005</v>
      </c>
      <c r="K3964">
        <v>25.786999999999999</v>
      </c>
      <c r="L3964">
        <v>35.561999999999998</v>
      </c>
      <c r="M3964">
        <v>16.276</v>
      </c>
    </row>
    <row r="3965" spans="1:13" x14ac:dyDescent="0.3">
      <c r="A3965" t="s">
        <v>13</v>
      </c>
      <c r="B3965">
        <v>2014</v>
      </c>
      <c r="C3965" t="s">
        <v>14</v>
      </c>
      <c r="D3965" t="s">
        <v>237</v>
      </c>
      <c r="E3965">
        <v>583000</v>
      </c>
      <c r="F3965">
        <v>1036000</v>
      </c>
      <c r="G3965">
        <v>1536.9</v>
      </c>
      <c r="H3965">
        <v>88009680</v>
      </c>
      <c r="I3965">
        <v>192390</v>
      </c>
      <c r="J3965">
        <v>1.599</v>
      </c>
      <c r="K3965">
        <v>25.786999999999999</v>
      </c>
      <c r="L3965">
        <v>35.561999999999998</v>
      </c>
      <c r="M3965">
        <v>16.276</v>
      </c>
    </row>
    <row r="3966" spans="1:13" x14ac:dyDescent="0.3">
      <c r="A3966" t="s">
        <v>13</v>
      </c>
      <c r="B3966">
        <v>2014</v>
      </c>
      <c r="C3966" t="s">
        <v>16</v>
      </c>
      <c r="D3966" t="s">
        <v>237</v>
      </c>
      <c r="E3966">
        <v>301000</v>
      </c>
      <c r="F3966">
        <v>1002000</v>
      </c>
      <c r="G3966">
        <v>1536.9</v>
      </c>
      <c r="H3966">
        <v>45438960</v>
      </c>
      <c r="I3966">
        <v>99330</v>
      </c>
      <c r="J3966">
        <v>2.62</v>
      </c>
      <c r="K3966">
        <v>25.786999999999999</v>
      </c>
      <c r="L3966">
        <v>35.561999999999998</v>
      </c>
      <c r="M3966">
        <v>16.276</v>
      </c>
    </row>
    <row r="3967" spans="1:13" x14ac:dyDescent="0.3">
      <c r="A3967" t="s">
        <v>13</v>
      </c>
      <c r="B3967">
        <v>2014</v>
      </c>
      <c r="C3967" t="s">
        <v>17</v>
      </c>
      <c r="D3967" t="s">
        <v>237</v>
      </c>
      <c r="E3967">
        <v>3282000</v>
      </c>
      <c r="F3967">
        <v>7802000</v>
      </c>
      <c r="G3967">
        <v>1536.9</v>
      </c>
      <c r="H3967">
        <v>495450720</v>
      </c>
      <c r="I3967">
        <v>1083060</v>
      </c>
      <c r="J3967">
        <v>2.379</v>
      </c>
      <c r="K3967">
        <v>25.786999999999999</v>
      </c>
      <c r="L3967">
        <v>35.561999999999998</v>
      </c>
      <c r="M3967">
        <v>16.276</v>
      </c>
    </row>
    <row r="3968" spans="1:13" x14ac:dyDescent="0.3">
      <c r="A3968" t="s">
        <v>18</v>
      </c>
      <c r="B3968">
        <v>2014</v>
      </c>
      <c r="C3968" t="s">
        <v>17</v>
      </c>
      <c r="D3968" t="s">
        <v>237</v>
      </c>
      <c r="E3968">
        <v>10047</v>
      </c>
      <c r="F3968">
        <v>722892</v>
      </c>
      <c r="G3968">
        <v>1536.9</v>
      </c>
      <c r="H3968">
        <v>1516695.12</v>
      </c>
      <c r="I3968">
        <v>3315.51</v>
      </c>
      <c r="J3968">
        <v>60.301000000000002</v>
      </c>
      <c r="K3968">
        <v>25.786999999999999</v>
      </c>
      <c r="L3968">
        <v>35.561999999999998</v>
      </c>
      <c r="M3968">
        <v>16.276</v>
      </c>
    </row>
    <row r="3969" spans="1:13" x14ac:dyDescent="0.3">
      <c r="A3969" t="s">
        <v>32</v>
      </c>
      <c r="B3969">
        <v>2014</v>
      </c>
      <c r="C3969" t="s">
        <v>14</v>
      </c>
      <c r="D3969" t="s">
        <v>237</v>
      </c>
      <c r="E3969">
        <v>22843</v>
      </c>
      <c r="F3969">
        <v>5978</v>
      </c>
      <c r="G3969">
        <v>1536.9</v>
      </c>
      <c r="H3969">
        <v>3448379.28</v>
      </c>
      <c r="I3969">
        <v>7538.19</v>
      </c>
      <c r="J3969">
        <v>0.28499999999999998</v>
      </c>
      <c r="K3969">
        <v>25.786999999999999</v>
      </c>
      <c r="L3969">
        <v>35.561999999999998</v>
      </c>
      <c r="M3969">
        <v>16.276</v>
      </c>
    </row>
    <row r="3970" spans="1:13" x14ac:dyDescent="0.3">
      <c r="A3970" t="s">
        <v>32</v>
      </c>
      <c r="B3970">
        <v>2014</v>
      </c>
      <c r="C3970" t="s">
        <v>16</v>
      </c>
      <c r="D3970" t="s">
        <v>237</v>
      </c>
      <c r="E3970">
        <v>2800</v>
      </c>
      <c r="F3970">
        <v>1120</v>
      </c>
      <c r="G3970">
        <v>1536.9</v>
      </c>
      <c r="H3970">
        <v>422688</v>
      </c>
      <c r="I3970">
        <v>924</v>
      </c>
      <c r="J3970">
        <v>0.40300000000000002</v>
      </c>
      <c r="K3970">
        <v>25.786999999999999</v>
      </c>
      <c r="L3970">
        <v>35.561999999999998</v>
      </c>
      <c r="M3970">
        <v>16.276</v>
      </c>
    </row>
    <row r="3971" spans="1:13" x14ac:dyDescent="0.3">
      <c r="A3971" t="s">
        <v>32</v>
      </c>
      <c r="B3971">
        <v>2014</v>
      </c>
      <c r="C3971" t="s">
        <v>17</v>
      </c>
      <c r="D3971" t="s">
        <v>237</v>
      </c>
      <c r="E3971">
        <v>56121</v>
      </c>
      <c r="F3971">
        <v>20452</v>
      </c>
      <c r="G3971">
        <v>1536.9</v>
      </c>
      <c r="H3971">
        <v>8472026.1600000001</v>
      </c>
      <c r="I3971">
        <v>18519.93</v>
      </c>
      <c r="J3971">
        <v>0.35099999999999998</v>
      </c>
      <c r="K3971">
        <v>25.786999999999999</v>
      </c>
      <c r="L3971">
        <v>35.561999999999998</v>
      </c>
      <c r="M3971">
        <v>16.276</v>
      </c>
    </row>
    <row r="3972" spans="1:13" x14ac:dyDescent="0.3">
      <c r="A3972" t="s">
        <v>20</v>
      </c>
      <c r="B3972">
        <v>2014</v>
      </c>
      <c r="C3972" t="s">
        <v>65</v>
      </c>
      <c r="D3972" t="s">
        <v>237</v>
      </c>
      <c r="E3972">
        <v>4030</v>
      </c>
      <c r="F3972">
        <v>658</v>
      </c>
      <c r="G3972">
        <v>1536.9</v>
      </c>
      <c r="H3972">
        <v>60836.88</v>
      </c>
      <c r="I3972">
        <v>132.99</v>
      </c>
      <c r="J3972">
        <v>1.4410000000000001</v>
      </c>
      <c r="K3972">
        <v>25.786999999999999</v>
      </c>
      <c r="L3972">
        <v>35.561999999999998</v>
      </c>
      <c r="M3972">
        <v>16.276</v>
      </c>
    </row>
    <row r="3973" spans="1:13" x14ac:dyDescent="0.3">
      <c r="A3973" t="s">
        <v>22</v>
      </c>
      <c r="B3973">
        <v>2015</v>
      </c>
      <c r="C3973" t="s">
        <v>14</v>
      </c>
      <c r="D3973" t="s">
        <v>237</v>
      </c>
      <c r="F3973">
        <v>8780</v>
      </c>
      <c r="G3973" t="s">
        <v>686</v>
      </c>
      <c r="H3973">
        <v>2247059.2999999998</v>
      </c>
      <c r="I3973">
        <v>4695.8999999999996</v>
      </c>
      <c r="J3973">
        <v>0.59799999999999998</v>
      </c>
      <c r="K3973">
        <v>26.14</v>
      </c>
      <c r="L3973">
        <v>36.148000000000003</v>
      </c>
      <c r="M3973">
        <v>16.846</v>
      </c>
    </row>
    <row r="3974" spans="1:13" x14ac:dyDescent="0.3">
      <c r="A3974" t="s">
        <v>22</v>
      </c>
      <c r="B3974">
        <v>2015</v>
      </c>
      <c r="C3974" t="s">
        <v>16</v>
      </c>
      <c r="D3974" t="s">
        <v>237</v>
      </c>
      <c r="E3974">
        <v>297</v>
      </c>
      <c r="F3974">
        <v>265</v>
      </c>
      <c r="G3974">
        <v>1210.0999999999999</v>
      </c>
      <c r="H3974">
        <v>46899.27</v>
      </c>
      <c r="I3974">
        <v>98.01</v>
      </c>
      <c r="J3974">
        <v>0.78300000000000003</v>
      </c>
      <c r="K3974">
        <v>26.14</v>
      </c>
      <c r="L3974">
        <v>36.148000000000003</v>
      </c>
      <c r="M3974">
        <v>16.846</v>
      </c>
    </row>
    <row r="3975" spans="1:13" x14ac:dyDescent="0.3">
      <c r="A3975" t="s">
        <v>22</v>
      </c>
      <c r="B3975">
        <v>2015</v>
      </c>
      <c r="C3975" t="s">
        <v>17</v>
      </c>
      <c r="D3975" t="s">
        <v>237</v>
      </c>
      <c r="E3975">
        <v>31166</v>
      </c>
      <c r="F3975">
        <v>19281</v>
      </c>
      <c r="G3975">
        <v>1210.0999999999999</v>
      </c>
      <c r="H3975">
        <v>4921423.0599999996</v>
      </c>
      <c r="I3975">
        <v>10284.780000000001</v>
      </c>
      <c r="K3975">
        <v>26.14</v>
      </c>
      <c r="L3975">
        <v>36.148000000000003</v>
      </c>
      <c r="M3975" t="s">
        <v>687</v>
      </c>
    </row>
    <row r="3976" spans="1:13" x14ac:dyDescent="0.3">
      <c r="A3976" t="s">
        <v>13</v>
      </c>
      <c r="B3976">
        <v>2015</v>
      </c>
      <c r="C3976" t="s">
        <v>14</v>
      </c>
      <c r="D3976" t="s">
        <v>237</v>
      </c>
      <c r="E3976">
        <v>541000</v>
      </c>
      <c r="G3976">
        <v>1210.0999999999999</v>
      </c>
      <c r="H3976">
        <v>85429310</v>
      </c>
      <c r="I3976">
        <v>178530</v>
      </c>
      <c r="J3976">
        <v>0.86499999999999999</v>
      </c>
      <c r="K3976">
        <v>26.14</v>
      </c>
      <c r="L3976">
        <v>36.148000000000003</v>
      </c>
      <c r="M3976">
        <v>16.846</v>
      </c>
    </row>
    <row r="3977" spans="1:13" x14ac:dyDescent="0.3">
      <c r="A3977" t="s">
        <v>13</v>
      </c>
      <c r="B3977">
        <v>2015</v>
      </c>
      <c r="C3977" t="s">
        <v>16</v>
      </c>
      <c r="D3977" t="s">
        <v>237</v>
      </c>
      <c r="E3977">
        <v>234000</v>
      </c>
      <c r="F3977">
        <v>782000</v>
      </c>
      <c r="G3977">
        <v>1210.0999999999999</v>
      </c>
      <c r="H3977">
        <v>36950940</v>
      </c>
      <c r="I3977">
        <v>77220</v>
      </c>
      <c r="K3977">
        <v>26.14</v>
      </c>
      <c r="L3977">
        <v>36.148000000000003</v>
      </c>
      <c r="M3977">
        <v>16.846</v>
      </c>
    </row>
    <row r="3978" spans="1:13" x14ac:dyDescent="0.3">
      <c r="A3978" t="s">
        <v>13</v>
      </c>
      <c r="B3978">
        <v>2015</v>
      </c>
      <c r="C3978" t="s">
        <v>17</v>
      </c>
      <c r="D3978" t="s">
        <v>237</v>
      </c>
      <c r="E3978">
        <v>3167000</v>
      </c>
      <c r="F3978">
        <v>4702000</v>
      </c>
      <c r="G3978">
        <v>1210.0999999999999</v>
      </c>
      <c r="H3978">
        <v>500100970</v>
      </c>
      <c r="I3978">
        <v>1045110</v>
      </c>
      <c r="K3978">
        <v>26.14</v>
      </c>
      <c r="L3978">
        <v>36.148000000000003</v>
      </c>
      <c r="M3978">
        <v>16.846</v>
      </c>
    </row>
    <row r="3979" spans="1:13" x14ac:dyDescent="0.3">
      <c r="A3979" t="s">
        <v>18</v>
      </c>
      <c r="B3979">
        <v>2015</v>
      </c>
      <c r="C3979" t="s">
        <v>17</v>
      </c>
      <c r="D3979" t="s">
        <v>237</v>
      </c>
      <c r="E3979">
        <v>8962</v>
      </c>
      <c r="F3979">
        <v>577158</v>
      </c>
      <c r="G3979">
        <v>1210.0999999999999</v>
      </c>
      <c r="H3979">
        <v>1415189.42</v>
      </c>
      <c r="I3979">
        <v>2957.46</v>
      </c>
      <c r="J3979">
        <v>58.853999999999999</v>
      </c>
      <c r="K3979">
        <v>26.14</v>
      </c>
      <c r="L3979">
        <v>36.148000000000003</v>
      </c>
      <c r="M3979">
        <v>16.846</v>
      </c>
    </row>
    <row r="3980" spans="1:13" x14ac:dyDescent="0.3">
      <c r="A3980" t="s">
        <v>32</v>
      </c>
      <c r="B3980">
        <v>2015</v>
      </c>
      <c r="C3980" t="s">
        <v>14</v>
      </c>
      <c r="D3980" t="s">
        <v>237</v>
      </c>
      <c r="E3980">
        <v>20281</v>
      </c>
      <c r="F3980">
        <v>5005</v>
      </c>
      <c r="G3980">
        <v>1210.0999999999999</v>
      </c>
      <c r="H3980">
        <v>3202572.71</v>
      </c>
      <c r="J3980">
        <v>0.28199999999999997</v>
      </c>
      <c r="K3980">
        <v>26.14</v>
      </c>
      <c r="L3980">
        <v>36.148000000000003</v>
      </c>
      <c r="M3980">
        <v>16.846</v>
      </c>
    </row>
    <row r="3981" spans="1:13" x14ac:dyDescent="0.3">
      <c r="A3981" t="s">
        <v>32</v>
      </c>
      <c r="B3981">
        <v>2015</v>
      </c>
      <c r="C3981" t="s">
        <v>16</v>
      </c>
      <c r="D3981" t="s">
        <v>237</v>
      </c>
      <c r="E3981">
        <v>7564</v>
      </c>
      <c r="F3981">
        <v>3170</v>
      </c>
      <c r="G3981">
        <v>1210.0999999999999</v>
      </c>
      <c r="H3981">
        <v>1194431.24</v>
      </c>
      <c r="I3981">
        <v>2496.12</v>
      </c>
      <c r="J3981">
        <v>0.38800000000000001</v>
      </c>
      <c r="K3981">
        <v>26.14</v>
      </c>
      <c r="L3981" t="s">
        <v>688</v>
      </c>
      <c r="M3981">
        <v>16.846</v>
      </c>
    </row>
    <row r="3982" spans="1:13" x14ac:dyDescent="0.3">
      <c r="A3982" t="s">
        <v>32</v>
      </c>
      <c r="B3982">
        <v>2015</v>
      </c>
      <c r="C3982" t="s">
        <v>17</v>
      </c>
      <c r="D3982" t="s">
        <v>237</v>
      </c>
      <c r="E3982">
        <v>46473</v>
      </c>
      <c r="F3982">
        <v>16207</v>
      </c>
      <c r="G3982">
        <v>1210.0999999999999</v>
      </c>
      <c r="H3982">
        <v>7338551.4299999997</v>
      </c>
      <c r="I3982">
        <v>15336.09</v>
      </c>
      <c r="K3982">
        <v>26.14</v>
      </c>
      <c r="L3982">
        <v>36.148000000000003</v>
      </c>
      <c r="M3982">
        <v>16.846</v>
      </c>
    </row>
    <row r="3983" spans="1:13" x14ac:dyDescent="0.3">
      <c r="A3983" t="s">
        <v>20</v>
      </c>
      <c r="B3983">
        <v>2015</v>
      </c>
      <c r="C3983" t="s">
        <v>16</v>
      </c>
      <c r="D3983" t="s">
        <v>237</v>
      </c>
      <c r="E3983">
        <v>367</v>
      </c>
      <c r="F3983">
        <v>494</v>
      </c>
      <c r="G3983">
        <v>1210.0999999999999</v>
      </c>
      <c r="H3983">
        <v>57952.97</v>
      </c>
      <c r="I3983">
        <v>121.11</v>
      </c>
      <c r="J3983">
        <v>1.268</v>
      </c>
      <c r="K3983">
        <v>26.14</v>
      </c>
      <c r="L3983">
        <v>36.148000000000003</v>
      </c>
      <c r="M3983">
        <v>16.846</v>
      </c>
    </row>
    <row r="3984" spans="1:13" x14ac:dyDescent="0.3">
      <c r="A3984" t="s">
        <v>22</v>
      </c>
      <c r="B3984">
        <v>2016</v>
      </c>
      <c r="C3984" t="s">
        <v>14</v>
      </c>
      <c r="D3984" t="s">
        <v>237</v>
      </c>
      <c r="E3984">
        <v>14266</v>
      </c>
      <c r="G3984">
        <v>1460.5</v>
      </c>
      <c r="H3984">
        <v>2186264.5</v>
      </c>
      <c r="I3984">
        <v>4993.1000000000004</v>
      </c>
      <c r="J3984">
        <v>0.59399999999999997</v>
      </c>
      <c r="K3984">
        <v>26.532</v>
      </c>
      <c r="L3984">
        <v>36.531999999999996</v>
      </c>
      <c r="M3984">
        <v>17.579999999999998</v>
      </c>
    </row>
    <row r="3985" spans="1:13" x14ac:dyDescent="0.3">
      <c r="A3985" t="s">
        <v>22</v>
      </c>
      <c r="B3985">
        <v>2016</v>
      </c>
      <c r="C3985" t="s">
        <v>16</v>
      </c>
      <c r="D3985" t="s">
        <v>237</v>
      </c>
      <c r="E3985">
        <v>78</v>
      </c>
      <c r="F3985">
        <v>54</v>
      </c>
      <c r="G3985">
        <v>1460.5</v>
      </c>
      <c r="H3985">
        <v>11953.5</v>
      </c>
      <c r="I3985">
        <v>27.3</v>
      </c>
      <c r="J3985">
        <v>0.65300000000000002</v>
      </c>
      <c r="K3985">
        <v>26.532</v>
      </c>
      <c r="L3985">
        <v>36.531999999999996</v>
      </c>
      <c r="M3985">
        <v>17.579999999999998</v>
      </c>
    </row>
    <row r="3986" spans="1:13" x14ac:dyDescent="0.3">
      <c r="A3986" t="s">
        <v>22</v>
      </c>
      <c r="B3986">
        <v>2016</v>
      </c>
      <c r="C3986" t="s">
        <v>17</v>
      </c>
      <c r="D3986" t="s">
        <v>237</v>
      </c>
      <c r="E3986">
        <v>32617</v>
      </c>
      <c r="F3986">
        <v>23981</v>
      </c>
      <c r="G3986">
        <v>1460.5</v>
      </c>
      <c r="H3986">
        <v>4998555.25</v>
      </c>
      <c r="I3986">
        <v>11415.95</v>
      </c>
      <c r="J3986">
        <v>0.70299999999999996</v>
      </c>
      <c r="K3986">
        <v>26.532</v>
      </c>
      <c r="L3986">
        <v>36.531999999999996</v>
      </c>
      <c r="M3986">
        <v>17.579999999999998</v>
      </c>
    </row>
    <row r="3987" spans="1:13" x14ac:dyDescent="0.3">
      <c r="A3987" t="s">
        <v>13</v>
      </c>
      <c r="B3987">
        <v>2016</v>
      </c>
      <c r="C3987" t="s">
        <v>14</v>
      </c>
      <c r="D3987" t="s">
        <v>237</v>
      </c>
      <c r="E3987">
        <v>511550</v>
      </c>
      <c r="F3987">
        <v>657520</v>
      </c>
      <c r="G3987">
        <v>1460.5</v>
      </c>
      <c r="H3987">
        <v>78395037.5</v>
      </c>
      <c r="I3987">
        <v>179042.5</v>
      </c>
      <c r="J3987">
        <v>1.444</v>
      </c>
      <c r="K3987">
        <v>26.532</v>
      </c>
      <c r="L3987">
        <v>36.531999999999996</v>
      </c>
      <c r="M3987">
        <v>17.579999999999998</v>
      </c>
    </row>
    <row r="3988" spans="1:13" x14ac:dyDescent="0.3">
      <c r="A3988" t="s">
        <v>13</v>
      </c>
      <c r="B3988">
        <v>2016</v>
      </c>
      <c r="C3988" t="s">
        <v>16</v>
      </c>
      <c r="D3988" t="s">
        <v>237</v>
      </c>
      <c r="E3988">
        <v>224780</v>
      </c>
      <c r="F3988">
        <v>793690</v>
      </c>
      <c r="G3988">
        <v>1460.5</v>
      </c>
      <c r="H3988">
        <v>34447535</v>
      </c>
      <c r="I3988">
        <v>78673</v>
      </c>
      <c r="J3988">
        <v>2.7450000000000001</v>
      </c>
      <c r="K3988">
        <v>26.532</v>
      </c>
      <c r="L3988">
        <v>36.531999999999996</v>
      </c>
      <c r="M3988">
        <v>17.579999999999998</v>
      </c>
    </row>
    <row r="3989" spans="1:13" x14ac:dyDescent="0.3">
      <c r="A3989" t="s">
        <v>13</v>
      </c>
      <c r="B3989">
        <v>2016</v>
      </c>
      <c r="C3989" t="s">
        <v>17</v>
      </c>
      <c r="D3989" t="s">
        <v>237</v>
      </c>
      <c r="E3989">
        <v>3226450</v>
      </c>
      <c r="F3989">
        <v>8343100</v>
      </c>
      <c r="G3989">
        <v>1460.5</v>
      </c>
      <c r="H3989">
        <v>494453462.5</v>
      </c>
      <c r="I3989">
        <v>1129257.5</v>
      </c>
      <c r="J3989">
        <v>2.5430000000000001</v>
      </c>
      <c r="K3989">
        <v>26.532</v>
      </c>
      <c r="L3989">
        <v>36.531999999999996</v>
      </c>
      <c r="M3989">
        <v>17.579999999999998</v>
      </c>
    </row>
    <row r="3990" spans="1:13" x14ac:dyDescent="0.3">
      <c r="A3990" t="s">
        <v>18</v>
      </c>
      <c r="B3990">
        <v>2016</v>
      </c>
      <c r="C3990" t="s">
        <v>17</v>
      </c>
      <c r="D3990" t="s">
        <v>237</v>
      </c>
      <c r="E3990">
        <v>5493</v>
      </c>
      <c r="F3990">
        <v>344294</v>
      </c>
      <c r="G3990">
        <v>1460.5</v>
      </c>
      <c r="H3990">
        <v>841802.25</v>
      </c>
      <c r="I3990">
        <v>1922.55</v>
      </c>
      <c r="J3990">
        <v>56.16</v>
      </c>
      <c r="K3990">
        <v>26.532</v>
      </c>
      <c r="L3990">
        <v>36.531999999999996</v>
      </c>
      <c r="M3990">
        <v>17.579999999999998</v>
      </c>
    </row>
    <row r="3991" spans="1:13" x14ac:dyDescent="0.3">
      <c r="A3991" t="s">
        <v>32</v>
      </c>
      <c r="B3991">
        <v>2016</v>
      </c>
      <c r="C3991" t="s">
        <v>14</v>
      </c>
      <c r="D3991" t="s">
        <v>237</v>
      </c>
      <c r="E3991">
        <v>27899</v>
      </c>
      <c r="F3991">
        <v>11114</v>
      </c>
      <c r="G3991">
        <v>1460.5</v>
      </c>
      <c r="H3991">
        <v>4275521.75</v>
      </c>
      <c r="I3991">
        <v>9764.65</v>
      </c>
      <c r="J3991">
        <v>0.46</v>
      </c>
      <c r="K3991">
        <v>26.532</v>
      </c>
      <c r="L3991">
        <v>36.531999999999996</v>
      </c>
      <c r="M3991">
        <v>17.579999999999998</v>
      </c>
    </row>
    <row r="3992" spans="1:13" x14ac:dyDescent="0.3">
      <c r="A3992" t="s">
        <v>32</v>
      </c>
      <c r="B3992">
        <v>2016</v>
      </c>
      <c r="C3992" t="s">
        <v>16</v>
      </c>
      <c r="D3992" t="s">
        <v>237</v>
      </c>
      <c r="E3992">
        <v>15269</v>
      </c>
      <c r="F3992">
        <v>8309</v>
      </c>
      <c r="G3992">
        <v>1460.5</v>
      </c>
      <c r="H3992">
        <v>2339974.25</v>
      </c>
      <c r="J3992">
        <v>0.47799999999999998</v>
      </c>
      <c r="K3992">
        <v>26.532</v>
      </c>
      <c r="L3992">
        <v>36.531999999999996</v>
      </c>
      <c r="M3992">
        <v>17.579999999999998</v>
      </c>
    </row>
    <row r="3993" spans="1:13" x14ac:dyDescent="0.3">
      <c r="A3993" t="s">
        <v>32</v>
      </c>
      <c r="B3993">
        <v>2016</v>
      </c>
      <c r="C3993" t="s">
        <v>17</v>
      </c>
      <c r="D3993" t="s">
        <v>237</v>
      </c>
      <c r="E3993">
        <v>65569</v>
      </c>
      <c r="F3993">
        <v>29995</v>
      </c>
      <c r="G3993">
        <v>1460.5</v>
      </c>
      <c r="H3993">
        <v>10048449.25</v>
      </c>
      <c r="I3993">
        <v>22949.15</v>
      </c>
      <c r="J3993">
        <v>0.41199999999999998</v>
      </c>
      <c r="K3993">
        <v>26.532</v>
      </c>
      <c r="L3993">
        <v>36.531999999999996</v>
      </c>
      <c r="M3993">
        <v>17.579999999999998</v>
      </c>
    </row>
    <row r="3994" spans="1:13" x14ac:dyDescent="0.3">
      <c r="A3994" t="s">
        <v>20</v>
      </c>
      <c r="B3994">
        <v>2016</v>
      </c>
      <c r="C3994" t="s">
        <v>16</v>
      </c>
      <c r="D3994" t="s">
        <v>237</v>
      </c>
      <c r="E3994">
        <v>57</v>
      </c>
      <c r="F3994">
        <v>80</v>
      </c>
      <c r="G3994">
        <v>1460.5</v>
      </c>
      <c r="H3994">
        <v>8735.25</v>
      </c>
      <c r="I3994">
        <v>19.95</v>
      </c>
      <c r="J3994">
        <v>0.95</v>
      </c>
      <c r="K3994">
        <v>26.532</v>
      </c>
      <c r="L3994">
        <v>36.531999999999996</v>
      </c>
      <c r="M3994">
        <v>17.579999999999998</v>
      </c>
    </row>
    <row r="3995" spans="1:13" x14ac:dyDescent="0.3">
      <c r="A3995" t="s">
        <v>22</v>
      </c>
      <c r="B3995">
        <v>2017</v>
      </c>
      <c r="C3995" t="s">
        <v>14</v>
      </c>
      <c r="D3995" t="s">
        <v>237</v>
      </c>
      <c r="F3995">
        <v>7679</v>
      </c>
      <c r="G3995">
        <v>1344.4</v>
      </c>
      <c r="H3995">
        <v>1581012.48</v>
      </c>
      <c r="I3995">
        <v>3815.96</v>
      </c>
      <c r="J3995">
        <v>0.57299999999999995</v>
      </c>
      <c r="K3995">
        <v>26.462</v>
      </c>
      <c r="L3995">
        <v>36.567999999999998</v>
      </c>
      <c r="M3995">
        <v>17.257000000000001</v>
      </c>
    </row>
    <row r="3996" spans="1:13" x14ac:dyDescent="0.3">
      <c r="A3996" t="s">
        <v>22</v>
      </c>
      <c r="B3996">
        <v>2017</v>
      </c>
      <c r="C3996" t="s">
        <v>16</v>
      </c>
      <c r="D3996" t="s">
        <v>237</v>
      </c>
      <c r="E3996">
        <v>110</v>
      </c>
      <c r="F3996">
        <v>75</v>
      </c>
      <c r="G3996">
        <v>1344.4</v>
      </c>
      <c r="I3996">
        <v>41.8</v>
      </c>
      <c r="K3996">
        <v>26.462</v>
      </c>
      <c r="L3996">
        <v>36.567999999999998</v>
      </c>
      <c r="M3996">
        <v>17.257000000000001</v>
      </c>
    </row>
    <row r="3997" spans="1:13" x14ac:dyDescent="0.3">
      <c r="A3997" t="s">
        <v>22</v>
      </c>
      <c r="B3997">
        <v>2017</v>
      </c>
      <c r="C3997" t="s">
        <v>17</v>
      </c>
      <c r="D3997" t="s">
        <v>237</v>
      </c>
      <c r="E3997">
        <v>32440</v>
      </c>
      <c r="F3997">
        <v>24893</v>
      </c>
      <c r="G3997">
        <v>1344.4</v>
      </c>
      <c r="H3997">
        <v>5107353.5999999996</v>
      </c>
      <c r="I3997">
        <v>12327.2</v>
      </c>
      <c r="J3997">
        <v>0.63500000000000001</v>
      </c>
      <c r="K3997">
        <v>26.462</v>
      </c>
      <c r="L3997">
        <v>36.567999999999998</v>
      </c>
      <c r="M3997">
        <v>17.257000000000001</v>
      </c>
    </row>
    <row r="3998" spans="1:13" x14ac:dyDescent="0.3">
      <c r="A3998" t="s">
        <v>13</v>
      </c>
      <c r="B3998">
        <v>2017</v>
      </c>
      <c r="C3998" t="s">
        <v>14</v>
      </c>
      <c r="D3998" t="s">
        <v>237</v>
      </c>
      <c r="E3998">
        <v>530320</v>
      </c>
      <c r="F3998">
        <v>576840</v>
      </c>
      <c r="G3998">
        <v>1344.4</v>
      </c>
      <c r="H3998">
        <v>83493580.799999997</v>
      </c>
      <c r="I3998">
        <v>201521.6</v>
      </c>
      <c r="J3998">
        <v>1.2190000000000001</v>
      </c>
      <c r="K3998">
        <v>26.462</v>
      </c>
      <c r="L3998">
        <v>36.567999999999998</v>
      </c>
      <c r="M3998">
        <v>17.257000000000001</v>
      </c>
    </row>
    <row r="3999" spans="1:13" x14ac:dyDescent="0.3">
      <c r="A3999" t="s">
        <v>13</v>
      </c>
      <c r="B3999">
        <v>2017</v>
      </c>
      <c r="C3999" t="s">
        <v>16</v>
      </c>
      <c r="D3999" t="s">
        <v>237</v>
      </c>
      <c r="E3999" t="s">
        <v>689</v>
      </c>
      <c r="F3999">
        <v>695400</v>
      </c>
      <c r="G3999">
        <v>1344.4</v>
      </c>
      <c r="H3999">
        <v>34942233.600000001</v>
      </c>
      <c r="I3999" t="s">
        <v>690</v>
      </c>
      <c r="J3999">
        <v>2.6739999999999999</v>
      </c>
      <c r="K3999">
        <v>26.462</v>
      </c>
      <c r="L3999">
        <v>36.567999999999998</v>
      </c>
      <c r="M3999">
        <v>17.257000000000001</v>
      </c>
    </row>
    <row r="4000" spans="1:13" x14ac:dyDescent="0.3">
      <c r="A4000" t="s">
        <v>13</v>
      </c>
      <c r="B4000">
        <v>2017</v>
      </c>
      <c r="C4000" t="s">
        <v>17</v>
      </c>
      <c r="D4000" t="s">
        <v>237</v>
      </c>
      <c r="E4000">
        <v>3014130</v>
      </c>
      <c r="F4000">
        <v>5279130</v>
      </c>
      <c r="G4000">
        <v>1344.4</v>
      </c>
      <c r="H4000">
        <v>474544627.19999999</v>
      </c>
      <c r="I4000">
        <v>1145369.3999999999</v>
      </c>
      <c r="J4000">
        <v>1.7470000000000001</v>
      </c>
      <c r="K4000">
        <v>26.462</v>
      </c>
      <c r="L4000">
        <v>36.567999999999998</v>
      </c>
      <c r="M4000">
        <v>17.257000000000001</v>
      </c>
    </row>
    <row r="4001" spans="1:13" x14ac:dyDescent="0.3">
      <c r="A4001" t="s">
        <v>18</v>
      </c>
      <c r="B4001">
        <v>2017</v>
      </c>
      <c r="C4001" t="s">
        <v>17</v>
      </c>
      <c r="D4001" t="s">
        <v>237</v>
      </c>
      <c r="E4001">
        <v>3713</v>
      </c>
      <c r="F4001">
        <v>240245</v>
      </c>
      <c r="G4001">
        <v>1344.4</v>
      </c>
      <c r="I4001">
        <v>1410.94</v>
      </c>
      <c r="J4001">
        <v>56.588000000000001</v>
      </c>
      <c r="K4001">
        <v>26.462</v>
      </c>
      <c r="L4001">
        <v>36.567999999999998</v>
      </c>
      <c r="M4001">
        <v>17.257000000000001</v>
      </c>
    </row>
    <row r="4002" spans="1:13" x14ac:dyDescent="0.3">
      <c r="A4002" t="s">
        <v>32</v>
      </c>
      <c r="B4002">
        <v>2017</v>
      </c>
      <c r="C4002" t="s">
        <v>14</v>
      </c>
      <c r="D4002" t="s">
        <v>237</v>
      </c>
      <c r="E4002">
        <v>20431</v>
      </c>
      <c r="F4002">
        <v>6410</v>
      </c>
      <c r="G4002">
        <v>1344.4</v>
      </c>
      <c r="H4002">
        <v>3216656.64</v>
      </c>
      <c r="I4002">
        <v>7763.78</v>
      </c>
      <c r="J4002">
        <v>0.372</v>
      </c>
      <c r="L4002">
        <v>36.567999999999998</v>
      </c>
      <c r="M4002">
        <v>17.257000000000001</v>
      </c>
    </row>
    <row r="4003" spans="1:13" x14ac:dyDescent="0.3">
      <c r="A4003" t="s">
        <v>32</v>
      </c>
      <c r="B4003">
        <v>2017</v>
      </c>
      <c r="C4003" t="s">
        <v>16</v>
      </c>
      <c r="D4003" t="s">
        <v>237</v>
      </c>
      <c r="E4003">
        <v>13987</v>
      </c>
      <c r="G4003">
        <v>1344.4</v>
      </c>
      <c r="H4003">
        <v>2202113.2799999998</v>
      </c>
      <c r="I4003">
        <v>5315.06</v>
      </c>
      <c r="K4003">
        <v>26.462</v>
      </c>
      <c r="L4003">
        <v>36.567999999999998</v>
      </c>
      <c r="M4003">
        <v>17.257000000000001</v>
      </c>
    </row>
    <row r="4004" spans="1:13" x14ac:dyDescent="0.3">
      <c r="A4004" t="s">
        <v>32</v>
      </c>
      <c r="B4004">
        <v>2017</v>
      </c>
      <c r="C4004" t="s">
        <v>17</v>
      </c>
      <c r="D4004" t="s">
        <v>237</v>
      </c>
      <c r="E4004">
        <v>42760</v>
      </c>
      <c r="G4004">
        <v>1344.4</v>
      </c>
      <c r="H4004">
        <v>6732134.4000000004</v>
      </c>
      <c r="I4004">
        <v>16248.8</v>
      </c>
      <c r="J4004">
        <v>0.38200000000000001</v>
      </c>
      <c r="K4004">
        <v>26.462</v>
      </c>
      <c r="L4004">
        <v>36.567999999999998</v>
      </c>
      <c r="M4004">
        <v>17.257000000000001</v>
      </c>
    </row>
    <row r="4005" spans="1:13" x14ac:dyDescent="0.3">
      <c r="A4005" t="s">
        <v>20</v>
      </c>
      <c r="B4005">
        <v>2017</v>
      </c>
      <c r="C4005" t="s">
        <v>16</v>
      </c>
      <c r="D4005" t="s">
        <v>237</v>
      </c>
      <c r="E4005">
        <v>73</v>
      </c>
      <c r="F4005">
        <v>158</v>
      </c>
      <c r="G4005">
        <v>1344.4</v>
      </c>
      <c r="H4005">
        <v>11493.12</v>
      </c>
      <c r="I4005">
        <v>27.74</v>
      </c>
      <c r="J4005">
        <v>2.387</v>
      </c>
      <c r="K4005">
        <v>26.462</v>
      </c>
      <c r="L4005">
        <v>36.567999999999998</v>
      </c>
      <c r="M4005">
        <v>17.257000000000001</v>
      </c>
    </row>
    <row r="4006" spans="1:13" x14ac:dyDescent="0.3">
      <c r="A4006" t="s">
        <v>22</v>
      </c>
      <c r="B4006">
        <v>2018</v>
      </c>
      <c r="C4006" t="s">
        <v>14</v>
      </c>
      <c r="D4006" t="s">
        <v>237</v>
      </c>
      <c r="E4006">
        <v>8511</v>
      </c>
      <c r="F4006">
        <v>5827</v>
      </c>
      <c r="G4006">
        <v>1635.9</v>
      </c>
      <c r="H4006">
        <v>1380484.2</v>
      </c>
      <c r="I4006">
        <v>2978.85</v>
      </c>
      <c r="J4006">
        <v>0.64100000000000001</v>
      </c>
      <c r="K4006">
        <v>25.785</v>
      </c>
      <c r="M4006">
        <v>16.321000000000002</v>
      </c>
    </row>
    <row r="4007" spans="1:13" x14ac:dyDescent="0.3">
      <c r="A4007" t="s">
        <v>22</v>
      </c>
      <c r="B4007">
        <v>2018</v>
      </c>
      <c r="C4007" t="s">
        <v>16</v>
      </c>
      <c r="D4007" t="s">
        <v>237</v>
      </c>
      <c r="E4007">
        <v>212</v>
      </c>
      <c r="F4007">
        <v>132</v>
      </c>
      <c r="G4007">
        <v>1635.9</v>
      </c>
      <c r="H4007">
        <v>34386.400000000001</v>
      </c>
      <c r="I4007">
        <v>74.2</v>
      </c>
      <c r="J4007">
        <v>0.76800000000000002</v>
      </c>
      <c r="K4007">
        <v>25.785</v>
      </c>
      <c r="L4007">
        <v>35.661000000000001</v>
      </c>
      <c r="M4007">
        <v>16.321000000000002</v>
      </c>
    </row>
    <row r="4008" spans="1:13" x14ac:dyDescent="0.3">
      <c r="A4008" t="s">
        <v>22</v>
      </c>
      <c r="B4008">
        <v>2018</v>
      </c>
      <c r="C4008" t="s">
        <v>17</v>
      </c>
      <c r="D4008" t="s">
        <v>237</v>
      </c>
      <c r="E4008">
        <v>27944</v>
      </c>
      <c r="F4008">
        <v>19356</v>
      </c>
      <c r="G4008">
        <v>1635.9</v>
      </c>
      <c r="H4008">
        <v>4532516.8</v>
      </c>
      <c r="J4008">
        <v>0.53900000000000003</v>
      </c>
      <c r="K4008">
        <v>25.785</v>
      </c>
      <c r="L4008">
        <v>35.661000000000001</v>
      </c>
      <c r="M4008">
        <v>16.321000000000002</v>
      </c>
    </row>
    <row r="4009" spans="1:13" x14ac:dyDescent="0.3">
      <c r="A4009" t="s">
        <v>13</v>
      </c>
      <c r="B4009">
        <v>2018</v>
      </c>
      <c r="C4009" t="s">
        <v>14</v>
      </c>
      <c r="D4009" t="s">
        <v>237</v>
      </c>
      <c r="E4009">
        <v>454370</v>
      </c>
      <c r="F4009">
        <v>527490</v>
      </c>
      <c r="G4009">
        <v>1635.9</v>
      </c>
      <c r="H4009">
        <v>73698814</v>
      </c>
      <c r="I4009">
        <v>159029.5</v>
      </c>
      <c r="J4009">
        <v>1.323</v>
      </c>
      <c r="K4009">
        <v>25.785</v>
      </c>
      <c r="L4009">
        <v>35.661000000000001</v>
      </c>
      <c r="M4009">
        <v>16.321000000000002</v>
      </c>
    </row>
    <row r="4010" spans="1:13" x14ac:dyDescent="0.3">
      <c r="A4010" t="s">
        <v>13</v>
      </c>
      <c r="B4010">
        <v>2018</v>
      </c>
      <c r="C4010" t="s">
        <v>136</v>
      </c>
      <c r="D4010" t="s">
        <v>237</v>
      </c>
      <c r="E4010">
        <v>274230</v>
      </c>
      <c r="F4010">
        <v>925810</v>
      </c>
      <c r="G4010">
        <v>1635.9</v>
      </c>
      <c r="H4010">
        <v>44480106</v>
      </c>
      <c r="I4010">
        <v>95980.5</v>
      </c>
      <c r="J4010">
        <v>2.5859999999999999</v>
      </c>
      <c r="K4010">
        <v>25.785</v>
      </c>
      <c r="L4010" t="s">
        <v>691</v>
      </c>
      <c r="M4010">
        <v>16.321000000000002</v>
      </c>
    </row>
    <row r="4011" spans="1:13" x14ac:dyDescent="0.3">
      <c r="A4011" t="s">
        <v>13</v>
      </c>
      <c r="B4011">
        <v>2018</v>
      </c>
      <c r="C4011" t="s">
        <v>17</v>
      </c>
      <c r="D4011" t="s">
        <v>237</v>
      </c>
      <c r="E4011">
        <v>3130820</v>
      </c>
      <c r="F4011">
        <v>6280410</v>
      </c>
      <c r="G4011">
        <v>1635.9</v>
      </c>
      <c r="H4011">
        <v>507819004</v>
      </c>
      <c r="I4011">
        <v>1095787</v>
      </c>
      <c r="J4011">
        <v>1.982</v>
      </c>
      <c r="K4011">
        <v>25.785</v>
      </c>
      <c r="L4011">
        <v>35.661000000000001</v>
      </c>
      <c r="M4011">
        <v>16.321000000000002</v>
      </c>
    </row>
    <row r="4012" spans="1:13" x14ac:dyDescent="0.3">
      <c r="A4012" t="s">
        <v>18</v>
      </c>
      <c r="B4012">
        <v>2018</v>
      </c>
      <c r="C4012" t="s">
        <v>17</v>
      </c>
      <c r="D4012" t="s">
        <v>237</v>
      </c>
      <c r="E4012">
        <v>6778</v>
      </c>
      <c r="F4012">
        <v>417672</v>
      </c>
      <c r="G4012">
        <v>1635.9</v>
      </c>
      <c r="H4012">
        <v>1099391.6000000001</v>
      </c>
      <c r="I4012">
        <v>2372.3000000000002</v>
      </c>
      <c r="J4012">
        <v>57.585000000000001</v>
      </c>
      <c r="K4012">
        <v>25.785</v>
      </c>
      <c r="L4012">
        <v>35.661000000000001</v>
      </c>
      <c r="M4012">
        <v>16.321000000000002</v>
      </c>
    </row>
    <row r="4013" spans="1:13" x14ac:dyDescent="0.3">
      <c r="A4013" t="s">
        <v>32</v>
      </c>
      <c r="B4013">
        <v>2018</v>
      </c>
      <c r="C4013" t="s">
        <v>14</v>
      </c>
      <c r="D4013" t="s">
        <v>237</v>
      </c>
      <c r="E4013">
        <v>13720</v>
      </c>
      <c r="F4013">
        <v>3583</v>
      </c>
      <c r="G4013">
        <v>1635.9</v>
      </c>
      <c r="H4013">
        <v>2225384</v>
      </c>
      <c r="I4013">
        <v>4802</v>
      </c>
      <c r="J4013">
        <v>0.33700000000000002</v>
      </c>
      <c r="K4013">
        <v>25.785</v>
      </c>
      <c r="L4013">
        <v>35.661000000000001</v>
      </c>
      <c r="M4013">
        <v>16.321000000000002</v>
      </c>
    </row>
    <row r="4014" spans="1:13" x14ac:dyDescent="0.3">
      <c r="A4014" t="s">
        <v>32</v>
      </c>
      <c r="B4014">
        <v>2018</v>
      </c>
      <c r="C4014" t="s">
        <v>16</v>
      </c>
      <c r="D4014" t="s">
        <v>237</v>
      </c>
      <c r="E4014">
        <v>4571</v>
      </c>
      <c r="F4014">
        <v>2336</v>
      </c>
      <c r="G4014">
        <v>1635.9</v>
      </c>
      <c r="H4014">
        <v>741416.2</v>
      </c>
      <c r="I4014">
        <v>1599.85</v>
      </c>
      <c r="J4014">
        <v>0.46899999999999997</v>
      </c>
      <c r="K4014">
        <v>25.785</v>
      </c>
      <c r="L4014">
        <v>35.661000000000001</v>
      </c>
      <c r="M4014">
        <v>16.321000000000002</v>
      </c>
    </row>
    <row r="4015" spans="1:13" x14ac:dyDescent="0.3">
      <c r="A4015" t="s">
        <v>32</v>
      </c>
      <c r="B4015">
        <v>2018</v>
      </c>
      <c r="C4015" t="s">
        <v>17</v>
      </c>
      <c r="D4015" t="s">
        <v>237</v>
      </c>
      <c r="E4015">
        <v>39560</v>
      </c>
      <c r="F4015">
        <v>13123</v>
      </c>
      <c r="G4015">
        <v>1635.9</v>
      </c>
      <c r="H4015">
        <v>6416632</v>
      </c>
      <c r="I4015">
        <v>13846</v>
      </c>
      <c r="J4015">
        <v>0.35299999999999998</v>
      </c>
      <c r="K4015">
        <v>25.785</v>
      </c>
      <c r="L4015">
        <v>35.661000000000001</v>
      </c>
      <c r="M4015">
        <v>16.321000000000002</v>
      </c>
    </row>
    <row r="4016" spans="1:13" x14ac:dyDescent="0.3">
      <c r="A4016" t="s">
        <v>20</v>
      </c>
      <c r="B4016">
        <v>2018</v>
      </c>
      <c r="C4016" t="s">
        <v>16</v>
      </c>
      <c r="D4016" t="s">
        <v>237</v>
      </c>
      <c r="E4016">
        <v>147</v>
      </c>
      <c r="F4016">
        <v>268</v>
      </c>
      <c r="G4016">
        <v>1635.9</v>
      </c>
      <c r="H4016">
        <v>23843.4</v>
      </c>
      <c r="I4016">
        <v>51.45</v>
      </c>
      <c r="J4016">
        <v>1.825</v>
      </c>
      <c r="K4016">
        <v>25.785</v>
      </c>
      <c r="L4016">
        <v>35.661000000000001</v>
      </c>
      <c r="M4016">
        <v>16.321000000000002</v>
      </c>
    </row>
    <row r="4017" spans="1:13" hidden="1" x14ac:dyDescent="0.3">
      <c r="A4017" t="s">
        <v>13</v>
      </c>
      <c r="B4017">
        <v>1998</v>
      </c>
      <c r="C4017" t="s">
        <v>19</v>
      </c>
      <c r="D4017" t="s">
        <v>274</v>
      </c>
      <c r="F4017">
        <v>205000</v>
      </c>
      <c r="G4017">
        <v>1498</v>
      </c>
      <c r="H4017">
        <v>13930800</v>
      </c>
      <c r="I4017" t="s">
        <v>692</v>
      </c>
      <c r="K4017">
        <v>20.292000000000002</v>
      </c>
      <c r="L4017">
        <v>29.86</v>
      </c>
      <c r="M4017">
        <v>12.067</v>
      </c>
    </row>
    <row r="4018" spans="1:13" hidden="1" x14ac:dyDescent="0.3">
      <c r="A4018" t="s">
        <v>20</v>
      </c>
      <c r="B4018">
        <v>1998</v>
      </c>
      <c r="D4018" t="s">
        <v>274</v>
      </c>
      <c r="E4018">
        <v>1000</v>
      </c>
      <c r="F4018">
        <v>3000</v>
      </c>
      <c r="G4018">
        <v>1498</v>
      </c>
      <c r="H4018">
        <v>98800</v>
      </c>
      <c r="I4018">
        <v>290</v>
      </c>
      <c r="J4018" t="s">
        <v>693</v>
      </c>
      <c r="K4018">
        <v>20.292000000000002</v>
      </c>
      <c r="L4018">
        <v>29.86</v>
      </c>
      <c r="M4018">
        <v>12.067</v>
      </c>
    </row>
    <row r="4019" spans="1:13" hidden="1" x14ac:dyDescent="0.3">
      <c r="A4019" t="s">
        <v>13</v>
      </c>
      <c r="B4019">
        <v>1997</v>
      </c>
      <c r="C4019" t="s">
        <v>19</v>
      </c>
      <c r="D4019" t="s">
        <v>406</v>
      </c>
      <c r="E4019">
        <v>275746</v>
      </c>
      <c r="F4019">
        <v>5488</v>
      </c>
      <c r="G4019">
        <v>1356.2</v>
      </c>
      <c r="H4019">
        <v>26242746.82</v>
      </c>
      <c r="I4019">
        <v>85481.26</v>
      </c>
      <c r="J4019">
        <v>1.7000000000000001E-2</v>
      </c>
      <c r="K4019">
        <v>-3.1429999999999998</v>
      </c>
      <c r="L4019">
        <v>9.5820000000000007</v>
      </c>
      <c r="M4019">
        <v>-15.016999999999999</v>
      </c>
    </row>
    <row r="4020" spans="1:13" hidden="1" x14ac:dyDescent="0.3">
      <c r="A4020" t="s">
        <v>20</v>
      </c>
      <c r="B4020">
        <v>1997</v>
      </c>
      <c r="C4020" t="s">
        <v>21</v>
      </c>
      <c r="D4020" t="s">
        <v>406</v>
      </c>
      <c r="E4020">
        <v>239344</v>
      </c>
      <c r="F4020">
        <v>392160</v>
      </c>
      <c r="G4020">
        <v>1356.2</v>
      </c>
      <c r="H4020">
        <v>22778368.48</v>
      </c>
      <c r="I4020">
        <v>74196.639999999999</v>
      </c>
      <c r="J4020">
        <v>1.262</v>
      </c>
      <c r="K4020">
        <v>-3.1429999999999998</v>
      </c>
      <c r="L4020">
        <v>9.5820000000000007</v>
      </c>
    </row>
    <row r="4021" spans="1:13" hidden="1" x14ac:dyDescent="0.3">
      <c r="A4021" t="s">
        <v>20</v>
      </c>
      <c r="B4021">
        <v>2001</v>
      </c>
      <c r="C4021" t="s">
        <v>39</v>
      </c>
      <c r="D4021" t="s">
        <v>28</v>
      </c>
      <c r="E4021">
        <v>434004</v>
      </c>
      <c r="F4021">
        <v>961533</v>
      </c>
      <c r="G4021">
        <v>1556.6</v>
      </c>
      <c r="H4021">
        <v>44324828.520000003</v>
      </c>
      <c r="I4021">
        <v>112841.04</v>
      </c>
      <c r="J4021">
        <v>2.109</v>
      </c>
      <c r="K4021">
        <v>25.588000000000001</v>
      </c>
      <c r="L4021">
        <v>35.033999999999999</v>
      </c>
      <c r="M4021">
        <v>16.928000000000001</v>
      </c>
    </row>
    <row r="4022" spans="1:13" hidden="1" x14ac:dyDescent="0.3">
      <c r="A4022" t="s">
        <v>32</v>
      </c>
      <c r="B4022">
        <v>1997</v>
      </c>
      <c r="C4022" t="s">
        <v>14</v>
      </c>
      <c r="D4022" t="s">
        <v>237</v>
      </c>
      <c r="E4022">
        <v>32111</v>
      </c>
      <c r="G4022">
        <v>1496.6</v>
      </c>
      <c r="H4022">
        <v>3056003.87</v>
      </c>
      <c r="I4022">
        <v>9954.41</v>
      </c>
      <c r="J4022">
        <v>0.23300000000000001</v>
      </c>
      <c r="K4022">
        <v>26.148</v>
      </c>
      <c r="L4022">
        <v>35.921999999999997</v>
      </c>
      <c r="M4022">
        <v>16.780999999999999</v>
      </c>
    </row>
    <row r="4023" spans="1:13" x14ac:dyDescent="0.3">
      <c r="A4023" t="s">
        <v>18</v>
      </c>
      <c r="B4023">
        <v>2015</v>
      </c>
      <c r="C4023" t="s">
        <v>24</v>
      </c>
      <c r="D4023" t="s">
        <v>23</v>
      </c>
      <c r="E4023">
        <v>449586</v>
      </c>
      <c r="F4023">
        <v>36314129</v>
      </c>
      <c r="G4023">
        <v>1024.9000000000001</v>
      </c>
      <c r="H4023">
        <v>70994125.260000005</v>
      </c>
      <c r="J4023">
        <v>85.546000000000006</v>
      </c>
      <c r="K4023">
        <v>25.763000000000002</v>
      </c>
      <c r="L4023">
        <v>35.826000000000001</v>
      </c>
      <c r="M4023">
        <v>16.466999999999999</v>
      </c>
    </row>
    <row r="4024" spans="1:13" hidden="1" x14ac:dyDescent="0.3">
      <c r="A4024" t="s">
        <v>20</v>
      </c>
      <c r="B4024">
        <v>2006</v>
      </c>
      <c r="C4024" t="s">
        <v>21</v>
      </c>
      <c r="D4024" t="s">
        <v>259</v>
      </c>
      <c r="E4024">
        <v>362245</v>
      </c>
      <c r="F4024">
        <v>596493</v>
      </c>
      <c r="G4024">
        <v>1207</v>
      </c>
      <c r="H4024">
        <v>46262308.950000003</v>
      </c>
      <c r="I4024">
        <v>79693.899999999994</v>
      </c>
      <c r="J4024">
        <v>1.6379999999999999</v>
      </c>
      <c r="K4024">
        <v>21.722999999999999</v>
      </c>
      <c r="L4024">
        <v>32.895000000000003</v>
      </c>
      <c r="M4024">
        <v>12.13</v>
      </c>
    </row>
    <row r="4025" spans="1:13" x14ac:dyDescent="0.3">
      <c r="A4025" t="s">
        <v>32</v>
      </c>
      <c r="B4025">
        <v>2017</v>
      </c>
      <c r="C4025" t="s">
        <v>19</v>
      </c>
      <c r="D4025" t="s">
        <v>259</v>
      </c>
      <c r="E4025">
        <v>6922</v>
      </c>
      <c r="F4025">
        <v>4616</v>
      </c>
      <c r="G4025">
        <v>1182.2</v>
      </c>
      <c r="H4025">
        <v>1089799.6799999999</v>
      </c>
      <c r="I4025">
        <v>2630.36</v>
      </c>
      <c r="J4025">
        <v>0.72899999999999998</v>
      </c>
      <c r="K4025">
        <v>21.234000000000002</v>
      </c>
      <c r="L4025">
        <v>32.664000000000001</v>
      </c>
      <c r="M4025">
        <v>11.728999999999999</v>
      </c>
    </row>
    <row r="4026" spans="1:13" x14ac:dyDescent="0.3">
      <c r="A4026" t="s">
        <v>31</v>
      </c>
      <c r="B4026">
        <v>2016</v>
      </c>
      <c r="C4026" t="s">
        <v>21</v>
      </c>
      <c r="D4026" t="s">
        <v>52</v>
      </c>
      <c r="E4026">
        <v>12602</v>
      </c>
      <c r="F4026">
        <v>15317</v>
      </c>
      <c r="G4026">
        <v>890</v>
      </c>
      <c r="H4026">
        <v>1931256.5</v>
      </c>
      <c r="I4026">
        <v>4410.7</v>
      </c>
      <c r="J4026">
        <v>0.91100000000000003</v>
      </c>
      <c r="K4026">
        <v>28.306000000000001</v>
      </c>
      <c r="L4026">
        <v>38.634999999999998</v>
      </c>
      <c r="M4026">
        <v>20.245000000000001</v>
      </c>
    </row>
    <row r="4027" spans="1:13" x14ac:dyDescent="0.3">
      <c r="A4027" t="s">
        <v>20</v>
      </c>
      <c r="B4027">
        <v>2011</v>
      </c>
      <c r="C4027" t="s">
        <v>21</v>
      </c>
      <c r="D4027" t="s">
        <v>244</v>
      </c>
      <c r="E4027">
        <v>1350600</v>
      </c>
      <c r="F4027">
        <v>4072100</v>
      </c>
      <c r="G4027">
        <v>890.5</v>
      </c>
      <c r="H4027">
        <v>226252512</v>
      </c>
      <c r="I4027">
        <v>445698</v>
      </c>
      <c r="J4027">
        <v>3.01</v>
      </c>
      <c r="K4027">
        <v>26.533999999999999</v>
      </c>
      <c r="L4027">
        <v>37.981000000000002</v>
      </c>
      <c r="M4027">
        <v>16.402000000000001</v>
      </c>
    </row>
    <row r="4028" spans="1:13" hidden="1" x14ac:dyDescent="0.3">
      <c r="A4028" t="s">
        <v>20</v>
      </c>
      <c r="B4028">
        <v>1998</v>
      </c>
      <c r="C4028" t="s">
        <v>16</v>
      </c>
      <c r="D4028" t="s">
        <v>237</v>
      </c>
      <c r="E4028">
        <v>3868</v>
      </c>
      <c r="F4028">
        <v>44410</v>
      </c>
      <c r="G4028">
        <v>1357.1</v>
      </c>
      <c r="H4028">
        <v>382158.4</v>
      </c>
      <c r="I4028">
        <v>1121.72</v>
      </c>
      <c r="J4028">
        <v>1.1080000000000001</v>
      </c>
      <c r="K4028">
        <v>26.251999999999999</v>
      </c>
      <c r="L4028">
        <v>36.648000000000003</v>
      </c>
      <c r="M4028">
        <v>16.997</v>
      </c>
    </row>
    <row r="4029" spans="1:13" hidden="1" x14ac:dyDescent="0.3">
      <c r="A4029" t="s">
        <v>13</v>
      </c>
      <c r="B4029">
        <v>2002</v>
      </c>
      <c r="C4029" t="s">
        <v>19</v>
      </c>
      <c r="D4029" t="s">
        <v>326</v>
      </c>
      <c r="E4029">
        <v>6096</v>
      </c>
      <c r="F4029">
        <v>12907</v>
      </c>
      <c r="G4029">
        <v>593.6</v>
      </c>
      <c r="H4029">
        <v>577108.31999999995</v>
      </c>
      <c r="I4029">
        <v>1524</v>
      </c>
      <c r="J4029">
        <v>2.12</v>
      </c>
      <c r="K4029">
        <v>26.876999999999999</v>
      </c>
      <c r="L4029">
        <v>39.555</v>
      </c>
      <c r="M4029">
        <v>14.913</v>
      </c>
    </row>
    <row r="4030" spans="1:13" hidden="1" x14ac:dyDescent="0.3">
      <c r="A4030" t="s">
        <v>20</v>
      </c>
      <c r="B4030">
        <v>1997</v>
      </c>
      <c r="C4030" t="s">
        <v>21</v>
      </c>
      <c r="D4030" t="s">
        <v>252</v>
      </c>
      <c r="E4030">
        <v>3300000</v>
      </c>
      <c r="F4030">
        <v>12715000</v>
      </c>
      <c r="G4030">
        <v>690.1</v>
      </c>
      <c r="H4030">
        <v>314061000</v>
      </c>
      <c r="I4030">
        <v>1023000</v>
      </c>
      <c r="J4030">
        <v>3.7810000000000001</v>
      </c>
      <c r="K4030">
        <v>24.670999999999999</v>
      </c>
      <c r="L4030">
        <v>37.414999999999999</v>
      </c>
      <c r="M4030">
        <v>13.07</v>
      </c>
    </row>
    <row r="4031" spans="1:13" hidden="1" x14ac:dyDescent="0.3">
      <c r="A4031" t="s">
        <v>20</v>
      </c>
      <c r="B4031">
        <v>2004</v>
      </c>
      <c r="C4031" t="s">
        <v>21</v>
      </c>
      <c r="D4031" t="s">
        <v>295</v>
      </c>
      <c r="E4031">
        <v>387103</v>
      </c>
      <c r="F4031">
        <v>799221</v>
      </c>
      <c r="G4031">
        <v>1219.5999999999999</v>
      </c>
      <c r="H4031">
        <v>41938739.020000003</v>
      </c>
      <c r="I4031">
        <v>81291.63</v>
      </c>
      <c r="J4031">
        <v>1.7769999999999999</v>
      </c>
      <c r="K4031">
        <v>18.931999999999999</v>
      </c>
      <c r="L4031">
        <v>29.082000000000001</v>
      </c>
      <c r="M4031">
        <v>9.9779999999999998</v>
      </c>
    </row>
    <row r="4032" spans="1:13" hidden="1" x14ac:dyDescent="0.3">
      <c r="A4032" t="s">
        <v>13</v>
      </c>
      <c r="B4032">
        <v>1998</v>
      </c>
      <c r="C4032" t="s">
        <v>17</v>
      </c>
      <c r="D4032" t="s">
        <v>15</v>
      </c>
      <c r="E4032">
        <v>1635230</v>
      </c>
      <c r="F4032">
        <v>2288114</v>
      </c>
      <c r="G4032">
        <v>2354.4</v>
      </c>
      <c r="H4032">
        <v>161560724</v>
      </c>
      <c r="I4032">
        <v>474216.7</v>
      </c>
      <c r="J4032">
        <v>1.3959999999999999</v>
      </c>
      <c r="K4032">
        <v>24.141999999999999</v>
      </c>
      <c r="L4032">
        <v>33.323</v>
      </c>
      <c r="M4032">
        <v>16.001999999999999</v>
      </c>
    </row>
    <row r="4033" spans="1:13" x14ac:dyDescent="0.3">
      <c r="A4033" t="s">
        <v>32</v>
      </c>
      <c r="B4033">
        <v>2014</v>
      </c>
      <c r="C4033" t="s">
        <v>21</v>
      </c>
      <c r="D4033" t="s">
        <v>481</v>
      </c>
      <c r="E4033">
        <v>8164</v>
      </c>
      <c r="F4033">
        <v>3316</v>
      </c>
      <c r="G4033">
        <v>746.4</v>
      </c>
      <c r="H4033">
        <v>1232437.44</v>
      </c>
      <c r="I4033">
        <v>2694.12</v>
      </c>
      <c r="J4033">
        <v>0.41</v>
      </c>
      <c r="K4033">
        <v>26.286000000000001</v>
      </c>
      <c r="L4033">
        <v>36.682000000000002</v>
      </c>
      <c r="M4033">
        <v>16.969000000000001</v>
      </c>
    </row>
    <row r="4034" spans="1:13" hidden="1" x14ac:dyDescent="0.3">
      <c r="A4034" t="s">
        <v>32</v>
      </c>
      <c r="B4034">
        <v>2005</v>
      </c>
      <c r="C4034" t="s">
        <v>21</v>
      </c>
      <c r="D4034" t="s">
        <v>264</v>
      </c>
      <c r="E4034" t="s">
        <v>355</v>
      </c>
      <c r="F4034">
        <v>307</v>
      </c>
      <c r="G4034">
        <v>1765.9</v>
      </c>
      <c r="H4034">
        <v>55163.199999999997</v>
      </c>
      <c r="I4034">
        <v>96.6</v>
      </c>
      <c r="J4034" t="s">
        <v>356</v>
      </c>
      <c r="K4034">
        <v>24.535</v>
      </c>
      <c r="L4034">
        <v>33.037999999999997</v>
      </c>
      <c r="M4034">
        <v>16.324999999999999</v>
      </c>
    </row>
    <row r="4035" spans="1:13" x14ac:dyDescent="0.3">
      <c r="A4035" t="s">
        <v>13</v>
      </c>
      <c r="B4035">
        <v>2017</v>
      </c>
      <c r="C4035" t="s">
        <v>16</v>
      </c>
      <c r="D4035" t="s">
        <v>237</v>
      </c>
      <c r="E4035" t="s">
        <v>689</v>
      </c>
      <c r="F4035">
        <v>695400</v>
      </c>
      <c r="G4035">
        <v>1344.4</v>
      </c>
      <c r="H4035">
        <v>34942233.600000001</v>
      </c>
      <c r="I4035" t="s">
        <v>690</v>
      </c>
      <c r="J4035">
        <v>2.6739999999999999</v>
      </c>
      <c r="K4035">
        <v>26.462</v>
      </c>
      <c r="L4035">
        <v>36.567999999999998</v>
      </c>
      <c r="M4035">
        <v>17.257000000000001</v>
      </c>
    </row>
    <row r="4036" spans="1:13" hidden="1" x14ac:dyDescent="0.3">
      <c r="A4036" t="s">
        <v>32</v>
      </c>
      <c r="B4036">
        <v>2006</v>
      </c>
      <c r="C4036" t="s">
        <v>21</v>
      </c>
      <c r="D4036" t="s">
        <v>264</v>
      </c>
      <c r="E4036">
        <v>521</v>
      </c>
      <c r="G4036">
        <v>1764.3</v>
      </c>
      <c r="H4036">
        <v>66536.91</v>
      </c>
      <c r="I4036">
        <v>114.62</v>
      </c>
      <c r="J4036">
        <v>0.6</v>
      </c>
      <c r="K4036">
        <v>24.872</v>
      </c>
      <c r="L4036">
        <v>34.042000000000002</v>
      </c>
      <c r="M4036">
        <v>17.059000000000001</v>
      </c>
    </row>
    <row r="4037" spans="1:13" hidden="1" x14ac:dyDescent="0.3">
      <c r="A4037" t="s">
        <v>31</v>
      </c>
      <c r="B4037">
        <v>2007</v>
      </c>
      <c r="C4037" t="s">
        <v>21</v>
      </c>
      <c r="D4037" t="s">
        <v>248</v>
      </c>
      <c r="E4037">
        <v>176400</v>
      </c>
      <c r="F4037">
        <v>130200</v>
      </c>
      <c r="G4037">
        <v>1257.2</v>
      </c>
      <c r="H4037">
        <v>23531760</v>
      </c>
      <c r="I4037">
        <v>28224</v>
      </c>
      <c r="J4037">
        <v>0.72299999999999998</v>
      </c>
      <c r="K4037">
        <v>25.491</v>
      </c>
      <c r="L4037">
        <v>35.954000000000001</v>
      </c>
      <c r="M4037">
        <v>16.065999999999999</v>
      </c>
    </row>
    <row r="4038" spans="1:13" x14ac:dyDescent="0.3">
      <c r="A4038" t="s">
        <v>32</v>
      </c>
      <c r="B4038">
        <v>2015</v>
      </c>
      <c r="C4038" t="s">
        <v>21</v>
      </c>
      <c r="D4038" t="s">
        <v>15</v>
      </c>
      <c r="E4038">
        <v>51579</v>
      </c>
      <c r="F4038">
        <v>33941</v>
      </c>
      <c r="G4038">
        <v>2155.3000000000002</v>
      </c>
      <c r="H4038">
        <v>8144839.8899999997</v>
      </c>
      <c r="I4038">
        <v>17021.07</v>
      </c>
      <c r="J4038">
        <v>0.66800000000000004</v>
      </c>
      <c r="K4038">
        <v>24.591999999999999</v>
      </c>
      <c r="L4038">
        <v>33.048000000000002</v>
      </c>
      <c r="M4038">
        <v>17.138999999999999</v>
      </c>
    </row>
    <row r="4039" spans="1:13" hidden="1" x14ac:dyDescent="0.3">
      <c r="A4039" t="s">
        <v>13</v>
      </c>
      <c r="B4039">
        <v>2003</v>
      </c>
      <c r="C4039" t="s">
        <v>21</v>
      </c>
      <c r="D4039" t="s">
        <v>37</v>
      </c>
      <c r="E4039">
        <v>17330</v>
      </c>
      <c r="F4039">
        <v>54665</v>
      </c>
      <c r="G4039">
        <v>3011.6</v>
      </c>
      <c r="H4039">
        <v>1715323.4</v>
      </c>
      <c r="I4039">
        <v>4159.2</v>
      </c>
      <c r="J4039">
        <v>3.15</v>
      </c>
      <c r="M4039">
        <v>18.132000000000001</v>
      </c>
    </row>
    <row r="4040" spans="1:13" x14ac:dyDescent="0.3">
      <c r="A4040" t="s">
        <v>32</v>
      </c>
      <c r="B4040">
        <v>2011</v>
      </c>
      <c r="C4040" t="s">
        <v>17</v>
      </c>
      <c r="D4040" t="s">
        <v>237</v>
      </c>
      <c r="E4040">
        <v>76386</v>
      </c>
      <c r="F4040">
        <v>21975</v>
      </c>
      <c r="H4040">
        <v>12796182.720000001</v>
      </c>
      <c r="I4040">
        <v>25207.38</v>
      </c>
      <c r="J4040">
        <v>0.253</v>
      </c>
      <c r="K4040">
        <v>25.805</v>
      </c>
      <c r="L4040">
        <v>35.503999999999998</v>
      </c>
      <c r="M4040">
        <v>16.757999999999999</v>
      </c>
    </row>
    <row r="4041" spans="1:13" hidden="1" x14ac:dyDescent="0.3">
      <c r="A4041" t="s">
        <v>13</v>
      </c>
      <c r="B4041">
        <v>2009</v>
      </c>
      <c r="C4041" t="s">
        <v>19</v>
      </c>
      <c r="D4041" t="s">
        <v>23</v>
      </c>
      <c r="E4041">
        <v>1102221</v>
      </c>
      <c r="F4041">
        <v>2734838</v>
      </c>
      <c r="G4041">
        <v>1321</v>
      </c>
      <c r="H4041">
        <v>171748076.19999999</v>
      </c>
      <c r="I4041">
        <v>187377.57</v>
      </c>
      <c r="J4041">
        <v>2.3980000000000001</v>
      </c>
      <c r="K4041">
        <v>25.599</v>
      </c>
      <c r="L4041">
        <v>35.271000000000001</v>
      </c>
      <c r="M4041">
        <v>17.215</v>
      </c>
    </row>
    <row r="4042" spans="1:13" hidden="1" x14ac:dyDescent="0.3">
      <c r="A4042" t="s">
        <v>13</v>
      </c>
      <c r="B4042">
        <v>2003</v>
      </c>
      <c r="C4042" t="s">
        <v>49</v>
      </c>
      <c r="D4042" t="s">
        <v>244</v>
      </c>
      <c r="E4042">
        <v>651400</v>
      </c>
      <c r="F4042">
        <v>1193200</v>
      </c>
      <c r="G4042">
        <v>902.5</v>
      </c>
      <c r="H4042">
        <v>64475572</v>
      </c>
      <c r="I4042">
        <v>156336</v>
      </c>
      <c r="J4042">
        <v>1.712</v>
      </c>
      <c r="K4042">
        <v>26.757000000000001</v>
      </c>
      <c r="L4042">
        <v>38.578000000000003</v>
      </c>
      <c r="M4042">
        <v>16.152000000000001</v>
      </c>
    </row>
    <row r="4043" spans="1:13" hidden="1" x14ac:dyDescent="0.3">
      <c r="A4043" t="s">
        <v>20</v>
      </c>
      <c r="B4043">
        <v>2006</v>
      </c>
      <c r="C4043" t="s">
        <v>21</v>
      </c>
      <c r="D4043" t="s">
        <v>23</v>
      </c>
      <c r="E4043">
        <v>269494</v>
      </c>
      <c r="F4043">
        <v>223806</v>
      </c>
      <c r="G4043">
        <v>1146.3</v>
      </c>
      <c r="H4043">
        <v>34417078.740000002</v>
      </c>
      <c r="I4043">
        <v>59288.68</v>
      </c>
      <c r="K4043">
        <v>25.26</v>
      </c>
      <c r="L4043">
        <v>35.307000000000002</v>
      </c>
      <c r="M4043">
        <v>16.672999999999998</v>
      </c>
    </row>
    <row r="4044" spans="1:13" x14ac:dyDescent="0.3">
      <c r="A4044" t="s">
        <v>32</v>
      </c>
      <c r="B4044">
        <v>2012</v>
      </c>
      <c r="C4044" t="s">
        <v>16</v>
      </c>
      <c r="D4044" t="s">
        <v>253</v>
      </c>
      <c r="E4044">
        <v>48188</v>
      </c>
      <c r="F4044">
        <v>33328</v>
      </c>
      <c r="G4044">
        <v>746.3</v>
      </c>
      <c r="H4044">
        <v>7266750.4000000004</v>
      </c>
      <c r="I4044">
        <v>14938.28</v>
      </c>
      <c r="J4044">
        <v>0.72799999999999998</v>
      </c>
      <c r="K4044">
        <v>25.27</v>
      </c>
      <c r="L4044">
        <v>36.758000000000003</v>
      </c>
      <c r="M4044">
        <v>14.444000000000001</v>
      </c>
    </row>
    <row r="4045" spans="1:13" x14ac:dyDescent="0.3">
      <c r="A4045" t="s">
        <v>32</v>
      </c>
      <c r="B4045">
        <v>2010</v>
      </c>
      <c r="C4045" t="s">
        <v>19</v>
      </c>
      <c r="D4045" t="s">
        <v>264</v>
      </c>
      <c r="E4045">
        <v>912</v>
      </c>
      <c r="F4045">
        <v>519</v>
      </c>
      <c r="G4045">
        <v>2348.3000000000002</v>
      </c>
      <c r="H4045">
        <v>151492.32</v>
      </c>
      <c r="J4045">
        <v>0.57199999999999995</v>
      </c>
      <c r="K4045">
        <v>24.754000000000001</v>
      </c>
      <c r="L4045">
        <v>33.182000000000002</v>
      </c>
      <c r="M4045">
        <v>17.234000000000002</v>
      </c>
    </row>
    <row r="4046" spans="1:13" x14ac:dyDescent="0.3">
      <c r="A4046" t="s">
        <v>18</v>
      </c>
      <c r="B4046">
        <v>2019</v>
      </c>
      <c r="C4046" t="s">
        <v>24</v>
      </c>
      <c r="D4046" t="s">
        <v>248</v>
      </c>
      <c r="E4046">
        <v>822407</v>
      </c>
      <c r="F4046">
        <v>69312919</v>
      </c>
      <c r="G4046">
        <v>1555.8</v>
      </c>
      <c r="H4046">
        <v>141256626.30000001</v>
      </c>
      <c r="I4046">
        <v>304290.59000000003</v>
      </c>
      <c r="J4046">
        <v>69.620999999999995</v>
      </c>
      <c r="K4046">
        <v>25.632999999999999</v>
      </c>
      <c r="L4046">
        <v>35.942</v>
      </c>
      <c r="M4046">
        <v>15.295</v>
      </c>
    </row>
    <row r="4047" spans="1:13" x14ac:dyDescent="0.3">
      <c r="A4047" t="s">
        <v>20</v>
      </c>
      <c r="B4047">
        <v>2010</v>
      </c>
      <c r="C4047" t="s">
        <v>21</v>
      </c>
      <c r="D4047" t="s">
        <v>23</v>
      </c>
      <c r="E4047">
        <v>254755</v>
      </c>
      <c r="F4047">
        <v>300237</v>
      </c>
      <c r="G4047">
        <v>1317.7</v>
      </c>
      <c r="H4047">
        <v>42317353.049999997</v>
      </c>
      <c r="J4047">
        <v>1.1659999999999999</v>
      </c>
      <c r="K4047">
        <v>25.658000000000001</v>
      </c>
      <c r="L4047">
        <v>35.067999999999998</v>
      </c>
      <c r="M4047">
        <v>16.713999999999999</v>
      </c>
    </row>
    <row r="4048" spans="1:13" x14ac:dyDescent="0.3">
      <c r="A4048" t="s">
        <v>31</v>
      </c>
      <c r="B4048">
        <v>2017</v>
      </c>
      <c r="C4048" t="s">
        <v>21</v>
      </c>
      <c r="D4048" t="s">
        <v>252</v>
      </c>
      <c r="E4048">
        <v>6100</v>
      </c>
      <c r="F4048">
        <v>11600</v>
      </c>
      <c r="G4048">
        <v>497.5</v>
      </c>
      <c r="H4048">
        <v>960384</v>
      </c>
      <c r="I4048">
        <v>2318</v>
      </c>
      <c r="J4048">
        <v>1.89</v>
      </c>
      <c r="K4048">
        <v>25.228999999999999</v>
      </c>
      <c r="L4048">
        <v>38.067</v>
      </c>
      <c r="M4048">
        <v>13.172000000000001</v>
      </c>
    </row>
    <row r="4049" spans="1:13" x14ac:dyDescent="0.3">
      <c r="A4049" t="s">
        <v>18</v>
      </c>
      <c r="B4049">
        <v>2014</v>
      </c>
      <c r="C4049" t="s">
        <v>49</v>
      </c>
      <c r="D4049" t="s">
        <v>253</v>
      </c>
      <c r="E4049">
        <v>2228261</v>
      </c>
      <c r="F4049">
        <v>146576786</v>
      </c>
      <c r="H4049">
        <v>336378280.60000002</v>
      </c>
      <c r="J4049">
        <v>59.215000000000003</v>
      </c>
      <c r="K4049">
        <v>25.945</v>
      </c>
      <c r="L4049">
        <v>38.182000000000002</v>
      </c>
      <c r="M4049">
        <v>15.007999999999999</v>
      </c>
    </row>
    <row r="4050" spans="1:13" hidden="1" x14ac:dyDescent="0.3">
      <c r="A4050" t="s">
        <v>31</v>
      </c>
      <c r="B4050">
        <v>1999</v>
      </c>
      <c r="C4050" t="s">
        <v>123</v>
      </c>
      <c r="D4050" t="s">
        <v>52</v>
      </c>
      <c r="E4050">
        <v>74294</v>
      </c>
      <c r="F4050">
        <v>49815</v>
      </c>
      <c r="G4050">
        <v>0</v>
      </c>
      <c r="H4050">
        <v>7884822.2199999997</v>
      </c>
      <c r="I4050">
        <v>20059.38</v>
      </c>
      <c r="J4050">
        <v>0.65300000000000002</v>
      </c>
      <c r="K4050" t="s">
        <v>600</v>
      </c>
      <c r="L4050">
        <v>38.493000000000002</v>
      </c>
      <c r="M4050">
        <v>19.599</v>
      </c>
    </row>
    <row r="4051" spans="1:13" x14ac:dyDescent="0.3">
      <c r="A4051" t="s">
        <v>22</v>
      </c>
      <c r="B4051">
        <v>2019</v>
      </c>
      <c r="C4051" t="s">
        <v>19</v>
      </c>
      <c r="D4051" t="s">
        <v>36</v>
      </c>
      <c r="E4051">
        <v>32</v>
      </c>
      <c r="F4051">
        <v>77</v>
      </c>
      <c r="G4051">
        <v>1317</v>
      </c>
      <c r="H4051">
        <v>5496.32</v>
      </c>
      <c r="I4051">
        <v>11.84</v>
      </c>
      <c r="J4051">
        <v>2.41</v>
      </c>
      <c r="K4051">
        <v>28.411000000000001</v>
      </c>
      <c r="L4051" t="s">
        <v>225</v>
      </c>
      <c r="M4051">
        <v>24.972000000000001</v>
      </c>
    </row>
    <row r="4052" spans="1:13" hidden="1" x14ac:dyDescent="0.3">
      <c r="A4052" t="s">
        <v>31</v>
      </c>
      <c r="B4052">
        <v>2000</v>
      </c>
      <c r="C4052" t="s">
        <v>19</v>
      </c>
      <c r="D4052" t="s">
        <v>295</v>
      </c>
      <c r="E4052">
        <v>213</v>
      </c>
      <c r="F4052">
        <v>227</v>
      </c>
      <c r="G4052">
        <v>1413.4</v>
      </c>
      <c r="H4052">
        <v>20910.21</v>
      </c>
      <c r="I4052">
        <v>55.38</v>
      </c>
      <c r="J4052">
        <v>1.083</v>
      </c>
      <c r="K4052">
        <v>19.106000000000002</v>
      </c>
      <c r="L4052">
        <v>29.934999999999999</v>
      </c>
      <c r="M4052">
        <v>9.9600000000000009</v>
      </c>
    </row>
    <row r="4053" spans="1:13" hidden="1" x14ac:dyDescent="0.3">
      <c r="A4053" t="s">
        <v>13</v>
      </c>
      <c r="B4053">
        <v>2005</v>
      </c>
      <c r="C4053" t="s">
        <v>17</v>
      </c>
      <c r="D4053" t="s">
        <v>28</v>
      </c>
      <c r="E4053">
        <v>4112863</v>
      </c>
      <c r="F4053">
        <v>9858092</v>
      </c>
      <c r="G4053">
        <v>1650.1</v>
      </c>
      <c r="H4053">
        <v>493214531</v>
      </c>
      <c r="I4053">
        <v>863701.23</v>
      </c>
      <c r="J4053">
        <v>2.3170000000000002</v>
      </c>
      <c r="K4053">
        <v>25.963000000000001</v>
      </c>
      <c r="L4053">
        <v>35.621000000000002</v>
      </c>
      <c r="M4053">
        <v>16.853999999999999</v>
      </c>
    </row>
    <row r="4054" spans="1:13" hidden="1" x14ac:dyDescent="0.3">
      <c r="A4054" t="s">
        <v>32</v>
      </c>
      <c r="B4054">
        <v>2009</v>
      </c>
      <c r="C4054" t="s">
        <v>19</v>
      </c>
      <c r="D4054" t="s">
        <v>243</v>
      </c>
      <c r="E4054">
        <v>20045</v>
      </c>
      <c r="F4054">
        <v>19845</v>
      </c>
      <c r="G4054">
        <v>889.3</v>
      </c>
      <c r="H4054" t="s">
        <v>409</v>
      </c>
      <c r="I4054">
        <v>3407.65</v>
      </c>
      <c r="J4054">
        <v>0.99199999999999999</v>
      </c>
      <c r="K4054">
        <v>26.684999999999999</v>
      </c>
      <c r="L4054">
        <v>37.679000000000002</v>
      </c>
      <c r="M4054">
        <v>15.964</v>
      </c>
    </row>
    <row r="4055" spans="1:13" hidden="1" x14ac:dyDescent="0.3">
      <c r="A4055" t="s">
        <v>31</v>
      </c>
      <c r="B4055">
        <v>1997</v>
      </c>
      <c r="C4055" t="s">
        <v>19</v>
      </c>
      <c r="D4055" t="s">
        <v>515</v>
      </c>
      <c r="E4055">
        <v>448</v>
      </c>
      <c r="F4055">
        <v>220</v>
      </c>
      <c r="G4055">
        <v>2274.9</v>
      </c>
      <c r="H4055">
        <v>42636.160000000003</v>
      </c>
      <c r="I4055">
        <v>138.88</v>
      </c>
      <c r="J4055">
        <v>0.49199999999999999</v>
      </c>
      <c r="K4055">
        <v>19.437000000000001</v>
      </c>
      <c r="L4055">
        <v>29.532</v>
      </c>
      <c r="M4055">
        <v>10.938000000000001</v>
      </c>
    </row>
    <row r="4056" spans="1:13" hidden="1" x14ac:dyDescent="0.3">
      <c r="A4056" t="s">
        <v>22</v>
      </c>
      <c r="B4056">
        <v>2002</v>
      </c>
      <c r="C4056" t="s">
        <v>21</v>
      </c>
      <c r="D4056" t="s">
        <v>253</v>
      </c>
      <c r="E4056">
        <v>590</v>
      </c>
      <c r="F4056">
        <v>864</v>
      </c>
      <c r="G4056">
        <v>664</v>
      </c>
      <c r="H4056">
        <v>55855.3</v>
      </c>
      <c r="I4056">
        <v>147.5</v>
      </c>
      <c r="J4056">
        <v>1.4410000000000001</v>
      </c>
      <c r="K4056">
        <v>26.911999999999999</v>
      </c>
      <c r="L4056">
        <v>38.468000000000004</v>
      </c>
      <c r="M4056">
        <v>15.51</v>
      </c>
    </row>
    <row r="4057" spans="1:13" x14ac:dyDescent="0.3">
      <c r="A4057" t="s">
        <v>13</v>
      </c>
      <c r="B4057">
        <v>2014</v>
      </c>
      <c r="C4057" t="s">
        <v>19</v>
      </c>
      <c r="D4057" t="s">
        <v>295</v>
      </c>
      <c r="E4057">
        <v>247698</v>
      </c>
      <c r="F4057">
        <v>561856</v>
      </c>
      <c r="G4057">
        <v>1287.4000000000001</v>
      </c>
      <c r="H4057">
        <v>37392490.079999998</v>
      </c>
      <c r="I4057">
        <v>81740.34</v>
      </c>
      <c r="K4057">
        <v>18.928999999999998</v>
      </c>
      <c r="L4057">
        <v>28.824999999999999</v>
      </c>
      <c r="M4057">
        <v>10.435</v>
      </c>
    </row>
    <row r="4058" spans="1:13" x14ac:dyDescent="0.3">
      <c r="A4058" t="s">
        <v>20</v>
      </c>
      <c r="B4058">
        <v>2017</v>
      </c>
      <c r="C4058" t="s">
        <v>21</v>
      </c>
      <c r="D4058" t="s">
        <v>326</v>
      </c>
      <c r="E4058">
        <v>19671</v>
      </c>
      <c r="H4058">
        <v>3097002.24</v>
      </c>
      <c r="I4058">
        <v>7474.98</v>
      </c>
      <c r="J4058">
        <v>4.24</v>
      </c>
      <c r="K4058">
        <v>25.786000000000001</v>
      </c>
      <c r="L4058">
        <v>38.472000000000001</v>
      </c>
      <c r="M4058">
        <v>13.78</v>
      </c>
    </row>
    <row r="4059" spans="1:13" hidden="1" x14ac:dyDescent="0.3">
      <c r="A4059" t="s">
        <v>13</v>
      </c>
      <c r="B4059">
        <v>2003</v>
      </c>
      <c r="C4059" t="s">
        <v>19</v>
      </c>
      <c r="D4059" t="s">
        <v>237</v>
      </c>
      <c r="E4059">
        <v>4501000</v>
      </c>
      <c r="F4059">
        <v>6801000</v>
      </c>
      <c r="G4059">
        <v>1648.2</v>
      </c>
      <c r="H4059">
        <v>445508980</v>
      </c>
      <c r="I4059">
        <v>1080240</v>
      </c>
      <c r="J4059">
        <v>1.516</v>
      </c>
      <c r="K4059">
        <v>26.335999999999999</v>
      </c>
      <c r="L4059">
        <v>36.365000000000002</v>
      </c>
      <c r="M4059">
        <v>17.085999999999999</v>
      </c>
    </row>
    <row r="4060" spans="1:13" x14ac:dyDescent="0.3">
      <c r="A4060" t="s">
        <v>18</v>
      </c>
      <c r="B4060">
        <v>2019</v>
      </c>
      <c r="C4060" t="s">
        <v>24</v>
      </c>
      <c r="D4060" t="s">
        <v>23</v>
      </c>
      <c r="E4060">
        <v>428540</v>
      </c>
      <c r="F4060">
        <v>36034028</v>
      </c>
      <c r="G4060">
        <v>1422.3</v>
      </c>
      <c r="H4060">
        <v>73606030.400000006</v>
      </c>
      <c r="I4060">
        <v>158559.79999999999</v>
      </c>
      <c r="J4060">
        <v>81.456000000000003</v>
      </c>
      <c r="K4060">
        <v>25.898</v>
      </c>
      <c r="L4060">
        <v>35.502000000000002</v>
      </c>
      <c r="M4060">
        <v>17.25</v>
      </c>
    </row>
    <row r="4061" spans="1:13" hidden="1" x14ac:dyDescent="0.3">
      <c r="A4061" t="s">
        <v>32</v>
      </c>
      <c r="B4061">
        <v>2004</v>
      </c>
      <c r="C4061" t="s">
        <v>19</v>
      </c>
      <c r="D4061" t="s">
        <v>52</v>
      </c>
      <c r="E4061">
        <v>76464</v>
      </c>
      <c r="F4061">
        <v>35130</v>
      </c>
      <c r="G4061">
        <v>781.8</v>
      </c>
      <c r="H4061">
        <v>8284109.7599999998</v>
      </c>
      <c r="I4061">
        <v>16057.44</v>
      </c>
      <c r="J4061">
        <v>0.47399999999999998</v>
      </c>
      <c r="K4061">
        <v>27.83</v>
      </c>
      <c r="L4061">
        <v>37.341999999999999</v>
      </c>
      <c r="M4061">
        <v>20.184000000000001</v>
      </c>
    </row>
    <row r="4062" spans="1:13" hidden="1" x14ac:dyDescent="0.3">
      <c r="A4062" t="s">
        <v>32</v>
      </c>
      <c r="B4062">
        <v>2008</v>
      </c>
      <c r="C4062" t="s">
        <v>19</v>
      </c>
      <c r="D4062" t="s">
        <v>52</v>
      </c>
      <c r="E4062">
        <v>69015</v>
      </c>
      <c r="F4062">
        <v>40474</v>
      </c>
      <c r="G4062">
        <v>944.6</v>
      </c>
      <c r="H4062">
        <v>9871905.5999999996</v>
      </c>
      <c r="I4062">
        <v>6211.35</v>
      </c>
      <c r="J4062">
        <v>0.46100000000000002</v>
      </c>
      <c r="K4062">
        <v>27.937999999999999</v>
      </c>
      <c r="L4062">
        <v>37.215000000000003</v>
      </c>
      <c r="M4062">
        <v>20.012</v>
      </c>
    </row>
    <row r="4063" spans="1:13" x14ac:dyDescent="0.3">
      <c r="A4063" t="s">
        <v>32</v>
      </c>
      <c r="B4063">
        <v>2012</v>
      </c>
      <c r="C4063" t="s">
        <v>19</v>
      </c>
      <c r="D4063" t="s">
        <v>258</v>
      </c>
      <c r="E4063">
        <v>2156</v>
      </c>
      <c r="G4063">
        <v>307.89999999999998</v>
      </c>
      <c r="H4063">
        <v>325124.8</v>
      </c>
      <c r="I4063">
        <v>668.36</v>
      </c>
      <c r="J4063">
        <v>0.32200000000000001</v>
      </c>
      <c r="K4063">
        <v>25.414999999999999</v>
      </c>
      <c r="L4063" t="s">
        <v>456</v>
      </c>
      <c r="M4063">
        <v>13.545999999999999</v>
      </c>
    </row>
    <row r="4064" spans="1:13" x14ac:dyDescent="0.3">
      <c r="A4064" t="s">
        <v>32</v>
      </c>
      <c r="B4064">
        <v>2017</v>
      </c>
      <c r="C4064" t="s">
        <v>19</v>
      </c>
      <c r="D4064" t="s">
        <v>481</v>
      </c>
      <c r="E4064">
        <v>32181</v>
      </c>
      <c r="F4064">
        <v>25976</v>
      </c>
      <c r="G4064">
        <v>815.7</v>
      </c>
      <c r="H4064">
        <v>5066576.6399999997</v>
      </c>
      <c r="I4064">
        <v>12228.78</v>
      </c>
      <c r="J4064">
        <v>0.81299999999999994</v>
      </c>
      <c r="K4064" t="s">
        <v>551</v>
      </c>
      <c r="L4064">
        <v>36.720999999999997</v>
      </c>
      <c r="M4064">
        <v>17.152000000000001</v>
      </c>
    </row>
    <row r="4065" spans="1:13" x14ac:dyDescent="0.3">
      <c r="A4065" t="s">
        <v>13</v>
      </c>
      <c r="B4065">
        <v>2019</v>
      </c>
      <c r="C4065" t="s">
        <v>16</v>
      </c>
      <c r="D4065" t="s">
        <v>15</v>
      </c>
      <c r="E4065">
        <v>395518</v>
      </c>
      <c r="F4065">
        <v>1025571</v>
      </c>
      <c r="G4065">
        <v>2084.6999999999998</v>
      </c>
      <c r="H4065">
        <v>67934171.680000007</v>
      </c>
      <c r="I4065">
        <v>146341.66</v>
      </c>
      <c r="J4065">
        <v>2.492</v>
      </c>
      <c r="K4065">
        <v>24.352</v>
      </c>
      <c r="L4065">
        <v>33.262</v>
      </c>
      <c r="M4065">
        <v>16.417999999999999</v>
      </c>
    </row>
    <row r="4066" spans="1:13" hidden="1" x14ac:dyDescent="0.3">
      <c r="A4066" t="s">
        <v>13</v>
      </c>
      <c r="B4066">
        <v>1997</v>
      </c>
      <c r="C4066" t="s">
        <v>19</v>
      </c>
      <c r="D4066" t="s">
        <v>636</v>
      </c>
      <c r="F4066">
        <v>21447</v>
      </c>
      <c r="G4066">
        <v>2804.1</v>
      </c>
      <c r="H4066">
        <v>1493312.47</v>
      </c>
      <c r="I4066">
        <v>4864.21</v>
      </c>
      <c r="J4066">
        <v>1.365</v>
      </c>
      <c r="K4066">
        <v>6.2140000000000004</v>
      </c>
      <c r="L4066">
        <v>15.605</v>
      </c>
      <c r="M4066">
        <v>-1.819</v>
      </c>
    </row>
    <row r="4067" spans="1:13" hidden="1" x14ac:dyDescent="0.3">
      <c r="A4067" t="s">
        <v>20</v>
      </c>
      <c r="B4067">
        <v>2007</v>
      </c>
      <c r="C4067" t="s">
        <v>21</v>
      </c>
      <c r="D4067" t="s">
        <v>295</v>
      </c>
      <c r="E4067">
        <v>372919</v>
      </c>
      <c r="F4067">
        <v>798233</v>
      </c>
      <c r="G4067">
        <v>1924.3</v>
      </c>
      <c r="H4067">
        <v>49747394.600000001</v>
      </c>
      <c r="I4067">
        <v>59667.040000000001</v>
      </c>
      <c r="J4067">
        <v>1.6739999999999999</v>
      </c>
      <c r="K4067">
        <v>18.95</v>
      </c>
      <c r="L4067">
        <v>29.288</v>
      </c>
      <c r="M4067">
        <v>10.92</v>
      </c>
    </row>
    <row r="4068" spans="1:13" hidden="1" x14ac:dyDescent="0.3">
      <c r="A4068" t="s">
        <v>22</v>
      </c>
      <c r="B4068">
        <v>2003</v>
      </c>
      <c r="C4068" t="s">
        <v>14</v>
      </c>
      <c r="D4068" t="s">
        <v>322</v>
      </c>
      <c r="E4068">
        <v>73301.3</v>
      </c>
      <c r="G4068">
        <v>1258.3</v>
      </c>
      <c r="H4068">
        <v>7255362.6739999996</v>
      </c>
      <c r="I4068">
        <v>17592.312000000002</v>
      </c>
      <c r="J4068">
        <v>0.79</v>
      </c>
      <c r="K4068">
        <v>23.404</v>
      </c>
      <c r="L4068">
        <v>33.868000000000002</v>
      </c>
      <c r="M4068">
        <v>14.037000000000001</v>
      </c>
    </row>
    <row r="4069" spans="1:13" hidden="1" x14ac:dyDescent="0.3">
      <c r="A4069" t="s">
        <v>20</v>
      </c>
      <c r="B4069">
        <v>1998</v>
      </c>
      <c r="D4069" t="s">
        <v>250</v>
      </c>
      <c r="E4069">
        <v>55</v>
      </c>
      <c r="F4069">
        <v>48</v>
      </c>
      <c r="G4069">
        <v>2640.7</v>
      </c>
      <c r="H4069">
        <v>5434</v>
      </c>
      <c r="I4069">
        <v>15.95</v>
      </c>
      <c r="J4069">
        <v>1.0900000000000001</v>
      </c>
      <c r="K4069">
        <v>21.524999999999999</v>
      </c>
      <c r="L4069">
        <v>32.061999999999998</v>
      </c>
      <c r="M4069">
        <v>12.816000000000001</v>
      </c>
    </row>
    <row r="4070" spans="1:13" x14ac:dyDescent="0.3">
      <c r="A4070" t="s">
        <v>32</v>
      </c>
      <c r="B4070">
        <v>2013</v>
      </c>
      <c r="C4070" t="s">
        <v>21</v>
      </c>
      <c r="D4070" t="s">
        <v>15</v>
      </c>
      <c r="E4070">
        <v>54001</v>
      </c>
      <c r="F4070">
        <v>31319</v>
      </c>
      <c r="G4070">
        <v>1797.7</v>
      </c>
      <c r="H4070">
        <v>7802604.4900000002</v>
      </c>
      <c r="I4070">
        <v>14580.27</v>
      </c>
      <c r="K4070" t="s">
        <v>164</v>
      </c>
      <c r="L4070">
        <v>33.325000000000003</v>
      </c>
      <c r="M4070">
        <v>15.952</v>
      </c>
    </row>
    <row r="4071" spans="1:13" x14ac:dyDescent="0.3">
      <c r="A4071" t="s">
        <v>13</v>
      </c>
      <c r="B4071">
        <v>2010</v>
      </c>
      <c r="C4071" t="s">
        <v>21</v>
      </c>
      <c r="D4071" t="s">
        <v>52</v>
      </c>
      <c r="E4071">
        <v>1829516</v>
      </c>
      <c r="F4071">
        <v>6909447</v>
      </c>
      <c r="H4071">
        <v>303900902.80000001</v>
      </c>
      <c r="I4071">
        <v>439083.84</v>
      </c>
      <c r="J4071">
        <v>3.3260000000000001</v>
      </c>
      <c r="L4071">
        <v>37.308</v>
      </c>
      <c r="M4071">
        <v>20.51</v>
      </c>
    </row>
    <row r="4072" spans="1:13" hidden="1" x14ac:dyDescent="0.3">
      <c r="A4072" t="s">
        <v>31</v>
      </c>
      <c r="B4072">
        <v>2006</v>
      </c>
      <c r="C4072" t="s">
        <v>21</v>
      </c>
      <c r="D4072" t="s">
        <v>248</v>
      </c>
      <c r="E4072">
        <v>224200</v>
      </c>
      <c r="F4072">
        <v>121500</v>
      </c>
      <c r="G4072">
        <v>1439.4</v>
      </c>
      <c r="H4072">
        <v>28632582</v>
      </c>
      <c r="I4072">
        <v>49324</v>
      </c>
      <c r="J4072">
        <v>0.54400000000000004</v>
      </c>
      <c r="K4072">
        <v>25.26</v>
      </c>
      <c r="L4072">
        <v>35.241999999999997</v>
      </c>
      <c r="M4072">
        <v>15.901999999999999</v>
      </c>
    </row>
    <row r="4073" spans="1:13" hidden="1" x14ac:dyDescent="0.3">
      <c r="A4073" t="s">
        <v>18</v>
      </c>
      <c r="B4073">
        <v>2004</v>
      </c>
      <c r="C4073" t="s">
        <v>24</v>
      </c>
      <c r="D4073" t="s">
        <v>243</v>
      </c>
      <c r="E4073">
        <v>104189</v>
      </c>
      <c r="F4073">
        <v>4111722</v>
      </c>
      <c r="G4073">
        <v>1147.8</v>
      </c>
      <c r="H4073">
        <v>11287836.26</v>
      </c>
      <c r="I4073">
        <v>21879.69</v>
      </c>
      <c r="J4073">
        <v>36.052</v>
      </c>
      <c r="K4073" t="s">
        <v>335</v>
      </c>
      <c r="L4073">
        <v>37.218000000000004</v>
      </c>
      <c r="M4073">
        <v>15.564</v>
      </c>
    </row>
    <row r="4074" spans="1:13" x14ac:dyDescent="0.3">
      <c r="A4074" t="s">
        <v>31</v>
      </c>
      <c r="B4074">
        <v>2018</v>
      </c>
      <c r="C4074" t="s">
        <v>19</v>
      </c>
      <c r="D4074" t="s">
        <v>248</v>
      </c>
      <c r="E4074">
        <v>16026</v>
      </c>
      <c r="F4074">
        <v>2610</v>
      </c>
      <c r="G4074">
        <v>1387.4</v>
      </c>
      <c r="H4074">
        <v>2599417.2000000002</v>
      </c>
      <c r="I4074">
        <v>5609.1</v>
      </c>
      <c r="J4074">
        <v>0.114</v>
      </c>
      <c r="K4074">
        <v>26.279</v>
      </c>
      <c r="L4074">
        <v>37.325000000000003</v>
      </c>
      <c r="M4074">
        <v>16.22</v>
      </c>
    </row>
    <row r="4075" spans="1:13" hidden="1" x14ac:dyDescent="0.3">
      <c r="A4075" t="s">
        <v>20</v>
      </c>
      <c r="B4075">
        <v>2008</v>
      </c>
      <c r="C4075" t="s">
        <v>21</v>
      </c>
      <c r="D4075" t="s">
        <v>259</v>
      </c>
      <c r="E4075">
        <v>359961</v>
      </c>
      <c r="F4075">
        <v>381180</v>
      </c>
      <c r="G4075">
        <v>1357.1</v>
      </c>
      <c r="H4075">
        <v>51488821.439999998</v>
      </c>
      <c r="I4075">
        <v>32396.49</v>
      </c>
      <c r="J4075">
        <v>1.081</v>
      </c>
      <c r="K4075">
        <v>20.443999999999999</v>
      </c>
      <c r="L4075">
        <v>31.015000000000001</v>
      </c>
      <c r="M4075">
        <v>11.375</v>
      </c>
    </row>
    <row r="4076" spans="1:13" hidden="1" x14ac:dyDescent="0.3">
      <c r="A4076" t="s">
        <v>20</v>
      </c>
      <c r="B4076">
        <v>1999</v>
      </c>
      <c r="C4076" t="s">
        <v>21</v>
      </c>
      <c r="D4076" t="s">
        <v>52</v>
      </c>
      <c r="E4076">
        <v>13515</v>
      </c>
      <c r="F4076">
        <v>9056</v>
      </c>
      <c r="G4076">
        <v>650.4</v>
      </c>
      <c r="H4076">
        <v>1434346.95</v>
      </c>
      <c r="I4076">
        <v>3649.05</v>
      </c>
      <c r="K4076">
        <v>28.271999999999998</v>
      </c>
      <c r="L4076">
        <v>38.493000000000002</v>
      </c>
      <c r="M4076">
        <v>19.599</v>
      </c>
    </row>
    <row r="4077" spans="1:13" hidden="1" x14ac:dyDescent="0.3">
      <c r="A4077" t="s">
        <v>13</v>
      </c>
      <c r="B4077">
        <v>2006</v>
      </c>
      <c r="C4077" t="s">
        <v>16</v>
      </c>
      <c r="D4077" t="s">
        <v>36</v>
      </c>
      <c r="F4077">
        <v>13942</v>
      </c>
      <c r="G4077">
        <v>1434.588</v>
      </c>
      <c r="H4077">
        <v>584145.54</v>
      </c>
      <c r="I4077">
        <v>1006.28</v>
      </c>
      <c r="J4077">
        <v>3.05</v>
      </c>
      <c r="K4077">
        <v>27.873000000000001</v>
      </c>
      <c r="L4077">
        <v>32.658000000000001</v>
      </c>
      <c r="M4077">
        <v>24.05</v>
      </c>
    </row>
    <row r="4078" spans="1:13" hidden="1" x14ac:dyDescent="0.3">
      <c r="A4078" t="s">
        <v>13</v>
      </c>
      <c r="B4078">
        <v>2001</v>
      </c>
      <c r="C4078" t="s">
        <v>17</v>
      </c>
      <c r="D4078" t="s">
        <v>15</v>
      </c>
      <c r="E4078" t="s">
        <v>63</v>
      </c>
      <c r="F4078">
        <v>2713493</v>
      </c>
      <c r="G4078">
        <v>1824.7</v>
      </c>
      <c r="H4078">
        <v>175125987.69999999</v>
      </c>
      <c r="I4078">
        <v>445831.36</v>
      </c>
      <c r="J4078">
        <v>1.6</v>
      </c>
      <c r="K4078">
        <v>24.367999999999999</v>
      </c>
      <c r="L4078">
        <v>34.125</v>
      </c>
    </row>
    <row r="4079" spans="1:13" hidden="1" x14ac:dyDescent="0.3">
      <c r="A4079" t="s">
        <v>18</v>
      </c>
      <c r="B4079">
        <v>1998</v>
      </c>
      <c r="C4079" t="s">
        <v>24</v>
      </c>
      <c r="D4079" t="s">
        <v>246</v>
      </c>
      <c r="E4079">
        <v>72440</v>
      </c>
      <c r="F4079">
        <v>1609360</v>
      </c>
      <c r="G4079">
        <v>962.7</v>
      </c>
      <c r="H4079">
        <v>7157072</v>
      </c>
      <c r="I4079">
        <v>21007.599999999999</v>
      </c>
      <c r="J4079">
        <v>17.873999999999999</v>
      </c>
      <c r="K4079">
        <v>25.693999999999999</v>
      </c>
      <c r="L4079">
        <v>36.942</v>
      </c>
      <c r="M4079">
        <v>14.827</v>
      </c>
    </row>
    <row r="4080" spans="1:13" x14ac:dyDescent="0.3">
      <c r="A4080" t="s">
        <v>13</v>
      </c>
      <c r="B4080">
        <v>2011</v>
      </c>
      <c r="C4080" t="s">
        <v>14</v>
      </c>
      <c r="D4080" t="s">
        <v>237</v>
      </c>
      <c r="E4080">
        <v>536000</v>
      </c>
      <c r="G4080">
        <v>1346.2</v>
      </c>
      <c r="H4080">
        <v>89790720</v>
      </c>
      <c r="I4080">
        <v>176880</v>
      </c>
      <c r="J4080">
        <v>0.8</v>
      </c>
      <c r="K4080">
        <v>25.805</v>
      </c>
      <c r="L4080">
        <v>35.503999999999998</v>
      </c>
      <c r="M4080">
        <v>16.757999999999999</v>
      </c>
    </row>
    <row r="4081" spans="1:13" hidden="1" x14ac:dyDescent="0.3">
      <c r="A4081" t="s">
        <v>31</v>
      </c>
      <c r="B4081">
        <v>2004</v>
      </c>
      <c r="C4081" t="s">
        <v>38</v>
      </c>
      <c r="D4081" t="s">
        <v>52</v>
      </c>
      <c r="E4081">
        <v>476116</v>
      </c>
      <c r="F4081">
        <v>290245</v>
      </c>
      <c r="G4081">
        <v>781.8</v>
      </c>
      <c r="H4081">
        <v>51582407.439999998</v>
      </c>
      <c r="I4081">
        <v>99984.36</v>
      </c>
      <c r="J4081">
        <v>0.71499999999999997</v>
      </c>
      <c r="K4081">
        <v>27.83</v>
      </c>
      <c r="L4081">
        <v>37.341999999999999</v>
      </c>
      <c r="M4081">
        <v>20.184000000000001</v>
      </c>
    </row>
    <row r="4082" spans="1:13" x14ac:dyDescent="0.3">
      <c r="A4082" t="s">
        <v>18</v>
      </c>
      <c r="B4082">
        <v>2013</v>
      </c>
      <c r="C4082" t="s">
        <v>19</v>
      </c>
      <c r="D4082" t="s">
        <v>36</v>
      </c>
      <c r="E4082">
        <v>2024</v>
      </c>
      <c r="F4082">
        <v>304066</v>
      </c>
      <c r="H4082">
        <v>292447.76</v>
      </c>
      <c r="I4082">
        <v>546.48</v>
      </c>
      <c r="J4082">
        <v>150.22999999999999</v>
      </c>
      <c r="K4082">
        <v>28.103000000000002</v>
      </c>
      <c r="L4082">
        <v>32.725000000000001</v>
      </c>
      <c r="M4082">
        <v>24.225000000000001</v>
      </c>
    </row>
    <row r="4083" spans="1:13" hidden="1" x14ac:dyDescent="0.3">
      <c r="A4083" t="s">
        <v>20</v>
      </c>
      <c r="B4083">
        <v>2002</v>
      </c>
      <c r="C4083" t="s">
        <v>21</v>
      </c>
      <c r="D4083" t="s">
        <v>23</v>
      </c>
      <c r="E4083">
        <v>246855</v>
      </c>
      <c r="F4083">
        <v>147748</v>
      </c>
      <c r="G4083">
        <v>860.8</v>
      </c>
      <c r="H4083">
        <v>23369762.850000001</v>
      </c>
      <c r="I4083">
        <v>61713.75</v>
      </c>
      <c r="J4083">
        <v>0.57199999999999995</v>
      </c>
      <c r="K4083">
        <v>26.234000000000002</v>
      </c>
      <c r="L4083">
        <v>36.81</v>
      </c>
      <c r="M4083">
        <v>17.305</v>
      </c>
    </row>
    <row r="4084" spans="1:13" hidden="1" x14ac:dyDescent="0.3">
      <c r="A4084" t="s">
        <v>18</v>
      </c>
      <c r="B4084">
        <v>2007</v>
      </c>
      <c r="C4084" t="s">
        <v>24</v>
      </c>
      <c r="D4084" t="s">
        <v>244</v>
      </c>
      <c r="E4084">
        <v>211000</v>
      </c>
      <c r="F4084">
        <v>15190000</v>
      </c>
      <c r="G4084">
        <v>1021.6</v>
      </c>
      <c r="H4084">
        <v>28147400</v>
      </c>
      <c r="I4084">
        <v>33760</v>
      </c>
      <c r="J4084">
        <v>71.188999999999993</v>
      </c>
      <c r="K4084">
        <v>26.718</v>
      </c>
      <c r="L4084">
        <v>37.819000000000003</v>
      </c>
      <c r="M4084">
        <v>16.597999999999999</v>
      </c>
    </row>
    <row r="4085" spans="1:13" hidden="1" x14ac:dyDescent="0.3">
      <c r="A4085" t="s">
        <v>20</v>
      </c>
      <c r="B4085">
        <v>2002</v>
      </c>
      <c r="C4085" t="s">
        <v>21</v>
      </c>
      <c r="D4085" t="s">
        <v>259</v>
      </c>
      <c r="E4085">
        <v>359439</v>
      </c>
      <c r="F4085">
        <v>495558</v>
      </c>
      <c r="G4085">
        <v>890.8</v>
      </c>
      <c r="H4085">
        <v>34028090.130000003</v>
      </c>
      <c r="I4085">
        <v>89859.75</v>
      </c>
      <c r="J4085">
        <v>1.389</v>
      </c>
      <c r="K4085">
        <v>22.164999999999999</v>
      </c>
      <c r="L4085">
        <v>33.735999999999997</v>
      </c>
      <c r="M4085">
        <v>11.913</v>
      </c>
    </row>
    <row r="4086" spans="1:13" x14ac:dyDescent="0.3">
      <c r="A4086" t="s">
        <v>20</v>
      </c>
      <c r="B4086">
        <v>2011</v>
      </c>
      <c r="C4086" t="s">
        <v>21</v>
      </c>
      <c r="D4086" t="s">
        <v>515</v>
      </c>
      <c r="E4086">
        <v>3700</v>
      </c>
      <c r="F4086">
        <v>6500</v>
      </c>
      <c r="G4086">
        <v>2193.6999999999998</v>
      </c>
      <c r="H4086">
        <v>619824</v>
      </c>
      <c r="I4086">
        <v>1221</v>
      </c>
      <c r="J4086">
        <v>1.8180000000000001</v>
      </c>
      <c r="K4086">
        <v>20.068000000000001</v>
      </c>
      <c r="L4086">
        <v>29.965</v>
      </c>
      <c r="M4086">
        <v>12.019</v>
      </c>
    </row>
    <row r="4087" spans="1:13" x14ac:dyDescent="0.3">
      <c r="A4087" t="s">
        <v>13</v>
      </c>
      <c r="B4087">
        <v>2011</v>
      </c>
      <c r="C4087" t="s">
        <v>17</v>
      </c>
      <c r="D4087" t="s">
        <v>322</v>
      </c>
      <c r="E4087">
        <v>832047</v>
      </c>
      <c r="F4087">
        <v>1250312</v>
      </c>
      <c r="G4087">
        <v>1374.7</v>
      </c>
      <c r="H4087">
        <v>139384513.40000001</v>
      </c>
      <c r="I4087">
        <v>274575.51</v>
      </c>
      <c r="J4087">
        <v>1.554</v>
      </c>
      <c r="K4087">
        <v>23.155000000000001</v>
      </c>
      <c r="L4087">
        <v>33.320999999999998</v>
      </c>
      <c r="M4087">
        <v>13.853999999999999</v>
      </c>
    </row>
    <row r="4088" spans="1:13" hidden="1" x14ac:dyDescent="0.3">
      <c r="A4088" t="s">
        <v>22</v>
      </c>
      <c r="B4088">
        <v>1999</v>
      </c>
      <c r="C4088" t="s">
        <v>19</v>
      </c>
      <c r="D4088" t="s">
        <v>23</v>
      </c>
      <c r="E4088">
        <v>851097</v>
      </c>
      <c r="F4088">
        <v>1319099</v>
      </c>
      <c r="G4088">
        <v>1203.8</v>
      </c>
      <c r="H4088">
        <v>90326924.609999999</v>
      </c>
      <c r="I4088">
        <v>229796.19</v>
      </c>
      <c r="J4088">
        <v>1.254</v>
      </c>
      <c r="K4088">
        <v>25.305</v>
      </c>
      <c r="L4088">
        <v>36.185000000000002</v>
      </c>
      <c r="M4088">
        <v>16.231999999999999</v>
      </c>
    </row>
    <row r="4089" spans="1:13" x14ac:dyDescent="0.3">
      <c r="A4089" t="s">
        <v>18</v>
      </c>
      <c r="B4089">
        <v>2017</v>
      </c>
      <c r="C4089" t="s">
        <v>24</v>
      </c>
      <c r="D4089" t="s">
        <v>250</v>
      </c>
      <c r="E4089">
        <v>1558.8</v>
      </c>
      <c r="F4089">
        <v>44836</v>
      </c>
      <c r="G4089">
        <v>3865.8</v>
      </c>
      <c r="H4089">
        <v>245417.47200000001</v>
      </c>
      <c r="I4089">
        <v>592.34400000000005</v>
      </c>
      <c r="J4089">
        <v>25.238</v>
      </c>
      <c r="K4089">
        <v>20.556999999999999</v>
      </c>
      <c r="L4089">
        <v>29.434999999999999</v>
      </c>
      <c r="M4089">
        <v>12.335000000000001</v>
      </c>
    </row>
    <row r="4090" spans="1:13" hidden="1" x14ac:dyDescent="0.3">
      <c r="A4090" t="s">
        <v>13</v>
      </c>
      <c r="B4090">
        <v>2005</v>
      </c>
      <c r="C4090" t="s">
        <v>19</v>
      </c>
      <c r="D4090" t="s">
        <v>295</v>
      </c>
      <c r="E4090">
        <v>275459</v>
      </c>
      <c r="F4090">
        <v>526520</v>
      </c>
      <c r="G4090">
        <v>1353.3</v>
      </c>
      <c r="H4090">
        <v>33033043.280000001</v>
      </c>
      <c r="I4090">
        <v>57846.39</v>
      </c>
      <c r="J4090">
        <v>1.62</v>
      </c>
      <c r="K4090">
        <v>18.655000000000001</v>
      </c>
      <c r="L4090">
        <v>28.545000000000002</v>
      </c>
      <c r="M4090">
        <v>9.8780000000000001</v>
      </c>
    </row>
    <row r="4091" spans="1:13" hidden="1" x14ac:dyDescent="0.3">
      <c r="A4091" t="s">
        <v>18</v>
      </c>
      <c r="B4091">
        <v>1999</v>
      </c>
      <c r="C4091" t="s">
        <v>24</v>
      </c>
      <c r="D4091" t="s">
        <v>23</v>
      </c>
      <c r="E4091">
        <v>371332</v>
      </c>
      <c r="F4091">
        <v>37397876</v>
      </c>
      <c r="G4091">
        <v>1203.8</v>
      </c>
      <c r="H4091">
        <v>39409465.159999996</v>
      </c>
      <c r="I4091">
        <v>100259.64</v>
      </c>
      <c r="J4091">
        <v>102.486</v>
      </c>
      <c r="L4091">
        <v>36.185000000000002</v>
      </c>
      <c r="M4091">
        <v>16.231999999999999</v>
      </c>
    </row>
    <row r="4092" spans="1:13" x14ac:dyDescent="0.3">
      <c r="A4092" t="s">
        <v>32</v>
      </c>
      <c r="B4092">
        <v>2019</v>
      </c>
      <c r="C4092" t="s">
        <v>19</v>
      </c>
      <c r="D4092" t="s">
        <v>253</v>
      </c>
      <c r="E4092">
        <v>518986</v>
      </c>
      <c r="F4092">
        <v>212530</v>
      </c>
      <c r="G4092">
        <v>814.5</v>
      </c>
      <c r="H4092" t="s">
        <v>595</v>
      </c>
      <c r="I4092">
        <v>192024.82</v>
      </c>
      <c r="J4092">
        <v>0.59299999999999997</v>
      </c>
      <c r="K4092">
        <v>25.385999999999999</v>
      </c>
      <c r="L4092">
        <v>36.835000000000001</v>
      </c>
      <c r="M4092">
        <v>14.651999999999999</v>
      </c>
    </row>
    <row r="4093" spans="1:13" hidden="1" x14ac:dyDescent="0.3">
      <c r="A4093" t="s">
        <v>13</v>
      </c>
      <c r="B4093">
        <v>2003</v>
      </c>
      <c r="C4093" t="s">
        <v>19</v>
      </c>
      <c r="D4093" t="s">
        <v>258</v>
      </c>
      <c r="E4093">
        <v>1015191</v>
      </c>
      <c r="F4093">
        <v>2790000</v>
      </c>
      <c r="G4093">
        <v>592.29999999999995</v>
      </c>
      <c r="H4093">
        <v>100483605.2</v>
      </c>
      <c r="I4093">
        <v>243645.84</v>
      </c>
      <c r="J4093">
        <v>2.7330000000000001</v>
      </c>
      <c r="K4093">
        <v>25.434999999999999</v>
      </c>
      <c r="L4093">
        <v>38.161999999999999</v>
      </c>
      <c r="M4093">
        <v>13.544</v>
      </c>
    </row>
    <row r="4094" spans="1:13" x14ac:dyDescent="0.3">
      <c r="A4094" t="s">
        <v>13</v>
      </c>
      <c r="B4094">
        <v>2011</v>
      </c>
      <c r="C4094" t="s">
        <v>152</v>
      </c>
      <c r="D4094" t="s">
        <v>41</v>
      </c>
      <c r="E4094">
        <v>47290.01</v>
      </c>
      <c r="F4094">
        <v>149217</v>
      </c>
      <c r="G4094">
        <v>3035.1</v>
      </c>
      <c r="H4094">
        <v>7922022.4749999996</v>
      </c>
      <c r="I4094">
        <v>15605.703</v>
      </c>
      <c r="J4094">
        <v>2.7</v>
      </c>
      <c r="K4094">
        <v>24.698</v>
      </c>
      <c r="L4094">
        <v>31.777999999999999</v>
      </c>
      <c r="M4094">
        <v>18.803000000000001</v>
      </c>
    </row>
    <row r="4095" spans="1:13" hidden="1" x14ac:dyDescent="0.3">
      <c r="A4095" t="s">
        <v>31</v>
      </c>
      <c r="B4095">
        <v>2008</v>
      </c>
      <c r="C4095" t="s">
        <v>19</v>
      </c>
      <c r="D4095" t="s">
        <v>248</v>
      </c>
      <c r="E4095">
        <v>110800</v>
      </c>
      <c r="F4095">
        <v>58000</v>
      </c>
      <c r="G4095">
        <v>1052.8</v>
      </c>
      <c r="H4095">
        <v>15848832</v>
      </c>
      <c r="I4095">
        <v>9972</v>
      </c>
      <c r="J4095">
        <v>0.56599999999999995</v>
      </c>
      <c r="K4095">
        <v>25.675000000000001</v>
      </c>
      <c r="L4095">
        <v>36.24</v>
      </c>
      <c r="M4095">
        <v>15.125</v>
      </c>
    </row>
    <row r="4096" spans="1:13" x14ac:dyDescent="0.3">
      <c r="A4096" t="s">
        <v>13</v>
      </c>
      <c r="B4096">
        <v>2016</v>
      </c>
      <c r="C4096" t="s">
        <v>17</v>
      </c>
      <c r="D4096" t="s">
        <v>41</v>
      </c>
      <c r="E4096">
        <v>72253</v>
      </c>
      <c r="F4096">
        <v>141397</v>
      </c>
      <c r="G4096">
        <v>2924.3</v>
      </c>
      <c r="H4096">
        <v>11072772.25</v>
      </c>
      <c r="I4096">
        <v>25288.55</v>
      </c>
      <c r="J4096">
        <v>2.1019999999999999</v>
      </c>
      <c r="K4096">
        <v>25.922000000000001</v>
      </c>
      <c r="L4096">
        <v>33.640999999999998</v>
      </c>
      <c r="M4096">
        <v>19.994</v>
      </c>
    </row>
    <row r="4097" spans="1:13" hidden="1" x14ac:dyDescent="0.3">
      <c r="A4097" t="s">
        <v>13</v>
      </c>
      <c r="B4097">
        <v>1999</v>
      </c>
      <c r="C4097" t="s">
        <v>19</v>
      </c>
      <c r="D4097" t="s">
        <v>52</v>
      </c>
      <c r="E4097">
        <v>2848794</v>
      </c>
      <c r="F4097">
        <v>7056175</v>
      </c>
      <c r="G4097">
        <v>650.4</v>
      </c>
      <c r="H4097">
        <v>302342507.19999999</v>
      </c>
      <c r="I4097">
        <v>769174.38</v>
      </c>
      <c r="J4097">
        <v>2.4009999999999998</v>
      </c>
      <c r="K4097">
        <v>28.271999999999998</v>
      </c>
      <c r="L4097">
        <v>38.493000000000002</v>
      </c>
      <c r="M4097">
        <v>19.599</v>
      </c>
    </row>
    <row r="4098" spans="1:13" x14ac:dyDescent="0.3">
      <c r="A4098" t="s">
        <v>32</v>
      </c>
      <c r="B4098">
        <v>2013</v>
      </c>
      <c r="C4098" t="s">
        <v>19</v>
      </c>
      <c r="D4098" t="s">
        <v>246</v>
      </c>
      <c r="E4098">
        <v>570864</v>
      </c>
      <c r="F4098">
        <v>207407</v>
      </c>
      <c r="G4098">
        <v>1451.4</v>
      </c>
      <c r="H4098">
        <v>82484139.359999999</v>
      </c>
      <c r="I4098">
        <v>154133.28</v>
      </c>
      <c r="J4098">
        <v>0.40200000000000002</v>
      </c>
      <c r="K4098">
        <v>25.477</v>
      </c>
      <c r="L4098">
        <v>36.615000000000002</v>
      </c>
      <c r="M4098">
        <v>14.648999999999999</v>
      </c>
    </row>
    <row r="4099" spans="1:13" x14ac:dyDescent="0.3">
      <c r="A4099" t="s">
        <v>32</v>
      </c>
      <c r="B4099">
        <v>2014</v>
      </c>
      <c r="C4099" t="s">
        <v>19</v>
      </c>
      <c r="D4099" t="s">
        <v>52</v>
      </c>
      <c r="E4099">
        <v>19424</v>
      </c>
      <c r="F4099">
        <v>20949</v>
      </c>
      <c r="G4099">
        <v>687.6</v>
      </c>
      <c r="H4099">
        <v>2932247.04</v>
      </c>
      <c r="I4099">
        <v>6409.92</v>
      </c>
      <c r="J4099">
        <v>1.113</v>
      </c>
      <c r="K4099">
        <v>28.268999999999998</v>
      </c>
      <c r="L4099">
        <v>37.975000000000001</v>
      </c>
      <c r="M4099">
        <v>20.588999999999999</v>
      </c>
    </row>
    <row r="4100" spans="1:13" hidden="1" x14ac:dyDescent="0.3">
      <c r="A4100" t="s">
        <v>31</v>
      </c>
      <c r="B4100">
        <v>2000</v>
      </c>
      <c r="C4100" t="s">
        <v>19</v>
      </c>
      <c r="D4100" t="s">
        <v>52</v>
      </c>
      <c r="E4100">
        <v>197261</v>
      </c>
      <c r="F4100">
        <v>167828</v>
      </c>
      <c r="G4100">
        <v>935.6</v>
      </c>
      <c r="H4100">
        <v>19365112.370000001</v>
      </c>
      <c r="I4100">
        <v>51287.86</v>
      </c>
      <c r="J4100">
        <v>1.038</v>
      </c>
      <c r="K4100">
        <v>27.812999999999999</v>
      </c>
      <c r="L4100">
        <v>37.113999999999997</v>
      </c>
      <c r="M4100">
        <v>20.097999999999999</v>
      </c>
    </row>
  </sheetData>
  <autoFilter ref="A1:M4100" xr:uid="{00000000-0001-0000-0000-000000000000}">
    <filterColumn colId="1">
      <filters>
        <filter val="2010"/>
        <filter val="2011"/>
        <filter val="2012"/>
        <filter val="2013"/>
        <filter val="2014"/>
        <filter val="2015"/>
        <filter val="2016"/>
        <filter val="2017"/>
        <filter val="2018"/>
        <filter val="2019"/>
        <filter val="202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5A0DD-59E4-4056-A123-9DE9BA578C3F}">
  <sheetPr>
    <tabColor rgb="FFFF0000"/>
  </sheetPr>
  <dimension ref="A1:N2002"/>
  <sheetViews>
    <sheetView tabSelected="1" workbookViewId="0">
      <selection activeCell="F8" sqref="F8"/>
    </sheetView>
  </sheetViews>
  <sheetFormatPr defaultRowHeight="14.4" x14ac:dyDescent="0.3"/>
  <cols>
    <col min="1" max="1" width="10.5546875" style="36" bestFit="1" customWidth="1"/>
    <col min="2" max="2" width="13.88671875" style="4" bestFit="1" customWidth="1"/>
    <col min="3" max="3" width="11.109375" style="36" bestFit="1" customWidth="1"/>
    <col min="4" max="4" width="18.21875" style="39" bestFit="1" customWidth="1"/>
    <col min="5" max="5" width="16.77734375" style="41" bestFit="1" customWidth="1"/>
    <col min="6" max="6" width="21.6640625" style="16" bestFit="1" customWidth="1"/>
    <col min="7" max="7" width="24.109375" style="16" customWidth="1"/>
    <col min="8" max="8" width="23.109375" style="33" bestFit="1" customWidth="1"/>
    <col min="9" max="9" width="16.109375" style="44" bestFit="1" customWidth="1"/>
    <col min="10" max="10" width="16.44140625" style="44" bestFit="1" customWidth="1"/>
    <col min="11" max="11" width="9.5546875" style="46" bestFit="1" customWidth="1"/>
    <col min="12" max="12" width="23.33203125" style="33" bestFit="1" customWidth="1"/>
    <col min="13" max="13" width="23.77734375" style="33" bestFit="1" customWidth="1"/>
    <col min="14" max="14" width="23.44140625" style="33" bestFit="1" customWidth="1"/>
    <col min="15" max="16384" width="8.88671875" style="4"/>
  </cols>
  <sheetData>
    <row r="1" spans="1:14" x14ac:dyDescent="0.3">
      <c r="A1" s="35" t="s">
        <v>0</v>
      </c>
      <c r="B1" s="37" t="s">
        <v>1</v>
      </c>
      <c r="C1" s="35" t="s">
        <v>2</v>
      </c>
      <c r="D1" s="38" t="s">
        <v>3</v>
      </c>
      <c r="E1" s="40" t="s">
        <v>699</v>
      </c>
      <c r="F1" s="42" t="s">
        <v>700</v>
      </c>
      <c r="G1" s="42" t="s">
        <v>738</v>
      </c>
      <c r="H1" s="34" t="s">
        <v>701</v>
      </c>
      <c r="I1" s="43" t="s">
        <v>714</v>
      </c>
      <c r="J1" s="43" t="s">
        <v>715</v>
      </c>
      <c r="K1" s="45" t="s">
        <v>9</v>
      </c>
      <c r="L1" s="34" t="s">
        <v>716</v>
      </c>
      <c r="M1" s="34" t="s">
        <v>717</v>
      </c>
      <c r="N1" s="34" t="s">
        <v>718</v>
      </c>
    </row>
    <row r="2" spans="1:14" x14ac:dyDescent="0.3">
      <c r="A2" s="36" t="s">
        <v>22</v>
      </c>
      <c r="B2" s="4">
        <v>2010</v>
      </c>
      <c r="C2" s="36" t="s">
        <v>49</v>
      </c>
      <c r="D2" s="36" t="s">
        <v>36</v>
      </c>
      <c r="E2" s="41">
        <v>14</v>
      </c>
      <c r="F2" s="16">
        <v>29</v>
      </c>
      <c r="G2" s="16">
        <v>22.05</v>
      </c>
      <c r="H2" s="33">
        <v>1434.588</v>
      </c>
      <c r="I2" s="44">
        <v>2325.54</v>
      </c>
      <c r="J2" s="44">
        <v>3.36</v>
      </c>
      <c r="K2" s="46">
        <v>1.575</v>
      </c>
      <c r="L2" s="33">
        <v>28.059000000000001</v>
      </c>
      <c r="M2" s="33">
        <v>32.518999999999998</v>
      </c>
      <c r="N2" s="33">
        <v>24.308</v>
      </c>
    </row>
    <row r="3" spans="1:14" x14ac:dyDescent="0.3">
      <c r="A3" s="36" t="s">
        <v>22</v>
      </c>
      <c r="B3" s="4">
        <v>2010</v>
      </c>
      <c r="C3" s="36" t="s">
        <v>27</v>
      </c>
      <c r="D3" s="36" t="s">
        <v>36</v>
      </c>
      <c r="E3" s="41">
        <v>1</v>
      </c>
      <c r="F3" s="16">
        <v>2</v>
      </c>
      <c r="G3" s="16">
        <v>2</v>
      </c>
      <c r="H3" s="33">
        <v>1434.588</v>
      </c>
      <c r="I3" s="44">
        <v>166.11</v>
      </c>
      <c r="J3" s="44">
        <v>0.24</v>
      </c>
      <c r="K3" s="46">
        <v>2</v>
      </c>
      <c r="L3" s="33">
        <v>28.059000000000001</v>
      </c>
      <c r="M3" s="33">
        <v>32.518999999999998</v>
      </c>
      <c r="N3" s="33">
        <v>24.308</v>
      </c>
    </row>
    <row r="4" spans="1:14" x14ac:dyDescent="0.3">
      <c r="A4" s="36" t="s">
        <v>22</v>
      </c>
      <c r="B4" s="4">
        <v>2010</v>
      </c>
      <c r="C4" s="36" t="s">
        <v>120</v>
      </c>
      <c r="D4" s="36" t="s">
        <v>36</v>
      </c>
      <c r="E4" s="41">
        <v>8</v>
      </c>
      <c r="F4" s="16">
        <v>20</v>
      </c>
      <c r="G4" s="16">
        <v>20</v>
      </c>
      <c r="H4" s="33">
        <v>1434.588</v>
      </c>
      <c r="I4" s="44">
        <v>1328.88</v>
      </c>
      <c r="J4" s="44">
        <v>1.92</v>
      </c>
      <c r="K4" s="46">
        <v>2.5</v>
      </c>
      <c r="L4" s="33">
        <v>28.059000000000001</v>
      </c>
      <c r="M4" s="33">
        <v>32.518999999999998</v>
      </c>
      <c r="N4" s="33">
        <v>24.308</v>
      </c>
    </row>
    <row r="5" spans="1:14" x14ac:dyDescent="0.3">
      <c r="A5" s="36" t="s">
        <v>13</v>
      </c>
      <c r="B5" s="4">
        <v>2010</v>
      </c>
      <c r="C5" s="36" t="s">
        <v>49</v>
      </c>
      <c r="D5" s="36" t="s">
        <v>36</v>
      </c>
      <c r="E5" s="41">
        <v>4384</v>
      </c>
      <c r="F5" s="16">
        <v>12602</v>
      </c>
      <c r="G5" s="16">
        <v>11718.432000000001</v>
      </c>
      <c r="H5" s="33">
        <v>1434.588</v>
      </c>
      <c r="I5" s="44">
        <v>728226.24</v>
      </c>
      <c r="J5" s="44">
        <v>1052.1600000000001</v>
      </c>
      <c r="K5" s="46">
        <v>2.673</v>
      </c>
      <c r="L5" s="33">
        <v>28.059000000000001</v>
      </c>
      <c r="M5" s="33">
        <v>32.518999999999998</v>
      </c>
      <c r="N5" s="33">
        <v>24.308</v>
      </c>
    </row>
    <row r="6" spans="1:14" x14ac:dyDescent="0.3">
      <c r="A6" s="36" t="s">
        <v>13</v>
      </c>
      <c r="B6" s="4">
        <v>2010</v>
      </c>
      <c r="C6" s="36" t="s">
        <v>27</v>
      </c>
      <c r="D6" s="36" t="s">
        <v>36</v>
      </c>
      <c r="E6" s="41">
        <v>10920</v>
      </c>
      <c r="F6" s="16">
        <v>26585</v>
      </c>
      <c r="G6" s="16">
        <v>37641.24</v>
      </c>
      <c r="H6" s="33">
        <v>1434.588</v>
      </c>
      <c r="I6" s="44">
        <v>1813921.2</v>
      </c>
      <c r="J6" s="44">
        <v>2620.8000000000002</v>
      </c>
      <c r="K6" s="46">
        <v>3.4470000000000001</v>
      </c>
      <c r="L6" s="33">
        <v>28.059000000000001</v>
      </c>
      <c r="M6" s="33">
        <v>32.518999999999998</v>
      </c>
      <c r="N6" s="33">
        <v>24.308</v>
      </c>
    </row>
    <row r="7" spans="1:14" x14ac:dyDescent="0.3">
      <c r="A7" s="36" t="s">
        <v>13</v>
      </c>
      <c r="B7" s="4">
        <v>2010</v>
      </c>
      <c r="C7" s="36" t="s">
        <v>120</v>
      </c>
      <c r="D7" s="36" t="s">
        <v>36</v>
      </c>
      <c r="E7" s="41">
        <v>4710</v>
      </c>
      <c r="F7" s="16">
        <v>12773</v>
      </c>
      <c r="G7" s="16">
        <v>12717</v>
      </c>
      <c r="H7" s="33">
        <v>1434.588</v>
      </c>
      <c r="I7" s="44">
        <v>782378.1</v>
      </c>
      <c r="J7" s="44">
        <v>1130.4000000000001</v>
      </c>
      <c r="K7" s="46">
        <v>2.7</v>
      </c>
      <c r="L7" s="33">
        <v>28.059000000000001</v>
      </c>
      <c r="M7" s="33">
        <v>32.518999999999998</v>
      </c>
      <c r="N7" s="33">
        <v>24.308</v>
      </c>
    </row>
    <row r="8" spans="1:14" x14ac:dyDescent="0.3">
      <c r="A8" s="36" t="s">
        <v>18</v>
      </c>
      <c r="B8" s="4">
        <v>2010</v>
      </c>
      <c r="C8" s="36" t="s">
        <v>49</v>
      </c>
      <c r="D8" s="36" t="s">
        <v>36</v>
      </c>
      <c r="E8" s="41">
        <v>1765</v>
      </c>
      <c r="F8" s="16">
        <v>277683</v>
      </c>
      <c r="G8" s="16">
        <v>203310.35</v>
      </c>
      <c r="H8" s="33">
        <v>1434.588</v>
      </c>
      <c r="I8" s="44">
        <v>293184.15000000002</v>
      </c>
      <c r="J8" s="44">
        <v>423.6</v>
      </c>
      <c r="K8" s="46">
        <v>115.19</v>
      </c>
      <c r="L8" s="33">
        <v>28.059000000000001</v>
      </c>
      <c r="M8" s="33">
        <v>32.518999999999998</v>
      </c>
      <c r="N8" s="33">
        <v>24.308</v>
      </c>
    </row>
    <row r="9" spans="1:14" x14ac:dyDescent="0.3">
      <c r="A9" s="36" t="s">
        <v>31</v>
      </c>
      <c r="B9" s="4">
        <v>2010</v>
      </c>
      <c r="C9" s="36" t="s">
        <v>49</v>
      </c>
      <c r="D9" s="36" t="s">
        <v>36</v>
      </c>
      <c r="E9" s="41">
        <v>1</v>
      </c>
      <c r="F9" s="16">
        <v>1</v>
      </c>
      <c r="G9" s="16">
        <v>1</v>
      </c>
      <c r="H9" s="33">
        <v>1434.588</v>
      </c>
      <c r="I9" s="44">
        <v>166.11</v>
      </c>
      <c r="J9" s="44">
        <v>0.24</v>
      </c>
      <c r="K9" s="46">
        <v>1</v>
      </c>
      <c r="L9" s="33">
        <v>28.059000000000001</v>
      </c>
      <c r="M9" s="33">
        <v>32.518999999999998</v>
      </c>
      <c r="N9" s="33">
        <v>24.308</v>
      </c>
    </row>
    <row r="10" spans="1:14" x14ac:dyDescent="0.3">
      <c r="A10" s="36" t="s">
        <v>32</v>
      </c>
      <c r="B10" s="4">
        <v>2010</v>
      </c>
      <c r="C10" s="36" t="s">
        <v>49</v>
      </c>
      <c r="D10" s="36" t="s">
        <v>36</v>
      </c>
      <c r="E10" s="41">
        <v>22</v>
      </c>
      <c r="F10" s="16">
        <v>17</v>
      </c>
      <c r="G10" s="16">
        <v>16.940000000000001</v>
      </c>
      <c r="H10" s="33">
        <v>1434.588</v>
      </c>
      <c r="I10" s="44">
        <v>3654.42</v>
      </c>
      <c r="J10" s="44">
        <v>5.28</v>
      </c>
      <c r="K10" s="46">
        <v>0.77</v>
      </c>
      <c r="L10" s="33">
        <v>28.059000000000001</v>
      </c>
      <c r="M10" s="33">
        <v>32.518999999999998</v>
      </c>
      <c r="N10" s="33">
        <v>24.308</v>
      </c>
    </row>
    <row r="11" spans="1:14" x14ac:dyDescent="0.3">
      <c r="A11" s="36" t="s">
        <v>32</v>
      </c>
      <c r="B11" s="4">
        <v>2010</v>
      </c>
      <c r="C11" s="36" t="s">
        <v>27</v>
      </c>
      <c r="D11" s="36" t="s">
        <v>36</v>
      </c>
      <c r="E11" s="41">
        <v>189</v>
      </c>
      <c r="F11" s="16">
        <v>206</v>
      </c>
      <c r="G11" s="16">
        <v>206.01000000000002</v>
      </c>
      <c r="H11" s="33">
        <v>1434.588</v>
      </c>
      <c r="I11" s="44">
        <v>31394.79</v>
      </c>
      <c r="J11" s="44">
        <v>45.36</v>
      </c>
      <c r="K11" s="46">
        <v>1.0900000000000001</v>
      </c>
      <c r="L11" s="33">
        <v>28.059000000000001</v>
      </c>
      <c r="M11" s="33">
        <v>32.518999999999998</v>
      </c>
      <c r="N11" s="33">
        <v>24.308</v>
      </c>
    </row>
    <row r="12" spans="1:14" x14ac:dyDescent="0.3">
      <c r="A12" s="36" t="s">
        <v>32</v>
      </c>
      <c r="B12" s="4">
        <v>2010</v>
      </c>
      <c r="C12" s="36" t="s">
        <v>120</v>
      </c>
      <c r="D12" s="36" t="s">
        <v>36</v>
      </c>
      <c r="E12" s="41">
        <v>916</v>
      </c>
      <c r="F12" s="16">
        <v>374</v>
      </c>
      <c r="G12" s="16">
        <v>574.33199999999999</v>
      </c>
      <c r="H12" s="33">
        <v>1434.588</v>
      </c>
      <c r="I12" s="44">
        <v>152156.76</v>
      </c>
      <c r="J12" s="44">
        <v>219.84</v>
      </c>
      <c r="K12" s="46">
        <v>0.627</v>
      </c>
      <c r="L12" s="33">
        <v>28.059000000000001</v>
      </c>
      <c r="M12" s="33">
        <v>32.518999999999998</v>
      </c>
      <c r="N12" s="33">
        <v>24.308</v>
      </c>
    </row>
    <row r="13" spans="1:14" x14ac:dyDescent="0.3">
      <c r="A13" s="36" t="s">
        <v>13</v>
      </c>
      <c r="B13" s="4">
        <v>2010</v>
      </c>
      <c r="C13" s="36" t="s">
        <v>176</v>
      </c>
      <c r="D13" s="36" t="s">
        <v>15</v>
      </c>
      <c r="E13" s="41">
        <v>307988</v>
      </c>
      <c r="F13" s="16">
        <v>355825</v>
      </c>
      <c r="G13" s="16">
        <v>392068.72399999999</v>
      </c>
      <c r="H13" s="33">
        <v>2578.5</v>
      </c>
      <c r="I13" s="44">
        <v>51159886.68</v>
      </c>
      <c r="J13" s="44">
        <v>73917.119999999995</v>
      </c>
      <c r="K13" s="46">
        <v>1.2729999999999999</v>
      </c>
      <c r="L13" s="33">
        <v>23.876000000000001</v>
      </c>
      <c r="M13" s="33">
        <v>32.110999999999997</v>
      </c>
      <c r="N13" s="33">
        <v>16.375</v>
      </c>
    </row>
    <row r="14" spans="1:14" x14ac:dyDescent="0.3">
      <c r="A14" s="36" t="s">
        <v>13</v>
      </c>
      <c r="B14" s="4">
        <v>2010</v>
      </c>
      <c r="C14" s="36" t="s">
        <v>120</v>
      </c>
      <c r="D14" s="36" t="s">
        <v>15</v>
      </c>
      <c r="E14" s="41">
        <v>398785</v>
      </c>
      <c r="F14" s="16">
        <v>1027575</v>
      </c>
      <c r="G14" s="16">
        <v>933954.47000000009</v>
      </c>
      <c r="H14" s="33">
        <v>2578.5</v>
      </c>
      <c r="I14" s="44">
        <v>66242176.350000001</v>
      </c>
      <c r="J14" s="44">
        <v>95708.4</v>
      </c>
      <c r="K14" s="46">
        <v>2.3420000000000001</v>
      </c>
      <c r="L14" s="33">
        <v>23.876000000000001</v>
      </c>
      <c r="M14" s="33">
        <v>32.110999999999997</v>
      </c>
      <c r="N14" s="33">
        <v>16.375</v>
      </c>
    </row>
    <row r="15" spans="1:14" x14ac:dyDescent="0.3">
      <c r="A15" s="36" t="s">
        <v>13</v>
      </c>
      <c r="B15" s="4">
        <v>2010</v>
      </c>
      <c r="C15" s="36" t="s">
        <v>324</v>
      </c>
      <c r="D15" s="36" t="s">
        <v>15</v>
      </c>
      <c r="E15" s="41">
        <v>1830682</v>
      </c>
      <c r="F15" s="16">
        <v>3649129</v>
      </c>
      <c r="G15" s="16">
        <v>3586306.0380000002</v>
      </c>
      <c r="H15" s="33">
        <v>2578.5</v>
      </c>
      <c r="I15" s="44">
        <v>304094587</v>
      </c>
      <c r="J15" s="44">
        <v>439363.68</v>
      </c>
      <c r="K15" s="46">
        <v>1.9590000000000001</v>
      </c>
      <c r="L15" s="33">
        <v>23.876000000000001</v>
      </c>
      <c r="M15" s="33">
        <v>32.110999999999997</v>
      </c>
      <c r="N15" s="33">
        <v>16.375</v>
      </c>
    </row>
    <row r="16" spans="1:14" x14ac:dyDescent="0.3">
      <c r="A16" s="36" t="s">
        <v>18</v>
      </c>
      <c r="B16" s="4">
        <v>2010</v>
      </c>
      <c r="C16" s="36" t="s">
        <v>705</v>
      </c>
      <c r="D16" s="36" t="s">
        <v>15</v>
      </c>
      <c r="E16" s="41">
        <v>29736</v>
      </c>
      <c r="F16" s="16">
        <v>1076332</v>
      </c>
      <c r="G16" s="16">
        <v>1078703.1360000002</v>
      </c>
      <c r="H16" s="33">
        <v>2578.5</v>
      </c>
      <c r="I16" s="44">
        <v>4939446.96</v>
      </c>
      <c r="J16" s="44">
        <v>7136.64</v>
      </c>
      <c r="K16" s="46">
        <v>36.276000000000003</v>
      </c>
      <c r="L16" s="33">
        <v>23.876000000000001</v>
      </c>
      <c r="M16" s="33">
        <v>32.110999999999997</v>
      </c>
      <c r="N16" s="33">
        <v>16.375</v>
      </c>
    </row>
    <row r="17" spans="1:14" x14ac:dyDescent="0.3">
      <c r="A17" s="36" t="s">
        <v>32</v>
      </c>
      <c r="B17" s="4">
        <v>2010</v>
      </c>
      <c r="C17" s="36" t="s">
        <v>27</v>
      </c>
      <c r="D17" s="36" t="s">
        <v>15</v>
      </c>
      <c r="E17" s="41">
        <v>48796</v>
      </c>
      <c r="F17" s="16">
        <v>27216</v>
      </c>
      <c r="G17" s="16">
        <v>28155.291999999998</v>
      </c>
      <c r="H17" s="33">
        <v>2578.5</v>
      </c>
      <c r="I17" s="44">
        <v>8105503.5599999996</v>
      </c>
      <c r="J17" s="44">
        <v>11711.04</v>
      </c>
      <c r="K17" s="46">
        <v>0.57699999999999996</v>
      </c>
      <c r="L17" s="33">
        <v>23.876000000000001</v>
      </c>
      <c r="M17" s="33">
        <v>32.110999999999997</v>
      </c>
      <c r="N17" s="33">
        <v>16.375</v>
      </c>
    </row>
    <row r="18" spans="1:14" x14ac:dyDescent="0.3">
      <c r="A18" s="36" t="s">
        <v>20</v>
      </c>
      <c r="B18" s="4">
        <v>2010</v>
      </c>
      <c r="C18" s="36" t="s">
        <v>27</v>
      </c>
      <c r="D18" s="36" t="s">
        <v>15</v>
      </c>
      <c r="E18" s="41">
        <v>44772</v>
      </c>
      <c r="F18" s="16">
        <v>56216</v>
      </c>
      <c r="G18" s="16">
        <v>53592.084000000003</v>
      </c>
      <c r="H18" s="33">
        <v>2578.5</v>
      </c>
      <c r="I18" s="44">
        <v>7437076.9199999999</v>
      </c>
      <c r="J18" s="44">
        <v>10745.28</v>
      </c>
      <c r="K18" s="46">
        <v>1.1970000000000001</v>
      </c>
      <c r="L18" s="33">
        <v>23.876000000000001</v>
      </c>
      <c r="M18" s="33">
        <v>32.110999999999997</v>
      </c>
      <c r="N18" s="33">
        <v>16.375</v>
      </c>
    </row>
    <row r="19" spans="1:14" x14ac:dyDescent="0.3">
      <c r="A19" s="36" t="s">
        <v>22</v>
      </c>
      <c r="B19" s="4">
        <v>2010</v>
      </c>
      <c r="C19" s="36" t="s">
        <v>49</v>
      </c>
      <c r="D19" s="36" t="s">
        <v>52</v>
      </c>
      <c r="E19" s="41">
        <v>37078</v>
      </c>
      <c r="F19" s="16">
        <v>42556</v>
      </c>
      <c r="G19" s="16">
        <v>43863.274000000005</v>
      </c>
      <c r="H19" s="33">
        <v>1297</v>
      </c>
      <c r="I19" s="44">
        <v>6159026.5800000001</v>
      </c>
      <c r="J19" s="44">
        <v>8898.7199999999993</v>
      </c>
      <c r="K19" s="46">
        <v>1.1830000000000001</v>
      </c>
      <c r="L19" s="33">
        <v>27.928000000000001</v>
      </c>
      <c r="M19" s="33">
        <v>37.308</v>
      </c>
      <c r="N19" s="33">
        <v>20.51</v>
      </c>
    </row>
    <row r="20" spans="1:14" x14ac:dyDescent="0.3">
      <c r="A20" s="36" t="s">
        <v>22</v>
      </c>
      <c r="B20" s="4">
        <v>2010</v>
      </c>
      <c r="C20" s="36" t="s">
        <v>27</v>
      </c>
      <c r="D20" s="36" t="s">
        <v>52</v>
      </c>
      <c r="E20" s="41">
        <v>5244</v>
      </c>
      <c r="F20" s="16">
        <v>7725</v>
      </c>
      <c r="G20" s="16">
        <v>7687.7039999999997</v>
      </c>
      <c r="H20" s="33">
        <v>1297</v>
      </c>
      <c r="I20" s="44">
        <v>871080.84</v>
      </c>
      <c r="J20" s="44">
        <v>1258.56</v>
      </c>
      <c r="K20" s="46">
        <v>1.466</v>
      </c>
      <c r="L20" s="33">
        <v>27.928000000000001</v>
      </c>
      <c r="M20" s="33">
        <v>37.308</v>
      </c>
      <c r="N20" s="33">
        <v>20.51</v>
      </c>
    </row>
    <row r="21" spans="1:14" x14ac:dyDescent="0.3">
      <c r="A21" s="36" t="s">
        <v>13</v>
      </c>
      <c r="B21" s="4">
        <v>2010</v>
      </c>
      <c r="C21" s="36" t="s">
        <v>49</v>
      </c>
      <c r="D21" s="36" t="s">
        <v>52</v>
      </c>
      <c r="E21" s="41">
        <v>2921793</v>
      </c>
      <c r="F21" s="16">
        <v>7509866</v>
      </c>
      <c r="G21" s="16">
        <v>7792421.9309999999</v>
      </c>
      <c r="H21" s="33">
        <v>1297</v>
      </c>
      <c r="I21" s="44">
        <v>485339035.19999999</v>
      </c>
      <c r="J21" s="44">
        <v>701230.32</v>
      </c>
      <c r="K21" s="46">
        <v>2.6669999999999998</v>
      </c>
      <c r="L21" s="33">
        <v>27.928000000000001</v>
      </c>
      <c r="M21" s="33">
        <v>37.308</v>
      </c>
      <c r="N21" s="33">
        <v>20.51</v>
      </c>
    </row>
    <row r="22" spans="1:14" x14ac:dyDescent="0.3">
      <c r="A22" s="36" t="s">
        <v>13</v>
      </c>
      <c r="B22" s="4">
        <v>2010</v>
      </c>
      <c r="C22" s="36" t="s">
        <v>27</v>
      </c>
      <c r="D22" s="36" t="s">
        <v>52</v>
      </c>
      <c r="E22" s="41">
        <v>1829516</v>
      </c>
      <c r="F22" s="16">
        <v>6909447</v>
      </c>
      <c r="G22" s="16">
        <v>6084970.216</v>
      </c>
      <c r="H22" s="33">
        <v>956.04893617021185</v>
      </c>
      <c r="I22" s="44">
        <v>303900902.80000001</v>
      </c>
      <c r="J22" s="44">
        <v>439083.84</v>
      </c>
      <c r="K22" s="46">
        <v>3.3260000000000001</v>
      </c>
      <c r="L22" s="33">
        <v>28.908999999999999</v>
      </c>
      <c r="M22" s="33">
        <v>37.308</v>
      </c>
      <c r="N22" s="33">
        <v>20.51</v>
      </c>
    </row>
    <row r="23" spans="1:14" x14ac:dyDescent="0.3">
      <c r="A23" s="36" t="s">
        <v>18</v>
      </c>
      <c r="B23" s="4">
        <v>2010</v>
      </c>
      <c r="C23" s="36" t="s">
        <v>705</v>
      </c>
      <c r="D23" s="36" t="s">
        <v>52</v>
      </c>
      <c r="E23" s="41">
        <v>191729</v>
      </c>
      <c r="F23" s="16">
        <v>14942455</v>
      </c>
      <c r="G23" s="16">
        <v>15642018.736000001</v>
      </c>
      <c r="H23" s="33">
        <v>1297</v>
      </c>
      <c r="I23" s="44">
        <v>31848104.190000001</v>
      </c>
      <c r="J23" s="44">
        <v>46014.96</v>
      </c>
      <c r="K23" s="46">
        <v>81.584000000000003</v>
      </c>
      <c r="L23" s="33">
        <v>27.928000000000001</v>
      </c>
      <c r="M23" s="33">
        <v>37.308</v>
      </c>
      <c r="N23" s="33">
        <v>20.51</v>
      </c>
    </row>
    <row r="24" spans="1:14" x14ac:dyDescent="0.3">
      <c r="A24" s="36" t="s">
        <v>31</v>
      </c>
      <c r="B24" s="4">
        <v>2010</v>
      </c>
      <c r="C24" s="36" t="s">
        <v>705</v>
      </c>
      <c r="D24" s="36" t="s">
        <v>52</v>
      </c>
      <c r="E24" s="41">
        <v>225361</v>
      </c>
      <c r="F24" s="16">
        <v>156170</v>
      </c>
      <c r="G24" s="16">
        <v>232572.552</v>
      </c>
      <c r="H24" s="33">
        <v>1297</v>
      </c>
      <c r="I24" s="44">
        <v>37434715.710000001</v>
      </c>
      <c r="J24" s="44">
        <v>9934.5656250000029</v>
      </c>
      <c r="K24" s="46">
        <v>1.032</v>
      </c>
      <c r="L24" s="33">
        <v>27.928000000000001</v>
      </c>
      <c r="M24" s="33">
        <v>37.308</v>
      </c>
      <c r="N24" s="33">
        <v>20.51</v>
      </c>
    </row>
    <row r="25" spans="1:14" x14ac:dyDescent="0.3">
      <c r="A25" s="36" t="s">
        <v>32</v>
      </c>
      <c r="B25" s="4">
        <v>2010</v>
      </c>
      <c r="C25" s="36" t="s">
        <v>49</v>
      </c>
      <c r="D25" s="36" t="s">
        <v>52</v>
      </c>
      <c r="E25" s="41">
        <v>82317</v>
      </c>
      <c r="F25" s="16">
        <v>46191</v>
      </c>
      <c r="G25" s="16">
        <v>38935.940999999999</v>
      </c>
      <c r="H25" s="33">
        <v>1297</v>
      </c>
      <c r="I25" s="44">
        <v>13673676.869999999</v>
      </c>
      <c r="J25" s="44">
        <v>19756.080000000002</v>
      </c>
      <c r="K25" s="46">
        <v>0.47299999999999998</v>
      </c>
      <c r="L25" s="33">
        <v>27.928000000000001</v>
      </c>
      <c r="M25" s="33">
        <v>37.308</v>
      </c>
      <c r="N25" s="33">
        <v>20.51</v>
      </c>
    </row>
    <row r="26" spans="1:14" x14ac:dyDescent="0.3">
      <c r="A26" s="36" t="s">
        <v>32</v>
      </c>
      <c r="B26" s="4">
        <v>2010</v>
      </c>
      <c r="C26" s="36" t="s">
        <v>27</v>
      </c>
      <c r="D26" s="36" t="s">
        <v>52</v>
      </c>
      <c r="E26" s="41">
        <v>381529</v>
      </c>
      <c r="F26" s="16">
        <v>207272</v>
      </c>
      <c r="G26" s="16">
        <v>218997.64599999998</v>
      </c>
      <c r="H26" s="33">
        <v>1297</v>
      </c>
      <c r="I26" s="44">
        <v>63375782.189999998</v>
      </c>
      <c r="J26" s="44">
        <v>91566.96</v>
      </c>
      <c r="K26" s="46">
        <v>0.57399999999999995</v>
      </c>
      <c r="L26" s="33">
        <v>27.928000000000001</v>
      </c>
      <c r="M26" s="33">
        <v>37.308</v>
      </c>
      <c r="N26" s="33">
        <v>20.51</v>
      </c>
    </row>
    <row r="27" spans="1:14" x14ac:dyDescent="0.3">
      <c r="A27" s="36" t="s">
        <v>20</v>
      </c>
      <c r="B27" s="4">
        <v>2010</v>
      </c>
      <c r="C27" s="36" t="s">
        <v>27</v>
      </c>
      <c r="D27" s="36" t="s">
        <v>52</v>
      </c>
      <c r="E27" s="41">
        <v>10085</v>
      </c>
      <c r="F27" s="16">
        <v>13143</v>
      </c>
      <c r="G27" s="16">
        <v>13231.52</v>
      </c>
      <c r="H27" s="33">
        <v>956.04893617021185</v>
      </c>
      <c r="I27" s="44">
        <v>1675219.35</v>
      </c>
      <c r="J27" s="44">
        <v>2420.4</v>
      </c>
      <c r="K27" s="46">
        <v>1.3120000000000001</v>
      </c>
      <c r="L27" s="33">
        <v>27.928000000000001</v>
      </c>
      <c r="M27" s="33">
        <v>37.308</v>
      </c>
      <c r="N27" s="33">
        <v>20.51</v>
      </c>
    </row>
    <row r="28" spans="1:14" x14ac:dyDescent="0.3">
      <c r="A28" s="36" t="s">
        <v>22</v>
      </c>
      <c r="B28" s="4">
        <v>2010</v>
      </c>
      <c r="C28" s="36" t="s">
        <v>49</v>
      </c>
      <c r="D28" s="36" t="s">
        <v>23</v>
      </c>
      <c r="E28" s="41">
        <v>733345</v>
      </c>
      <c r="F28" s="16">
        <v>1409869</v>
      </c>
      <c r="G28" s="16">
        <v>1193152.3149999999</v>
      </c>
      <c r="H28" s="33">
        <v>1317.7</v>
      </c>
      <c r="I28" s="44">
        <v>121815937.90000001</v>
      </c>
      <c r="J28" s="44">
        <v>176002.8</v>
      </c>
      <c r="K28" s="46">
        <v>1.627</v>
      </c>
      <c r="L28" s="33">
        <v>25.658000000000001</v>
      </c>
      <c r="M28" s="33">
        <v>35.067999999999998</v>
      </c>
      <c r="N28" s="33">
        <v>16.713999999999999</v>
      </c>
    </row>
    <row r="29" spans="1:14" x14ac:dyDescent="0.3">
      <c r="A29" s="36" t="s">
        <v>22</v>
      </c>
      <c r="B29" s="4">
        <v>2010</v>
      </c>
      <c r="C29" s="36" t="s">
        <v>27</v>
      </c>
      <c r="D29" s="36" t="s">
        <v>23</v>
      </c>
      <c r="E29" s="41">
        <v>45898</v>
      </c>
      <c r="F29" s="16">
        <v>71598</v>
      </c>
      <c r="G29" s="16">
        <v>81101.765999999989</v>
      </c>
      <c r="H29" s="33">
        <v>1317.7</v>
      </c>
      <c r="I29" s="44">
        <v>7624116.7800000003</v>
      </c>
      <c r="J29" s="44">
        <v>11015.52</v>
      </c>
      <c r="K29" s="46">
        <v>1.7669999999999999</v>
      </c>
      <c r="L29" s="33">
        <v>25.658000000000001</v>
      </c>
      <c r="M29" s="33">
        <v>35.067999999999998</v>
      </c>
      <c r="N29" s="33">
        <v>16.713999999999999</v>
      </c>
    </row>
    <row r="30" spans="1:14" x14ac:dyDescent="0.3">
      <c r="A30" s="36" t="s">
        <v>22</v>
      </c>
      <c r="B30" s="4">
        <v>2010</v>
      </c>
      <c r="C30" s="36" t="s">
        <v>27</v>
      </c>
      <c r="D30" s="36" t="s">
        <v>23</v>
      </c>
      <c r="E30" s="41">
        <v>8675</v>
      </c>
      <c r="F30" s="16">
        <v>16983</v>
      </c>
      <c r="G30" s="16">
        <v>16387.075000000001</v>
      </c>
      <c r="H30" s="33">
        <v>1317.7</v>
      </c>
      <c r="I30" s="44">
        <v>1441004.25</v>
      </c>
      <c r="J30" s="44">
        <v>2082</v>
      </c>
      <c r="K30" s="46">
        <v>1.889</v>
      </c>
      <c r="L30" s="33">
        <v>25.658000000000001</v>
      </c>
      <c r="M30" s="33">
        <v>35.067999999999998</v>
      </c>
      <c r="N30" s="33">
        <v>16.713999999999999</v>
      </c>
    </row>
    <row r="31" spans="1:14" x14ac:dyDescent="0.3">
      <c r="A31" s="36" t="s">
        <v>13</v>
      </c>
      <c r="B31" s="4">
        <v>2010</v>
      </c>
      <c r="C31" s="36" t="s">
        <v>49</v>
      </c>
      <c r="D31" s="36" t="s">
        <v>23</v>
      </c>
      <c r="E31" s="41">
        <v>1129304</v>
      </c>
      <c r="F31" s="16">
        <v>2997172.8160000001</v>
      </c>
      <c r="G31" s="16">
        <v>2997172.8160000001</v>
      </c>
      <c r="H31" s="33">
        <v>1317.7</v>
      </c>
      <c r="I31" s="44">
        <v>187588687.40000001</v>
      </c>
      <c r="J31" s="44">
        <v>139190.19461538459</v>
      </c>
      <c r="K31" s="46">
        <v>2.6539999999999999</v>
      </c>
      <c r="L31" s="33">
        <v>25.658000000000001</v>
      </c>
      <c r="M31" s="33">
        <v>35.067999999999998</v>
      </c>
      <c r="N31" s="33">
        <v>16.713999999999999</v>
      </c>
    </row>
    <row r="32" spans="1:14" x14ac:dyDescent="0.3">
      <c r="A32" s="36" t="s">
        <v>13</v>
      </c>
      <c r="B32" s="4">
        <v>2010</v>
      </c>
      <c r="C32" s="36" t="s">
        <v>27</v>
      </c>
      <c r="D32" s="36" t="s">
        <v>23</v>
      </c>
      <c r="E32" s="41">
        <v>49700</v>
      </c>
      <c r="F32" s="16">
        <v>117501</v>
      </c>
      <c r="G32" s="16">
        <v>1325996</v>
      </c>
      <c r="H32" s="33">
        <v>1317.7</v>
      </c>
      <c r="I32" s="44">
        <v>8255667</v>
      </c>
      <c r="J32" s="44">
        <v>11928</v>
      </c>
      <c r="K32" s="46">
        <v>26.68</v>
      </c>
      <c r="L32" s="33">
        <v>25.658000000000001</v>
      </c>
      <c r="M32" s="33" t="s">
        <v>141</v>
      </c>
      <c r="N32" s="33">
        <v>16.713999999999999</v>
      </c>
    </row>
    <row r="33" spans="1:14" x14ac:dyDescent="0.3">
      <c r="A33" s="36" t="s">
        <v>13</v>
      </c>
      <c r="B33" s="4">
        <v>2010</v>
      </c>
      <c r="C33" s="36" t="s">
        <v>120</v>
      </c>
      <c r="D33" s="36" t="s">
        <v>23</v>
      </c>
      <c r="E33" s="41">
        <v>360062</v>
      </c>
      <c r="F33" s="16" t="s">
        <v>142</v>
      </c>
      <c r="G33" s="16">
        <v>1057142.0319999999</v>
      </c>
      <c r="H33" s="33">
        <v>1317.7</v>
      </c>
      <c r="I33" s="44">
        <v>59809898.82</v>
      </c>
      <c r="J33" s="44">
        <v>86414.88</v>
      </c>
      <c r="K33" s="46">
        <v>2.9359999999999999</v>
      </c>
      <c r="L33" s="33">
        <v>25.658000000000001</v>
      </c>
      <c r="M33" s="33">
        <v>35.670389312977157</v>
      </c>
      <c r="N33" s="33">
        <v>16.713999999999999</v>
      </c>
    </row>
    <row r="34" spans="1:14" x14ac:dyDescent="0.3">
      <c r="A34" s="36" t="s">
        <v>18</v>
      </c>
      <c r="B34" s="4">
        <v>2010</v>
      </c>
      <c r="C34" s="36" t="s">
        <v>705</v>
      </c>
      <c r="D34" s="36" t="s">
        <v>23</v>
      </c>
      <c r="E34" s="41">
        <v>436798</v>
      </c>
      <c r="F34" s="16">
        <v>42276713</v>
      </c>
      <c r="G34" s="16">
        <v>42513986.138000004</v>
      </c>
      <c r="H34" s="33">
        <v>1317.7</v>
      </c>
      <c r="I34" s="44">
        <v>72556515.780000001</v>
      </c>
      <c r="J34" s="44">
        <v>104831.52</v>
      </c>
      <c r="K34" s="46">
        <v>97.331000000000003</v>
      </c>
      <c r="L34" s="33">
        <v>25.658000000000001</v>
      </c>
      <c r="M34" s="33">
        <v>35.067999999999998</v>
      </c>
      <c r="N34" s="33">
        <v>16.713999999999999</v>
      </c>
    </row>
    <row r="35" spans="1:14" x14ac:dyDescent="0.3">
      <c r="A35" s="36" t="s">
        <v>31</v>
      </c>
      <c r="B35" s="4">
        <v>2010</v>
      </c>
      <c r="C35" s="36" t="s">
        <v>49</v>
      </c>
      <c r="D35" s="36" t="s">
        <v>23</v>
      </c>
      <c r="E35" s="41">
        <v>193955</v>
      </c>
      <c r="F35" s="16">
        <v>97869</v>
      </c>
      <c r="G35" s="16">
        <v>110554.34999999999</v>
      </c>
      <c r="H35" s="33">
        <v>1317.7</v>
      </c>
      <c r="I35" s="44">
        <v>32217865.050000001</v>
      </c>
      <c r="J35" s="44">
        <v>46549.2</v>
      </c>
      <c r="K35" s="46">
        <v>0.56999999999999995</v>
      </c>
      <c r="L35" s="33">
        <v>25.658000000000001</v>
      </c>
      <c r="M35" s="33">
        <v>35.067999999999998</v>
      </c>
      <c r="N35" s="33">
        <v>16.713999999999999</v>
      </c>
    </row>
    <row r="36" spans="1:14" x14ac:dyDescent="0.3">
      <c r="A36" s="36" t="s">
        <v>31</v>
      </c>
      <c r="B36" s="4">
        <v>2010</v>
      </c>
      <c r="C36" s="36" t="s">
        <v>27</v>
      </c>
      <c r="D36" s="36" t="s">
        <v>23</v>
      </c>
      <c r="E36" s="41">
        <v>193178</v>
      </c>
      <c r="F36" s="16">
        <v>98783</v>
      </c>
      <c r="G36" s="16">
        <v>136576.84599999999</v>
      </c>
      <c r="H36" s="33">
        <v>1317.7</v>
      </c>
      <c r="I36" s="44">
        <v>32088797.579999998</v>
      </c>
      <c r="J36" s="44">
        <v>46362.720000000001</v>
      </c>
      <c r="K36" s="46">
        <v>0.70699999999999996</v>
      </c>
      <c r="L36" s="33">
        <v>25.658000000000001</v>
      </c>
      <c r="M36" s="33">
        <v>35.067999999999998</v>
      </c>
      <c r="N36" s="33">
        <v>16.713999999999999</v>
      </c>
    </row>
    <row r="37" spans="1:14" x14ac:dyDescent="0.3">
      <c r="A37" s="36" t="s">
        <v>31</v>
      </c>
      <c r="B37" s="4">
        <v>2010</v>
      </c>
      <c r="C37" s="36" t="s">
        <v>120</v>
      </c>
      <c r="D37" s="36" t="s">
        <v>23</v>
      </c>
      <c r="E37" s="41">
        <v>22120</v>
      </c>
      <c r="F37" s="16">
        <v>22405</v>
      </c>
      <c r="G37" s="16">
        <v>22827.84</v>
      </c>
      <c r="H37" s="33">
        <v>1317.7</v>
      </c>
      <c r="I37" s="44">
        <v>3674353.2</v>
      </c>
      <c r="J37" s="44">
        <v>5308.8</v>
      </c>
      <c r="K37" s="46">
        <v>1.032</v>
      </c>
      <c r="L37" s="33">
        <v>25.658000000000001</v>
      </c>
      <c r="M37" s="33">
        <v>35.067999999999998</v>
      </c>
      <c r="N37" s="33">
        <v>16.713999999999999</v>
      </c>
    </row>
    <row r="38" spans="1:14" x14ac:dyDescent="0.3">
      <c r="A38" s="36" t="s">
        <v>32</v>
      </c>
      <c r="B38" s="4">
        <v>2010</v>
      </c>
      <c r="C38" s="36" t="s">
        <v>49</v>
      </c>
      <c r="D38" s="36" t="s">
        <v>23</v>
      </c>
      <c r="E38" s="41">
        <v>118318</v>
      </c>
      <c r="F38" s="16">
        <v>42990</v>
      </c>
      <c r="G38" s="16">
        <v>42949.434000000001</v>
      </c>
      <c r="H38" s="33">
        <v>1317.7</v>
      </c>
      <c r="I38" s="44">
        <v>19653802.98</v>
      </c>
      <c r="J38" s="44">
        <v>28396.32</v>
      </c>
      <c r="K38" s="46">
        <v>0.36299999999999999</v>
      </c>
      <c r="L38" s="33">
        <v>25.890999999999998</v>
      </c>
      <c r="M38" s="33">
        <v>35.067999999999998</v>
      </c>
      <c r="N38" s="33">
        <v>16.713999999999999</v>
      </c>
    </row>
    <row r="39" spans="1:14" x14ac:dyDescent="0.3">
      <c r="A39" s="36" t="s">
        <v>32</v>
      </c>
      <c r="B39" s="4">
        <v>2010</v>
      </c>
      <c r="C39" s="36" t="s">
        <v>27</v>
      </c>
      <c r="D39" s="36" t="s">
        <v>23</v>
      </c>
      <c r="E39" s="41">
        <v>8727</v>
      </c>
      <c r="F39" s="16">
        <v>4079</v>
      </c>
      <c r="G39" s="16">
        <v>4079.0000000000005</v>
      </c>
      <c r="H39" s="33">
        <v>1317.7</v>
      </c>
      <c r="I39" s="44">
        <v>1449641.97</v>
      </c>
      <c r="J39" s="44">
        <v>2094.48</v>
      </c>
      <c r="K39" s="46">
        <v>0.46740002291738286</v>
      </c>
      <c r="L39" s="33">
        <v>25.658000000000001</v>
      </c>
      <c r="M39" s="33">
        <v>35.067999999999998</v>
      </c>
      <c r="N39" s="33">
        <v>16.661877862595439</v>
      </c>
    </row>
    <row r="40" spans="1:14" x14ac:dyDescent="0.3">
      <c r="A40" s="36" t="s">
        <v>20</v>
      </c>
      <c r="B40" s="4">
        <v>2010</v>
      </c>
      <c r="C40" s="36" t="s">
        <v>27</v>
      </c>
      <c r="D40" s="36" t="s">
        <v>23</v>
      </c>
      <c r="E40" s="41">
        <v>254755</v>
      </c>
      <c r="F40" s="16">
        <v>300237</v>
      </c>
      <c r="G40" s="16">
        <v>297044.32999999996</v>
      </c>
      <c r="H40" s="33">
        <v>1317.7</v>
      </c>
      <c r="I40" s="44">
        <v>42317353.049999997</v>
      </c>
      <c r="J40" s="44">
        <v>63845.543750000004</v>
      </c>
      <c r="K40" s="46">
        <v>1.1659999999999999</v>
      </c>
      <c r="L40" s="33">
        <v>25.658000000000001</v>
      </c>
      <c r="M40" s="33">
        <v>35.067999999999998</v>
      </c>
      <c r="N40" s="33">
        <v>16.713999999999999</v>
      </c>
    </row>
    <row r="41" spans="1:14" x14ac:dyDescent="0.3">
      <c r="A41" s="36" t="s">
        <v>13</v>
      </c>
      <c r="B41" s="4">
        <v>2010</v>
      </c>
      <c r="C41" s="36" t="s">
        <v>176</v>
      </c>
      <c r="D41" s="36" t="s">
        <v>41</v>
      </c>
      <c r="E41" s="41">
        <v>70498.28</v>
      </c>
      <c r="F41" s="16">
        <v>170262</v>
      </c>
      <c r="G41" s="16">
        <v>157704.65236000001</v>
      </c>
      <c r="H41" s="33">
        <v>3131.8</v>
      </c>
      <c r="I41" s="44">
        <v>11710469.289999999</v>
      </c>
      <c r="J41" s="44">
        <v>16919.587</v>
      </c>
      <c r="K41" s="46">
        <v>2.2370000000000001</v>
      </c>
      <c r="L41" s="33">
        <v>25.239000000000001</v>
      </c>
      <c r="M41" s="33">
        <v>32.523000000000003</v>
      </c>
      <c r="N41" s="33">
        <v>20.003</v>
      </c>
    </row>
    <row r="42" spans="1:14" x14ac:dyDescent="0.3">
      <c r="A42" s="36" t="s">
        <v>13</v>
      </c>
      <c r="B42" s="4">
        <v>2010</v>
      </c>
      <c r="C42" s="36" t="s">
        <v>120</v>
      </c>
      <c r="D42" s="36" t="s">
        <v>41</v>
      </c>
      <c r="E42" s="41">
        <v>51132.63</v>
      </c>
      <c r="F42" s="16">
        <v>137465</v>
      </c>
      <c r="G42" s="16">
        <v>126808.9224</v>
      </c>
      <c r="H42" s="33">
        <v>3131.8</v>
      </c>
      <c r="I42" s="44">
        <v>8493641.1689999998</v>
      </c>
      <c r="J42" s="44">
        <v>12271.831</v>
      </c>
      <c r="K42" s="46">
        <v>2.48</v>
      </c>
      <c r="L42" s="33">
        <v>25.239000000000001</v>
      </c>
      <c r="M42" s="33">
        <v>32.523000000000003</v>
      </c>
      <c r="N42" s="33">
        <v>20.003</v>
      </c>
    </row>
    <row r="43" spans="1:14" x14ac:dyDescent="0.3">
      <c r="A43" s="36" t="s">
        <v>13</v>
      </c>
      <c r="B43" s="4">
        <v>2010</v>
      </c>
      <c r="C43" s="36" t="s">
        <v>324</v>
      </c>
      <c r="D43" s="36" t="s">
        <v>41</v>
      </c>
      <c r="E43" s="41">
        <v>91555.59</v>
      </c>
      <c r="F43" s="16">
        <v>215011</v>
      </c>
      <c r="G43" s="16">
        <v>201605.40917999999</v>
      </c>
      <c r="H43" s="33">
        <v>3131.8</v>
      </c>
      <c r="I43" s="44">
        <v>15208299.050000001</v>
      </c>
      <c r="J43" s="44">
        <v>21973.342000000001</v>
      </c>
      <c r="K43" s="46">
        <v>2.202</v>
      </c>
      <c r="L43" s="33">
        <v>25.239000000000001</v>
      </c>
      <c r="M43" s="33">
        <v>32.523000000000003</v>
      </c>
      <c r="N43" s="33">
        <v>20.003</v>
      </c>
    </row>
    <row r="44" spans="1:14" x14ac:dyDescent="0.3">
      <c r="A44" s="36" t="s">
        <v>18</v>
      </c>
      <c r="B44" s="4">
        <v>2010</v>
      </c>
      <c r="C44" s="36" t="s">
        <v>705</v>
      </c>
      <c r="D44" s="36" t="s">
        <v>41</v>
      </c>
      <c r="E44" s="41">
        <v>2844.91</v>
      </c>
      <c r="F44" s="16">
        <v>271845</v>
      </c>
      <c r="G44" s="16">
        <v>118112.12847</v>
      </c>
      <c r="H44" s="33">
        <v>3131.8</v>
      </c>
      <c r="I44" s="44">
        <v>472568</v>
      </c>
      <c r="J44" s="44">
        <v>682.77800000000002</v>
      </c>
      <c r="K44" s="46">
        <v>41.517000000000003</v>
      </c>
      <c r="L44" s="33">
        <v>25.239000000000001</v>
      </c>
      <c r="M44" s="33">
        <v>32.523000000000003</v>
      </c>
      <c r="N44" s="33">
        <v>20.003</v>
      </c>
    </row>
    <row r="45" spans="1:14" x14ac:dyDescent="0.3">
      <c r="A45" s="36" t="s">
        <v>13</v>
      </c>
      <c r="B45" s="4">
        <v>2010</v>
      </c>
      <c r="C45" s="36" t="s">
        <v>176</v>
      </c>
      <c r="D45" s="36" t="s">
        <v>26</v>
      </c>
      <c r="E45" s="41">
        <v>32596</v>
      </c>
      <c r="F45" s="16">
        <v>42492</v>
      </c>
      <c r="G45" s="16">
        <v>49871.88</v>
      </c>
      <c r="H45" s="33">
        <v>3119.7</v>
      </c>
      <c r="I45" s="44">
        <v>5414521.5599999996</v>
      </c>
      <c r="J45" s="44">
        <v>7823.04</v>
      </c>
      <c r="K45" s="46">
        <v>1.53</v>
      </c>
      <c r="L45" s="33">
        <v>19.234999999999999</v>
      </c>
      <c r="M45" s="33">
        <v>26.452000000000002</v>
      </c>
      <c r="N45" s="33">
        <v>11.877000000000001</v>
      </c>
    </row>
    <row r="46" spans="1:14" x14ac:dyDescent="0.3">
      <c r="A46" s="36" t="s">
        <v>13</v>
      </c>
      <c r="B46" s="4">
        <v>2010</v>
      </c>
      <c r="C46" s="36" t="s">
        <v>27</v>
      </c>
      <c r="D46" s="36" t="s">
        <v>26</v>
      </c>
      <c r="E46" s="41">
        <v>12797</v>
      </c>
      <c r="F46" s="16" t="s">
        <v>144</v>
      </c>
      <c r="G46" s="16">
        <v>26579.368999999999</v>
      </c>
      <c r="H46" s="33">
        <v>3119.7</v>
      </c>
      <c r="I46" s="44">
        <v>2125709.67</v>
      </c>
      <c r="J46" s="44">
        <v>3071.28</v>
      </c>
      <c r="K46" s="46">
        <v>2.077</v>
      </c>
      <c r="L46" s="33">
        <v>19.234999999999999</v>
      </c>
      <c r="M46" s="33">
        <v>26.452000000000002</v>
      </c>
      <c r="N46" s="33">
        <v>11.877000000000001</v>
      </c>
    </row>
    <row r="47" spans="1:14" x14ac:dyDescent="0.3">
      <c r="A47" s="36" t="s">
        <v>13</v>
      </c>
      <c r="B47" s="4">
        <v>2010</v>
      </c>
      <c r="C47" s="36" t="s">
        <v>324</v>
      </c>
      <c r="D47" s="36" t="s">
        <v>26</v>
      </c>
      <c r="E47" s="41">
        <v>62892</v>
      </c>
      <c r="F47" s="16">
        <v>117116</v>
      </c>
      <c r="G47" s="16">
        <v>115029.46799999999</v>
      </c>
      <c r="H47" s="33">
        <v>3119.7</v>
      </c>
      <c r="I47" s="44">
        <v>10446990.119999999</v>
      </c>
      <c r="J47" s="44">
        <v>15094.08</v>
      </c>
      <c r="K47" s="46">
        <v>1.829</v>
      </c>
      <c r="L47" s="33">
        <v>19.234999999999999</v>
      </c>
      <c r="M47" s="33">
        <v>26.452000000000002</v>
      </c>
      <c r="N47" s="33">
        <v>11.877000000000001</v>
      </c>
    </row>
    <row r="48" spans="1:14" x14ac:dyDescent="0.3">
      <c r="A48" s="36" t="s">
        <v>18</v>
      </c>
      <c r="B48" s="4">
        <v>2010</v>
      </c>
      <c r="C48" s="36" t="s">
        <v>705</v>
      </c>
      <c r="D48" s="36" t="s">
        <v>26</v>
      </c>
      <c r="E48" s="41">
        <v>68</v>
      </c>
      <c r="F48" s="16">
        <v>180</v>
      </c>
      <c r="G48" s="16">
        <v>159.80000000000001</v>
      </c>
      <c r="H48" s="33">
        <v>3119.7</v>
      </c>
      <c r="I48" s="44">
        <v>11295.48</v>
      </c>
      <c r="J48" s="44">
        <v>16.32</v>
      </c>
      <c r="K48" s="46">
        <v>2.35</v>
      </c>
      <c r="L48" s="33">
        <v>19.234999999999999</v>
      </c>
      <c r="M48" s="33">
        <v>26.452000000000002</v>
      </c>
      <c r="N48" s="33">
        <v>11.877000000000001</v>
      </c>
    </row>
    <row r="49" spans="1:14" x14ac:dyDescent="0.3">
      <c r="A49" s="36" t="s">
        <v>20</v>
      </c>
      <c r="B49" s="4">
        <v>2010</v>
      </c>
      <c r="C49" s="36" t="s">
        <v>27</v>
      </c>
      <c r="D49" s="36" t="s">
        <v>26</v>
      </c>
      <c r="E49" s="41">
        <v>393</v>
      </c>
      <c r="F49" s="16">
        <v>704</v>
      </c>
      <c r="G49" s="16">
        <v>490.464</v>
      </c>
      <c r="H49" s="33">
        <v>3119.7</v>
      </c>
      <c r="I49" s="44">
        <v>65281.23</v>
      </c>
      <c r="J49" s="44">
        <v>94.32</v>
      </c>
      <c r="K49" s="46">
        <v>1.248</v>
      </c>
      <c r="L49" s="33">
        <v>19.234999999999999</v>
      </c>
      <c r="M49" s="33">
        <v>26.452000000000002</v>
      </c>
      <c r="N49" s="33">
        <v>11.877000000000001</v>
      </c>
    </row>
    <row r="50" spans="1:14" x14ac:dyDescent="0.3">
      <c r="A50" s="36" t="s">
        <v>22</v>
      </c>
      <c r="B50" s="4">
        <v>2011</v>
      </c>
      <c r="C50" s="36" t="s">
        <v>49</v>
      </c>
      <c r="D50" s="36" t="s">
        <v>36</v>
      </c>
      <c r="E50" s="41">
        <v>12</v>
      </c>
      <c r="F50" s="16">
        <v>33</v>
      </c>
      <c r="G50" s="16">
        <v>33</v>
      </c>
      <c r="H50" s="33">
        <v>1434.588</v>
      </c>
      <c r="I50" s="44">
        <v>2010.24</v>
      </c>
      <c r="J50" s="44" t="s">
        <v>146</v>
      </c>
      <c r="K50" s="46">
        <v>2.75</v>
      </c>
      <c r="L50" s="33">
        <v>27.937999999999999</v>
      </c>
      <c r="M50" s="33">
        <v>32.262</v>
      </c>
      <c r="N50" s="33">
        <v>24.398630434782614</v>
      </c>
    </row>
    <row r="51" spans="1:14" x14ac:dyDescent="0.3">
      <c r="A51" s="36" t="s">
        <v>22</v>
      </c>
      <c r="B51" s="4">
        <v>2011</v>
      </c>
      <c r="C51" s="36" t="s">
        <v>120</v>
      </c>
      <c r="D51" s="36" t="s">
        <v>36</v>
      </c>
      <c r="E51" s="41">
        <v>10</v>
      </c>
      <c r="F51" s="16">
        <v>25</v>
      </c>
      <c r="G51" s="16">
        <v>25</v>
      </c>
      <c r="H51" s="33">
        <v>1434.588</v>
      </c>
      <c r="I51" s="44">
        <v>1675.2</v>
      </c>
      <c r="J51" s="44">
        <v>3.3</v>
      </c>
      <c r="K51" s="46">
        <v>2.5</v>
      </c>
      <c r="L51" s="33">
        <v>27.937999999999999</v>
      </c>
      <c r="M51" s="33">
        <v>32.262</v>
      </c>
      <c r="N51" s="33">
        <v>24.398630434782614</v>
      </c>
    </row>
    <row r="52" spans="1:14" x14ac:dyDescent="0.3">
      <c r="A52" s="36" t="s">
        <v>13</v>
      </c>
      <c r="B52" s="4">
        <v>2011</v>
      </c>
      <c r="C52" s="36" t="s">
        <v>49</v>
      </c>
      <c r="D52" s="36" t="s">
        <v>36</v>
      </c>
      <c r="E52" s="41">
        <v>4237</v>
      </c>
      <c r="F52" s="16">
        <v>12794</v>
      </c>
      <c r="G52" s="16">
        <v>12910.139000000001</v>
      </c>
      <c r="H52" s="33">
        <v>1434.588</v>
      </c>
      <c r="I52" s="44">
        <v>709782.24</v>
      </c>
      <c r="J52" s="44">
        <v>1398.21</v>
      </c>
      <c r="K52" s="46">
        <v>3.0470000000000002</v>
      </c>
      <c r="L52" s="33">
        <v>27.937999999999999</v>
      </c>
      <c r="M52" s="33">
        <v>32.262</v>
      </c>
      <c r="N52" s="33">
        <v>23.946000000000002</v>
      </c>
    </row>
    <row r="53" spans="1:14" x14ac:dyDescent="0.3">
      <c r="A53" s="36" t="s">
        <v>13</v>
      </c>
      <c r="B53" s="4">
        <v>2011</v>
      </c>
      <c r="C53" s="36" t="s">
        <v>27</v>
      </c>
      <c r="D53" s="36" t="s">
        <v>36</v>
      </c>
      <c r="E53" s="41">
        <v>10324</v>
      </c>
      <c r="F53" s="16">
        <v>23489</v>
      </c>
      <c r="G53" s="16">
        <v>29495.668000000001</v>
      </c>
      <c r="H53" s="33">
        <v>1434.588</v>
      </c>
      <c r="I53" s="44">
        <v>1729476.48</v>
      </c>
      <c r="J53" s="44">
        <v>3406.92</v>
      </c>
      <c r="K53" s="46">
        <v>2.8570000000000002</v>
      </c>
      <c r="L53" s="33">
        <v>27.937999999999999</v>
      </c>
      <c r="M53" s="33">
        <v>32.262</v>
      </c>
      <c r="N53" s="33">
        <v>23.946000000000002</v>
      </c>
    </row>
    <row r="54" spans="1:14" x14ac:dyDescent="0.3">
      <c r="A54" s="36" t="s">
        <v>13</v>
      </c>
      <c r="B54" s="4">
        <v>2011</v>
      </c>
      <c r="C54" s="36" t="s">
        <v>49</v>
      </c>
      <c r="D54" s="36" t="s">
        <v>36</v>
      </c>
      <c r="E54" s="41">
        <v>2015</v>
      </c>
      <c r="F54" s="16">
        <v>5831</v>
      </c>
      <c r="G54" s="16">
        <v>5017.3500000000004</v>
      </c>
      <c r="H54" s="33">
        <v>1434.588</v>
      </c>
      <c r="I54" s="44">
        <v>337552.8</v>
      </c>
      <c r="J54" s="44">
        <v>664.95</v>
      </c>
      <c r="K54" s="46">
        <v>2.4900000000000002</v>
      </c>
      <c r="L54" s="33">
        <v>27.937999999999999</v>
      </c>
      <c r="M54" s="33">
        <v>32.262</v>
      </c>
      <c r="N54" s="33">
        <v>23.946000000000002</v>
      </c>
    </row>
    <row r="55" spans="1:14" x14ac:dyDescent="0.3">
      <c r="A55" s="36" t="s">
        <v>18</v>
      </c>
      <c r="B55" s="4">
        <v>2011</v>
      </c>
      <c r="C55" s="36" t="s">
        <v>49</v>
      </c>
      <c r="D55" s="36" t="s">
        <v>36</v>
      </c>
      <c r="E55" s="41">
        <v>1949</v>
      </c>
      <c r="F55" s="16">
        <v>287785</v>
      </c>
      <c r="G55" s="16">
        <v>287789.33999999997</v>
      </c>
      <c r="H55" s="33">
        <v>1434.588</v>
      </c>
      <c r="I55" s="44">
        <v>326496.48</v>
      </c>
      <c r="J55" s="44">
        <v>643.16999999999996</v>
      </c>
      <c r="K55" s="46">
        <v>147.66</v>
      </c>
      <c r="L55" s="33">
        <v>27.937999999999999</v>
      </c>
      <c r="M55" s="33">
        <v>32.262</v>
      </c>
      <c r="N55" s="33">
        <v>24.398630434782614</v>
      </c>
    </row>
    <row r="56" spans="1:14" x14ac:dyDescent="0.3">
      <c r="A56" s="36" t="s">
        <v>32</v>
      </c>
      <c r="B56" s="4">
        <v>2011</v>
      </c>
      <c r="C56" s="36" t="s">
        <v>49</v>
      </c>
      <c r="D56" s="36" t="s">
        <v>36</v>
      </c>
      <c r="E56" s="41">
        <v>15</v>
      </c>
      <c r="F56" s="16" t="s">
        <v>148</v>
      </c>
      <c r="G56" s="16">
        <v>12</v>
      </c>
      <c r="H56" s="33">
        <v>1434.588</v>
      </c>
      <c r="I56" s="44">
        <v>2512.8000000000002</v>
      </c>
      <c r="J56" s="44">
        <v>4.95</v>
      </c>
      <c r="K56" s="46">
        <v>0.8</v>
      </c>
      <c r="L56" s="33">
        <v>27.937999999999999</v>
      </c>
      <c r="M56" s="33">
        <v>32.262</v>
      </c>
      <c r="N56" s="33">
        <v>23.946000000000002</v>
      </c>
    </row>
    <row r="57" spans="1:14" x14ac:dyDescent="0.3">
      <c r="A57" s="36" t="s">
        <v>32</v>
      </c>
      <c r="B57" s="4">
        <v>2011</v>
      </c>
      <c r="C57" s="36" t="s">
        <v>27</v>
      </c>
      <c r="D57" s="36" t="s">
        <v>36</v>
      </c>
      <c r="E57" s="41">
        <v>224</v>
      </c>
      <c r="F57" s="16">
        <v>242</v>
      </c>
      <c r="G57" s="16">
        <v>185.92</v>
      </c>
      <c r="H57" s="33">
        <v>1434.588</v>
      </c>
      <c r="I57" s="44">
        <v>37524.480000000003</v>
      </c>
      <c r="J57" s="44">
        <v>73.92</v>
      </c>
      <c r="K57" s="46">
        <v>0.83</v>
      </c>
      <c r="L57" s="33">
        <v>27.937999999999999</v>
      </c>
      <c r="M57" s="33">
        <v>32.711188888888891</v>
      </c>
      <c r="N57" s="33">
        <v>23.946000000000002</v>
      </c>
    </row>
    <row r="58" spans="1:14" x14ac:dyDescent="0.3">
      <c r="A58" s="36" t="s">
        <v>32</v>
      </c>
      <c r="B58" s="4">
        <v>2011</v>
      </c>
      <c r="C58" s="36" t="s">
        <v>120</v>
      </c>
      <c r="D58" s="36" t="s">
        <v>36</v>
      </c>
      <c r="E58" s="41">
        <v>832</v>
      </c>
      <c r="F58" s="16">
        <v>317</v>
      </c>
      <c r="G58" s="16">
        <v>468.41599999999994</v>
      </c>
      <c r="H58" s="33">
        <v>1434.588</v>
      </c>
      <c r="I58" s="44">
        <v>139376.64000000001</v>
      </c>
      <c r="J58" s="44">
        <v>274.56</v>
      </c>
      <c r="K58" s="46">
        <v>0.56299999999999994</v>
      </c>
      <c r="L58" s="33">
        <v>27.937999999999999</v>
      </c>
      <c r="M58" s="33">
        <v>32.262</v>
      </c>
      <c r="N58" s="33">
        <v>23.946000000000002</v>
      </c>
    </row>
    <row r="59" spans="1:14" x14ac:dyDescent="0.3">
      <c r="A59" s="36" t="s">
        <v>13</v>
      </c>
      <c r="B59" s="4">
        <v>2011</v>
      </c>
      <c r="C59" s="36" t="s">
        <v>176</v>
      </c>
      <c r="D59" s="36" t="s">
        <v>15</v>
      </c>
      <c r="E59" s="41">
        <v>276486</v>
      </c>
      <c r="F59" s="16">
        <v>338015</v>
      </c>
      <c r="G59" s="16">
        <v>350860.734</v>
      </c>
      <c r="H59" s="33">
        <v>1743.4</v>
      </c>
      <c r="I59" s="44">
        <v>46316934.719999999</v>
      </c>
      <c r="J59" s="44">
        <v>91240.38</v>
      </c>
      <c r="K59" s="46">
        <v>1.2689999999999999</v>
      </c>
      <c r="L59" s="33">
        <v>23.536000000000001</v>
      </c>
      <c r="M59" s="33">
        <v>32.331000000000003</v>
      </c>
      <c r="N59" s="33">
        <v>15.608000000000001</v>
      </c>
    </row>
    <row r="60" spans="1:14" x14ac:dyDescent="0.3">
      <c r="A60" s="36" t="s">
        <v>13</v>
      </c>
      <c r="B60" s="4">
        <v>2011</v>
      </c>
      <c r="C60" s="36" t="s">
        <v>120</v>
      </c>
      <c r="D60" s="36" t="s">
        <v>15</v>
      </c>
      <c r="E60" s="41">
        <v>393619</v>
      </c>
      <c r="F60" s="16">
        <v>1080072</v>
      </c>
      <c r="G60" s="16">
        <v>980111.31</v>
      </c>
      <c r="H60" s="33">
        <v>1743.4</v>
      </c>
      <c r="I60" s="44">
        <v>65939054.880000003</v>
      </c>
      <c r="J60" s="44">
        <v>129894.27</v>
      </c>
      <c r="K60" s="46">
        <v>2.4900000000000002</v>
      </c>
      <c r="L60" s="33">
        <v>23.536000000000001</v>
      </c>
      <c r="M60" s="33">
        <v>33.02698333333332</v>
      </c>
      <c r="N60" s="33">
        <v>15.608000000000001</v>
      </c>
    </row>
    <row r="61" spans="1:14" x14ac:dyDescent="0.3">
      <c r="A61" s="36" t="s">
        <v>13</v>
      </c>
      <c r="B61" s="4">
        <v>2011</v>
      </c>
      <c r="C61" s="36" t="s">
        <v>324</v>
      </c>
      <c r="D61" s="36" t="s">
        <v>15</v>
      </c>
      <c r="E61" s="41">
        <v>1875601</v>
      </c>
      <c r="F61" s="16">
        <v>3297591</v>
      </c>
      <c r="G61" s="16">
        <v>3370454.997</v>
      </c>
      <c r="H61" s="33">
        <v>1743.4</v>
      </c>
      <c r="I61" s="44">
        <v>128008169.24249999</v>
      </c>
      <c r="J61" s="44">
        <v>618948.32999999996</v>
      </c>
      <c r="K61" s="46">
        <v>1.7969999999999999</v>
      </c>
      <c r="L61" s="33">
        <v>23.536000000000001</v>
      </c>
      <c r="M61" s="33">
        <v>32.331000000000003</v>
      </c>
      <c r="N61" s="33">
        <v>16.539220338983057</v>
      </c>
    </row>
    <row r="62" spans="1:14" x14ac:dyDescent="0.3">
      <c r="A62" s="36" t="s">
        <v>18</v>
      </c>
      <c r="B62" s="4">
        <v>2011</v>
      </c>
      <c r="C62" s="36" t="s">
        <v>705</v>
      </c>
      <c r="D62" s="36" t="s">
        <v>15</v>
      </c>
      <c r="E62" s="41">
        <v>28404</v>
      </c>
      <c r="F62" s="16">
        <v>1052514</v>
      </c>
      <c r="G62" s="16">
        <v>1070575.1640000001</v>
      </c>
      <c r="H62" s="33">
        <v>1743.4</v>
      </c>
      <c r="I62" s="44">
        <v>4758238.08</v>
      </c>
      <c r="J62" s="44">
        <v>9373.32</v>
      </c>
      <c r="K62" s="46">
        <v>37.691000000000003</v>
      </c>
      <c r="L62" s="33">
        <v>23.536000000000001</v>
      </c>
      <c r="M62" s="33">
        <v>32.331000000000003</v>
      </c>
      <c r="N62" s="33">
        <v>15.608000000000001</v>
      </c>
    </row>
    <row r="63" spans="1:14" x14ac:dyDescent="0.3">
      <c r="A63" s="36" t="s">
        <v>32</v>
      </c>
      <c r="B63" s="4">
        <v>2011</v>
      </c>
      <c r="C63" s="36" t="s">
        <v>27</v>
      </c>
      <c r="D63" s="36" t="s">
        <v>15</v>
      </c>
      <c r="E63" s="41">
        <v>53669</v>
      </c>
      <c r="F63" s="16">
        <v>29832</v>
      </c>
      <c r="G63" s="16">
        <v>30376.653999999999</v>
      </c>
      <c r="H63" s="33">
        <v>1743.4</v>
      </c>
      <c r="I63" s="44">
        <v>8990630.8800000008</v>
      </c>
      <c r="J63" s="44">
        <v>17710.77</v>
      </c>
      <c r="K63" s="46">
        <v>0.56599999999999995</v>
      </c>
      <c r="L63" s="33">
        <v>23.536000000000001</v>
      </c>
      <c r="M63" s="33">
        <v>32.331000000000003</v>
      </c>
      <c r="N63" s="33">
        <v>15.608000000000001</v>
      </c>
    </row>
    <row r="64" spans="1:14" x14ac:dyDescent="0.3">
      <c r="A64" s="36" t="s">
        <v>20</v>
      </c>
      <c r="B64" s="4">
        <v>2011</v>
      </c>
      <c r="C64" s="36" t="s">
        <v>27</v>
      </c>
      <c r="D64" s="36" t="s">
        <v>15</v>
      </c>
      <c r="E64" s="41">
        <v>40194</v>
      </c>
      <c r="F64" s="16">
        <v>48592</v>
      </c>
      <c r="G64" s="16">
        <v>47026.979999999996</v>
      </c>
      <c r="H64" s="33">
        <v>1743.4</v>
      </c>
      <c r="I64" s="44">
        <v>6733298.8799999999</v>
      </c>
      <c r="J64" s="44">
        <v>13264.02</v>
      </c>
      <c r="K64" s="46">
        <v>1.17</v>
      </c>
      <c r="L64" s="33">
        <v>23.536000000000001</v>
      </c>
      <c r="M64" s="33">
        <v>32.331000000000003</v>
      </c>
      <c r="N64" s="33" t="s">
        <v>151</v>
      </c>
    </row>
    <row r="65" spans="1:14" x14ac:dyDescent="0.3">
      <c r="A65" s="36" t="s">
        <v>22</v>
      </c>
      <c r="B65" s="4">
        <v>2011</v>
      </c>
      <c r="C65" s="36" t="s">
        <v>49</v>
      </c>
      <c r="D65" s="36" t="s">
        <v>52</v>
      </c>
      <c r="E65" s="41">
        <v>37057</v>
      </c>
      <c r="F65" s="16">
        <v>31267</v>
      </c>
      <c r="G65" s="16">
        <v>36834.658000000003</v>
      </c>
      <c r="H65" s="33">
        <v>861.9</v>
      </c>
      <c r="I65" s="44">
        <v>6207788.6399999997</v>
      </c>
      <c r="J65" s="44">
        <v>12228.81</v>
      </c>
      <c r="K65" s="46">
        <v>0.99399999999999999</v>
      </c>
      <c r="L65" s="33">
        <v>28.331</v>
      </c>
      <c r="M65" s="33">
        <v>38.133000000000003</v>
      </c>
      <c r="N65" s="33">
        <v>19.902999999999999</v>
      </c>
    </row>
    <row r="66" spans="1:14" x14ac:dyDescent="0.3">
      <c r="A66" s="36" t="s">
        <v>22</v>
      </c>
      <c r="B66" s="4">
        <v>2011</v>
      </c>
      <c r="C66" s="36" t="s">
        <v>27</v>
      </c>
      <c r="D66" s="36" t="s">
        <v>52</v>
      </c>
      <c r="E66" s="41">
        <v>5379</v>
      </c>
      <c r="F66" s="16">
        <v>9505</v>
      </c>
      <c r="G66" s="16">
        <v>9095.889000000001</v>
      </c>
      <c r="H66" s="33">
        <v>956.04893617021185</v>
      </c>
      <c r="I66" s="44">
        <v>901090.08</v>
      </c>
      <c r="J66" s="44">
        <v>1775.07</v>
      </c>
      <c r="K66" s="46">
        <v>1.6910000000000001</v>
      </c>
      <c r="L66" s="33">
        <v>28.331</v>
      </c>
      <c r="M66" s="33">
        <v>38.133000000000003</v>
      </c>
      <c r="N66" s="33">
        <v>19.902999999999999</v>
      </c>
    </row>
    <row r="67" spans="1:14" x14ac:dyDescent="0.3">
      <c r="A67" s="36" t="s">
        <v>13</v>
      </c>
      <c r="B67" s="4">
        <v>2011</v>
      </c>
      <c r="C67" s="36" t="s">
        <v>49</v>
      </c>
      <c r="D67" s="36" t="s">
        <v>52</v>
      </c>
      <c r="E67" s="41">
        <v>2873949</v>
      </c>
      <c r="F67" s="16">
        <v>8563334</v>
      </c>
      <c r="G67" s="16">
        <v>8360317.6409999998</v>
      </c>
      <c r="H67" s="33">
        <v>861.9</v>
      </c>
      <c r="I67" s="44">
        <v>481443936.5</v>
      </c>
      <c r="J67" s="44">
        <v>948403.17</v>
      </c>
      <c r="K67" s="46">
        <v>2.9089999999999998</v>
      </c>
      <c r="L67" s="33">
        <v>28.331</v>
      </c>
      <c r="M67" s="33">
        <v>37.972936842105277</v>
      </c>
      <c r="N67" s="33">
        <v>19.902999999999999</v>
      </c>
    </row>
    <row r="68" spans="1:14" x14ac:dyDescent="0.3">
      <c r="A68" s="36" t="s">
        <v>13</v>
      </c>
      <c r="B68" s="4">
        <v>2011</v>
      </c>
      <c r="C68" s="36" t="s">
        <v>27</v>
      </c>
      <c r="D68" s="36" t="s">
        <v>52</v>
      </c>
      <c r="E68" s="41">
        <v>1221899</v>
      </c>
      <c r="F68" s="16">
        <v>4328458</v>
      </c>
      <c r="G68" s="16">
        <v>3704797.7680000002</v>
      </c>
      <c r="H68" s="33">
        <v>861.9</v>
      </c>
      <c r="I68" s="44">
        <v>204692520.5</v>
      </c>
      <c r="J68" s="44">
        <v>403226.67</v>
      </c>
      <c r="K68" s="46">
        <v>3.032</v>
      </c>
      <c r="L68" s="33">
        <v>28.331</v>
      </c>
      <c r="M68" s="33">
        <v>38.133000000000003</v>
      </c>
      <c r="N68" s="33">
        <v>19.902999999999999</v>
      </c>
    </row>
    <row r="69" spans="1:14" x14ac:dyDescent="0.3">
      <c r="A69" s="36" t="s">
        <v>18</v>
      </c>
      <c r="B69" s="4">
        <v>2011</v>
      </c>
      <c r="C69" s="36" t="s">
        <v>705</v>
      </c>
      <c r="D69" s="36" t="s">
        <v>52</v>
      </c>
      <c r="E69" s="41">
        <v>204038</v>
      </c>
      <c r="F69" s="16">
        <v>16688857</v>
      </c>
      <c r="G69" s="16">
        <v>17550532.608000003</v>
      </c>
      <c r="H69" s="33">
        <v>861.9</v>
      </c>
      <c r="I69" s="44">
        <v>34180445.759999998</v>
      </c>
      <c r="J69" s="44">
        <v>67332.539999999994</v>
      </c>
      <c r="K69" s="46">
        <v>86.016000000000005</v>
      </c>
      <c r="L69" s="33">
        <v>28.331</v>
      </c>
      <c r="M69" s="33">
        <v>38.133000000000003</v>
      </c>
      <c r="N69" s="33">
        <v>19.902999999999999</v>
      </c>
    </row>
    <row r="70" spans="1:14" x14ac:dyDescent="0.3">
      <c r="A70" s="36" t="s">
        <v>31</v>
      </c>
      <c r="B70" s="4">
        <v>2011</v>
      </c>
      <c r="C70" s="36" t="s">
        <v>705</v>
      </c>
      <c r="D70" s="36" t="s">
        <v>52</v>
      </c>
      <c r="E70" s="41">
        <v>157535</v>
      </c>
      <c r="F70" s="16">
        <v>123565</v>
      </c>
      <c r="G70" s="16">
        <v>154069.23000000001</v>
      </c>
      <c r="H70" s="33">
        <v>861.9</v>
      </c>
      <c r="I70" s="44">
        <v>5131394.2055555545</v>
      </c>
      <c r="J70" s="44">
        <v>51986.55</v>
      </c>
      <c r="K70" s="46">
        <v>0.97799999999999998</v>
      </c>
      <c r="L70" s="33">
        <v>28.331</v>
      </c>
      <c r="M70" s="33">
        <v>38.133000000000003</v>
      </c>
      <c r="N70" s="33">
        <v>19.902999999999999</v>
      </c>
    </row>
    <row r="71" spans="1:14" x14ac:dyDescent="0.3">
      <c r="A71" s="36" t="s">
        <v>32</v>
      </c>
      <c r="B71" s="4">
        <v>2011</v>
      </c>
      <c r="C71" s="36" t="s">
        <v>27</v>
      </c>
      <c r="D71" s="36" t="s">
        <v>52</v>
      </c>
      <c r="E71" s="41">
        <v>62571</v>
      </c>
      <c r="F71" s="16">
        <v>40360</v>
      </c>
      <c r="G71" s="16">
        <v>37417.457999999999</v>
      </c>
      <c r="H71" s="33">
        <v>861.9</v>
      </c>
      <c r="I71" s="44">
        <v>10481893.92</v>
      </c>
      <c r="J71" s="44">
        <v>20648.43</v>
      </c>
      <c r="K71" s="46">
        <v>0.59799999999999998</v>
      </c>
      <c r="L71" s="33">
        <v>28.331</v>
      </c>
      <c r="M71" s="33">
        <v>38.133000000000003</v>
      </c>
      <c r="N71" s="33">
        <v>19.902999999999999</v>
      </c>
    </row>
    <row r="72" spans="1:14" x14ac:dyDescent="0.3">
      <c r="A72" s="36" t="s">
        <v>32</v>
      </c>
      <c r="B72" s="4">
        <v>2011</v>
      </c>
      <c r="C72" s="36" t="s">
        <v>27</v>
      </c>
      <c r="D72" s="36" t="s">
        <v>52</v>
      </c>
      <c r="E72" s="41">
        <v>586738.35125448019</v>
      </c>
      <c r="F72" s="16">
        <v>327400</v>
      </c>
      <c r="G72" s="16">
        <v>327400</v>
      </c>
      <c r="H72" s="33">
        <v>861.9</v>
      </c>
      <c r="I72" s="44">
        <v>79930325.280000001</v>
      </c>
      <c r="J72" s="44">
        <v>157455.87</v>
      </c>
      <c r="K72" s="46">
        <v>0.55800000000000005</v>
      </c>
      <c r="L72" s="33">
        <v>28.331</v>
      </c>
      <c r="M72" s="33">
        <v>38.133000000000003</v>
      </c>
      <c r="N72" s="33">
        <v>19.902999999999999</v>
      </c>
    </row>
    <row r="73" spans="1:14" x14ac:dyDescent="0.3">
      <c r="A73" s="36" t="s">
        <v>20</v>
      </c>
      <c r="B73" s="4">
        <v>2011</v>
      </c>
      <c r="C73" s="36" t="s">
        <v>27</v>
      </c>
      <c r="D73" s="36" t="s">
        <v>52</v>
      </c>
      <c r="E73" s="41">
        <v>8255</v>
      </c>
      <c r="F73" s="16">
        <v>10914</v>
      </c>
      <c r="G73" s="16">
        <v>10789.285</v>
      </c>
      <c r="H73" s="33">
        <v>861.9</v>
      </c>
      <c r="I73" s="44">
        <v>1382877.6</v>
      </c>
      <c r="J73" s="44">
        <v>2724.15</v>
      </c>
      <c r="K73" s="46">
        <v>1.3069999999999999</v>
      </c>
      <c r="L73" s="33">
        <v>28.331</v>
      </c>
      <c r="M73" s="33">
        <v>38.133000000000003</v>
      </c>
      <c r="N73" s="33">
        <v>19.902999999999999</v>
      </c>
    </row>
    <row r="74" spans="1:14" x14ac:dyDescent="0.3">
      <c r="A74" s="36" t="s">
        <v>22</v>
      </c>
      <c r="B74" s="4">
        <v>2011</v>
      </c>
      <c r="C74" s="36" t="s">
        <v>49</v>
      </c>
      <c r="D74" s="36" t="s">
        <v>23</v>
      </c>
      <c r="E74" s="41">
        <v>638473</v>
      </c>
      <c r="F74" s="16">
        <v>1086824</v>
      </c>
      <c r="G74" s="16">
        <v>938555.30999999994</v>
      </c>
      <c r="H74" s="33">
        <v>1178.9860000000001</v>
      </c>
      <c r="I74" s="44">
        <v>106956997</v>
      </c>
      <c r="J74" s="44">
        <v>210696.09</v>
      </c>
      <c r="K74" s="46">
        <v>1.47</v>
      </c>
      <c r="L74" s="33">
        <v>25.433</v>
      </c>
      <c r="M74" s="33">
        <v>35.125</v>
      </c>
      <c r="N74" s="33">
        <v>16.151</v>
      </c>
    </row>
    <row r="75" spans="1:14" x14ac:dyDescent="0.3">
      <c r="A75" s="36" t="s">
        <v>22</v>
      </c>
      <c r="B75" s="4">
        <v>2011</v>
      </c>
      <c r="C75" s="36" t="s">
        <v>27</v>
      </c>
      <c r="D75" s="36" t="s">
        <v>23</v>
      </c>
      <c r="E75" s="41">
        <v>33850</v>
      </c>
      <c r="F75" s="16">
        <v>59271.35</v>
      </c>
      <c r="G75" s="16">
        <v>59271.35</v>
      </c>
      <c r="H75" s="33">
        <v>1178.9860000000001</v>
      </c>
      <c r="I75" s="44">
        <v>5670552</v>
      </c>
      <c r="J75" s="44">
        <v>11170.5</v>
      </c>
      <c r="K75" s="46">
        <v>1.7509999999999999</v>
      </c>
      <c r="L75" s="33">
        <v>25.433</v>
      </c>
      <c r="M75" s="33">
        <v>35.125</v>
      </c>
      <c r="N75" s="33">
        <v>16.151</v>
      </c>
    </row>
    <row r="76" spans="1:14" x14ac:dyDescent="0.3">
      <c r="A76" s="36" t="s">
        <v>22</v>
      </c>
      <c r="B76" s="4">
        <v>2011</v>
      </c>
      <c r="C76" s="36" t="s">
        <v>120</v>
      </c>
      <c r="D76" s="36" t="s">
        <v>23</v>
      </c>
      <c r="E76" s="41">
        <v>7608</v>
      </c>
      <c r="F76" s="16">
        <v>14649</v>
      </c>
      <c r="G76" s="16">
        <v>14698.655999999999</v>
      </c>
      <c r="H76" s="33">
        <v>1178.9860000000001</v>
      </c>
      <c r="I76" s="44">
        <v>1274492.1599999999</v>
      </c>
      <c r="J76" s="44">
        <v>2510.64</v>
      </c>
      <c r="K76" s="46">
        <v>1.9319999999999999</v>
      </c>
      <c r="L76" s="33">
        <v>25.433</v>
      </c>
      <c r="M76" s="33">
        <v>35.125</v>
      </c>
      <c r="N76" s="33">
        <v>16.151</v>
      </c>
    </row>
    <row r="77" spans="1:14" x14ac:dyDescent="0.3">
      <c r="A77" s="36" t="s">
        <v>13</v>
      </c>
      <c r="B77" s="4">
        <v>2011</v>
      </c>
      <c r="C77" s="36" t="s">
        <v>49</v>
      </c>
      <c r="D77" s="36" t="s">
        <v>23</v>
      </c>
      <c r="E77" s="41">
        <v>1117720</v>
      </c>
      <c r="F77" s="16">
        <v>3218289</v>
      </c>
      <c r="G77" s="16">
        <v>3021197.1599999997</v>
      </c>
      <c r="H77" s="33">
        <v>1178.9860000000001</v>
      </c>
      <c r="I77" s="44">
        <v>187240454.40000001</v>
      </c>
      <c r="J77" s="44">
        <v>368847.6</v>
      </c>
      <c r="K77" s="46">
        <v>2.7029999999999998</v>
      </c>
      <c r="L77" s="33">
        <v>25.433</v>
      </c>
      <c r="M77" s="33">
        <v>35.125</v>
      </c>
      <c r="N77" s="33">
        <v>16.151</v>
      </c>
    </row>
    <row r="78" spans="1:14" x14ac:dyDescent="0.3">
      <c r="A78" s="36" t="s">
        <v>13</v>
      </c>
      <c r="B78" s="4">
        <v>2011</v>
      </c>
      <c r="C78" s="36" t="s">
        <v>27</v>
      </c>
      <c r="D78" s="36" t="s">
        <v>23</v>
      </c>
      <c r="E78" s="41">
        <v>43192</v>
      </c>
      <c r="F78" s="16">
        <v>94196</v>
      </c>
      <c r="G78" s="16">
        <v>102710.576</v>
      </c>
      <c r="H78" s="33">
        <v>1178.9860000000001</v>
      </c>
      <c r="I78" s="44">
        <v>7235523.8399999999</v>
      </c>
      <c r="J78" s="44">
        <v>14253.36</v>
      </c>
      <c r="K78" s="46">
        <v>2.3780000000000001</v>
      </c>
      <c r="L78" s="33">
        <v>25.433</v>
      </c>
      <c r="M78" s="33">
        <v>35.125</v>
      </c>
      <c r="N78" s="33">
        <v>16.151</v>
      </c>
    </row>
    <row r="79" spans="1:14" x14ac:dyDescent="0.3">
      <c r="A79" s="36" t="s">
        <v>13</v>
      </c>
      <c r="B79" s="4">
        <v>2011</v>
      </c>
      <c r="C79" s="36" t="s">
        <v>120</v>
      </c>
      <c r="D79" s="36" t="s">
        <v>23</v>
      </c>
      <c r="E79" s="41">
        <v>255223</v>
      </c>
      <c r="F79" s="16">
        <v>869134</v>
      </c>
      <c r="G79" s="16">
        <v>748058.61300000001</v>
      </c>
      <c r="H79" s="33">
        <v>1178.9860000000001</v>
      </c>
      <c r="I79" s="44">
        <v>42754956.960000001</v>
      </c>
      <c r="J79" s="44">
        <v>84223.59</v>
      </c>
      <c r="K79" s="46">
        <v>2.931</v>
      </c>
      <c r="L79" s="33">
        <v>25.433</v>
      </c>
      <c r="M79" s="33">
        <v>35.125</v>
      </c>
      <c r="N79" s="33">
        <v>16.151</v>
      </c>
    </row>
    <row r="80" spans="1:14" x14ac:dyDescent="0.3">
      <c r="A80" s="36" t="s">
        <v>18</v>
      </c>
      <c r="B80" s="4">
        <v>2011</v>
      </c>
      <c r="C80" s="36" t="s">
        <v>705</v>
      </c>
      <c r="D80" s="36" t="s">
        <v>23</v>
      </c>
      <c r="E80" s="41">
        <v>431405</v>
      </c>
      <c r="F80" s="16">
        <v>38555959.065000005</v>
      </c>
      <c r="G80" s="16">
        <v>38555959.065000005</v>
      </c>
      <c r="H80" s="33">
        <v>1178.9860000000001</v>
      </c>
      <c r="I80" s="44">
        <v>72268965.599999994</v>
      </c>
      <c r="J80" s="44">
        <v>142363.65</v>
      </c>
      <c r="K80" s="46">
        <v>89.373000000000005</v>
      </c>
      <c r="L80" s="33">
        <v>25.433</v>
      </c>
      <c r="M80" s="33">
        <v>35.125</v>
      </c>
      <c r="N80" s="33">
        <v>16.151</v>
      </c>
    </row>
    <row r="81" spans="1:14" x14ac:dyDescent="0.3">
      <c r="A81" s="36" t="s">
        <v>31</v>
      </c>
      <c r="B81" s="4">
        <v>2011</v>
      </c>
      <c r="C81" s="36" t="s">
        <v>49</v>
      </c>
      <c r="D81" s="36" t="s">
        <v>23</v>
      </c>
      <c r="E81" s="41">
        <v>190774</v>
      </c>
      <c r="F81" s="16">
        <v>82494</v>
      </c>
      <c r="G81" s="16">
        <v>96531.644</v>
      </c>
      <c r="H81" s="33">
        <v>1178.9860000000001</v>
      </c>
      <c r="I81" s="44">
        <v>31958460.48</v>
      </c>
      <c r="J81" s="44">
        <v>62955.42</v>
      </c>
      <c r="K81" s="46">
        <v>0.50600000000000001</v>
      </c>
      <c r="L81" s="33">
        <v>25.433</v>
      </c>
      <c r="M81" s="33">
        <v>35.125</v>
      </c>
      <c r="N81" s="33">
        <v>16.151</v>
      </c>
    </row>
    <row r="82" spans="1:14" x14ac:dyDescent="0.3">
      <c r="A82" s="36" t="s">
        <v>31</v>
      </c>
      <c r="B82" s="4">
        <v>2011</v>
      </c>
      <c r="C82" s="36" t="s">
        <v>27</v>
      </c>
      <c r="D82" s="36" t="s">
        <v>23</v>
      </c>
      <c r="E82" s="41">
        <v>172011</v>
      </c>
      <c r="F82" s="16">
        <v>65833</v>
      </c>
      <c r="G82" s="16">
        <v>100110.40199999999</v>
      </c>
      <c r="H82" s="33">
        <v>1178.9860000000001</v>
      </c>
      <c r="I82" s="44">
        <v>28815282.719999999</v>
      </c>
      <c r="J82" s="44">
        <v>56763.63</v>
      </c>
      <c r="K82" s="46">
        <v>0.58199999999999996</v>
      </c>
      <c r="L82" s="33">
        <v>25.433</v>
      </c>
      <c r="M82" s="33">
        <v>35.125</v>
      </c>
      <c r="N82" s="33">
        <v>16.151</v>
      </c>
    </row>
    <row r="83" spans="1:14" x14ac:dyDescent="0.3">
      <c r="A83" s="36" t="s">
        <v>31</v>
      </c>
      <c r="B83" s="4">
        <v>2011</v>
      </c>
      <c r="C83" s="36" t="s">
        <v>120</v>
      </c>
      <c r="D83" s="36" t="s">
        <v>23</v>
      </c>
      <c r="E83" s="41">
        <v>18482</v>
      </c>
      <c r="F83" s="16">
        <v>18869</v>
      </c>
      <c r="G83" s="16">
        <v>19128.87</v>
      </c>
      <c r="H83" s="33">
        <v>1178.9860000000001</v>
      </c>
      <c r="I83" s="44">
        <v>3096104.64</v>
      </c>
      <c r="J83" s="44">
        <v>6099.06</v>
      </c>
      <c r="K83" s="46">
        <v>1.0349999999999999</v>
      </c>
      <c r="L83" s="33">
        <v>25.433</v>
      </c>
      <c r="M83" s="33">
        <v>35.125</v>
      </c>
      <c r="N83" s="33">
        <v>16.151</v>
      </c>
    </row>
    <row r="84" spans="1:14" x14ac:dyDescent="0.3">
      <c r="A84" s="36" t="s">
        <v>32</v>
      </c>
      <c r="B84" s="4">
        <v>2011</v>
      </c>
      <c r="C84" s="36" t="s">
        <v>49</v>
      </c>
      <c r="D84" s="36" t="s">
        <v>23</v>
      </c>
      <c r="E84" s="41">
        <v>82170.666666666672</v>
      </c>
      <c r="F84" s="16">
        <v>30814</v>
      </c>
      <c r="G84" s="16">
        <v>30814</v>
      </c>
      <c r="H84" s="33">
        <v>1178.9860000000001</v>
      </c>
      <c r="I84" s="44">
        <v>14074025.279999999</v>
      </c>
      <c r="J84" s="44">
        <v>27724.62</v>
      </c>
      <c r="K84" s="46">
        <v>0.375</v>
      </c>
      <c r="L84" s="33">
        <v>25.433</v>
      </c>
      <c r="M84" s="33">
        <v>35.125</v>
      </c>
      <c r="N84" s="33">
        <v>16.151</v>
      </c>
    </row>
    <row r="85" spans="1:14" x14ac:dyDescent="0.3">
      <c r="A85" s="36" t="s">
        <v>32</v>
      </c>
      <c r="B85" s="4">
        <v>2011</v>
      </c>
      <c r="C85" s="36" t="s">
        <v>27</v>
      </c>
      <c r="D85" s="36" t="s">
        <v>23</v>
      </c>
      <c r="E85" s="41">
        <v>8260</v>
      </c>
      <c r="F85" s="16">
        <v>4199</v>
      </c>
      <c r="G85" s="16">
        <v>4220.8599999999997</v>
      </c>
      <c r="H85" s="33">
        <v>1178.9860000000001</v>
      </c>
      <c r="I85" s="44">
        <v>1383715.2</v>
      </c>
      <c r="J85" s="44">
        <v>2725.8</v>
      </c>
      <c r="K85" s="46">
        <v>0.51100000000000001</v>
      </c>
      <c r="L85" s="33">
        <v>25.433</v>
      </c>
      <c r="M85" s="33">
        <v>35.125</v>
      </c>
      <c r="N85" s="33">
        <v>16.151</v>
      </c>
    </row>
    <row r="86" spans="1:14" x14ac:dyDescent="0.3">
      <c r="A86" s="36" t="s">
        <v>20</v>
      </c>
      <c r="B86" s="4">
        <v>2011</v>
      </c>
      <c r="C86" s="36" t="s">
        <v>27</v>
      </c>
      <c r="D86" s="36" t="s">
        <v>23</v>
      </c>
      <c r="E86" s="41">
        <v>225472</v>
      </c>
      <c r="F86" s="16">
        <v>200932</v>
      </c>
      <c r="G86" s="16">
        <v>200932</v>
      </c>
      <c r="H86" s="33">
        <v>1178.9860000000001</v>
      </c>
      <c r="I86" s="44">
        <v>37771069.439999998</v>
      </c>
      <c r="J86" s="44">
        <v>74405.759999999995</v>
      </c>
      <c r="K86" s="46">
        <v>0.8911616520011354</v>
      </c>
      <c r="L86" s="33">
        <v>25.433</v>
      </c>
      <c r="M86" s="33">
        <v>35.125</v>
      </c>
      <c r="N86" s="33">
        <v>16.151</v>
      </c>
    </row>
    <row r="87" spans="1:14" x14ac:dyDescent="0.3">
      <c r="A87" s="36" t="s">
        <v>13</v>
      </c>
      <c r="B87" s="4">
        <v>2011</v>
      </c>
      <c r="C87" s="36" t="s">
        <v>176</v>
      </c>
      <c r="D87" s="36" t="s">
        <v>41</v>
      </c>
      <c r="E87" s="41">
        <v>68134.83</v>
      </c>
      <c r="F87" s="16">
        <v>171662</v>
      </c>
      <c r="G87" s="16">
        <v>156846.37866000002</v>
      </c>
      <c r="H87" s="33">
        <v>3035.1</v>
      </c>
      <c r="I87" s="44">
        <v>11413946.720000001</v>
      </c>
      <c r="J87" s="44">
        <v>22484.493999999999</v>
      </c>
      <c r="K87" s="46">
        <v>2.302</v>
      </c>
      <c r="L87" s="33">
        <v>24.698</v>
      </c>
      <c r="M87" s="33">
        <v>31.777999999999999</v>
      </c>
      <c r="N87" s="33">
        <v>18.803000000000001</v>
      </c>
    </row>
    <row r="88" spans="1:14" x14ac:dyDescent="0.3">
      <c r="A88" s="36" t="s">
        <v>13</v>
      </c>
      <c r="B88" s="4">
        <v>2011</v>
      </c>
      <c r="C88" s="36" t="s">
        <v>120</v>
      </c>
      <c r="D88" s="36" t="s">
        <v>41</v>
      </c>
      <c r="E88" s="41">
        <v>47290.01</v>
      </c>
      <c r="F88" s="16">
        <v>149217</v>
      </c>
      <c r="G88" s="16">
        <v>127683.02700000002</v>
      </c>
      <c r="H88" s="33">
        <v>3035.1</v>
      </c>
      <c r="I88" s="44">
        <v>7922022.4749999996</v>
      </c>
      <c r="J88" s="44">
        <v>15605.703</v>
      </c>
      <c r="K88" s="46">
        <v>2.7</v>
      </c>
      <c r="L88" s="33">
        <v>24.698</v>
      </c>
      <c r="M88" s="33">
        <v>31.777999999999999</v>
      </c>
      <c r="N88" s="33">
        <v>18.803000000000001</v>
      </c>
    </row>
    <row r="89" spans="1:14" x14ac:dyDescent="0.3">
      <c r="A89" s="36" t="s">
        <v>13</v>
      </c>
      <c r="B89" s="4">
        <v>2011</v>
      </c>
      <c r="C89" s="36" t="s">
        <v>324</v>
      </c>
      <c r="D89" s="36" t="s">
        <v>41</v>
      </c>
      <c r="E89" s="41">
        <v>92734.9</v>
      </c>
      <c r="F89" s="16">
        <v>224974.86739999999</v>
      </c>
      <c r="G89" s="16">
        <v>224974.86739999999</v>
      </c>
      <c r="H89" s="33">
        <v>3035.1</v>
      </c>
      <c r="I89" s="44">
        <v>15534950.449999999</v>
      </c>
      <c r="J89" s="44">
        <v>21246.127433333331</v>
      </c>
      <c r="K89" s="46">
        <v>2.4260000000000002</v>
      </c>
      <c r="L89" s="33" t="s">
        <v>153</v>
      </c>
      <c r="M89" s="33">
        <v>31.777999999999999</v>
      </c>
      <c r="N89" s="33">
        <v>18.803000000000001</v>
      </c>
    </row>
    <row r="90" spans="1:14" x14ac:dyDescent="0.3">
      <c r="A90" s="36" t="s">
        <v>18</v>
      </c>
      <c r="B90" s="4">
        <v>2011</v>
      </c>
      <c r="C90" s="36" t="s">
        <v>705</v>
      </c>
      <c r="D90" s="36" t="s">
        <v>41</v>
      </c>
      <c r="E90" s="41">
        <v>2604.41</v>
      </c>
      <c r="F90" s="16">
        <v>263034</v>
      </c>
      <c r="G90" s="16">
        <v>98977.997639999987</v>
      </c>
      <c r="H90" s="33">
        <v>3035.1</v>
      </c>
      <c r="I90" s="44">
        <v>436290.76299999998</v>
      </c>
      <c r="J90" s="44">
        <v>859.45500000000004</v>
      </c>
      <c r="K90" s="46">
        <v>38.003999999999998</v>
      </c>
      <c r="L90" s="33">
        <v>24.698</v>
      </c>
      <c r="M90" s="33">
        <v>32.699233333333332</v>
      </c>
      <c r="N90" s="33">
        <v>18.803000000000001</v>
      </c>
    </row>
    <row r="91" spans="1:14" x14ac:dyDescent="0.3">
      <c r="A91" s="36" t="s">
        <v>13</v>
      </c>
      <c r="B91" s="4">
        <v>2011</v>
      </c>
      <c r="C91" s="36" t="s">
        <v>176</v>
      </c>
      <c r="D91" s="36" t="s">
        <v>26</v>
      </c>
      <c r="E91" s="41">
        <v>32605</v>
      </c>
      <c r="F91" s="16">
        <v>43401</v>
      </c>
      <c r="G91" s="16">
        <v>49266.154999999999</v>
      </c>
      <c r="H91" s="33">
        <v>4083.105</v>
      </c>
      <c r="I91" s="44">
        <v>5461989.5999999996</v>
      </c>
      <c r="J91" s="44">
        <v>10759.65</v>
      </c>
      <c r="K91" s="46">
        <v>1.5109999999999999</v>
      </c>
      <c r="L91" s="33">
        <v>18.835000000000001</v>
      </c>
      <c r="M91" s="33">
        <v>26.724</v>
      </c>
      <c r="N91" s="33">
        <v>12.008600000000001</v>
      </c>
    </row>
    <row r="92" spans="1:14" x14ac:dyDescent="0.3">
      <c r="A92" s="36" t="s">
        <v>13</v>
      </c>
      <c r="B92" s="4">
        <v>2011</v>
      </c>
      <c r="C92" s="36" t="s">
        <v>27</v>
      </c>
      <c r="D92" s="36" t="s">
        <v>26</v>
      </c>
      <c r="E92" s="41">
        <v>12836</v>
      </c>
      <c r="F92" s="16">
        <v>54206</v>
      </c>
      <c r="G92" s="16">
        <v>26570.519999999997</v>
      </c>
      <c r="H92" s="33">
        <v>4083.105</v>
      </c>
      <c r="I92" s="44">
        <v>2150286.7200000002</v>
      </c>
      <c r="J92" s="44">
        <v>4235.88</v>
      </c>
      <c r="K92" s="46">
        <v>2.0699999999999998</v>
      </c>
      <c r="L92" s="33">
        <v>18.835000000000001</v>
      </c>
      <c r="M92" s="33">
        <v>26.724</v>
      </c>
      <c r="N92" s="33">
        <v>11.385</v>
      </c>
    </row>
    <row r="93" spans="1:14" x14ac:dyDescent="0.3">
      <c r="A93" s="36" t="s">
        <v>13</v>
      </c>
      <c r="B93" s="4">
        <v>2011</v>
      </c>
      <c r="C93" s="36" t="s">
        <v>324</v>
      </c>
      <c r="D93" s="36" t="s">
        <v>26</v>
      </c>
      <c r="E93" s="41" t="s">
        <v>154</v>
      </c>
      <c r="F93" s="16">
        <v>125124</v>
      </c>
      <c r="G93" s="16">
        <v>125124</v>
      </c>
      <c r="H93" s="33">
        <v>4083.105</v>
      </c>
      <c r="I93" s="44">
        <v>10626463.68</v>
      </c>
      <c r="J93" s="44">
        <v>20933.22</v>
      </c>
      <c r="K93" s="46">
        <v>1.9725068575212032</v>
      </c>
      <c r="L93" s="33">
        <v>18.835000000000001</v>
      </c>
      <c r="M93" s="33">
        <v>26.724</v>
      </c>
      <c r="N93" s="33">
        <v>11.385</v>
      </c>
    </row>
    <row r="94" spans="1:14" x14ac:dyDescent="0.3">
      <c r="A94" s="36" t="s">
        <v>18</v>
      </c>
      <c r="B94" s="4">
        <v>2011</v>
      </c>
      <c r="C94" s="36" t="s">
        <v>705</v>
      </c>
      <c r="D94" s="36" t="s">
        <v>26</v>
      </c>
      <c r="E94" s="41">
        <v>74</v>
      </c>
      <c r="F94" s="16">
        <v>199</v>
      </c>
      <c r="G94" s="16">
        <v>180.85599999999999</v>
      </c>
      <c r="H94" s="33">
        <v>4083.105</v>
      </c>
      <c r="I94" s="44">
        <v>12396.48</v>
      </c>
      <c r="J94" s="44">
        <v>24.42</v>
      </c>
      <c r="K94" s="46">
        <v>2.444</v>
      </c>
      <c r="L94" s="33">
        <v>18.835000000000001</v>
      </c>
      <c r="M94" s="33">
        <v>26.724</v>
      </c>
      <c r="N94" s="33">
        <v>11.385</v>
      </c>
    </row>
    <row r="95" spans="1:14" x14ac:dyDescent="0.3">
      <c r="A95" s="36" t="s">
        <v>20</v>
      </c>
      <c r="B95" s="4">
        <v>2011</v>
      </c>
      <c r="C95" s="36" t="s">
        <v>27</v>
      </c>
      <c r="D95" s="36" t="s">
        <v>26</v>
      </c>
      <c r="E95" s="41">
        <v>395</v>
      </c>
      <c r="F95" s="16">
        <v>710</v>
      </c>
      <c r="G95" s="16">
        <v>529.30000000000007</v>
      </c>
      <c r="H95" s="33">
        <v>4083.105</v>
      </c>
      <c r="I95" s="44">
        <v>66170.399999999994</v>
      </c>
      <c r="J95" s="44">
        <v>130.35</v>
      </c>
      <c r="K95" s="46">
        <v>1.34</v>
      </c>
      <c r="L95" s="33">
        <v>18.835000000000001</v>
      </c>
      <c r="M95" s="33">
        <v>26.724</v>
      </c>
      <c r="N95" s="33">
        <v>11.385</v>
      </c>
    </row>
    <row r="96" spans="1:14" x14ac:dyDescent="0.3">
      <c r="A96" s="36" t="s">
        <v>22</v>
      </c>
      <c r="B96" s="4">
        <v>2011</v>
      </c>
      <c r="C96" s="36" t="s">
        <v>49</v>
      </c>
      <c r="D96" s="36" t="s">
        <v>80</v>
      </c>
      <c r="E96" s="41">
        <v>68835</v>
      </c>
      <c r="F96" s="16">
        <v>181491</v>
      </c>
      <c r="G96" s="16">
        <v>179452.845</v>
      </c>
      <c r="H96" s="33">
        <v>926.5</v>
      </c>
      <c r="I96" s="44">
        <v>11531239.199999999</v>
      </c>
      <c r="J96" s="44">
        <v>22715.55</v>
      </c>
      <c r="K96" s="46">
        <v>2.6070000000000002</v>
      </c>
      <c r="L96" s="33">
        <v>27.114999999999998</v>
      </c>
      <c r="M96" s="33">
        <v>36.442</v>
      </c>
      <c r="N96" s="33">
        <v>19.239000000000001</v>
      </c>
    </row>
    <row r="97" spans="1:14" x14ac:dyDescent="0.3">
      <c r="A97" s="36" t="s">
        <v>22</v>
      </c>
      <c r="B97" s="4">
        <v>2011</v>
      </c>
      <c r="C97" s="36" t="s">
        <v>49</v>
      </c>
      <c r="D97" s="36" t="s">
        <v>80</v>
      </c>
      <c r="E97" s="41">
        <v>13970</v>
      </c>
      <c r="F97" s="16">
        <v>43371</v>
      </c>
      <c r="G97" s="16">
        <v>40219.629999999997</v>
      </c>
      <c r="H97" s="33">
        <v>926.5</v>
      </c>
      <c r="I97" s="44">
        <v>2340254.4</v>
      </c>
      <c r="J97" s="44">
        <v>16000.483529411766</v>
      </c>
      <c r="K97" s="46">
        <v>2.879</v>
      </c>
      <c r="L97" s="33">
        <v>27.114999999999998</v>
      </c>
      <c r="M97" s="33">
        <v>36.442</v>
      </c>
      <c r="N97" s="33">
        <v>19.239000000000001</v>
      </c>
    </row>
    <row r="98" spans="1:14" x14ac:dyDescent="0.3">
      <c r="A98" s="36" t="s">
        <v>13</v>
      </c>
      <c r="B98" s="4">
        <v>2011</v>
      </c>
      <c r="C98" s="36" t="s">
        <v>49</v>
      </c>
      <c r="D98" s="36" t="s">
        <v>80</v>
      </c>
      <c r="E98" s="41">
        <v>1903772</v>
      </c>
      <c r="F98" s="16">
        <v>7458657</v>
      </c>
      <c r="G98" s="16">
        <v>8045340.4720000001</v>
      </c>
      <c r="H98" s="33">
        <v>926.5</v>
      </c>
      <c r="I98" s="44">
        <v>318919885.39999998</v>
      </c>
      <c r="J98" s="44">
        <v>628244.76</v>
      </c>
      <c r="K98" s="46">
        <v>4.226</v>
      </c>
      <c r="L98" s="33">
        <v>27.114999999999998</v>
      </c>
      <c r="M98" s="33">
        <v>36.442</v>
      </c>
      <c r="N98" s="33">
        <v>19.239000000000001</v>
      </c>
    </row>
    <row r="99" spans="1:14" x14ac:dyDescent="0.3">
      <c r="A99" s="36" t="s">
        <v>18</v>
      </c>
      <c r="B99" s="4">
        <v>2011</v>
      </c>
      <c r="C99" s="36" t="s">
        <v>705</v>
      </c>
      <c r="D99" s="36" t="s">
        <v>80</v>
      </c>
      <c r="E99" s="41">
        <v>346350</v>
      </c>
      <c r="F99" s="16">
        <v>38974842</v>
      </c>
      <c r="G99" s="16">
        <v>39392463.600000001</v>
      </c>
      <c r="H99" s="33">
        <v>926.5</v>
      </c>
      <c r="I99" s="44">
        <v>58020552</v>
      </c>
      <c r="J99" s="44">
        <v>114295.5</v>
      </c>
      <c r="K99" s="46">
        <v>113.736</v>
      </c>
      <c r="L99" s="33">
        <v>27.114999999999998</v>
      </c>
      <c r="M99" s="33">
        <v>36.442</v>
      </c>
      <c r="N99" s="33">
        <v>19.239000000000001</v>
      </c>
    </row>
    <row r="100" spans="1:14" x14ac:dyDescent="0.3">
      <c r="A100" s="36" t="s">
        <v>31</v>
      </c>
      <c r="B100" s="4">
        <v>2011</v>
      </c>
      <c r="C100" s="36" t="s">
        <v>705</v>
      </c>
      <c r="D100" s="36" t="s">
        <v>80</v>
      </c>
      <c r="E100" s="41">
        <v>13610</v>
      </c>
      <c r="F100" s="16">
        <v>24622</v>
      </c>
      <c r="G100" s="16">
        <v>24212.19</v>
      </c>
      <c r="H100" s="33">
        <v>926.5</v>
      </c>
      <c r="I100" s="44">
        <v>2279947.2000000002</v>
      </c>
      <c r="J100" s="44">
        <v>4491.3</v>
      </c>
      <c r="K100" s="46">
        <v>1.7789999999999999</v>
      </c>
      <c r="L100" s="33">
        <v>27.114999999999998</v>
      </c>
      <c r="M100" s="33">
        <v>36.442</v>
      </c>
      <c r="N100" s="33">
        <v>20.060930555555579</v>
      </c>
    </row>
    <row r="101" spans="1:14" x14ac:dyDescent="0.3">
      <c r="A101" s="36" t="s">
        <v>32</v>
      </c>
      <c r="B101" s="4">
        <v>2011</v>
      </c>
      <c r="C101" s="36" t="s">
        <v>705</v>
      </c>
      <c r="D101" s="36" t="s">
        <v>80</v>
      </c>
      <c r="E101" s="41">
        <v>308263</v>
      </c>
      <c r="F101" s="16">
        <v>178816</v>
      </c>
      <c r="G101" s="16">
        <v>204378.36900000001</v>
      </c>
      <c r="H101" s="33">
        <v>926.5</v>
      </c>
      <c r="I101" s="44">
        <v>51640217.759999998</v>
      </c>
      <c r="J101" s="44">
        <v>101726.79</v>
      </c>
      <c r="K101" s="46">
        <v>0.66300000000000003</v>
      </c>
      <c r="L101" s="33">
        <v>27.114999999999998</v>
      </c>
      <c r="M101" s="33">
        <v>36.442</v>
      </c>
      <c r="N101" s="33">
        <v>19.239000000000001</v>
      </c>
    </row>
    <row r="102" spans="1:14" x14ac:dyDescent="0.3">
      <c r="A102" s="36" t="s">
        <v>22</v>
      </c>
      <c r="B102" s="4">
        <v>2012</v>
      </c>
      <c r="C102" s="36" t="s">
        <v>49</v>
      </c>
      <c r="D102" s="36" t="s">
        <v>52</v>
      </c>
      <c r="E102" s="41">
        <v>36000</v>
      </c>
      <c r="F102" s="16">
        <v>38000</v>
      </c>
      <c r="G102" s="16">
        <v>43452</v>
      </c>
      <c r="H102" s="33">
        <v>968.7</v>
      </c>
      <c r="I102" s="44">
        <v>5428800</v>
      </c>
      <c r="J102" s="44">
        <v>11160</v>
      </c>
      <c r="K102" s="46">
        <v>1.2070000000000001</v>
      </c>
      <c r="L102" s="33">
        <v>28.273</v>
      </c>
      <c r="M102" s="33">
        <v>38.031999999999996</v>
      </c>
      <c r="N102" s="33">
        <v>19.922000000000001</v>
      </c>
    </row>
    <row r="103" spans="1:14" x14ac:dyDescent="0.3">
      <c r="A103" s="36" t="s">
        <v>22</v>
      </c>
      <c r="B103" s="4">
        <v>2012</v>
      </c>
      <c r="C103" s="36" t="s">
        <v>27</v>
      </c>
      <c r="D103" s="36" t="s">
        <v>52</v>
      </c>
      <c r="E103" s="41">
        <v>5000</v>
      </c>
      <c r="F103" s="16">
        <v>6000</v>
      </c>
      <c r="G103" s="16">
        <v>6000</v>
      </c>
      <c r="H103" s="33">
        <v>968.7</v>
      </c>
      <c r="I103" s="44">
        <v>754000</v>
      </c>
      <c r="J103" s="44">
        <v>1550</v>
      </c>
      <c r="K103" s="46">
        <v>1.2</v>
      </c>
      <c r="L103" s="33">
        <v>28.273</v>
      </c>
      <c r="M103" s="33">
        <v>38.031999999999996</v>
      </c>
      <c r="N103" s="33">
        <v>19.922000000000001</v>
      </c>
    </row>
    <row r="104" spans="1:14" x14ac:dyDescent="0.3">
      <c r="A104" s="36" t="s">
        <v>13</v>
      </c>
      <c r="B104" s="4">
        <v>2012</v>
      </c>
      <c r="C104" s="36" t="s">
        <v>49</v>
      </c>
      <c r="D104" s="36" t="s">
        <v>52</v>
      </c>
      <c r="E104" s="41">
        <v>2487000</v>
      </c>
      <c r="F104" s="16">
        <v>7167000</v>
      </c>
      <c r="G104" s="16">
        <v>7386390.0000000009</v>
      </c>
      <c r="H104" s="33">
        <v>968.7</v>
      </c>
      <c r="I104" s="44">
        <v>375039600</v>
      </c>
      <c r="J104" s="44">
        <v>770970</v>
      </c>
      <c r="K104" s="46">
        <v>2.97</v>
      </c>
      <c r="L104" s="33">
        <v>28.273</v>
      </c>
      <c r="M104" s="33">
        <v>38.031999999999996</v>
      </c>
      <c r="N104" s="33">
        <v>19.922000000000001</v>
      </c>
    </row>
    <row r="105" spans="1:14" x14ac:dyDescent="0.3">
      <c r="A105" s="36" t="s">
        <v>13</v>
      </c>
      <c r="B105" s="4">
        <v>2012</v>
      </c>
      <c r="C105" s="36" t="s">
        <v>27</v>
      </c>
      <c r="D105" s="36" t="s">
        <v>52</v>
      </c>
      <c r="E105" s="41">
        <v>1141000</v>
      </c>
      <c r="F105" s="16">
        <v>4344000</v>
      </c>
      <c r="G105" s="16">
        <v>3701404.0000000005</v>
      </c>
      <c r="H105" s="33">
        <v>968.7</v>
      </c>
      <c r="I105" s="44">
        <v>172062800</v>
      </c>
      <c r="J105" s="44">
        <v>353710</v>
      </c>
      <c r="K105" s="46">
        <v>3.2440000000000002</v>
      </c>
      <c r="L105" s="33">
        <v>28.273</v>
      </c>
      <c r="M105" s="33">
        <v>38.031999999999996</v>
      </c>
      <c r="N105" s="33">
        <v>20.258717171717141</v>
      </c>
    </row>
    <row r="106" spans="1:14" x14ac:dyDescent="0.3">
      <c r="A106" s="36" t="s">
        <v>18</v>
      </c>
      <c r="B106" s="4">
        <v>2012</v>
      </c>
      <c r="C106" s="36" t="s">
        <v>705</v>
      </c>
      <c r="D106" s="36" t="s">
        <v>52</v>
      </c>
      <c r="E106" s="41">
        <v>196000</v>
      </c>
      <c r="F106" s="16">
        <v>15448000</v>
      </c>
      <c r="G106" s="16">
        <v>16032604.000000002</v>
      </c>
      <c r="H106" s="33">
        <v>968.7</v>
      </c>
      <c r="I106" s="44">
        <v>29556800</v>
      </c>
      <c r="J106" s="44">
        <v>60760</v>
      </c>
      <c r="K106" s="46">
        <v>81.799000000000007</v>
      </c>
      <c r="L106" s="33">
        <v>28.273</v>
      </c>
      <c r="M106" s="33">
        <v>38.031999999999996</v>
      </c>
      <c r="N106" s="33">
        <v>19.922000000000001</v>
      </c>
    </row>
    <row r="107" spans="1:14" x14ac:dyDescent="0.3">
      <c r="A107" s="36" t="s">
        <v>31</v>
      </c>
      <c r="B107" s="4">
        <v>2012</v>
      </c>
      <c r="C107" s="36" t="s">
        <v>49</v>
      </c>
      <c r="D107" s="36" t="s">
        <v>52</v>
      </c>
      <c r="E107" s="41">
        <v>19000</v>
      </c>
      <c r="F107" s="16">
        <v>14000</v>
      </c>
      <c r="G107" s="16">
        <v>14497</v>
      </c>
      <c r="H107" s="33">
        <v>968.7</v>
      </c>
      <c r="I107" s="44">
        <v>2865200</v>
      </c>
      <c r="J107" s="44">
        <v>5890</v>
      </c>
      <c r="K107" s="46">
        <v>0.76300000000000001</v>
      </c>
      <c r="L107" s="33">
        <v>28.273</v>
      </c>
      <c r="M107" s="33">
        <v>38.031999999999996</v>
      </c>
      <c r="N107" s="33">
        <v>19.922000000000001</v>
      </c>
    </row>
    <row r="108" spans="1:14" x14ac:dyDescent="0.3">
      <c r="A108" s="36" t="s">
        <v>31</v>
      </c>
      <c r="B108" s="4">
        <v>2012</v>
      </c>
      <c r="C108" s="36" t="s">
        <v>27</v>
      </c>
      <c r="D108" s="36" t="s">
        <v>52</v>
      </c>
      <c r="E108" s="41">
        <v>123000</v>
      </c>
      <c r="F108" s="16">
        <v>87000</v>
      </c>
      <c r="G108" s="16">
        <v>93234</v>
      </c>
      <c r="H108" s="33">
        <v>968.7</v>
      </c>
      <c r="I108" s="44">
        <v>18548400</v>
      </c>
      <c r="J108" s="44">
        <v>38130</v>
      </c>
      <c r="K108" s="46">
        <v>0.75800000000000001</v>
      </c>
      <c r="L108" s="33">
        <v>28.273</v>
      </c>
      <c r="M108" s="33">
        <v>38.031999999999996</v>
      </c>
      <c r="N108" s="33">
        <v>19.922000000000001</v>
      </c>
    </row>
    <row r="109" spans="1:14" x14ac:dyDescent="0.3">
      <c r="A109" s="36" t="s">
        <v>32</v>
      </c>
      <c r="B109" s="4">
        <v>2012</v>
      </c>
      <c r="C109" s="36" t="s">
        <v>49</v>
      </c>
      <c r="D109" s="36" t="s">
        <v>52</v>
      </c>
      <c r="E109" s="41">
        <v>57000</v>
      </c>
      <c r="F109" s="16">
        <v>51000</v>
      </c>
      <c r="G109" s="16">
        <v>47367</v>
      </c>
      <c r="H109" s="33">
        <v>968.7</v>
      </c>
      <c r="I109" s="44">
        <v>8595600</v>
      </c>
      <c r="J109" s="44">
        <v>17670</v>
      </c>
      <c r="K109" s="46">
        <v>0.83099999999999996</v>
      </c>
      <c r="L109" s="33">
        <v>28.273</v>
      </c>
      <c r="M109" s="33">
        <v>38.031999999999996</v>
      </c>
      <c r="N109" s="33">
        <v>19.922000000000001</v>
      </c>
    </row>
    <row r="110" spans="1:14" x14ac:dyDescent="0.3">
      <c r="A110" s="36" t="s">
        <v>32</v>
      </c>
      <c r="B110" s="4">
        <v>2012</v>
      </c>
      <c r="C110" s="36" t="s">
        <v>27</v>
      </c>
      <c r="D110" s="36" t="s">
        <v>52</v>
      </c>
      <c r="E110" s="41">
        <v>387000</v>
      </c>
      <c r="F110" s="16">
        <v>321000</v>
      </c>
      <c r="G110" s="16">
        <v>268191</v>
      </c>
      <c r="H110" s="33">
        <v>968.7</v>
      </c>
      <c r="I110" s="44">
        <v>58359600</v>
      </c>
      <c r="J110" s="44">
        <v>119970</v>
      </c>
      <c r="K110" s="46">
        <v>0.69299999999999995</v>
      </c>
      <c r="L110" s="33">
        <v>28.273</v>
      </c>
      <c r="M110" s="33">
        <v>38.031999999999996</v>
      </c>
      <c r="N110" s="33">
        <v>19.922000000000001</v>
      </c>
    </row>
    <row r="111" spans="1:14" x14ac:dyDescent="0.3">
      <c r="A111" s="36" t="s">
        <v>20</v>
      </c>
      <c r="B111" s="4">
        <v>2012</v>
      </c>
      <c r="C111" s="36" t="s">
        <v>27</v>
      </c>
      <c r="D111" s="36" t="s">
        <v>52</v>
      </c>
      <c r="E111" s="41">
        <v>8000</v>
      </c>
      <c r="F111" s="16">
        <v>9000</v>
      </c>
      <c r="G111" s="16">
        <v>10000</v>
      </c>
      <c r="H111" s="33">
        <v>968.7</v>
      </c>
      <c r="I111" s="44">
        <v>1206400</v>
      </c>
      <c r="J111" s="44">
        <v>2480</v>
      </c>
      <c r="K111" s="46">
        <v>1.25</v>
      </c>
      <c r="L111" s="33">
        <v>28.273</v>
      </c>
      <c r="M111" s="33">
        <v>38.031999999999996</v>
      </c>
      <c r="N111" s="33">
        <v>19.922000000000001</v>
      </c>
    </row>
    <row r="112" spans="1:14" x14ac:dyDescent="0.3">
      <c r="A112" s="36" t="s">
        <v>13</v>
      </c>
      <c r="B112" s="4">
        <v>2012</v>
      </c>
      <c r="C112" s="36" t="s">
        <v>176</v>
      </c>
      <c r="D112" s="36" t="s">
        <v>15</v>
      </c>
      <c r="E112" s="41">
        <v>238178</v>
      </c>
      <c r="F112" s="16">
        <v>308745</v>
      </c>
      <c r="G112" s="16">
        <v>307487.79800000001</v>
      </c>
      <c r="H112" s="33">
        <v>2167.5</v>
      </c>
      <c r="I112" s="44">
        <v>35917242.399999999</v>
      </c>
      <c r="J112" s="44">
        <v>73835.179999999993</v>
      </c>
      <c r="K112" s="46">
        <v>1.2909999999999999</v>
      </c>
      <c r="L112" s="33">
        <v>23.952000000000002</v>
      </c>
      <c r="M112" s="33">
        <v>32.981000000000002</v>
      </c>
      <c r="N112" s="33">
        <v>15.994999999999999</v>
      </c>
    </row>
    <row r="113" spans="1:14" x14ac:dyDescent="0.3">
      <c r="A113" s="36" t="s">
        <v>13</v>
      </c>
      <c r="B113" s="4">
        <v>2012</v>
      </c>
      <c r="C113" s="36" t="s">
        <v>120</v>
      </c>
      <c r="D113" s="36" t="s">
        <v>15</v>
      </c>
      <c r="E113" s="41">
        <v>389140</v>
      </c>
      <c r="F113" s="16">
        <v>1155877</v>
      </c>
      <c r="G113" s="16">
        <v>1078696.0799999998</v>
      </c>
      <c r="H113" s="33">
        <v>2167.5</v>
      </c>
      <c r="I113" s="44">
        <v>58682312</v>
      </c>
      <c r="J113" s="44">
        <v>120633.4</v>
      </c>
      <c r="K113" s="46">
        <v>2.7719999999999998</v>
      </c>
      <c r="L113" s="33">
        <v>23.952000000000002</v>
      </c>
      <c r="M113" s="33">
        <v>32.981000000000002</v>
      </c>
      <c r="N113" s="33">
        <v>15.994999999999999</v>
      </c>
    </row>
    <row r="114" spans="1:14" x14ac:dyDescent="0.3">
      <c r="A114" s="36" t="s">
        <v>13</v>
      </c>
      <c r="B114" s="4">
        <v>2012</v>
      </c>
      <c r="C114" s="36" t="s">
        <v>324</v>
      </c>
      <c r="D114" s="36" t="s">
        <v>15</v>
      </c>
      <c r="E114" s="41">
        <v>1857410</v>
      </c>
      <c r="F114" s="16" t="s">
        <v>157</v>
      </c>
      <c r="G114" s="16">
        <v>3657240.29</v>
      </c>
      <c r="H114" s="33">
        <v>2167.5</v>
      </c>
      <c r="I114" s="44">
        <v>280097428</v>
      </c>
      <c r="J114" s="44">
        <v>575797.1</v>
      </c>
      <c r="K114" s="46">
        <v>1.9690000000000001</v>
      </c>
      <c r="L114" s="33">
        <v>23.952000000000002</v>
      </c>
      <c r="M114" s="33">
        <v>32.981000000000002</v>
      </c>
      <c r="N114" s="33">
        <v>15.994999999999999</v>
      </c>
    </row>
    <row r="115" spans="1:14" x14ac:dyDescent="0.3">
      <c r="A115" s="36" t="s">
        <v>18</v>
      </c>
      <c r="B115" s="4">
        <v>2012</v>
      </c>
      <c r="C115" s="36" t="s">
        <v>705</v>
      </c>
      <c r="D115" s="36" t="s">
        <v>15</v>
      </c>
      <c r="E115" s="41">
        <v>28871</v>
      </c>
      <c r="F115" s="16">
        <v>1028161</v>
      </c>
      <c r="G115" s="16">
        <v>1031329.8620000001</v>
      </c>
      <c r="H115" s="33">
        <v>2167.5</v>
      </c>
      <c r="I115" s="44">
        <v>4353746.8</v>
      </c>
      <c r="J115" s="44">
        <v>8950.01</v>
      </c>
      <c r="K115" s="46">
        <v>35.722000000000001</v>
      </c>
      <c r="L115" s="33">
        <v>23.952000000000002</v>
      </c>
      <c r="M115" s="33">
        <v>32.981000000000002</v>
      </c>
      <c r="N115" s="33">
        <v>15.994999999999999</v>
      </c>
    </row>
    <row r="116" spans="1:14" x14ac:dyDescent="0.3">
      <c r="A116" s="36" t="s">
        <v>32</v>
      </c>
      <c r="B116" s="4">
        <v>2012</v>
      </c>
      <c r="C116" s="36" t="s">
        <v>27</v>
      </c>
      <c r="D116" s="36" t="s">
        <v>15</v>
      </c>
      <c r="E116" s="41">
        <v>48527</v>
      </c>
      <c r="F116" s="16">
        <v>26735</v>
      </c>
      <c r="G116" s="16">
        <v>26544.269</v>
      </c>
      <c r="H116" s="33">
        <v>2167.5</v>
      </c>
      <c r="I116" s="44" t="s">
        <v>158</v>
      </c>
      <c r="J116" s="44">
        <v>17814.571818181819</v>
      </c>
      <c r="K116" s="46">
        <v>0.54700000000000004</v>
      </c>
      <c r="L116" s="33">
        <v>23.952000000000002</v>
      </c>
      <c r="M116" s="33">
        <v>32.981000000000002</v>
      </c>
      <c r="N116" s="33">
        <v>16.539220338983057</v>
      </c>
    </row>
    <row r="117" spans="1:14" x14ac:dyDescent="0.3">
      <c r="A117" s="36" t="s">
        <v>20</v>
      </c>
      <c r="B117" s="4">
        <v>2012</v>
      </c>
      <c r="C117" s="36" t="s">
        <v>27</v>
      </c>
      <c r="D117" s="36" t="s">
        <v>15</v>
      </c>
      <c r="E117" s="41">
        <v>33984</v>
      </c>
      <c r="F117" s="16">
        <v>42513.983999999997</v>
      </c>
      <c r="G117" s="16">
        <v>42513.983999999997</v>
      </c>
      <c r="H117" s="33">
        <v>2167.5</v>
      </c>
      <c r="I117" s="44">
        <v>5124787.2</v>
      </c>
      <c r="J117" s="44">
        <v>10535.04</v>
      </c>
      <c r="K117" s="46">
        <v>1.2509999999999999</v>
      </c>
      <c r="L117" s="33">
        <v>7.9974999999999996</v>
      </c>
      <c r="M117" s="33">
        <v>33.02698333333332</v>
      </c>
      <c r="N117" s="33">
        <v>15.994999999999999</v>
      </c>
    </row>
    <row r="118" spans="1:14" x14ac:dyDescent="0.3">
      <c r="A118" s="36" t="s">
        <v>22</v>
      </c>
      <c r="B118" s="4">
        <v>2012</v>
      </c>
      <c r="C118" s="36" t="s">
        <v>49</v>
      </c>
      <c r="D118" s="36" t="s">
        <v>23</v>
      </c>
      <c r="E118" s="41">
        <v>603184</v>
      </c>
      <c r="F118" s="16">
        <v>913852</v>
      </c>
      <c r="G118" s="16">
        <v>826362.08000000007</v>
      </c>
      <c r="H118" s="33">
        <v>956.2</v>
      </c>
      <c r="I118" s="44">
        <v>90960147.200000003</v>
      </c>
      <c r="J118" s="44">
        <v>186987.04</v>
      </c>
      <c r="K118" s="46">
        <v>1.37</v>
      </c>
      <c r="L118" s="33">
        <v>25.795999999999999</v>
      </c>
      <c r="M118" s="33">
        <v>36.159999999999997</v>
      </c>
      <c r="N118" s="33">
        <v>16.265999999999998</v>
      </c>
    </row>
    <row r="119" spans="1:14" x14ac:dyDescent="0.3">
      <c r="A119" s="36" t="s">
        <v>22</v>
      </c>
      <c r="B119" s="4">
        <v>2012</v>
      </c>
      <c r="C119" s="36" t="s">
        <v>27</v>
      </c>
      <c r="D119" s="36" t="s">
        <v>23</v>
      </c>
      <c r="E119" s="41">
        <v>36638</v>
      </c>
      <c r="F119" s="16">
        <v>52791</v>
      </c>
      <c r="G119" s="16">
        <v>51439.752</v>
      </c>
      <c r="H119" s="33">
        <v>956.2</v>
      </c>
      <c r="I119" s="44">
        <v>5525010.4000000004</v>
      </c>
      <c r="J119" s="44">
        <v>11357.78</v>
      </c>
      <c r="K119" s="46">
        <v>1.4039999999999999</v>
      </c>
      <c r="L119" s="33">
        <v>25.795999999999999</v>
      </c>
      <c r="M119" s="33">
        <v>36.159999999999997</v>
      </c>
      <c r="N119" s="33">
        <v>16.265999999999998</v>
      </c>
    </row>
    <row r="120" spans="1:14" x14ac:dyDescent="0.3">
      <c r="A120" s="36" t="s">
        <v>22</v>
      </c>
      <c r="B120" s="4">
        <v>2012</v>
      </c>
      <c r="C120" s="36" t="s">
        <v>120</v>
      </c>
      <c r="D120" s="36" t="s">
        <v>23</v>
      </c>
      <c r="E120" s="41">
        <v>5239</v>
      </c>
      <c r="F120" s="16">
        <v>0</v>
      </c>
      <c r="G120" s="16">
        <v>7989.4749999999995</v>
      </c>
      <c r="H120" s="33">
        <v>956.2</v>
      </c>
      <c r="I120" s="44">
        <v>790041.2</v>
      </c>
      <c r="J120" s="44">
        <v>1624.09</v>
      </c>
      <c r="K120" s="46">
        <v>1.5249999999999999</v>
      </c>
      <c r="L120" s="33">
        <v>25.795999999999999</v>
      </c>
      <c r="M120" s="33">
        <v>36.159999999999997</v>
      </c>
      <c r="N120" s="33">
        <v>16.265999999999998</v>
      </c>
    </row>
    <row r="121" spans="1:14" x14ac:dyDescent="0.3">
      <c r="A121" s="36" t="s">
        <v>13</v>
      </c>
      <c r="B121" s="4">
        <v>2012</v>
      </c>
      <c r="C121" s="36" t="s">
        <v>49</v>
      </c>
      <c r="D121" s="36" t="s">
        <v>23</v>
      </c>
      <c r="E121" s="41">
        <v>1048427</v>
      </c>
      <c r="F121" s="16">
        <v>2667359</v>
      </c>
      <c r="G121" s="16">
        <v>2535096.486</v>
      </c>
      <c r="H121" s="33">
        <v>956.2</v>
      </c>
      <c r="I121" s="44">
        <v>158102791.59999999</v>
      </c>
      <c r="J121" s="44">
        <v>325012.37</v>
      </c>
      <c r="K121" s="46">
        <v>2.4180000000000001</v>
      </c>
      <c r="L121" s="33">
        <v>25.795999999999999</v>
      </c>
      <c r="M121" s="33">
        <v>36.159999999999997</v>
      </c>
      <c r="N121" s="33">
        <v>16.265999999999998</v>
      </c>
    </row>
    <row r="122" spans="1:14" x14ac:dyDescent="0.3">
      <c r="A122" s="36" t="s">
        <v>13</v>
      </c>
      <c r="B122" s="4">
        <v>2012</v>
      </c>
      <c r="C122" s="36" t="s">
        <v>27</v>
      </c>
      <c r="D122" s="36" t="s">
        <v>23</v>
      </c>
      <c r="E122" s="41">
        <v>45326</v>
      </c>
      <c r="F122" s="16">
        <v>109309</v>
      </c>
      <c r="G122" s="16">
        <v>108555.77</v>
      </c>
      <c r="H122" s="33">
        <v>956.2</v>
      </c>
      <c r="I122" s="44">
        <v>6835160.7999999998</v>
      </c>
      <c r="J122" s="44">
        <v>14051.06</v>
      </c>
      <c r="K122" s="46">
        <v>2.395</v>
      </c>
      <c r="L122" s="33">
        <v>25.795999999999999</v>
      </c>
      <c r="M122" s="33">
        <v>36.159999999999997</v>
      </c>
      <c r="N122" s="33">
        <v>16.265999999999998</v>
      </c>
    </row>
    <row r="123" spans="1:14" x14ac:dyDescent="0.3">
      <c r="A123" s="36" t="s">
        <v>13</v>
      </c>
      <c r="B123" s="4">
        <v>2012</v>
      </c>
      <c r="C123" s="36" t="s">
        <v>120</v>
      </c>
      <c r="D123" s="36" t="s">
        <v>23</v>
      </c>
      <c r="E123" s="41">
        <v>185162</v>
      </c>
      <c r="F123" s="16">
        <v>587711</v>
      </c>
      <c r="G123" s="16">
        <v>587711</v>
      </c>
      <c r="H123" s="33">
        <v>956.2</v>
      </c>
      <c r="I123" s="44">
        <v>27922429.600000001</v>
      </c>
      <c r="J123" s="44">
        <v>57400.22</v>
      </c>
      <c r="K123" s="46">
        <v>3.1740367894060335</v>
      </c>
      <c r="L123" s="33">
        <v>25.795999999999999</v>
      </c>
      <c r="M123" s="33">
        <v>36.159999999999997</v>
      </c>
      <c r="N123" s="33">
        <v>16.265999999999998</v>
      </c>
    </row>
    <row r="124" spans="1:14" x14ac:dyDescent="0.3">
      <c r="A124" s="36" t="s">
        <v>18</v>
      </c>
      <c r="B124" s="4">
        <v>2012</v>
      </c>
      <c r="C124" s="36" t="s">
        <v>705</v>
      </c>
      <c r="D124" s="36" t="s">
        <v>23</v>
      </c>
      <c r="E124" s="41">
        <v>425393</v>
      </c>
      <c r="F124" s="16">
        <v>35510714</v>
      </c>
      <c r="G124" s="16">
        <v>35438214.651000001</v>
      </c>
      <c r="H124" s="33">
        <v>956.2</v>
      </c>
      <c r="I124" s="44">
        <v>64149264.399999999</v>
      </c>
      <c r="J124" s="44">
        <v>131871.82999999999</v>
      </c>
      <c r="K124" s="46">
        <v>83.307000000000002</v>
      </c>
      <c r="L124" s="33">
        <v>25.795999999999999</v>
      </c>
      <c r="M124" s="33">
        <v>36.159999999999997</v>
      </c>
      <c r="N124" s="33">
        <v>16.265999999999998</v>
      </c>
    </row>
    <row r="125" spans="1:14" x14ac:dyDescent="0.3">
      <c r="A125" s="36" t="s">
        <v>31</v>
      </c>
      <c r="B125" s="4">
        <v>2012</v>
      </c>
      <c r="C125" s="36" t="s">
        <v>49</v>
      </c>
      <c r="D125" s="36" t="s">
        <v>23</v>
      </c>
      <c r="E125" s="41">
        <v>210992</v>
      </c>
      <c r="F125" s="16">
        <v>106890</v>
      </c>
      <c r="G125" s="16">
        <v>107394.928</v>
      </c>
      <c r="H125" s="33">
        <v>956.2</v>
      </c>
      <c r="I125" s="44">
        <v>31817593.600000001</v>
      </c>
      <c r="J125" s="44">
        <v>65407.519999999997</v>
      </c>
      <c r="K125" s="46">
        <v>0.50900000000000001</v>
      </c>
      <c r="L125" s="33">
        <v>25.795999999999999</v>
      </c>
      <c r="M125" s="33">
        <v>36.159999999999997</v>
      </c>
      <c r="N125" s="33">
        <v>16.265999999999998</v>
      </c>
    </row>
    <row r="126" spans="1:14" x14ac:dyDescent="0.3">
      <c r="A126" s="36" t="s">
        <v>31</v>
      </c>
      <c r="B126" s="4">
        <v>2012</v>
      </c>
      <c r="C126" s="36" t="s">
        <v>27</v>
      </c>
      <c r="D126" s="36" t="s">
        <v>23</v>
      </c>
      <c r="E126" s="41">
        <v>278912</v>
      </c>
      <c r="F126" s="16">
        <v>138485</v>
      </c>
      <c r="G126" s="16">
        <v>138485</v>
      </c>
      <c r="H126" s="33">
        <v>956.2</v>
      </c>
      <c r="I126" s="44">
        <v>42059929.600000001</v>
      </c>
      <c r="J126" s="44">
        <v>86462.720000000001</v>
      </c>
      <c r="K126" s="46">
        <v>0.49651861519045432</v>
      </c>
      <c r="L126" s="33">
        <v>25.795999999999999</v>
      </c>
      <c r="M126" s="33">
        <v>36.159999999999997</v>
      </c>
      <c r="N126" s="33">
        <v>16.661877862595439</v>
      </c>
    </row>
    <row r="127" spans="1:14" x14ac:dyDescent="0.3">
      <c r="A127" s="36" t="s">
        <v>31</v>
      </c>
      <c r="B127" s="4">
        <v>2012</v>
      </c>
      <c r="C127" s="36" t="s">
        <v>120</v>
      </c>
      <c r="D127" s="36" t="s">
        <v>23</v>
      </c>
      <c r="E127" s="41">
        <v>20178</v>
      </c>
      <c r="F127" s="16">
        <v>20173</v>
      </c>
      <c r="G127" s="16">
        <v>20399.957999999999</v>
      </c>
      <c r="H127" s="33">
        <v>956.2</v>
      </c>
      <c r="I127" s="44">
        <v>3042842.4</v>
      </c>
      <c r="J127" s="44">
        <v>6255.18</v>
      </c>
      <c r="K127" s="46">
        <v>1.0109999999999999</v>
      </c>
      <c r="L127" s="33">
        <v>25.795999999999999</v>
      </c>
      <c r="M127" s="33">
        <v>36.159999999999997</v>
      </c>
      <c r="N127" s="33">
        <v>16.265999999999998</v>
      </c>
    </row>
    <row r="128" spans="1:14" x14ac:dyDescent="0.3">
      <c r="A128" s="36" t="s">
        <v>32</v>
      </c>
      <c r="B128" s="4">
        <v>2012</v>
      </c>
      <c r="C128" s="36" t="s">
        <v>27</v>
      </c>
      <c r="D128" s="36" t="s">
        <v>23</v>
      </c>
      <c r="E128" s="41">
        <v>102636</v>
      </c>
      <c r="F128" s="16">
        <v>49448</v>
      </c>
      <c r="G128" s="16">
        <v>34485.696000000004</v>
      </c>
      <c r="H128" s="33">
        <v>956.2</v>
      </c>
      <c r="I128" s="44">
        <v>15477508.800000001</v>
      </c>
      <c r="J128" s="44">
        <v>31817.16</v>
      </c>
      <c r="K128" s="46">
        <v>0.33600000000000002</v>
      </c>
      <c r="L128" s="33">
        <v>25.795999999999999</v>
      </c>
      <c r="M128" s="33">
        <v>36.159999999999997</v>
      </c>
      <c r="N128" s="33">
        <v>16.265999999999998</v>
      </c>
    </row>
    <row r="129" spans="1:14" x14ac:dyDescent="0.3">
      <c r="A129" s="36" t="s">
        <v>32</v>
      </c>
      <c r="B129" s="4">
        <v>2012</v>
      </c>
      <c r="C129" s="36" t="s">
        <v>27</v>
      </c>
      <c r="D129" s="36" t="s">
        <v>23</v>
      </c>
      <c r="E129" s="41">
        <v>5376</v>
      </c>
      <c r="F129" s="16">
        <v>2791</v>
      </c>
      <c r="G129" s="16">
        <v>3273.9839999999999</v>
      </c>
      <c r="H129" s="33">
        <v>956.2</v>
      </c>
      <c r="I129" s="44">
        <v>810700.80000000005</v>
      </c>
      <c r="J129" s="44">
        <v>1666.56</v>
      </c>
      <c r="K129" s="46">
        <v>0.60899999999999999</v>
      </c>
      <c r="L129" s="33">
        <v>25.795999999999999</v>
      </c>
      <c r="M129" s="33">
        <v>36.159999999999997</v>
      </c>
      <c r="N129" s="33">
        <v>16.265999999999998</v>
      </c>
    </row>
    <row r="130" spans="1:14" x14ac:dyDescent="0.3">
      <c r="A130" s="36" t="s">
        <v>20</v>
      </c>
      <c r="B130" s="4">
        <v>2012</v>
      </c>
      <c r="C130" s="36" t="s">
        <v>27</v>
      </c>
      <c r="D130" s="36" t="s">
        <v>23</v>
      </c>
      <c r="E130" s="41">
        <v>225274</v>
      </c>
      <c r="F130" s="16">
        <v>178871</v>
      </c>
      <c r="G130" s="16">
        <v>190581.804</v>
      </c>
      <c r="H130" s="33">
        <v>956.2</v>
      </c>
      <c r="I130" s="44">
        <v>33971319.200000003</v>
      </c>
      <c r="J130" s="44">
        <v>69834.94</v>
      </c>
      <c r="K130" s="46">
        <v>0.84599999999999997</v>
      </c>
      <c r="L130" s="33">
        <v>25.795999999999999</v>
      </c>
      <c r="M130" s="33">
        <v>36.159999999999997</v>
      </c>
      <c r="N130" s="33">
        <v>16.265999999999998</v>
      </c>
    </row>
    <row r="131" spans="1:14" x14ac:dyDescent="0.3">
      <c r="A131" s="36" t="s">
        <v>22</v>
      </c>
      <c r="B131" s="4">
        <v>2012</v>
      </c>
      <c r="C131" s="36" t="s">
        <v>705</v>
      </c>
      <c r="D131" s="36" t="s">
        <v>41</v>
      </c>
      <c r="E131" s="41">
        <v>113</v>
      </c>
      <c r="F131" s="16">
        <v>123</v>
      </c>
      <c r="G131" s="16">
        <v>62.150000000000006</v>
      </c>
      <c r="H131" s="33">
        <v>2187.6</v>
      </c>
      <c r="I131" s="44">
        <v>17040.400000000001</v>
      </c>
      <c r="J131" s="44">
        <v>35.03</v>
      </c>
      <c r="K131" s="46">
        <v>0.55000000000000004</v>
      </c>
      <c r="L131" s="33">
        <v>25.283999999999999</v>
      </c>
      <c r="M131" s="33">
        <v>32.652000000000001</v>
      </c>
      <c r="N131" s="33">
        <v>19.547000000000001</v>
      </c>
    </row>
    <row r="132" spans="1:14" x14ac:dyDescent="0.3">
      <c r="A132" s="36" t="s">
        <v>13</v>
      </c>
      <c r="B132" s="4">
        <v>2012</v>
      </c>
      <c r="C132" s="36" t="s">
        <v>176</v>
      </c>
      <c r="D132" s="36" t="s">
        <v>41</v>
      </c>
      <c r="E132" s="41">
        <v>63232</v>
      </c>
      <c r="F132" s="16">
        <v>161083</v>
      </c>
      <c r="G132" s="16">
        <v>152389.12</v>
      </c>
      <c r="H132" s="33">
        <v>2187.6</v>
      </c>
      <c r="I132" s="44">
        <v>9535385.5999999996</v>
      </c>
      <c r="J132" s="44">
        <v>19601.919999999998</v>
      </c>
      <c r="K132" s="46">
        <v>2.41</v>
      </c>
      <c r="L132" s="33">
        <v>25.283999999999999</v>
      </c>
      <c r="M132" s="33">
        <v>32.652000000000001</v>
      </c>
      <c r="N132" s="33">
        <v>19.547000000000001</v>
      </c>
    </row>
    <row r="133" spans="1:14" x14ac:dyDescent="0.3">
      <c r="A133" s="36" t="s">
        <v>13</v>
      </c>
      <c r="B133" s="4">
        <v>2012</v>
      </c>
      <c r="C133" s="36" t="s">
        <v>120</v>
      </c>
      <c r="D133" s="36" t="s">
        <v>41</v>
      </c>
      <c r="E133" s="41">
        <v>47294</v>
      </c>
      <c r="F133" s="16">
        <v>134609</v>
      </c>
      <c r="G133" s="16">
        <v>134609</v>
      </c>
      <c r="H133" s="33">
        <v>2187.6</v>
      </c>
      <c r="I133" s="44">
        <v>7131935.2000000002</v>
      </c>
      <c r="J133" s="44">
        <v>14661.14</v>
      </c>
      <c r="K133" s="46">
        <v>2.8462172791474605</v>
      </c>
      <c r="L133" s="33">
        <v>25.283999999999999</v>
      </c>
      <c r="M133" s="33">
        <v>32.652000000000001</v>
      </c>
      <c r="N133" s="33">
        <v>19.547000000000001</v>
      </c>
    </row>
    <row r="134" spans="1:14" x14ac:dyDescent="0.3">
      <c r="A134" s="36" t="s">
        <v>13</v>
      </c>
      <c r="B134" s="4">
        <v>2012</v>
      </c>
      <c r="C134" s="36" t="s">
        <v>324</v>
      </c>
      <c r="D134" s="36" t="s">
        <v>41</v>
      </c>
      <c r="E134" s="41">
        <v>86751</v>
      </c>
      <c r="F134" s="16">
        <v>212607</v>
      </c>
      <c r="G134" s="16">
        <v>204298.60500000001</v>
      </c>
      <c r="H134" s="33">
        <v>2187.6</v>
      </c>
      <c r="I134" s="44">
        <v>13082050.800000001</v>
      </c>
      <c r="J134" s="44">
        <v>26892.81</v>
      </c>
      <c r="K134" s="46">
        <v>2.355</v>
      </c>
      <c r="L134" s="33">
        <v>25.283999999999999</v>
      </c>
      <c r="M134" s="33">
        <v>32.652000000000001</v>
      </c>
      <c r="N134" s="33">
        <v>19.547000000000001</v>
      </c>
    </row>
    <row r="135" spans="1:14" x14ac:dyDescent="0.3">
      <c r="A135" s="36" t="s">
        <v>18</v>
      </c>
      <c r="B135" s="4">
        <v>2012</v>
      </c>
      <c r="C135" s="36" t="s">
        <v>705</v>
      </c>
      <c r="D135" s="36" t="s">
        <v>41</v>
      </c>
      <c r="E135" s="41">
        <v>1742</v>
      </c>
      <c r="F135" s="16">
        <v>165720</v>
      </c>
      <c r="G135" s="16">
        <v>84819.722000000009</v>
      </c>
      <c r="H135" s="33">
        <v>2187.6</v>
      </c>
      <c r="I135" s="44">
        <v>262693.59999999998</v>
      </c>
      <c r="J135" s="44">
        <v>540.02</v>
      </c>
      <c r="K135" s="46">
        <v>48.691000000000003</v>
      </c>
      <c r="L135" s="33">
        <v>25.283999999999999</v>
      </c>
      <c r="M135" s="33">
        <v>32.652000000000001</v>
      </c>
      <c r="N135" s="33">
        <v>19.547000000000001</v>
      </c>
    </row>
    <row r="136" spans="1:14" x14ac:dyDescent="0.3">
      <c r="A136" s="36" t="s">
        <v>32</v>
      </c>
      <c r="B136" s="4">
        <v>2012</v>
      </c>
      <c r="C136" s="36" t="s">
        <v>705</v>
      </c>
      <c r="D136" s="36" t="s">
        <v>41</v>
      </c>
      <c r="E136" s="41">
        <v>265</v>
      </c>
      <c r="F136" s="16">
        <v>0</v>
      </c>
      <c r="G136" s="16">
        <v>0</v>
      </c>
      <c r="H136" s="33">
        <v>2187.6</v>
      </c>
      <c r="I136" s="44">
        <v>39962</v>
      </c>
      <c r="J136" s="44">
        <v>82.15</v>
      </c>
      <c r="K136" s="46">
        <v>0</v>
      </c>
      <c r="L136" s="33">
        <v>25.283999999999999</v>
      </c>
      <c r="M136" s="33">
        <v>32.652000000000001</v>
      </c>
      <c r="N136" s="33">
        <v>19.547000000000001</v>
      </c>
    </row>
    <row r="137" spans="1:14" x14ac:dyDescent="0.3">
      <c r="A137" s="36" t="s">
        <v>20</v>
      </c>
      <c r="B137" s="4">
        <v>2012</v>
      </c>
      <c r="C137" s="36" t="s">
        <v>705</v>
      </c>
      <c r="D137" s="36" t="s">
        <v>41</v>
      </c>
      <c r="E137" s="41">
        <v>1</v>
      </c>
      <c r="F137" s="16">
        <v>0</v>
      </c>
      <c r="G137" s="16">
        <v>0</v>
      </c>
      <c r="H137" s="33">
        <v>2890.6298245614048</v>
      </c>
      <c r="I137" s="44">
        <v>150.80000000000001</v>
      </c>
      <c r="J137" s="44">
        <v>0.31</v>
      </c>
      <c r="K137" s="46">
        <v>0</v>
      </c>
      <c r="L137" s="33">
        <v>25.283999999999999</v>
      </c>
      <c r="M137" s="33">
        <v>32.652000000000001</v>
      </c>
      <c r="N137" s="33">
        <v>19.547000000000001</v>
      </c>
    </row>
    <row r="138" spans="1:14" x14ac:dyDescent="0.3">
      <c r="A138" s="36" t="s">
        <v>13</v>
      </c>
      <c r="B138" s="4">
        <v>2012</v>
      </c>
      <c r="C138" s="36" t="s">
        <v>176</v>
      </c>
      <c r="D138" s="36" t="s">
        <v>26</v>
      </c>
      <c r="E138" s="41">
        <v>33000</v>
      </c>
      <c r="F138" s="16">
        <v>66000</v>
      </c>
      <c r="G138" s="16">
        <v>73689</v>
      </c>
      <c r="H138" s="33">
        <v>2945.3</v>
      </c>
      <c r="I138" s="44">
        <v>4976400</v>
      </c>
      <c r="J138" s="44">
        <v>10230</v>
      </c>
      <c r="K138" s="46">
        <v>2.2330000000000001</v>
      </c>
      <c r="L138" s="33">
        <v>18.988</v>
      </c>
      <c r="M138" s="33">
        <v>26.777999999999999</v>
      </c>
      <c r="N138" s="33">
        <v>11.622</v>
      </c>
    </row>
    <row r="139" spans="1:14" x14ac:dyDescent="0.3">
      <c r="A139" s="36" t="s">
        <v>13</v>
      </c>
      <c r="B139" s="4">
        <v>2012</v>
      </c>
      <c r="C139" s="36" t="s">
        <v>27</v>
      </c>
      <c r="D139" s="36" t="s">
        <v>26</v>
      </c>
      <c r="E139" s="41">
        <v>13267</v>
      </c>
      <c r="F139" s="16">
        <v>56786</v>
      </c>
      <c r="G139" s="16">
        <v>28258.71</v>
      </c>
      <c r="H139" s="33">
        <v>2945.3</v>
      </c>
      <c r="I139" s="44">
        <v>5806119.3955172421</v>
      </c>
      <c r="J139" s="44">
        <v>4112.7700000000004</v>
      </c>
      <c r="K139" s="46">
        <v>2.13</v>
      </c>
      <c r="L139" s="33">
        <v>18.988</v>
      </c>
      <c r="M139" s="33">
        <v>26.777999999999999</v>
      </c>
      <c r="N139" s="33">
        <v>11.622</v>
      </c>
    </row>
    <row r="140" spans="1:14" x14ac:dyDescent="0.3">
      <c r="A140" s="36" t="s">
        <v>13</v>
      </c>
      <c r="B140" s="4">
        <v>2012</v>
      </c>
      <c r="C140" s="36" t="s">
        <v>324</v>
      </c>
      <c r="D140" s="36" t="s">
        <v>26</v>
      </c>
      <c r="E140" s="41">
        <v>63484</v>
      </c>
      <c r="F140" s="16">
        <v>142867</v>
      </c>
      <c r="G140" s="16">
        <v>134522.59600000002</v>
      </c>
      <c r="H140" s="33">
        <v>2945.3</v>
      </c>
      <c r="I140" s="44">
        <v>9573387.1999999993</v>
      </c>
      <c r="J140" s="44">
        <v>19680.04</v>
      </c>
      <c r="K140" s="46">
        <v>2.1190000000000002</v>
      </c>
      <c r="L140" s="33">
        <v>18.988</v>
      </c>
      <c r="M140" s="33">
        <v>26.777999999999999</v>
      </c>
      <c r="N140" s="33">
        <v>11.622</v>
      </c>
    </row>
    <row r="141" spans="1:14" x14ac:dyDescent="0.3">
      <c r="A141" s="36" t="s">
        <v>18</v>
      </c>
      <c r="B141" s="4">
        <v>2012</v>
      </c>
      <c r="C141" s="36" t="s">
        <v>705</v>
      </c>
      <c r="D141" s="36" t="s">
        <v>26</v>
      </c>
      <c r="E141" s="41">
        <v>95</v>
      </c>
      <c r="F141" s="16">
        <v>258.40000000000003</v>
      </c>
      <c r="G141" s="16">
        <v>258.40000000000003</v>
      </c>
      <c r="H141" s="33">
        <v>2945.3</v>
      </c>
      <c r="I141" s="44">
        <v>14326</v>
      </c>
      <c r="J141" s="44">
        <v>29.45</v>
      </c>
      <c r="K141" s="46">
        <v>2.72</v>
      </c>
      <c r="L141" s="33">
        <v>18.988</v>
      </c>
      <c r="M141" s="33">
        <v>26.777999999999999</v>
      </c>
      <c r="N141" s="33">
        <v>12.008600000000001</v>
      </c>
    </row>
    <row r="142" spans="1:14" x14ac:dyDescent="0.3">
      <c r="A142" s="36" t="s">
        <v>20</v>
      </c>
      <c r="B142" s="4">
        <v>2012</v>
      </c>
      <c r="C142" s="36" t="s">
        <v>27</v>
      </c>
      <c r="D142" s="36" t="s">
        <v>26</v>
      </c>
      <c r="E142" s="41">
        <v>406</v>
      </c>
      <c r="F142" s="16">
        <v>742</v>
      </c>
      <c r="G142" s="16">
        <v>550.94200000000001</v>
      </c>
      <c r="H142" s="33">
        <v>2945.3</v>
      </c>
      <c r="I142" s="44">
        <v>61224.800000000003</v>
      </c>
      <c r="J142" s="44">
        <v>125.86</v>
      </c>
      <c r="K142" s="46">
        <v>1.357</v>
      </c>
      <c r="L142" s="33">
        <v>18.988</v>
      </c>
      <c r="M142" s="33">
        <v>26.777999999999999</v>
      </c>
      <c r="N142" s="33">
        <v>11.622</v>
      </c>
    </row>
    <row r="143" spans="1:14" x14ac:dyDescent="0.3">
      <c r="A143" s="36" t="s">
        <v>22</v>
      </c>
      <c r="B143" s="4">
        <v>2013</v>
      </c>
      <c r="C143" s="36" t="s">
        <v>49</v>
      </c>
      <c r="D143" s="36" t="s">
        <v>52</v>
      </c>
      <c r="E143" s="41">
        <v>37021</v>
      </c>
      <c r="F143" s="16">
        <v>36385</v>
      </c>
      <c r="G143" s="16">
        <v>37206.104999999996</v>
      </c>
      <c r="H143" s="33">
        <v>1062.3</v>
      </c>
      <c r="I143" s="44">
        <v>5349164.29</v>
      </c>
      <c r="J143" s="44">
        <v>9995.67</v>
      </c>
      <c r="K143" s="46">
        <v>1.0049999999999999</v>
      </c>
      <c r="L143" s="33">
        <v>27.692</v>
      </c>
      <c r="M143" s="33">
        <v>36.86</v>
      </c>
      <c r="N143" s="33">
        <v>19.847000000000001</v>
      </c>
    </row>
    <row r="144" spans="1:14" x14ac:dyDescent="0.3">
      <c r="A144" s="36" t="s">
        <v>22</v>
      </c>
      <c r="B144" s="4">
        <v>2013</v>
      </c>
      <c r="C144" s="36" t="s">
        <v>27</v>
      </c>
      <c r="D144" s="36" t="s">
        <v>52</v>
      </c>
      <c r="E144" s="41">
        <v>4538</v>
      </c>
      <c r="F144" s="16">
        <v>7056</v>
      </c>
      <c r="G144" s="16">
        <v>6961.2920000000004</v>
      </c>
      <c r="H144" s="33">
        <v>1062.3</v>
      </c>
      <c r="I144" s="44">
        <v>655695.62</v>
      </c>
      <c r="J144" s="44">
        <v>1225.26</v>
      </c>
      <c r="K144" s="46">
        <v>1.534</v>
      </c>
      <c r="L144" s="33">
        <v>27.692</v>
      </c>
      <c r="M144" s="33">
        <v>36.86</v>
      </c>
      <c r="N144" s="33">
        <v>19.847000000000001</v>
      </c>
    </row>
    <row r="145" spans="1:14" x14ac:dyDescent="0.3">
      <c r="A145" s="36" t="s">
        <v>13</v>
      </c>
      <c r="B145" s="4">
        <v>2013</v>
      </c>
      <c r="C145" s="36" t="s">
        <v>49</v>
      </c>
      <c r="D145" s="36" t="s">
        <v>52</v>
      </c>
      <c r="E145" s="41">
        <v>1705555</v>
      </c>
      <c r="F145" s="16">
        <v>4356822</v>
      </c>
      <c r="G145" s="16">
        <v>4630581.8250000002</v>
      </c>
      <c r="H145" s="33">
        <v>1062.3</v>
      </c>
      <c r="I145" s="44">
        <v>246435642</v>
      </c>
      <c r="J145" s="44">
        <v>460499.85</v>
      </c>
      <c r="K145" s="46">
        <v>2.7149999999999999</v>
      </c>
      <c r="L145" s="33">
        <v>27.692</v>
      </c>
      <c r="M145" s="33">
        <v>36.86</v>
      </c>
      <c r="N145" s="33">
        <v>19.847000000000001</v>
      </c>
    </row>
    <row r="146" spans="1:14" x14ac:dyDescent="0.3">
      <c r="A146" s="36" t="s">
        <v>13</v>
      </c>
      <c r="B146" s="4">
        <v>2013</v>
      </c>
      <c r="C146" s="36" t="s">
        <v>27</v>
      </c>
      <c r="D146" s="36" t="s">
        <v>52</v>
      </c>
      <c r="E146" s="41">
        <v>877885</v>
      </c>
      <c r="F146" s="16">
        <v>3636603</v>
      </c>
      <c r="G146" s="16">
        <v>2991832.08</v>
      </c>
      <c r="H146" s="33">
        <v>1062.3</v>
      </c>
      <c r="I146" s="44">
        <v>126845603.7</v>
      </c>
      <c r="J146" s="44">
        <v>237028.95</v>
      </c>
      <c r="K146" s="46">
        <v>3.4079999999999999</v>
      </c>
      <c r="L146" s="33">
        <v>27.692</v>
      </c>
      <c r="M146" s="33">
        <v>36.86</v>
      </c>
      <c r="N146" s="33">
        <v>19.847000000000001</v>
      </c>
    </row>
    <row r="147" spans="1:14" x14ac:dyDescent="0.3">
      <c r="A147" s="36" t="s">
        <v>18</v>
      </c>
      <c r="B147" s="4">
        <v>2013</v>
      </c>
      <c r="C147" s="36" t="s">
        <v>705</v>
      </c>
      <c r="D147" s="36" t="s">
        <v>52</v>
      </c>
      <c r="E147" s="41">
        <v>152847</v>
      </c>
      <c r="F147" s="16">
        <v>12904260.822000001</v>
      </c>
      <c r="G147" s="16">
        <v>12904260.822000001</v>
      </c>
      <c r="H147" s="33">
        <v>1062.3</v>
      </c>
      <c r="I147" s="44">
        <v>22084863.030000001</v>
      </c>
      <c r="J147" s="44">
        <v>41268.69</v>
      </c>
      <c r="K147" s="46">
        <v>84.426000000000002</v>
      </c>
      <c r="L147" s="33">
        <v>27.692</v>
      </c>
      <c r="M147" s="33">
        <v>36.86</v>
      </c>
      <c r="N147" s="33">
        <v>19.847000000000001</v>
      </c>
    </row>
    <row r="148" spans="1:14" x14ac:dyDescent="0.3">
      <c r="A148" s="36" t="s">
        <v>31</v>
      </c>
      <c r="B148" s="4">
        <v>2013</v>
      </c>
      <c r="C148" s="36" t="s">
        <v>49</v>
      </c>
      <c r="D148" s="36" t="s">
        <v>52</v>
      </c>
      <c r="E148" s="41">
        <v>17828</v>
      </c>
      <c r="F148" s="16">
        <v>14053</v>
      </c>
      <c r="G148" s="16">
        <v>13620.592000000001</v>
      </c>
      <c r="H148" s="33">
        <v>1062.3</v>
      </c>
      <c r="I148" s="44">
        <v>2575967.7200000002</v>
      </c>
      <c r="J148" s="44">
        <v>9934.5656250000029</v>
      </c>
      <c r="K148" s="46">
        <v>0.76400000000000001</v>
      </c>
      <c r="L148" s="33">
        <v>27.692</v>
      </c>
      <c r="M148" s="33">
        <v>36.86</v>
      </c>
      <c r="N148" s="33">
        <v>19.847000000000001</v>
      </c>
    </row>
    <row r="149" spans="1:14" x14ac:dyDescent="0.3">
      <c r="A149" s="36" t="s">
        <v>31</v>
      </c>
      <c r="B149" s="4">
        <v>2013</v>
      </c>
      <c r="C149" s="36" t="s">
        <v>27</v>
      </c>
      <c r="D149" s="36" t="s">
        <v>52</v>
      </c>
      <c r="E149" s="41">
        <v>62122</v>
      </c>
      <c r="F149" s="16">
        <v>53925</v>
      </c>
      <c r="G149" s="16">
        <v>53925</v>
      </c>
      <c r="H149" s="33">
        <v>1062.3</v>
      </c>
      <c r="I149" s="44">
        <v>8976007.7799999993</v>
      </c>
      <c r="J149" s="44">
        <v>16772.939999999999</v>
      </c>
      <c r="K149" s="46">
        <v>0.86804996619555064</v>
      </c>
      <c r="L149" s="33">
        <v>27.692</v>
      </c>
      <c r="M149" s="33">
        <v>36.86</v>
      </c>
      <c r="N149" s="33">
        <v>19.847000000000001</v>
      </c>
    </row>
    <row r="150" spans="1:14" x14ac:dyDescent="0.3">
      <c r="A150" s="36" t="s">
        <v>32</v>
      </c>
      <c r="B150" s="4">
        <v>2013</v>
      </c>
      <c r="C150" s="36" t="s">
        <v>49</v>
      </c>
      <c r="D150" s="36" t="s">
        <v>52</v>
      </c>
      <c r="E150" s="41">
        <v>14508</v>
      </c>
      <c r="F150" s="16">
        <v>9901</v>
      </c>
      <c r="G150" s="16">
        <v>10518.3</v>
      </c>
      <c r="H150" s="33">
        <v>1062.3</v>
      </c>
      <c r="I150" s="44">
        <v>2096260.92</v>
      </c>
      <c r="J150" s="44">
        <v>3917.16</v>
      </c>
      <c r="K150" s="46">
        <v>0.72499999999999998</v>
      </c>
      <c r="L150" s="33">
        <v>27.692</v>
      </c>
      <c r="M150" s="33">
        <v>36.86</v>
      </c>
      <c r="N150" s="33">
        <v>19.847000000000001</v>
      </c>
    </row>
    <row r="151" spans="1:14" x14ac:dyDescent="0.3">
      <c r="A151" s="36" t="s">
        <v>32</v>
      </c>
      <c r="B151" s="4">
        <v>2013</v>
      </c>
      <c r="C151" s="36" t="s">
        <v>27</v>
      </c>
      <c r="D151" s="36" t="s">
        <v>52</v>
      </c>
      <c r="E151" s="41">
        <v>250265</v>
      </c>
      <c r="F151" s="16">
        <v>196803</v>
      </c>
      <c r="G151" s="16">
        <v>189951.13500000001</v>
      </c>
      <c r="H151" s="33">
        <v>1062.3</v>
      </c>
      <c r="I151" s="44">
        <v>36160789.850000001</v>
      </c>
      <c r="J151" s="44">
        <v>67571.55</v>
      </c>
      <c r="K151" s="46">
        <v>0.75900000000000001</v>
      </c>
      <c r="L151" s="33">
        <v>27.692</v>
      </c>
      <c r="M151" s="33">
        <v>36.86</v>
      </c>
      <c r="N151" s="33">
        <v>19.847000000000001</v>
      </c>
    </row>
    <row r="152" spans="1:14" x14ac:dyDescent="0.3">
      <c r="A152" s="36" t="s">
        <v>20</v>
      </c>
      <c r="B152" s="4">
        <v>2013</v>
      </c>
      <c r="C152" s="36" t="s">
        <v>27</v>
      </c>
      <c r="D152" s="36" t="s">
        <v>52</v>
      </c>
      <c r="E152" s="41">
        <v>348</v>
      </c>
      <c r="F152" s="16">
        <v>249</v>
      </c>
      <c r="G152" s="16">
        <v>236.64000000000001</v>
      </c>
      <c r="H152" s="33">
        <v>1062.3</v>
      </c>
      <c r="I152" s="44">
        <v>50282.52</v>
      </c>
      <c r="J152" s="44">
        <v>93.96</v>
      </c>
      <c r="K152" s="46">
        <v>0.68</v>
      </c>
      <c r="L152" s="33">
        <v>28.3535</v>
      </c>
      <c r="M152" s="33">
        <v>36.86</v>
      </c>
      <c r="N152" s="33">
        <v>19.847000000000001</v>
      </c>
    </row>
    <row r="153" spans="1:14" x14ac:dyDescent="0.3">
      <c r="A153" s="36" t="s">
        <v>13</v>
      </c>
      <c r="B153" s="4">
        <v>2013</v>
      </c>
      <c r="C153" s="36" t="s">
        <v>176</v>
      </c>
      <c r="D153" s="36" t="s">
        <v>15</v>
      </c>
      <c r="E153" s="41">
        <v>223332</v>
      </c>
      <c r="F153" s="16">
        <v>294440</v>
      </c>
      <c r="G153" s="16">
        <v>309538.152</v>
      </c>
      <c r="H153" s="33">
        <v>1797.7</v>
      </c>
      <c r="I153" s="44">
        <v>128008169.24249999</v>
      </c>
      <c r="J153" s="44">
        <v>60299.64</v>
      </c>
      <c r="K153" s="46">
        <v>1.3859999999999999</v>
      </c>
      <c r="L153" s="33">
        <v>24.332000000000001</v>
      </c>
      <c r="M153" s="33">
        <v>33.325000000000003</v>
      </c>
      <c r="N153" s="33">
        <v>15.952</v>
      </c>
    </row>
    <row r="154" spans="1:14" x14ac:dyDescent="0.3">
      <c r="A154" s="36" t="s">
        <v>13</v>
      </c>
      <c r="B154" s="4">
        <v>2013</v>
      </c>
      <c r="C154" s="36" t="s">
        <v>120</v>
      </c>
      <c r="D154" s="36" t="s">
        <v>15</v>
      </c>
      <c r="E154" s="41">
        <v>399132</v>
      </c>
      <c r="F154" s="16">
        <v>1189858</v>
      </c>
      <c r="G154" s="16">
        <v>1060094.5919999999</v>
      </c>
      <c r="H154" s="33">
        <v>1797.7</v>
      </c>
      <c r="I154" s="44">
        <v>128008169.24249999</v>
      </c>
      <c r="J154" s="44">
        <v>242374.87999999998</v>
      </c>
      <c r="K154" s="46">
        <v>2.6560000000000001</v>
      </c>
      <c r="L154" s="33">
        <v>24.332000000000001</v>
      </c>
      <c r="M154" s="33">
        <v>33.325000000000003</v>
      </c>
      <c r="N154" s="33">
        <v>15.952</v>
      </c>
    </row>
    <row r="155" spans="1:14" x14ac:dyDescent="0.3">
      <c r="A155" s="36" t="s">
        <v>13</v>
      </c>
      <c r="B155" s="4">
        <v>2013</v>
      </c>
      <c r="C155" s="36" t="s">
        <v>324</v>
      </c>
      <c r="D155" s="36" t="s">
        <v>15</v>
      </c>
      <c r="E155" s="41">
        <v>1880737</v>
      </c>
      <c r="F155" s="16">
        <v>3709081</v>
      </c>
      <c r="G155" s="16">
        <v>3729501.4710000004</v>
      </c>
      <c r="H155" s="33">
        <v>1797.7</v>
      </c>
      <c r="I155" s="44">
        <v>271747689.10000002</v>
      </c>
      <c r="J155" s="44">
        <v>507798.99</v>
      </c>
      <c r="K155" s="46">
        <v>1.9830000000000001</v>
      </c>
      <c r="L155" s="33">
        <v>24.332000000000001</v>
      </c>
      <c r="M155" s="33">
        <v>33.325000000000003</v>
      </c>
      <c r="N155" s="33">
        <v>15.952</v>
      </c>
    </row>
    <row r="156" spans="1:14" x14ac:dyDescent="0.3">
      <c r="A156" s="36" t="s">
        <v>18</v>
      </c>
      <c r="B156" s="4">
        <v>2013</v>
      </c>
      <c r="C156" s="36" t="s">
        <v>705</v>
      </c>
      <c r="D156" s="36" t="s">
        <v>15</v>
      </c>
      <c r="E156" s="41">
        <v>29083</v>
      </c>
      <c r="F156" s="16">
        <v>1075171</v>
      </c>
      <c r="G156" s="16">
        <v>1054229.6670000001</v>
      </c>
      <c r="H156" s="33">
        <v>1797.7</v>
      </c>
      <c r="I156" s="44">
        <v>4202202.67</v>
      </c>
      <c r="J156" s="44">
        <v>7852.41</v>
      </c>
      <c r="K156" s="46">
        <v>36.249000000000002</v>
      </c>
      <c r="L156" s="33">
        <v>24.332000000000001</v>
      </c>
      <c r="M156" s="33">
        <v>33.325000000000003</v>
      </c>
      <c r="N156" s="33">
        <v>15.952</v>
      </c>
    </row>
    <row r="157" spans="1:14" x14ac:dyDescent="0.3">
      <c r="A157" s="36" t="s">
        <v>32</v>
      </c>
      <c r="B157" s="4">
        <v>2013</v>
      </c>
      <c r="C157" s="36" t="s">
        <v>27</v>
      </c>
      <c r="D157" s="36" t="s">
        <v>15</v>
      </c>
      <c r="E157" s="41">
        <v>54001</v>
      </c>
      <c r="F157" s="16">
        <v>31319</v>
      </c>
      <c r="G157" s="16">
        <v>31319</v>
      </c>
      <c r="H157" s="33">
        <v>1797.7</v>
      </c>
      <c r="I157" s="44">
        <v>7802604.4900000002</v>
      </c>
      <c r="J157" s="44">
        <v>14580.27</v>
      </c>
      <c r="K157" s="46">
        <v>0.57997074128256887</v>
      </c>
      <c r="L157" s="33">
        <v>24.332000000000001</v>
      </c>
      <c r="M157" s="33">
        <v>33.325000000000003</v>
      </c>
      <c r="N157" s="33">
        <v>15.952</v>
      </c>
    </row>
    <row r="158" spans="1:14" x14ac:dyDescent="0.3">
      <c r="A158" s="36" t="s">
        <v>20</v>
      </c>
      <c r="B158" s="4">
        <v>2013</v>
      </c>
      <c r="C158" s="36" t="s">
        <v>27</v>
      </c>
      <c r="D158" s="36" t="s">
        <v>15</v>
      </c>
      <c r="E158" s="41">
        <v>31294</v>
      </c>
      <c r="F158" s="16">
        <v>40444</v>
      </c>
      <c r="G158" s="16">
        <v>38554.207999999999</v>
      </c>
      <c r="H158" s="33">
        <v>1797.7</v>
      </c>
      <c r="I158" s="44">
        <v>4521670.0599999996</v>
      </c>
      <c r="J158" s="44">
        <v>8449.3799999999992</v>
      </c>
      <c r="K158" s="46">
        <v>1.232</v>
      </c>
      <c r="L158" s="33">
        <v>24.332000000000001</v>
      </c>
      <c r="M158" s="33">
        <v>33.325000000000003</v>
      </c>
      <c r="N158" s="33">
        <v>15.952</v>
      </c>
    </row>
    <row r="159" spans="1:14" x14ac:dyDescent="0.3">
      <c r="A159" s="36" t="s">
        <v>22</v>
      </c>
      <c r="B159" s="4">
        <v>2013</v>
      </c>
      <c r="C159" s="36" t="s">
        <v>49</v>
      </c>
      <c r="D159" s="36" t="s">
        <v>37</v>
      </c>
      <c r="E159" s="41">
        <v>18</v>
      </c>
      <c r="F159" s="16">
        <v>14</v>
      </c>
      <c r="G159" s="16">
        <v>18.27</v>
      </c>
      <c r="H159" s="33">
        <v>3642.6</v>
      </c>
      <c r="I159" s="44">
        <v>2600.8200000000002</v>
      </c>
      <c r="J159" s="44" t="s">
        <v>165</v>
      </c>
      <c r="K159" s="46">
        <v>1.0149999999999999</v>
      </c>
      <c r="L159" s="33">
        <v>24.986000000000001</v>
      </c>
      <c r="M159" s="33">
        <v>34.183999999999997</v>
      </c>
      <c r="N159" s="33">
        <v>17.577999999999999</v>
      </c>
    </row>
    <row r="160" spans="1:14" x14ac:dyDescent="0.3">
      <c r="A160" s="36" t="s">
        <v>13</v>
      </c>
      <c r="B160" s="4">
        <v>2013</v>
      </c>
      <c r="C160" s="36" t="s">
        <v>49</v>
      </c>
      <c r="D160" s="36" t="s">
        <v>37</v>
      </c>
      <c r="E160" s="41">
        <v>28330</v>
      </c>
      <c r="F160" s="16">
        <v>80114</v>
      </c>
      <c r="G160" s="16">
        <v>79890.599999999991</v>
      </c>
      <c r="H160" s="33">
        <v>3642.6</v>
      </c>
      <c r="I160" s="44">
        <v>4093401.7</v>
      </c>
      <c r="J160" s="44">
        <v>7649.1</v>
      </c>
      <c r="K160" s="46">
        <v>2.82</v>
      </c>
      <c r="L160" s="33">
        <v>25.881</v>
      </c>
      <c r="M160" s="33">
        <v>34.183999999999997</v>
      </c>
      <c r="N160" s="33">
        <v>17.577999999999999</v>
      </c>
    </row>
    <row r="161" spans="1:14" x14ac:dyDescent="0.3">
      <c r="A161" s="36" t="s">
        <v>13</v>
      </c>
      <c r="B161" s="4">
        <v>2013</v>
      </c>
      <c r="C161" s="36" t="s">
        <v>27</v>
      </c>
      <c r="D161" s="36" t="s">
        <v>37</v>
      </c>
      <c r="E161" s="41">
        <v>14490</v>
      </c>
      <c r="F161" s="16">
        <v>46397</v>
      </c>
      <c r="G161" s="16">
        <v>46440.450000000004</v>
      </c>
      <c r="H161" s="33">
        <v>3642.6</v>
      </c>
      <c r="I161" s="44">
        <v>2093660.1</v>
      </c>
      <c r="J161" s="44">
        <v>3912.3</v>
      </c>
      <c r="K161" s="46">
        <v>3.2050000000000001</v>
      </c>
      <c r="L161" s="33">
        <v>24.986000000000001</v>
      </c>
      <c r="M161" s="33">
        <v>34.183999999999997</v>
      </c>
      <c r="N161" s="33">
        <v>17.577999999999999</v>
      </c>
    </row>
    <row r="162" spans="1:14" x14ac:dyDescent="0.3">
      <c r="A162" s="36" t="s">
        <v>18</v>
      </c>
      <c r="B162" s="4">
        <v>2013</v>
      </c>
      <c r="C162" s="36" t="s">
        <v>705</v>
      </c>
      <c r="D162" s="36" t="s">
        <v>37</v>
      </c>
      <c r="E162" s="41">
        <v>872</v>
      </c>
      <c r="F162" s="16">
        <v>47669</v>
      </c>
      <c r="G162" s="16">
        <v>41908.32</v>
      </c>
      <c r="H162" s="33">
        <v>3209.9868750000001</v>
      </c>
      <c r="I162" s="44">
        <v>125995.28</v>
      </c>
      <c r="J162" s="44">
        <v>235.44</v>
      </c>
      <c r="K162" s="46">
        <v>48.06</v>
      </c>
      <c r="L162" s="33">
        <v>24.986000000000001</v>
      </c>
      <c r="M162" s="33">
        <v>34.183999999999997</v>
      </c>
      <c r="N162" s="33">
        <v>17.577999999999999</v>
      </c>
    </row>
    <row r="163" spans="1:14" x14ac:dyDescent="0.3">
      <c r="A163" s="36" t="s">
        <v>22</v>
      </c>
      <c r="B163" s="4">
        <v>2013</v>
      </c>
      <c r="C163" s="36" t="s">
        <v>49</v>
      </c>
      <c r="D163" s="36" t="s">
        <v>23</v>
      </c>
      <c r="E163" s="41">
        <v>639203</v>
      </c>
      <c r="F163" s="16">
        <v>1207396</v>
      </c>
      <c r="G163" s="16">
        <v>1112213.22</v>
      </c>
      <c r="H163" s="33">
        <v>1235.5999999999999</v>
      </c>
      <c r="I163" s="44">
        <v>92358441.469999999</v>
      </c>
      <c r="J163" s="44">
        <v>172584.81</v>
      </c>
      <c r="K163" s="46">
        <v>1.74</v>
      </c>
      <c r="L163" s="33">
        <v>25.431999999999999</v>
      </c>
      <c r="M163" s="33">
        <v>35.368000000000002</v>
      </c>
      <c r="N163" s="33" t="s">
        <v>167</v>
      </c>
    </row>
    <row r="164" spans="1:14" x14ac:dyDescent="0.3">
      <c r="A164" s="36" t="s">
        <v>22</v>
      </c>
      <c r="B164" s="4">
        <v>2013</v>
      </c>
      <c r="C164" s="36" t="s">
        <v>27</v>
      </c>
      <c r="D164" s="36" t="s">
        <v>23</v>
      </c>
      <c r="E164" s="41">
        <v>24916</v>
      </c>
      <c r="F164" s="16">
        <v>36353</v>
      </c>
      <c r="G164" s="16">
        <v>37324.167999999998</v>
      </c>
      <c r="H164" s="33">
        <v>1235.5999999999999</v>
      </c>
      <c r="I164" s="44">
        <v>3600112.84</v>
      </c>
      <c r="J164" s="44">
        <v>6727.32</v>
      </c>
      <c r="K164" s="46">
        <v>1.498</v>
      </c>
      <c r="L164" s="33">
        <v>25.431999999999999</v>
      </c>
      <c r="M164" s="33">
        <v>35.368000000000002</v>
      </c>
      <c r="N164" s="33">
        <v>16.709</v>
      </c>
    </row>
    <row r="165" spans="1:14" x14ac:dyDescent="0.3">
      <c r="A165" s="36" t="s">
        <v>22</v>
      </c>
      <c r="B165" s="4">
        <v>2013</v>
      </c>
      <c r="C165" s="36" t="s">
        <v>120</v>
      </c>
      <c r="D165" s="36" t="s">
        <v>23</v>
      </c>
      <c r="E165" s="41">
        <v>7312</v>
      </c>
      <c r="F165" s="16">
        <v>14363</v>
      </c>
      <c r="G165" s="16">
        <v>14463.136</v>
      </c>
      <c r="H165" s="33">
        <v>1235.5999999999999</v>
      </c>
      <c r="I165" s="44">
        <v>1056510.8799999999</v>
      </c>
      <c r="J165" s="44">
        <v>1974.24</v>
      </c>
      <c r="K165" s="46">
        <v>1.978</v>
      </c>
      <c r="L165" s="33">
        <v>25.431999999999999</v>
      </c>
      <c r="M165" s="33">
        <v>35.368000000000002</v>
      </c>
      <c r="N165" s="33">
        <v>16.709</v>
      </c>
    </row>
    <row r="166" spans="1:14" x14ac:dyDescent="0.3">
      <c r="A166" s="36" t="s">
        <v>13</v>
      </c>
      <c r="B166" s="4">
        <v>2013</v>
      </c>
      <c r="C166" s="36" t="s">
        <v>49</v>
      </c>
      <c r="D166" s="36" t="s">
        <v>23</v>
      </c>
      <c r="E166" s="41">
        <v>1035111</v>
      </c>
      <c r="F166" s="16">
        <v>3057894</v>
      </c>
      <c r="G166" s="16">
        <v>2891065.023</v>
      </c>
      <c r="H166" s="33">
        <v>1235.5999999999999</v>
      </c>
      <c r="I166" s="44">
        <v>149563188.40000001</v>
      </c>
      <c r="J166" s="44">
        <v>279479.96999999997</v>
      </c>
      <c r="K166" s="46">
        <v>2.7930000000000001</v>
      </c>
      <c r="L166" s="33">
        <v>25.431999999999999</v>
      </c>
      <c r="M166" s="33">
        <v>35.368000000000002</v>
      </c>
      <c r="N166" s="33">
        <v>16.709</v>
      </c>
    </row>
    <row r="167" spans="1:14" x14ac:dyDescent="0.3">
      <c r="A167" s="36" t="s">
        <v>13</v>
      </c>
      <c r="B167" s="4">
        <v>2013</v>
      </c>
      <c r="C167" s="36" t="s">
        <v>27</v>
      </c>
      <c r="D167" s="36" t="s">
        <v>23</v>
      </c>
      <c r="E167" s="41">
        <v>40896</v>
      </c>
      <c r="F167" s="16">
        <v>102639</v>
      </c>
      <c r="G167" s="16">
        <v>104121.21599999999</v>
      </c>
      <c r="H167" s="33">
        <v>1235.5999999999999</v>
      </c>
      <c r="I167" s="44">
        <v>5909063.04</v>
      </c>
      <c r="J167" s="44">
        <v>11041.92</v>
      </c>
      <c r="K167" s="46">
        <v>2.5459999999999998</v>
      </c>
      <c r="L167" s="33">
        <v>25.431999999999999</v>
      </c>
      <c r="M167" s="33">
        <v>35.368000000000002</v>
      </c>
      <c r="N167" s="33">
        <v>16.709</v>
      </c>
    </row>
    <row r="168" spans="1:14" x14ac:dyDescent="0.3">
      <c r="A168" s="36" t="s">
        <v>13</v>
      </c>
      <c r="B168" s="4">
        <v>2013</v>
      </c>
      <c r="C168" s="36" t="s">
        <v>120</v>
      </c>
      <c r="D168" s="36" t="s">
        <v>23</v>
      </c>
      <c r="E168" s="41">
        <v>264028</v>
      </c>
      <c r="F168" s="16">
        <v>892066</v>
      </c>
      <c r="G168" s="16">
        <v>798156.64400000009</v>
      </c>
      <c r="H168" s="33">
        <v>1235.5999999999999</v>
      </c>
      <c r="I168" s="44">
        <v>38149405.719999999</v>
      </c>
      <c r="J168" s="44">
        <v>71287.56</v>
      </c>
      <c r="K168" s="46">
        <v>3.0230000000000001</v>
      </c>
      <c r="L168" s="33">
        <v>25.431999999999999</v>
      </c>
      <c r="M168" s="33">
        <v>35.368000000000002</v>
      </c>
      <c r="N168" s="33">
        <v>16.709</v>
      </c>
    </row>
    <row r="169" spans="1:14" x14ac:dyDescent="0.3">
      <c r="A169" s="36" t="s">
        <v>18</v>
      </c>
      <c r="B169" s="4">
        <v>2013</v>
      </c>
      <c r="C169" s="36" t="s">
        <v>705</v>
      </c>
      <c r="D169" s="36" t="s">
        <v>23</v>
      </c>
      <c r="E169" s="41">
        <v>420022</v>
      </c>
      <c r="F169" s="16">
        <v>38042382</v>
      </c>
      <c r="G169" s="16">
        <v>36912373.403999999</v>
      </c>
      <c r="H169" s="33">
        <v>1235.5999999999999</v>
      </c>
      <c r="I169" s="44">
        <v>60688978.780000001</v>
      </c>
      <c r="J169" s="44">
        <v>113405.94</v>
      </c>
      <c r="K169" s="46">
        <v>87.882000000000005</v>
      </c>
      <c r="L169" s="33">
        <v>25.431999999999999</v>
      </c>
      <c r="M169" s="33">
        <v>35.368000000000002</v>
      </c>
      <c r="N169" s="33">
        <v>16.709</v>
      </c>
    </row>
    <row r="170" spans="1:14" x14ac:dyDescent="0.3">
      <c r="A170" s="36" t="s">
        <v>31</v>
      </c>
      <c r="B170" s="4">
        <v>2013</v>
      </c>
      <c r="C170" s="36" t="s">
        <v>49</v>
      </c>
      <c r="D170" s="36" t="s">
        <v>23</v>
      </c>
      <c r="E170" s="41">
        <v>186601</v>
      </c>
      <c r="F170" s="16">
        <v>108957</v>
      </c>
      <c r="G170" s="16">
        <v>104869.76200000002</v>
      </c>
      <c r="H170" s="33">
        <v>1235.5999999999999</v>
      </c>
      <c r="I170" s="44">
        <v>26961978.489999998</v>
      </c>
      <c r="J170" s="44">
        <v>50382.27</v>
      </c>
      <c r="K170" s="46">
        <v>0.56200000000000006</v>
      </c>
      <c r="L170" s="33">
        <v>25.431999999999999</v>
      </c>
      <c r="M170" s="33">
        <v>35.368000000000002</v>
      </c>
      <c r="N170" s="33">
        <v>16.709</v>
      </c>
    </row>
    <row r="171" spans="1:14" x14ac:dyDescent="0.3">
      <c r="A171" s="36" t="s">
        <v>31</v>
      </c>
      <c r="B171" s="4">
        <v>2013</v>
      </c>
      <c r="C171" s="36" t="s">
        <v>27</v>
      </c>
      <c r="D171" s="36" t="s">
        <v>23</v>
      </c>
      <c r="E171" s="41">
        <v>211484</v>
      </c>
      <c r="F171" s="16">
        <v>125464</v>
      </c>
      <c r="G171" s="16">
        <v>149307.704</v>
      </c>
      <c r="H171" s="33">
        <v>1235.5999999999999</v>
      </c>
      <c r="I171" s="44">
        <v>30557323.16</v>
      </c>
      <c r="J171" s="44">
        <v>31300.493793103447</v>
      </c>
      <c r="K171" s="46">
        <v>0.70599999999999996</v>
      </c>
      <c r="L171" s="33">
        <v>25.431999999999999</v>
      </c>
      <c r="M171" s="33">
        <v>35.368000000000002</v>
      </c>
      <c r="N171" s="33">
        <v>16.709</v>
      </c>
    </row>
    <row r="172" spans="1:14" x14ac:dyDescent="0.3">
      <c r="A172" s="36" t="s">
        <v>31</v>
      </c>
      <c r="B172" s="4">
        <v>2013</v>
      </c>
      <c r="C172" s="36" t="s">
        <v>120</v>
      </c>
      <c r="D172" s="36" t="s">
        <v>23</v>
      </c>
      <c r="E172" s="41">
        <v>18620</v>
      </c>
      <c r="F172" s="16">
        <v>18523</v>
      </c>
      <c r="G172" s="16">
        <v>19476.52</v>
      </c>
      <c r="H172" s="33">
        <v>1235.5999999999999</v>
      </c>
      <c r="I172" s="44">
        <v>2690403.8</v>
      </c>
      <c r="J172" s="44">
        <v>5027.3999999999996</v>
      </c>
      <c r="K172" s="46">
        <v>1.046</v>
      </c>
      <c r="L172" s="33">
        <v>26.038499999999999</v>
      </c>
      <c r="M172" s="33">
        <v>35.368000000000002</v>
      </c>
      <c r="N172" s="33">
        <v>16.709</v>
      </c>
    </row>
    <row r="173" spans="1:14" x14ac:dyDescent="0.3">
      <c r="A173" s="36" t="s">
        <v>32</v>
      </c>
      <c r="B173" s="4">
        <v>2013</v>
      </c>
      <c r="C173" s="36" t="s">
        <v>49</v>
      </c>
      <c r="D173" s="36" t="s">
        <v>23</v>
      </c>
      <c r="E173" s="41">
        <v>95294</v>
      </c>
      <c r="F173" s="16">
        <v>45839</v>
      </c>
      <c r="G173" s="16">
        <v>38498.776000000005</v>
      </c>
      <c r="H173" s="33">
        <v>1235.5999999999999</v>
      </c>
      <c r="I173" s="44">
        <v>13769030.060000001</v>
      </c>
      <c r="J173" s="44">
        <v>25729.38</v>
      </c>
      <c r="K173" s="46">
        <v>0.40400000000000003</v>
      </c>
      <c r="L173" s="33">
        <v>25.431999999999999</v>
      </c>
      <c r="M173" s="33">
        <v>35.368000000000002</v>
      </c>
      <c r="N173" s="33">
        <v>16.709</v>
      </c>
    </row>
    <row r="174" spans="1:14" x14ac:dyDescent="0.3">
      <c r="A174" s="36" t="s">
        <v>32</v>
      </c>
      <c r="B174" s="4">
        <v>2013</v>
      </c>
      <c r="C174" s="36" t="s">
        <v>27</v>
      </c>
      <c r="D174" s="36" t="s">
        <v>23</v>
      </c>
      <c r="E174" s="41">
        <v>6843</v>
      </c>
      <c r="F174" s="16">
        <v>3911</v>
      </c>
      <c r="G174" s="16">
        <v>3879.9809999999998</v>
      </c>
      <c r="H174" s="33">
        <v>1207.2793925925903</v>
      </c>
      <c r="I174" s="44">
        <v>988745.07</v>
      </c>
      <c r="J174" s="44">
        <v>1847.61</v>
      </c>
      <c r="K174" s="46">
        <v>0.56699999999999995</v>
      </c>
      <c r="L174" s="33">
        <v>25.431999999999999</v>
      </c>
      <c r="M174" s="33">
        <v>35.368000000000002</v>
      </c>
      <c r="N174" s="33">
        <v>16.709</v>
      </c>
    </row>
    <row r="175" spans="1:14" x14ac:dyDescent="0.3">
      <c r="A175" s="36" t="s">
        <v>20</v>
      </c>
      <c r="B175" s="4">
        <v>2013</v>
      </c>
      <c r="C175" s="36" t="s">
        <v>27</v>
      </c>
      <c r="D175" s="36" t="s">
        <v>23</v>
      </c>
      <c r="E175" s="41">
        <v>209079</v>
      </c>
      <c r="F175" s="16">
        <v>210041</v>
      </c>
      <c r="G175" s="16">
        <v>223505.451</v>
      </c>
      <c r="H175" s="33">
        <v>1235.5999999999999</v>
      </c>
      <c r="I175" s="44">
        <v>30209824.710000001</v>
      </c>
      <c r="J175" s="44">
        <v>56451.33</v>
      </c>
      <c r="K175" s="46">
        <v>1.069</v>
      </c>
      <c r="L175" s="33">
        <v>25.431999999999999</v>
      </c>
      <c r="M175" s="33">
        <v>35.368000000000002</v>
      </c>
      <c r="N175" s="33">
        <v>16.709</v>
      </c>
    </row>
    <row r="176" spans="1:14" x14ac:dyDescent="0.3">
      <c r="A176" s="36" t="s">
        <v>22</v>
      </c>
      <c r="B176" s="4">
        <v>2013</v>
      </c>
      <c r="C176" s="36" t="s">
        <v>705</v>
      </c>
      <c r="D176" s="36" t="s">
        <v>41</v>
      </c>
      <c r="E176" s="41">
        <v>82</v>
      </c>
      <c r="F176" s="16">
        <v>85</v>
      </c>
      <c r="G176" s="16">
        <v>85.28</v>
      </c>
      <c r="H176" s="33">
        <v>3255.4</v>
      </c>
      <c r="I176" s="44">
        <v>11848.18</v>
      </c>
      <c r="J176" s="44">
        <v>22.14</v>
      </c>
      <c r="K176" s="46">
        <v>1.04</v>
      </c>
      <c r="L176" s="33">
        <v>25.308</v>
      </c>
      <c r="M176" s="33">
        <v>32.521000000000001</v>
      </c>
      <c r="N176" s="33">
        <v>19.715</v>
      </c>
    </row>
    <row r="177" spans="1:14" x14ac:dyDescent="0.3">
      <c r="A177" s="36" t="s">
        <v>13</v>
      </c>
      <c r="B177" s="4">
        <v>2013</v>
      </c>
      <c r="C177" s="36" t="s">
        <v>176</v>
      </c>
      <c r="D177" s="36" t="s">
        <v>41</v>
      </c>
      <c r="E177" s="41">
        <v>51922</v>
      </c>
      <c r="F177" s="16">
        <v>141234</v>
      </c>
      <c r="G177" s="16">
        <v>125495.47399999999</v>
      </c>
      <c r="H177" s="33">
        <v>3255.4</v>
      </c>
      <c r="I177" s="44">
        <v>7502209.7800000003</v>
      </c>
      <c r="J177" s="44">
        <v>14018.94</v>
      </c>
      <c r="K177" s="46">
        <v>2.4169999999999998</v>
      </c>
      <c r="L177" s="33">
        <v>25.308</v>
      </c>
      <c r="M177" s="33">
        <v>32.521000000000001</v>
      </c>
      <c r="N177" s="33">
        <v>19.715</v>
      </c>
    </row>
    <row r="178" spans="1:14" x14ac:dyDescent="0.3">
      <c r="A178" s="36" t="s">
        <v>13</v>
      </c>
      <c r="B178" s="4">
        <v>2013</v>
      </c>
      <c r="C178" s="36" t="s">
        <v>120</v>
      </c>
      <c r="D178" s="36" t="s">
        <v>41</v>
      </c>
      <c r="E178" s="41">
        <v>46865</v>
      </c>
      <c r="F178" s="16">
        <v>137477</v>
      </c>
      <c r="G178" s="16">
        <v>125317.01</v>
      </c>
      <c r="H178" s="33">
        <v>3255.4</v>
      </c>
      <c r="I178" s="44">
        <v>6771523.8499999996</v>
      </c>
      <c r="J178" s="44">
        <v>21246.127433333331</v>
      </c>
      <c r="K178" s="46">
        <v>2.6739999999999999</v>
      </c>
      <c r="L178" s="33">
        <v>25.308</v>
      </c>
      <c r="M178" s="33">
        <v>32.521000000000001</v>
      </c>
      <c r="N178" s="33">
        <v>19.715</v>
      </c>
    </row>
    <row r="179" spans="1:14" x14ac:dyDescent="0.3">
      <c r="A179" s="36" t="s">
        <v>13</v>
      </c>
      <c r="B179" s="4">
        <v>2013</v>
      </c>
      <c r="C179" s="36" t="s">
        <v>324</v>
      </c>
      <c r="D179" s="36" t="s">
        <v>41</v>
      </c>
      <c r="E179" s="41">
        <v>100824</v>
      </c>
      <c r="F179" s="16">
        <v>285614</v>
      </c>
      <c r="G179" s="16">
        <v>252664.94399999999</v>
      </c>
      <c r="H179" s="33">
        <v>3255.4</v>
      </c>
      <c r="I179" s="44" t="s">
        <v>169</v>
      </c>
      <c r="J179" s="44">
        <v>27222.48</v>
      </c>
      <c r="K179" s="46">
        <v>2.5059999999999998</v>
      </c>
      <c r="L179" s="33">
        <v>26.118000000000002</v>
      </c>
      <c r="M179" s="33">
        <v>32.521000000000001</v>
      </c>
      <c r="N179" s="33">
        <v>19.715</v>
      </c>
    </row>
    <row r="180" spans="1:14" x14ac:dyDescent="0.3">
      <c r="A180" s="36" t="s">
        <v>18</v>
      </c>
      <c r="B180" s="4">
        <v>2013</v>
      </c>
      <c r="C180" s="36" t="s">
        <v>705</v>
      </c>
      <c r="D180" s="36" t="s">
        <v>41</v>
      </c>
      <c r="E180" s="41" t="s">
        <v>170</v>
      </c>
      <c r="F180" s="16">
        <v>221520</v>
      </c>
      <c r="G180" s="16">
        <v>131644.87239999999</v>
      </c>
      <c r="H180" s="33">
        <v>3255.4</v>
      </c>
      <c r="I180" s="44">
        <v>319364.80200000003</v>
      </c>
      <c r="J180" s="44">
        <v>596.77800000000002</v>
      </c>
      <c r="K180" s="46" t="s">
        <v>171</v>
      </c>
      <c r="L180" s="33">
        <v>25.308</v>
      </c>
      <c r="M180" s="33">
        <v>32.521000000000001</v>
      </c>
      <c r="N180" s="33">
        <v>19.715</v>
      </c>
    </row>
    <row r="181" spans="1:14" x14ac:dyDescent="0.3">
      <c r="A181" s="36" t="s">
        <v>32</v>
      </c>
      <c r="B181" s="4">
        <v>2013</v>
      </c>
      <c r="C181" s="36" t="s">
        <v>705</v>
      </c>
      <c r="D181" s="36" t="s">
        <v>41</v>
      </c>
      <c r="E181" s="41">
        <v>374</v>
      </c>
      <c r="F181" s="16">
        <v>0</v>
      </c>
      <c r="G181" s="16">
        <v>0</v>
      </c>
      <c r="H181" s="33">
        <v>3255.4</v>
      </c>
      <c r="I181" s="44">
        <v>54039.26</v>
      </c>
      <c r="J181" s="44">
        <v>100.98</v>
      </c>
      <c r="K181" s="46">
        <v>0</v>
      </c>
      <c r="L181" s="33">
        <v>25.308</v>
      </c>
      <c r="M181" s="33">
        <v>32.521000000000001</v>
      </c>
      <c r="N181" s="33">
        <v>19.715</v>
      </c>
    </row>
    <row r="182" spans="1:14" x14ac:dyDescent="0.3">
      <c r="A182" s="36" t="s">
        <v>13</v>
      </c>
      <c r="B182" s="4">
        <v>2013</v>
      </c>
      <c r="C182" s="36" t="s">
        <v>176</v>
      </c>
      <c r="D182" s="36" t="s">
        <v>26</v>
      </c>
      <c r="E182" s="41">
        <v>22569</v>
      </c>
      <c r="F182" s="16">
        <v>48727</v>
      </c>
      <c r="G182" s="16">
        <v>55271.481</v>
      </c>
      <c r="H182" s="33">
        <v>2448.4</v>
      </c>
      <c r="I182" s="44">
        <v>3260994.81</v>
      </c>
      <c r="J182" s="44">
        <v>6093.63</v>
      </c>
      <c r="K182" s="46">
        <v>2.4489999999999998</v>
      </c>
      <c r="L182" s="33">
        <v>19.34</v>
      </c>
      <c r="M182" s="33">
        <v>27.167999999999999</v>
      </c>
      <c r="N182" s="33">
        <v>11.708</v>
      </c>
    </row>
    <row r="183" spans="1:14" x14ac:dyDescent="0.3">
      <c r="A183" s="36" t="s">
        <v>13</v>
      </c>
      <c r="B183" s="4">
        <v>2013</v>
      </c>
      <c r="C183" s="36" t="s">
        <v>27</v>
      </c>
      <c r="D183" s="36" t="s">
        <v>26</v>
      </c>
      <c r="E183" s="41">
        <v>13444</v>
      </c>
      <c r="F183" s="16">
        <v>58685</v>
      </c>
      <c r="G183" s="16">
        <v>32211.824000000001</v>
      </c>
      <c r="H183" s="33">
        <v>2448.4</v>
      </c>
      <c r="I183" s="44">
        <v>1942523.56</v>
      </c>
      <c r="J183" s="44">
        <v>3629.88</v>
      </c>
      <c r="K183" s="46">
        <v>2.3959999999999999</v>
      </c>
      <c r="L183" s="33">
        <v>19.34</v>
      </c>
      <c r="M183" s="33">
        <v>27.167999999999999</v>
      </c>
      <c r="N183" s="33">
        <v>11.708</v>
      </c>
    </row>
    <row r="184" spans="1:14" x14ac:dyDescent="0.3">
      <c r="A184" s="36" t="s">
        <v>13</v>
      </c>
      <c r="B184" s="4">
        <v>2013</v>
      </c>
      <c r="C184" s="36" t="s">
        <v>324</v>
      </c>
      <c r="D184" s="36" t="s">
        <v>26</v>
      </c>
      <c r="E184" s="41">
        <v>46424</v>
      </c>
      <c r="F184" s="16">
        <v>111289</v>
      </c>
      <c r="G184" s="16">
        <v>1039433.36</v>
      </c>
      <c r="H184" s="33">
        <v>2448.4</v>
      </c>
      <c r="I184" s="44">
        <v>6707803.7599999998</v>
      </c>
      <c r="J184" s="44">
        <v>12534.48</v>
      </c>
      <c r="K184" s="46">
        <v>22.39</v>
      </c>
      <c r="L184" s="33">
        <v>19.34</v>
      </c>
      <c r="M184" s="33">
        <v>27.167999999999999</v>
      </c>
      <c r="N184" s="33">
        <v>12.008600000000001</v>
      </c>
    </row>
    <row r="185" spans="1:14" x14ac:dyDescent="0.3">
      <c r="A185" s="36" t="s">
        <v>18</v>
      </c>
      <c r="B185" s="4">
        <v>2013</v>
      </c>
      <c r="C185" s="36" t="s">
        <v>705</v>
      </c>
      <c r="D185" s="36" t="s">
        <v>26</v>
      </c>
      <c r="E185" s="41">
        <v>105</v>
      </c>
      <c r="F185" s="16">
        <v>315</v>
      </c>
      <c r="G185" s="16">
        <v>280.875</v>
      </c>
      <c r="H185" s="33">
        <v>2448.4</v>
      </c>
      <c r="I185" s="44">
        <v>15171.45</v>
      </c>
      <c r="J185" s="44">
        <v>28.35</v>
      </c>
      <c r="K185" s="46">
        <v>2.6749999999999998</v>
      </c>
      <c r="L185" s="33">
        <v>19.34</v>
      </c>
      <c r="M185" s="33">
        <v>27.167999999999999</v>
      </c>
      <c r="N185" s="33">
        <v>11.708</v>
      </c>
    </row>
    <row r="186" spans="1:14" x14ac:dyDescent="0.3">
      <c r="A186" s="36" t="s">
        <v>20</v>
      </c>
      <c r="B186" s="4">
        <v>2013</v>
      </c>
      <c r="C186" s="36" t="s">
        <v>27</v>
      </c>
      <c r="D186" s="36" t="s">
        <v>26</v>
      </c>
      <c r="E186" s="41">
        <v>422</v>
      </c>
      <c r="F186" s="16">
        <v>789</v>
      </c>
      <c r="G186" s="16">
        <v>635.53200000000004</v>
      </c>
      <c r="H186" s="33">
        <v>2448.4</v>
      </c>
      <c r="I186" s="44">
        <v>68894.781428571427</v>
      </c>
      <c r="J186" s="44">
        <v>113.94</v>
      </c>
      <c r="K186" s="46">
        <v>1.506</v>
      </c>
      <c r="L186" s="33">
        <v>19.34</v>
      </c>
      <c r="M186" s="33">
        <v>27.167999999999999</v>
      </c>
      <c r="N186" s="33">
        <v>12.008600000000001</v>
      </c>
    </row>
    <row r="187" spans="1:14" x14ac:dyDescent="0.3">
      <c r="A187" s="36" t="s">
        <v>22</v>
      </c>
      <c r="B187" s="4">
        <v>2013</v>
      </c>
      <c r="C187" s="36" t="s">
        <v>49</v>
      </c>
      <c r="D187" s="36" t="s">
        <v>80</v>
      </c>
      <c r="E187" s="41">
        <v>88166</v>
      </c>
      <c r="F187" s="16">
        <v>241241</v>
      </c>
      <c r="G187" s="16">
        <v>245277.81200000001</v>
      </c>
      <c r="H187" s="33">
        <v>740.9</v>
      </c>
      <c r="I187" s="44">
        <v>12739105.34</v>
      </c>
      <c r="J187" s="44">
        <v>23804.82</v>
      </c>
      <c r="K187" s="46">
        <v>2.782</v>
      </c>
      <c r="L187" s="33">
        <v>28.068000000000001</v>
      </c>
      <c r="M187" s="33">
        <v>37.771000000000001</v>
      </c>
      <c r="N187" s="33">
        <v>20.302</v>
      </c>
    </row>
    <row r="188" spans="1:14" x14ac:dyDescent="0.3">
      <c r="A188" s="36" t="s">
        <v>22</v>
      </c>
      <c r="B188" s="4">
        <v>2013</v>
      </c>
      <c r="C188" s="36" t="s">
        <v>27</v>
      </c>
      <c r="D188" s="36" t="s">
        <v>80</v>
      </c>
      <c r="E188" s="41">
        <v>30533</v>
      </c>
      <c r="F188" s="16">
        <v>121102</v>
      </c>
      <c r="G188" s="16">
        <v>116727.659</v>
      </c>
      <c r="H188" s="33">
        <v>740.9</v>
      </c>
      <c r="I188" s="44">
        <v>4411713.17</v>
      </c>
      <c r="J188" s="44">
        <v>8243.91</v>
      </c>
      <c r="K188" s="46">
        <v>3.823</v>
      </c>
      <c r="L188" s="33">
        <v>28.068000000000001</v>
      </c>
      <c r="M188" s="33">
        <v>37.771000000000001</v>
      </c>
      <c r="N188" s="33">
        <v>20.302</v>
      </c>
    </row>
    <row r="189" spans="1:14" x14ac:dyDescent="0.3">
      <c r="A189" s="36" t="s">
        <v>13</v>
      </c>
      <c r="B189" s="4">
        <v>2013</v>
      </c>
      <c r="C189" s="36" t="s">
        <v>49</v>
      </c>
      <c r="D189" s="36" t="s">
        <v>80</v>
      </c>
      <c r="E189" s="41">
        <v>1725730</v>
      </c>
      <c r="F189" s="16">
        <v>7751979.1600000001</v>
      </c>
      <c r="G189" s="16">
        <v>7751979.1600000001</v>
      </c>
      <c r="H189" s="33">
        <v>740.9</v>
      </c>
      <c r="I189" s="44">
        <v>249350727.69999999</v>
      </c>
      <c r="J189" s="44">
        <v>465947.1</v>
      </c>
      <c r="K189" s="46">
        <v>4.492</v>
      </c>
      <c r="L189" s="33">
        <v>28.068000000000001</v>
      </c>
      <c r="M189" s="33">
        <v>37.771000000000001</v>
      </c>
      <c r="N189" s="33">
        <v>20.060930555555579</v>
      </c>
    </row>
    <row r="190" spans="1:14" x14ac:dyDescent="0.3">
      <c r="A190" s="36" t="s">
        <v>18</v>
      </c>
      <c r="B190" s="4">
        <v>2013</v>
      </c>
      <c r="C190" s="36" t="s">
        <v>705</v>
      </c>
      <c r="D190" s="36" t="s">
        <v>80</v>
      </c>
      <c r="E190" s="41">
        <v>313343</v>
      </c>
      <c r="F190" s="16">
        <v>32454135</v>
      </c>
      <c r="G190" s="16">
        <v>30578203.341000002</v>
      </c>
      <c r="H190" s="33">
        <v>740.9</v>
      </c>
      <c r="I190" s="44">
        <v>39180376.583333328</v>
      </c>
      <c r="J190" s="44">
        <v>84602.61</v>
      </c>
      <c r="K190" s="46">
        <v>97.587000000000003</v>
      </c>
      <c r="L190" s="33">
        <v>28.068000000000001</v>
      </c>
      <c r="M190" s="33">
        <v>37.771000000000001</v>
      </c>
      <c r="N190" s="33">
        <v>20.302</v>
      </c>
    </row>
    <row r="191" spans="1:14" x14ac:dyDescent="0.3">
      <c r="A191" s="36" t="s">
        <v>31</v>
      </c>
      <c r="B191" s="4">
        <v>2013</v>
      </c>
      <c r="C191" s="36" t="s">
        <v>49</v>
      </c>
      <c r="D191" s="36" t="s">
        <v>80</v>
      </c>
      <c r="E191" s="41">
        <v>2155</v>
      </c>
      <c r="F191" s="16">
        <v>3893</v>
      </c>
      <c r="G191" s="16">
        <v>3704.4450000000002</v>
      </c>
      <c r="H191" s="33">
        <v>740.9</v>
      </c>
      <c r="I191" s="44">
        <v>311375.95</v>
      </c>
      <c r="J191" s="44">
        <v>581.85</v>
      </c>
      <c r="K191" s="46">
        <v>1.7190000000000001</v>
      </c>
      <c r="L191" s="33">
        <v>28.068000000000001</v>
      </c>
      <c r="M191" s="33">
        <v>37.771000000000001</v>
      </c>
      <c r="N191" s="33">
        <v>20.302</v>
      </c>
    </row>
    <row r="192" spans="1:14" x14ac:dyDescent="0.3">
      <c r="A192" s="36" t="s">
        <v>31</v>
      </c>
      <c r="B192" s="4">
        <v>2013</v>
      </c>
      <c r="C192" s="36" t="s">
        <v>49</v>
      </c>
      <c r="D192" s="36" t="s">
        <v>80</v>
      </c>
      <c r="E192" s="41">
        <v>5827</v>
      </c>
      <c r="F192" s="16">
        <v>5800</v>
      </c>
      <c r="G192" s="16">
        <v>7814.0069999999996</v>
      </c>
      <c r="H192" s="33">
        <v>740.9</v>
      </c>
      <c r="I192" s="44">
        <v>841943.23</v>
      </c>
      <c r="J192" s="44">
        <v>1573.29</v>
      </c>
      <c r="K192" s="46">
        <v>1.341</v>
      </c>
      <c r="L192" s="33">
        <v>28.068000000000001</v>
      </c>
      <c r="M192" s="33">
        <v>37.771000000000001</v>
      </c>
      <c r="N192" s="33">
        <v>20.302</v>
      </c>
    </row>
    <row r="193" spans="1:14" x14ac:dyDescent="0.3">
      <c r="A193" s="36" t="s">
        <v>32</v>
      </c>
      <c r="B193" s="4">
        <v>2013</v>
      </c>
      <c r="C193" s="36" t="s">
        <v>49</v>
      </c>
      <c r="D193" s="36" t="s">
        <v>80</v>
      </c>
      <c r="E193" s="41">
        <v>69872</v>
      </c>
      <c r="F193" s="16">
        <v>58712</v>
      </c>
      <c r="G193" s="16">
        <v>57644.399999999994</v>
      </c>
      <c r="H193" s="33">
        <v>740.9</v>
      </c>
      <c r="I193" s="44">
        <v>10095805.279999999</v>
      </c>
      <c r="J193" s="44">
        <v>18865.439999999999</v>
      </c>
      <c r="K193" s="46">
        <v>0.82499999999999996</v>
      </c>
      <c r="L193" s="33">
        <v>28.068000000000001</v>
      </c>
      <c r="M193" s="33">
        <v>37.771000000000001</v>
      </c>
      <c r="N193" s="33">
        <v>20.302</v>
      </c>
    </row>
    <row r="194" spans="1:14" x14ac:dyDescent="0.3">
      <c r="A194" s="36" t="s">
        <v>32</v>
      </c>
      <c r="B194" s="4">
        <v>2013</v>
      </c>
      <c r="C194" s="36" t="s">
        <v>27</v>
      </c>
      <c r="D194" s="36" t="s">
        <v>80</v>
      </c>
      <c r="E194" s="41">
        <v>295256</v>
      </c>
      <c r="F194" s="16">
        <v>251946</v>
      </c>
      <c r="G194" s="16">
        <v>232661.728</v>
      </c>
      <c r="H194" s="33">
        <v>740.9</v>
      </c>
      <c r="I194" s="44">
        <v>42661539.439999998</v>
      </c>
      <c r="J194" s="44">
        <v>79719.12</v>
      </c>
      <c r="K194" s="46">
        <v>0.78800000000000003</v>
      </c>
      <c r="L194" s="33">
        <v>28.068000000000001</v>
      </c>
      <c r="M194" s="33">
        <v>37.771000000000001</v>
      </c>
      <c r="N194" s="33">
        <v>20.302</v>
      </c>
    </row>
    <row r="195" spans="1:14" x14ac:dyDescent="0.3">
      <c r="A195" s="36" t="s">
        <v>22</v>
      </c>
      <c r="B195" s="4">
        <v>2014</v>
      </c>
      <c r="C195" s="36" t="s">
        <v>49</v>
      </c>
      <c r="D195" s="36" t="s">
        <v>52</v>
      </c>
      <c r="E195" s="41">
        <v>28742</v>
      </c>
      <c r="F195" s="16">
        <v>29431.808000000001</v>
      </c>
      <c r="G195" s="16">
        <v>29431.808000000001</v>
      </c>
      <c r="H195" s="33">
        <v>687.6</v>
      </c>
      <c r="I195" s="44">
        <v>4338892.32</v>
      </c>
      <c r="J195" s="44">
        <v>9484.86</v>
      </c>
      <c r="K195" s="46">
        <v>1.024</v>
      </c>
      <c r="L195" s="33">
        <v>28.268999999999998</v>
      </c>
      <c r="M195" s="33">
        <v>37.975000000000001</v>
      </c>
      <c r="N195" s="33">
        <v>20.588999999999999</v>
      </c>
    </row>
    <row r="196" spans="1:14" x14ac:dyDescent="0.3">
      <c r="A196" s="36" t="s">
        <v>22</v>
      </c>
      <c r="B196" s="4">
        <v>2014</v>
      </c>
      <c r="C196" s="36" t="s">
        <v>27</v>
      </c>
      <c r="D196" s="36" t="s">
        <v>52</v>
      </c>
      <c r="E196" s="41">
        <v>4663.1369953673066</v>
      </c>
      <c r="F196" s="16">
        <v>7046</v>
      </c>
      <c r="G196" s="16">
        <v>7046</v>
      </c>
      <c r="H196" s="33">
        <v>687.6</v>
      </c>
      <c r="I196" s="44">
        <v>709210.08</v>
      </c>
      <c r="J196" s="44">
        <v>1550.34</v>
      </c>
      <c r="K196" s="46">
        <v>1.5109999999999999</v>
      </c>
      <c r="L196" s="33">
        <v>28.268999999999998</v>
      </c>
      <c r="M196" s="33">
        <v>37.975000000000001</v>
      </c>
      <c r="N196" s="33">
        <v>20.588999999999999</v>
      </c>
    </row>
    <row r="197" spans="1:14" x14ac:dyDescent="0.3">
      <c r="A197" s="36" t="s">
        <v>13</v>
      </c>
      <c r="B197" s="4">
        <v>2014</v>
      </c>
      <c r="C197" s="36" t="s">
        <v>49</v>
      </c>
      <c r="D197" s="36" t="s">
        <v>52</v>
      </c>
      <c r="E197" s="41">
        <v>1634921</v>
      </c>
      <c r="F197" s="16">
        <v>5207223.3849999998</v>
      </c>
      <c r="G197" s="16">
        <v>5207223.3849999998</v>
      </c>
      <c r="H197" s="33">
        <v>687.6</v>
      </c>
      <c r="I197" s="44">
        <v>246807674.19999999</v>
      </c>
      <c r="J197" s="44">
        <v>539523.93000000005</v>
      </c>
      <c r="K197" s="46">
        <v>3.1850000000000001</v>
      </c>
      <c r="L197" s="33">
        <v>28.268999999999998</v>
      </c>
      <c r="M197" s="33">
        <v>37.975000000000001</v>
      </c>
      <c r="N197" s="33">
        <v>20.588999999999999</v>
      </c>
    </row>
    <row r="198" spans="1:14" x14ac:dyDescent="0.3">
      <c r="A198" s="36" t="s">
        <v>13</v>
      </c>
      <c r="B198" s="4">
        <v>2014</v>
      </c>
      <c r="C198" s="36" t="s">
        <v>27</v>
      </c>
      <c r="D198" s="36" t="s">
        <v>52</v>
      </c>
      <c r="E198" s="41">
        <v>759034</v>
      </c>
      <c r="F198" s="16">
        <v>3358137</v>
      </c>
      <c r="G198" s="16">
        <v>2688498.4279999998</v>
      </c>
      <c r="H198" s="33">
        <v>687.6</v>
      </c>
      <c r="I198" s="44">
        <v>114583772.59999999</v>
      </c>
      <c r="J198" s="44">
        <v>250481.22</v>
      </c>
      <c r="K198" s="46">
        <v>3.5419999999999998</v>
      </c>
      <c r="L198" s="33">
        <v>28.268999999999998</v>
      </c>
      <c r="M198" s="33">
        <v>37.975000000000001</v>
      </c>
      <c r="N198" s="33">
        <v>20.588999999999999</v>
      </c>
    </row>
    <row r="199" spans="1:14" x14ac:dyDescent="0.3">
      <c r="A199" s="36" t="s">
        <v>18</v>
      </c>
      <c r="B199" s="4">
        <v>2014</v>
      </c>
      <c r="C199" s="36" t="s">
        <v>705</v>
      </c>
      <c r="D199" s="36" t="s">
        <v>52</v>
      </c>
      <c r="E199" s="41">
        <v>139226</v>
      </c>
      <c r="F199" s="16">
        <v>10002941</v>
      </c>
      <c r="G199" s="16">
        <v>11407621.536</v>
      </c>
      <c r="H199" s="33">
        <v>687.6</v>
      </c>
      <c r="I199" s="44">
        <v>21017556.960000001</v>
      </c>
      <c r="J199" s="44">
        <v>45944.58</v>
      </c>
      <c r="K199" s="46">
        <v>81.936000000000007</v>
      </c>
      <c r="L199" s="33">
        <v>28.268999999999998</v>
      </c>
      <c r="M199" s="33">
        <v>37.975000000000001</v>
      </c>
      <c r="N199" s="33">
        <v>20.588999999999999</v>
      </c>
    </row>
    <row r="200" spans="1:14" x14ac:dyDescent="0.3">
      <c r="A200" s="36" t="s">
        <v>31</v>
      </c>
      <c r="B200" s="4">
        <v>2014</v>
      </c>
      <c r="C200" s="36" t="s">
        <v>49</v>
      </c>
      <c r="D200" s="36" t="s">
        <v>52</v>
      </c>
      <c r="E200" s="41">
        <v>11028</v>
      </c>
      <c r="F200" s="16">
        <v>8943.7080000000005</v>
      </c>
      <c r="G200" s="16">
        <v>8943.7080000000005</v>
      </c>
      <c r="H200" s="33">
        <v>687.6</v>
      </c>
      <c r="I200" s="44">
        <v>1664786.88</v>
      </c>
      <c r="J200" s="44">
        <v>3639.24</v>
      </c>
      <c r="K200" s="46">
        <v>0.81100000000000005</v>
      </c>
      <c r="L200" s="33">
        <v>28.268999999999998</v>
      </c>
      <c r="M200" s="33">
        <v>37.975000000000001</v>
      </c>
      <c r="N200" s="33">
        <v>20.588999999999999</v>
      </c>
    </row>
    <row r="201" spans="1:14" x14ac:dyDescent="0.3">
      <c r="A201" s="36" t="s">
        <v>31</v>
      </c>
      <c r="B201" s="4">
        <v>2014</v>
      </c>
      <c r="C201" s="36" t="s">
        <v>27</v>
      </c>
      <c r="D201" s="36" t="s">
        <v>52</v>
      </c>
      <c r="E201" s="41">
        <v>39011</v>
      </c>
      <c r="F201" s="16">
        <v>34218</v>
      </c>
      <c r="G201" s="16">
        <v>36085.175000000003</v>
      </c>
      <c r="H201" s="33">
        <v>687.6</v>
      </c>
      <c r="I201" s="44">
        <v>5889100.5599999996</v>
      </c>
      <c r="J201" s="44">
        <v>12873.63</v>
      </c>
      <c r="K201" s="46">
        <v>0.92500000000000004</v>
      </c>
      <c r="L201" s="33">
        <v>28.268999999999998</v>
      </c>
      <c r="M201" s="33">
        <v>37.975000000000001</v>
      </c>
      <c r="N201" s="33">
        <v>20.588999999999999</v>
      </c>
    </row>
    <row r="202" spans="1:14" x14ac:dyDescent="0.3">
      <c r="A202" s="36" t="s">
        <v>32</v>
      </c>
      <c r="B202" s="4">
        <v>2014</v>
      </c>
      <c r="C202" s="36" t="s">
        <v>49</v>
      </c>
      <c r="D202" s="36" t="s">
        <v>52</v>
      </c>
      <c r="E202" s="41">
        <v>19424</v>
      </c>
      <c r="F202" s="16">
        <v>20949</v>
      </c>
      <c r="G202" s="16">
        <v>21618.912</v>
      </c>
      <c r="H202" s="33">
        <v>687.6</v>
      </c>
      <c r="I202" s="44">
        <v>2932247.04</v>
      </c>
      <c r="J202" s="44">
        <v>6409.92</v>
      </c>
      <c r="K202" s="46">
        <v>1.113</v>
      </c>
      <c r="L202" s="33">
        <v>28.268999999999998</v>
      </c>
      <c r="M202" s="33">
        <v>37.975000000000001</v>
      </c>
      <c r="N202" s="33">
        <v>20.588999999999999</v>
      </c>
    </row>
    <row r="203" spans="1:14" x14ac:dyDescent="0.3">
      <c r="A203" s="36" t="s">
        <v>32</v>
      </c>
      <c r="B203" s="4">
        <v>2014</v>
      </c>
      <c r="C203" s="36" t="s">
        <v>27</v>
      </c>
      <c r="D203" s="36" t="s">
        <v>52</v>
      </c>
      <c r="E203" s="41">
        <v>296414</v>
      </c>
      <c r="F203" s="16">
        <v>277700</v>
      </c>
      <c r="G203" s="16">
        <v>281000.47200000001</v>
      </c>
      <c r="H203" s="33">
        <v>687.6</v>
      </c>
      <c r="I203" s="44">
        <v>44746657.439999998</v>
      </c>
      <c r="J203" s="44">
        <v>97816.62</v>
      </c>
      <c r="K203" s="46">
        <v>0.94799999999999995</v>
      </c>
      <c r="L203" s="33">
        <v>29.282</v>
      </c>
      <c r="M203" s="33">
        <v>37.975000000000001</v>
      </c>
      <c r="N203" s="33">
        <v>20.588999999999999</v>
      </c>
    </row>
    <row r="204" spans="1:14" x14ac:dyDescent="0.3">
      <c r="A204" s="36" t="s">
        <v>20</v>
      </c>
      <c r="B204" s="4">
        <v>2014</v>
      </c>
      <c r="C204" s="36" t="s">
        <v>27</v>
      </c>
      <c r="D204" s="36" t="s">
        <v>52</v>
      </c>
      <c r="E204" s="41">
        <v>320</v>
      </c>
      <c r="F204" s="16">
        <v>256</v>
      </c>
      <c r="G204" s="16">
        <v>326.39999999999998</v>
      </c>
      <c r="H204" s="33">
        <v>687.6</v>
      </c>
      <c r="I204" s="44">
        <v>48307.199999999997</v>
      </c>
      <c r="J204" s="44">
        <v>105.6</v>
      </c>
      <c r="K204" s="46">
        <v>1.02</v>
      </c>
      <c r="L204" s="33">
        <v>28.268999999999998</v>
      </c>
      <c r="M204" s="33">
        <v>37.972936842105277</v>
      </c>
      <c r="N204" s="33">
        <v>20.588999999999999</v>
      </c>
    </row>
    <row r="205" spans="1:14" x14ac:dyDescent="0.3">
      <c r="A205" s="36" t="s">
        <v>13</v>
      </c>
      <c r="B205" s="4">
        <v>2014</v>
      </c>
      <c r="C205" s="36" t="s">
        <v>176</v>
      </c>
      <c r="D205" s="36" t="s">
        <v>15</v>
      </c>
      <c r="E205" s="41">
        <v>196188</v>
      </c>
      <c r="F205" s="16">
        <v>280693</v>
      </c>
      <c r="G205" s="16">
        <v>300363.82799999998</v>
      </c>
      <c r="H205" s="33">
        <v>1899</v>
      </c>
      <c r="I205" s="44">
        <v>29616540.48</v>
      </c>
      <c r="J205" s="44">
        <v>64742.04</v>
      </c>
      <c r="K205" s="46">
        <v>1.5309999999999999</v>
      </c>
      <c r="L205" s="33">
        <v>24.838999999999999</v>
      </c>
      <c r="M205" s="33">
        <v>34.323999999999998</v>
      </c>
      <c r="N205" s="33">
        <v>16.687999999999999</v>
      </c>
    </row>
    <row r="206" spans="1:14" x14ac:dyDescent="0.3">
      <c r="A206" s="36" t="s">
        <v>13</v>
      </c>
      <c r="B206" s="4">
        <v>2014</v>
      </c>
      <c r="C206" s="36" t="s">
        <v>120</v>
      </c>
      <c r="D206" s="36" t="s">
        <v>15</v>
      </c>
      <c r="E206" s="41">
        <v>416353</v>
      </c>
      <c r="F206" s="16">
        <v>1224046</v>
      </c>
      <c r="G206" s="16">
        <v>1087930.389</v>
      </c>
      <c r="H206" s="33">
        <v>1899</v>
      </c>
      <c r="I206" s="44">
        <v>62852648.880000003</v>
      </c>
      <c r="J206" s="44">
        <v>137396.49</v>
      </c>
      <c r="K206" s="46">
        <v>2.613</v>
      </c>
      <c r="L206" s="33">
        <v>24.838999999999999</v>
      </c>
      <c r="M206" s="33">
        <v>34.323999999999998</v>
      </c>
      <c r="N206" s="33">
        <v>16.687999999999999</v>
      </c>
    </row>
    <row r="207" spans="1:14" x14ac:dyDescent="0.3">
      <c r="A207" s="36" t="s">
        <v>13</v>
      </c>
      <c r="B207" s="4">
        <v>2014</v>
      </c>
      <c r="C207" s="36" t="s">
        <v>324</v>
      </c>
      <c r="D207" s="36" t="s">
        <v>15</v>
      </c>
      <c r="E207" s="41">
        <v>1882756</v>
      </c>
      <c r="F207" s="16">
        <v>3717906</v>
      </c>
      <c r="G207" s="16">
        <v>3724091.3679999998</v>
      </c>
      <c r="H207" s="33">
        <v>1899</v>
      </c>
      <c r="I207" s="44">
        <v>284220845.80000001</v>
      </c>
      <c r="J207" s="44">
        <v>621309.48</v>
      </c>
      <c r="K207" s="46">
        <v>1.978</v>
      </c>
      <c r="L207" s="33">
        <v>24.838999999999999</v>
      </c>
      <c r="M207" s="33">
        <v>33.02698333333332</v>
      </c>
      <c r="N207" s="33">
        <v>16.687999999999999</v>
      </c>
    </row>
    <row r="208" spans="1:14" x14ac:dyDescent="0.3">
      <c r="A208" s="36" t="s">
        <v>18</v>
      </c>
      <c r="B208" s="4">
        <v>2014</v>
      </c>
      <c r="C208" s="36" t="s">
        <v>705</v>
      </c>
      <c r="D208" s="36" t="s">
        <v>15</v>
      </c>
      <c r="E208" s="41">
        <v>30032.624733592002</v>
      </c>
      <c r="F208" s="16">
        <v>1099134</v>
      </c>
      <c r="G208" s="16">
        <v>1099134</v>
      </c>
      <c r="H208" s="33">
        <v>1899</v>
      </c>
      <c r="I208" s="44">
        <v>4513704</v>
      </c>
      <c r="J208" s="44">
        <v>9867</v>
      </c>
      <c r="K208" s="46">
        <v>36.597999999999999</v>
      </c>
      <c r="L208" s="33">
        <v>24.838999999999999</v>
      </c>
      <c r="M208" s="33">
        <v>34.323999999999998</v>
      </c>
      <c r="N208" s="33">
        <v>16.687999999999999</v>
      </c>
    </row>
    <row r="209" spans="1:14" x14ac:dyDescent="0.3">
      <c r="A209" s="36" t="s">
        <v>32</v>
      </c>
      <c r="B209" s="4">
        <v>2014</v>
      </c>
      <c r="C209" s="36" t="s">
        <v>27</v>
      </c>
      <c r="D209" s="36" t="s">
        <v>15</v>
      </c>
      <c r="E209" s="41">
        <v>52830</v>
      </c>
      <c r="F209" s="16">
        <v>34237</v>
      </c>
      <c r="G209" s="16">
        <v>33494.22</v>
      </c>
      <c r="H209" s="33">
        <v>1899</v>
      </c>
      <c r="I209" s="44">
        <v>7975216.7999999998</v>
      </c>
      <c r="J209" s="44">
        <v>17433.900000000001</v>
      </c>
      <c r="K209" s="46">
        <v>0.63400000000000001</v>
      </c>
      <c r="L209" s="33">
        <v>24.838999999999999</v>
      </c>
      <c r="M209" s="33">
        <v>34.323999999999998</v>
      </c>
      <c r="N209" s="33">
        <v>16.539220338983057</v>
      </c>
    </row>
    <row r="210" spans="1:14" x14ac:dyDescent="0.3">
      <c r="A210" s="36" t="s">
        <v>20</v>
      </c>
      <c r="B210" s="4">
        <v>2014</v>
      </c>
      <c r="C210" s="36" t="s">
        <v>27</v>
      </c>
      <c r="D210" s="36" t="s">
        <v>15</v>
      </c>
      <c r="E210" s="41">
        <v>23646</v>
      </c>
      <c r="F210" s="16">
        <v>28769</v>
      </c>
      <c r="G210" s="16">
        <v>28375.200000000001</v>
      </c>
      <c r="H210" s="33">
        <v>1899</v>
      </c>
      <c r="I210" s="44">
        <v>3569600.16</v>
      </c>
      <c r="J210" s="44">
        <v>7803.18</v>
      </c>
      <c r="K210" s="46">
        <v>1.2</v>
      </c>
      <c r="L210" s="33">
        <v>24.838999999999999</v>
      </c>
      <c r="M210" s="33">
        <v>34.323999999999998</v>
      </c>
      <c r="N210" s="33">
        <v>16.687999999999999</v>
      </c>
    </row>
    <row r="211" spans="1:14" x14ac:dyDescent="0.3">
      <c r="A211" s="36" t="s">
        <v>22</v>
      </c>
      <c r="B211" s="4">
        <v>2014</v>
      </c>
      <c r="C211" s="36" t="s">
        <v>49</v>
      </c>
      <c r="D211" s="36" t="s">
        <v>37</v>
      </c>
      <c r="E211" s="41">
        <v>15.5</v>
      </c>
      <c r="F211" s="16">
        <v>11</v>
      </c>
      <c r="G211" s="16">
        <v>11.237499999999999</v>
      </c>
      <c r="H211" s="33">
        <v>3491.2</v>
      </c>
      <c r="I211" s="44">
        <v>2339.88</v>
      </c>
      <c r="J211" s="44">
        <v>5.1150000000000002</v>
      </c>
      <c r="K211" s="46">
        <v>0.72499999999999998</v>
      </c>
      <c r="L211" s="33">
        <v>25.105</v>
      </c>
      <c r="M211" s="33">
        <v>34.677999999999997</v>
      </c>
      <c r="N211" s="33">
        <v>17.213999999999999</v>
      </c>
    </row>
    <row r="212" spans="1:14" x14ac:dyDescent="0.3">
      <c r="A212" s="36" t="s">
        <v>13</v>
      </c>
      <c r="B212" s="4">
        <v>2014</v>
      </c>
      <c r="C212" s="36" t="s">
        <v>49</v>
      </c>
      <c r="D212" s="36" t="s">
        <v>37</v>
      </c>
      <c r="E212" s="41">
        <v>27840</v>
      </c>
      <c r="F212" s="16">
        <v>81432</v>
      </c>
      <c r="G212" s="16">
        <v>81432</v>
      </c>
      <c r="H212" s="33">
        <v>3491.2</v>
      </c>
      <c r="I212" s="44">
        <v>4202726.4000000004</v>
      </c>
      <c r="J212" s="44">
        <v>9187.2000000000007</v>
      </c>
      <c r="K212" s="46">
        <v>2.9249999999999998</v>
      </c>
      <c r="L212" s="33">
        <v>25.105</v>
      </c>
      <c r="M212" s="33">
        <v>34.677999999999997</v>
      </c>
      <c r="N212" s="33">
        <v>17.213999999999999</v>
      </c>
    </row>
    <row r="213" spans="1:14" x14ac:dyDescent="0.3">
      <c r="A213" s="36" t="s">
        <v>13</v>
      </c>
      <c r="B213" s="4">
        <v>2014</v>
      </c>
      <c r="C213" s="36" t="s">
        <v>27</v>
      </c>
      <c r="D213" s="36" t="s">
        <v>37</v>
      </c>
      <c r="E213" s="41">
        <v>14130</v>
      </c>
      <c r="F213" s="16">
        <v>39236</v>
      </c>
      <c r="G213" s="16">
        <v>39210.75</v>
      </c>
      <c r="H213" s="33">
        <v>3491.2</v>
      </c>
      <c r="I213" s="44">
        <v>2133064.7999999998</v>
      </c>
      <c r="J213" s="44">
        <v>4662.8999999999996</v>
      </c>
      <c r="K213" s="46">
        <v>2.7749999999999999</v>
      </c>
      <c r="L213" s="33">
        <v>25.105</v>
      </c>
      <c r="M213" s="33">
        <v>34.677999999999997</v>
      </c>
      <c r="N213" s="33">
        <v>17.213999999999999</v>
      </c>
    </row>
    <row r="214" spans="1:14" x14ac:dyDescent="0.3">
      <c r="A214" s="36" t="s">
        <v>18</v>
      </c>
      <c r="B214" s="4">
        <v>2014</v>
      </c>
      <c r="C214" s="36" t="s">
        <v>705</v>
      </c>
      <c r="D214" s="36" t="s">
        <v>37</v>
      </c>
      <c r="E214" s="41">
        <v>808</v>
      </c>
      <c r="F214" s="16">
        <v>49215</v>
      </c>
      <c r="G214" s="16">
        <v>49215</v>
      </c>
      <c r="H214" s="33">
        <v>3491.2</v>
      </c>
      <c r="I214" s="44">
        <v>143998.17249999999</v>
      </c>
      <c r="J214" s="44">
        <v>266.64</v>
      </c>
      <c r="K214" s="46">
        <v>60.909653465346537</v>
      </c>
      <c r="L214" s="33">
        <v>25.105</v>
      </c>
      <c r="M214" s="33">
        <v>34.677999999999997</v>
      </c>
      <c r="N214" s="33">
        <v>17.213999999999999</v>
      </c>
    </row>
    <row r="215" spans="1:14" x14ac:dyDescent="0.3">
      <c r="A215" s="36" t="s">
        <v>22</v>
      </c>
      <c r="B215" s="4">
        <v>2014</v>
      </c>
      <c r="C215" s="36" t="s">
        <v>49</v>
      </c>
      <c r="D215" s="36" t="s">
        <v>23</v>
      </c>
      <c r="E215" s="41">
        <v>667456</v>
      </c>
      <c r="F215" s="16">
        <v>1231450</v>
      </c>
      <c r="G215" s="16">
        <v>1138679.936</v>
      </c>
      <c r="H215" s="33">
        <v>1238.5</v>
      </c>
      <c r="I215" s="44">
        <v>100759157.8</v>
      </c>
      <c r="J215" s="44">
        <v>220260.48000000001</v>
      </c>
      <c r="K215" s="46">
        <v>1.706</v>
      </c>
      <c r="L215" s="33">
        <v>25.431000000000001</v>
      </c>
      <c r="M215" s="33">
        <v>35.201999999999998</v>
      </c>
      <c r="N215" s="33">
        <v>16.538</v>
      </c>
    </row>
    <row r="216" spans="1:14" x14ac:dyDescent="0.3">
      <c r="A216" s="36" t="s">
        <v>22</v>
      </c>
      <c r="B216" s="4">
        <v>2014</v>
      </c>
      <c r="C216" s="36" t="s">
        <v>27</v>
      </c>
      <c r="D216" s="36" t="s">
        <v>23</v>
      </c>
      <c r="E216" s="41">
        <v>33636</v>
      </c>
      <c r="F216" s="16">
        <v>54573</v>
      </c>
      <c r="G216" s="16">
        <v>55667.58</v>
      </c>
      <c r="H216" s="33">
        <v>1238.5</v>
      </c>
      <c r="I216" s="44">
        <v>5077690.5599999996</v>
      </c>
      <c r="J216" s="44">
        <v>11099.88</v>
      </c>
      <c r="K216" s="46">
        <v>1.655</v>
      </c>
      <c r="L216" s="33">
        <v>25.431000000000001</v>
      </c>
      <c r="M216" s="33">
        <v>35.201999999999998</v>
      </c>
      <c r="N216" s="33">
        <v>16.538</v>
      </c>
    </row>
    <row r="217" spans="1:14" x14ac:dyDescent="0.3">
      <c r="A217" s="36" t="s">
        <v>22</v>
      </c>
      <c r="B217" s="4">
        <v>2014</v>
      </c>
      <c r="C217" s="36" t="s">
        <v>120</v>
      </c>
      <c r="D217" s="36" t="s">
        <v>23</v>
      </c>
      <c r="E217" s="41">
        <v>7358</v>
      </c>
      <c r="F217" s="16">
        <v>13115</v>
      </c>
      <c r="G217" s="16">
        <v>12883.857999999998</v>
      </c>
      <c r="H217" s="33">
        <v>1238.5</v>
      </c>
      <c r="I217" s="44">
        <v>1110763.68</v>
      </c>
      <c r="J217" s="44">
        <v>2428.14</v>
      </c>
      <c r="K217" s="46">
        <v>1.7509999999999999</v>
      </c>
      <c r="L217" s="33">
        <v>25.431000000000001</v>
      </c>
      <c r="M217" s="33">
        <v>35.201999999999998</v>
      </c>
      <c r="N217" s="33">
        <v>16.538</v>
      </c>
    </row>
    <row r="218" spans="1:14" x14ac:dyDescent="0.3">
      <c r="A218" s="36" t="s">
        <v>13</v>
      </c>
      <c r="B218" s="4">
        <v>2014</v>
      </c>
      <c r="C218" s="36" t="s">
        <v>49</v>
      </c>
      <c r="D218" s="36" t="s">
        <v>23</v>
      </c>
      <c r="E218" s="41">
        <v>1087343.8833570413</v>
      </c>
      <c r="F218" s="16">
        <v>3057611</v>
      </c>
      <c r="G218" s="16">
        <v>3057611</v>
      </c>
      <c r="H218" s="33">
        <v>1238.5</v>
      </c>
      <c r="I218" s="44">
        <v>150963774</v>
      </c>
      <c r="J218" s="44">
        <v>330008.25</v>
      </c>
      <c r="K218" s="46">
        <v>2.8119999999999998</v>
      </c>
      <c r="L218" s="33">
        <v>25.431000000000001</v>
      </c>
      <c r="M218" s="33">
        <v>35.201999999999998</v>
      </c>
      <c r="N218" s="33">
        <v>16.538</v>
      </c>
    </row>
    <row r="219" spans="1:14" x14ac:dyDescent="0.3">
      <c r="A219" s="36" t="s">
        <v>13</v>
      </c>
      <c r="B219" s="4">
        <v>2014</v>
      </c>
      <c r="C219" s="36" t="s">
        <v>27</v>
      </c>
      <c r="D219" s="36" t="s">
        <v>23</v>
      </c>
      <c r="E219" s="41">
        <v>48096</v>
      </c>
      <c r="F219" s="16">
        <v>118479</v>
      </c>
      <c r="G219" s="16">
        <v>119951.42400000001</v>
      </c>
      <c r="H219" s="33">
        <v>1238.5</v>
      </c>
      <c r="I219" s="44">
        <v>7260572.1600000001</v>
      </c>
      <c r="J219" s="44">
        <v>15871.68</v>
      </c>
      <c r="K219" s="46">
        <v>2.4940000000000002</v>
      </c>
      <c r="L219" s="33">
        <v>25.431000000000001</v>
      </c>
      <c r="M219" s="33">
        <v>35.201999999999998</v>
      </c>
      <c r="N219" s="33">
        <v>16.538</v>
      </c>
    </row>
    <row r="220" spans="1:14" x14ac:dyDescent="0.3">
      <c r="A220" s="36" t="s">
        <v>13</v>
      </c>
      <c r="B220" s="4">
        <v>2014</v>
      </c>
      <c r="C220" s="36" t="s">
        <v>120</v>
      </c>
      <c r="D220" s="36" t="s">
        <v>23</v>
      </c>
      <c r="E220" s="41">
        <v>278414</v>
      </c>
      <c r="F220" s="16">
        <v>851657</v>
      </c>
      <c r="G220" s="16">
        <v>794036.728</v>
      </c>
      <c r="H220" s="33">
        <v>1238.5</v>
      </c>
      <c r="I220" s="44">
        <v>42029377.439999998</v>
      </c>
      <c r="J220" s="44">
        <v>139190.19461538459</v>
      </c>
      <c r="K220" s="46">
        <v>2.8519999999999999</v>
      </c>
      <c r="L220" s="33">
        <v>25.431000000000001</v>
      </c>
      <c r="M220" s="33">
        <v>35.201999999999998</v>
      </c>
      <c r="N220" s="33">
        <v>16.538</v>
      </c>
    </row>
    <row r="221" spans="1:14" x14ac:dyDescent="0.3">
      <c r="A221" s="36" t="s">
        <v>18</v>
      </c>
      <c r="B221" s="4">
        <v>2014</v>
      </c>
      <c r="C221" s="36" t="s">
        <v>705</v>
      </c>
      <c r="D221" s="36" t="s">
        <v>23</v>
      </c>
      <c r="E221" s="41">
        <v>480222</v>
      </c>
      <c r="F221" s="16">
        <v>43838057</v>
      </c>
      <c r="G221" s="16">
        <v>44511777.18</v>
      </c>
      <c r="H221" s="33">
        <v>1238.5</v>
      </c>
      <c r="I221" s="44">
        <v>72494313.120000005</v>
      </c>
      <c r="J221" s="44">
        <v>158473.26</v>
      </c>
      <c r="K221" s="46">
        <v>92.69</v>
      </c>
      <c r="L221" s="33">
        <v>25.431000000000001</v>
      </c>
      <c r="M221" s="33">
        <v>35.201999999999998</v>
      </c>
      <c r="N221" s="33">
        <v>16.538</v>
      </c>
    </row>
    <row r="222" spans="1:14" x14ac:dyDescent="0.3">
      <c r="A222" s="36" t="s">
        <v>31</v>
      </c>
      <c r="B222" s="4">
        <v>2014</v>
      </c>
      <c r="C222" s="36" t="s">
        <v>49</v>
      </c>
      <c r="D222" s="36" t="s">
        <v>23</v>
      </c>
      <c r="E222" s="41">
        <v>154579</v>
      </c>
      <c r="F222" s="16">
        <v>85506</v>
      </c>
      <c r="G222" s="16">
        <v>87800.871999999988</v>
      </c>
      <c r="H222" s="33">
        <v>1238.5</v>
      </c>
      <c r="I222" s="44">
        <v>23335245.84</v>
      </c>
      <c r="J222" s="44">
        <v>51011.07</v>
      </c>
      <c r="K222" s="46">
        <v>0.56799999999999995</v>
      </c>
      <c r="L222" s="33">
        <v>25.431000000000001</v>
      </c>
      <c r="M222" s="33">
        <v>35.201999999999998</v>
      </c>
      <c r="N222" s="33">
        <v>16.538</v>
      </c>
    </row>
    <row r="223" spans="1:14" x14ac:dyDescent="0.3">
      <c r="A223" s="36" t="s">
        <v>31</v>
      </c>
      <c r="B223" s="4">
        <v>2014</v>
      </c>
      <c r="C223" s="36" t="s">
        <v>27</v>
      </c>
      <c r="D223" s="36" t="s">
        <v>23</v>
      </c>
      <c r="E223" s="41">
        <v>184873</v>
      </c>
      <c r="F223" s="16">
        <v>105523</v>
      </c>
      <c r="G223" s="16">
        <v>133848.052</v>
      </c>
      <c r="H223" s="33">
        <v>1207.2793925925903</v>
      </c>
      <c r="I223" s="44">
        <v>27908428.079999998</v>
      </c>
      <c r="J223" s="44">
        <v>61008.09</v>
      </c>
      <c r="K223" s="46">
        <v>0.72399999999999998</v>
      </c>
      <c r="L223" s="33">
        <v>25.431000000000001</v>
      </c>
      <c r="M223" s="33">
        <v>35.201999999999998</v>
      </c>
      <c r="N223" s="33">
        <v>16.538</v>
      </c>
    </row>
    <row r="224" spans="1:14" x14ac:dyDescent="0.3">
      <c r="A224" s="36" t="s">
        <v>31</v>
      </c>
      <c r="B224" s="4">
        <v>2014</v>
      </c>
      <c r="C224" s="36" t="s">
        <v>120</v>
      </c>
      <c r="D224" s="36" t="s">
        <v>23</v>
      </c>
      <c r="E224" s="41">
        <v>16449</v>
      </c>
      <c r="F224" s="16">
        <v>14635</v>
      </c>
      <c r="G224" s="16">
        <v>14573.814</v>
      </c>
      <c r="H224" s="33">
        <v>1238.5</v>
      </c>
      <c r="I224" s="44">
        <v>2483141.04</v>
      </c>
      <c r="J224" s="44">
        <v>5428.17</v>
      </c>
      <c r="K224" s="46">
        <v>0.88600000000000001</v>
      </c>
      <c r="L224" s="33">
        <v>25.431000000000001</v>
      </c>
      <c r="M224" s="33">
        <v>35.201999999999998</v>
      </c>
      <c r="N224" s="33">
        <v>16.538</v>
      </c>
    </row>
    <row r="225" spans="1:14" x14ac:dyDescent="0.3">
      <c r="A225" s="36" t="s">
        <v>32</v>
      </c>
      <c r="B225" s="4">
        <v>2014</v>
      </c>
      <c r="C225" s="36" t="s">
        <v>49</v>
      </c>
      <c r="D225" s="36" t="s">
        <v>23</v>
      </c>
      <c r="E225" s="41">
        <v>63176</v>
      </c>
      <c r="F225" s="16">
        <v>17572</v>
      </c>
      <c r="G225" s="16">
        <v>17752.456000000002</v>
      </c>
      <c r="H225" s="33">
        <v>1238.5</v>
      </c>
      <c r="I225" s="44">
        <v>9537048.9600000009</v>
      </c>
      <c r="J225" s="44">
        <v>20848.080000000002</v>
      </c>
      <c r="K225" s="46">
        <v>0.28100000000000003</v>
      </c>
      <c r="L225" s="33">
        <v>25.431000000000001</v>
      </c>
      <c r="M225" s="33">
        <v>35.201999999999998</v>
      </c>
      <c r="N225" s="33">
        <v>16.538</v>
      </c>
    </row>
    <row r="226" spans="1:14" x14ac:dyDescent="0.3">
      <c r="A226" s="36" t="s">
        <v>32</v>
      </c>
      <c r="B226" s="4">
        <v>2014</v>
      </c>
      <c r="C226" s="36" t="s">
        <v>27</v>
      </c>
      <c r="D226" s="36" t="s">
        <v>23</v>
      </c>
      <c r="E226" s="41">
        <v>7093</v>
      </c>
      <c r="F226" s="16">
        <v>3230</v>
      </c>
      <c r="G226" s="16">
        <v>3007.4319999999998</v>
      </c>
      <c r="H226" s="33">
        <v>1238.5</v>
      </c>
      <c r="I226" s="44">
        <v>1070759.28</v>
      </c>
      <c r="J226" s="44">
        <v>2340.69</v>
      </c>
      <c r="K226" s="46">
        <v>0.42399999999999999</v>
      </c>
      <c r="L226" s="33">
        <v>25.431000000000001</v>
      </c>
      <c r="M226" s="33">
        <v>35.201999999999998</v>
      </c>
      <c r="N226" s="33">
        <v>16.538</v>
      </c>
    </row>
    <row r="227" spans="1:14" x14ac:dyDescent="0.3">
      <c r="A227" s="36" t="s">
        <v>20</v>
      </c>
      <c r="B227" s="4">
        <v>2014</v>
      </c>
      <c r="C227" s="36" t="s">
        <v>27</v>
      </c>
      <c r="D227" s="36" t="s">
        <v>23</v>
      </c>
      <c r="E227" s="41">
        <v>197615</v>
      </c>
      <c r="F227" s="16">
        <v>260093</v>
      </c>
      <c r="G227" s="16">
        <v>254725.73499999999</v>
      </c>
      <c r="H227" s="33">
        <v>1238.5</v>
      </c>
      <c r="I227" s="44">
        <v>29831960.399999999</v>
      </c>
      <c r="J227" s="44">
        <v>65212.95</v>
      </c>
      <c r="K227" s="46">
        <v>1.2889999999999999</v>
      </c>
      <c r="L227" s="33">
        <v>25.431000000000001</v>
      </c>
      <c r="M227" s="33">
        <v>35.201999999999998</v>
      </c>
      <c r="N227" s="33">
        <v>16.538</v>
      </c>
    </row>
    <row r="228" spans="1:14" x14ac:dyDescent="0.3">
      <c r="A228" s="36" t="s">
        <v>22</v>
      </c>
      <c r="B228" s="4">
        <v>2014</v>
      </c>
      <c r="C228" s="36" t="s">
        <v>705</v>
      </c>
      <c r="D228" s="36" t="s">
        <v>41</v>
      </c>
      <c r="E228" s="41">
        <v>79</v>
      </c>
      <c r="F228" s="16">
        <v>78</v>
      </c>
      <c r="G228" s="16">
        <v>78.605000000000004</v>
      </c>
      <c r="H228" s="33">
        <v>3046.4</v>
      </c>
      <c r="I228" s="44">
        <v>11925.84</v>
      </c>
      <c r="J228" s="44">
        <v>26.07</v>
      </c>
      <c r="K228" s="46">
        <v>0.995</v>
      </c>
      <c r="L228" s="33">
        <v>25.408000000000001</v>
      </c>
      <c r="M228" s="33">
        <v>32.436999999999998</v>
      </c>
      <c r="N228" s="33">
        <v>19.951000000000001</v>
      </c>
    </row>
    <row r="229" spans="1:14" x14ac:dyDescent="0.3">
      <c r="A229" s="36" t="s">
        <v>13</v>
      </c>
      <c r="B229" s="4">
        <v>2014</v>
      </c>
      <c r="C229" s="36" t="s">
        <v>176</v>
      </c>
      <c r="D229" s="36" t="s">
        <v>41</v>
      </c>
      <c r="E229" s="41">
        <v>63981</v>
      </c>
      <c r="F229" s="16">
        <v>161477</v>
      </c>
      <c r="G229" s="16">
        <v>161477</v>
      </c>
      <c r="H229" s="33">
        <v>3046.4</v>
      </c>
      <c r="I229" s="44">
        <v>9658571.7599999998</v>
      </c>
      <c r="J229" s="44">
        <v>21113.73</v>
      </c>
      <c r="K229" s="46">
        <v>2.5238273862552947</v>
      </c>
      <c r="L229" s="33">
        <v>25.408000000000001</v>
      </c>
      <c r="M229" s="33">
        <v>32.436999999999998</v>
      </c>
      <c r="N229" s="33">
        <v>19.951000000000001</v>
      </c>
    </row>
    <row r="230" spans="1:14" x14ac:dyDescent="0.3">
      <c r="A230" s="36" t="s">
        <v>13</v>
      </c>
      <c r="B230" s="4">
        <v>2014</v>
      </c>
      <c r="C230" s="36" t="s">
        <v>120</v>
      </c>
      <c r="D230" s="36" t="s">
        <v>41</v>
      </c>
      <c r="E230" s="41">
        <v>45188</v>
      </c>
      <c r="F230" s="16">
        <v>146165</v>
      </c>
      <c r="G230" s="16">
        <v>126571.588</v>
      </c>
      <c r="H230" s="33" t="s">
        <v>175</v>
      </c>
      <c r="I230" s="44">
        <v>6821580.4800000004</v>
      </c>
      <c r="J230" s="44">
        <v>14912.04</v>
      </c>
      <c r="K230" s="46">
        <v>2.8010000000000002</v>
      </c>
      <c r="L230" s="33">
        <v>25.408000000000001</v>
      </c>
      <c r="M230" s="33">
        <v>32.436999999999998</v>
      </c>
      <c r="N230" s="33">
        <v>19.951000000000001</v>
      </c>
    </row>
    <row r="231" spans="1:14" x14ac:dyDescent="0.3">
      <c r="A231" s="36" t="s">
        <v>13</v>
      </c>
      <c r="B231" s="4">
        <v>2014</v>
      </c>
      <c r="C231" s="36" t="s">
        <v>324</v>
      </c>
      <c r="D231" s="36" t="s">
        <v>41</v>
      </c>
      <c r="E231" s="41">
        <v>88990</v>
      </c>
      <c r="F231" s="16">
        <v>254450</v>
      </c>
      <c r="G231" s="16">
        <v>222563.99</v>
      </c>
      <c r="H231" s="33">
        <v>3046.4</v>
      </c>
      <c r="I231" s="44">
        <v>13433930.4</v>
      </c>
      <c r="J231" s="44">
        <v>29366.7</v>
      </c>
      <c r="K231" s="46">
        <v>2.5009999999999999</v>
      </c>
      <c r="L231" s="33">
        <v>25.408000000000001</v>
      </c>
      <c r="M231" s="33">
        <v>32.436999999999998</v>
      </c>
      <c r="N231" s="33">
        <v>19.951000000000001</v>
      </c>
    </row>
    <row r="232" spans="1:14" x14ac:dyDescent="0.3">
      <c r="A232" s="36" t="s">
        <v>18</v>
      </c>
      <c r="B232" s="4">
        <v>2014</v>
      </c>
      <c r="C232" s="36" t="s">
        <v>705</v>
      </c>
      <c r="D232" s="36" t="s">
        <v>41</v>
      </c>
      <c r="E232" s="41">
        <v>1517.06</v>
      </c>
      <c r="F232" s="16">
        <v>148530</v>
      </c>
      <c r="G232" s="16">
        <v>68349.621240000008</v>
      </c>
      <c r="H232" s="33">
        <v>3046.4</v>
      </c>
      <c r="I232" s="44">
        <v>229015.378</v>
      </c>
      <c r="J232" s="44">
        <v>500.63</v>
      </c>
      <c r="K232" s="46">
        <v>45.054000000000002</v>
      </c>
      <c r="L232" s="33">
        <v>25.408000000000001</v>
      </c>
      <c r="M232" s="33">
        <v>32.436999999999998</v>
      </c>
      <c r="N232" s="33">
        <v>19.951000000000001</v>
      </c>
    </row>
    <row r="233" spans="1:14" x14ac:dyDescent="0.3">
      <c r="A233" s="36" t="s">
        <v>32</v>
      </c>
      <c r="B233" s="4">
        <v>2014</v>
      </c>
      <c r="C233" s="36" t="s">
        <v>705</v>
      </c>
      <c r="D233" s="36" t="s">
        <v>41</v>
      </c>
      <c r="E233" s="41" t="s">
        <v>737</v>
      </c>
      <c r="F233" s="16">
        <v>0</v>
      </c>
      <c r="G233" s="16" t="s">
        <v>737</v>
      </c>
      <c r="H233" s="33">
        <v>3046.4</v>
      </c>
      <c r="I233" s="44">
        <v>60836.88</v>
      </c>
      <c r="J233" s="44">
        <v>132.99</v>
      </c>
      <c r="K233" s="46">
        <v>0</v>
      </c>
      <c r="L233" s="33">
        <v>25.408000000000001</v>
      </c>
      <c r="M233" s="33">
        <v>32.436999999999998</v>
      </c>
      <c r="N233" s="33">
        <v>19.951000000000001</v>
      </c>
    </row>
    <row r="234" spans="1:14" x14ac:dyDescent="0.3">
      <c r="A234" s="36" t="s">
        <v>20</v>
      </c>
      <c r="B234" s="4">
        <v>2014</v>
      </c>
      <c r="C234" s="36" t="s">
        <v>705</v>
      </c>
      <c r="D234" s="36" t="s">
        <v>41</v>
      </c>
      <c r="E234" s="41">
        <v>1</v>
      </c>
      <c r="F234" s="16">
        <v>3</v>
      </c>
      <c r="G234" s="16">
        <v>3</v>
      </c>
      <c r="H234" s="33">
        <v>3046.4</v>
      </c>
      <c r="I234" s="44">
        <v>150.96</v>
      </c>
      <c r="J234" s="44">
        <v>0.33</v>
      </c>
      <c r="K234" s="46">
        <v>3</v>
      </c>
      <c r="L234" s="33">
        <v>25.408000000000001</v>
      </c>
      <c r="M234" s="33">
        <v>32.436999999999998</v>
      </c>
      <c r="N234" s="33">
        <v>19.951000000000001</v>
      </c>
    </row>
    <row r="235" spans="1:14" x14ac:dyDescent="0.3">
      <c r="A235" s="36" t="s">
        <v>13</v>
      </c>
      <c r="B235" s="4">
        <v>2014</v>
      </c>
      <c r="C235" s="36" t="s">
        <v>176</v>
      </c>
      <c r="D235" s="36" t="s">
        <v>26</v>
      </c>
      <c r="E235" s="41">
        <v>33102</v>
      </c>
      <c r="F235" s="16">
        <v>76631</v>
      </c>
      <c r="G235" s="16">
        <v>82986.714000000007</v>
      </c>
      <c r="H235" s="33">
        <v>3484.4</v>
      </c>
      <c r="I235" s="44">
        <v>4997077.92</v>
      </c>
      <c r="J235" s="44">
        <v>10923.66</v>
      </c>
      <c r="K235" s="46">
        <v>2.5070000000000001</v>
      </c>
      <c r="L235" s="33">
        <v>19.414000000000001</v>
      </c>
      <c r="M235" s="33">
        <v>27.19</v>
      </c>
      <c r="N235" s="33">
        <v>12.108000000000001</v>
      </c>
    </row>
    <row r="236" spans="1:14" x14ac:dyDescent="0.3">
      <c r="A236" s="36" t="s">
        <v>13</v>
      </c>
      <c r="B236" s="4">
        <v>2014</v>
      </c>
      <c r="C236" s="36" t="s">
        <v>27</v>
      </c>
      <c r="D236" s="36" t="s">
        <v>26</v>
      </c>
      <c r="E236" s="41">
        <v>13620</v>
      </c>
      <c r="F236" s="16">
        <v>62687</v>
      </c>
      <c r="G236" s="16">
        <v>34118.1</v>
      </c>
      <c r="H236" s="33">
        <v>3484.4</v>
      </c>
      <c r="I236" s="44">
        <v>2056075.2</v>
      </c>
      <c r="J236" s="44">
        <v>4494.6000000000004</v>
      </c>
      <c r="K236" s="46">
        <v>2.5049999999999999</v>
      </c>
      <c r="L236" s="33">
        <v>19.414000000000001</v>
      </c>
      <c r="M236" s="33">
        <v>27.19</v>
      </c>
      <c r="N236" s="33">
        <v>12.108000000000001</v>
      </c>
    </row>
    <row r="237" spans="1:14" x14ac:dyDescent="0.3">
      <c r="A237" s="36" t="s">
        <v>13</v>
      </c>
      <c r="B237" s="4">
        <v>2014</v>
      </c>
      <c r="C237" s="36" t="s">
        <v>324</v>
      </c>
      <c r="D237" s="36" t="s">
        <v>26</v>
      </c>
      <c r="E237" s="41">
        <v>63601</v>
      </c>
      <c r="F237" s="16">
        <v>0</v>
      </c>
      <c r="G237" s="16">
        <v>147490.71899999998</v>
      </c>
      <c r="H237" s="33">
        <v>3484.4</v>
      </c>
      <c r="I237" s="44">
        <v>9601206.9600000009</v>
      </c>
      <c r="J237" s="44">
        <v>20988.33</v>
      </c>
      <c r="K237" s="46">
        <v>2.319</v>
      </c>
      <c r="L237" s="33">
        <v>19.414000000000001</v>
      </c>
      <c r="M237" s="33">
        <v>27.19</v>
      </c>
      <c r="N237" s="33">
        <v>12.108000000000001</v>
      </c>
    </row>
    <row r="238" spans="1:14" x14ac:dyDescent="0.3">
      <c r="A238" s="36" t="s">
        <v>18</v>
      </c>
      <c r="B238" s="4">
        <v>2014</v>
      </c>
      <c r="C238" s="36" t="s">
        <v>705</v>
      </c>
      <c r="D238" s="36" t="s">
        <v>26</v>
      </c>
      <c r="E238" s="41">
        <v>111</v>
      </c>
      <c r="F238" s="16">
        <v>338</v>
      </c>
      <c r="G238" s="16">
        <v>299.81100000000004</v>
      </c>
      <c r="H238" s="33">
        <v>3484.4</v>
      </c>
      <c r="I238" s="44">
        <v>16756.560000000001</v>
      </c>
      <c r="J238" s="44">
        <v>36.630000000000003</v>
      </c>
      <c r="K238" s="46">
        <v>2.7010000000000001</v>
      </c>
      <c r="L238" s="33">
        <v>19.414000000000001</v>
      </c>
      <c r="M238" s="33">
        <v>27.19</v>
      </c>
      <c r="N238" s="33">
        <v>12.108000000000001</v>
      </c>
    </row>
    <row r="239" spans="1:14" x14ac:dyDescent="0.3">
      <c r="A239" s="36" t="s">
        <v>20</v>
      </c>
      <c r="B239" s="4">
        <v>2014</v>
      </c>
      <c r="C239" s="36" t="s">
        <v>27</v>
      </c>
      <c r="D239" s="36" t="s">
        <v>26</v>
      </c>
      <c r="E239" s="41">
        <v>442</v>
      </c>
      <c r="F239" s="16">
        <v>844</v>
      </c>
      <c r="G239" s="16">
        <v>693.05600000000004</v>
      </c>
      <c r="H239" s="33">
        <v>3484.4</v>
      </c>
      <c r="I239" s="44">
        <v>66724.320000000007</v>
      </c>
      <c r="J239" s="44">
        <v>145.86000000000001</v>
      </c>
      <c r="K239" s="46">
        <v>1.5680000000000001</v>
      </c>
      <c r="L239" s="33">
        <v>19.649000000000001</v>
      </c>
      <c r="M239" s="33">
        <v>27.19</v>
      </c>
      <c r="N239" s="33">
        <v>12.108000000000001</v>
      </c>
    </row>
    <row r="240" spans="1:14" x14ac:dyDescent="0.3">
      <c r="A240" s="36" t="s">
        <v>22</v>
      </c>
      <c r="B240" s="4">
        <v>2014</v>
      </c>
      <c r="C240" s="36" t="s">
        <v>49</v>
      </c>
      <c r="D240" s="36" t="s">
        <v>80</v>
      </c>
      <c r="E240" s="41">
        <v>74309</v>
      </c>
      <c r="F240" s="16">
        <v>223204</v>
      </c>
      <c r="G240" s="16">
        <v>225156.27</v>
      </c>
      <c r="H240" s="33">
        <v>911.3</v>
      </c>
      <c r="I240" s="44">
        <v>11217686.640000001</v>
      </c>
      <c r="J240" s="44">
        <v>24521.97</v>
      </c>
      <c r="K240" s="46">
        <v>3.03</v>
      </c>
      <c r="L240" s="33">
        <v>27.861000000000001</v>
      </c>
      <c r="M240" s="33">
        <v>37.475000000000001</v>
      </c>
      <c r="N240" s="33" t="s">
        <v>179</v>
      </c>
    </row>
    <row r="241" spans="1:14" x14ac:dyDescent="0.3">
      <c r="A241" s="36" t="s">
        <v>22</v>
      </c>
      <c r="B241" s="4">
        <v>2014</v>
      </c>
      <c r="C241" s="36" t="s">
        <v>27</v>
      </c>
      <c r="D241" s="36" t="s">
        <v>80</v>
      </c>
      <c r="E241" s="41">
        <v>30117</v>
      </c>
      <c r="F241" s="16">
        <v>126424</v>
      </c>
      <c r="G241" s="16">
        <v>125045.784</v>
      </c>
      <c r="H241" s="33">
        <v>911.3</v>
      </c>
      <c r="I241" s="44">
        <v>4546462.32</v>
      </c>
      <c r="J241" s="44">
        <v>9938.61</v>
      </c>
      <c r="K241" s="46">
        <v>4.1520000000000001</v>
      </c>
      <c r="L241" s="33">
        <v>27.861000000000001</v>
      </c>
      <c r="M241" s="33">
        <v>37.475000000000001</v>
      </c>
      <c r="N241" s="33">
        <v>20.25</v>
      </c>
    </row>
    <row r="242" spans="1:14" x14ac:dyDescent="0.3">
      <c r="A242" s="36" t="s">
        <v>13</v>
      </c>
      <c r="B242" s="4">
        <v>2014</v>
      </c>
      <c r="C242" s="36" t="s">
        <v>49</v>
      </c>
      <c r="D242" s="36" t="s">
        <v>80</v>
      </c>
      <c r="E242" s="41">
        <v>1794991</v>
      </c>
      <c r="F242" s="16">
        <v>7949437</v>
      </c>
      <c r="G242" s="16">
        <v>8490307.4300000016</v>
      </c>
      <c r="H242" s="33">
        <v>911.3</v>
      </c>
      <c r="I242" s="44">
        <v>169448503.65866667</v>
      </c>
      <c r="J242" s="44">
        <v>592347.03</v>
      </c>
      <c r="K242" s="46">
        <v>4.7300000000000004</v>
      </c>
      <c r="L242" s="33">
        <v>27.861000000000001</v>
      </c>
      <c r="M242" s="33">
        <v>37.475000000000001</v>
      </c>
      <c r="N242" s="33">
        <v>20.25</v>
      </c>
    </row>
    <row r="243" spans="1:14" x14ac:dyDescent="0.3">
      <c r="A243" s="36" t="s">
        <v>18</v>
      </c>
      <c r="B243" s="4">
        <v>2014</v>
      </c>
      <c r="C243" s="36" t="s">
        <v>705</v>
      </c>
      <c r="D243" s="36" t="s">
        <v>80</v>
      </c>
      <c r="E243" s="41">
        <v>263066</v>
      </c>
      <c r="F243" s="16">
        <v>28092784</v>
      </c>
      <c r="G243" s="16">
        <v>26111931.16</v>
      </c>
      <c r="H243" s="33">
        <v>911.3</v>
      </c>
      <c r="I243" s="44">
        <v>39712443.359999999</v>
      </c>
      <c r="J243" s="44">
        <v>86811.78</v>
      </c>
      <c r="K243" s="46">
        <v>99.26</v>
      </c>
      <c r="L243" s="33" t="s">
        <v>180</v>
      </c>
      <c r="M243" s="33">
        <v>37.475000000000001</v>
      </c>
      <c r="N243" s="33">
        <v>20.25</v>
      </c>
    </row>
    <row r="244" spans="1:14" x14ac:dyDescent="0.3">
      <c r="A244" s="36" t="s">
        <v>31</v>
      </c>
      <c r="B244" s="4">
        <v>2014</v>
      </c>
      <c r="C244" s="36" t="s">
        <v>49</v>
      </c>
      <c r="D244" s="36" t="s">
        <v>80</v>
      </c>
      <c r="E244" s="41">
        <v>2782</v>
      </c>
      <c r="F244" s="16">
        <v>4214</v>
      </c>
      <c r="G244" s="16">
        <v>4579.1719999999996</v>
      </c>
      <c r="H244" s="33">
        <v>940.59166666666658</v>
      </c>
      <c r="I244" s="44" t="s">
        <v>181</v>
      </c>
      <c r="J244" s="44">
        <v>918.06</v>
      </c>
      <c r="K244" s="46">
        <v>1.6459999999999999</v>
      </c>
      <c r="L244" s="33">
        <v>28.862500000000001</v>
      </c>
      <c r="M244" s="33">
        <v>37.475000000000001</v>
      </c>
      <c r="N244" s="33">
        <v>20.25</v>
      </c>
    </row>
    <row r="245" spans="1:14" x14ac:dyDescent="0.3">
      <c r="A245" s="36" t="s">
        <v>31</v>
      </c>
      <c r="B245" s="4">
        <v>2014</v>
      </c>
      <c r="C245" s="36" t="s">
        <v>27</v>
      </c>
      <c r="D245" s="36" t="s">
        <v>80</v>
      </c>
      <c r="E245" s="41">
        <v>6122</v>
      </c>
      <c r="F245" s="16">
        <v>8327</v>
      </c>
      <c r="G245" s="16">
        <v>8742.2160000000003</v>
      </c>
      <c r="H245" s="33">
        <v>911.3</v>
      </c>
      <c r="I245" s="44">
        <v>924177.12</v>
      </c>
      <c r="J245" s="44">
        <v>2020.26</v>
      </c>
      <c r="K245" s="46">
        <v>1.4279999999999999</v>
      </c>
      <c r="L245" s="33">
        <v>27.861000000000001</v>
      </c>
      <c r="M245" s="33">
        <v>37.475000000000001</v>
      </c>
      <c r="N245" s="33">
        <v>20.25</v>
      </c>
    </row>
    <row r="246" spans="1:14" x14ac:dyDescent="0.3">
      <c r="A246" s="36" t="s">
        <v>32</v>
      </c>
      <c r="B246" s="4">
        <v>2014</v>
      </c>
      <c r="C246" s="36" t="s">
        <v>49</v>
      </c>
      <c r="D246" s="36" t="s">
        <v>80</v>
      </c>
      <c r="E246" s="41">
        <v>61525</v>
      </c>
      <c r="F246" s="16">
        <v>50094</v>
      </c>
      <c r="G246" s="16">
        <v>50758.125</v>
      </c>
      <c r="H246" s="33">
        <v>940.59166666666658</v>
      </c>
      <c r="I246" s="44">
        <v>9287814</v>
      </c>
      <c r="J246" s="44">
        <v>20303.25</v>
      </c>
      <c r="K246" s="46">
        <v>0.82499999999999996</v>
      </c>
      <c r="L246" s="33">
        <v>27.861000000000001</v>
      </c>
      <c r="M246" s="33">
        <v>37.475000000000001</v>
      </c>
      <c r="N246" s="33">
        <v>20.25</v>
      </c>
    </row>
    <row r="247" spans="1:14" x14ac:dyDescent="0.3">
      <c r="A247" s="36" t="s">
        <v>32</v>
      </c>
      <c r="B247" s="4">
        <v>2014</v>
      </c>
      <c r="C247" s="36" t="s">
        <v>27</v>
      </c>
      <c r="D247" s="36" t="s">
        <v>80</v>
      </c>
      <c r="E247" s="41">
        <v>312257</v>
      </c>
      <c r="F247" s="16">
        <v>308801</v>
      </c>
      <c r="G247" s="16">
        <v>295395.12199999997</v>
      </c>
      <c r="H247" s="33">
        <v>911.3</v>
      </c>
      <c r="I247" s="44">
        <v>47138316.719999999</v>
      </c>
      <c r="J247" s="44">
        <v>103044.81</v>
      </c>
      <c r="K247" s="46">
        <v>0.94599999999999995</v>
      </c>
      <c r="L247" s="33">
        <v>27.861000000000001</v>
      </c>
      <c r="M247" s="33">
        <v>37.475000000000001</v>
      </c>
      <c r="N247" s="33">
        <v>20.25</v>
      </c>
    </row>
    <row r="248" spans="1:14" x14ac:dyDescent="0.3">
      <c r="A248" s="36" t="s">
        <v>22</v>
      </c>
      <c r="B248" s="4">
        <v>2015</v>
      </c>
      <c r="C248" s="36" t="s">
        <v>27</v>
      </c>
      <c r="D248" s="36" t="s">
        <v>52</v>
      </c>
      <c r="E248" s="41">
        <v>26603</v>
      </c>
      <c r="F248" s="16">
        <v>25402</v>
      </c>
      <c r="G248" s="16">
        <v>29875.169000000002</v>
      </c>
      <c r="H248" s="33">
        <v>940.7</v>
      </c>
      <c r="I248" s="44">
        <v>4200879.7300000004</v>
      </c>
      <c r="J248" s="44">
        <v>8778.99</v>
      </c>
      <c r="K248" s="46">
        <v>1.123</v>
      </c>
      <c r="L248" s="33">
        <v>28.353999999999999</v>
      </c>
      <c r="M248" s="33">
        <v>38.366999999999997</v>
      </c>
      <c r="N248" s="33">
        <v>20.234000000000002</v>
      </c>
    </row>
    <row r="249" spans="1:14" x14ac:dyDescent="0.3">
      <c r="A249" s="36" t="s">
        <v>22</v>
      </c>
      <c r="B249" s="4">
        <v>2015</v>
      </c>
      <c r="C249" s="36" t="s">
        <v>27</v>
      </c>
      <c r="D249" s="36" t="s">
        <v>52</v>
      </c>
      <c r="E249" s="41">
        <v>4569</v>
      </c>
      <c r="F249" s="16">
        <v>8572</v>
      </c>
      <c r="G249" s="16">
        <v>8032.3019999999997</v>
      </c>
      <c r="H249" s="33">
        <v>940.7</v>
      </c>
      <c r="I249" s="44">
        <v>721490.79</v>
      </c>
      <c r="J249" s="44">
        <v>1507.77</v>
      </c>
      <c r="K249" s="46">
        <v>1.758</v>
      </c>
      <c r="L249" s="33">
        <v>28.353999999999999</v>
      </c>
      <c r="M249" s="33">
        <v>38.366999999999997</v>
      </c>
      <c r="N249" s="33">
        <v>20.234000000000002</v>
      </c>
    </row>
    <row r="250" spans="1:14" x14ac:dyDescent="0.3">
      <c r="A250" s="36" t="s">
        <v>13</v>
      </c>
      <c r="B250" s="4">
        <v>2015</v>
      </c>
      <c r="C250" s="36" t="s">
        <v>49</v>
      </c>
      <c r="D250" s="36" t="s">
        <v>52</v>
      </c>
      <c r="E250" s="41">
        <v>1398884</v>
      </c>
      <c r="F250" s="16">
        <v>4115558</v>
      </c>
      <c r="G250" s="16">
        <v>4325349.3279999997</v>
      </c>
      <c r="H250" s="33">
        <v>940.7</v>
      </c>
      <c r="I250" s="44">
        <v>220897772.40000001</v>
      </c>
      <c r="J250" s="44">
        <v>461631.72</v>
      </c>
      <c r="K250" s="46">
        <v>3.0920000000000001</v>
      </c>
      <c r="L250" s="33">
        <v>28.353999999999999</v>
      </c>
      <c r="M250" s="33">
        <v>38.366999999999997</v>
      </c>
      <c r="N250" s="33">
        <v>20.234000000000002</v>
      </c>
    </row>
    <row r="251" spans="1:14" x14ac:dyDescent="0.3">
      <c r="A251" s="36" t="s">
        <v>13</v>
      </c>
      <c r="B251" s="4">
        <v>2015</v>
      </c>
      <c r="C251" s="36" t="s">
        <v>27</v>
      </c>
      <c r="D251" s="36" t="s">
        <v>52</v>
      </c>
      <c r="E251" s="41">
        <v>761911</v>
      </c>
      <c r="F251" s="16">
        <v>3402713</v>
      </c>
      <c r="G251" s="16">
        <v>2797737.1920000003</v>
      </c>
      <c r="H251" s="33">
        <v>940.7</v>
      </c>
      <c r="I251" s="44">
        <v>120313366</v>
      </c>
      <c r="J251" s="44">
        <v>251430.63</v>
      </c>
      <c r="K251" s="46">
        <v>3.6720000000000002</v>
      </c>
      <c r="L251" s="33">
        <v>28.353999999999999</v>
      </c>
      <c r="M251" s="33">
        <v>38.366999999999997</v>
      </c>
      <c r="N251" s="33">
        <v>20.234000000000002</v>
      </c>
    </row>
    <row r="252" spans="1:14" x14ac:dyDescent="0.3">
      <c r="A252" s="36" t="s">
        <v>18</v>
      </c>
      <c r="B252" s="4">
        <v>2015</v>
      </c>
      <c r="C252" s="36" t="s">
        <v>705</v>
      </c>
      <c r="D252" s="36" t="s">
        <v>52</v>
      </c>
      <c r="E252" s="41">
        <v>121685</v>
      </c>
      <c r="F252" s="16">
        <v>9353418</v>
      </c>
      <c r="G252" s="16">
        <v>10351134.525</v>
      </c>
      <c r="H252" s="33">
        <v>940.7</v>
      </c>
      <c r="I252" s="44">
        <v>19215278.350000001</v>
      </c>
      <c r="J252" s="44">
        <v>40156.050000000003</v>
      </c>
      <c r="K252" s="46">
        <v>85.064999999999998</v>
      </c>
      <c r="L252" s="33">
        <v>29.3005</v>
      </c>
      <c r="M252" s="33">
        <v>38.366999999999997</v>
      </c>
      <c r="N252" s="33">
        <v>20.234000000000002</v>
      </c>
    </row>
    <row r="253" spans="1:14" x14ac:dyDescent="0.3">
      <c r="A253" s="36" t="s">
        <v>31</v>
      </c>
      <c r="B253" s="4">
        <v>2015</v>
      </c>
      <c r="C253" s="36" t="s">
        <v>49</v>
      </c>
      <c r="D253" s="36" t="s">
        <v>52</v>
      </c>
      <c r="E253" s="41">
        <v>6568</v>
      </c>
      <c r="F253" s="16">
        <v>6338.12</v>
      </c>
      <c r="G253" s="16">
        <v>6338.12</v>
      </c>
      <c r="H253" s="33">
        <v>940.7</v>
      </c>
      <c r="I253" s="44">
        <v>1037152.88</v>
      </c>
      <c r="J253" s="44">
        <v>9934.5656250000029</v>
      </c>
      <c r="K253" s="46">
        <v>0.96499999999999997</v>
      </c>
      <c r="L253" s="33">
        <v>28.353999999999999</v>
      </c>
      <c r="M253" s="33">
        <v>38.366999999999997</v>
      </c>
      <c r="N253" s="33">
        <v>20.234000000000002</v>
      </c>
    </row>
    <row r="254" spans="1:14" x14ac:dyDescent="0.3">
      <c r="A254" s="36" t="s">
        <v>31</v>
      </c>
      <c r="B254" s="4">
        <v>2015</v>
      </c>
      <c r="C254" s="36" t="s">
        <v>27</v>
      </c>
      <c r="D254" s="36" t="s">
        <v>52</v>
      </c>
      <c r="E254" s="41">
        <v>19725</v>
      </c>
      <c r="F254" s="16">
        <v>18004</v>
      </c>
      <c r="G254" s="16">
        <v>18778.2</v>
      </c>
      <c r="H254" s="33">
        <v>940.7</v>
      </c>
      <c r="I254" s="44">
        <v>3114774.75</v>
      </c>
      <c r="J254" s="44">
        <v>6509.25</v>
      </c>
      <c r="K254" s="46">
        <v>0.95199999999999996</v>
      </c>
      <c r="L254" s="33">
        <v>28.353999999999999</v>
      </c>
      <c r="M254" s="33">
        <v>38.366999999999997</v>
      </c>
      <c r="N254" s="33">
        <v>20.234000000000002</v>
      </c>
    </row>
    <row r="255" spans="1:14" x14ac:dyDescent="0.3">
      <c r="A255" s="36" t="s">
        <v>32</v>
      </c>
      <c r="B255" s="4">
        <v>2015</v>
      </c>
      <c r="C255" s="36" t="s">
        <v>49</v>
      </c>
      <c r="D255" s="36" t="s">
        <v>52</v>
      </c>
      <c r="E255" s="41">
        <v>44016</v>
      </c>
      <c r="F255" s="16">
        <v>30921</v>
      </c>
      <c r="G255" s="16">
        <v>34596.576000000001</v>
      </c>
      <c r="H255" s="33">
        <v>940.7</v>
      </c>
      <c r="I255" s="44">
        <v>6950566.5599999996</v>
      </c>
      <c r="J255" s="44">
        <v>14525.28</v>
      </c>
      <c r="K255" s="46">
        <v>0.78600000000000003</v>
      </c>
      <c r="L255" s="33">
        <v>28.353999999999999</v>
      </c>
      <c r="M255" s="33">
        <v>38.366999999999997</v>
      </c>
      <c r="N255" s="33">
        <v>20.234000000000002</v>
      </c>
    </row>
    <row r="256" spans="1:14" x14ac:dyDescent="0.3">
      <c r="A256" s="36" t="s">
        <v>32</v>
      </c>
      <c r="B256" s="4">
        <v>2015</v>
      </c>
      <c r="C256" s="36" t="s">
        <v>27</v>
      </c>
      <c r="D256" s="36" t="s">
        <v>52</v>
      </c>
      <c r="E256" s="41">
        <v>411586</v>
      </c>
      <c r="F256" s="16">
        <v>379722</v>
      </c>
      <c r="G256" s="16">
        <v>329268.80000000005</v>
      </c>
      <c r="H256" s="33">
        <v>940.7</v>
      </c>
      <c r="I256" s="44">
        <v>64993545.259999998</v>
      </c>
      <c r="J256" s="44">
        <v>135823.38</v>
      </c>
      <c r="K256" s="46">
        <v>0.8</v>
      </c>
      <c r="L256" s="33">
        <v>28.353999999999999</v>
      </c>
      <c r="M256" s="33">
        <v>38.366999999999997</v>
      </c>
      <c r="N256" s="33">
        <v>20.234000000000002</v>
      </c>
    </row>
    <row r="257" spans="1:14" x14ac:dyDescent="0.3">
      <c r="A257" s="36" t="s">
        <v>20</v>
      </c>
      <c r="B257" s="4">
        <v>2015</v>
      </c>
      <c r="C257" s="36" t="s">
        <v>27</v>
      </c>
      <c r="D257" s="36" t="s">
        <v>52</v>
      </c>
      <c r="E257" s="41">
        <v>164</v>
      </c>
      <c r="F257" s="16">
        <v>115</v>
      </c>
      <c r="G257" s="16">
        <v>114.30799999999999</v>
      </c>
      <c r="H257" s="33">
        <v>940.7</v>
      </c>
      <c r="I257" s="44">
        <v>25897.24</v>
      </c>
      <c r="J257" s="44">
        <v>54.12</v>
      </c>
      <c r="K257" s="46">
        <v>0.69699999999999995</v>
      </c>
      <c r="L257" s="33">
        <v>28.353999999999999</v>
      </c>
      <c r="M257" s="33">
        <v>38.366999999999997</v>
      </c>
      <c r="N257" s="33">
        <v>20.234000000000002</v>
      </c>
    </row>
    <row r="258" spans="1:14" x14ac:dyDescent="0.3">
      <c r="A258" s="36" t="s">
        <v>22</v>
      </c>
      <c r="B258" s="4">
        <v>2015</v>
      </c>
      <c r="C258" s="36" t="s">
        <v>49</v>
      </c>
      <c r="D258" s="36" t="s">
        <v>36</v>
      </c>
      <c r="E258" s="41">
        <v>34</v>
      </c>
      <c r="F258" s="16">
        <v>81</v>
      </c>
      <c r="G258" s="16">
        <v>74.63</v>
      </c>
      <c r="H258" s="33">
        <v>1980.6</v>
      </c>
      <c r="I258" s="44">
        <v>5368.94</v>
      </c>
      <c r="J258" s="44">
        <v>11.22</v>
      </c>
      <c r="K258" s="46">
        <v>2.1949999999999998</v>
      </c>
      <c r="L258" s="33">
        <v>28.096</v>
      </c>
      <c r="M258" s="33">
        <v>32.58</v>
      </c>
      <c r="N258" s="33">
        <v>24.553999999999998</v>
      </c>
    </row>
    <row r="259" spans="1:14" x14ac:dyDescent="0.3">
      <c r="A259" s="36" t="s">
        <v>13</v>
      </c>
      <c r="B259" s="4">
        <v>2015</v>
      </c>
      <c r="C259" s="36" t="s">
        <v>49</v>
      </c>
      <c r="D259" s="36" t="s">
        <v>36</v>
      </c>
      <c r="E259" s="41">
        <v>3817</v>
      </c>
      <c r="F259" s="16">
        <v>12250</v>
      </c>
      <c r="G259" s="16">
        <v>8676.0410000000011</v>
      </c>
      <c r="H259" s="33">
        <v>1980.6</v>
      </c>
      <c r="I259" s="44">
        <v>602742.47</v>
      </c>
      <c r="J259" s="44">
        <v>1908.9285714285718</v>
      </c>
      <c r="K259" s="46">
        <v>2.2730000000000001</v>
      </c>
      <c r="L259" s="33">
        <v>28.096</v>
      </c>
      <c r="M259" s="33">
        <v>32.58</v>
      </c>
      <c r="N259" s="33">
        <v>24.553999999999998</v>
      </c>
    </row>
    <row r="260" spans="1:14" x14ac:dyDescent="0.3">
      <c r="A260" s="36" t="s">
        <v>13</v>
      </c>
      <c r="B260" s="4">
        <v>2015</v>
      </c>
      <c r="C260" s="36" t="s">
        <v>27</v>
      </c>
      <c r="D260" s="36" t="s">
        <v>36</v>
      </c>
      <c r="E260" s="41">
        <v>8505</v>
      </c>
      <c r="F260" s="16">
        <v>19587</v>
      </c>
      <c r="G260" s="16">
        <v>21007.350000000002</v>
      </c>
      <c r="H260" s="33">
        <v>1980.6</v>
      </c>
      <c r="I260" s="44">
        <v>1343024.55</v>
      </c>
      <c r="J260" s="44">
        <v>2806.65</v>
      </c>
      <c r="K260" s="46">
        <v>2.4700000000000002</v>
      </c>
      <c r="L260" s="33">
        <v>28.096</v>
      </c>
      <c r="M260" s="33">
        <v>32.58</v>
      </c>
      <c r="N260" s="33">
        <v>24.553999999999998</v>
      </c>
    </row>
    <row r="261" spans="1:14" x14ac:dyDescent="0.3">
      <c r="A261" s="36" t="s">
        <v>13</v>
      </c>
      <c r="B261" s="4">
        <v>2015</v>
      </c>
      <c r="C261" s="36" t="s">
        <v>120</v>
      </c>
      <c r="D261" s="36" t="s">
        <v>36</v>
      </c>
      <c r="E261" s="41">
        <v>3941</v>
      </c>
      <c r="F261" s="16">
        <v>12049</v>
      </c>
      <c r="G261" s="16">
        <v>8768.7250000000004</v>
      </c>
      <c r="H261" s="33">
        <v>1980.6</v>
      </c>
      <c r="I261" s="44">
        <v>622323.31000000006</v>
      </c>
      <c r="J261" s="44">
        <v>1300.53</v>
      </c>
      <c r="K261" s="46">
        <v>2.2250000000000001</v>
      </c>
      <c r="L261" s="33">
        <v>28.096</v>
      </c>
      <c r="M261" s="33">
        <v>32.58</v>
      </c>
      <c r="N261" s="33">
        <v>24.553999999999998</v>
      </c>
    </row>
    <row r="262" spans="1:14" x14ac:dyDescent="0.3">
      <c r="A262" s="36" t="s">
        <v>18</v>
      </c>
      <c r="B262" s="4">
        <v>2015</v>
      </c>
      <c r="C262" s="36" t="s">
        <v>49</v>
      </c>
      <c r="D262" s="36" t="s">
        <v>36</v>
      </c>
      <c r="E262" s="41">
        <v>1821</v>
      </c>
      <c r="F262" s="16">
        <v>213968</v>
      </c>
      <c r="G262" s="16">
        <v>213967.5</v>
      </c>
      <c r="H262" s="33">
        <v>1980.6</v>
      </c>
      <c r="I262" s="44">
        <v>287554.11</v>
      </c>
      <c r="J262" s="44">
        <v>600.92999999999995</v>
      </c>
      <c r="K262" s="46">
        <v>117.5</v>
      </c>
      <c r="L262" s="33">
        <v>28.096</v>
      </c>
      <c r="M262" s="33">
        <v>32.58</v>
      </c>
      <c r="N262" s="33">
        <v>24.553999999999998</v>
      </c>
    </row>
    <row r="263" spans="1:14" x14ac:dyDescent="0.3">
      <c r="A263" s="36" t="s">
        <v>32</v>
      </c>
      <c r="B263" s="4">
        <v>2015</v>
      </c>
      <c r="C263" s="36" t="s">
        <v>49</v>
      </c>
      <c r="D263" s="36" t="s">
        <v>36</v>
      </c>
      <c r="E263" s="41">
        <v>72</v>
      </c>
      <c r="F263" s="16">
        <v>38</v>
      </c>
      <c r="G263" s="16">
        <v>45</v>
      </c>
      <c r="H263" s="33">
        <v>1980.6</v>
      </c>
      <c r="I263" s="44">
        <v>11369.52</v>
      </c>
      <c r="J263" s="44">
        <v>23.76</v>
      </c>
      <c r="K263" s="46">
        <v>0.625</v>
      </c>
      <c r="L263" s="33">
        <v>28.096</v>
      </c>
      <c r="M263" s="33">
        <v>32.58</v>
      </c>
      <c r="N263" s="33">
        <v>24.553999999999998</v>
      </c>
    </row>
    <row r="264" spans="1:14" x14ac:dyDescent="0.3">
      <c r="A264" s="36" t="s">
        <v>32</v>
      </c>
      <c r="B264" s="4">
        <v>2015</v>
      </c>
      <c r="C264" s="36" t="s">
        <v>27</v>
      </c>
      <c r="D264" s="36" t="s">
        <v>36</v>
      </c>
      <c r="E264" s="41">
        <v>206</v>
      </c>
      <c r="F264" s="16">
        <v>245</v>
      </c>
      <c r="G264" s="16">
        <v>206</v>
      </c>
      <c r="H264" s="33">
        <v>1980.6</v>
      </c>
      <c r="I264" s="44">
        <v>32529.46</v>
      </c>
      <c r="J264" s="44">
        <v>67.98</v>
      </c>
      <c r="K264" s="46">
        <v>1</v>
      </c>
      <c r="L264" s="33">
        <v>28.096</v>
      </c>
      <c r="M264" s="33">
        <v>32.58</v>
      </c>
      <c r="N264" s="33">
        <v>24.553999999999998</v>
      </c>
    </row>
    <row r="265" spans="1:14" x14ac:dyDescent="0.3">
      <c r="A265" s="36" t="s">
        <v>32</v>
      </c>
      <c r="B265" s="4">
        <v>2015</v>
      </c>
      <c r="C265" s="36" t="s">
        <v>120</v>
      </c>
      <c r="D265" s="36" t="s">
        <v>36</v>
      </c>
      <c r="E265" s="41">
        <v>574</v>
      </c>
      <c r="F265" s="16">
        <v>227</v>
      </c>
      <c r="G265" s="16">
        <v>254.28200000000001</v>
      </c>
      <c r="H265" s="33">
        <v>1980.6</v>
      </c>
      <c r="I265" s="44">
        <v>90640.34</v>
      </c>
      <c r="J265" s="44">
        <v>189.42</v>
      </c>
      <c r="K265" s="46">
        <v>0.443</v>
      </c>
      <c r="L265" s="33">
        <v>28.096</v>
      </c>
      <c r="M265" s="33">
        <v>32.58</v>
      </c>
      <c r="N265" s="33">
        <v>24.553999999999998</v>
      </c>
    </row>
    <row r="266" spans="1:14" x14ac:dyDescent="0.3">
      <c r="A266" s="36" t="s">
        <v>13</v>
      </c>
      <c r="B266" s="4">
        <v>2015</v>
      </c>
      <c r="C266" s="36" t="s">
        <v>176</v>
      </c>
      <c r="D266" s="36" t="s">
        <v>15</v>
      </c>
      <c r="E266" s="41">
        <v>191322</v>
      </c>
      <c r="F266" s="16">
        <v>256729</v>
      </c>
      <c r="G266" s="16">
        <v>267659.478</v>
      </c>
      <c r="H266" s="33">
        <v>2155.3000000000002</v>
      </c>
      <c r="I266" s="44">
        <v>30211657.02</v>
      </c>
      <c r="J266" s="44">
        <v>63136.26</v>
      </c>
      <c r="K266" s="46">
        <v>1.399</v>
      </c>
      <c r="L266" s="33">
        <v>24.591999999999999</v>
      </c>
      <c r="M266" s="33">
        <v>33.048000000000002</v>
      </c>
      <c r="N266" s="33">
        <v>17.138999999999999</v>
      </c>
    </row>
    <row r="267" spans="1:14" x14ac:dyDescent="0.3">
      <c r="A267" s="36" t="s">
        <v>13</v>
      </c>
      <c r="B267" s="4">
        <v>2015</v>
      </c>
      <c r="C267" s="36" t="s">
        <v>120</v>
      </c>
      <c r="D267" s="36" t="s">
        <v>15</v>
      </c>
      <c r="E267" s="41">
        <v>404982</v>
      </c>
      <c r="F267" s="16">
        <v>1007595.216</v>
      </c>
      <c r="G267" s="16">
        <v>1007595.216</v>
      </c>
      <c r="H267" s="33">
        <v>2155.3000000000002</v>
      </c>
      <c r="I267" s="44">
        <v>63950707.619999997</v>
      </c>
      <c r="J267" s="44">
        <v>133644.06</v>
      </c>
      <c r="K267" s="46">
        <v>2.488</v>
      </c>
      <c r="L267" s="33">
        <v>24.591999999999999</v>
      </c>
      <c r="M267" s="33">
        <v>33.048000000000002</v>
      </c>
      <c r="N267" s="33">
        <v>17.138999999999999</v>
      </c>
    </row>
    <row r="268" spans="1:14" x14ac:dyDescent="0.3">
      <c r="A268" s="36" t="s">
        <v>13</v>
      </c>
      <c r="B268" s="4">
        <v>2015</v>
      </c>
      <c r="C268" s="36" t="s">
        <v>324</v>
      </c>
      <c r="D268" s="36" t="s">
        <v>15</v>
      </c>
      <c r="E268" s="41">
        <v>1888683</v>
      </c>
      <c r="F268" s="16">
        <v>3727039</v>
      </c>
      <c r="G268" s="16">
        <v>3713150.7779999999</v>
      </c>
      <c r="H268" s="33" t="s">
        <v>182</v>
      </c>
      <c r="I268" s="44">
        <v>298241932.5</v>
      </c>
      <c r="J268" s="44">
        <v>623265.39</v>
      </c>
      <c r="K268" s="46">
        <v>1.966</v>
      </c>
      <c r="L268" s="33">
        <v>24.591999999999999</v>
      </c>
      <c r="M268" s="33">
        <v>33.048000000000002</v>
      </c>
      <c r="N268" s="33">
        <v>17.138999999999999</v>
      </c>
    </row>
    <row r="269" spans="1:14" x14ac:dyDescent="0.3">
      <c r="A269" s="36" t="s">
        <v>18</v>
      </c>
      <c r="B269" s="4">
        <v>2015</v>
      </c>
      <c r="C269" s="36" t="s">
        <v>705</v>
      </c>
      <c r="D269" s="36" t="s">
        <v>15</v>
      </c>
      <c r="E269" s="41">
        <v>29460</v>
      </c>
      <c r="F269" s="16">
        <v>1038329</v>
      </c>
      <c r="G269" s="16">
        <v>1047774.3600000001</v>
      </c>
      <c r="H269" s="33">
        <v>2123.6929491525416</v>
      </c>
      <c r="I269" s="44">
        <v>4652028.5999999996</v>
      </c>
      <c r="J269" s="44">
        <v>9742.8455555555556</v>
      </c>
      <c r="K269" s="46">
        <v>35.566000000000003</v>
      </c>
      <c r="L269" s="33">
        <v>24.591999999999999</v>
      </c>
      <c r="M269" s="33">
        <v>33.048000000000002</v>
      </c>
      <c r="N269" s="33">
        <v>17.138999999999999</v>
      </c>
    </row>
    <row r="270" spans="1:14" x14ac:dyDescent="0.3">
      <c r="A270" s="36" t="s">
        <v>32</v>
      </c>
      <c r="B270" s="4">
        <v>2015</v>
      </c>
      <c r="C270" s="36" t="s">
        <v>27</v>
      </c>
      <c r="D270" s="36" t="s">
        <v>15</v>
      </c>
      <c r="E270" s="41">
        <v>51579</v>
      </c>
      <c r="F270" s="16">
        <v>33941</v>
      </c>
      <c r="G270" s="16">
        <v>34454.772000000004</v>
      </c>
      <c r="H270" s="33">
        <v>2155.3000000000002</v>
      </c>
      <c r="I270" s="44">
        <v>8144839.8899999997</v>
      </c>
      <c r="J270" s="44">
        <v>17021.07</v>
      </c>
      <c r="K270" s="46">
        <v>0.66800000000000004</v>
      </c>
      <c r="L270" s="33">
        <v>24.591999999999999</v>
      </c>
      <c r="M270" s="33">
        <v>33.048000000000002</v>
      </c>
      <c r="N270" s="33">
        <v>17.138999999999999</v>
      </c>
    </row>
    <row r="271" spans="1:14" x14ac:dyDescent="0.3">
      <c r="A271" s="36" t="s">
        <v>20</v>
      </c>
      <c r="B271" s="4">
        <v>2015</v>
      </c>
      <c r="C271" s="36" t="s">
        <v>27</v>
      </c>
      <c r="D271" s="36" t="s">
        <v>15</v>
      </c>
      <c r="E271" s="41">
        <v>20975</v>
      </c>
      <c r="F271" s="16">
        <v>24489</v>
      </c>
      <c r="G271" s="16">
        <v>24666.6</v>
      </c>
      <c r="H271" s="33">
        <v>2155.3000000000002</v>
      </c>
      <c r="I271" s="44">
        <v>3312162.25</v>
      </c>
      <c r="J271" s="44">
        <v>6921.75</v>
      </c>
      <c r="K271" s="46">
        <v>1.1759999999999999</v>
      </c>
      <c r="L271" s="33">
        <v>24.591999999999999</v>
      </c>
      <c r="M271" s="33">
        <v>33.048000000000002</v>
      </c>
      <c r="N271" s="33">
        <v>17.138999999999999</v>
      </c>
    </row>
    <row r="272" spans="1:14" x14ac:dyDescent="0.3">
      <c r="A272" s="36" t="s">
        <v>13</v>
      </c>
      <c r="B272" s="4">
        <v>2015</v>
      </c>
      <c r="C272" s="36" t="s">
        <v>176</v>
      </c>
      <c r="D272" s="36" t="s">
        <v>26</v>
      </c>
      <c r="E272" s="41">
        <v>33136</v>
      </c>
      <c r="F272" s="16">
        <v>77453</v>
      </c>
      <c r="G272" s="16">
        <v>84563.072</v>
      </c>
      <c r="H272" s="33">
        <v>3870.8</v>
      </c>
      <c r="I272" s="44">
        <v>5232505.76</v>
      </c>
      <c r="J272" s="44">
        <v>10934.88</v>
      </c>
      <c r="K272" s="46">
        <v>2.552</v>
      </c>
      <c r="L272" s="33">
        <v>19.324999999999999</v>
      </c>
      <c r="M272" s="33">
        <v>26.213999999999999</v>
      </c>
      <c r="N272" s="33">
        <v>12.316000000000001</v>
      </c>
    </row>
    <row r="273" spans="1:14" x14ac:dyDescent="0.3">
      <c r="A273" s="36" t="s">
        <v>13</v>
      </c>
      <c r="B273" s="4">
        <v>2015</v>
      </c>
      <c r="C273" s="36" t="s">
        <v>27</v>
      </c>
      <c r="D273" s="36" t="s">
        <v>26</v>
      </c>
      <c r="E273" s="41">
        <v>13649</v>
      </c>
      <c r="F273" s="16">
        <v>62901</v>
      </c>
      <c r="G273" s="16">
        <v>34900.493000000002</v>
      </c>
      <c r="H273" s="33">
        <v>3870.8</v>
      </c>
      <c r="I273" s="44">
        <v>2155313.59</v>
      </c>
      <c r="J273" s="44">
        <v>4504.17</v>
      </c>
      <c r="K273" s="46">
        <v>2.5569999999999999</v>
      </c>
      <c r="L273" s="33">
        <v>19.324999999999999</v>
      </c>
      <c r="M273" s="33">
        <v>26.213999999999999</v>
      </c>
      <c r="N273" s="33">
        <v>12.316000000000001</v>
      </c>
    </row>
    <row r="274" spans="1:14" x14ac:dyDescent="0.3">
      <c r="A274" s="36" t="s">
        <v>13</v>
      </c>
      <c r="B274" s="4">
        <v>2015</v>
      </c>
      <c r="C274" s="36" t="s">
        <v>324</v>
      </c>
      <c r="D274" s="36" t="s">
        <v>26</v>
      </c>
      <c r="E274" s="41">
        <v>63670</v>
      </c>
      <c r="F274" s="16">
        <v>160722</v>
      </c>
      <c r="G274" s="16">
        <v>149433.49</v>
      </c>
      <c r="H274" s="33">
        <v>3773.5147959183682</v>
      </c>
      <c r="I274" s="44">
        <v>10054129.699999999</v>
      </c>
      <c r="J274" s="44">
        <v>21011.1</v>
      </c>
      <c r="K274" s="46">
        <v>2.347</v>
      </c>
      <c r="L274" s="33">
        <v>19.324999999999999</v>
      </c>
      <c r="M274" s="33">
        <v>26.213999999999999</v>
      </c>
      <c r="N274" s="33">
        <v>12.316000000000001</v>
      </c>
    </row>
    <row r="275" spans="1:14" x14ac:dyDescent="0.3">
      <c r="A275" s="36" t="s">
        <v>18</v>
      </c>
      <c r="B275" s="4">
        <v>2015</v>
      </c>
      <c r="C275" s="36" t="s">
        <v>705</v>
      </c>
      <c r="D275" s="36" t="s">
        <v>26</v>
      </c>
      <c r="E275" s="41">
        <v>117</v>
      </c>
      <c r="F275" s="16">
        <v>321</v>
      </c>
      <c r="G275" s="16">
        <v>321.51600000000002</v>
      </c>
      <c r="H275" s="33">
        <v>3870.8</v>
      </c>
      <c r="I275" s="44">
        <v>18475.47</v>
      </c>
      <c r="J275" s="44">
        <v>38.61</v>
      </c>
      <c r="K275" s="46">
        <v>2.7480000000000002</v>
      </c>
      <c r="L275" s="33">
        <v>19.324999999999999</v>
      </c>
      <c r="M275" s="33">
        <v>26.213999999999999</v>
      </c>
      <c r="N275" s="33">
        <v>12.316000000000001</v>
      </c>
    </row>
    <row r="276" spans="1:14" x14ac:dyDescent="0.3">
      <c r="A276" s="36" t="s">
        <v>20</v>
      </c>
      <c r="B276" s="4">
        <v>2015</v>
      </c>
      <c r="C276" s="36" t="s">
        <v>27</v>
      </c>
      <c r="D276" s="36" t="s">
        <v>26</v>
      </c>
      <c r="E276" s="41">
        <v>448</v>
      </c>
      <c r="F276" s="16" t="s">
        <v>183</v>
      </c>
      <c r="G276" s="16">
        <v>737.4079999999999</v>
      </c>
      <c r="H276" s="33">
        <v>3870.8</v>
      </c>
      <c r="I276" s="44">
        <v>70743.679999999993</v>
      </c>
      <c r="J276" s="44">
        <v>147.84</v>
      </c>
      <c r="K276" s="46">
        <v>1.6459999999999999</v>
      </c>
      <c r="L276" s="33">
        <v>19.324999999999999</v>
      </c>
      <c r="M276" s="33">
        <v>26.213999999999999</v>
      </c>
      <c r="N276" s="33">
        <v>12.316000000000001</v>
      </c>
    </row>
    <row r="277" spans="1:14" x14ac:dyDescent="0.3">
      <c r="A277" s="36" t="s">
        <v>13</v>
      </c>
      <c r="B277" s="4">
        <v>2015</v>
      </c>
      <c r="C277" s="36" t="s">
        <v>49</v>
      </c>
      <c r="D277" s="36" t="s">
        <v>37</v>
      </c>
      <c r="E277" s="41">
        <v>27730</v>
      </c>
      <c r="F277" s="16">
        <v>78489</v>
      </c>
      <c r="G277" s="16">
        <v>78475.900000000009</v>
      </c>
      <c r="H277" s="33">
        <v>2587.1</v>
      </c>
      <c r="I277" s="44">
        <v>4378844.3</v>
      </c>
      <c r="J277" s="44">
        <v>9150.9</v>
      </c>
      <c r="K277" s="46">
        <v>2.83</v>
      </c>
      <c r="L277" s="33">
        <v>25.286999999999999</v>
      </c>
      <c r="M277" s="33">
        <v>34.991999999999997</v>
      </c>
      <c r="N277" s="33">
        <v>17.349</v>
      </c>
    </row>
    <row r="278" spans="1:14" x14ac:dyDescent="0.3">
      <c r="A278" s="36" t="s">
        <v>13</v>
      </c>
      <c r="B278" s="4">
        <v>2015</v>
      </c>
      <c r="C278" s="36" t="s">
        <v>27</v>
      </c>
      <c r="D278" s="36" t="s">
        <v>37</v>
      </c>
      <c r="E278" s="41">
        <v>13614</v>
      </c>
      <c r="F278" s="16">
        <v>36579</v>
      </c>
      <c r="G278" s="16">
        <v>37574.639999999999</v>
      </c>
      <c r="H278" s="33">
        <v>2587.1</v>
      </c>
      <c r="I278" s="44">
        <v>2149786.7400000002</v>
      </c>
      <c r="J278" s="44">
        <v>4492.62</v>
      </c>
      <c r="K278" s="46">
        <v>2.76</v>
      </c>
      <c r="L278" s="33">
        <v>25.286999999999999</v>
      </c>
      <c r="M278" s="33">
        <v>34.991999999999997</v>
      </c>
      <c r="N278" s="33">
        <v>17.349</v>
      </c>
    </row>
    <row r="279" spans="1:14" x14ac:dyDescent="0.3">
      <c r="A279" s="36" t="s">
        <v>18</v>
      </c>
      <c r="B279" s="4">
        <v>2015</v>
      </c>
      <c r="C279" s="36" t="s">
        <v>705</v>
      </c>
      <c r="D279" s="36" t="s">
        <v>37</v>
      </c>
      <c r="E279" s="41">
        <v>1139</v>
      </c>
      <c r="F279" s="16">
        <v>58077</v>
      </c>
      <c r="G279" s="16">
        <v>60668.834999999999</v>
      </c>
      <c r="H279" s="33">
        <v>2587.1</v>
      </c>
      <c r="I279" s="44">
        <v>179859.49</v>
      </c>
      <c r="J279" s="44">
        <v>375.87</v>
      </c>
      <c r="K279" s="46">
        <v>53.265000000000001</v>
      </c>
      <c r="L279" s="33">
        <v>25.286999999999999</v>
      </c>
      <c r="M279" s="33">
        <v>34.991999999999997</v>
      </c>
      <c r="N279" s="33">
        <v>17.349</v>
      </c>
    </row>
    <row r="280" spans="1:14" x14ac:dyDescent="0.3">
      <c r="A280" s="36" t="s">
        <v>22</v>
      </c>
      <c r="B280" s="4">
        <v>2015</v>
      </c>
      <c r="C280" s="36" t="s">
        <v>49</v>
      </c>
      <c r="D280" s="36" t="s">
        <v>23</v>
      </c>
      <c r="E280" s="41">
        <v>662355</v>
      </c>
      <c r="F280" s="16">
        <v>1115223</v>
      </c>
      <c r="G280" s="16">
        <v>1024000.8300000001</v>
      </c>
      <c r="H280" s="33">
        <v>1024.9000000000001</v>
      </c>
      <c r="I280" s="44">
        <v>104592478.09999999</v>
      </c>
      <c r="J280" s="44">
        <v>218577.15</v>
      </c>
      <c r="K280" s="46">
        <v>1.546</v>
      </c>
      <c r="L280" s="33">
        <v>25.763000000000002</v>
      </c>
      <c r="M280" s="33">
        <v>35.826000000000001</v>
      </c>
      <c r="N280" s="33">
        <v>16.466999999999999</v>
      </c>
    </row>
    <row r="281" spans="1:14" x14ac:dyDescent="0.3">
      <c r="A281" s="36" t="s">
        <v>22</v>
      </c>
      <c r="B281" s="4">
        <v>2015</v>
      </c>
      <c r="C281" s="36" t="s">
        <v>27</v>
      </c>
      <c r="D281" s="36" t="s">
        <v>23</v>
      </c>
      <c r="E281" s="41">
        <v>36275</v>
      </c>
      <c r="F281" s="16">
        <v>61289</v>
      </c>
      <c r="G281" s="16">
        <v>60397.875</v>
      </c>
      <c r="H281" s="33">
        <v>1024.9000000000001</v>
      </c>
      <c r="I281" s="44">
        <v>5728185.25</v>
      </c>
      <c r="J281" s="44">
        <v>11970.75</v>
      </c>
      <c r="K281" s="46">
        <v>1.665</v>
      </c>
      <c r="L281" s="33">
        <v>25.763000000000002</v>
      </c>
      <c r="M281" s="33">
        <v>35.826000000000001</v>
      </c>
      <c r="N281" s="33">
        <v>16.466999999999999</v>
      </c>
    </row>
    <row r="282" spans="1:14" x14ac:dyDescent="0.3">
      <c r="A282" s="36" t="s">
        <v>22</v>
      </c>
      <c r="B282" s="4">
        <v>2015</v>
      </c>
      <c r="C282" s="36" t="s">
        <v>120</v>
      </c>
      <c r="D282" s="36" t="s">
        <v>23</v>
      </c>
      <c r="E282" s="41">
        <v>7053</v>
      </c>
      <c r="F282" s="16">
        <v>12058</v>
      </c>
      <c r="G282" s="16">
        <v>12286.325999999999</v>
      </c>
      <c r="H282" s="33">
        <v>1024.9000000000001</v>
      </c>
      <c r="I282" s="44">
        <v>1113739.23</v>
      </c>
      <c r="J282" s="44">
        <v>2327.4899999999998</v>
      </c>
      <c r="K282" s="46">
        <v>1.742</v>
      </c>
      <c r="L282" s="33">
        <v>25.763000000000002</v>
      </c>
      <c r="M282" s="33">
        <v>35.826000000000001</v>
      </c>
      <c r="N282" s="33">
        <v>16.466999999999999</v>
      </c>
    </row>
    <row r="283" spans="1:14" x14ac:dyDescent="0.3">
      <c r="A283" s="36" t="s">
        <v>13</v>
      </c>
      <c r="B283" s="4">
        <v>2015</v>
      </c>
      <c r="C283" s="36" t="s">
        <v>49</v>
      </c>
      <c r="D283" s="36" t="s">
        <v>23</v>
      </c>
      <c r="E283" s="41">
        <v>977005</v>
      </c>
      <c r="F283" s="16">
        <v>2641669</v>
      </c>
      <c r="G283" s="16">
        <v>2467914.63</v>
      </c>
      <c r="H283" s="33">
        <v>1024.9000000000001</v>
      </c>
      <c r="I283" s="44">
        <v>154278859.5</v>
      </c>
      <c r="J283" s="44">
        <v>322411.65000000002</v>
      </c>
      <c r="K283" s="46">
        <v>2.5259999999999998</v>
      </c>
      <c r="L283" s="33">
        <v>25.763000000000002</v>
      </c>
      <c r="M283" s="33">
        <v>35.826000000000001</v>
      </c>
      <c r="N283" s="33">
        <v>16.661877862595439</v>
      </c>
    </row>
    <row r="284" spans="1:14" x14ac:dyDescent="0.3">
      <c r="A284" s="36" t="s">
        <v>13</v>
      </c>
      <c r="B284" s="4">
        <v>2015</v>
      </c>
      <c r="C284" s="36" t="s">
        <v>27</v>
      </c>
      <c r="D284" s="36" t="s">
        <v>23</v>
      </c>
      <c r="E284" s="41">
        <v>29329</v>
      </c>
      <c r="F284" s="16">
        <v>71420</v>
      </c>
      <c r="G284" s="16">
        <v>72032.024000000005</v>
      </c>
      <c r="H284" s="33">
        <v>1024.9000000000001</v>
      </c>
      <c r="I284" s="44">
        <v>4631342.3899999997</v>
      </c>
      <c r="J284" s="44">
        <v>9678.57</v>
      </c>
      <c r="K284" s="46">
        <v>2.456</v>
      </c>
      <c r="L284" s="33">
        <v>25.763000000000002</v>
      </c>
      <c r="M284" s="33">
        <v>35.826000000000001</v>
      </c>
      <c r="N284" s="33">
        <v>16.466999999999999</v>
      </c>
    </row>
    <row r="285" spans="1:14" x14ac:dyDescent="0.3">
      <c r="A285" s="36" t="s">
        <v>13</v>
      </c>
      <c r="B285" s="4">
        <v>2015</v>
      </c>
      <c r="C285" s="36" t="s">
        <v>120</v>
      </c>
      <c r="D285" s="36" t="s">
        <v>23</v>
      </c>
      <c r="E285" s="41">
        <v>103711</v>
      </c>
      <c r="F285" s="16">
        <v>307524</v>
      </c>
      <c r="G285" s="16">
        <v>288938.84600000002</v>
      </c>
      <c r="H285" s="33">
        <v>1024.9000000000001</v>
      </c>
      <c r="I285" s="44">
        <v>16377004.01</v>
      </c>
      <c r="J285" s="44">
        <v>139190.19461538459</v>
      </c>
      <c r="K285" s="46">
        <v>2.786</v>
      </c>
      <c r="L285" s="33">
        <v>25.763000000000002</v>
      </c>
      <c r="M285" s="33">
        <v>35.826000000000001</v>
      </c>
      <c r="N285" s="33" t="s">
        <v>185</v>
      </c>
    </row>
    <row r="286" spans="1:14" x14ac:dyDescent="0.3">
      <c r="A286" s="36" t="s">
        <v>18</v>
      </c>
      <c r="B286" s="4">
        <v>2015</v>
      </c>
      <c r="C286" s="36" t="s">
        <v>705</v>
      </c>
      <c r="D286" s="36" t="s">
        <v>23</v>
      </c>
      <c r="E286" s="41">
        <v>449586</v>
      </c>
      <c r="F286" s="16">
        <v>36314129</v>
      </c>
      <c r="G286" s="16">
        <v>38460283.956</v>
      </c>
      <c r="H286" s="33">
        <v>1024.9000000000001</v>
      </c>
      <c r="I286" s="44">
        <v>70994125.260000005</v>
      </c>
      <c r="J286" s="44">
        <v>143262.63</v>
      </c>
      <c r="K286" s="46">
        <v>85.546000000000006</v>
      </c>
      <c r="L286" s="33">
        <v>25.763000000000002</v>
      </c>
      <c r="M286" s="33">
        <v>35.826000000000001</v>
      </c>
      <c r="N286" s="33">
        <v>16.466999999999999</v>
      </c>
    </row>
    <row r="287" spans="1:14" x14ac:dyDescent="0.3">
      <c r="A287" s="36" t="s">
        <v>31</v>
      </c>
      <c r="B287" s="4">
        <v>2015</v>
      </c>
      <c r="C287" s="36" t="s">
        <v>49</v>
      </c>
      <c r="D287" s="36" t="s">
        <v>23</v>
      </c>
      <c r="E287" s="41">
        <v>125584</v>
      </c>
      <c r="F287" s="16">
        <v>51251</v>
      </c>
      <c r="G287" s="16">
        <v>51238.271999999997</v>
      </c>
      <c r="H287" s="33">
        <v>1024.9000000000001</v>
      </c>
      <c r="I287" s="44">
        <v>19830969.440000001</v>
      </c>
      <c r="J287" s="44">
        <v>41442.720000000001</v>
      </c>
      <c r="K287" s="46">
        <v>0.40799999999999997</v>
      </c>
      <c r="L287" s="33">
        <v>25.763000000000002</v>
      </c>
      <c r="M287" s="33">
        <v>35.826000000000001</v>
      </c>
      <c r="N287" s="33">
        <v>16.466999999999999</v>
      </c>
    </row>
    <row r="288" spans="1:14" x14ac:dyDescent="0.3">
      <c r="A288" s="36" t="s">
        <v>31</v>
      </c>
      <c r="B288" s="4">
        <v>2015</v>
      </c>
      <c r="C288" s="36" t="s">
        <v>27</v>
      </c>
      <c r="D288" s="36" t="s">
        <v>23</v>
      </c>
      <c r="E288" s="41">
        <v>194166</v>
      </c>
      <c r="F288" s="16">
        <v>89316.36</v>
      </c>
      <c r="G288" s="16">
        <v>89316.36</v>
      </c>
      <c r="H288" s="33">
        <v>1024.9000000000001</v>
      </c>
      <c r="I288" s="44">
        <v>30660753.059999999</v>
      </c>
      <c r="J288" s="44">
        <v>64074.78</v>
      </c>
      <c r="K288" s="46">
        <v>0.46</v>
      </c>
      <c r="L288" s="33">
        <v>25.763000000000002</v>
      </c>
      <c r="M288" s="33">
        <v>35.826000000000001</v>
      </c>
      <c r="N288" s="33">
        <v>16.466999999999999</v>
      </c>
    </row>
    <row r="289" spans="1:14" x14ac:dyDescent="0.3">
      <c r="A289" s="36" t="s">
        <v>31</v>
      </c>
      <c r="B289" s="4">
        <v>2015</v>
      </c>
      <c r="C289" s="36" t="s">
        <v>120</v>
      </c>
      <c r="D289" s="36" t="s">
        <v>23</v>
      </c>
      <c r="E289" s="41">
        <v>10573</v>
      </c>
      <c r="F289" s="16">
        <v>8866</v>
      </c>
      <c r="G289" s="16">
        <v>9473.4079999999994</v>
      </c>
      <c r="H289" s="33">
        <v>1024.9000000000001</v>
      </c>
      <c r="I289" s="44">
        <v>1669582.43</v>
      </c>
      <c r="J289" s="44">
        <v>3489.09</v>
      </c>
      <c r="K289" s="46">
        <v>0.89600000000000002</v>
      </c>
      <c r="L289" s="33">
        <v>25.763000000000002</v>
      </c>
      <c r="M289" s="33">
        <v>35.826000000000001</v>
      </c>
      <c r="N289" s="33">
        <v>16.466999999999999</v>
      </c>
    </row>
    <row r="290" spans="1:14" x14ac:dyDescent="0.3">
      <c r="A290" s="36" t="s">
        <v>32</v>
      </c>
      <c r="B290" s="4">
        <v>2015</v>
      </c>
      <c r="C290" s="36" t="s">
        <v>49</v>
      </c>
      <c r="D290" s="36" t="s">
        <v>23</v>
      </c>
      <c r="E290" s="41">
        <v>82234</v>
      </c>
      <c r="F290" s="16">
        <v>20640</v>
      </c>
      <c r="G290" s="16">
        <v>21545.308000000001</v>
      </c>
      <c r="H290" s="33">
        <v>1024.9000000000001</v>
      </c>
      <c r="I290" s="44">
        <v>12985570.939999999</v>
      </c>
      <c r="J290" s="44">
        <v>27137.22</v>
      </c>
      <c r="K290" s="46">
        <v>0.26200000000000001</v>
      </c>
      <c r="L290" s="33">
        <v>25.763000000000002</v>
      </c>
      <c r="M290" s="33">
        <v>35.826000000000001</v>
      </c>
      <c r="N290" s="33">
        <v>16.466999999999999</v>
      </c>
    </row>
    <row r="291" spans="1:14" x14ac:dyDescent="0.3">
      <c r="A291" s="36" t="s">
        <v>32</v>
      </c>
      <c r="B291" s="4">
        <v>2015</v>
      </c>
      <c r="C291" s="36" t="s">
        <v>27</v>
      </c>
      <c r="D291" s="36" t="s">
        <v>23</v>
      </c>
      <c r="E291" s="41">
        <v>5240</v>
      </c>
      <c r="F291" s="16">
        <v>2036</v>
      </c>
      <c r="G291" s="16">
        <v>1896.8799999999999</v>
      </c>
      <c r="H291" s="33">
        <v>1024.9000000000001</v>
      </c>
      <c r="I291" s="44">
        <v>827448.4</v>
      </c>
      <c r="J291" s="44">
        <v>1729.2</v>
      </c>
      <c r="K291" s="46">
        <v>0.36199999999999999</v>
      </c>
      <c r="L291" s="33">
        <v>25.763000000000002</v>
      </c>
      <c r="M291" s="33">
        <v>35.826000000000001</v>
      </c>
      <c r="N291" s="33">
        <v>16.466999999999999</v>
      </c>
    </row>
    <row r="292" spans="1:14" x14ac:dyDescent="0.3">
      <c r="A292" s="36" t="s">
        <v>32</v>
      </c>
      <c r="B292" s="4">
        <v>2015</v>
      </c>
      <c r="C292" s="36" t="s">
        <v>120</v>
      </c>
      <c r="D292" s="36" t="s">
        <v>23</v>
      </c>
      <c r="E292" s="41">
        <v>3911</v>
      </c>
      <c r="F292" s="16">
        <v>1979</v>
      </c>
      <c r="G292" s="16">
        <v>1896.835</v>
      </c>
      <c r="H292" s="33">
        <v>1024.9000000000001</v>
      </c>
      <c r="I292" s="44">
        <v>617586.01</v>
      </c>
      <c r="J292" s="44">
        <v>1290.6300000000001</v>
      </c>
      <c r="K292" s="46">
        <v>0.48499999999999999</v>
      </c>
      <c r="L292" s="33">
        <v>25.763000000000002</v>
      </c>
      <c r="M292" s="33">
        <v>35.826000000000001</v>
      </c>
      <c r="N292" s="33">
        <v>16.466999999999999</v>
      </c>
    </row>
    <row r="293" spans="1:14" x14ac:dyDescent="0.3">
      <c r="A293" s="36" t="s">
        <v>20</v>
      </c>
      <c r="B293" s="4">
        <v>2015</v>
      </c>
      <c r="C293" s="36" t="s">
        <v>27</v>
      </c>
      <c r="D293" s="36" t="s">
        <v>23</v>
      </c>
      <c r="E293" s="41">
        <v>173856</v>
      </c>
      <c r="F293" s="16">
        <v>128988</v>
      </c>
      <c r="G293" s="16">
        <v>148473.024</v>
      </c>
      <c r="H293" s="33">
        <v>1024.9000000000001</v>
      </c>
      <c r="I293" s="44">
        <v>27453600.960000001</v>
      </c>
      <c r="J293" s="44">
        <v>57372.480000000003</v>
      </c>
      <c r="K293" s="46">
        <v>0.85399999999999998</v>
      </c>
      <c r="L293" s="33">
        <v>25.763000000000002</v>
      </c>
      <c r="M293" s="33">
        <v>35.826000000000001</v>
      </c>
      <c r="N293" s="33">
        <v>16.466999999999999</v>
      </c>
    </row>
    <row r="294" spans="1:14" x14ac:dyDescent="0.3">
      <c r="A294" s="36" t="s">
        <v>22</v>
      </c>
      <c r="B294" s="4">
        <v>2015</v>
      </c>
      <c r="C294" s="36" t="s">
        <v>705</v>
      </c>
      <c r="D294" s="36" t="s">
        <v>41</v>
      </c>
      <c r="E294" s="41">
        <v>64</v>
      </c>
      <c r="F294" s="16">
        <v>76</v>
      </c>
      <c r="G294" s="16">
        <v>89.92</v>
      </c>
      <c r="H294" s="33">
        <v>2602.9</v>
      </c>
      <c r="I294" s="44">
        <v>10106.24</v>
      </c>
      <c r="J294" s="44">
        <v>21.12</v>
      </c>
      <c r="K294" s="46">
        <v>1.405</v>
      </c>
      <c r="L294" s="33">
        <v>25.462</v>
      </c>
      <c r="M294" s="33">
        <v>32.537999999999997</v>
      </c>
      <c r="N294" s="33">
        <v>19.733000000000001</v>
      </c>
    </row>
    <row r="295" spans="1:14" x14ac:dyDescent="0.3">
      <c r="A295" s="36" t="s">
        <v>13</v>
      </c>
      <c r="B295" s="4">
        <v>2015</v>
      </c>
      <c r="C295" s="36" t="s">
        <v>176</v>
      </c>
      <c r="D295" s="36" t="s">
        <v>41</v>
      </c>
      <c r="E295" s="41">
        <v>60418</v>
      </c>
      <c r="F295" s="16">
        <v>160894</v>
      </c>
      <c r="G295" s="16">
        <v>140653.10399999999</v>
      </c>
      <c r="H295" s="33">
        <v>2602.9</v>
      </c>
      <c r="I295" s="44">
        <v>9540606.3800000008</v>
      </c>
      <c r="J295" s="44">
        <v>19937.939999999999</v>
      </c>
      <c r="K295" s="46">
        <v>2.3279999999999998</v>
      </c>
      <c r="L295" s="33">
        <v>25.462</v>
      </c>
      <c r="M295" s="33">
        <v>32.537999999999997</v>
      </c>
      <c r="N295" s="33">
        <v>19.733000000000001</v>
      </c>
    </row>
    <row r="296" spans="1:14" x14ac:dyDescent="0.3">
      <c r="A296" s="36" t="s">
        <v>13</v>
      </c>
      <c r="B296" s="4">
        <v>2015</v>
      </c>
      <c r="C296" s="36" t="s">
        <v>120</v>
      </c>
      <c r="D296" s="36" t="s">
        <v>41</v>
      </c>
      <c r="E296" s="41">
        <v>47334</v>
      </c>
      <c r="F296" s="16">
        <v>144706</v>
      </c>
      <c r="G296" s="16">
        <v>126381.78</v>
      </c>
      <c r="H296" s="33">
        <v>2602.9</v>
      </c>
      <c r="I296" s="44">
        <v>7474511.9400000004</v>
      </c>
      <c r="J296" s="44">
        <v>15620.22</v>
      </c>
      <c r="K296" s="46">
        <v>2.67</v>
      </c>
      <c r="L296" s="33">
        <v>25.462</v>
      </c>
      <c r="M296" s="33">
        <v>32.537999999999997</v>
      </c>
      <c r="N296" s="33">
        <v>19.733000000000001</v>
      </c>
    </row>
    <row r="297" spans="1:14" x14ac:dyDescent="0.3">
      <c r="A297" s="36" t="s">
        <v>13</v>
      </c>
      <c r="B297" s="4">
        <v>2015</v>
      </c>
      <c r="C297" s="36" t="s">
        <v>324</v>
      </c>
      <c r="D297" s="36" t="s">
        <v>41</v>
      </c>
      <c r="E297" s="41">
        <v>89118</v>
      </c>
      <c r="F297" s="16">
        <v>243675</v>
      </c>
      <c r="G297" s="16">
        <v>211298.77799999999</v>
      </c>
      <c r="H297" s="33">
        <v>2602.9</v>
      </c>
      <c r="I297" s="44">
        <v>14072623.380000001</v>
      </c>
      <c r="J297" s="44">
        <v>29408.94</v>
      </c>
      <c r="K297" s="46">
        <v>2.371</v>
      </c>
      <c r="L297" s="33">
        <v>25.462</v>
      </c>
      <c r="M297" s="33">
        <v>32.537999999999997</v>
      </c>
      <c r="N297" s="33">
        <v>19.733000000000001</v>
      </c>
    </row>
    <row r="298" spans="1:14" x14ac:dyDescent="0.3">
      <c r="A298" s="36" t="s">
        <v>18</v>
      </c>
      <c r="B298" s="4">
        <v>2015</v>
      </c>
      <c r="C298" s="36" t="s">
        <v>705</v>
      </c>
      <c r="D298" s="36" t="s">
        <v>41</v>
      </c>
      <c r="E298" s="41">
        <v>1361.588</v>
      </c>
      <c r="F298" s="16">
        <v>138125</v>
      </c>
      <c r="G298" s="16">
        <v>57535.262527999999</v>
      </c>
      <c r="H298" s="33">
        <v>2890.6298245614048</v>
      </c>
      <c r="I298" s="44">
        <v>215008.361</v>
      </c>
      <c r="J298" s="44">
        <v>449.32400000000001</v>
      </c>
      <c r="K298" s="46">
        <v>42.256</v>
      </c>
      <c r="L298" s="33">
        <v>25.462</v>
      </c>
      <c r="M298" s="33">
        <v>32.537999999999997</v>
      </c>
      <c r="N298" s="33">
        <v>19.733000000000001</v>
      </c>
    </row>
    <row r="299" spans="1:14" x14ac:dyDescent="0.3">
      <c r="A299" s="36" t="s">
        <v>20</v>
      </c>
      <c r="B299" s="4">
        <v>2015</v>
      </c>
      <c r="C299" s="36" t="s">
        <v>705</v>
      </c>
      <c r="D299" s="36" t="s">
        <v>41</v>
      </c>
      <c r="E299" s="41">
        <v>2</v>
      </c>
      <c r="F299" s="16">
        <v>3</v>
      </c>
      <c r="G299" s="16">
        <v>3</v>
      </c>
      <c r="H299" s="33">
        <v>2602.9</v>
      </c>
      <c r="I299" s="44">
        <v>315.82</v>
      </c>
      <c r="J299" s="44">
        <v>0.66</v>
      </c>
      <c r="K299" s="46">
        <v>1.5</v>
      </c>
      <c r="L299" s="33">
        <v>25.462</v>
      </c>
      <c r="M299" s="33">
        <v>32.537999999999997</v>
      </c>
      <c r="N299" s="33">
        <v>19.733000000000001</v>
      </c>
    </row>
    <row r="300" spans="1:14" x14ac:dyDescent="0.3">
      <c r="A300" s="36" t="s">
        <v>22</v>
      </c>
      <c r="B300" s="4">
        <v>2015</v>
      </c>
      <c r="C300" s="36" t="s">
        <v>49</v>
      </c>
      <c r="D300" s="36" t="s">
        <v>80</v>
      </c>
      <c r="E300" s="41">
        <v>684870</v>
      </c>
      <c r="F300" s="16">
        <v>203942</v>
      </c>
      <c r="G300" s="16">
        <v>2040912.6</v>
      </c>
      <c r="H300" s="33">
        <v>1201.9000000000001</v>
      </c>
      <c r="I300" s="44">
        <v>10814782.17</v>
      </c>
      <c r="J300" s="44">
        <v>22600.71</v>
      </c>
      <c r="K300" s="46" t="s">
        <v>188</v>
      </c>
      <c r="L300" s="33">
        <v>27.46</v>
      </c>
      <c r="M300" s="33">
        <v>36.548000000000002</v>
      </c>
      <c r="N300" s="33">
        <v>19.855</v>
      </c>
    </row>
    <row r="301" spans="1:14" x14ac:dyDescent="0.3">
      <c r="A301" s="36" t="s">
        <v>22</v>
      </c>
      <c r="B301" s="4">
        <v>2015</v>
      </c>
      <c r="C301" s="36" t="s">
        <v>27</v>
      </c>
      <c r="D301" s="36" t="s">
        <v>80</v>
      </c>
      <c r="E301" s="41">
        <v>21499</v>
      </c>
      <c r="F301" s="16">
        <v>78112</v>
      </c>
      <c r="G301" s="16">
        <v>75740.976999999999</v>
      </c>
      <c r="H301" s="33">
        <v>1201.9000000000001</v>
      </c>
      <c r="I301" s="44">
        <v>3394907.09</v>
      </c>
      <c r="J301" s="44">
        <v>7094.67</v>
      </c>
      <c r="K301" s="46">
        <v>3.5230000000000001</v>
      </c>
      <c r="L301" s="33">
        <v>27.46</v>
      </c>
      <c r="M301" s="33">
        <v>36.548000000000002</v>
      </c>
      <c r="N301" s="33">
        <v>19.855</v>
      </c>
    </row>
    <row r="302" spans="1:14" x14ac:dyDescent="0.3">
      <c r="A302" s="36" t="s">
        <v>13</v>
      </c>
      <c r="B302" s="4">
        <v>2015</v>
      </c>
      <c r="C302" s="36" t="s">
        <v>49</v>
      </c>
      <c r="D302" s="36" t="s">
        <v>80</v>
      </c>
      <c r="E302" s="41">
        <v>2000212</v>
      </c>
      <c r="F302" s="16">
        <v>7374681</v>
      </c>
      <c r="G302" s="16">
        <v>8122860.932</v>
      </c>
      <c r="H302" s="33">
        <v>1201.9000000000001</v>
      </c>
      <c r="I302" s="44">
        <v>315853476.89999998</v>
      </c>
      <c r="J302" s="44">
        <v>660069.96</v>
      </c>
      <c r="K302" s="46">
        <v>4.0609999999999999</v>
      </c>
      <c r="L302" s="33">
        <v>27.46</v>
      </c>
      <c r="M302" s="33">
        <v>36.548000000000002</v>
      </c>
      <c r="N302" s="33">
        <v>19.855</v>
      </c>
    </row>
    <row r="303" spans="1:14" x14ac:dyDescent="0.3">
      <c r="A303" s="36" t="s">
        <v>18</v>
      </c>
      <c r="B303" s="4">
        <v>2015</v>
      </c>
      <c r="C303" s="36" t="s">
        <v>705</v>
      </c>
      <c r="D303" s="36" t="s">
        <v>80</v>
      </c>
      <c r="E303" s="41">
        <v>252272</v>
      </c>
      <c r="F303" s="16">
        <v>25508824</v>
      </c>
      <c r="G303" s="16">
        <v>24722656</v>
      </c>
      <c r="H303" s="33">
        <v>1201.9000000000001</v>
      </c>
      <c r="I303" s="44">
        <v>39836271.520000003</v>
      </c>
      <c r="J303" s="44">
        <v>83249.759999999995</v>
      </c>
      <c r="K303" s="46" t="s">
        <v>189</v>
      </c>
      <c r="L303" s="33">
        <v>27.46</v>
      </c>
      <c r="M303" s="33">
        <v>36.548000000000002</v>
      </c>
      <c r="N303" s="33">
        <v>19.855</v>
      </c>
    </row>
    <row r="304" spans="1:14" x14ac:dyDescent="0.3">
      <c r="A304" s="36" t="s">
        <v>31</v>
      </c>
      <c r="B304" s="4">
        <v>2015</v>
      </c>
      <c r="C304" s="36" t="s">
        <v>49</v>
      </c>
      <c r="D304" s="36" t="s">
        <v>80</v>
      </c>
      <c r="E304" s="41">
        <v>1957</v>
      </c>
      <c r="F304" s="16">
        <v>2768</v>
      </c>
      <c r="G304" s="16">
        <v>2720.23</v>
      </c>
      <c r="H304" s="33">
        <v>1201.9000000000001</v>
      </c>
      <c r="I304" s="44">
        <v>309029.87</v>
      </c>
      <c r="J304" s="44">
        <v>645.80999999999995</v>
      </c>
      <c r="K304" s="46">
        <v>1.39</v>
      </c>
      <c r="L304" s="33">
        <v>27.46</v>
      </c>
      <c r="M304" s="33">
        <v>36.548000000000002</v>
      </c>
      <c r="N304" s="33">
        <v>19.855</v>
      </c>
    </row>
    <row r="305" spans="1:14" x14ac:dyDescent="0.3">
      <c r="A305" s="36" t="s">
        <v>31</v>
      </c>
      <c r="B305" s="4">
        <v>2015</v>
      </c>
      <c r="C305" s="36" t="s">
        <v>27</v>
      </c>
      <c r="D305" s="36" t="s">
        <v>80</v>
      </c>
      <c r="E305" s="41">
        <v>6328</v>
      </c>
      <c r="F305" s="16">
        <v>6600.1039999999994</v>
      </c>
      <c r="G305" s="16">
        <v>6600.1039999999994</v>
      </c>
      <c r="H305" s="33">
        <v>1201.9000000000001</v>
      </c>
      <c r="I305" s="44">
        <v>999254.48</v>
      </c>
      <c r="J305" s="44">
        <v>2088.2399999999998</v>
      </c>
      <c r="K305" s="46">
        <v>1.0429999999999999</v>
      </c>
      <c r="L305" s="33">
        <v>27.46</v>
      </c>
      <c r="M305" s="33">
        <v>36.548000000000002</v>
      </c>
      <c r="N305" s="33">
        <v>19.855</v>
      </c>
    </row>
    <row r="306" spans="1:14" x14ac:dyDescent="0.3">
      <c r="A306" s="36" t="s">
        <v>32</v>
      </c>
      <c r="B306" s="4">
        <v>2015</v>
      </c>
      <c r="C306" s="36" t="s">
        <v>49</v>
      </c>
      <c r="D306" s="36" t="s">
        <v>80</v>
      </c>
      <c r="E306" s="41">
        <v>59145</v>
      </c>
      <c r="F306" s="16">
        <v>40922</v>
      </c>
      <c r="G306" s="16">
        <v>41933.805</v>
      </c>
      <c r="H306" s="33">
        <v>1201.9000000000001</v>
      </c>
      <c r="I306" s="44">
        <v>9339586.9499999993</v>
      </c>
      <c r="J306" s="44">
        <v>19517.849999999999</v>
      </c>
      <c r="K306" s="46">
        <v>0.70899999999999996</v>
      </c>
      <c r="L306" s="33">
        <v>27.46</v>
      </c>
      <c r="M306" s="33">
        <v>36.548000000000002</v>
      </c>
      <c r="N306" s="33">
        <v>19.855</v>
      </c>
    </row>
    <row r="307" spans="1:14" x14ac:dyDescent="0.3">
      <c r="A307" s="36" t="s">
        <v>32</v>
      </c>
      <c r="B307" s="4">
        <v>2015</v>
      </c>
      <c r="C307" s="36" t="s">
        <v>27</v>
      </c>
      <c r="D307" s="36" t="s">
        <v>80</v>
      </c>
      <c r="E307" s="41">
        <v>336041</v>
      </c>
      <c r="F307" s="16">
        <v>235449</v>
      </c>
      <c r="G307" s="16">
        <v>233884.53599999999</v>
      </c>
      <c r="H307" s="33">
        <v>1201.9000000000001</v>
      </c>
      <c r="I307" s="44">
        <v>53064234.310000002</v>
      </c>
      <c r="J307" s="44">
        <v>110893.53</v>
      </c>
      <c r="K307" s="46">
        <v>0.69599999999999995</v>
      </c>
      <c r="L307" s="33">
        <v>27.46</v>
      </c>
      <c r="M307" s="33">
        <v>36.548000000000002</v>
      </c>
      <c r="N307" s="33" t="s">
        <v>190</v>
      </c>
    </row>
    <row r="308" spans="1:14" x14ac:dyDescent="0.3">
      <c r="A308" s="36" t="s">
        <v>22</v>
      </c>
      <c r="B308" s="4">
        <v>2016</v>
      </c>
      <c r="C308" s="36" t="s">
        <v>49</v>
      </c>
      <c r="D308" s="36" t="s">
        <v>52</v>
      </c>
      <c r="E308" s="41">
        <v>26899</v>
      </c>
      <c r="F308" s="16">
        <v>25638</v>
      </c>
      <c r="G308" s="16">
        <v>29212.314000000002</v>
      </c>
      <c r="H308" s="33">
        <v>890</v>
      </c>
      <c r="I308" s="44">
        <v>4122271.75</v>
      </c>
      <c r="J308" s="44">
        <v>9414.65</v>
      </c>
      <c r="K308" s="46">
        <v>1.0860000000000001</v>
      </c>
      <c r="L308" s="33">
        <v>28.306000000000001</v>
      </c>
      <c r="M308" s="33">
        <v>37.972936842105277</v>
      </c>
      <c r="N308" s="33">
        <v>20.245000000000001</v>
      </c>
    </row>
    <row r="309" spans="1:14" x14ac:dyDescent="0.3">
      <c r="A309" s="36" t="s">
        <v>22</v>
      </c>
      <c r="B309" s="4">
        <v>2016</v>
      </c>
      <c r="C309" s="36" t="s">
        <v>27</v>
      </c>
      <c r="D309" s="36" t="s">
        <v>52</v>
      </c>
      <c r="E309" s="41">
        <v>5159</v>
      </c>
      <c r="F309" s="16">
        <v>8895</v>
      </c>
      <c r="G309" s="16">
        <v>9183.02</v>
      </c>
      <c r="H309" s="33">
        <v>890</v>
      </c>
      <c r="I309" s="44">
        <v>790616.75</v>
      </c>
      <c r="J309" s="44">
        <v>1805.65</v>
      </c>
      <c r="K309" s="46">
        <v>1.78</v>
      </c>
      <c r="L309" s="33">
        <v>28.306000000000001</v>
      </c>
      <c r="M309" s="33">
        <v>38.634999999999998</v>
      </c>
      <c r="N309" s="33">
        <v>20.245000000000001</v>
      </c>
    </row>
    <row r="310" spans="1:14" x14ac:dyDescent="0.3">
      <c r="A310" s="36" t="s">
        <v>13</v>
      </c>
      <c r="B310" s="4">
        <v>2016</v>
      </c>
      <c r="C310" s="36" t="s">
        <v>49</v>
      </c>
      <c r="D310" s="36" t="s">
        <v>52</v>
      </c>
      <c r="E310" s="41">
        <v>1519656</v>
      </c>
      <c r="F310" s="16">
        <v>5233690</v>
      </c>
      <c r="G310" s="16">
        <v>5109083.4720000001</v>
      </c>
      <c r="H310" s="33">
        <v>956.04893617021185</v>
      </c>
      <c r="I310" s="44">
        <v>232887282</v>
      </c>
      <c r="J310" s="44">
        <v>531879.6</v>
      </c>
      <c r="K310" s="46">
        <v>3.3620000000000001</v>
      </c>
      <c r="L310" s="33">
        <v>28.306000000000001</v>
      </c>
      <c r="M310" s="33">
        <v>38.634999999999998</v>
      </c>
      <c r="N310" s="33">
        <v>20.245000000000001</v>
      </c>
    </row>
    <row r="311" spans="1:14" x14ac:dyDescent="0.3">
      <c r="A311" s="36" t="s">
        <v>13</v>
      </c>
      <c r="B311" s="4">
        <v>2016</v>
      </c>
      <c r="C311" s="36" t="s">
        <v>27</v>
      </c>
      <c r="D311" s="36" t="s">
        <v>52</v>
      </c>
      <c r="E311" s="41">
        <v>585363</v>
      </c>
      <c r="F311" s="16">
        <v>2768647</v>
      </c>
      <c r="G311" s="16">
        <v>2182233.264</v>
      </c>
      <c r="H311" s="33">
        <v>890</v>
      </c>
      <c r="I311" s="44">
        <v>89706879.75</v>
      </c>
      <c r="J311" s="44">
        <v>463785.70799999993</v>
      </c>
      <c r="K311" s="46">
        <v>3.7280000000000002</v>
      </c>
      <c r="L311" s="33">
        <v>28.306000000000001</v>
      </c>
      <c r="M311" s="33">
        <v>38.634999999999998</v>
      </c>
      <c r="N311" s="33">
        <v>20.245000000000001</v>
      </c>
    </row>
    <row r="312" spans="1:14" x14ac:dyDescent="0.3">
      <c r="A312" s="36" t="s">
        <v>18</v>
      </c>
      <c r="B312" s="4">
        <v>2016</v>
      </c>
      <c r="C312" s="36" t="s">
        <v>705</v>
      </c>
      <c r="D312" s="36" t="s">
        <v>52</v>
      </c>
      <c r="E312" s="41">
        <v>102732</v>
      </c>
      <c r="F312" s="16">
        <v>7830250</v>
      </c>
      <c r="G312" s="16">
        <v>8887139.8559999987</v>
      </c>
      <c r="H312" s="33">
        <v>890</v>
      </c>
      <c r="I312" s="44">
        <v>15743679</v>
      </c>
      <c r="J312" s="44">
        <v>35956.199999999997</v>
      </c>
      <c r="K312" s="46">
        <v>86.507999999999996</v>
      </c>
      <c r="L312" s="33">
        <v>28.306000000000001</v>
      </c>
      <c r="M312" s="33">
        <v>38.634999999999998</v>
      </c>
      <c r="N312" s="33">
        <v>20.245000000000001</v>
      </c>
    </row>
    <row r="313" spans="1:14" x14ac:dyDescent="0.3">
      <c r="A313" s="36" t="s">
        <v>31</v>
      </c>
      <c r="B313" s="4">
        <v>2016</v>
      </c>
      <c r="C313" s="36" t="s">
        <v>49</v>
      </c>
      <c r="D313" s="36" t="s">
        <v>52</v>
      </c>
      <c r="E313" s="41">
        <v>8526</v>
      </c>
      <c r="F313" s="16">
        <v>5950</v>
      </c>
      <c r="G313" s="16">
        <v>7349.4120000000003</v>
      </c>
      <c r="H313" s="33">
        <v>890</v>
      </c>
      <c r="I313" s="44">
        <v>1306609.5</v>
      </c>
      <c r="J313" s="44">
        <v>2984.1</v>
      </c>
      <c r="K313" s="46">
        <v>0.86199999999999999</v>
      </c>
      <c r="L313" s="33">
        <v>28.306000000000001</v>
      </c>
      <c r="M313" s="33">
        <v>38.634999999999998</v>
      </c>
      <c r="N313" s="33">
        <v>20.245000000000001</v>
      </c>
    </row>
    <row r="314" spans="1:14" x14ac:dyDescent="0.3">
      <c r="A314" s="36" t="s">
        <v>31</v>
      </c>
      <c r="B314" s="4">
        <v>2016</v>
      </c>
      <c r="C314" s="36" t="s">
        <v>27</v>
      </c>
      <c r="D314" s="36" t="s">
        <v>52</v>
      </c>
      <c r="E314" s="41">
        <v>12602</v>
      </c>
      <c r="F314" s="16">
        <v>15317</v>
      </c>
      <c r="G314" s="16">
        <v>11480.422</v>
      </c>
      <c r="H314" s="33">
        <v>890</v>
      </c>
      <c r="I314" s="44">
        <v>1931256.5</v>
      </c>
      <c r="J314" s="44">
        <v>4410.7</v>
      </c>
      <c r="K314" s="46">
        <v>0.91100000000000003</v>
      </c>
      <c r="L314" s="33">
        <v>28.306000000000001</v>
      </c>
      <c r="M314" s="33">
        <v>38.634999999999998</v>
      </c>
      <c r="N314" s="33">
        <v>20.245000000000001</v>
      </c>
    </row>
    <row r="315" spans="1:14" x14ac:dyDescent="0.3">
      <c r="A315" s="36" t="s">
        <v>32</v>
      </c>
      <c r="B315" s="4">
        <v>2016</v>
      </c>
      <c r="C315" s="36" t="s">
        <v>49</v>
      </c>
      <c r="D315" s="36" t="s">
        <v>52</v>
      </c>
      <c r="E315" s="41">
        <v>59661</v>
      </c>
      <c r="F315" s="16">
        <v>48844</v>
      </c>
      <c r="G315" s="16">
        <v>47251.512000000002</v>
      </c>
      <c r="H315" s="33">
        <v>890</v>
      </c>
      <c r="I315" s="44">
        <v>9143048.25</v>
      </c>
      <c r="J315" s="44">
        <v>20881.349999999999</v>
      </c>
      <c r="K315" s="46">
        <v>0.79200000000000004</v>
      </c>
      <c r="L315" s="33">
        <v>28.306000000000001</v>
      </c>
      <c r="M315" s="33">
        <v>38.634999999999998</v>
      </c>
      <c r="N315" s="33">
        <v>20.245000000000001</v>
      </c>
    </row>
    <row r="316" spans="1:14" x14ac:dyDescent="0.3">
      <c r="A316" s="36" t="s">
        <v>32</v>
      </c>
      <c r="B316" s="4">
        <v>2016</v>
      </c>
      <c r="C316" s="36" t="s">
        <v>27</v>
      </c>
      <c r="D316" s="36" t="s">
        <v>52</v>
      </c>
      <c r="E316" s="41">
        <v>439841</v>
      </c>
      <c r="F316" s="16">
        <v>280189</v>
      </c>
      <c r="G316" s="16">
        <v>281498.23999999999</v>
      </c>
      <c r="H316" s="33">
        <v>890</v>
      </c>
      <c r="I316" s="44" t="s">
        <v>192</v>
      </c>
      <c r="J316" s="44">
        <v>153944.35</v>
      </c>
      <c r="K316" s="46">
        <v>0.64</v>
      </c>
      <c r="L316" s="33">
        <v>28.306000000000001</v>
      </c>
      <c r="M316" s="33">
        <v>38.634999999999998</v>
      </c>
      <c r="N316" s="33">
        <v>20.245000000000001</v>
      </c>
    </row>
    <row r="317" spans="1:14" x14ac:dyDescent="0.3">
      <c r="A317" s="36" t="s">
        <v>20</v>
      </c>
      <c r="B317" s="4">
        <v>2016</v>
      </c>
      <c r="C317" s="36" t="s">
        <v>27</v>
      </c>
      <c r="D317" s="36" t="s">
        <v>52</v>
      </c>
      <c r="E317" s="41">
        <v>33</v>
      </c>
      <c r="F317" s="16">
        <v>76</v>
      </c>
      <c r="G317" s="16">
        <v>71.114999999999995</v>
      </c>
      <c r="H317" s="33">
        <v>890</v>
      </c>
      <c r="I317" s="44">
        <v>5057.25</v>
      </c>
      <c r="J317" s="44">
        <v>11.55</v>
      </c>
      <c r="K317" s="46">
        <v>2.1549999999999998</v>
      </c>
      <c r="L317" s="33">
        <v>28.306000000000001</v>
      </c>
      <c r="M317" s="33">
        <v>38.634999999999998</v>
      </c>
      <c r="N317" s="33">
        <v>20.245000000000001</v>
      </c>
    </row>
    <row r="318" spans="1:14" x14ac:dyDescent="0.3">
      <c r="A318" s="36" t="s">
        <v>22</v>
      </c>
      <c r="B318" s="4">
        <v>2016</v>
      </c>
      <c r="C318" s="36" t="s">
        <v>49</v>
      </c>
      <c r="D318" s="36" t="s">
        <v>36</v>
      </c>
      <c r="E318" s="41">
        <v>20</v>
      </c>
      <c r="F318" s="16">
        <v>31</v>
      </c>
      <c r="G318" s="16">
        <v>25.8</v>
      </c>
      <c r="H318" s="33">
        <v>1391.3</v>
      </c>
      <c r="I318" s="44">
        <v>3065</v>
      </c>
      <c r="J318" s="44">
        <v>7</v>
      </c>
      <c r="K318" s="46">
        <v>1.29</v>
      </c>
      <c r="L318" s="33">
        <v>28.225000000000001</v>
      </c>
      <c r="M318" s="33">
        <v>33.061999999999998</v>
      </c>
      <c r="N318" s="33">
        <v>24.416</v>
      </c>
    </row>
    <row r="319" spans="1:14" x14ac:dyDescent="0.3">
      <c r="A319" s="36" t="s">
        <v>22</v>
      </c>
      <c r="B319" s="4">
        <v>2016</v>
      </c>
      <c r="C319" s="36" t="s">
        <v>27</v>
      </c>
      <c r="D319" s="36" t="s">
        <v>36</v>
      </c>
      <c r="E319" s="41">
        <v>6</v>
      </c>
      <c r="F319" s="16">
        <v>10.02</v>
      </c>
      <c r="G319" s="16">
        <v>10.02</v>
      </c>
      <c r="H319" s="33">
        <v>1391.3</v>
      </c>
      <c r="I319" s="44">
        <v>919.5</v>
      </c>
      <c r="J319" s="44">
        <v>2.1</v>
      </c>
      <c r="K319" s="46">
        <v>1.67</v>
      </c>
      <c r="L319" s="33">
        <v>28.225000000000001</v>
      </c>
      <c r="M319" s="33">
        <v>33.061999999999998</v>
      </c>
      <c r="N319" s="33">
        <v>24.416</v>
      </c>
    </row>
    <row r="320" spans="1:14" x14ac:dyDescent="0.3">
      <c r="A320" s="36" t="s">
        <v>22</v>
      </c>
      <c r="B320" s="4">
        <v>2016</v>
      </c>
      <c r="C320" s="36" t="s">
        <v>120</v>
      </c>
      <c r="D320" s="36" t="s">
        <v>36</v>
      </c>
      <c r="E320" s="41">
        <v>21</v>
      </c>
      <c r="F320" s="16">
        <v>26</v>
      </c>
      <c r="G320" s="16">
        <v>26.04</v>
      </c>
      <c r="H320" s="33">
        <v>1391.3</v>
      </c>
      <c r="I320" s="44">
        <v>3218.25</v>
      </c>
      <c r="J320" s="44">
        <v>7.35</v>
      </c>
      <c r="K320" s="46">
        <v>1.24</v>
      </c>
      <c r="L320" s="33">
        <v>28.225000000000001</v>
      </c>
      <c r="M320" s="33">
        <v>33.061999999999998</v>
      </c>
      <c r="N320" s="33">
        <v>24.416</v>
      </c>
    </row>
    <row r="321" spans="1:14" x14ac:dyDescent="0.3">
      <c r="A321" s="36" t="s">
        <v>13</v>
      </c>
      <c r="B321" s="4">
        <v>2016</v>
      </c>
      <c r="C321" s="36" t="s">
        <v>49</v>
      </c>
      <c r="D321" s="36" t="s">
        <v>36</v>
      </c>
      <c r="E321" s="41">
        <v>3693</v>
      </c>
      <c r="F321" s="16">
        <v>13151</v>
      </c>
      <c r="G321" s="16">
        <v>13151</v>
      </c>
      <c r="H321" s="33">
        <v>1391.3</v>
      </c>
      <c r="I321" s="44">
        <v>565952.25</v>
      </c>
      <c r="J321" s="44">
        <v>1292.55</v>
      </c>
      <c r="K321" s="46">
        <v>3.5610614676414838</v>
      </c>
      <c r="L321" s="33">
        <v>28.225000000000001</v>
      </c>
      <c r="M321" s="33">
        <v>33.061999999999998</v>
      </c>
      <c r="N321" s="33">
        <v>24.416</v>
      </c>
    </row>
    <row r="322" spans="1:14" x14ac:dyDescent="0.3">
      <c r="A322" s="36" t="s">
        <v>13</v>
      </c>
      <c r="B322" s="4">
        <v>2016</v>
      </c>
      <c r="C322" s="36" t="s">
        <v>27</v>
      </c>
      <c r="D322" s="36" t="s">
        <v>36</v>
      </c>
      <c r="E322" s="41">
        <v>6698.8652894966544</v>
      </c>
      <c r="F322" s="16">
        <v>23024</v>
      </c>
      <c r="G322" s="16">
        <v>23024</v>
      </c>
      <c r="H322" s="33">
        <v>1432.1554838709674</v>
      </c>
      <c r="I322" s="44">
        <v>1289139</v>
      </c>
      <c r="J322" s="44">
        <v>2944.2</v>
      </c>
      <c r="K322" s="46">
        <v>3.4369999999999998</v>
      </c>
      <c r="L322" s="33">
        <v>28.225000000000001</v>
      </c>
      <c r="M322" s="33">
        <v>33.061999999999998</v>
      </c>
      <c r="N322" s="33">
        <v>24.416</v>
      </c>
    </row>
    <row r="323" spans="1:14" x14ac:dyDescent="0.3">
      <c r="A323" s="36" t="s">
        <v>13</v>
      </c>
      <c r="B323" s="4">
        <v>2016</v>
      </c>
      <c r="C323" s="36" t="s">
        <v>120</v>
      </c>
      <c r="D323" s="36" t="s">
        <v>36</v>
      </c>
      <c r="E323" s="41">
        <v>4100</v>
      </c>
      <c r="F323" s="16">
        <v>15989</v>
      </c>
      <c r="G323" s="16">
        <v>10393.5</v>
      </c>
      <c r="H323" s="33">
        <v>1391.3</v>
      </c>
      <c r="I323" s="44">
        <v>628325</v>
      </c>
      <c r="J323" s="44">
        <v>1435</v>
      </c>
      <c r="K323" s="46">
        <v>2.5350000000000001</v>
      </c>
      <c r="L323" s="33">
        <v>28.225000000000001</v>
      </c>
      <c r="M323" s="33">
        <v>33.061999999999998</v>
      </c>
      <c r="N323" s="33">
        <v>24.416</v>
      </c>
    </row>
    <row r="324" spans="1:14" x14ac:dyDescent="0.3">
      <c r="A324" s="36" t="s">
        <v>18</v>
      </c>
      <c r="B324" s="4">
        <v>2016</v>
      </c>
      <c r="C324" s="36" t="s">
        <v>49</v>
      </c>
      <c r="D324" s="36" t="s">
        <v>36</v>
      </c>
      <c r="E324" s="41">
        <v>1677</v>
      </c>
      <c r="F324" s="16">
        <v>209625</v>
      </c>
      <c r="G324" s="16">
        <v>209625</v>
      </c>
      <c r="H324" s="33">
        <v>1391.3</v>
      </c>
      <c r="I324" s="44">
        <v>257000.25</v>
      </c>
      <c r="J324" s="44">
        <v>586.95000000000005</v>
      </c>
      <c r="K324" s="46">
        <v>125</v>
      </c>
      <c r="L324" s="33" t="s">
        <v>193</v>
      </c>
      <c r="M324" s="33">
        <v>33.061999999999998</v>
      </c>
      <c r="N324" s="33">
        <v>24.416</v>
      </c>
    </row>
    <row r="325" spans="1:14" x14ac:dyDescent="0.3">
      <c r="A325" s="36" t="s">
        <v>32</v>
      </c>
      <c r="B325" s="4">
        <v>2016</v>
      </c>
      <c r="C325" s="36" t="s">
        <v>49</v>
      </c>
      <c r="D325" s="36" t="s">
        <v>36</v>
      </c>
      <c r="E325" s="41">
        <v>15</v>
      </c>
      <c r="F325" s="16">
        <v>21</v>
      </c>
      <c r="G325" s="16">
        <v>21</v>
      </c>
      <c r="H325" s="33" t="s">
        <v>194</v>
      </c>
      <c r="I325" s="44">
        <v>2298.75</v>
      </c>
      <c r="J325" s="44">
        <v>5.25</v>
      </c>
      <c r="K325" s="46">
        <v>1.4</v>
      </c>
      <c r="L325" s="33">
        <v>28.225000000000001</v>
      </c>
      <c r="M325" s="33">
        <v>33.061999999999998</v>
      </c>
      <c r="N325" s="33">
        <v>24.416</v>
      </c>
    </row>
    <row r="326" spans="1:14" x14ac:dyDescent="0.3">
      <c r="A326" s="36" t="s">
        <v>32</v>
      </c>
      <c r="B326" s="4">
        <v>2016</v>
      </c>
      <c r="C326" s="36" t="s">
        <v>27</v>
      </c>
      <c r="D326" s="36" t="s">
        <v>36</v>
      </c>
      <c r="E326" s="41">
        <v>335</v>
      </c>
      <c r="F326" s="16">
        <v>318</v>
      </c>
      <c r="G326" s="16">
        <v>247.9</v>
      </c>
      <c r="H326" s="33">
        <v>1391.3</v>
      </c>
      <c r="I326" s="44">
        <v>51338.75</v>
      </c>
      <c r="J326" s="44">
        <v>117.25</v>
      </c>
      <c r="K326" s="46">
        <v>0.74</v>
      </c>
      <c r="L326" s="33">
        <v>28.225000000000001</v>
      </c>
      <c r="M326" s="33">
        <v>33.061999999999998</v>
      </c>
      <c r="N326" s="33" t="s">
        <v>195</v>
      </c>
    </row>
    <row r="327" spans="1:14" x14ac:dyDescent="0.3">
      <c r="A327" s="36" t="s">
        <v>32</v>
      </c>
      <c r="B327" s="4">
        <v>2016</v>
      </c>
      <c r="C327" s="36" t="s">
        <v>120</v>
      </c>
      <c r="D327" s="36" t="s">
        <v>36</v>
      </c>
      <c r="E327" s="41">
        <v>402</v>
      </c>
      <c r="F327" s="16">
        <v>106</v>
      </c>
      <c r="G327" s="16">
        <v>172.85999999999999</v>
      </c>
      <c r="H327" s="33">
        <v>1391.3</v>
      </c>
      <c r="I327" s="44">
        <v>61606.5</v>
      </c>
      <c r="J327" s="44">
        <v>140.69999999999999</v>
      </c>
      <c r="K327" s="46">
        <v>0.43</v>
      </c>
      <c r="L327" s="33">
        <v>28.225000000000001</v>
      </c>
      <c r="M327" s="33">
        <v>33.061999999999998</v>
      </c>
      <c r="N327" s="33">
        <v>24.416</v>
      </c>
    </row>
    <row r="328" spans="1:14" x14ac:dyDescent="0.3">
      <c r="A328" s="36" t="s">
        <v>13</v>
      </c>
      <c r="B328" s="4">
        <v>2016</v>
      </c>
      <c r="C328" s="36" t="s">
        <v>176</v>
      </c>
      <c r="D328" s="36" t="s">
        <v>15</v>
      </c>
      <c r="E328" s="41">
        <v>168044</v>
      </c>
      <c r="F328" s="16">
        <v>228206</v>
      </c>
      <c r="G328" s="16">
        <v>236101.82</v>
      </c>
      <c r="H328" s="33">
        <v>2296.8000000000002</v>
      </c>
      <c r="I328" s="44">
        <v>25752743</v>
      </c>
      <c r="J328" s="44">
        <v>58815.4</v>
      </c>
      <c r="K328" s="46">
        <v>1.405</v>
      </c>
      <c r="L328" s="33">
        <v>25.3565</v>
      </c>
      <c r="M328" s="33">
        <v>33.347000000000001</v>
      </c>
      <c r="N328" s="33">
        <v>17.366</v>
      </c>
    </row>
    <row r="329" spans="1:14" x14ac:dyDescent="0.3">
      <c r="A329" s="36" t="s">
        <v>13</v>
      </c>
      <c r="B329" s="4">
        <v>2016</v>
      </c>
      <c r="C329" s="36" t="s">
        <v>120</v>
      </c>
      <c r="D329" s="36" t="s">
        <v>15</v>
      </c>
      <c r="E329" s="41">
        <v>408132</v>
      </c>
      <c r="F329" s="16">
        <v>1131872</v>
      </c>
      <c r="G329" s="16">
        <v>984822.51599999995</v>
      </c>
      <c r="H329" s="33">
        <v>2296.8000000000002</v>
      </c>
      <c r="I329" s="44">
        <v>62546229</v>
      </c>
      <c r="J329" s="44">
        <v>142846.20000000001</v>
      </c>
      <c r="K329" s="46">
        <v>2.4129999999999998</v>
      </c>
      <c r="L329" s="33">
        <v>24.920999999999999</v>
      </c>
      <c r="M329" s="33">
        <v>33.347000000000001</v>
      </c>
      <c r="N329" s="33">
        <v>17.366</v>
      </c>
    </row>
    <row r="330" spans="1:14" x14ac:dyDescent="0.3">
      <c r="A330" s="36" t="s">
        <v>13</v>
      </c>
      <c r="B330" s="4">
        <v>2016</v>
      </c>
      <c r="C330" s="36" t="s">
        <v>324</v>
      </c>
      <c r="D330" s="36" t="s">
        <v>15</v>
      </c>
      <c r="E330" s="41">
        <v>1890960</v>
      </c>
      <c r="F330" s="16">
        <v>3767357</v>
      </c>
      <c r="G330" s="16">
        <v>3776247.12</v>
      </c>
      <c r="H330" s="33">
        <v>2296.8000000000002</v>
      </c>
      <c r="I330" s="44">
        <v>289789620</v>
      </c>
      <c r="J330" s="44">
        <v>661836</v>
      </c>
      <c r="K330" s="46">
        <v>1.9970000000000001</v>
      </c>
      <c r="L330" s="33">
        <v>24.920999999999999</v>
      </c>
      <c r="M330" s="33">
        <v>33.347000000000001</v>
      </c>
      <c r="N330" s="33">
        <v>17.366</v>
      </c>
    </row>
    <row r="331" spans="1:14" x14ac:dyDescent="0.3">
      <c r="A331" s="36" t="s">
        <v>18</v>
      </c>
      <c r="B331" s="4">
        <v>2016</v>
      </c>
      <c r="C331" s="36" t="s">
        <v>705</v>
      </c>
      <c r="D331" s="36" t="s">
        <v>15</v>
      </c>
      <c r="E331" s="41">
        <v>31383</v>
      </c>
      <c r="F331" s="16">
        <v>1207167</v>
      </c>
      <c r="G331" s="16">
        <v>1184206.122</v>
      </c>
      <c r="H331" s="33">
        <v>2296.8000000000002</v>
      </c>
      <c r="I331" s="44">
        <v>4809444.75</v>
      </c>
      <c r="J331" s="44">
        <v>10984.05</v>
      </c>
      <c r="K331" s="46">
        <v>37.734000000000002</v>
      </c>
      <c r="L331" s="33">
        <v>24.920999999999999</v>
      </c>
      <c r="M331" s="33">
        <v>33.347000000000001</v>
      </c>
      <c r="N331" s="33">
        <v>17.366</v>
      </c>
    </row>
    <row r="332" spans="1:14" x14ac:dyDescent="0.3">
      <c r="A332" s="36" t="s">
        <v>32</v>
      </c>
      <c r="B332" s="4">
        <v>2016</v>
      </c>
      <c r="C332" s="36" t="s">
        <v>27</v>
      </c>
      <c r="D332" s="36" t="s">
        <v>15</v>
      </c>
      <c r="E332" s="41">
        <v>57420</v>
      </c>
      <c r="F332" s="16">
        <v>38892</v>
      </c>
      <c r="G332" s="16">
        <v>39447.54</v>
      </c>
      <c r="H332" s="33">
        <v>2296.8000000000002</v>
      </c>
      <c r="I332" s="44">
        <v>8799615</v>
      </c>
      <c r="J332" s="44">
        <v>20097</v>
      </c>
      <c r="K332" s="46">
        <v>0.68700000000000006</v>
      </c>
      <c r="L332" s="33">
        <v>24.920999999999999</v>
      </c>
      <c r="M332" s="33">
        <v>33.347000000000001</v>
      </c>
      <c r="N332" s="33">
        <v>17.366</v>
      </c>
    </row>
    <row r="333" spans="1:14" x14ac:dyDescent="0.3">
      <c r="A333" s="36" t="s">
        <v>20</v>
      </c>
      <c r="B333" s="4">
        <v>2016</v>
      </c>
      <c r="C333" s="36" t="s">
        <v>27</v>
      </c>
      <c r="D333" s="36" t="s">
        <v>15</v>
      </c>
      <c r="E333" s="41">
        <v>17452</v>
      </c>
      <c r="F333" s="16">
        <v>22129.135999999999</v>
      </c>
      <c r="G333" s="16">
        <v>22129.135999999999</v>
      </c>
      <c r="H333" s="33">
        <v>2296.8000000000002</v>
      </c>
      <c r="I333" s="44">
        <v>2674519</v>
      </c>
      <c r="J333" s="44">
        <v>6108.2</v>
      </c>
      <c r="K333" s="46">
        <v>1.268</v>
      </c>
      <c r="L333" s="33">
        <v>24.920999999999999</v>
      </c>
      <c r="M333" s="33">
        <v>33.347000000000001</v>
      </c>
      <c r="N333" s="33">
        <v>17.366</v>
      </c>
    </row>
    <row r="334" spans="1:14" x14ac:dyDescent="0.3">
      <c r="A334" s="36" t="s">
        <v>13</v>
      </c>
      <c r="B334" s="4">
        <v>2016</v>
      </c>
      <c r="C334" s="36" t="s">
        <v>176</v>
      </c>
      <c r="D334" s="36" t="s">
        <v>26</v>
      </c>
      <c r="E334" s="41">
        <v>33646</v>
      </c>
      <c r="F334" s="16">
        <v>78965</v>
      </c>
      <c r="G334" s="16">
        <v>85898.237999999998</v>
      </c>
      <c r="H334" s="33">
        <v>3837.1</v>
      </c>
      <c r="I334" s="44">
        <v>5156249.5</v>
      </c>
      <c r="J334" s="44">
        <v>11776.1</v>
      </c>
      <c r="K334" s="46">
        <v>2.5529999999999999</v>
      </c>
      <c r="L334" s="33">
        <v>19.754999999999999</v>
      </c>
      <c r="M334" s="33" t="s">
        <v>198</v>
      </c>
      <c r="N334" s="33">
        <v>13.231999999999999</v>
      </c>
    </row>
    <row r="335" spans="1:14" x14ac:dyDescent="0.3">
      <c r="A335" s="36" t="s">
        <v>13</v>
      </c>
      <c r="B335" s="4">
        <v>2016</v>
      </c>
      <c r="C335" s="36" t="s">
        <v>27</v>
      </c>
      <c r="D335" s="36" t="s">
        <v>26</v>
      </c>
      <c r="E335" s="41">
        <v>13670</v>
      </c>
      <c r="F335" s="16">
        <v>63373</v>
      </c>
      <c r="G335" s="16">
        <v>35186.579999999994</v>
      </c>
      <c r="H335" s="33">
        <v>3837.1</v>
      </c>
      <c r="I335" s="44">
        <v>2094927.5</v>
      </c>
      <c r="J335" s="44">
        <v>4784.5</v>
      </c>
      <c r="K335" s="46">
        <v>2.5739999999999998</v>
      </c>
      <c r="L335" s="33">
        <v>19.754999999999999</v>
      </c>
      <c r="M335" s="33">
        <v>26.818999999999999</v>
      </c>
      <c r="N335" s="33">
        <v>13.231999999999999</v>
      </c>
    </row>
    <row r="336" spans="1:14" x14ac:dyDescent="0.3">
      <c r="A336" s="36" t="s">
        <v>13</v>
      </c>
      <c r="B336" s="4">
        <v>2016</v>
      </c>
      <c r="C336" s="36" t="s">
        <v>324</v>
      </c>
      <c r="D336" s="36" t="s">
        <v>26</v>
      </c>
      <c r="E336" s="41">
        <v>63862</v>
      </c>
      <c r="F336" s="16">
        <v>162180</v>
      </c>
      <c r="G336" s="16">
        <v>150650.45800000001</v>
      </c>
      <c r="H336" s="33">
        <v>3837.1</v>
      </c>
      <c r="I336" s="44">
        <v>9786851.5</v>
      </c>
      <c r="J336" s="44">
        <v>22351.7</v>
      </c>
      <c r="K336" s="46">
        <v>2.359</v>
      </c>
      <c r="L336" s="33">
        <v>19.754999999999999</v>
      </c>
      <c r="M336" s="33">
        <v>26.818999999999999</v>
      </c>
      <c r="N336" s="33">
        <v>13.231999999999999</v>
      </c>
    </row>
    <row r="337" spans="1:14" x14ac:dyDescent="0.3">
      <c r="A337" s="36" t="s">
        <v>18</v>
      </c>
      <c r="B337" s="4">
        <v>2016</v>
      </c>
      <c r="C337" s="36" t="s">
        <v>705</v>
      </c>
      <c r="D337" s="36" t="s">
        <v>26</v>
      </c>
      <c r="E337" s="41">
        <v>121</v>
      </c>
      <c r="F337" s="16">
        <v>361</v>
      </c>
      <c r="G337" s="16">
        <v>323.07</v>
      </c>
      <c r="H337" s="33">
        <v>3837.1</v>
      </c>
      <c r="I337" s="44">
        <v>18543.25</v>
      </c>
      <c r="J337" s="44">
        <v>42.35</v>
      </c>
      <c r="K337" s="46">
        <v>2.67</v>
      </c>
      <c r="L337" s="33">
        <v>19.754999999999999</v>
      </c>
      <c r="M337" s="33">
        <v>26.818999999999999</v>
      </c>
      <c r="N337" s="33">
        <v>13.231999999999999</v>
      </c>
    </row>
    <row r="338" spans="1:14" x14ac:dyDescent="0.3">
      <c r="A338" s="36" t="s">
        <v>20</v>
      </c>
      <c r="B338" s="4">
        <v>2016</v>
      </c>
      <c r="C338" s="36" t="s">
        <v>27</v>
      </c>
      <c r="D338" s="36" t="s">
        <v>26</v>
      </c>
      <c r="E338" s="41">
        <v>456</v>
      </c>
      <c r="F338" s="16">
        <v>878</v>
      </c>
      <c r="G338" s="16">
        <v>744.19200000000001</v>
      </c>
      <c r="H338" s="33">
        <v>3837.1</v>
      </c>
      <c r="I338" s="44">
        <v>68894.781428571427</v>
      </c>
      <c r="J338" s="44">
        <v>159.6</v>
      </c>
      <c r="K338" s="46">
        <v>1.6319999999999999</v>
      </c>
      <c r="L338" s="33">
        <v>13.4095</v>
      </c>
      <c r="M338" s="33">
        <v>26.818999999999999</v>
      </c>
      <c r="N338" s="33">
        <v>12.008600000000001</v>
      </c>
    </row>
    <row r="339" spans="1:14" x14ac:dyDescent="0.3">
      <c r="A339" s="36" t="s">
        <v>13</v>
      </c>
      <c r="B339" s="4">
        <v>2016</v>
      </c>
      <c r="C339" s="36" t="s">
        <v>49</v>
      </c>
      <c r="D339" s="36" t="s">
        <v>37</v>
      </c>
      <c r="E339" s="41">
        <v>27630</v>
      </c>
      <c r="F339" s="16">
        <v>77109</v>
      </c>
      <c r="G339" s="16">
        <v>77225.849999999991</v>
      </c>
      <c r="H339" s="33">
        <v>3266.9</v>
      </c>
      <c r="I339" s="44">
        <v>4234297.5</v>
      </c>
      <c r="J339" s="44">
        <v>9670.5</v>
      </c>
      <c r="K339" s="46">
        <v>2.7949999999999999</v>
      </c>
      <c r="L339" s="33">
        <v>25.291</v>
      </c>
      <c r="M339" s="33">
        <v>35.643000000000001</v>
      </c>
      <c r="N339" s="33">
        <v>17.334</v>
      </c>
    </row>
    <row r="340" spans="1:14" x14ac:dyDescent="0.3">
      <c r="A340" s="36" t="s">
        <v>13</v>
      </c>
      <c r="B340" s="4">
        <v>2016</v>
      </c>
      <c r="C340" s="36" t="s">
        <v>27</v>
      </c>
      <c r="D340" s="36" t="s">
        <v>37</v>
      </c>
      <c r="E340" s="41">
        <v>13193</v>
      </c>
      <c r="F340" s="16">
        <v>36118</v>
      </c>
      <c r="G340" s="16">
        <v>36214.785000000003</v>
      </c>
      <c r="H340" s="33">
        <v>3266.9</v>
      </c>
      <c r="I340" s="44">
        <v>2021827.25</v>
      </c>
      <c r="J340" s="44">
        <v>4617.55</v>
      </c>
      <c r="K340" s="46">
        <v>2.7450000000000001</v>
      </c>
      <c r="L340" s="33">
        <v>25.291</v>
      </c>
      <c r="M340" s="33">
        <v>35.643000000000001</v>
      </c>
      <c r="N340" s="33">
        <v>17.334</v>
      </c>
    </row>
    <row r="341" spans="1:14" x14ac:dyDescent="0.3">
      <c r="A341" s="36" t="s">
        <v>18</v>
      </c>
      <c r="B341" s="4">
        <v>2016</v>
      </c>
      <c r="C341" s="36" t="s">
        <v>705</v>
      </c>
      <c r="D341" s="36" t="s">
        <v>37</v>
      </c>
      <c r="E341" s="41">
        <v>897</v>
      </c>
      <c r="F341" s="16">
        <v>40222</v>
      </c>
      <c r="G341" s="16">
        <v>37247.924999999996</v>
      </c>
      <c r="H341" s="33">
        <v>3266.9</v>
      </c>
      <c r="I341" s="44">
        <v>137465.25</v>
      </c>
      <c r="J341" s="44">
        <v>313.95</v>
      </c>
      <c r="K341" s="46">
        <v>41.524999999999999</v>
      </c>
      <c r="L341" s="33">
        <v>25.291</v>
      </c>
      <c r="M341" s="33">
        <v>35.643000000000001</v>
      </c>
      <c r="N341" s="33">
        <v>17.334</v>
      </c>
    </row>
    <row r="342" spans="1:14" x14ac:dyDescent="0.3">
      <c r="A342" s="36" t="s">
        <v>22</v>
      </c>
      <c r="B342" s="4">
        <v>2016</v>
      </c>
      <c r="C342" s="36" t="s">
        <v>49</v>
      </c>
      <c r="D342" s="36" t="s">
        <v>23</v>
      </c>
      <c r="E342" s="41">
        <v>575562</v>
      </c>
      <c r="F342" s="16">
        <v>462667</v>
      </c>
      <c r="G342" s="16">
        <v>491529.94799999997</v>
      </c>
      <c r="H342" s="33">
        <v>1147.2</v>
      </c>
      <c r="I342" s="44">
        <v>88204876.5</v>
      </c>
      <c r="J342" s="44">
        <v>201446.7</v>
      </c>
      <c r="K342" s="46">
        <v>0.85399999999999998</v>
      </c>
      <c r="L342" s="33">
        <v>26.065999999999999</v>
      </c>
      <c r="M342" s="33">
        <v>36.493000000000002</v>
      </c>
      <c r="N342" s="33">
        <v>17.062999999999999</v>
      </c>
    </row>
    <row r="343" spans="1:14" x14ac:dyDescent="0.3">
      <c r="A343" s="36" t="s">
        <v>22</v>
      </c>
      <c r="B343" s="4">
        <v>2016</v>
      </c>
      <c r="C343" s="36" t="s">
        <v>27</v>
      </c>
      <c r="D343" s="36" t="s">
        <v>23</v>
      </c>
      <c r="E343" s="41">
        <v>16968</v>
      </c>
      <c r="F343" s="16">
        <v>17569</v>
      </c>
      <c r="G343" s="16">
        <v>18902.352000000003</v>
      </c>
      <c r="H343" s="33">
        <v>1147.2</v>
      </c>
      <c r="I343" s="44">
        <v>2600346</v>
      </c>
      <c r="J343" s="44">
        <v>5938.8</v>
      </c>
      <c r="K343" s="46">
        <v>1.1140000000000001</v>
      </c>
      <c r="L343" s="33">
        <v>26.065999999999999</v>
      </c>
      <c r="M343" s="33">
        <v>36.493000000000002</v>
      </c>
      <c r="N343" s="33">
        <v>17.062999999999999</v>
      </c>
    </row>
    <row r="344" spans="1:14" x14ac:dyDescent="0.3">
      <c r="A344" s="36" t="s">
        <v>22</v>
      </c>
      <c r="B344" s="4">
        <v>2016</v>
      </c>
      <c r="C344" s="36" t="s">
        <v>120</v>
      </c>
      <c r="D344" s="36" t="s">
        <v>23</v>
      </c>
      <c r="E344" s="41">
        <v>6133</v>
      </c>
      <c r="F344" s="16">
        <v>11093</v>
      </c>
      <c r="G344" s="16">
        <v>11622.035</v>
      </c>
      <c r="H344" s="33">
        <v>1147.2</v>
      </c>
      <c r="I344" s="44">
        <v>939882.25</v>
      </c>
      <c r="J344" s="44">
        <v>2146.5500000000002</v>
      </c>
      <c r="K344" s="46">
        <v>1.895</v>
      </c>
      <c r="L344" s="33">
        <v>26.065999999999999</v>
      </c>
      <c r="M344" s="33">
        <v>36.493000000000002</v>
      </c>
      <c r="N344" s="33">
        <v>17.062999999999999</v>
      </c>
    </row>
    <row r="345" spans="1:14" x14ac:dyDescent="0.3">
      <c r="A345" s="36" t="s">
        <v>13</v>
      </c>
      <c r="B345" s="4">
        <v>2016</v>
      </c>
      <c r="C345" s="36" t="s">
        <v>49</v>
      </c>
      <c r="D345" s="36" t="s">
        <v>23</v>
      </c>
      <c r="E345" s="41">
        <v>942025</v>
      </c>
      <c r="F345" s="16">
        <v>2611754</v>
      </c>
      <c r="G345" s="16">
        <v>2383323.25</v>
      </c>
      <c r="H345" s="33">
        <v>1147.2</v>
      </c>
      <c r="I345" s="44">
        <v>144365331.30000001</v>
      </c>
      <c r="J345" s="44">
        <v>329708.75</v>
      </c>
      <c r="K345" s="46">
        <v>2.5299999999999998</v>
      </c>
      <c r="L345" s="33">
        <v>26.065999999999999</v>
      </c>
      <c r="M345" s="33">
        <v>36.493000000000002</v>
      </c>
      <c r="N345" s="33">
        <v>17.062999999999999</v>
      </c>
    </row>
    <row r="346" spans="1:14" x14ac:dyDescent="0.3">
      <c r="A346" s="36" t="s">
        <v>13</v>
      </c>
      <c r="B346" s="4">
        <v>2016</v>
      </c>
      <c r="C346" s="36" t="s">
        <v>27</v>
      </c>
      <c r="D346" s="36" t="s">
        <v>23</v>
      </c>
      <c r="E346" s="41">
        <v>19649.504950495051</v>
      </c>
      <c r="F346" s="16">
        <v>49615</v>
      </c>
      <c r="G346" s="16">
        <v>49615</v>
      </c>
      <c r="H346" s="33">
        <v>1147.2</v>
      </c>
      <c r="I346" s="44">
        <v>2863629.5</v>
      </c>
      <c r="J346" s="44">
        <v>6540.1</v>
      </c>
      <c r="K346" s="46">
        <v>2.5249999999999999</v>
      </c>
      <c r="L346" s="33">
        <v>26.065999999999999</v>
      </c>
      <c r="M346" s="33">
        <v>36.493000000000002</v>
      </c>
      <c r="N346" s="33">
        <v>17.062999999999999</v>
      </c>
    </row>
    <row r="347" spans="1:14" x14ac:dyDescent="0.3">
      <c r="A347" s="36" t="s">
        <v>13</v>
      </c>
      <c r="B347" s="4">
        <v>2016</v>
      </c>
      <c r="C347" s="36" t="s">
        <v>120</v>
      </c>
      <c r="D347" s="36" t="s">
        <v>23</v>
      </c>
      <c r="E347" s="41">
        <v>73832</v>
      </c>
      <c r="F347" s="16">
        <v>212837</v>
      </c>
      <c r="G347" s="16">
        <v>210642.69600000003</v>
      </c>
      <c r="H347" s="33">
        <v>1147.2</v>
      </c>
      <c r="I347" s="44">
        <v>11314754</v>
      </c>
      <c r="J347" s="44">
        <v>25841.200000000001</v>
      </c>
      <c r="K347" s="46">
        <v>2.8530000000000002</v>
      </c>
      <c r="L347" s="33">
        <v>26.065999999999999</v>
      </c>
      <c r="M347" s="33">
        <v>36.493000000000002</v>
      </c>
      <c r="N347" s="33">
        <v>17.062999999999999</v>
      </c>
    </row>
    <row r="348" spans="1:14" x14ac:dyDescent="0.3">
      <c r="A348" s="36" t="s">
        <v>18</v>
      </c>
      <c r="B348" s="4">
        <v>2016</v>
      </c>
      <c r="C348" s="36" t="s">
        <v>705</v>
      </c>
      <c r="D348" s="36" t="s">
        <v>23</v>
      </c>
      <c r="E348" s="41">
        <v>397098</v>
      </c>
      <c r="F348" s="16">
        <v>27378389</v>
      </c>
      <c r="G348" s="16">
        <v>30014255.232000001</v>
      </c>
      <c r="H348" s="33">
        <v>1147.2</v>
      </c>
      <c r="I348" s="44">
        <v>60855268.5</v>
      </c>
      <c r="J348" s="44">
        <v>138984.29999999999</v>
      </c>
      <c r="K348" s="46">
        <v>75.584000000000003</v>
      </c>
      <c r="L348" s="33">
        <v>26.065999999999999</v>
      </c>
      <c r="M348" s="33">
        <v>36.493000000000002</v>
      </c>
      <c r="N348" s="33">
        <v>17.062999999999999</v>
      </c>
    </row>
    <row r="349" spans="1:14" x14ac:dyDescent="0.3">
      <c r="A349" s="36" t="s">
        <v>31</v>
      </c>
      <c r="B349" s="4">
        <v>2016</v>
      </c>
      <c r="C349" s="36" t="s">
        <v>49</v>
      </c>
      <c r="D349" s="36" t="s">
        <v>23</v>
      </c>
      <c r="E349" s="41">
        <v>133872</v>
      </c>
      <c r="F349" s="16">
        <v>78670</v>
      </c>
      <c r="G349" s="16">
        <v>78670</v>
      </c>
      <c r="H349" s="33">
        <v>1147.2</v>
      </c>
      <c r="I349" s="44">
        <v>20515884</v>
      </c>
      <c r="J349" s="44">
        <v>46855.199999999997</v>
      </c>
      <c r="K349" s="46">
        <v>0.58765089040277285</v>
      </c>
      <c r="L349" s="33">
        <v>26.065999999999999</v>
      </c>
      <c r="M349" s="33">
        <v>36.493000000000002</v>
      </c>
      <c r="N349" s="33">
        <v>17.062999999999999</v>
      </c>
    </row>
    <row r="350" spans="1:14" x14ac:dyDescent="0.3">
      <c r="A350" s="36" t="s">
        <v>31</v>
      </c>
      <c r="B350" s="4">
        <v>2016</v>
      </c>
      <c r="C350" s="36" t="s">
        <v>27</v>
      </c>
      <c r="D350" s="36" t="s">
        <v>23</v>
      </c>
      <c r="E350" s="41">
        <v>82710</v>
      </c>
      <c r="F350" s="16">
        <v>18135</v>
      </c>
      <c r="G350" s="16">
        <v>18135</v>
      </c>
      <c r="H350" s="33">
        <v>1147.2</v>
      </c>
      <c r="I350" s="44">
        <v>12675307.5</v>
      </c>
      <c r="J350" s="44">
        <v>28948.5</v>
      </c>
      <c r="K350" s="46">
        <v>0.2192600652883569</v>
      </c>
      <c r="L350" s="33">
        <v>26.065999999999999</v>
      </c>
      <c r="M350" s="33">
        <v>36.493000000000002</v>
      </c>
      <c r="N350" s="33">
        <v>17.062999999999999</v>
      </c>
    </row>
    <row r="351" spans="1:14" x14ac:dyDescent="0.3">
      <c r="A351" s="36" t="s">
        <v>31</v>
      </c>
      <c r="B351" s="4">
        <v>2016</v>
      </c>
      <c r="C351" s="36" t="s">
        <v>120</v>
      </c>
      <c r="D351" s="36" t="s">
        <v>23</v>
      </c>
      <c r="E351" s="41">
        <v>3775</v>
      </c>
      <c r="F351" s="16">
        <v>1638</v>
      </c>
      <c r="G351" s="16">
        <v>2691.5749999999998</v>
      </c>
      <c r="H351" s="33">
        <v>1147.2</v>
      </c>
      <c r="I351" s="44">
        <v>578518.75</v>
      </c>
      <c r="J351" s="44">
        <v>1321.25</v>
      </c>
      <c r="K351" s="46">
        <v>0.71299999999999997</v>
      </c>
      <c r="L351" s="33">
        <v>26.065999999999999</v>
      </c>
      <c r="M351" s="33">
        <v>35.670389312977157</v>
      </c>
      <c r="N351" s="33">
        <v>17.062999999999999</v>
      </c>
    </row>
    <row r="352" spans="1:14" x14ac:dyDescent="0.3">
      <c r="A352" s="36" t="s">
        <v>32</v>
      </c>
      <c r="B352" s="4">
        <v>2016</v>
      </c>
      <c r="C352" s="36" t="s">
        <v>49</v>
      </c>
      <c r="D352" s="36" t="s">
        <v>23</v>
      </c>
      <c r="E352" s="41">
        <v>82772</v>
      </c>
      <c r="F352" s="16">
        <v>40424</v>
      </c>
      <c r="G352" s="16">
        <v>29135.743999999999</v>
      </c>
      <c r="H352" s="33">
        <v>1147.2</v>
      </c>
      <c r="I352" s="44">
        <v>12684809</v>
      </c>
      <c r="J352" s="44">
        <v>28970.2</v>
      </c>
      <c r="K352" s="46">
        <v>0.35199999999999998</v>
      </c>
      <c r="L352" s="33">
        <v>26.065999999999999</v>
      </c>
      <c r="M352" s="33">
        <v>36.493000000000002</v>
      </c>
      <c r="N352" s="33">
        <v>16.661877862595439</v>
      </c>
    </row>
    <row r="353" spans="1:14" x14ac:dyDescent="0.3">
      <c r="A353" s="36" t="s">
        <v>32</v>
      </c>
      <c r="B353" s="4">
        <v>2016</v>
      </c>
      <c r="C353" s="36" t="s">
        <v>27</v>
      </c>
      <c r="D353" s="36" t="s">
        <v>23</v>
      </c>
      <c r="E353" s="41">
        <v>3318</v>
      </c>
      <c r="F353" s="16">
        <v>1605</v>
      </c>
      <c r="G353" s="16">
        <v>1486.4639999999999</v>
      </c>
      <c r="H353" s="33">
        <v>1147.2</v>
      </c>
      <c r="I353" s="44">
        <v>508483.5</v>
      </c>
      <c r="J353" s="44">
        <v>1161.3</v>
      </c>
      <c r="K353" s="46">
        <v>0.44800000000000001</v>
      </c>
      <c r="L353" s="33">
        <v>26.065999999999999</v>
      </c>
      <c r="M353" s="33">
        <v>36.493000000000002</v>
      </c>
      <c r="N353" s="33">
        <v>17.062999999999999</v>
      </c>
    </row>
    <row r="354" spans="1:14" x14ac:dyDescent="0.3">
      <c r="A354" s="36" t="s">
        <v>32</v>
      </c>
      <c r="B354" s="4">
        <v>2016</v>
      </c>
      <c r="C354" s="36" t="s">
        <v>120</v>
      </c>
      <c r="D354" s="36" t="s">
        <v>23</v>
      </c>
      <c r="E354" s="41">
        <v>2218</v>
      </c>
      <c r="F354" s="16">
        <v>1205</v>
      </c>
      <c r="G354" s="16">
        <v>1166.6680000000001</v>
      </c>
      <c r="H354" s="33">
        <v>1147.2</v>
      </c>
      <c r="I354" s="44">
        <v>339908.5</v>
      </c>
      <c r="J354" s="44">
        <v>776.3</v>
      </c>
      <c r="K354" s="46">
        <v>0.52600000000000002</v>
      </c>
      <c r="L354" s="33">
        <v>26.065999999999999</v>
      </c>
      <c r="M354" s="33">
        <v>36.493000000000002</v>
      </c>
      <c r="N354" s="33">
        <v>17.062999999999999</v>
      </c>
    </row>
    <row r="355" spans="1:14" x14ac:dyDescent="0.3">
      <c r="A355" s="36" t="s">
        <v>20</v>
      </c>
      <c r="B355" s="4">
        <v>2016</v>
      </c>
      <c r="C355" s="36" t="s">
        <v>27</v>
      </c>
      <c r="D355" s="36" t="s">
        <v>23</v>
      </c>
      <c r="E355" s="41">
        <v>168242</v>
      </c>
      <c r="F355" s="16">
        <v>171429</v>
      </c>
      <c r="G355" s="16">
        <v>158820.448</v>
      </c>
      <c r="H355" s="33">
        <v>1147.2</v>
      </c>
      <c r="I355" s="44">
        <v>25783086.5</v>
      </c>
      <c r="J355" s="44">
        <v>58884.7</v>
      </c>
      <c r="K355" s="46">
        <v>0.94399999999999995</v>
      </c>
      <c r="L355" s="33">
        <v>26.065999999999999</v>
      </c>
      <c r="M355" s="33">
        <v>35.670389312977157</v>
      </c>
      <c r="N355" s="33">
        <v>17.062999999999999</v>
      </c>
    </row>
    <row r="356" spans="1:14" x14ac:dyDescent="0.3">
      <c r="A356" s="36" t="s">
        <v>22</v>
      </c>
      <c r="B356" s="4">
        <v>2016</v>
      </c>
      <c r="C356" s="36" t="s">
        <v>705</v>
      </c>
      <c r="D356" s="36" t="s">
        <v>41</v>
      </c>
      <c r="E356" s="41">
        <v>33</v>
      </c>
      <c r="F356" s="16">
        <v>42</v>
      </c>
      <c r="G356" s="16">
        <v>45.375</v>
      </c>
      <c r="H356" s="33">
        <v>2924.3</v>
      </c>
      <c r="I356" s="44">
        <v>5057.25</v>
      </c>
      <c r="J356" s="44">
        <v>11.55</v>
      </c>
      <c r="K356" s="46">
        <v>1.375</v>
      </c>
      <c r="L356" s="33">
        <v>25.922000000000001</v>
      </c>
      <c r="M356" s="33">
        <v>33.640999999999998</v>
      </c>
      <c r="N356" s="33">
        <v>19.994</v>
      </c>
    </row>
    <row r="357" spans="1:14" x14ac:dyDescent="0.3">
      <c r="A357" s="36" t="s">
        <v>13</v>
      </c>
      <c r="B357" s="4">
        <v>2016</v>
      </c>
      <c r="C357" s="36" t="s">
        <v>176</v>
      </c>
      <c r="D357" s="36" t="s">
        <v>41</v>
      </c>
      <c r="E357" s="41">
        <v>56601</v>
      </c>
      <c r="F357" s="16">
        <v>167181</v>
      </c>
      <c r="G357" s="16">
        <v>167181</v>
      </c>
      <c r="H357" s="33">
        <v>2924.3</v>
      </c>
      <c r="I357" s="44">
        <v>8674103.25</v>
      </c>
      <c r="J357" s="44">
        <v>19810.349999999999</v>
      </c>
      <c r="K357" s="46">
        <v>2.9536757301107754</v>
      </c>
      <c r="L357" s="33">
        <v>25.922000000000001</v>
      </c>
      <c r="M357" s="33">
        <v>33.640999999999998</v>
      </c>
      <c r="N357" s="33">
        <v>19.994</v>
      </c>
    </row>
    <row r="358" spans="1:14" x14ac:dyDescent="0.3">
      <c r="A358" s="36" t="s">
        <v>13</v>
      </c>
      <c r="B358" s="4">
        <v>2016</v>
      </c>
      <c r="C358" s="36" t="s">
        <v>120</v>
      </c>
      <c r="D358" s="36" t="s">
        <v>41</v>
      </c>
      <c r="E358" s="41">
        <v>42544</v>
      </c>
      <c r="F358" s="16">
        <v>127905</v>
      </c>
      <c r="G358" s="16">
        <v>107806.49599999998</v>
      </c>
      <c r="H358" s="33">
        <v>2924.3</v>
      </c>
      <c r="I358" s="44">
        <v>6519868</v>
      </c>
      <c r="J358" s="44">
        <v>14890.4</v>
      </c>
      <c r="K358" s="46">
        <v>2.5339999999999998</v>
      </c>
      <c r="L358" s="33">
        <v>25.922000000000001</v>
      </c>
      <c r="M358" s="33">
        <v>33.640999999999998</v>
      </c>
      <c r="N358" s="33">
        <v>19.994</v>
      </c>
    </row>
    <row r="359" spans="1:14" x14ac:dyDescent="0.3">
      <c r="A359" s="36" t="s">
        <v>13</v>
      </c>
      <c r="B359" s="4">
        <v>2016</v>
      </c>
      <c r="C359" s="36" t="s">
        <v>324</v>
      </c>
      <c r="D359" s="36" t="s">
        <v>41</v>
      </c>
      <c r="E359" s="41">
        <v>72253</v>
      </c>
      <c r="F359" s="16">
        <v>141397</v>
      </c>
      <c r="G359" s="16">
        <v>151875.80599999998</v>
      </c>
      <c r="H359" s="33">
        <v>2924.3</v>
      </c>
      <c r="I359" s="44">
        <v>11072772.25</v>
      </c>
      <c r="J359" s="44">
        <v>25288.55</v>
      </c>
      <c r="K359" s="46">
        <v>2.1019999999999999</v>
      </c>
      <c r="L359" s="33">
        <v>25.922000000000001</v>
      </c>
      <c r="M359" s="33">
        <v>33.640999999999998</v>
      </c>
      <c r="N359" s="33">
        <v>19.994</v>
      </c>
    </row>
    <row r="360" spans="1:14" x14ac:dyDescent="0.3">
      <c r="A360" s="36" t="s">
        <v>18</v>
      </c>
      <c r="B360" s="4">
        <v>2016</v>
      </c>
      <c r="C360" s="36" t="s">
        <v>705</v>
      </c>
      <c r="D360" s="36" t="s">
        <v>41</v>
      </c>
      <c r="E360" s="41">
        <v>1062.502</v>
      </c>
      <c r="F360" s="16">
        <v>113130</v>
      </c>
      <c r="G360" s="16">
        <v>76610.644207999998</v>
      </c>
      <c r="H360" s="33">
        <v>2924.3</v>
      </c>
      <c r="I360" s="44">
        <v>162828.432</v>
      </c>
      <c r="J360" s="44">
        <v>371.87599999999998</v>
      </c>
      <c r="K360" s="46">
        <v>72.103999999999999</v>
      </c>
      <c r="L360" s="33">
        <v>25.922000000000001</v>
      </c>
      <c r="M360" s="33">
        <v>33.640999999999998</v>
      </c>
      <c r="N360" s="33">
        <v>19.994</v>
      </c>
    </row>
    <row r="361" spans="1:14" x14ac:dyDescent="0.3">
      <c r="A361" s="36" t="s">
        <v>20</v>
      </c>
      <c r="B361" s="4">
        <v>2016</v>
      </c>
      <c r="C361" s="36" t="s">
        <v>705</v>
      </c>
      <c r="D361" s="36" t="s">
        <v>41</v>
      </c>
      <c r="E361" s="41">
        <v>1</v>
      </c>
      <c r="F361" s="16">
        <v>1</v>
      </c>
      <c r="G361" s="16">
        <v>1</v>
      </c>
      <c r="H361" s="33">
        <v>2924.3</v>
      </c>
      <c r="I361" s="44">
        <v>195.64333333333335</v>
      </c>
      <c r="J361" s="44">
        <v>0.35</v>
      </c>
      <c r="K361" s="46">
        <v>1</v>
      </c>
      <c r="L361" s="33">
        <v>25.922000000000001</v>
      </c>
      <c r="M361" s="33">
        <v>33.640999999999998</v>
      </c>
      <c r="N361" s="33">
        <v>19.994</v>
      </c>
    </row>
    <row r="362" spans="1:14" x14ac:dyDescent="0.3">
      <c r="A362" s="36" t="s">
        <v>22</v>
      </c>
      <c r="B362" s="4">
        <v>2016</v>
      </c>
      <c r="C362" s="36" t="s">
        <v>49</v>
      </c>
      <c r="D362" s="36" t="s">
        <v>80</v>
      </c>
      <c r="E362" s="41">
        <v>52250</v>
      </c>
      <c r="F362" s="16">
        <v>85970</v>
      </c>
      <c r="G362" s="16">
        <v>86317</v>
      </c>
      <c r="H362" s="33">
        <v>912.4</v>
      </c>
      <c r="I362" s="44">
        <v>8007312.5</v>
      </c>
      <c r="J362" s="44">
        <v>18287.5</v>
      </c>
      <c r="K362" s="46">
        <v>1.6519999999999999</v>
      </c>
      <c r="L362" s="33">
        <v>28.28</v>
      </c>
      <c r="M362" s="33">
        <v>38.781999999999996</v>
      </c>
      <c r="N362" s="33">
        <v>20.065000000000001</v>
      </c>
    </row>
    <row r="363" spans="1:14" x14ac:dyDescent="0.3">
      <c r="A363" s="36" t="s">
        <v>22</v>
      </c>
      <c r="B363" s="4">
        <v>2016</v>
      </c>
      <c r="C363" s="36" t="s">
        <v>27</v>
      </c>
      <c r="D363" s="36" t="s">
        <v>80</v>
      </c>
      <c r="E363" s="41">
        <v>9327.761389708292</v>
      </c>
      <c r="F363" s="16">
        <v>28459</v>
      </c>
      <c r="G363" s="16">
        <v>28459</v>
      </c>
      <c r="H363" s="33">
        <v>912.4</v>
      </c>
      <c r="I363" s="44">
        <v>7827050.5911764717</v>
      </c>
      <c r="J363" s="44">
        <v>3189.2</v>
      </c>
      <c r="K363" s="46">
        <v>3.0510000000000002</v>
      </c>
      <c r="L363" s="33">
        <v>28.28</v>
      </c>
      <c r="M363" s="33">
        <v>37.409649350649332</v>
      </c>
      <c r="N363" s="33" t="s">
        <v>201</v>
      </c>
    </row>
    <row r="364" spans="1:14" x14ac:dyDescent="0.3">
      <c r="A364" s="36" t="s">
        <v>13</v>
      </c>
      <c r="B364" s="4">
        <v>2016</v>
      </c>
      <c r="C364" s="36" t="s">
        <v>49</v>
      </c>
      <c r="D364" s="36" t="s">
        <v>80</v>
      </c>
      <c r="E364" s="41">
        <v>1442841</v>
      </c>
      <c r="F364" s="16" t="s">
        <v>202</v>
      </c>
      <c r="G364" s="16">
        <v>3554113</v>
      </c>
      <c r="H364" s="33">
        <v>940.59166666666658</v>
      </c>
      <c r="I364" s="44">
        <v>221115383.30000001</v>
      </c>
      <c r="J364" s="44">
        <v>504994.35</v>
      </c>
      <c r="K364" s="46">
        <v>2.4632741930677047</v>
      </c>
      <c r="L364" s="33">
        <v>28.28</v>
      </c>
      <c r="M364" s="33">
        <v>38.781999999999996</v>
      </c>
      <c r="N364" s="33">
        <v>20.065000000000001</v>
      </c>
    </row>
    <row r="365" spans="1:14" x14ac:dyDescent="0.3">
      <c r="A365" s="36" t="s">
        <v>18</v>
      </c>
      <c r="B365" s="4">
        <v>2016</v>
      </c>
      <c r="C365" s="36" t="s">
        <v>705</v>
      </c>
      <c r="D365" s="36" t="s">
        <v>80</v>
      </c>
      <c r="E365" s="41">
        <v>218262</v>
      </c>
      <c r="F365" s="16">
        <v>18987555</v>
      </c>
      <c r="G365" s="16">
        <v>17106939.035999998</v>
      </c>
      <c r="H365" s="33">
        <v>912.4</v>
      </c>
      <c r="I365" s="44">
        <v>33448651.5</v>
      </c>
      <c r="J365" s="44">
        <v>76391.7</v>
      </c>
      <c r="K365" s="46">
        <v>78.378</v>
      </c>
      <c r="L365" s="33">
        <v>28.28</v>
      </c>
      <c r="M365" s="33">
        <v>38.781999999999996</v>
      </c>
      <c r="N365" s="33">
        <v>20.065000000000001</v>
      </c>
    </row>
    <row r="366" spans="1:14" x14ac:dyDescent="0.3">
      <c r="A366" s="36" t="s">
        <v>31</v>
      </c>
      <c r="B366" s="4">
        <v>2016</v>
      </c>
      <c r="C366" s="36" t="s">
        <v>49</v>
      </c>
      <c r="D366" s="36" t="s">
        <v>80</v>
      </c>
      <c r="E366" s="41">
        <v>1959</v>
      </c>
      <c r="F366" s="16">
        <v>1675</v>
      </c>
      <c r="G366" s="16">
        <v>1643.6009999999999</v>
      </c>
      <c r="H366" s="33">
        <v>912.4</v>
      </c>
      <c r="I366" s="44">
        <v>300216.75</v>
      </c>
      <c r="J366" s="44">
        <v>685.65</v>
      </c>
      <c r="K366" s="46">
        <v>0.83899999999999997</v>
      </c>
      <c r="L366" s="33">
        <v>28.28</v>
      </c>
      <c r="M366" s="33">
        <v>38.781999999999996</v>
      </c>
      <c r="N366" s="33">
        <v>20.065000000000001</v>
      </c>
    </row>
    <row r="367" spans="1:14" x14ac:dyDescent="0.3">
      <c r="A367" s="36" t="s">
        <v>31</v>
      </c>
      <c r="B367" s="4">
        <v>2016</v>
      </c>
      <c r="C367" s="36" t="s">
        <v>27</v>
      </c>
      <c r="D367" s="36" t="s">
        <v>80</v>
      </c>
      <c r="E367" s="41">
        <v>5488</v>
      </c>
      <c r="F367" s="16">
        <v>1244</v>
      </c>
      <c r="G367" s="16">
        <v>1640.912</v>
      </c>
      <c r="H367" s="33">
        <v>912.4</v>
      </c>
      <c r="I367" s="44">
        <v>841036</v>
      </c>
      <c r="J367" s="44">
        <v>1920.8</v>
      </c>
      <c r="K367" s="46">
        <v>0.29899999999999999</v>
      </c>
      <c r="L367" s="33">
        <v>28.28</v>
      </c>
      <c r="M367" s="33">
        <v>38.781999999999996</v>
      </c>
      <c r="N367" s="33">
        <v>20.065000000000001</v>
      </c>
    </row>
    <row r="368" spans="1:14" x14ac:dyDescent="0.3">
      <c r="A368" s="36" t="s">
        <v>32</v>
      </c>
      <c r="B368" s="4">
        <v>2016</v>
      </c>
      <c r="C368" s="36" t="s">
        <v>49</v>
      </c>
      <c r="D368" s="36" t="s">
        <v>80</v>
      </c>
      <c r="E368" s="41">
        <v>71477</v>
      </c>
      <c r="F368" s="16">
        <v>55256</v>
      </c>
      <c r="G368" s="16">
        <v>53250.364999999998</v>
      </c>
      <c r="H368" s="33">
        <v>912.4</v>
      </c>
      <c r="I368" s="44">
        <v>10953850.25</v>
      </c>
      <c r="J368" s="44">
        <v>25016.95</v>
      </c>
      <c r="K368" s="46">
        <v>0.745</v>
      </c>
      <c r="L368" s="33">
        <v>28.28</v>
      </c>
      <c r="M368" s="33">
        <v>38.781999999999996</v>
      </c>
      <c r="N368" s="33">
        <v>20.065000000000001</v>
      </c>
    </row>
    <row r="369" spans="1:14" x14ac:dyDescent="0.3">
      <c r="A369" s="36" t="s">
        <v>32</v>
      </c>
      <c r="B369" s="4">
        <v>2016</v>
      </c>
      <c r="C369" s="36" t="s">
        <v>27</v>
      </c>
      <c r="D369" s="36" t="s">
        <v>80</v>
      </c>
      <c r="E369" s="41">
        <v>358307</v>
      </c>
      <c r="F369" s="16">
        <v>129356</v>
      </c>
      <c r="G369" s="16">
        <v>127915.59899999999</v>
      </c>
      <c r="H369" s="33">
        <v>912.4</v>
      </c>
      <c r="I369" s="44">
        <v>54910547.75</v>
      </c>
      <c r="J369" s="44">
        <v>125407.45</v>
      </c>
      <c r="K369" s="46">
        <v>0.35699999999999998</v>
      </c>
      <c r="L369" s="33">
        <v>28.28</v>
      </c>
      <c r="M369" s="33">
        <v>38.781999999999996</v>
      </c>
      <c r="N369" s="33">
        <v>20.065000000000001</v>
      </c>
    </row>
    <row r="370" spans="1:14" x14ac:dyDescent="0.3">
      <c r="A370" s="36" t="s">
        <v>22</v>
      </c>
      <c r="B370" s="4">
        <v>2017</v>
      </c>
      <c r="C370" s="36" t="s">
        <v>49</v>
      </c>
      <c r="D370" s="36" t="s">
        <v>52</v>
      </c>
      <c r="E370" s="41">
        <v>26640</v>
      </c>
      <c r="F370" s="16">
        <v>30128</v>
      </c>
      <c r="G370" s="16">
        <v>34099.199999999997</v>
      </c>
      <c r="H370" s="33">
        <v>868.2</v>
      </c>
      <c r="I370" s="44">
        <v>4194201.6000000001</v>
      </c>
      <c r="J370" s="44">
        <v>10123.200000000001</v>
      </c>
      <c r="K370" s="46">
        <v>1.28</v>
      </c>
      <c r="L370" s="33">
        <v>28.302</v>
      </c>
      <c r="M370" s="33">
        <v>38.051000000000002</v>
      </c>
      <c r="N370" s="33">
        <v>20.526</v>
      </c>
    </row>
    <row r="371" spans="1:14" x14ac:dyDescent="0.3">
      <c r="A371" s="36" t="s">
        <v>22</v>
      </c>
      <c r="B371" s="4">
        <v>2017</v>
      </c>
      <c r="C371" s="36" t="s">
        <v>27</v>
      </c>
      <c r="D371" s="36" t="s">
        <v>52</v>
      </c>
      <c r="E371" s="41">
        <v>7810</v>
      </c>
      <c r="F371" s="16">
        <v>13861</v>
      </c>
      <c r="G371" s="16">
        <v>14815.57</v>
      </c>
      <c r="H371" s="33">
        <v>868.2</v>
      </c>
      <c r="I371" s="44">
        <v>1229606.3999999999</v>
      </c>
      <c r="J371" s="44">
        <v>2967.8</v>
      </c>
      <c r="K371" s="46">
        <v>1.897</v>
      </c>
      <c r="L371" s="33">
        <v>28.302</v>
      </c>
      <c r="M371" s="33">
        <v>38.051000000000002</v>
      </c>
      <c r="N371" s="33">
        <v>20.258717171717141</v>
      </c>
    </row>
    <row r="372" spans="1:14" x14ac:dyDescent="0.3">
      <c r="A372" s="36" t="s">
        <v>13</v>
      </c>
      <c r="B372" s="4">
        <v>2017</v>
      </c>
      <c r="C372" s="36" t="s">
        <v>49</v>
      </c>
      <c r="D372" s="36" t="s">
        <v>52</v>
      </c>
      <c r="E372" s="41">
        <v>1476928</v>
      </c>
      <c r="F372" s="16">
        <v>4941933</v>
      </c>
      <c r="G372" s="16">
        <v>4800016</v>
      </c>
      <c r="H372" s="33">
        <v>868.2</v>
      </c>
      <c r="I372" s="44">
        <v>232527544.30000001</v>
      </c>
      <c r="J372" s="44">
        <v>561232.64000000001</v>
      </c>
      <c r="K372" s="46">
        <v>3.25</v>
      </c>
      <c r="L372" s="33">
        <v>28.302</v>
      </c>
      <c r="M372" s="33">
        <v>38.051000000000002</v>
      </c>
      <c r="N372" s="33">
        <v>20.526</v>
      </c>
    </row>
    <row r="373" spans="1:14" x14ac:dyDescent="0.3">
      <c r="A373" s="36" t="s">
        <v>13</v>
      </c>
      <c r="B373" s="4">
        <v>2017</v>
      </c>
      <c r="C373" s="36" t="s">
        <v>27</v>
      </c>
      <c r="D373" s="36" t="s">
        <v>52</v>
      </c>
      <c r="E373" s="41">
        <v>741258</v>
      </c>
      <c r="F373" s="16">
        <v>3519409</v>
      </c>
      <c r="G373" s="16">
        <v>2882011.1039999998</v>
      </c>
      <c r="H373" s="33">
        <v>868.2</v>
      </c>
      <c r="I373" s="44">
        <v>116703659.5</v>
      </c>
      <c r="J373" s="44">
        <v>281678.03999999998</v>
      </c>
      <c r="K373" s="46">
        <v>3.8879999999999999</v>
      </c>
      <c r="L373" s="33">
        <v>28.302</v>
      </c>
      <c r="M373" s="33">
        <v>37.972936842105277</v>
      </c>
      <c r="N373" s="33">
        <v>20.258717171717141</v>
      </c>
    </row>
    <row r="374" spans="1:14" x14ac:dyDescent="0.3">
      <c r="A374" s="36" t="s">
        <v>18</v>
      </c>
      <c r="B374" s="4">
        <v>2017</v>
      </c>
      <c r="C374" s="36" t="s">
        <v>705</v>
      </c>
      <c r="D374" s="36" t="s">
        <v>52</v>
      </c>
      <c r="E374" s="41">
        <v>98912</v>
      </c>
      <c r="F374" s="16">
        <v>7782670</v>
      </c>
      <c r="G374" s="16">
        <v>9148766.5280000009</v>
      </c>
      <c r="H374" s="33" t="s">
        <v>204</v>
      </c>
      <c r="I374" s="44">
        <v>15572705.279999999</v>
      </c>
      <c r="J374" s="44">
        <v>37586.559999999998</v>
      </c>
      <c r="K374" s="46">
        <v>92.494</v>
      </c>
      <c r="L374" s="33">
        <v>28.302</v>
      </c>
      <c r="M374" s="33">
        <v>38.051000000000002</v>
      </c>
      <c r="N374" s="33">
        <v>20.526</v>
      </c>
    </row>
    <row r="375" spans="1:14" x14ac:dyDescent="0.3">
      <c r="A375" s="36" t="s">
        <v>31</v>
      </c>
      <c r="B375" s="4">
        <v>2017</v>
      </c>
      <c r="C375" s="36" t="s">
        <v>49</v>
      </c>
      <c r="D375" s="36" t="s">
        <v>52</v>
      </c>
      <c r="E375" s="41">
        <v>3045</v>
      </c>
      <c r="F375" s="16">
        <v>2249</v>
      </c>
      <c r="G375" s="16">
        <v>2813.58</v>
      </c>
      <c r="H375" s="33">
        <v>868.2</v>
      </c>
      <c r="I375" s="44">
        <v>479404.79999999999</v>
      </c>
      <c r="J375" s="44">
        <v>1157.0999999999999</v>
      </c>
      <c r="K375" s="46">
        <v>0.92400000000000004</v>
      </c>
      <c r="L375" s="33">
        <v>28.302</v>
      </c>
      <c r="M375" s="33">
        <v>38.051000000000002</v>
      </c>
      <c r="N375" s="33">
        <v>20.526</v>
      </c>
    </row>
    <row r="376" spans="1:14" x14ac:dyDescent="0.3">
      <c r="A376" s="36" t="s">
        <v>31</v>
      </c>
      <c r="B376" s="4">
        <v>2017</v>
      </c>
      <c r="C376" s="36" t="s">
        <v>27</v>
      </c>
      <c r="D376" s="36" t="s">
        <v>52</v>
      </c>
      <c r="E376" s="41">
        <v>6101</v>
      </c>
      <c r="F376" s="16">
        <v>9421</v>
      </c>
      <c r="G376" s="16">
        <v>6607.3829999999998</v>
      </c>
      <c r="H376" s="33">
        <v>868.2</v>
      </c>
      <c r="I376" s="44">
        <v>960541.44</v>
      </c>
      <c r="J376" s="44">
        <v>2318.38</v>
      </c>
      <c r="K376" s="46">
        <v>1.083</v>
      </c>
      <c r="L376" s="33">
        <v>28.302</v>
      </c>
      <c r="M376" s="33">
        <v>38.051000000000002</v>
      </c>
      <c r="N376" s="33">
        <v>20.526</v>
      </c>
    </row>
    <row r="377" spans="1:14" x14ac:dyDescent="0.3">
      <c r="A377" s="36" t="s">
        <v>32</v>
      </c>
      <c r="B377" s="4">
        <v>2017</v>
      </c>
      <c r="C377" s="36" t="s">
        <v>49</v>
      </c>
      <c r="D377" s="36" t="s">
        <v>52</v>
      </c>
      <c r="E377" s="41">
        <v>45798</v>
      </c>
      <c r="F377" s="16">
        <v>37675</v>
      </c>
      <c r="G377" s="16">
        <v>37675</v>
      </c>
      <c r="H377" s="33">
        <v>868.2</v>
      </c>
      <c r="I377" s="44">
        <v>7210437.1200000001</v>
      </c>
      <c r="J377" s="44">
        <v>17403.240000000002</v>
      </c>
      <c r="K377" s="46">
        <v>0.82263417616489798</v>
      </c>
      <c r="L377" s="33">
        <v>28.302</v>
      </c>
      <c r="M377" s="33">
        <v>38.051000000000002</v>
      </c>
      <c r="N377" s="33">
        <v>20.526</v>
      </c>
    </row>
    <row r="378" spans="1:14" x14ac:dyDescent="0.3">
      <c r="A378" s="36" t="s">
        <v>32</v>
      </c>
      <c r="B378" s="4">
        <v>2017</v>
      </c>
      <c r="C378" s="36" t="s">
        <v>27</v>
      </c>
      <c r="D378" s="36" t="s">
        <v>52</v>
      </c>
      <c r="E378" s="41">
        <v>357442</v>
      </c>
      <c r="F378" s="16">
        <v>333413</v>
      </c>
      <c r="G378" s="16">
        <v>325987.10399999999</v>
      </c>
      <c r="H378" s="33">
        <v>868.2</v>
      </c>
      <c r="I378" s="44">
        <v>56275668.479999997</v>
      </c>
      <c r="J378" s="44">
        <v>135827.96</v>
      </c>
      <c r="K378" s="46">
        <v>0.91200000000000003</v>
      </c>
      <c r="L378" s="33">
        <v>28.302</v>
      </c>
      <c r="M378" s="33">
        <v>38.051000000000002</v>
      </c>
      <c r="N378" s="33">
        <v>20.526</v>
      </c>
    </row>
    <row r="379" spans="1:14" x14ac:dyDescent="0.3">
      <c r="A379" s="36" t="s">
        <v>20</v>
      </c>
      <c r="B379" s="4">
        <v>2017</v>
      </c>
      <c r="C379" s="36" t="s">
        <v>49</v>
      </c>
      <c r="D379" s="36" t="s">
        <v>52</v>
      </c>
      <c r="E379" s="41">
        <v>11</v>
      </c>
      <c r="F379" s="16" t="s">
        <v>205</v>
      </c>
      <c r="G379" s="16">
        <v>9.35</v>
      </c>
      <c r="H379" s="33">
        <v>868.2</v>
      </c>
      <c r="I379" s="44">
        <v>1731.84</v>
      </c>
      <c r="J379" s="44">
        <v>4.18</v>
      </c>
      <c r="K379" s="46">
        <v>0.85</v>
      </c>
      <c r="L379" s="33">
        <v>28.302</v>
      </c>
      <c r="M379" s="33">
        <v>38.051000000000002</v>
      </c>
      <c r="N379" s="33">
        <v>20.526</v>
      </c>
    </row>
    <row r="380" spans="1:14" x14ac:dyDescent="0.3">
      <c r="A380" s="36" t="s">
        <v>20</v>
      </c>
      <c r="B380" s="4">
        <v>2017</v>
      </c>
      <c r="C380" s="36" t="s">
        <v>27</v>
      </c>
      <c r="D380" s="36" t="s">
        <v>52</v>
      </c>
      <c r="E380" s="41">
        <v>38</v>
      </c>
      <c r="F380" s="16">
        <v>27</v>
      </c>
      <c r="G380" s="16">
        <v>27.245999999999999</v>
      </c>
      <c r="H380" s="33">
        <v>956.04893617021185</v>
      </c>
      <c r="I380" s="44">
        <v>5982.72</v>
      </c>
      <c r="J380" s="44">
        <v>14.44</v>
      </c>
      <c r="K380" s="46">
        <v>0.71699999999999997</v>
      </c>
      <c r="L380" s="33">
        <v>28.302</v>
      </c>
      <c r="M380" s="33">
        <v>38.051000000000002</v>
      </c>
      <c r="N380" s="33">
        <v>20.526</v>
      </c>
    </row>
    <row r="381" spans="1:14" x14ac:dyDescent="0.3">
      <c r="A381" s="36" t="s">
        <v>22</v>
      </c>
      <c r="B381" s="4">
        <v>2017</v>
      </c>
      <c r="C381" s="36" t="s">
        <v>49</v>
      </c>
      <c r="D381" s="36" t="s">
        <v>36</v>
      </c>
      <c r="E381" s="41">
        <v>19</v>
      </c>
      <c r="F381" s="16">
        <v>57</v>
      </c>
      <c r="G381" s="16">
        <v>57</v>
      </c>
      <c r="H381" s="33">
        <v>1582.4</v>
      </c>
      <c r="I381" s="44">
        <v>2991.36</v>
      </c>
      <c r="J381" s="44">
        <v>7.22</v>
      </c>
      <c r="K381" s="46">
        <v>3</v>
      </c>
      <c r="L381" s="33">
        <v>28.274999999999999</v>
      </c>
      <c r="M381" s="33">
        <v>32.741999999999997</v>
      </c>
      <c r="N381" s="33">
        <v>24.498000000000001</v>
      </c>
    </row>
    <row r="382" spans="1:14" x14ac:dyDescent="0.3">
      <c r="A382" s="36" t="s">
        <v>22</v>
      </c>
      <c r="B382" s="4">
        <v>2017</v>
      </c>
      <c r="C382" s="36" t="s">
        <v>27</v>
      </c>
      <c r="D382" s="36" t="s">
        <v>36</v>
      </c>
      <c r="E382" s="41">
        <v>3</v>
      </c>
      <c r="F382" s="16">
        <v>9</v>
      </c>
      <c r="G382" s="16">
        <v>9</v>
      </c>
      <c r="H382" s="33">
        <v>1582.4</v>
      </c>
      <c r="I382" s="44">
        <v>472.32</v>
      </c>
      <c r="J382" s="44">
        <v>1.1399999999999999</v>
      </c>
      <c r="K382" s="46">
        <v>3</v>
      </c>
      <c r="L382" s="33">
        <v>28.274999999999999</v>
      </c>
      <c r="M382" s="33">
        <v>32.741999999999997</v>
      </c>
      <c r="N382" s="33">
        <v>24.498000000000001</v>
      </c>
    </row>
    <row r="383" spans="1:14" x14ac:dyDescent="0.3">
      <c r="A383" s="36" t="s">
        <v>22</v>
      </c>
      <c r="B383" s="4">
        <v>2017</v>
      </c>
      <c r="C383" s="36" t="s">
        <v>120</v>
      </c>
      <c r="D383" s="36" t="s">
        <v>36</v>
      </c>
      <c r="E383" s="41">
        <v>23</v>
      </c>
      <c r="F383" s="16">
        <v>64</v>
      </c>
      <c r="G383" s="16">
        <v>63.94</v>
      </c>
      <c r="H383" s="33">
        <v>1582.4</v>
      </c>
      <c r="I383" s="44">
        <v>3621.12</v>
      </c>
      <c r="J383" s="44">
        <v>5.4517391304347829</v>
      </c>
      <c r="K383" s="46">
        <v>2.78</v>
      </c>
      <c r="L383" s="33">
        <v>28.274999999999999</v>
      </c>
      <c r="M383" s="33">
        <v>32.741999999999997</v>
      </c>
      <c r="N383" s="33">
        <v>24.498000000000001</v>
      </c>
    </row>
    <row r="384" spans="1:14" x14ac:dyDescent="0.3">
      <c r="A384" s="36" t="s">
        <v>13</v>
      </c>
      <c r="B384" s="4">
        <v>2017</v>
      </c>
      <c r="C384" s="36" t="s">
        <v>49</v>
      </c>
      <c r="D384" s="36" t="s">
        <v>36</v>
      </c>
      <c r="E384" s="41">
        <v>4325</v>
      </c>
      <c r="F384" s="16">
        <v>15281</v>
      </c>
      <c r="G384" s="16">
        <v>14086.525</v>
      </c>
      <c r="H384" s="33">
        <v>1582.4</v>
      </c>
      <c r="I384" s="44">
        <v>680928</v>
      </c>
      <c r="J384" s="44">
        <v>1643.5</v>
      </c>
      <c r="K384" s="46">
        <v>3.2570000000000001</v>
      </c>
      <c r="L384" s="33">
        <v>28.274999999999999</v>
      </c>
      <c r="M384" s="33">
        <v>32.741999999999997</v>
      </c>
      <c r="N384" s="33">
        <v>24.498000000000001</v>
      </c>
    </row>
    <row r="385" spans="1:14" x14ac:dyDescent="0.3">
      <c r="A385" s="36" t="s">
        <v>13</v>
      </c>
      <c r="B385" s="4">
        <v>2017</v>
      </c>
      <c r="C385" s="36" t="s">
        <v>27</v>
      </c>
      <c r="D385" s="36" t="s">
        <v>36</v>
      </c>
      <c r="E385" s="41">
        <v>8749</v>
      </c>
      <c r="F385" s="16">
        <v>25188</v>
      </c>
      <c r="G385" s="16">
        <v>28609.23</v>
      </c>
      <c r="H385" s="33">
        <v>1582.4</v>
      </c>
      <c r="I385" s="44">
        <v>1377442.56</v>
      </c>
      <c r="J385" s="44">
        <v>3324.62</v>
      </c>
      <c r="K385" s="46">
        <v>3.27</v>
      </c>
      <c r="L385" s="33">
        <v>28.274999999999999</v>
      </c>
      <c r="M385" s="33">
        <v>32.741999999999997</v>
      </c>
      <c r="N385" s="33">
        <v>24.498000000000001</v>
      </c>
    </row>
    <row r="386" spans="1:14" x14ac:dyDescent="0.3">
      <c r="A386" s="36" t="s">
        <v>13</v>
      </c>
      <c r="B386" s="4">
        <v>2017</v>
      </c>
      <c r="C386" s="36" t="s">
        <v>120</v>
      </c>
      <c r="D386" s="36" t="s">
        <v>36</v>
      </c>
      <c r="E386" s="41">
        <v>4297</v>
      </c>
      <c r="F386" s="16">
        <v>15518</v>
      </c>
      <c r="G386" s="16">
        <v>12246.45</v>
      </c>
      <c r="H386" s="33">
        <v>1582.4</v>
      </c>
      <c r="I386" s="44">
        <v>676519.68</v>
      </c>
      <c r="J386" s="44">
        <v>1632.86</v>
      </c>
      <c r="K386" s="46">
        <v>2.85</v>
      </c>
      <c r="L386" s="33">
        <v>28.274999999999999</v>
      </c>
      <c r="M386" s="33">
        <v>32.741999999999997</v>
      </c>
      <c r="N386" s="33">
        <v>24.498000000000001</v>
      </c>
    </row>
    <row r="387" spans="1:14" x14ac:dyDescent="0.3">
      <c r="A387" s="36" t="s">
        <v>18</v>
      </c>
      <c r="B387" s="4">
        <v>2017</v>
      </c>
      <c r="C387" s="36" t="s">
        <v>49</v>
      </c>
      <c r="D387" s="36" t="s">
        <v>36</v>
      </c>
      <c r="E387" s="41">
        <v>1445</v>
      </c>
      <c r="F387" s="16">
        <v>180625</v>
      </c>
      <c r="G387" s="16">
        <v>180625</v>
      </c>
      <c r="H387" s="33">
        <v>1582.4</v>
      </c>
      <c r="I387" s="44">
        <v>227500.79999999999</v>
      </c>
      <c r="J387" s="44">
        <v>549.1</v>
      </c>
      <c r="K387" s="46">
        <v>125</v>
      </c>
      <c r="L387" s="33">
        <v>28.274999999999999</v>
      </c>
      <c r="M387" s="33">
        <v>32.711188888888891</v>
      </c>
      <c r="N387" s="33">
        <v>24.498000000000001</v>
      </c>
    </row>
    <row r="388" spans="1:14" x14ac:dyDescent="0.3">
      <c r="A388" s="36" t="s">
        <v>32</v>
      </c>
      <c r="B388" s="4">
        <v>2017</v>
      </c>
      <c r="C388" s="36" t="s">
        <v>49</v>
      </c>
      <c r="D388" s="36" t="s">
        <v>36</v>
      </c>
      <c r="E388" s="41">
        <v>10</v>
      </c>
      <c r="F388" s="16">
        <v>9</v>
      </c>
      <c r="G388" s="16">
        <v>9</v>
      </c>
      <c r="H388" s="33">
        <v>1582.4</v>
      </c>
      <c r="I388" s="44">
        <v>1574.4</v>
      </c>
      <c r="J388" s="44">
        <v>3.8</v>
      </c>
      <c r="K388" s="46">
        <v>0.9</v>
      </c>
      <c r="L388" s="33">
        <v>28.274999999999999</v>
      </c>
      <c r="M388" s="33">
        <v>32.741999999999997</v>
      </c>
      <c r="N388" s="33">
        <v>24.498000000000001</v>
      </c>
    </row>
    <row r="389" spans="1:14" x14ac:dyDescent="0.3">
      <c r="A389" s="36" t="s">
        <v>32</v>
      </c>
      <c r="B389" s="4">
        <v>2017</v>
      </c>
      <c r="C389" s="36" t="s">
        <v>27</v>
      </c>
      <c r="D389" s="36" t="s">
        <v>36</v>
      </c>
      <c r="E389" s="41">
        <v>259</v>
      </c>
      <c r="F389" s="16">
        <v>194.25</v>
      </c>
      <c r="G389" s="16">
        <v>194.25</v>
      </c>
      <c r="H389" s="33">
        <v>1582.4</v>
      </c>
      <c r="I389" s="44">
        <v>40776.959999999999</v>
      </c>
      <c r="J389" s="44">
        <v>98.42</v>
      </c>
      <c r="K389" s="46">
        <v>0.75</v>
      </c>
      <c r="L389" s="33">
        <v>28.274999999999999</v>
      </c>
      <c r="M389" s="33">
        <v>32.741999999999997</v>
      </c>
      <c r="N389" s="33">
        <v>24.498000000000001</v>
      </c>
    </row>
    <row r="390" spans="1:14" x14ac:dyDescent="0.3">
      <c r="A390" s="36" t="s">
        <v>32</v>
      </c>
      <c r="B390" s="4">
        <v>2017</v>
      </c>
      <c r="C390" s="36" t="s">
        <v>120</v>
      </c>
      <c r="D390" s="36" t="s">
        <v>36</v>
      </c>
      <c r="E390" s="41">
        <v>272</v>
      </c>
      <c r="F390" s="16">
        <v>106</v>
      </c>
      <c r="G390" s="16">
        <v>149.60000000000002</v>
      </c>
      <c r="H390" s="33">
        <v>1582.4</v>
      </c>
      <c r="I390" s="44">
        <v>42823.68</v>
      </c>
      <c r="J390" s="44">
        <v>103.36</v>
      </c>
      <c r="K390" s="46">
        <v>0.55000000000000004</v>
      </c>
      <c r="L390" s="33">
        <v>28.274999999999999</v>
      </c>
      <c r="M390" s="33">
        <v>32.741999999999997</v>
      </c>
      <c r="N390" s="33">
        <v>24.498000000000001</v>
      </c>
    </row>
    <row r="391" spans="1:14" x14ac:dyDescent="0.3">
      <c r="A391" s="36" t="s">
        <v>13</v>
      </c>
      <c r="B391" s="4">
        <v>2017</v>
      </c>
      <c r="C391" s="36" t="s">
        <v>176</v>
      </c>
      <c r="D391" s="36" t="s">
        <v>15</v>
      </c>
      <c r="E391" s="41">
        <v>154511</v>
      </c>
      <c r="F391" s="16">
        <v>209349</v>
      </c>
      <c r="G391" s="16">
        <v>219096.598</v>
      </c>
      <c r="H391" s="33">
        <v>2098.5639999999999</v>
      </c>
      <c r="I391" s="44">
        <v>24326211.84</v>
      </c>
      <c r="J391" s="44">
        <v>58714.18</v>
      </c>
      <c r="K391" s="46">
        <v>1.4179999999999999</v>
      </c>
      <c r="L391" s="33">
        <v>24.53</v>
      </c>
      <c r="M391" s="33">
        <v>32.673999999999999</v>
      </c>
      <c r="N391" s="33">
        <v>16.946999999999999</v>
      </c>
    </row>
    <row r="392" spans="1:14" x14ac:dyDescent="0.3">
      <c r="A392" s="36" t="s">
        <v>13</v>
      </c>
      <c r="B392" s="4">
        <v>2017</v>
      </c>
      <c r="C392" s="36" t="s">
        <v>120</v>
      </c>
      <c r="D392" s="36" t="s">
        <v>15</v>
      </c>
      <c r="E392" s="41">
        <v>400402</v>
      </c>
      <c r="F392" s="16">
        <v>1191244</v>
      </c>
      <c r="G392" s="16">
        <v>1083087.4099999999</v>
      </c>
      <c r="H392" s="33">
        <v>2098.5639999999999</v>
      </c>
      <c r="I392" s="44">
        <v>63039290.880000003</v>
      </c>
      <c r="J392" s="44">
        <v>152152.76</v>
      </c>
      <c r="K392" s="46">
        <v>2.7050000000000001</v>
      </c>
      <c r="L392" s="33">
        <v>24.53</v>
      </c>
      <c r="M392" s="33">
        <v>32.673999999999999</v>
      </c>
      <c r="N392" s="33">
        <v>16.946999999999999</v>
      </c>
    </row>
    <row r="393" spans="1:14" x14ac:dyDescent="0.3">
      <c r="A393" s="36" t="s">
        <v>13</v>
      </c>
      <c r="B393" s="4">
        <v>2017</v>
      </c>
      <c r="C393" s="36" t="s">
        <v>324</v>
      </c>
      <c r="D393" s="36" t="s">
        <v>15</v>
      </c>
      <c r="E393" s="41">
        <v>1878798</v>
      </c>
      <c r="F393" s="16">
        <v>3883120</v>
      </c>
      <c r="G393" s="16">
        <v>3877839.0720000002</v>
      </c>
      <c r="H393" s="33">
        <v>2098.5639999999999</v>
      </c>
      <c r="I393" s="44">
        <v>295797957.10000002</v>
      </c>
      <c r="J393" s="44">
        <v>713943.24</v>
      </c>
      <c r="K393" s="46">
        <v>2.0640000000000001</v>
      </c>
      <c r="L393" s="33">
        <v>24.53</v>
      </c>
      <c r="M393" s="33">
        <v>32.673999999999999</v>
      </c>
      <c r="N393" s="33">
        <v>16.946999999999999</v>
      </c>
    </row>
    <row r="394" spans="1:14" x14ac:dyDescent="0.3">
      <c r="A394" s="36" t="s">
        <v>18</v>
      </c>
      <c r="B394" s="4">
        <v>2017</v>
      </c>
      <c r="C394" s="36" t="s">
        <v>705</v>
      </c>
      <c r="D394" s="36" t="s">
        <v>15</v>
      </c>
      <c r="E394" s="41">
        <v>30559</v>
      </c>
      <c r="F394" s="16">
        <v>1115006.233</v>
      </c>
      <c r="G394" s="16">
        <v>1115006.233</v>
      </c>
      <c r="H394" s="33">
        <v>2098.5639999999999</v>
      </c>
      <c r="I394" s="44">
        <v>4811208.96</v>
      </c>
      <c r="J394" s="44">
        <v>11612.42</v>
      </c>
      <c r="K394" s="46">
        <v>36.487000000000002</v>
      </c>
      <c r="L394" s="33">
        <v>24.53</v>
      </c>
      <c r="M394" s="33">
        <v>32.673999999999999</v>
      </c>
      <c r="N394" s="33">
        <v>16.946999999999999</v>
      </c>
    </row>
    <row r="395" spans="1:14" x14ac:dyDescent="0.3">
      <c r="A395" s="36" t="s">
        <v>32</v>
      </c>
      <c r="B395" s="4">
        <v>2017</v>
      </c>
      <c r="C395" s="36" t="s">
        <v>27</v>
      </c>
      <c r="D395" s="36" t="s">
        <v>15</v>
      </c>
      <c r="E395" s="41">
        <v>61460</v>
      </c>
      <c r="F395" s="16">
        <v>39827</v>
      </c>
      <c r="G395" s="16">
        <v>40010.46</v>
      </c>
      <c r="H395" s="33">
        <v>2098.5639999999999</v>
      </c>
      <c r="I395" s="44">
        <v>9676262.4000000004</v>
      </c>
      <c r="J395" s="44">
        <v>23354.799999999999</v>
      </c>
      <c r="K395" s="46">
        <v>0.65100000000000002</v>
      </c>
      <c r="L395" s="33">
        <v>24.53</v>
      </c>
      <c r="M395" s="33">
        <v>32.673999999999999</v>
      </c>
      <c r="N395" s="33">
        <v>16.946999999999999</v>
      </c>
    </row>
    <row r="396" spans="1:14" x14ac:dyDescent="0.3">
      <c r="A396" s="36" t="s">
        <v>20</v>
      </c>
      <c r="B396" s="4">
        <v>2017</v>
      </c>
      <c r="C396" s="36" t="s">
        <v>27</v>
      </c>
      <c r="D396" s="36" t="s">
        <v>15</v>
      </c>
      <c r="E396" s="41">
        <v>17786</v>
      </c>
      <c r="F396" s="16">
        <v>24658</v>
      </c>
      <c r="G396" s="16">
        <v>23815.453999999998</v>
      </c>
      <c r="H396" s="33">
        <v>2098.5639999999999</v>
      </c>
      <c r="I396" s="44">
        <v>2800227.84</v>
      </c>
      <c r="J396" s="44">
        <v>6758.68</v>
      </c>
      <c r="K396" s="46">
        <v>1.339</v>
      </c>
      <c r="L396" s="33">
        <v>24.53</v>
      </c>
      <c r="M396" s="33">
        <v>32.673999999999999</v>
      </c>
      <c r="N396" s="33">
        <v>16.946999999999999</v>
      </c>
    </row>
    <row r="397" spans="1:14" x14ac:dyDescent="0.3">
      <c r="A397" s="36" t="s">
        <v>13</v>
      </c>
      <c r="B397" s="4">
        <v>2017</v>
      </c>
      <c r="C397" s="36" t="s">
        <v>176</v>
      </c>
      <c r="D397" s="36" t="s">
        <v>26</v>
      </c>
      <c r="E397" s="41">
        <v>30896.551724137931</v>
      </c>
      <c r="F397" s="16">
        <v>78848</v>
      </c>
      <c r="G397" s="16">
        <v>78848</v>
      </c>
      <c r="H397" s="33">
        <v>4472.3</v>
      </c>
      <c r="I397" s="44">
        <v>5286048</v>
      </c>
      <c r="J397" s="44">
        <v>12758.5</v>
      </c>
      <c r="K397" s="46">
        <v>2.552</v>
      </c>
      <c r="L397" s="33">
        <v>19.494</v>
      </c>
      <c r="M397" s="33">
        <v>26.620999999999999</v>
      </c>
      <c r="N397" s="33">
        <v>12.008600000000001</v>
      </c>
    </row>
    <row r="398" spans="1:14" x14ac:dyDescent="0.3">
      <c r="A398" s="36" t="s">
        <v>13</v>
      </c>
      <c r="B398" s="4">
        <v>2017</v>
      </c>
      <c r="C398" s="36" t="s">
        <v>27</v>
      </c>
      <c r="D398" s="36" t="s">
        <v>26</v>
      </c>
      <c r="E398" s="41">
        <v>13683</v>
      </c>
      <c r="F398" s="16">
        <v>63428</v>
      </c>
      <c r="G398" s="16">
        <v>35247.408000000003</v>
      </c>
      <c r="H398" s="33">
        <v>4472.3</v>
      </c>
      <c r="I398" s="44">
        <v>2154251.52</v>
      </c>
      <c r="J398" s="44">
        <v>5199.54</v>
      </c>
      <c r="K398" s="46">
        <v>2.5760000000000001</v>
      </c>
      <c r="L398" s="33">
        <v>19.494</v>
      </c>
      <c r="M398" s="33">
        <v>26.620999999999999</v>
      </c>
      <c r="N398" s="33">
        <v>12.182</v>
      </c>
    </row>
    <row r="399" spans="1:14" x14ac:dyDescent="0.3">
      <c r="A399" s="36" t="s">
        <v>13</v>
      </c>
      <c r="B399" s="4">
        <v>2017</v>
      </c>
      <c r="C399" s="36" t="s">
        <v>324</v>
      </c>
      <c r="D399" s="36" t="s">
        <v>26</v>
      </c>
      <c r="E399" s="41">
        <v>63883</v>
      </c>
      <c r="F399" s="16">
        <v>162272</v>
      </c>
      <c r="G399" s="16">
        <v>150763.88</v>
      </c>
      <c r="H399" s="33">
        <v>4472.3</v>
      </c>
      <c r="I399" s="44">
        <v>10057739.52</v>
      </c>
      <c r="J399" s="44">
        <v>24275.54</v>
      </c>
      <c r="K399" s="46">
        <v>2.36</v>
      </c>
      <c r="L399" s="33">
        <v>19.494</v>
      </c>
      <c r="M399" s="33">
        <v>26.620999999999999</v>
      </c>
      <c r="N399" s="33">
        <v>12.182</v>
      </c>
    </row>
    <row r="400" spans="1:14" x14ac:dyDescent="0.3">
      <c r="A400" s="36" t="s">
        <v>18</v>
      </c>
      <c r="B400" s="4">
        <v>2017</v>
      </c>
      <c r="C400" s="36" t="s">
        <v>705</v>
      </c>
      <c r="D400" s="36" t="s">
        <v>26</v>
      </c>
      <c r="E400" s="41">
        <v>121</v>
      </c>
      <c r="F400" s="16">
        <v>361</v>
      </c>
      <c r="G400" s="16">
        <v>323.07</v>
      </c>
      <c r="H400" s="33">
        <v>4472.3</v>
      </c>
      <c r="I400" s="44">
        <v>19050.240000000002</v>
      </c>
      <c r="J400" s="44">
        <v>45.98</v>
      </c>
      <c r="K400" s="46">
        <v>2.67</v>
      </c>
      <c r="L400" s="33">
        <v>19.494</v>
      </c>
      <c r="M400" s="33">
        <v>26.620999999999999</v>
      </c>
      <c r="N400" s="33">
        <v>12.182</v>
      </c>
    </row>
    <row r="401" spans="1:14" x14ac:dyDescent="0.3">
      <c r="A401" s="36" t="s">
        <v>20</v>
      </c>
      <c r="B401" s="4">
        <v>2017</v>
      </c>
      <c r="C401" s="36" t="s">
        <v>27</v>
      </c>
      <c r="D401" s="36" t="s">
        <v>26</v>
      </c>
      <c r="E401" s="41">
        <v>460</v>
      </c>
      <c r="F401" s="16">
        <v>887</v>
      </c>
      <c r="G401" s="16">
        <v>752.56</v>
      </c>
      <c r="H401" s="33">
        <v>4472.3</v>
      </c>
      <c r="I401" s="44">
        <v>72422.399999999994</v>
      </c>
      <c r="J401" s="44">
        <v>174.8</v>
      </c>
      <c r="K401" s="46">
        <v>1.6359999999999999</v>
      </c>
      <c r="L401" s="33">
        <v>19.494</v>
      </c>
      <c r="M401" s="33">
        <v>26.620999999999999</v>
      </c>
      <c r="N401" s="33">
        <v>12.182</v>
      </c>
    </row>
    <row r="402" spans="1:14" x14ac:dyDescent="0.3">
      <c r="A402" s="36" t="s">
        <v>13</v>
      </c>
      <c r="B402" s="4">
        <v>2017</v>
      </c>
      <c r="C402" s="36" t="s">
        <v>49</v>
      </c>
      <c r="D402" s="36" t="s">
        <v>37</v>
      </c>
      <c r="E402" s="41">
        <v>27219</v>
      </c>
      <c r="F402" s="16">
        <v>71722.064999999988</v>
      </c>
      <c r="G402" s="16">
        <v>71722.064999999988</v>
      </c>
      <c r="H402" s="33">
        <v>2772.5</v>
      </c>
      <c r="I402" s="44">
        <v>4285359.3600000003</v>
      </c>
      <c r="J402" s="44">
        <v>10343.219999999999</v>
      </c>
      <c r="K402" s="46">
        <v>2.6349999999999998</v>
      </c>
      <c r="L402" s="33">
        <v>25.288</v>
      </c>
      <c r="M402" s="33">
        <v>34.872</v>
      </c>
      <c r="N402" s="33">
        <v>17.7</v>
      </c>
    </row>
    <row r="403" spans="1:14" x14ac:dyDescent="0.3">
      <c r="A403" s="36" t="s">
        <v>13</v>
      </c>
      <c r="B403" s="4">
        <v>2017</v>
      </c>
      <c r="C403" s="36" t="s">
        <v>27</v>
      </c>
      <c r="D403" s="36" t="s">
        <v>37</v>
      </c>
      <c r="E403" s="41">
        <v>11301</v>
      </c>
      <c r="F403" s="16">
        <v>31718</v>
      </c>
      <c r="G403" s="16">
        <v>32264.355</v>
      </c>
      <c r="H403" s="33">
        <v>2772.5</v>
      </c>
      <c r="I403" s="44">
        <v>1779229.44</v>
      </c>
      <c r="J403" s="44">
        <v>4294.38</v>
      </c>
      <c r="K403" s="46">
        <v>2.855</v>
      </c>
      <c r="L403" s="33">
        <v>25.288</v>
      </c>
      <c r="M403" s="33">
        <v>34.872</v>
      </c>
      <c r="N403" s="33">
        <v>17.7</v>
      </c>
    </row>
    <row r="404" spans="1:14" x14ac:dyDescent="0.3">
      <c r="A404" s="36" t="s">
        <v>18</v>
      </c>
      <c r="B404" s="4">
        <v>2017</v>
      </c>
      <c r="C404" s="36" t="s">
        <v>705</v>
      </c>
      <c r="D404" s="36" t="s">
        <v>37</v>
      </c>
      <c r="E404" s="41">
        <v>910</v>
      </c>
      <c r="F404" s="16">
        <v>47160</v>
      </c>
      <c r="G404" s="16">
        <v>41323.1</v>
      </c>
      <c r="H404" s="33">
        <v>2772.5</v>
      </c>
      <c r="I404" s="44">
        <v>143270.39999999999</v>
      </c>
      <c r="J404" s="44">
        <v>345.8</v>
      </c>
      <c r="K404" s="46">
        <v>45.41</v>
      </c>
      <c r="L404" s="33">
        <v>25.288</v>
      </c>
      <c r="M404" s="33">
        <v>34.872</v>
      </c>
      <c r="N404" s="33">
        <v>17.7</v>
      </c>
    </row>
    <row r="405" spans="1:14" x14ac:dyDescent="0.3">
      <c r="A405" s="36" t="s">
        <v>22</v>
      </c>
      <c r="B405" s="4">
        <v>2017</v>
      </c>
      <c r="C405" s="36" t="s">
        <v>27</v>
      </c>
      <c r="D405" s="36" t="s">
        <v>23</v>
      </c>
      <c r="E405" s="41">
        <v>727642</v>
      </c>
      <c r="F405" s="16">
        <v>1486852</v>
      </c>
      <c r="G405" s="16">
        <v>1402166.1340000001</v>
      </c>
      <c r="H405" s="33">
        <v>1111.7</v>
      </c>
      <c r="I405" s="44">
        <v>114559956.5</v>
      </c>
      <c r="J405" s="44">
        <v>276503.96000000002</v>
      </c>
      <c r="K405" s="46">
        <v>1.927</v>
      </c>
      <c r="L405" s="33">
        <v>25.681999999999999</v>
      </c>
      <c r="M405" s="33">
        <v>35.969000000000001</v>
      </c>
      <c r="N405" s="33">
        <v>16.843</v>
      </c>
    </row>
    <row r="406" spans="1:14" x14ac:dyDescent="0.3">
      <c r="A406" s="36" t="s">
        <v>22</v>
      </c>
      <c r="B406" s="4">
        <v>2017</v>
      </c>
      <c r="C406" s="36" t="s">
        <v>27</v>
      </c>
      <c r="D406" s="36" t="s">
        <v>23</v>
      </c>
      <c r="E406" s="41">
        <v>42291</v>
      </c>
      <c r="F406" s="16">
        <v>67706</v>
      </c>
      <c r="G406" s="16">
        <v>71260.335000000006</v>
      </c>
      <c r="H406" s="33">
        <v>1111.7</v>
      </c>
      <c r="I406" s="44">
        <v>6658295.04</v>
      </c>
      <c r="J406" s="44">
        <v>16070.58</v>
      </c>
      <c r="K406" s="46">
        <v>1.6850000000000001</v>
      </c>
      <c r="L406" s="33">
        <v>25.681999999999999</v>
      </c>
      <c r="M406" s="33">
        <v>35.969000000000001</v>
      </c>
      <c r="N406" s="33">
        <v>16.843</v>
      </c>
    </row>
    <row r="407" spans="1:14" x14ac:dyDescent="0.3">
      <c r="A407" s="36" t="s">
        <v>22</v>
      </c>
      <c r="B407" s="4">
        <v>2017</v>
      </c>
      <c r="C407" s="36" t="s">
        <v>120</v>
      </c>
      <c r="D407" s="36" t="s">
        <v>23</v>
      </c>
      <c r="E407" s="41">
        <v>7902</v>
      </c>
      <c r="F407" s="16" t="s">
        <v>208</v>
      </c>
      <c r="G407" s="16">
        <v>14152.482</v>
      </c>
      <c r="H407" s="33">
        <v>1111.7</v>
      </c>
      <c r="I407" s="44">
        <v>1244090.8799999999</v>
      </c>
      <c r="J407" s="44">
        <v>3002.76</v>
      </c>
      <c r="K407" s="46">
        <v>1.7909999999999999</v>
      </c>
      <c r="L407" s="33">
        <v>25.681999999999999</v>
      </c>
      <c r="M407" s="33">
        <v>35.969000000000001</v>
      </c>
      <c r="N407" s="33">
        <v>16.843</v>
      </c>
    </row>
    <row r="408" spans="1:14" x14ac:dyDescent="0.3">
      <c r="A408" s="36" t="s">
        <v>13</v>
      </c>
      <c r="B408" s="4">
        <v>2017</v>
      </c>
      <c r="C408" s="36" t="s">
        <v>49</v>
      </c>
      <c r="D408" s="36" t="s">
        <v>23</v>
      </c>
      <c r="E408" s="41" t="s">
        <v>210</v>
      </c>
      <c r="F408" s="16">
        <v>2123100</v>
      </c>
      <c r="G408" s="16">
        <v>2138886.2999999998</v>
      </c>
      <c r="H408" s="33">
        <v>1111.7</v>
      </c>
      <c r="I408" s="44">
        <v>116119399.7</v>
      </c>
      <c r="J408" s="44">
        <v>280267.86</v>
      </c>
      <c r="K408" s="46">
        <v>2.9</v>
      </c>
      <c r="L408" s="33" t="s">
        <v>211</v>
      </c>
      <c r="M408" s="33">
        <v>35.969000000000001</v>
      </c>
      <c r="N408" s="33">
        <v>16.843</v>
      </c>
    </row>
    <row r="409" spans="1:14" x14ac:dyDescent="0.3">
      <c r="A409" s="36" t="s">
        <v>13</v>
      </c>
      <c r="B409" s="4">
        <v>2017</v>
      </c>
      <c r="C409" s="36" t="s">
        <v>27</v>
      </c>
      <c r="D409" s="36" t="s">
        <v>23</v>
      </c>
      <c r="E409" s="41">
        <v>30634</v>
      </c>
      <c r="F409" s="16">
        <v>81726</v>
      </c>
      <c r="G409" s="16">
        <v>81726</v>
      </c>
      <c r="H409" s="33">
        <v>1111.7</v>
      </c>
      <c r="I409" s="44">
        <v>4823016.96</v>
      </c>
      <c r="J409" s="44">
        <v>11640.92</v>
      </c>
      <c r="K409" s="46">
        <v>2.667820069204152</v>
      </c>
      <c r="L409" s="33">
        <v>25.681999999999999</v>
      </c>
      <c r="M409" s="33">
        <v>35.969000000000001</v>
      </c>
      <c r="N409" s="33">
        <v>16.843</v>
      </c>
    </row>
    <row r="410" spans="1:14" x14ac:dyDescent="0.3">
      <c r="A410" s="36" t="s">
        <v>13</v>
      </c>
      <c r="B410" s="4">
        <v>2017</v>
      </c>
      <c r="C410" s="36" t="s">
        <v>120</v>
      </c>
      <c r="D410" s="36" t="s">
        <v>23</v>
      </c>
      <c r="E410" s="41">
        <v>224744</v>
      </c>
      <c r="F410" s="16">
        <v>702645</v>
      </c>
      <c r="G410" s="16">
        <v>688615.61600000004</v>
      </c>
      <c r="H410" s="33">
        <v>1207.2793925925903</v>
      </c>
      <c r="I410" s="44">
        <v>35383695.359999999</v>
      </c>
      <c r="J410" s="44">
        <v>85402.72</v>
      </c>
      <c r="K410" s="46">
        <v>3.0640000000000001</v>
      </c>
      <c r="L410" s="33">
        <v>25.681999999999999</v>
      </c>
      <c r="M410" s="33">
        <v>35.969000000000001</v>
      </c>
      <c r="N410" s="33">
        <v>16.843</v>
      </c>
    </row>
    <row r="411" spans="1:14" x14ac:dyDescent="0.3">
      <c r="A411" s="36" t="s">
        <v>18</v>
      </c>
      <c r="B411" s="4">
        <v>2017</v>
      </c>
      <c r="C411" s="36" t="s">
        <v>705</v>
      </c>
      <c r="D411" s="36" t="s">
        <v>23</v>
      </c>
      <c r="E411" s="41">
        <v>400000</v>
      </c>
      <c r="F411" s="16">
        <v>37460951</v>
      </c>
      <c r="G411" s="16">
        <v>36760000</v>
      </c>
      <c r="H411" s="33">
        <v>1111.7</v>
      </c>
      <c r="I411" s="44">
        <v>62976000</v>
      </c>
      <c r="J411" s="44">
        <v>152000</v>
      </c>
      <c r="K411" s="46">
        <v>91.9</v>
      </c>
      <c r="L411" s="33">
        <v>25.681999999999999</v>
      </c>
      <c r="M411" s="33">
        <v>35.969000000000001</v>
      </c>
      <c r="N411" s="33">
        <v>16.843</v>
      </c>
    </row>
    <row r="412" spans="1:14" x14ac:dyDescent="0.3">
      <c r="A412" s="36" t="s">
        <v>31</v>
      </c>
      <c r="B412" s="4">
        <v>2017</v>
      </c>
      <c r="C412" s="36" t="s">
        <v>49</v>
      </c>
      <c r="D412" s="36" t="s">
        <v>23</v>
      </c>
      <c r="E412" s="41">
        <v>111388</v>
      </c>
      <c r="F412" s="16">
        <v>112325</v>
      </c>
      <c r="G412" s="16">
        <v>105818.59999999999</v>
      </c>
      <c r="H412" s="33">
        <v>1111.7</v>
      </c>
      <c r="I412" s="44">
        <v>17536926.719999999</v>
      </c>
      <c r="J412" s="44">
        <v>42327.44</v>
      </c>
      <c r="K412" s="46" t="s">
        <v>212</v>
      </c>
      <c r="L412" s="33">
        <v>25.681999999999999</v>
      </c>
      <c r="M412" s="33">
        <v>35.969000000000001</v>
      </c>
      <c r="N412" s="33" t="s">
        <v>213</v>
      </c>
    </row>
    <row r="413" spans="1:14" x14ac:dyDescent="0.3">
      <c r="A413" s="36" t="s">
        <v>31</v>
      </c>
      <c r="B413" s="4">
        <v>2017</v>
      </c>
      <c r="C413" s="36" t="s">
        <v>27</v>
      </c>
      <c r="D413" s="36" t="s">
        <v>23</v>
      </c>
      <c r="E413" s="41">
        <v>57696</v>
      </c>
      <c r="F413" s="16">
        <v>33635</v>
      </c>
      <c r="G413" s="16">
        <v>53484.192000000003</v>
      </c>
      <c r="H413" s="33">
        <v>1111.7</v>
      </c>
      <c r="I413" s="44">
        <v>9083658.2400000002</v>
      </c>
      <c r="J413" s="44">
        <v>21924.48</v>
      </c>
      <c r="K413" s="46">
        <v>0.92700000000000005</v>
      </c>
      <c r="L413" s="33">
        <v>25.681999999999999</v>
      </c>
      <c r="M413" s="33">
        <v>35.969000000000001</v>
      </c>
      <c r="N413" s="33">
        <v>16.843</v>
      </c>
    </row>
    <row r="414" spans="1:14" x14ac:dyDescent="0.3">
      <c r="A414" s="36" t="s">
        <v>31</v>
      </c>
      <c r="B414" s="4">
        <v>2017</v>
      </c>
      <c r="C414" s="36" t="s">
        <v>120</v>
      </c>
      <c r="D414" s="36" t="s">
        <v>23</v>
      </c>
      <c r="E414" s="41">
        <v>4014</v>
      </c>
      <c r="F414" s="16">
        <v>4831</v>
      </c>
      <c r="G414" s="16">
        <v>5290.4520000000002</v>
      </c>
      <c r="H414" s="33">
        <v>1111.7</v>
      </c>
      <c r="I414" s="44">
        <v>631964.16000000003</v>
      </c>
      <c r="J414" s="44">
        <v>1525.32</v>
      </c>
      <c r="K414" s="46">
        <v>1.3180000000000001</v>
      </c>
      <c r="L414" s="33">
        <v>25.681999999999999</v>
      </c>
      <c r="M414" s="33">
        <v>35.969000000000001</v>
      </c>
      <c r="N414" s="33">
        <v>16.843</v>
      </c>
    </row>
    <row r="415" spans="1:14" x14ac:dyDescent="0.3">
      <c r="A415" s="36" t="s">
        <v>32</v>
      </c>
      <c r="B415" s="4">
        <v>2017</v>
      </c>
      <c r="C415" s="36" t="s">
        <v>49</v>
      </c>
      <c r="D415" s="36" t="s">
        <v>23</v>
      </c>
      <c r="E415" s="41">
        <v>132397</v>
      </c>
      <c r="F415" s="16">
        <v>64138</v>
      </c>
      <c r="G415" s="16">
        <v>49913.669000000002</v>
      </c>
      <c r="H415" s="33">
        <v>1111.7</v>
      </c>
      <c r="I415" s="44">
        <v>20844583.68</v>
      </c>
      <c r="J415" s="44">
        <v>50310.86</v>
      </c>
      <c r="K415" s="46">
        <v>0.377</v>
      </c>
      <c r="L415" s="33">
        <v>25.681999999999999</v>
      </c>
      <c r="M415" s="33">
        <v>35.969000000000001</v>
      </c>
      <c r="N415" s="33">
        <v>16.843</v>
      </c>
    </row>
    <row r="416" spans="1:14" x14ac:dyDescent="0.3">
      <c r="A416" s="36" t="s">
        <v>32</v>
      </c>
      <c r="B416" s="4">
        <v>2017</v>
      </c>
      <c r="C416" s="36" t="s">
        <v>27</v>
      </c>
      <c r="D416" s="36" t="s">
        <v>23</v>
      </c>
      <c r="E416" s="41">
        <v>3179</v>
      </c>
      <c r="F416" s="16">
        <v>1418</v>
      </c>
      <c r="G416" s="16">
        <v>1532.278</v>
      </c>
      <c r="H416" s="33">
        <v>1111.7</v>
      </c>
      <c r="I416" s="44">
        <v>500501.76000000001</v>
      </c>
      <c r="J416" s="44">
        <v>1208.02</v>
      </c>
      <c r="K416" s="46">
        <v>0.48199999999999998</v>
      </c>
      <c r="L416" s="33">
        <v>25.681999999999999</v>
      </c>
      <c r="M416" s="33">
        <v>35.969000000000001</v>
      </c>
      <c r="N416" s="33">
        <v>16.843</v>
      </c>
    </row>
    <row r="417" spans="1:14" x14ac:dyDescent="0.3">
      <c r="A417" s="36" t="s">
        <v>32</v>
      </c>
      <c r="B417" s="4">
        <v>2017</v>
      </c>
      <c r="C417" s="36" t="s">
        <v>120</v>
      </c>
      <c r="D417" s="36" t="s">
        <v>23</v>
      </c>
      <c r="E417" s="41">
        <v>992</v>
      </c>
      <c r="F417" s="16">
        <v>523</v>
      </c>
      <c r="G417" s="16">
        <v>485.08799999999997</v>
      </c>
      <c r="H417" s="33">
        <v>1111.7</v>
      </c>
      <c r="I417" s="44">
        <v>156180.48000000001</v>
      </c>
      <c r="J417" s="44">
        <v>376.96</v>
      </c>
      <c r="K417" s="46">
        <v>0.48899999999999999</v>
      </c>
      <c r="L417" s="33">
        <v>25.681999999999999</v>
      </c>
      <c r="M417" s="33">
        <v>35.969000000000001</v>
      </c>
      <c r="N417" s="33">
        <v>16.843</v>
      </c>
    </row>
    <row r="418" spans="1:14" x14ac:dyDescent="0.3">
      <c r="A418" s="36" t="s">
        <v>20</v>
      </c>
      <c r="B418" s="4">
        <v>2017</v>
      </c>
      <c r="C418" s="36" t="s">
        <v>27</v>
      </c>
      <c r="D418" s="36" t="s">
        <v>23</v>
      </c>
      <c r="E418" s="41">
        <v>193338</v>
      </c>
      <c r="F418" s="16">
        <v>205904.97</v>
      </c>
      <c r="G418" s="16">
        <v>205904.97</v>
      </c>
      <c r="H418" s="33">
        <v>1111.7</v>
      </c>
      <c r="I418" s="44">
        <v>30439134.719999999</v>
      </c>
      <c r="J418" s="44">
        <v>73468.44</v>
      </c>
      <c r="K418" s="46">
        <v>1.0649999999999999</v>
      </c>
      <c r="L418" s="33" t="s">
        <v>214</v>
      </c>
      <c r="M418" s="33">
        <v>35.969000000000001</v>
      </c>
      <c r="N418" s="33">
        <v>16.843</v>
      </c>
    </row>
    <row r="419" spans="1:14" x14ac:dyDescent="0.3">
      <c r="A419" s="36" t="s">
        <v>22</v>
      </c>
      <c r="B419" s="4">
        <v>2017</v>
      </c>
      <c r="C419" s="36" t="s">
        <v>705</v>
      </c>
      <c r="D419" s="36" t="s">
        <v>41</v>
      </c>
      <c r="E419" s="41">
        <v>86.5</v>
      </c>
      <c r="F419" s="16">
        <v>110</v>
      </c>
      <c r="G419" s="16">
        <v>117.64000000000001</v>
      </c>
      <c r="H419" s="33">
        <v>2664.8</v>
      </c>
      <c r="I419" s="44">
        <v>13618.56</v>
      </c>
      <c r="J419" s="44">
        <v>32.869999999999997</v>
      </c>
      <c r="K419" s="46">
        <v>1.36</v>
      </c>
      <c r="L419" s="33">
        <v>25.411999999999999</v>
      </c>
      <c r="M419" s="33">
        <v>32.545999999999999</v>
      </c>
      <c r="N419" s="33">
        <v>19.86</v>
      </c>
    </row>
    <row r="420" spans="1:14" x14ac:dyDescent="0.3">
      <c r="A420" s="36" t="s">
        <v>13</v>
      </c>
      <c r="B420" s="4">
        <v>2017</v>
      </c>
      <c r="C420" s="36" t="s">
        <v>176</v>
      </c>
      <c r="D420" s="36" t="s">
        <v>41</v>
      </c>
      <c r="E420" s="41">
        <v>58278</v>
      </c>
      <c r="F420" s="16">
        <v>148913</v>
      </c>
      <c r="G420" s="16">
        <v>129260.60399999999</v>
      </c>
      <c r="H420" s="33">
        <v>2664.8</v>
      </c>
      <c r="I420" s="44">
        <v>9175288.3200000003</v>
      </c>
      <c r="J420" s="44">
        <v>22145.64</v>
      </c>
      <c r="K420" s="46">
        <v>2.218</v>
      </c>
      <c r="L420" s="33">
        <v>25.411999999999999</v>
      </c>
      <c r="M420" s="33">
        <v>32.545999999999999</v>
      </c>
      <c r="N420" s="33">
        <v>19.86</v>
      </c>
    </row>
    <row r="421" spans="1:14" x14ac:dyDescent="0.3">
      <c r="A421" s="36" t="s">
        <v>13</v>
      </c>
      <c r="B421" s="4">
        <v>2017</v>
      </c>
      <c r="C421" s="36" t="s">
        <v>120</v>
      </c>
      <c r="D421" s="36" t="s">
        <v>41</v>
      </c>
      <c r="E421" s="41">
        <v>49693</v>
      </c>
      <c r="F421" s="16">
        <v>153463</v>
      </c>
      <c r="G421" s="16">
        <v>153463</v>
      </c>
      <c r="H421" s="33">
        <v>2664.8</v>
      </c>
      <c r="I421" s="44">
        <v>7823665.9199999999</v>
      </c>
      <c r="J421" s="44">
        <v>18883.34</v>
      </c>
      <c r="K421" s="46">
        <v>3.0882216811220897</v>
      </c>
      <c r="L421" s="33">
        <v>25.411999999999999</v>
      </c>
      <c r="M421" s="33">
        <v>32.545999999999999</v>
      </c>
      <c r="N421" s="33">
        <v>19.86</v>
      </c>
    </row>
    <row r="422" spans="1:14" x14ac:dyDescent="0.3">
      <c r="A422" s="36" t="s">
        <v>13</v>
      </c>
      <c r="B422" s="4">
        <v>2017</v>
      </c>
      <c r="C422" s="36" t="s">
        <v>324</v>
      </c>
      <c r="D422" s="36" t="s">
        <v>41</v>
      </c>
      <c r="E422" s="41">
        <v>81115</v>
      </c>
      <c r="F422" s="16">
        <v>218934</v>
      </c>
      <c r="G422" s="16">
        <v>201489.66</v>
      </c>
      <c r="H422" s="33">
        <v>2664.8</v>
      </c>
      <c r="I422" s="44">
        <v>12770745.6</v>
      </c>
      <c r="J422" s="44">
        <v>30823.7</v>
      </c>
      <c r="K422" s="46">
        <v>2.484</v>
      </c>
      <c r="L422" s="33">
        <v>25.411999999999999</v>
      </c>
      <c r="M422" s="33">
        <v>32.545999999999999</v>
      </c>
      <c r="N422" s="33">
        <v>19.86</v>
      </c>
    </row>
    <row r="423" spans="1:14" x14ac:dyDescent="0.3">
      <c r="A423" s="36" t="s">
        <v>18</v>
      </c>
      <c r="B423" s="4">
        <v>2017</v>
      </c>
      <c r="C423" s="36" t="s">
        <v>705</v>
      </c>
      <c r="D423" s="36" t="s">
        <v>41</v>
      </c>
      <c r="E423" s="41">
        <v>1047.674</v>
      </c>
      <c r="F423" s="16">
        <v>115110</v>
      </c>
      <c r="G423" s="16">
        <v>71439.842385999989</v>
      </c>
      <c r="H423" s="33">
        <v>2664.8</v>
      </c>
      <c r="I423" s="44">
        <v>269452.79355555557</v>
      </c>
      <c r="J423" s="44">
        <v>398.11599999999999</v>
      </c>
      <c r="K423" s="46">
        <v>68.188999999999993</v>
      </c>
      <c r="L423" s="33">
        <v>25.411999999999999</v>
      </c>
      <c r="M423" s="33">
        <v>32.545999999999999</v>
      </c>
      <c r="N423" s="33">
        <v>19.86</v>
      </c>
    </row>
    <row r="424" spans="1:14" x14ac:dyDescent="0.3">
      <c r="A424" s="36" t="s">
        <v>20</v>
      </c>
      <c r="B424" s="4">
        <v>2017</v>
      </c>
      <c r="C424" s="36" t="s">
        <v>705</v>
      </c>
      <c r="D424" s="36" t="s">
        <v>41</v>
      </c>
      <c r="E424" s="41">
        <v>1</v>
      </c>
      <c r="F424" s="16">
        <v>1</v>
      </c>
      <c r="G424" s="16">
        <v>1</v>
      </c>
      <c r="H424" s="33">
        <v>2664.8</v>
      </c>
      <c r="I424" s="44">
        <v>157.44</v>
      </c>
      <c r="J424" s="44">
        <v>0.38</v>
      </c>
      <c r="K424" s="46">
        <v>1</v>
      </c>
      <c r="L424" s="33">
        <v>25.411999999999999</v>
      </c>
      <c r="M424" s="33">
        <v>32.545999999999999</v>
      </c>
      <c r="N424" s="33">
        <v>19.86</v>
      </c>
    </row>
    <row r="425" spans="1:14" x14ac:dyDescent="0.3">
      <c r="A425" s="36" t="s">
        <v>22</v>
      </c>
      <c r="B425" s="4">
        <v>2017</v>
      </c>
      <c r="C425" s="36" t="s">
        <v>49</v>
      </c>
      <c r="D425" s="36" t="s">
        <v>80</v>
      </c>
      <c r="E425" s="41">
        <v>62373</v>
      </c>
      <c r="F425" s="16">
        <v>213587</v>
      </c>
      <c r="G425" s="16">
        <v>207140.73300000001</v>
      </c>
      <c r="H425" s="33">
        <v>970.9</v>
      </c>
      <c r="I425" s="44">
        <v>9820005.1199999992</v>
      </c>
      <c r="J425" s="44">
        <v>23701.74</v>
      </c>
      <c r="K425" s="46">
        <v>3.3210000000000002</v>
      </c>
      <c r="L425" s="33">
        <v>27.852</v>
      </c>
      <c r="M425" s="33">
        <v>37.246000000000002</v>
      </c>
      <c r="N425" s="33">
        <v>20.294</v>
      </c>
    </row>
    <row r="426" spans="1:14" x14ac:dyDescent="0.3">
      <c r="A426" s="36" t="s">
        <v>22</v>
      </c>
      <c r="B426" s="4">
        <v>2017</v>
      </c>
      <c r="C426" s="36" t="s">
        <v>27</v>
      </c>
      <c r="D426" s="36" t="s">
        <v>80</v>
      </c>
      <c r="E426" s="41">
        <v>24140</v>
      </c>
      <c r="F426" s="16">
        <v>107745</v>
      </c>
      <c r="G426" s="16">
        <v>104695.18</v>
      </c>
      <c r="H426" s="33">
        <v>970.9</v>
      </c>
      <c r="I426" s="44">
        <v>3800601.6</v>
      </c>
      <c r="J426" s="44">
        <v>9173.2000000000007</v>
      </c>
      <c r="K426" s="46">
        <v>4.3369999999999997</v>
      </c>
      <c r="L426" s="33">
        <v>27.852</v>
      </c>
      <c r="M426" s="33">
        <v>37.246000000000002</v>
      </c>
      <c r="N426" s="33">
        <v>20.294</v>
      </c>
    </row>
    <row r="427" spans="1:14" x14ac:dyDescent="0.3">
      <c r="A427" s="36" t="s">
        <v>13</v>
      </c>
      <c r="B427" s="4">
        <v>2017</v>
      </c>
      <c r="C427" s="36" t="s">
        <v>176</v>
      </c>
      <c r="D427" s="36" t="s">
        <v>80</v>
      </c>
      <c r="E427" s="41">
        <v>235255</v>
      </c>
      <c r="F427" s="16">
        <v>906616</v>
      </c>
      <c r="G427" s="16">
        <v>933491.84</v>
      </c>
      <c r="H427" s="33">
        <v>970.9</v>
      </c>
      <c r="I427" s="44">
        <v>37038547.200000003</v>
      </c>
      <c r="J427" s="44">
        <v>89396.9</v>
      </c>
      <c r="K427" s="46">
        <v>3.968</v>
      </c>
      <c r="L427" s="33">
        <v>27.852</v>
      </c>
      <c r="M427" s="33">
        <v>37.246000000000002</v>
      </c>
      <c r="N427" s="33">
        <v>20.294</v>
      </c>
    </row>
    <row r="428" spans="1:14" x14ac:dyDescent="0.3">
      <c r="A428" s="36" t="s">
        <v>13</v>
      </c>
      <c r="B428" s="4">
        <v>2017</v>
      </c>
      <c r="C428" s="36" t="s">
        <v>120</v>
      </c>
      <c r="D428" s="36" t="s">
        <v>80</v>
      </c>
      <c r="E428" s="41">
        <v>276272</v>
      </c>
      <c r="F428" s="16">
        <v>1234550</v>
      </c>
      <c r="G428" s="16">
        <v>1229686.6719999998</v>
      </c>
      <c r="H428" s="33">
        <v>970.9</v>
      </c>
      <c r="I428" s="44">
        <v>43496263.68</v>
      </c>
      <c r="J428" s="44">
        <v>104983.36</v>
      </c>
      <c r="K428" s="46">
        <v>4.4509999999999996</v>
      </c>
      <c r="L428" s="33">
        <v>27.852</v>
      </c>
      <c r="M428" s="33">
        <v>37.246000000000002</v>
      </c>
      <c r="N428" s="33">
        <v>20.294</v>
      </c>
    </row>
    <row r="429" spans="1:14" x14ac:dyDescent="0.3">
      <c r="A429" s="36" t="s">
        <v>13</v>
      </c>
      <c r="B429" s="4">
        <v>2017</v>
      </c>
      <c r="C429" s="36" t="s">
        <v>324</v>
      </c>
      <c r="D429" s="36" t="s">
        <v>80</v>
      </c>
      <c r="E429" s="41">
        <v>1317338</v>
      </c>
      <c r="F429" s="16">
        <v>4497284</v>
      </c>
      <c r="G429" s="16">
        <v>5452461.9819999998</v>
      </c>
      <c r="H429" s="33">
        <v>970.9</v>
      </c>
      <c r="I429" s="44">
        <v>207401694.69999999</v>
      </c>
      <c r="J429" s="44">
        <v>500588.44</v>
      </c>
      <c r="K429" s="46">
        <v>4.1390000000000002</v>
      </c>
      <c r="L429" s="33">
        <v>27.852</v>
      </c>
      <c r="M429" s="33">
        <v>37.246000000000002</v>
      </c>
      <c r="N429" s="33">
        <v>20.294</v>
      </c>
    </row>
    <row r="430" spans="1:14" x14ac:dyDescent="0.3">
      <c r="A430" s="36" t="s">
        <v>18</v>
      </c>
      <c r="B430" s="4">
        <v>2017</v>
      </c>
      <c r="C430" s="36" t="s">
        <v>705</v>
      </c>
      <c r="D430" s="36" t="s">
        <v>80</v>
      </c>
      <c r="E430" s="41">
        <v>171856</v>
      </c>
      <c r="F430" s="16">
        <v>17155603</v>
      </c>
      <c r="G430" s="16">
        <v>16240392</v>
      </c>
      <c r="H430" s="33">
        <v>970.9</v>
      </c>
      <c r="I430" s="44">
        <v>27057008.640000001</v>
      </c>
      <c r="J430" s="44">
        <v>65305.279999999999</v>
      </c>
      <c r="K430" s="46">
        <v>94.5</v>
      </c>
      <c r="L430" s="33">
        <v>27.852</v>
      </c>
      <c r="M430" s="33">
        <v>37.246000000000002</v>
      </c>
      <c r="N430" s="33">
        <v>20.294</v>
      </c>
    </row>
    <row r="431" spans="1:14" x14ac:dyDescent="0.3">
      <c r="A431" s="36" t="s">
        <v>31</v>
      </c>
      <c r="B431" s="4">
        <v>2017</v>
      </c>
      <c r="C431" s="36" t="s">
        <v>49</v>
      </c>
      <c r="D431" s="36" t="s">
        <v>80</v>
      </c>
      <c r="E431" s="41">
        <v>542</v>
      </c>
      <c r="F431" s="16">
        <v>1057</v>
      </c>
      <c r="G431" s="16">
        <v>1069.366</v>
      </c>
      <c r="H431" s="33">
        <v>970.9</v>
      </c>
      <c r="I431" s="44">
        <v>85332.479999999996</v>
      </c>
      <c r="J431" s="44">
        <v>205.96</v>
      </c>
      <c r="K431" s="46">
        <v>1.9730000000000001</v>
      </c>
      <c r="L431" s="33">
        <v>27.852</v>
      </c>
      <c r="M431" s="33">
        <v>37.246000000000002</v>
      </c>
      <c r="N431" s="33">
        <v>20.294</v>
      </c>
    </row>
    <row r="432" spans="1:14" x14ac:dyDescent="0.3">
      <c r="A432" s="36" t="s">
        <v>31</v>
      </c>
      <c r="B432" s="4">
        <v>2017</v>
      </c>
      <c r="C432" s="36" t="s">
        <v>27</v>
      </c>
      <c r="D432" s="36" t="s">
        <v>80</v>
      </c>
      <c r="E432" s="41">
        <v>6207</v>
      </c>
      <c r="F432" s="16">
        <v>4936</v>
      </c>
      <c r="G432" s="16">
        <v>5561.4719999999998</v>
      </c>
      <c r="H432" s="33">
        <v>970.9</v>
      </c>
      <c r="I432" s="44">
        <v>977230.08</v>
      </c>
      <c r="J432" s="44">
        <v>2358.66</v>
      </c>
      <c r="K432" s="46">
        <v>0.89600000000000002</v>
      </c>
      <c r="L432" s="33">
        <v>27.852</v>
      </c>
      <c r="M432" s="33">
        <v>37.246000000000002</v>
      </c>
      <c r="N432" s="33">
        <v>20.294</v>
      </c>
    </row>
    <row r="433" spans="1:14" x14ac:dyDescent="0.3">
      <c r="A433" s="36" t="s">
        <v>32</v>
      </c>
      <c r="B433" s="4">
        <v>2017</v>
      </c>
      <c r="C433" s="36" t="s">
        <v>49</v>
      </c>
      <c r="D433" s="36" t="s">
        <v>80</v>
      </c>
      <c r="E433" s="41">
        <v>58422</v>
      </c>
      <c r="F433" s="16">
        <v>53226</v>
      </c>
      <c r="G433" s="16">
        <v>52112.423999999999</v>
      </c>
      <c r="H433" s="33">
        <v>970.9</v>
      </c>
      <c r="I433" s="44">
        <v>35636860.853749998</v>
      </c>
      <c r="J433" s="44">
        <v>22200.36</v>
      </c>
      <c r="K433" s="46">
        <v>0.89200000000000002</v>
      </c>
      <c r="L433" s="33">
        <v>27.852</v>
      </c>
      <c r="M433" s="33">
        <v>37.246000000000002</v>
      </c>
      <c r="N433" s="33">
        <v>20.294</v>
      </c>
    </row>
    <row r="434" spans="1:14" x14ac:dyDescent="0.3">
      <c r="A434" s="36" t="s">
        <v>32</v>
      </c>
      <c r="B434" s="4">
        <v>2017</v>
      </c>
      <c r="C434" s="36" t="s">
        <v>27</v>
      </c>
      <c r="D434" s="36" t="s">
        <v>80</v>
      </c>
      <c r="E434" s="41">
        <v>367910</v>
      </c>
      <c r="F434" s="16">
        <v>248377</v>
      </c>
      <c r="G434" s="16">
        <v>250178.80000000002</v>
      </c>
      <c r="H434" s="33">
        <v>970.9</v>
      </c>
      <c r="I434" s="44">
        <v>57923750.399999999</v>
      </c>
      <c r="J434" s="44">
        <v>139805.79999999999</v>
      </c>
      <c r="K434" s="46">
        <v>0.68</v>
      </c>
      <c r="L434" s="33">
        <v>27.852</v>
      </c>
      <c r="M434" s="33">
        <v>37.246000000000002</v>
      </c>
      <c r="N434" s="33">
        <v>20.294</v>
      </c>
    </row>
    <row r="435" spans="1:14" x14ac:dyDescent="0.3">
      <c r="A435" s="36" t="s">
        <v>22</v>
      </c>
      <c r="B435" s="4">
        <v>2018</v>
      </c>
      <c r="C435" s="36" t="s">
        <v>49</v>
      </c>
      <c r="D435" s="36" t="s">
        <v>52</v>
      </c>
      <c r="E435" s="41">
        <v>23993</v>
      </c>
      <c r="F435" s="16">
        <v>29467</v>
      </c>
      <c r="G435" s="16">
        <v>31334.858</v>
      </c>
      <c r="H435" s="33">
        <v>1220.5</v>
      </c>
      <c r="I435" s="44">
        <v>3891664.6</v>
      </c>
      <c r="J435" s="44">
        <v>8397.5499999999993</v>
      </c>
      <c r="K435" s="46">
        <v>1.306</v>
      </c>
      <c r="L435" s="33">
        <v>28.652000000000001</v>
      </c>
      <c r="M435" s="33">
        <v>38.509</v>
      </c>
      <c r="N435" s="33">
        <v>20.052</v>
      </c>
    </row>
    <row r="436" spans="1:14" x14ac:dyDescent="0.3">
      <c r="A436" s="36" t="s">
        <v>22</v>
      </c>
      <c r="B436" s="4">
        <v>2018</v>
      </c>
      <c r="C436" s="36" t="s">
        <v>27</v>
      </c>
      <c r="D436" s="36" t="s">
        <v>52</v>
      </c>
      <c r="E436" s="41">
        <v>8149</v>
      </c>
      <c r="F436" s="16">
        <v>13853</v>
      </c>
      <c r="G436" s="16">
        <v>14513.368999999999</v>
      </c>
      <c r="H436" s="33">
        <v>1220.5</v>
      </c>
      <c r="I436" s="44">
        <v>1321767.8</v>
      </c>
      <c r="J436" s="44">
        <v>2852.15</v>
      </c>
      <c r="K436" s="46">
        <v>1.7809999999999999</v>
      </c>
      <c r="L436" s="33">
        <v>28.652000000000001</v>
      </c>
      <c r="M436" s="33">
        <v>38.509</v>
      </c>
      <c r="N436" s="33">
        <v>20.052</v>
      </c>
    </row>
    <row r="437" spans="1:14" x14ac:dyDescent="0.3">
      <c r="A437" s="36" t="s">
        <v>13</v>
      </c>
      <c r="B437" s="4">
        <v>2018</v>
      </c>
      <c r="C437" s="36" t="s">
        <v>49</v>
      </c>
      <c r="D437" s="36" t="s">
        <v>52</v>
      </c>
      <c r="E437" s="41">
        <v>1563887</v>
      </c>
      <c r="F437" s="16">
        <v>5243250</v>
      </c>
      <c r="G437" s="16">
        <v>5104527.1679999996</v>
      </c>
      <c r="H437" s="33">
        <v>1220.5</v>
      </c>
      <c r="I437" s="44">
        <v>253662471.40000001</v>
      </c>
      <c r="J437" s="44">
        <v>547360.44999999995</v>
      </c>
      <c r="K437" s="46">
        <v>3.2639999999999998</v>
      </c>
      <c r="L437" s="33">
        <v>28.652000000000001</v>
      </c>
      <c r="M437" s="33">
        <v>38.509</v>
      </c>
      <c r="N437" s="33">
        <v>20.052</v>
      </c>
    </row>
    <row r="438" spans="1:14" x14ac:dyDescent="0.3">
      <c r="A438" s="36" t="s">
        <v>13</v>
      </c>
      <c r="B438" s="4">
        <v>2018</v>
      </c>
      <c r="C438" s="36" t="s">
        <v>27</v>
      </c>
      <c r="D438" s="36" t="s">
        <v>52</v>
      </c>
      <c r="E438" s="41">
        <v>644417</v>
      </c>
      <c r="F438" s="16">
        <v>2383698.483</v>
      </c>
      <c r="G438" s="16">
        <v>2383698.483</v>
      </c>
      <c r="H438" s="33">
        <v>1220.5</v>
      </c>
      <c r="I438" s="44">
        <v>104524437.40000001</v>
      </c>
      <c r="J438" s="44">
        <v>225545.95</v>
      </c>
      <c r="K438" s="46">
        <v>3.6989999999999998</v>
      </c>
      <c r="L438" s="33">
        <v>28.652000000000001</v>
      </c>
      <c r="M438" s="33">
        <v>38.509</v>
      </c>
      <c r="N438" s="33">
        <v>20.052</v>
      </c>
    </row>
    <row r="439" spans="1:14" x14ac:dyDescent="0.3">
      <c r="A439" s="36" t="s">
        <v>18</v>
      </c>
      <c r="B439" s="4">
        <v>2018</v>
      </c>
      <c r="C439" s="36" t="s">
        <v>49</v>
      </c>
      <c r="D439" s="36" t="s">
        <v>52</v>
      </c>
      <c r="E439" s="41">
        <v>101525</v>
      </c>
      <c r="F439" s="16">
        <v>8056925</v>
      </c>
      <c r="G439" s="16">
        <v>8532973.1999999993</v>
      </c>
      <c r="H439" s="33">
        <v>1220.5</v>
      </c>
      <c r="I439" s="44">
        <v>16467355</v>
      </c>
      <c r="J439" s="44">
        <v>35533.75</v>
      </c>
      <c r="K439" s="46">
        <v>84.048000000000002</v>
      </c>
      <c r="L439" s="33">
        <v>28.652000000000001</v>
      </c>
      <c r="M439" s="33">
        <v>38.509</v>
      </c>
      <c r="N439" s="33">
        <v>20.052</v>
      </c>
    </row>
    <row r="440" spans="1:14" x14ac:dyDescent="0.3">
      <c r="A440" s="36" t="s">
        <v>31</v>
      </c>
      <c r="B440" s="4">
        <v>2018</v>
      </c>
      <c r="C440" s="36" t="s">
        <v>49</v>
      </c>
      <c r="D440" s="36" t="s">
        <v>52</v>
      </c>
      <c r="E440" s="41">
        <v>3248</v>
      </c>
      <c r="F440" s="16">
        <v>1810</v>
      </c>
      <c r="G440" s="16">
        <v>3228.5120000000002</v>
      </c>
      <c r="H440" s="33">
        <v>1220.5</v>
      </c>
      <c r="I440" s="44">
        <v>526825.6</v>
      </c>
      <c r="J440" s="44">
        <v>1136.8</v>
      </c>
      <c r="K440" s="46">
        <v>0.99399999999999999</v>
      </c>
      <c r="L440" s="33">
        <v>28.652000000000001</v>
      </c>
      <c r="M440" s="33">
        <v>38.509</v>
      </c>
      <c r="N440" s="33">
        <v>20.052</v>
      </c>
    </row>
    <row r="441" spans="1:14" x14ac:dyDescent="0.3">
      <c r="A441" s="36" t="s">
        <v>31</v>
      </c>
      <c r="B441" s="4">
        <v>2018</v>
      </c>
      <c r="C441" s="36" t="s">
        <v>27</v>
      </c>
      <c r="D441" s="36" t="s">
        <v>52</v>
      </c>
      <c r="E441" s="41">
        <v>10081</v>
      </c>
      <c r="F441" s="16">
        <v>7363</v>
      </c>
      <c r="G441" s="16">
        <v>4627.1790000000001</v>
      </c>
      <c r="H441" s="33">
        <v>1220.5</v>
      </c>
      <c r="I441" s="44">
        <v>1635138.2</v>
      </c>
      <c r="J441" s="44">
        <v>3528.35</v>
      </c>
      <c r="K441" s="46">
        <v>0.45900000000000002</v>
      </c>
      <c r="L441" s="33">
        <v>28.652000000000001</v>
      </c>
      <c r="M441" s="33">
        <v>38.509</v>
      </c>
      <c r="N441" s="33">
        <v>20.052</v>
      </c>
    </row>
    <row r="442" spans="1:14" x14ac:dyDescent="0.3">
      <c r="A442" s="36" t="s">
        <v>32</v>
      </c>
      <c r="B442" s="4">
        <v>2018</v>
      </c>
      <c r="C442" s="36" t="s">
        <v>49</v>
      </c>
      <c r="D442" s="36" t="s">
        <v>52</v>
      </c>
      <c r="E442" s="41">
        <v>22364</v>
      </c>
      <c r="F442" s="16">
        <v>18119</v>
      </c>
      <c r="G442" s="16">
        <v>16884.82</v>
      </c>
      <c r="H442" s="33">
        <v>1220.5</v>
      </c>
      <c r="I442" s="44">
        <v>3627440.8</v>
      </c>
      <c r="J442" s="44">
        <v>7827.4</v>
      </c>
      <c r="K442" s="46">
        <v>0.755</v>
      </c>
      <c r="L442" s="33">
        <v>28.652000000000001</v>
      </c>
      <c r="M442" s="33">
        <v>38.509</v>
      </c>
      <c r="N442" s="33">
        <v>20.052</v>
      </c>
    </row>
    <row r="443" spans="1:14" x14ac:dyDescent="0.3">
      <c r="A443" s="36" t="s">
        <v>32</v>
      </c>
      <c r="B443" s="4">
        <v>2018</v>
      </c>
      <c r="C443" s="36" t="s">
        <v>27</v>
      </c>
      <c r="D443" s="36" t="s">
        <v>52</v>
      </c>
      <c r="E443" s="41">
        <v>295651</v>
      </c>
      <c r="F443" s="16">
        <v>292412</v>
      </c>
      <c r="G443" s="16">
        <v>231199.08199999999</v>
      </c>
      <c r="H443" s="33">
        <v>1220.5</v>
      </c>
      <c r="I443" s="44" t="s">
        <v>216</v>
      </c>
      <c r="J443" s="44">
        <v>103477.85</v>
      </c>
      <c r="K443" s="46">
        <v>0.78200000000000003</v>
      </c>
      <c r="L443" s="33">
        <v>28.652000000000001</v>
      </c>
      <c r="M443" s="33">
        <v>38.509</v>
      </c>
      <c r="N443" s="33">
        <v>20.052</v>
      </c>
    </row>
    <row r="444" spans="1:14" x14ac:dyDescent="0.3">
      <c r="A444" s="36" t="s">
        <v>20</v>
      </c>
      <c r="B444" s="4">
        <v>2018</v>
      </c>
      <c r="C444" s="36" t="s">
        <v>27</v>
      </c>
      <c r="D444" s="36" t="s">
        <v>52</v>
      </c>
      <c r="E444" s="41">
        <v>102</v>
      </c>
      <c r="F444" s="16">
        <v>19</v>
      </c>
      <c r="G444" s="16">
        <v>9.69</v>
      </c>
      <c r="H444" s="33">
        <v>1220.5</v>
      </c>
      <c r="I444" s="44">
        <v>489083.96888888883</v>
      </c>
      <c r="J444" s="44">
        <v>35.700000000000003</v>
      </c>
      <c r="K444" s="46">
        <v>9.5000000000000001E-2</v>
      </c>
      <c r="L444" s="33">
        <v>28.652000000000001</v>
      </c>
      <c r="M444" s="33">
        <v>38.509</v>
      </c>
      <c r="N444" s="33">
        <v>20.052</v>
      </c>
    </row>
    <row r="445" spans="1:14" x14ac:dyDescent="0.3">
      <c r="A445" s="36" t="s">
        <v>22</v>
      </c>
      <c r="B445" s="4">
        <v>2018</v>
      </c>
      <c r="C445" s="36" t="s">
        <v>49</v>
      </c>
      <c r="D445" s="36" t="s">
        <v>36</v>
      </c>
      <c r="E445" s="41">
        <v>26</v>
      </c>
      <c r="F445" s="16">
        <v>60</v>
      </c>
      <c r="G445" s="16">
        <v>60.06</v>
      </c>
      <c r="H445" s="33">
        <v>1693.9</v>
      </c>
      <c r="I445" s="44">
        <v>4217.2</v>
      </c>
      <c r="J445" s="44">
        <v>9.1</v>
      </c>
      <c r="K445" s="46">
        <v>2.31</v>
      </c>
      <c r="L445" s="33">
        <v>28.027999999999999</v>
      </c>
      <c r="M445" s="33">
        <v>32.582999999999998</v>
      </c>
      <c r="N445" s="33">
        <v>24.094999999999999</v>
      </c>
    </row>
    <row r="446" spans="1:14" x14ac:dyDescent="0.3">
      <c r="A446" s="36" t="s">
        <v>22</v>
      </c>
      <c r="B446" s="4">
        <v>2018</v>
      </c>
      <c r="C446" s="36" t="s">
        <v>27</v>
      </c>
      <c r="D446" s="36" t="s">
        <v>36</v>
      </c>
      <c r="E446" s="41">
        <v>1</v>
      </c>
      <c r="F446" s="16">
        <v>3</v>
      </c>
      <c r="G446" s="16">
        <v>3</v>
      </c>
      <c r="H446" s="33">
        <v>1693.9</v>
      </c>
      <c r="I446" s="44">
        <v>162.19999999999999</v>
      </c>
      <c r="J446" s="44">
        <v>0.35</v>
      </c>
      <c r="K446" s="46">
        <v>3</v>
      </c>
      <c r="L446" s="33">
        <v>28.027999999999999</v>
      </c>
      <c r="M446" s="33">
        <v>32.582999999999998</v>
      </c>
      <c r="N446" s="33">
        <v>24.094999999999999</v>
      </c>
    </row>
    <row r="447" spans="1:14" x14ac:dyDescent="0.3">
      <c r="A447" s="36" t="s">
        <v>22</v>
      </c>
      <c r="B447" s="4">
        <v>2018</v>
      </c>
      <c r="C447" s="36" t="s">
        <v>120</v>
      </c>
      <c r="D447" s="36" t="s">
        <v>36</v>
      </c>
      <c r="E447" s="41">
        <v>14</v>
      </c>
      <c r="F447" s="16">
        <v>35</v>
      </c>
      <c r="G447" s="16">
        <v>35</v>
      </c>
      <c r="H447" s="33">
        <v>1693.9</v>
      </c>
      <c r="I447" s="44">
        <v>2270.8000000000002</v>
      </c>
      <c r="J447" s="44">
        <v>4.9000000000000004</v>
      </c>
      <c r="K447" s="46">
        <v>2.5</v>
      </c>
      <c r="L447" s="33">
        <v>28.027999999999999</v>
      </c>
      <c r="M447" s="33">
        <v>32.582999999999998</v>
      </c>
      <c r="N447" s="33">
        <v>24.094999999999999</v>
      </c>
    </row>
    <row r="448" spans="1:14" x14ac:dyDescent="0.3">
      <c r="A448" s="36" t="s">
        <v>13</v>
      </c>
      <c r="B448" s="4">
        <v>2018</v>
      </c>
      <c r="C448" s="36" t="s">
        <v>49</v>
      </c>
      <c r="D448" s="36" t="s">
        <v>36</v>
      </c>
      <c r="E448" s="41">
        <v>4298</v>
      </c>
      <c r="F448" s="16">
        <v>16082</v>
      </c>
      <c r="G448" s="16">
        <v>14497.154</v>
      </c>
      <c r="H448" s="33">
        <v>1693.9</v>
      </c>
      <c r="I448" s="44">
        <v>697135.6</v>
      </c>
      <c r="J448" s="44">
        <v>1504.3</v>
      </c>
      <c r="K448" s="46">
        <v>3.3730000000000002</v>
      </c>
      <c r="L448" s="33">
        <v>28.027999999999999</v>
      </c>
      <c r="M448" s="33">
        <v>32.582999999999998</v>
      </c>
      <c r="N448" s="33">
        <v>24.094999999999999</v>
      </c>
    </row>
    <row r="449" spans="1:14" x14ac:dyDescent="0.3">
      <c r="A449" s="36" t="s">
        <v>13</v>
      </c>
      <c r="B449" s="4">
        <v>2018</v>
      </c>
      <c r="C449" s="36" t="s">
        <v>27</v>
      </c>
      <c r="D449" s="36" t="s">
        <v>36</v>
      </c>
      <c r="E449" s="41">
        <v>9048</v>
      </c>
      <c r="F449" s="16">
        <v>30635</v>
      </c>
      <c r="G449" s="16">
        <v>35983.896000000001</v>
      </c>
      <c r="H449" s="33">
        <v>1693.9</v>
      </c>
      <c r="I449" s="44">
        <v>1467585.6</v>
      </c>
      <c r="J449" s="44">
        <v>3166.8</v>
      </c>
      <c r="K449" s="46">
        <v>3.9769999999999999</v>
      </c>
      <c r="L449" s="33">
        <v>28.027999999999999</v>
      </c>
      <c r="M449" s="33">
        <v>32.582999999999998</v>
      </c>
      <c r="N449" s="33">
        <v>24.094999999999999</v>
      </c>
    </row>
    <row r="450" spans="1:14" x14ac:dyDescent="0.3">
      <c r="A450" s="36" t="s">
        <v>13</v>
      </c>
      <c r="B450" s="4">
        <v>2018</v>
      </c>
      <c r="C450" s="36" t="s">
        <v>120</v>
      </c>
      <c r="D450" s="36" t="s">
        <v>36</v>
      </c>
      <c r="E450" s="41">
        <v>4515</v>
      </c>
      <c r="F450" s="16">
        <v>16626</v>
      </c>
      <c r="G450" s="16">
        <v>13025.775</v>
      </c>
      <c r="H450" s="33">
        <v>1693.9</v>
      </c>
      <c r="I450" s="44">
        <v>732333</v>
      </c>
      <c r="J450" s="44">
        <v>1580.25</v>
      </c>
      <c r="K450" s="46">
        <v>2.8849999999999998</v>
      </c>
      <c r="L450" s="33">
        <v>28.027999999999999</v>
      </c>
      <c r="M450" s="33">
        <v>32.582999999999998</v>
      </c>
      <c r="N450" s="33">
        <v>24.094999999999999</v>
      </c>
    </row>
    <row r="451" spans="1:14" x14ac:dyDescent="0.3">
      <c r="A451" s="36" t="s">
        <v>18</v>
      </c>
      <c r="B451" s="4">
        <v>2018</v>
      </c>
      <c r="C451" s="36" t="s">
        <v>49</v>
      </c>
      <c r="D451" s="36" t="s">
        <v>36</v>
      </c>
      <c r="E451" s="41">
        <v>1444</v>
      </c>
      <c r="F451" s="16">
        <v>187720</v>
      </c>
      <c r="G451" s="16">
        <v>187720</v>
      </c>
      <c r="H451" s="33">
        <v>1693.9</v>
      </c>
      <c r="I451" s="44">
        <v>234216.8</v>
      </c>
      <c r="J451" s="44">
        <v>505.4</v>
      </c>
      <c r="K451" s="46">
        <v>130</v>
      </c>
      <c r="L451" s="33">
        <v>28.027999999999999</v>
      </c>
      <c r="M451" s="33">
        <v>32.582999999999998</v>
      </c>
      <c r="N451" s="33">
        <v>24.094999999999999</v>
      </c>
    </row>
    <row r="452" spans="1:14" x14ac:dyDescent="0.3">
      <c r="A452" s="36" t="s">
        <v>32</v>
      </c>
      <c r="B452" s="4">
        <v>2018</v>
      </c>
      <c r="C452" s="36" t="s">
        <v>49</v>
      </c>
      <c r="D452" s="36" t="s">
        <v>36</v>
      </c>
      <c r="E452" s="41">
        <v>6</v>
      </c>
      <c r="F452" s="16">
        <v>5</v>
      </c>
      <c r="G452" s="16">
        <v>4.9799999999999995</v>
      </c>
      <c r="H452" s="33">
        <v>1693.9</v>
      </c>
      <c r="I452" s="44">
        <v>973.2</v>
      </c>
      <c r="J452" s="44">
        <v>2.1</v>
      </c>
      <c r="K452" s="46">
        <v>0.83</v>
      </c>
      <c r="L452" s="33">
        <v>28.027999999999999</v>
      </c>
      <c r="M452" s="33">
        <v>32.582999999999998</v>
      </c>
      <c r="N452" s="33">
        <v>24.094999999999999</v>
      </c>
    </row>
    <row r="453" spans="1:14" x14ac:dyDescent="0.3">
      <c r="A453" s="36" t="s">
        <v>32</v>
      </c>
      <c r="B453" s="4">
        <v>2018</v>
      </c>
      <c r="C453" s="36" t="s">
        <v>27</v>
      </c>
      <c r="D453" s="36" t="s">
        <v>36</v>
      </c>
      <c r="E453" s="41">
        <v>155</v>
      </c>
      <c r="F453" s="16">
        <v>155</v>
      </c>
      <c r="G453" s="16">
        <v>155</v>
      </c>
      <c r="H453" s="33">
        <v>1693.9</v>
      </c>
      <c r="I453" s="44">
        <v>25141</v>
      </c>
      <c r="J453" s="44">
        <v>54.25</v>
      </c>
      <c r="K453" s="46">
        <v>1</v>
      </c>
      <c r="L453" s="33">
        <v>28.027999999999999</v>
      </c>
      <c r="M453" s="33">
        <v>32.582999999999998</v>
      </c>
      <c r="N453" s="33">
        <v>24.094999999999999</v>
      </c>
    </row>
    <row r="454" spans="1:14" x14ac:dyDescent="0.3">
      <c r="A454" s="36" t="s">
        <v>32</v>
      </c>
      <c r="B454" s="4">
        <v>2018</v>
      </c>
      <c r="C454" s="36" t="s">
        <v>120</v>
      </c>
      <c r="D454" s="36" t="s">
        <v>36</v>
      </c>
      <c r="E454" s="41">
        <v>338</v>
      </c>
      <c r="F454" s="16">
        <v>152</v>
      </c>
      <c r="G454" s="16">
        <v>254.51400000000001</v>
      </c>
      <c r="H454" s="33">
        <v>1693.9</v>
      </c>
      <c r="I454" s="44">
        <v>54823.6</v>
      </c>
      <c r="J454" s="44">
        <v>118.3</v>
      </c>
      <c r="K454" s="46">
        <v>0.753</v>
      </c>
      <c r="L454" s="33">
        <v>28.338999999999999</v>
      </c>
      <c r="M454" s="33">
        <v>32.582999999999998</v>
      </c>
      <c r="N454" s="33">
        <v>24.094999999999999</v>
      </c>
    </row>
    <row r="455" spans="1:14" x14ac:dyDescent="0.3">
      <c r="A455" s="36" t="s">
        <v>13</v>
      </c>
      <c r="B455" s="4">
        <v>2018</v>
      </c>
      <c r="C455" s="36" t="s">
        <v>176</v>
      </c>
      <c r="D455" s="36" t="s">
        <v>15</v>
      </c>
      <c r="E455" s="41">
        <v>144766</v>
      </c>
      <c r="F455" s="16">
        <v>209122</v>
      </c>
      <c r="G455" s="16">
        <v>216135.63800000001</v>
      </c>
      <c r="H455" s="33">
        <v>2372.9</v>
      </c>
      <c r="I455" s="44">
        <v>23481045.199999999</v>
      </c>
      <c r="J455" s="44">
        <v>50668.1</v>
      </c>
      <c r="K455" s="46">
        <v>1.4930000000000001</v>
      </c>
      <c r="L455" s="33">
        <v>24.190999999999999</v>
      </c>
      <c r="M455" s="33">
        <v>32.866999999999997</v>
      </c>
      <c r="N455" s="33">
        <v>16.545999999999999</v>
      </c>
    </row>
    <row r="456" spans="1:14" x14ac:dyDescent="0.3">
      <c r="A456" s="36" t="s">
        <v>13</v>
      </c>
      <c r="B456" s="4">
        <v>2018</v>
      </c>
      <c r="C456" s="36" t="s">
        <v>120</v>
      </c>
      <c r="D456" s="36" t="s">
        <v>15</v>
      </c>
      <c r="E456" s="41">
        <v>400873</v>
      </c>
      <c r="F456" s="16">
        <v>1145512</v>
      </c>
      <c r="G456" s="16">
        <v>1060309.085</v>
      </c>
      <c r="H456" s="33">
        <v>2372.9</v>
      </c>
      <c r="I456" s="44">
        <v>65021600.600000001</v>
      </c>
      <c r="J456" s="44">
        <v>140305.54999999999</v>
      </c>
      <c r="K456" s="46">
        <v>2.645</v>
      </c>
      <c r="L456" s="33">
        <v>24.190999999999999</v>
      </c>
      <c r="M456" s="33">
        <v>32.866999999999997</v>
      </c>
      <c r="N456" s="33">
        <v>16.545999999999999</v>
      </c>
    </row>
    <row r="457" spans="1:14" x14ac:dyDescent="0.3">
      <c r="A457" s="36" t="s">
        <v>13</v>
      </c>
      <c r="B457" s="4">
        <v>2018</v>
      </c>
      <c r="C457" s="36" t="s">
        <v>324</v>
      </c>
      <c r="D457" s="36" t="s">
        <v>15</v>
      </c>
      <c r="E457" s="41">
        <v>1879539</v>
      </c>
      <c r="F457" s="16">
        <v>4082738</v>
      </c>
      <c r="G457" s="16">
        <v>4041008.8499999996</v>
      </c>
      <c r="H457" s="33">
        <v>2372.9</v>
      </c>
      <c r="I457" s="44">
        <v>304861225.80000001</v>
      </c>
      <c r="J457" s="44">
        <v>657838.65</v>
      </c>
      <c r="K457" s="46">
        <v>2.15</v>
      </c>
      <c r="L457" s="33">
        <v>24.190999999999999</v>
      </c>
      <c r="M457" s="33">
        <v>32.866999999999997</v>
      </c>
      <c r="N457" s="33">
        <v>16.545999999999999</v>
      </c>
    </row>
    <row r="458" spans="1:14" x14ac:dyDescent="0.3">
      <c r="A458" s="36" t="s">
        <v>18</v>
      </c>
      <c r="B458" s="4">
        <v>2018</v>
      </c>
      <c r="C458" s="36" t="s">
        <v>705</v>
      </c>
      <c r="D458" s="36" t="s">
        <v>15</v>
      </c>
      <c r="E458" s="41">
        <v>31199</v>
      </c>
      <c r="F458" s="16">
        <v>1093930</v>
      </c>
      <c r="G458" s="16">
        <v>1053434.2350000001</v>
      </c>
      <c r="H458" s="33">
        <v>2372.9</v>
      </c>
      <c r="I458" s="44">
        <v>5060477.8</v>
      </c>
      <c r="J458" s="44">
        <v>10919.65</v>
      </c>
      <c r="K458" s="46">
        <v>33.765000000000001</v>
      </c>
      <c r="L458" s="33">
        <v>24.190999999999999</v>
      </c>
      <c r="M458" s="33">
        <v>32.866999999999997</v>
      </c>
      <c r="N458" s="33">
        <v>16.545999999999999</v>
      </c>
    </row>
    <row r="459" spans="1:14" x14ac:dyDescent="0.3">
      <c r="A459" s="36" t="s">
        <v>32</v>
      </c>
      <c r="B459" s="4">
        <v>2018</v>
      </c>
      <c r="C459" s="36" t="s">
        <v>27</v>
      </c>
      <c r="D459" s="36" t="s">
        <v>15</v>
      </c>
      <c r="E459" s="41">
        <v>59866</v>
      </c>
      <c r="F459" s="16">
        <v>39815</v>
      </c>
      <c r="G459" s="16">
        <v>40050.353999999999</v>
      </c>
      <c r="H459" s="33">
        <v>2372.9</v>
      </c>
      <c r="I459" s="44">
        <v>9710265.1999999993</v>
      </c>
      <c r="J459" s="44">
        <v>20953.099999999999</v>
      </c>
      <c r="K459" s="46">
        <v>0.66900000000000004</v>
      </c>
      <c r="L459" s="33">
        <v>24.190999999999999</v>
      </c>
      <c r="M459" s="33">
        <v>32.866999999999997</v>
      </c>
      <c r="N459" s="33">
        <v>16.545999999999999</v>
      </c>
    </row>
    <row r="460" spans="1:14" x14ac:dyDescent="0.3">
      <c r="A460" s="36" t="s">
        <v>20</v>
      </c>
      <c r="B460" s="4">
        <v>2018</v>
      </c>
      <c r="C460" s="36" t="s">
        <v>27</v>
      </c>
      <c r="D460" s="36" t="s">
        <v>15</v>
      </c>
      <c r="E460" s="41">
        <v>16945</v>
      </c>
      <c r="F460" s="16">
        <v>23693</v>
      </c>
      <c r="G460" s="16">
        <v>23248.54</v>
      </c>
      <c r="H460" s="33">
        <v>2372.9</v>
      </c>
      <c r="I460" s="44">
        <v>2748479</v>
      </c>
      <c r="J460" s="44">
        <v>5930.75</v>
      </c>
      <c r="K460" s="46">
        <v>1.3720000000000001</v>
      </c>
      <c r="L460" s="33">
        <v>24.190999999999999</v>
      </c>
      <c r="M460" s="33">
        <v>32.866999999999997</v>
      </c>
      <c r="N460" s="33">
        <v>16.545999999999999</v>
      </c>
    </row>
    <row r="461" spans="1:14" x14ac:dyDescent="0.3">
      <c r="A461" s="36" t="s">
        <v>13</v>
      </c>
      <c r="B461" s="4">
        <v>2018</v>
      </c>
      <c r="C461" s="36" t="s">
        <v>176</v>
      </c>
      <c r="D461" s="36" t="s">
        <v>26</v>
      </c>
      <c r="E461" s="41">
        <v>33494</v>
      </c>
      <c r="F461" s="16">
        <v>78214</v>
      </c>
      <c r="G461" s="16">
        <v>85242.23</v>
      </c>
      <c r="H461" s="33">
        <v>5649.1</v>
      </c>
      <c r="I461" s="44">
        <v>5432726.7999999998</v>
      </c>
      <c r="J461" s="44" t="s">
        <v>218</v>
      </c>
      <c r="K461" s="46">
        <v>2.5449999999999999</v>
      </c>
      <c r="L461" s="33">
        <v>18.962</v>
      </c>
      <c r="M461" s="33">
        <v>26.308</v>
      </c>
      <c r="N461" s="33">
        <v>11.887</v>
      </c>
    </row>
    <row r="462" spans="1:14" x14ac:dyDescent="0.3">
      <c r="A462" s="36" t="s">
        <v>13</v>
      </c>
      <c r="B462" s="4">
        <v>2018</v>
      </c>
      <c r="C462" s="36" t="s">
        <v>27</v>
      </c>
      <c r="D462" s="36" t="s">
        <v>26</v>
      </c>
      <c r="E462" s="41">
        <v>13624</v>
      </c>
      <c r="F462" s="16">
        <v>63050</v>
      </c>
      <c r="G462" s="16">
        <v>35000.055999999997</v>
      </c>
      <c r="H462" s="33">
        <v>5649.1</v>
      </c>
      <c r="I462" s="44">
        <v>2209812.7999999998</v>
      </c>
      <c r="J462" s="44">
        <v>4768.3999999999996</v>
      </c>
      <c r="K462" s="46">
        <v>2.569</v>
      </c>
      <c r="L462" s="33">
        <v>18.962</v>
      </c>
      <c r="M462" s="33">
        <v>26.308</v>
      </c>
      <c r="N462" s="33">
        <v>11.887</v>
      </c>
    </row>
    <row r="463" spans="1:14" x14ac:dyDescent="0.3">
      <c r="A463" s="36" t="s">
        <v>13</v>
      </c>
      <c r="B463" s="4">
        <v>2018</v>
      </c>
      <c r="C463" s="36" t="s">
        <v>324</v>
      </c>
      <c r="D463" s="36" t="s">
        <v>26</v>
      </c>
      <c r="E463" s="41">
        <v>63814</v>
      </c>
      <c r="F463" s="16">
        <v>161706</v>
      </c>
      <c r="G463" s="16">
        <v>150154.342</v>
      </c>
      <c r="H463" s="33">
        <v>5649.1</v>
      </c>
      <c r="I463" s="44">
        <v>10350630.800000001</v>
      </c>
      <c r="J463" s="44">
        <v>22334.9</v>
      </c>
      <c r="K463" s="46">
        <v>2.3530000000000002</v>
      </c>
      <c r="L463" s="33">
        <v>18.962</v>
      </c>
      <c r="M463" s="33">
        <v>26.308</v>
      </c>
      <c r="N463" s="33" t="s">
        <v>71</v>
      </c>
    </row>
    <row r="464" spans="1:14" x14ac:dyDescent="0.3">
      <c r="A464" s="36" t="s">
        <v>18</v>
      </c>
      <c r="B464" s="4">
        <v>2018</v>
      </c>
      <c r="C464" s="36" t="s">
        <v>705</v>
      </c>
      <c r="D464" s="36" t="s">
        <v>26</v>
      </c>
      <c r="E464" s="41" t="s">
        <v>220</v>
      </c>
      <c r="F464" s="16">
        <v>374</v>
      </c>
      <c r="G464" s="16">
        <v>333.875</v>
      </c>
      <c r="H464" s="33">
        <v>5649.1</v>
      </c>
      <c r="I464" s="44">
        <v>20275</v>
      </c>
      <c r="J464" s="44">
        <v>43.75</v>
      </c>
      <c r="K464" s="46">
        <v>2.6709999999999998</v>
      </c>
      <c r="L464" s="33">
        <v>18.962</v>
      </c>
      <c r="M464" s="33">
        <v>26.308</v>
      </c>
      <c r="N464" s="33">
        <v>11.887</v>
      </c>
    </row>
    <row r="465" spans="1:14" x14ac:dyDescent="0.3">
      <c r="A465" s="36" t="s">
        <v>20</v>
      </c>
      <c r="B465" s="4">
        <v>2018</v>
      </c>
      <c r="C465" s="36" t="s">
        <v>27</v>
      </c>
      <c r="D465" s="36" t="s">
        <v>26</v>
      </c>
      <c r="E465" s="41">
        <v>462</v>
      </c>
      <c r="F465" s="16">
        <v>892</v>
      </c>
      <c r="G465" s="16">
        <v>756.75599999999997</v>
      </c>
      <c r="H465" s="33">
        <v>5649.1</v>
      </c>
      <c r="I465" s="44">
        <v>68894.781428571427</v>
      </c>
      <c r="J465" s="44">
        <v>161.69999999999999</v>
      </c>
      <c r="K465" s="46">
        <v>1.6379999999999999</v>
      </c>
      <c r="L465" s="33">
        <v>18.962</v>
      </c>
      <c r="M465" s="33">
        <v>26.308</v>
      </c>
      <c r="N465" s="33">
        <v>11.887</v>
      </c>
    </row>
    <row r="466" spans="1:14" x14ac:dyDescent="0.3">
      <c r="A466" s="36" t="s">
        <v>13</v>
      </c>
      <c r="B466" s="4">
        <v>2018</v>
      </c>
      <c r="C466" s="36" t="s">
        <v>49</v>
      </c>
      <c r="D466" s="36" t="s">
        <v>37</v>
      </c>
      <c r="E466" s="41">
        <v>25841</v>
      </c>
      <c r="F466" s="16">
        <v>70272</v>
      </c>
      <c r="G466" s="16">
        <v>70287.520000000004</v>
      </c>
      <c r="H466" s="33">
        <v>4406</v>
      </c>
      <c r="I466" s="44">
        <v>4191410.2</v>
      </c>
      <c r="J466" s="44">
        <v>9044.35</v>
      </c>
      <c r="K466" s="46">
        <v>2.72</v>
      </c>
      <c r="L466" s="33">
        <v>25.381</v>
      </c>
      <c r="M466" s="33">
        <v>34.947000000000003</v>
      </c>
      <c r="N466" s="33">
        <v>17.683</v>
      </c>
    </row>
    <row r="467" spans="1:14" x14ac:dyDescent="0.3">
      <c r="A467" s="36" t="s">
        <v>13</v>
      </c>
      <c r="B467" s="4">
        <v>2018</v>
      </c>
      <c r="C467" s="36" t="s">
        <v>27</v>
      </c>
      <c r="D467" s="36" t="s">
        <v>37</v>
      </c>
      <c r="E467" s="41">
        <v>10543</v>
      </c>
      <c r="F467" s="16">
        <v>28582</v>
      </c>
      <c r="G467" s="16">
        <v>28676.960000000003</v>
      </c>
      <c r="H467" s="33">
        <v>4406</v>
      </c>
      <c r="I467" s="44">
        <v>3373176.9384210519</v>
      </c>
      <c r="J467" s="44">
        <v>3690.05</v>
      </c>
      <c r="K467" s="46">
        <v>2.72</v>
      </c>
      <c r="L467" s="33">
        <v>25.381</v>
      </c>
      <c r="M467" s="33">
        <v>34.947000000000003</v>
      </c>
      <c r="N467" s="33">
        <v>17.683</v>
      </c>
    </row>
    <row r="468" spans="1:14" x14ac:dyDescent="0.3">
      <c r="A468" s="36" t="s">
        <v>18</v>
      </c>
      <c r="B468" s="4">
        <v>2018</v>
      </c>
      <c r="C468" s="36" t="s">
        <v>705</v>
      </c>
      <c r="D468" s="36" t="s">
        <v>37</v>
      </c>
      <c r="E468" s="41">
        <v>888</v>
      </c>
      <c r="F468" s="16">
        <v>35296</v>
      </c>
      <c r="G468" s="16">
        <v>30529.440000000002</v>
      </c>
      <c r="H468" s="33">
        <v>4406</v>
      </c>
      <c r="I468" s="44">
        <v>144033.60000000001</v>
      </c>
      <c r="J468" s="44">
        <v>310.8</v>
      </c>
      <c r="K468" s="46">
        <v>34.380000000000003</v>
      </c>
      <c r="L468" s="33">
        <v>25.381</v>
      </c>
      <c r="M468" s="33">
        <v>34.947000000000003</v>
      </c>
      <c r="N468" s="33">
        <v>17.683</v>
      </c>
    </row>
    <row r="469" spans="1:14" x14ac:dyDescent="0.3">
      <c r="A469" s="36" t="s">
        <v>22</v>
      </c>
      <c r="B469" s="4">
        <v>2018</v>
      </c>
      <c r="C469" s="36" t="s">
        <v>49</v>
      </c>
      <c r="D469" s="36" t="s">
        <v>23</v>
      </c>
      <c r="E469" s="41">
        <v>514756</v>
      </c>
      <c r="F469" s="16">
        <v>618474</v>
      </c>
      <c r="G469" s="16">
        <v>625428.54</v>
      </c>
      <c r="H469" s="33">
        <v>1419.1</v>
      </c>
      <c r="I469" s="44">
        <v>83493423.200000003</v>
      </c>
      <c r="J469" s="44">
        <v>180164.6</v>
      </c>
      <c r="K469" s="46">
        <v>1.2150000000000001</v>
      </c>
      <c r="L469" s="33">
        <v>25.721</v>
      </c>
      <c r="M469" s="33">
        <v>36.018000000000001</v>
      </c>
      <c r="N469" s="33">
        <v>16.512</v>
      </c>
    </row>
    <row r="470" spans="1:14" x14ac:dyDescent="0.3">
      <c r="A470" s="36" t="s">
        <v>22</v>
      </c>
      <c r="B470" s="4">
        <v>2018</v>
      </c>
      <c r="C470" s="36" t="s">
        <v>27</v>
      </c>
      <c r="D470" s="36" t="s">
        <v>23</v>
      </c>
      <c r="E470" s="41">
        <v>36318</v>
      </c>
      <c r="F470" s="16">
        <v>50426</v>
      </c>
      <c r="G470" s="16">
        <v>50336.748</v>
      </c>
      <c r="H470" s="33">
        <v>1419.1</v>
      </c>
      <c r="I470" s="44">
        <v>5890779.5999999996</v>
      </c>
      <c r="J470" s="44">
        <v>12711.3</v>
      </c>
      <c r="K470" s="46">
        <v>1.3859999999999999</v>
      </c>
      <c r="L470" s="33">
        <v>25.721</v>
      </c>
      <c r="M470" s="33">
        <v>36.018000000000001</v>
      </c>
      <c r="N470" s="33">
        <v>16.512</v>
      </c>
    </row>
    <row r="471" spans="1:14" x14ac:dyDescent="0.3">
      <c r="A471" s="36" t="s">
        <v>22</v>
      </c>
      <c r="B471" s="4">
        <v>2018</v>
      </c>
      <c r="C471" s="36" t="s">
        <v>120</v>
      </c>
      <c r="D471" s="36" t="s">
        <v>23</v>
      </c>
      <c r="E471" s="41">
        <v>4276</v>
      </c>
      <c r="F471" s="16">
        <v>7667</v>
      </c>
      <c r="G471" s="16">
        <v>7846.46</v>
      </c>
      <c r="H471" s="33">
        <v>1419.1</v>
      </c>
      <c r="I471" s="44">
        <v>693567.2</v>
      </c>
      <c r="J471" s="44">
        <v>1496.6</v>
      </c>
      <c r="K471" s="46">
        <v>1.835</v>
      </c>
      <c r="L471" s="33">
        <v>25.721</v>
      </c>
      <c r="M471" s="33">
        <v>36.018000000000001</v>
      </c>
      <c r="N471" s="33">
        <v>16.512</v>
      </c>
    </row>
    <row r="472" spans="1:14" x14ac:dyDescent="0.3">
      <c r="A472" s="36" t="s">
        <v>13</v>
      </c>
      <c r="B472" s="4">
        <v>2018</v>
      </c>
      <c r="C472" s="36" t="s">
        <v>49</v>
      </c>
      <c r="D472" s="36" t="s">
        <v>23</v>
      </c>
      <c r="E472" s="41">
        <v>1037158</v>
      </c>
      <c r="F472" s="16">
        <v>2949318</v>
      </c>
      <c r="G472" s="16">
        <v>2734985.6460000002</v>
      </c>
      <c r="H472" s="33">
        <v>1419.1</v>
      </c>
      <c r="I472" s="44">
        <v>168227027.59999999</v>
      </c>
      <c r="J472" s="44">
        <v>363005.3</v>
      </c>
      <c r="K472" s="46">
        <v>2.637</v>
      </c>
      <c r="L472" s="33">
        <v>25.721</v>
      </c>
      <c r="M472" s="33">
        <v>36.018000000000001</v>
      </c>
      <c r="N472" s="33">
        <v>16.512</v>
      </c>
    </row>
    <row r="473" spans="1:14" x14ac:dyDescent="0.3">
      <c r="A473" s="36" t="s">
        <v>13</v>
      </c>
      <c r="B473" s="4">
        <v>2018</v>
      </c>
      <c r="C473" s="36" t="s">
        <v>27</v>
      </c>
      <c r="D473" s="36" t="s">
        <v>23</v>
      </c>
      <c r="E473" s="41">
        <v>11442</v>
      </c>
      <c r="F473" s="16">
        <v>28334</v>
      </c>
      <c r="G473" s="16">
        <v>28387.601999999999</v>
      </c>
      <c r="H473" s="33">
        <v>1419.1</v>
      </c>
      <c r="I473" s="44">
        <v>1855892.4</v>
      </c>
      <c r="J473" s="44" t="s">
        <v>221</v>
      </c>
      <c r="K473" s="46">
        <v>2.4809999999999999</v>
      </c>
      <c r="L473" s="33">
        <v>25.721</v>
      </c>
      <c r="M473" s="33">
        <v>36.018000000000001</v>
      </c>
      <c r="N473" s="33">
        <v>16.512</v>
      </c>
    </row>
    <row r="474" spans="1:14" x14ac:dyDescent="0.3">
      <c r="A474" s="36" t="s">
        <v>13</v>
      </c>
      <c r="B474" s="4">
        <v>2018</v>
      </c>
      <c r="C474" s="36" t="s">
        <v>120</v>
      </c>
      <c r="D474" s="36" t="s">
        <v>23</v>
      </c>
      <c r="E474" s="41">
        <v>150993</v>
      </c>
      <c r="F474" s="16">
        <v>484330</v>
      </c>
      <c r="G474" s="16">
        <v>441956.511</v>
      </c>
      <c r="H474" s="33">
        <v>1419.1</v>
      </c>
      <c r="I474" s="44">
        <v>24491064.600000001</v>
      </c>
      <c r="J474" s="44">
        <v>52847.55</v>
      </c>
      <c r="K474" s="46">
        <v>2.927</v>
      </c>
      <c r="L474" s="33">
        <v>25.721</v>
      </c>
      <c r="M474" s="33">
        <v>36.018000000000001</v>
      </c>
      <c r="N474" s="33">
        <v>16.512</v>
      </c>
    </row>
    <row r="475" spans="1:14" x14ac:dyDescent="0.3">
      <c r="A475" s="36" t="s">
        <v>18</v>
      </c>
      <c r="B475" s="4">
        <v>2018</v>
      </c>
      <c r="C475" s="36" t="s">
        <v>705</v>
      </c>
      <c r="D475" s="36" t="s">
        <v>23</v>
      </c>
      <c r="E475" s="41">
        <v>495932</v>
      </c>
      <c r="F475" s="16">
        <v>42323211</v>
      </c>
      <c r="G475" s="16">
        <v>41295761.708000004</v>
      </c>
      <c r="H475" s="33">
        <v>1419.1</v>
      </c>
      <c r="I475" s="44">
        <v>80440170.400000006</v>
      </c>
      <c r="J475" s="44">
        <v>173576.2</v>
      </c>
      <c r="K475" s="46">
        <v>83.269000000000005</v>
      </c>
      <c r="L475" s="33">
        <v>25.721</v>
      </c>
      <c r="M475" s="33">
        <v>36.018000000000001</v>
      </c>
      <c r="N475" s="33">
        <v>16.512</v>
      </c>
    </row>
    <row r="476" spans="1:14" x14ac:dyDescent="0.3">
      <c r="A476" s="36" t="s">
        <v>31</v>
      </c>
      <c r="B476" s="4">
        <v>2018</v>
      </c>
      <c r="C476" s="36" t="s">
        <v>49</v>
      </c>
      <c r="D476" s="36" t="s">
        <v>23</v>
      </c>
      <c r="E476" s="41">
        <v>103191.62436548223</v>
      </c>
      <c r="F476" s="16">
        <v>81315</v>
      </c>
      <c r="G476" s="16">
        <v>81315</v>
      </c>
      <c r="H476" s="33">
        <v>1419.1</v>
      </c>
      <c r="I476" s="44">
        <v>15480692.4</v>
      </c>
      <c r="J476" s="44">
        <v>33404.699999999997</v>
      </c>
      <c r="K476" s="46">
        <v>0.78800000000000003</v>
      </c>
      <c r="L476" s="33">
        <v>25.721</v>
      </c>
      <c r="M476" s="33">
        <v>36.018000000000001</v>
      </c>
      <c r="N476" s="33">
        <v>16.512</v>
      </c>
    </row>
    <row r="477" spans="1:14" x14ac:dyDescent="0.3">
      <c r="A477" s="36" t="s">
        <v>31</v>
      </c>
      <c r="B477" s="4">
        <v>2018</v>
      </c>
      <c r="C477" s="36" t="s">
        <v>27</v>
      </c>
      <c r="D477" s="36" t="s">
        <v>23</v>
      </c>
      <c r="E477" s="41">
        <v>46439</v>
      </c>
      <c r="F477" s="16">
        <v>24150</v>
      </c>
      <c r="G477" s="16">
        <v>32275.104999999996</v>
      </c>
      <c r="H477" s="33">
        <v>1419.1</v>
      </c>
      <c r="I477" s="44">
        <v>7532405.7999999998</v>
      </c>
      <c r="J477" s="44">
        <v>16253.65</v>
      </c>
      <c r="K477" s="46">
        <v>0.69499999999999995</v>
      </c>
      <c r="L477" s="33">
        <v>25.721</v>
      </c>
      <c r="M477" s="33">
        <v>36.018000000000001</v>
      </c>
      <c r="N477" s="33">
        <v>16.512</v>
      </c>
    </row>
    <row r="478" spans="1:14" x14ac:dyDescent="0.3">
      <c r="A478" s="36" t="s">
        <v>31</v>
      </c>
      <c r="B478" s="4">
        <v>2018</v>
      </c>
      <c r="C478" s="36" t="s">
        <v>120</v>
      </c>
      <c r="D478" s="36" t="s">
        <v>23</v>
      </c>
      <c r="E478" s="41">
        <v>2734</v>
      </c>
      <c r="F478" s="16">
        <v>2422</v>
      </c>
      <c r="G478" s="16">
        <v>2969.1240000000003</v>
      </c>
      <c r="H478" s="33">
        <v>1419.1</v>
      </c>
      <c r="I478" s="44">
        <v>443454.8</v>
      </c>
      <c r="J478" s="44">
        <v>956.9</v>
      </c>
      <c r="K478" s="46">
        <v>1.0860000000000001</v>
      </c>
      <c r="L478" s="33" t="s">
        <v>222</v>
      </c>
      <c r="M478" s="33">
        <v>36.018000000000001</v>
      </c>
      <c r="N478" s="33">
        <v>16.512</v>
      </c>
    </row>
    <row r="479" spans="1:14" x14ac:dyDescent="0.3">
      <c r="A479" s="36" t="s">
        <v>32</v>
      </c>
      <c r="B479" s="4">
        <v>2018</v>
      </c>
      <c r="C479" s="36" t="s">
        <v>49</v>
      </c>
      <c r="D479" s="36" t="s">
        <v>23</v>
      </c>
      <c r="E479" s="41">
        <v>85094</v>
      </c>
      <c r="F479" s="16">
        <v>41029</v>
      </c>
      <c r="G479" s="16">
        <v>36505.326000000001</v>
      </c>
      <c r="H479" s="33">
        <v>1419.1</v>
      </c>
      <c r="I479" s="44">
        <v>5561376.9230434792</v>
      </c>
      <c r="J479" s="44">
        <v>11915.742083333336</v>
      </c>
      <c r="K479" s="46">
        <v>0.42899999999999999</v>
      </c>
      <c r="L479" s="33">
        <v>25.721</v>
      </c>
      <c r="M479" s="33">
        <v>36.018000000000001</v>
      </c>
      <c r="N479" s="33">
        <v>16.512</v>
      </c>
    </row>
    <row r="480" spans="1:14" x14ac:dyDescent="0.3">
      <c r="A480" s="36" t="s">
        <v>32</v>
      </c>
      <c r="B480" s="4">
        <v>2018</v>
      </c>
      <c r="C480" s="36" t="s">
        <v>27</v>
      </c>
      <c r="D480" s="36" t="s">
        <v>23</v>
      </c>
      <c r="E480" s="41">
        <v>2787</v>
      </c>
      <c r="F480" s="16">
        <v>1484</v>
      </c>
      <c r="G480" s="16">
        <v>1312.6769999999999</v>
      </c>
      <c r="H480" s="33">
        <v>1419.1</v>
      </c>
      <c r="I480" s="44">
        <v>452051.4</v>
      </c>
      <c r="J480" s="44">
        <v>975.45</v>
      </c>
      <c r="K480" s="46">
        <v>0.47099999999999997</v>
      </c>
      <c r="L480" s="33">
        <v>25.721</v>
      </c>
      <c r="M480" s="33">
        <v>36.018000000000001</v>
      </c>
      <c r="N480" s="33">
        <v>16.512</v>
      </c>
    </row>
    <row r="481" spans="1:14" x14ac:dyDescent="0.3">
      <c r="A481" s="36" t="s">
        <v>32</v>
      </c>
      <c r="B481" s="4">
        <v>2018</v>
      </c>
      <c r="C481" s="36" t="s">
        <v>120</v>
      </c>
      <c r="D481" s="36" t="s">
        <v>23</v>
      </c>
      <c r="E481" s="41">
        <v>1014</v>
      </c>
      <c r="F481" s="16">
        <v>521</v>
      </c>
      <c r="G481" s="16">
        <v>521.19600000000003</v>
      </c>
      <c r="H481" s="33">
        <v>1419.1</v>
      </c>
      <c r="I481" s="44">
        <v>164470.79999999999</v>
      </c>
      <c r="J481" s="44">
        <v>354.9</v>
      </c>
      <c r="K481" s="46">
        <v>0.51400000000000001</v>
      </c>
      <c r="L481" s="33">
        <v>25.721</v>
      </c>
      <c r="M481" s="33">
        <v>36.018000000000001</v>
      </c>
      <c r="N481" s="33">
        <v>16.512</v>
      </c>
    </row>
    <row r="482" spans="1:14" x14ac:dyDescent="0.3">
      <c r="A482" s="36" t="s">
        <v>20</v>
      </c>
      <c r="B482" s="4">
        <v>2018</v>
      </c>
      <c r="C482" s="36" t="s">
        <v>27</v>
      </c>
      <c r="D482" s="36" t="s">
        <v>23</v>
      </c>
      <c r="E482" s="41">
        <v>157525</v>
      </c>
      <c r="F482" s="16">
        <v>163113</v>
      </c>
      <c r="G482" s="16">
        <v>151381.52499999999</v>
      </c>
      <c r="H482" s="33">
        <v>1419.1</v>
      </c>
      <c r="I482" s="44">
        <v>25550555</v>
      </c>
      <c r="J482" s="44">
        <v>55133.75</v>
      </c>
      <c r="K482" s="46">
        <v>0.96099999999999997</v>
      </c>
      <c r="L482" s="33">
        <v>25.721</v>
      </c>
      <c r="M482" s="33">
        <v>36.018000000000001</v>
      </c>
      <c r="N482" s="33">
        <v>16.512</v>
      </c>
    </row>
    <row r="483" spans="1:14" x14ac:dyDescent="0.3">
      <c r="A483" s="36" t="s">
        <v>22</v>
      </c>
      <c r="B483" s="4">
        <v>2018</v>
      </c>
      <c r="C483" s="36" t="s">
        <v>705</v>
      </c>
      <c r="D483" s="36" t="s">
        <v>41</v>
      </c>
      <c r="E483" s="41">
        <v>224.7</v>
      </c>
      <c r="F483" s="16">
        <v>272</v>
      </c>
      <c r="G483" s="16">
        <v>304.46850000000001</v>
      </c>
      <c r="H483" s="33">
        <v>2989.7</v>
      </c>
      <c r="I483" s="44">
        <v>36446.339999999997</v>
      </c>
      <c r="J483" s="44">
        <v>78.644999999999996</v>
      </c>
      <c r="K483" s="46">
        <v>1.355</v>
      </c>
      <c r="L483" s="33">
        <v>25.353000000000002</v>
      </c>
      <c r="M483" s="33">
        <v>32.414999999999999</v>
      </c>
      <c r="N483" s="33">
        <v>19.670999999999999</v>
      </c>
    </row>
    <row r="484" spans="1:14" x14ac:dyDescent="0.3">
      <c r="A484" s="36" t="s">
        <v>13</v>
      </c>
      <c r="B484" s="4">
        <v>2018</v>
      </c>
      <c r="C484" s="36" t="s">
        <v>176</v>
      </c>
      <c r="D484" s="36" t="s">
        <v>41</v>
      </c>
      <c r="E484" s="41">
        <v>65139.297124600642</v>
      </c>
      <c r="F484" s="16">
        <v>101943</v>
      </c>
      <c r="G484" s="16">
        <v>101943</v>
      </c>
      <c r="H484" s="33">
        <v>2989.7</v>
      </c>
      <c r="I484" s="44">
        <v>9848534.2119999994</v>
      </c>
      <c r="J484" s="44">
        <v>21251.460999999999</v>
      </c>
      <c r="K484" s="46">
        <v>1.5649999999999999</v>
      </c>
      <c r="L484" s="33">
        <v>25.353000000000002</v>
      </c>
      <c r="M484" s="33">
        <v>32.414999999999999</v>
      </c>
      <c r="N484" s="33">
        <v>19.670999999999999</v>
      </c>
    </row>
    <row r="485" spans="1:14" x14ac:dyDescent="0.3">
      <c r="A485" s="36" t="s">
        <v>13</v>
      </c>
      <c r="B485" s="4">
        <v>2018</v>
      </c>
      <c r="C485" s="36" t="s">
        <v>120</v>
      </c>
      <c r="D485" s="36" t="s">
        <v>41</v>
      </c>
      <c r="E485" s="41">
        <v>48858.28</v>
      </c>
      <c r="F485" s="16">
        <v>196784</v>
      </c>
      <c r="G485" s="16">
        <v>150972.0852</v>
      </c>
      <c r="H485" s="33">
        <v>2989.7</v>
      </c>
      <c r="I485" s="44">
        <v>7924813.0159999998</v>
      </c>
      <c r="J485" s="44">
        <v>17100.398000000001</v>
      </c>
      <c r="K485" s="46">
        <v>3.09</v>
      </c>
      <c r="L485" s="33">
        <v>25.353000000000002</v>
      </c>
      <c r="M485" s="33">
        <v>32.414999999999999</v>
      </c>
      <c r="N485" s="33">
        <v>19.670999999999999</v>
      </c>
    </row>
    <row r="486" spans="1:14" x14ac:dyDescent="0.3">
      <c r="A486" s="36" t="s">
        <v>13</v>
      </c>
      <c r="B486" s="4">
        <v>2018</v>
      </c>
      <c r="C486" s="36" t="s">
        <v>324</v>
      </c>
      <c r="D486" s="36" t="s">
        <v>41</v>
      </c>
      <c r="E486" s="41">
        <v>88449.47</v>
      </c>
      <c r="F486" s="16">
        <v>279529</v>
      </c>
      <c r="G486" s="16">
        <v>237398.37748000002</v>
      </c>
      <c r="H486" s="33">
        <v>2989.7</v>
      </c>
      <c r="I486" s="44">
        <v>14346504.029999999</v>
      </c>
      <c r="J486" s="44">
        <v>30957.313999999998</v>
      </c>
      <c r="K486" s="46">
        <v>2.6840000000000002</v>
      </c>
      <c r="L486" s="33">
        <v>25.353000000000002</v>
      </c>
      <c r="M486" s="33">
        <v>32.414999999999999</v>
      </c>
      <c r="N486" s="33">
        <v>19.670999999999999</v>
      </c>
    </row>
    <row r="487" spans="1:14" x14ac:dyDescent="0.3">
      <c r="A487" s="36" t="s">
        <v>18</v>
      </c>
      <c r="B487" s="4">
        <v>2018</v>
      </c>
      <c r="C487" s="36" t="s">
        <v>705</v>
      </c>
      <c r="D487" s="36" t="s">
        <v>41</v>
      </c>
      <c r="E487" s="41" t="s">
        <v>223</v>
      </c>
      <c r="F487" s="16">
        <v>106299</v>
      </c>
      <c r="G487" s="16">
        <v>82113.05012</v>
      </c>
      <c r="H487" s="33">
        <v>2989.7</v>
      </c>
      <c r="I487" s="44">
        <v>164126.93599999999</v>
      </c>
      <c r="J487" s="44">
        <v>354.15800000000002</v>
      </c>
      <c r="K487" s="46">
        <v>81.149000000000001</v>
      </c>
      <c r="L487" s="33">
        <v>25.353000000000002</v>
      </c>
      <c r="M487" s="33">
        <v>32.414999999999999</v>
      </c>
      <c r="N487" s="33">
        <v>19.670999999999999</v>
      </c>
    </row>
    <row r="488" spans="1:14" x14ac:dyDescent="0.3">
      <c r="A488" s="36" t="s">
        <v>20</v>
      </c>
      <c r="B488" s="4">
        <v>2018</v>
      </c>
      <c r="C488" s="36" t="s">
        <v>705</v>
      </c>
      <c r="D488" s="36" t="s">
        <v>41</v>
      </c>
      <c r="E488" s="41">
        <v>14</v>
      </c>
      <c r="F488" s="16">
        <v>20.3</v>
      </c>
      <c r="G488" s="16">
        <v>20.3</v>
      </c>
      <c r="H488" s="33">
        <v>2989.7</v>
      </c>
      <c r="I488" s="44">
        <v>227.08</v>
      </c>
      <c r="J488" s="44">
        <v>0.49</v>
      </c>
      <c r="K488" s="46">
        <v>1.45</v>
      </c>
      <c r="L488" s="33">
        <v>25.353000000000002</v>
      </c>
      <c r="M488" s="33">
        <v>32.414999999999999</v>
      </c>
      <c r="N488" s="33">
        <v>19.670999999999999</v>
      </c>
    </row>
    <row r="489" spans="1:14" x14ac:dyDescent="0.3">
      <c r="A489" s="36" t="s">
        <v>22</v>
      </c>
      <c r="B489" s="4">
        <v>2018</v>
      </c>
      <c r="C489" s="36" t="s">
        <v>49</v>
      </c>
      <c r="D489" s="36" t="s">
        <v>80</v>
      </c>
      <c r="E489" s="41">
        <v>56917</v>
      </c>
      <c r="F489" s="16">
        <v>178988</v>
      </c>
      <c r="G489" s="16">
        <v>178719.38</v>
      </c>
      <c r="H489" s="33">
        <v>986.2</v>
      </c>
      <c r="I489" s="44">
        <v>9231937.4000000004</v>
      </c>
      <c r="J489" s="44">
        <v>19920.95</v>
      </c>
      <c r="K489" s="46">
        <v>3.14</v>
      </c>
      <c r="L489" s="33">
        <v>27.545999999999999</v>
      </c>
      <c r="M489" s="33">
        <v>37.241</v>
      </c>
      <c r="N489" s="33">
        <v>19.462</v>
      </c>
    </row>
    <row r="490" spans="1:14" x14ac:dyDescent="0.3">
      <c r="A490" s="36" t="s">
        <v>22</v>
      </c>
      <c r="B490" s="4">
        <v>2018</v>
      </c>
      <c r="C490" s="36" t="s">
        <v>27</v>
      </c>
      <c r="D490" s="36" t="s">
        <v>80</v>
      </c>
      <c r="E490" s="41">
        <v>21676</v>
      </c>
      <c r="F490" s="16">
        <v>75562.536000000007</v>
      </c>
      <c r="G490" s="16">
        <v>75562.536000000007</v>
      </c>
      <c r="H490" s="33">
        <v>986.2</v>
      </c>
      <c r="I490" s="44">
        <v>3515847.2</v>
      </c>
      <c r="J490" s="44">
        <v>7586.6</v>
      </c>
      <c r="K490" s="46">
        <v>3.4860000000000002</v>
      </c>
      <c r="L490" s="33">
        <v>27.545999999999999</v>
      </c>
      <c r="M490" s="33">
        <v>37.241</v>
      </c>
      <c r="N490" s="33">
        <v>19.462</v>
      </c>
    </row>
    <row r="491" spans="1:14" x14ac:dyDescent="0.3">
      <c r="A491" s="36" t="s">
        <v>13</v>
      </c>
      <c r="B491" s="4">
        <v>2018</v>
      </c>
      <c r="C491" s="36" t="s">
        <v>176</v>
      </c>
      <c r="D491" s="36" t="s">
        <v>80</v>
      </c>
      <c r="E491" s="41">
        <v>279647</v>
      </c>
      <c r="F491" s="16">
        <v>1198496</v>
      </c>
      <c r="G491" s="16">
        <v>1170322.6949999998</v>
      </c>
      <c r="H491" s="33">
        <v>986.2</v>
      </c>
      <c r="I491" s="44">
        <v>45358743.399999999</v>
      </c>
      <c r="J491" s="44">
        <v>375394.19214285712</v>
      </c>
      <c r="K491" s="46">
        <v>4.1849999999999996</v>
      </c>
      <c r="L491" s="33">
        <v>27.545999999999999</v>
      </c>
      <c r="M491" s="33">
        <v>37.241</v>
      </c>
      <c r="N491" s="33">
        <v>19.462</v>
      </c>
    </row>
    <row r="492" spans="1:14" x14ac:dyDescent="0.3">
      <c r="A492" s="36" t="s">
        <v>13</v>
      </c>
      <c r="B492" s="4">
        <v>2018</v>
      </c>
      <c r="C492" s="36" t="s">
        <v>49</v>
      </c>
      <c r="D492" s="36" t="s">
        <v>80</v>
      </c>
      <c r="E492" s="41">
        <v>236904</v>
      </c>
      <c r="F492" s="16">
        <v>992095</v>
      </c>
      <c r="G492" s="16">
        <v>946905.28799999994</v>
      </c>
      <c r="H492" s="33">
        <v>986.2</v>
      </c>
      <c r="I492" s="44">
        <v>38425828.799999997</v>
      </c>
      <c r="J492" s="44">
        <v>82916.399999999994</v>
      </c>
      <c r="K492" s="46">
        <v>3.9969999999999999</v>
      </c>
      <c r="L492" s="33">
        <v>27.545999999999999</v>
      </c>
      <c r="M492" s="33">
        <v>37.241</v>
      </c>
      <c r="N492" s="33">
        <v>19.462</v>
      </c>
    </row>
    <row r="493" spans="1:14" x14ac:dyDescent="0.3">
      <c r="A493" s="36" t="s">
        <v>13</v>
      </c>
      <c r="B493" s="4">
        <v>2018</v>
      </c>
      <c r="C493" s="36" t="s">
        <v>324</v>
      </c>
      <c r="D493" s="36" t="s">
        <v>80</v>
      </c>
      <c r="E493" s="41">
        <v>1204714</v>
      </c>
      <c r="F493" s="16">
        <v>3940959</v>
      </c>
      <c r="G493" s="16">
        <v>4516472.7860000003</v>
      </c>
      <c r="H493" s="33">
        <v>986.2</v>
      </c>
      <c r="I493" s="44">
        <v>195404610.80000001</v>
      </c>
      <c r="J493" s="44">
        <v>375394.19214285712</v>
      </c>
      <c r="K493" s="46">
        <v>3.7490000000000001</v>
      </c>
      <c r="L493" s="33">
        <v>27.545999999999999</v>
      </c>
      <c r="M493" s="33">
        <v>37.241</v>
      </c>
      <c r="N493" s="33">
        <v>19.462</v>
      </c>
    </row>
    <row r="494" spans="1:14" x14ac:dyDescent="0.3">
      <c r="A494" s="36" t="s">
        <v>18</v>
      </c>
      <c r="B494" s="4">
        <v>2018</v>
      </c>
      <c r="C494" s="36" t="s">
        <v>705</v>
      </c>
      <c r="D494" s="36" t="s">
        <v>80</v>
      </c>
      <c r="E494" s="41">
        <v>166415</v>
      </c>
      <c r="F494" s="16">
        <v>17096330</v>
      </c>
      <c r="G494" s="16">
        <v>16531998.93</v>
      </c>
      <c r="H494" s="33">
        <v>986.2</v>
      </c>
      <c r="I494" s="44">
        <v>26992513</v>
      </c>
      <c r="J494" s="44">
        <v>58245.25</v>
      </c>
      <c r="K494" s="46">
        <v>99.341999999999999</v>
      </c>
      <c r="L494" s="33">
        <v>27.545999999999999</v>
      </c>
      <c r="M494" s="33">
        <v>37.241</v>
      </c>
      <c r="N494" s="33">
        <v>19.462</v>
      </c>
    </row>
    <row r="495" spans="1:14" x14ac:dyDescent="0.3">
      <c r="A495" s="36" t="s">
        <v>31</v>
      </c>
      <c r="B495" s="4">
        <v>2018</v>
      </c>
      <c r="C495" s="36" t="s">
        <v>49</v>
      </c>
      <c r="D495" s="36" t="s">
        <v>80</v>
      </c>
      <c r="E495" s="41">
        <v>486</v>
      </c>
      <c r="F495" s="16">
        <v>843</v>
      </c>
      <c r="G495" s="16">
        <v>865.08</v>
      </c>
      <c r="H495" s="33">
        <v>986.2</v>
      </c>
      <c r="I495" s="44">
        <v>78829.2</v>
      </c>
      <c r="J495" s="44">
        <v>170.1</v>
      </c>
      <c r="K495" s="46">
        <v>1.78</v>
      </c>
      <c r="L495" s="33">
        <v>27.545999999999999</v>
      </c>
      <c r="M495" s="33">
        <v>37.241</v>
      </c>
      <c r="N495" s="33">
        <v>19.462</v>
      </c>
    </row>
    <row r="496" spans="1:14" x14ac:dyDescent="0.3">
      <c r="A496" s="36" t="s">
        <v>31</v>
      </c>
      <c r="B496" s="4">
        <v>2018</v>
      </c>
      <c r="C496" s="36" t="s">
        <v>27</v>
      </c>
      <c r="D496" s="36" t="s">
        <v>80</v>
      </c>
      <c r="E496" s="41">
        <v>4556</v>
      </c>
      <c r="F496" s="16">
        <v>2630</v>
      </c>
      <c r="G496" s="16">
        <v>2630</v>
      </c>
      <c r="H496" s="33">
        <v>986.2</v>
      </c>
      <c r="I496" s="44">
        <v>738983.2</v>
      </c>
      <c r="J496" s="44">
        <v>1594.6</v>
      </c>
      <c r="K496" s="46">
        <v>0.577260755048288</v>
      </c>
      <c r="L496" s="33">
        <v>27.545999999999999</v>
      </c>
      <c r="M496" s="33">
        <v>37.241</v>
      </c>
      <c r="N496" s="33">
        <v>19.462</v>
      </c>
    </row>
    <row r="497" spans="1:14" x14ac:dyDescent="0.3">
      <c r="A497" s="36" t="s">
        <v>32</v>
      </c>
      <c r="B497" s="4">
        <v>2018</v>
      </c>
      <c r="C497" s="36" t="s">
        <v>49</v>
      </c>
      <c r="D497" s="36" t="s">
        <v>80</v>
      </c>
      <c r="E497" s="41">
        <v>44495</v>
      </c>
      <c r="F497" s="16">
        <v>33810</v>
      </c>
      <c r="G497" s="16">
        <v>34572.614999999998</v>
      </c>
      <c r="H497" s="33">
        <v>986.2</v>
      </c>
      <c r="I497" s="44">
        <v>7217089</v>
      </c>
      <c r="J497" s="44">
        <v>15573.25</v>
      </c>
      <c r="K497" s="46">
        <v>0.77700000000000002</v>
      </c>
      <c r="L497" s="33">
        <v>27.545999999999999</v>
      </c>
      <c r="M497" s="33">
        <v>37.241</v>
      </c>
      <c r="N497" s="33">
        <v>19.462</v>
      </c>
    </row>
    <row r="498" spans="1:14" x14ac:dyDescent="0.3">
      <c r="A498" s="36" t="s">
        <v>32</v>
      </c>
      <c r="B498" s="4">
        <v>2018</v>
      </c>
      <c r="C498" s="36" t="s">
        <v>27</v>
      </c>
      <c r="D498" s="36" t="s">
        <v>80</v>
      </c>
      <c r="E498" s="41">
        <v>396479</v>
      </c>
      <c r="F498" s="16">
        <v>240497</v>
      </c>
      <c r="G498" s="16">
        <v>240662.753</v>
      </c>
      <c r="H498" s="33">
        <v>986.2</v>
      </c>
      <c r="I498" s="44">
        <v>64308893.799999997</v>
      </c>
      <c r="J498" s="44">
        <v>138767.65</v>
      </c>
      <c r="K498" s="46">
        <v>0.60699999999999998</v>
      </c>
      <c r="L498" s="33">
        <v>27.545999999999999</v>
      </c>
      <c r="M498" s="33">
        <v>37.241</v>
      </c>
      <c r="N498" s="33">
        <v>19.462</v>
      </c>
    </row>
    <row r="499" spans="1:14" x14ac:dyDescent="0.3">
      <c r="A499" s="36" t="s">
        <v>22</v>
      </c>
      <c r="B499" s="4">
        <v>2019</v>
      </c>
      <c r="C499" s="36" t="s">
        <v>49</v>
      </c>
      <c r="D499" s="36" t="s">
        <v>52</v>
      </c>
      <c r="E499" s="41">
        <v>24268.441064638784</v>
      </c>
      <c r="F499" s="16">
        <v>31913</v>
      </c>
      <c r="G499" s="16">
        <v>31913</v>
      </c>
      <c r="H499" s="33">
        <v>899.2</v>
      </c>
      <c r="I499" s="44">
        <v>4407361.5999999996</v>
      </c>
      <c r="J499" s="44">
        <v>9494.2000000000007</v>
      </c>
      <c r="K499" s="46">
        <v>1.3149999999999999</v>
      </c>
      <c r="L499" s="33">
        <v>28.468</v>
      </c>
      <c r="M499" s="33">
        <v>37.972936842105277</v>
      </c>
      <c r="N499" s="33">
        <v>20.684999999999999</v>
      </c>
    </row>
    <row r="500" spans="1:14" x14ac:dyDescent="0.3">
      <c r="A500" s="36" t="s">
        <v>22</v>
      </c>
      <c r="B500" s="4">
        <v>2019</v>
      </c>
      <c r="C500" s="36" t="s">
        <v>27</v>
      </c>
      <c r="D500" s="36" t="s">
        <v>52</v>
      </c>
      <c r="E500" s="41">
        <v>7893</v>
      </c>
      <c r="F500" s="16">
        <v>12385</v>
      </c>
      <c r="G500" s="16">
        <v>12541.976999999999</v>
      </c>
      <c r="H500" s="33">
        <v>899.2</v>
      </c>
      <c r="I500" s="44">
        <v>1355701.68</v>
      </c>
      <c r="J500" s="44">
        <v>2920.41</v>
      </c>
      <c r="K500" s="46">
        <v>1.589</v>
      </c>
      <c r="L500" s="33">
        <v>28.468</v>
      </c>
      <c r="M500" s="33">
        <v>37.938000000000002</v>
      </c>
      <c r="N500" s="33">
        <v>20.684999999999999</v>
      </c>
    </row>
    <row r="501" spans="1:14" x14ac:dyDescent="0.3">
      <c r="A501" s="36" t="s">
        <v>13</v>
      </c>
      <c r="B501" s="4">
        <v>2019</v>
      </c>
      <c r="C501" s="36" t="s">
        <v>49</v>
      </c>
      <c r="D501" s="36" t="s">
        <v>52</v>
      </c>
      <c r="E501" s="41">
        <v>1526425</v>
      </c>
      <c r="F501" s="16">
        <v>5342033</v>
      </c>
      <c r="G501" s="16">
        <v>5369963.1499999994</v>
      </c>
      <c r="H501" s="33">
        <v>899.2</v>
      </c>
      <c r="I501" s="44">
        <v>262178758</v>
      </c>
      <c r="J501" s="44">
        <v>564777.25</v>
      </c>
      <c r="K501" s="46">
        <v>3.5179999999999998</v>
      </c>
      <c r="L501" s="33">
        <v>28.468</v>
      </c>
      <c r="M501" s="33">
        <v>37.938000000000002</v>
      </c>
      <c r="N501" s="33">
        <v>20.684999999999999</v>
      </c>
    </row>
    <row r="502" spans="1:14" x14ac:dyDescent="0.3">
      <c r="A502" s="36" t="s">
        <v>13</v>
      </c>
      <c r="B502" s="4">
        <v>2019</v>
      </c>
      <c r="C502" s="36" t="s">
        <v>27</v>
      </c>
      <c r="D502" s="36" t="s">
        <v>52</v>
      </c>
      <c r="E502" s="41">
        <v>829557</v>
      </c>
      <c r="F502" s="16">
        <v>3798058</v>
      </c>
      <c r="G502" s="16">
        <v>3212874.2610000004</v>
      </c>
      <c r="H502" s="33">
        <v>899.2</v>
      </c>
      <c r="I502" s="44">
        <v>142484710.30000001</v>
      </c>
      <c r="J502" s="44">
        <v>306936.09000000003</v>
      </c>
      <c r="K502" s="46">
        <v>3.8730000000000002</v>
      </c>
      <c r="L502" s="33">
        <v>28.468</v>
      </c>
      <c r="M502" s="33">
        <v>37.938000000000002</v>
      </c>
      <c r="N502" s="33">
        <v>20.684999999999999</v>
      </c>
    </row>
    <row r="503" spans="1:14" x14ac:dyDescent="0.3">
      <c r="A503" s="36" t="s">
        <v>18</v>
      </c>
      <c r="B503" s="4">
        <v>2019</v>
      </c>
      <c r="C503" s="36" t="s">
        <v>49</v>
      </c>
      <c r="D503" s="36" t="s">
        <v>52</v>
      </c>
      <c r="E503" s="41">
        <v>85911</v>
      </c>
      <c r="F503" s="16">
        <v>6714729</v>
      </c>
      <c r="G503" s="16">
        <v>7168843.3949999996</v>
      </c>
      <c r="H503" s="33">
        <v>899.2</v>
      </c>
      <c r="I503" s="44">
        <v>14756073.359999999</v>
      </c>
      <c r="J503" s="44">
        <v>31787.07</v>
      </c>
      <c r="K503" s="46">
        <v>83.444999999999993</v>
      </c>
      <c r="L503" s="33">
        <v>29.311500000000002</v>
      </c>
      <c r="M503" s="33">
        <v>37.938000000000002</v>
      </c>
      <c r="N503" s="33">
        <v>20.684999999999999</v>
      </c>
    </row>
    <row r="504" spans="1:14" x14ac:dyDescent="0.3">
      <c r="A504" s="36" t="s">
        <v>31</v>
      </c>
      <c r="B504" s="4">
        <v>2019</v>
      </c>
      <c r="C504" s="36" t="s">
        <v>49</v>
      </c>
      <c r="D504" s="36" t="s">
        <v>52</v>
      </c>
      <c r="E504" s="41">
        <v>1869</v>
      </c>
      <c r="F504" s="16">
        <v>2298.87</v>
      </c>
      <c r="G504" s="16">
        <v>2298.87</v>
      </c>
      <c r="H504" s="33">
        <v>899.2</v>
      </c>
      <c r="I504" s="44">
        <v>321019.44</v>
      </c>
      <c r="J504" s="44">
        <v>691.53</v>
      </c>
      <c r="K504" s="46">
        <v>1.23</v>
      </c>
      <c r="L504" s="33">
        <v>28.468</v>
      </c>
      <c r="M504" s="33">
        <v>37.938000000000002</v>
      </c>
      <c r="N504" s="33">
        <v>20.684999999999999</v>
      </c>
    </row>
    <row r="505" spans="1:14" x14ac:dyDescent="0.3">
      <c r="A505" s="36" t="s">
        <v>31</v>
      </c>
      <c r="B505" s="4">
        <v>2019</v>
      </c>
      <c r="C505" s="36" t="s">
        <v>27</v>
      </c>
      <c r="D505" s="36" t="s">
        <v>52</v>
      </c>
      <c r="E505" s="41">
        <v>6794</v>
      </c>
      <c r="F505" s="16">
        <v>6877</v>
      </c>
      <c r="G505" s="16">
        <v>6576.5919999999996</v>
      </c>
      <c r="H505" s="33">
        <v>899.2</v>
      </c>
      <c r="I505" s="44">
        <v>1166937.44</v>
      </c>
      <c r="J505" s="44">
        <v>2513.7800000000002</v>
      </c>
      <c r="K505" s="46">
        <v>0.96799999999999997</v>
      </c>
      <c r="L505" s="33">
        <v>28.468</v>
      </c>
      <c r="M505" s="33">
        <v>37.972936842105277</v>
      </c>
      <c r="N505" s="33">
        <v>20.684999999999999</v>
      </c>
    </row>
    <row r="506" spans="1:14" x14ac:dyDescent="0.3">
      <c r="A506" s="36" t="s">
        <v>32</v>
      </c>
      <c r="B506" s="4">
        <v>2019</v>
      </c>
      <c r="C506" s="36" t="s">
        <v>49</v>
      </c>
      <c r="D506" s="36" t="s">
        <v>52</v>
      </c>
      <c r="E506" s="41">
        <v>15242</v>
      </c>
      <c r="F506" s="16">
        <v>14254</v>
      </c>
      <c r="G506" s="16">
        <v>12727.07</v>
      </c>
      <c r="H506" s="33">
        <v>899.2</v>
      </c>
      <c r="I506" s="44">
        <v>2617965.92</v>
      </c>
      <c r="J506" s="44">
        <v>5639.54</v>
      </c>
      <c r="K506" s="46">
        <v>0.83499999999999996</v>
      </c>
      <c r="L506" s="33">
        <v>28.468</v>
      </c>
      <c r="M506" s="33">
        <v>37.938000000000002</v>
      </c>
      <c r="N506" s="33">
        <v>20.684999999999999</v>
      </c>
    </row>
    <row r="507" spans="1:14" x14ac:dyDescent="0.3">
      <c r="A507" s="36" t="s">
        <v>32</v>
      </c>
      <c r="B507" s="4">
        <v>2019</v>
      </c>
      <c r="C507" s="36" t="s">
        <v>27</v>
      </c>
      <c r="D507" s="36" t="s">
        <v>52</v>
      </c>
      <c r="E507" s="41">
        <v>287929</v>
      </c>
      <c r="F507" s="16">
        <v>315055</v>
      </c>
      <c r="G507" s="16">
        <v>272092.90499999997</v>
      </c>
      <c r="H507" s="33">
        <v>899.2</v>
      </c>
      <c r="I507" s="44">
        <v>49454685.039999999</v>
      </c>
      <c r="J507" s="44">
        <v>106533.73</v>
      </c>
      <c r="K507" s="46">
        <v>0.94499999999999995</v>
      </c>
      <c r="L507" s="33">
        <v>28.468</v>
      </c>
      <c r="M507" s="33">
        <v>37.938000000000002</v>
      </c>
      <c r="N507" s="33">
        <v>20.684999999999999</v>
      </c>
    </row>
    <row r="508" spans="1:14" x14ac:dyDescent="0.3">
      <c r="A508" s="36" t="s">
        <v>20</v>
      </c>
      <c r="B508" s="4">
        <v>2019</v>
      </c>
      <c r="C508" s="36" t="s">
        <v>27</v>
      </c>
      <c r="D508" s="36" t="s">
        <v>52</v>
      </c>
      <c r="E508" s="41" t="s">
        <v>224</v>
      </c>
      <c r="F508" s="16">
        <v>11</v>
      </c>
      <c r="G508" s="16">
        <v>5.7350000000000003</v>
      </c>
      <c r="H508" s="33">
        <v>899.2</v>
      </c>
      <c r="I508" s="44">
        <v>489083.96888888883</v>
      </c>
      <c r="J508" s="44">
        <v>13.69</v>
      </c>
      <c r="K508" s="46">
        <v>0.155</v>
      </c>
      <c r="L508" s="33">
        <v>28.468</v>
      </c>
      <c r="M508" s="33">
        <v>37.938000000000002</v>
      </c>
      <c r="N508" s="33">
        <v>20.684999999999999</v>
      </c>
    </row>
    <row r="509" spans="1:14" x14ac:dyDescent="0.3">
      <c r="A509" s="36" t="s">
        <v>22</v>
      </c>
      <c r="B509" s="4">
        <v>2019</v>
      </c>
      <c r="C509" s="36" t="s">
        <v>49</v>
      </c>
      <c r="D509" s="36" t="s">
        <v>36</v>
      </c>
      <c r="E509" s="41">
        <v>32</v>
      </c>
      <c r="F509" s="16">
        <v>77</v>
      </c>
      <c r="G509" s="16">
        <v>77.12</v>
      </c>
      <c r="H509" s="33">
        <v>1317</v>
      </c>
      <c r="I509" s="44">
        <v>5496.32</v>
      </c>
      <c r="J509" s="44">
        <v>11.84</v>
      </c>
      <c r="K509" s="46">
        <v>2.41</v>
      </c>
      <c r="L509" s="33">
        <v>28.411000000000001</v>
      </c>
      <c r="M509" s="33">
        <v>33.058</v>
      </c>
      <c r="N509" s="33">
        <v>24.972000000000001</v>
      </c>
    </row>
    <row r="510" spans="1:14" x14ac:dyDescent="0.3">
      <c r="A510" s="36" t="s">
        <v>22</v>
      </c>
      <c r="B510" s="4">
        <v>2019</v>
      </c>
      <c r="C510" s="36" t="s">
        <v>27</v>
      </c>
      <c r="D510" s="36" t="s">
        <v>36</v>
      </c>
      <c r="E510" s="41">
        <v>4</v>
      </c>
      <c r="F510" s="16">
        <v>10</v>
      </c>
      <c r="G510" s="16">
        <v>10</v>
      </c>
      <c r="H510" s="33">
        <v>1317</v>
      </c>
      <c r="I510" s="44">
        <v>687.04</v>
      </c>
      <c r="J510" s="44">
        <v>1.48</v>
      </c>
      <c r="K510" s="46">
        <v>2.5</v>
      </c>
      <c r="L510" s="33">
        <v>28.411000000000001</v>
      </c>
      <c r="M510" s="33">
        <v>33.058</v>
      </c>
      <c r="N510" s="33">
        <v>24.972000000000001</v>
      </c>
    </row>
    <row r="511" spans="1:14" x14ac:dyDescent="0.3">
      <c r="A511" s="36" t="s">
        <v>22</v>
      </c>
      <c r="B511" s="4">
        <v>2019</v>
      </c>
      <c r="C511" s="36" t="s">
        <v>120</v>
      </c>
      <c r="D511" s="36" t="s">
        <v>36</v>
      </c>
      <c r="E511" s="41">
        <v>23</v>
      </c>
      <c r="F511" s="16">
        <v>55</v>
      </c>
      <c r="G511" s="16">
        <v>54.970000000000006</v>
      </c>
      <c r="H511" s="33">
        <v>1317</v>
      </c>
      <c r="I511" s="44">
        <v>3950.48</v>
      </c>
      <c r="J511" s="44">
        <v>8.51</v>
      </c>
      <c r="K511" s="46">
        <v>2.39</v>
      </c>
      <c r="L511" s="33">
        <v>28.411000000000001</v>
      </c>
      <c r="M511" s="33">
        <v>33.058</v>
      </c>
      <c r="N511" s="33">
        <v>24.972000000000001</v>
      </c>
    </row>
    <row r="512" spans="1:14" x14ac:dyDescent="0.3">
      <c r="A512" s="36" t="s">
        <v>13</v>
      </c>
      <c r="B512" s="4">
        <v>2019</v>
      </c>
      <c r="C512" s="36" t="s">
        <v>49</v>
      </c>
      <c r="D512" s="36" t="s">
        <v>36</v>
      </c>
      <c r="E512" s="41">
        <v>4323</v>
      </c>
      <c r="F512" s="16">
        <v>15171</v>
      </c>
      <c r="G512" s="16">
        <v>13907.091</v>
      </c>
      <c r="H512" s="33">
        <v>1317</v>
      </c>
      <c r="I512" s="44">
        <v>742518.48</v>
      </c>
      <c r="J512" s="44">
        <v>1599.51</v>
      </c>
      <c r="K512" s="46">
        <v>3.2170000000000001</v>
      </c>
      <c r="L512" s="33">
        <v>28.411000000000001</v>
      </c>
      <c r="M512" s="33">
        <v>33.058</v>
      </c>
      <c r="N512" s="33">
        <v>24.972000000000001</v>
      </c>
    </row>
    <row r="513" spans="1:14" x14ac:dyDescent="0.3">
      <c r="A513" s="36" t="s">
        <v>13</v>
      </c>
      <c r="B513" s="4">
        <v>2019</v>
      </c>
      <c r="C513" s="36" t="s">
        <v>27</v>
      </c>
      <c r="D513" s="36" t="s">
        <v>36</v>
      </c>
      <c r="E513" s="41">
        <v>9397</v>
      </c>
      <c r="F513" s="16">
        <v>28114</v>
      </c>
      <c r="G513" s="16">
        <v>36488.550999999999</v>
      </c>
      <c r="H513" s="33">
        <v>1317</v>
      </c>
      <c r="I513" s="44">
        <v>1614028.72</v>
      </c>
      <c r="J513" s="44">
        <v>3476.89</v>
      </c>
      <c r="K513" s="46">
        <v>3.883</v>
      </c>
      <c r="L513" s="33">
        <v>28.411000000000001</v>
      </c>
      <c r="M513" s="33">
        <v>33.058</v>
      </c>
      <c r="N513" s="33">
        <v>24.972000000000001</v>
      </c>
    </row>
    <row r="514" spans="1:14" x14ac:dyDescent="0.3">
      <c r="A514" s="36" t="s">
        <v>13</v>
      </c>
      <c r="B514" s="4">
        <v>2019</v>
      </c>
      <c r="C514" s="36" t="s">
        <v>120</v>
      </c>
      <c r="D514" s="36" t="s">
        <v>36</v>
      </c>
      <c r="E514" s="41">
        <v>4523.9436619718308</v>
      </c>
      <c r="F514" s="16">
        <v>16060</v>
      </c>
      <c r="G514" s="16">
        <v>16059.999999999998</v>
      </c>
      <c r="H514" s="33">
        <v>1317</v>
      </c>
      <c r="I514" s="44">
        <v>776011.68</v>
      </c>
      <c r="J514" s="44">
        <v>1671.66</v>
      </c>
      <c r="K514" s="46">
        <v>3.55</v>
      </c>
      <c r="L514" s="33">
        <v>28.411000000000001</v>
      </c>
      <c r="M514" s="33">
        <v>33.058</v>
      </c>
      <c r="N514" s="33">
        <v>24.972000000000001</v>
      </c>
    </row>
    <row r="515" spans="1:14" x14ac:dyDescent="0.3">
      <c r="A515" s="36" t="s">
        <v>18</v>
      </c>
      <c r="B515" s="4">
        <v>2019</v>
      </c>
      <c r="C515" s="36" t="s">
        <v>49</v>
      </c>
      <c r="D515" s="36" t="s">
        <v>36</v>
      </c>
      <c r="E515" s="41">
        <v>1308</v>
      </c>
      <c r="F515" s="16">
        <v>183120</v>
      </c>
      <c r="G515" s="16">
        <v>183120</v>
      </c>
      <c r="H515" s="33">
        <v>1317</v>
      </c>
      <c r="I515" s="44">
        <v>224662.08</v>
      </c>
      <c r="J515" s="44">
        <v>483.96</v>
      </c>
      <c r="K515" s="46">
        <v>140</v>
      </c>
      <c r="L515" s="33">
        <v>28.411000000000001</v>
      </c>
      <c r="M515" s="33">
        <v>33.058</v>
      </c>
      <c r="N515" s="33">
        <v>24.972000000000001</v>
      </c>
    </row>
    <row r="516" spans="1:14" x14ac:dyDescent="0.3">
      <c r="A516" s="36" t="s">
        <v>32</v>
      </c>
      <c r="B516" s="4">
        <v>2019</v>
      </c>
      <c r="C516" s="36" t="s">
        <v>49</v>
      </c>
      <c r="D516" s="36" t="s">
        <v>36</v>
      </c>
      <c r="E516" s="41">
        <v>2</v>
      </c>
      <c r="F516" s="16">
        <v>2</v>
      </c>
      <c r="G516" s="16">
        <v>2</v>
      </c>
      <c r="H516" s="33">
        <v>1317</v>
      </c>
      <c r="I516" s="44">
        <v>343.52</v>
      </c>
      <c r="J516" s="44">
        <v>0.74</v>
      </c>
      <c r="K516" s="46">
        <v>1</v>
      </c>
      <c r="L516" s="33" t="s">
        <v>227</v>
      </c>
      <c r="M516" s="33">
        <v>33.058</v>
      </c>
      <c r="N516" s="33">
        <v>24.972000000000001</v>
      </c>
    </row>
    <row r="517" spans="1:14" x14ac:dyDescent="0.3">
      <c r="A517" s="36" t="s">
        <v>32</v>
      </c>
      <c r="B517" s="4">
        <v>2019</v>
      </c>
      <c r="C517" s="36" t="s">
        <v>27</v>
      </c>
      <c r="D517" s="36" t="s">
        <v>36</v>
      </c>
      <c r="E517" s="41">
        <v>146</v>
      </c>
      <c r="F517" s="16">
        <v>146</v>
      </c>
      <c r="G517" s="16">
        <v>146</v>
      </c>
      <c r="H517" s="33">
        <v>1317</v>
      </c>
      <c r="I517" s="44">
        <v>25076.959999999999</v>
      </c>
      <c r="J517" s="44">
        <v>54.02</v>
      </c>
      <c r="K517" s="46">
        <v>1</v>
      </c>
      <c r="L517" s="33">
        <v>28.411000000000001</v>
      </c>
      <c r="M517" s="33">
        <v>33.058</v>
      </c>
      <c r="N517" s="33">
        <v>24.972000000000001</v>
      </c>
    </row>
    <row r="518" spans="1:14" x14ac:dyDescent="0.3">
      <c r="A518" s="36" t="s">
        <v>32</v>
      </c>
      <c r="B518" s="4">
        <v>2019</v>
      </c>
      <c r="C518" s="36" t="s">
        <v>120</v>
      </c>
      <c r="D518" s="36" t="s">
        <v>36</v>
      </c>
      <c r="E518" s="41">
        <v>321</v>
      </c>
      <c r="F518" s="16">
        <v>139</v>
      </c>
      <c r="G518" s="16">
        <v>232.083</v>
      </c>
      <c r="H518" s="33">
        <v>1317</v>
      </c>
      <c r="I518" s="44">
        <v>55134.96</v>
      </c>
      <c r="J518" s="44">
        <v>118.77</v>
      </c>
      <c r="K518" s="46">
        <v>0.72299999999999998</v>
      </c>
      <c r="L518" s="33">
        <v>28.411000000000001</v>
      </c>
      <c r="M518" s="33">
        <v>32.711188888888891</v>
      </c>
      <c r="N518" s="33">
        <v>24.972000000000001</v>
      </c>
    </row>
    <row r="519" spans="1:14" x14ac:dyDescent="0.3">
      <c r="A519" s="36" t="s">
        <v>13</v>
      </c>
      <c r="B519" s="4">
        <v>2019</v>
      </c>
      <c r="C519" s="36" t="s">
        <v>176</v>
      </c>
      <c r="D519" s="36" t="s">
        <v>15</v>
      </c>
      <c r="E519" s="41">
        <v>127223</v>
      </c>
      <c r="F519" s="16">
        <v>193215</v>
      </c>
      <c r="G519" s="16">
        <v>186381.69500000001</v>
      </c>
      <c r="H519" s="33">
        <v>2084.6999999999998</v>
      </c>
      <c r="I519" s="44">
        <v>21851822.48</v>
      </c>
      <c r="J519" s="44">
        <v>47072.51</v>
      </c>
      <c r="K519" s="46">
        <v>1.4650000000000001</v>
      </c>
      <c r="L519" s="33">
        <v>24.352</v>
      </c>
      <c r="M519" s="33">
        <v>33.262</v>
      </c>
      <c r="N519" s="33">
        <v>16.417999999999999</v>
      </c>
    </row>
    <row r="520" spans="1:14" x14ac:dyDescent="0.3">
      <c r="A520" s="36" t="s">
        <v>13</v>
      </c>
      <c r="B520" s="4">
        <v>2019</v>
      </c>
      <c r="C520" s="36" t="s">
        <v>120</v>
      </c>
      <c r="D520" s="36" t="s">
        <v>15</v>
      </c>
      <c r="E520" s="41">
        <v>395518</v>
      </c>
      <c r="F520" s="16">
        <v>1025571</v>
      </c>
      <c r="G520" s="16">
        <v>985630.85600000003</v>
      </c>
      <c r="H520" s="33">
        <v>2084.6999999999998</v>
      </c>
      <c r="I520" s="44">
        <v>67934171.680000007</v>
      </c>
      <c r="J520" s="44">
        <v>146341.66</v>
      </c>
      <c r="K520" s="46">
        <v>2.492</v>
      </c>
      <c r="L520" s="33">
        <v>24.352</v>
      </c>
      <c r="M520" s="33">
        <v>33.262</v>
      </c>
      <c r="N520" s="33">
        <v>16.417999999999999</v>
      </c>
    </row>
    <row r="521" spans="1:14" x14ac:dyDescent="0.3">
      <c r="A521" s="36" t="s">
        <v>13</v>
      </c>
      <c r="B521" s="4">
        <v>2019</v>
      </c>
      <c r="C521" s="36" t="s">
        <v>324</v>
      </c>
      <c r="D521" s="36" t="s">
        <v>15</v>
      </c>
      <c r="E521" s="41">
        <v>1878208</v>
      </c>
      <c r="F521" s="16">
        <v>3996018</v>
      </c>
      <c r="G521" s="16">
        <v>4013730.4959999998</v>
      </c>
      <c r="H521" s="33">
        <v>2084.6999999999998</v>
      </c>
      <c r="I521" s="44">
        <v>322601006.10000002</v>
      </c>
      <c r="J521" s="44" t="s">
        <v>229</v>
      </c>
      <c r="K521" s="46">
        <v>2.137</v>
      </c>
      <c r="L521" s="33">
        <v>24.352</v>
      </c>
      <c r="M521" s="33">
        <v>33.262</v>
      </c>
      <c r="N521" s="33">
        <v>16.417999999999999</v>
      </c>
    </row>
    <row r="522" spans="1:14" x14ac:dyDescent="0.3">
      <c r="A522" s="36" t="s">
        <v>18</v>
      </c>
      <c r="B522" s="4">
        <v>2019</v>
      </c>
      <c r="C522" s="36" t="s">
        <v>705</v>
      </c>
      <c r="D522" s="36" t="s">
        <v>15</v>
      </c>
      <c r="E522" s="41">
        <v>29703</v>
      </c>
      <c r="F522" s="16">
        <v>1218118</v>
      </c>
      <c r="G522" s="16">
        <v>1156070.463</v>
      </c>
      <c r="H522" s="33">
        <v>2084.6999999999998</v>
      </c>
      <c r="I522" s="44">
        <v>5101787.28</v>
      </c>
      <c r="J522" s="44">
        <v>10990.11</v>
      </c>
      <c r="K522" s="46">
        <v>38.920999999999999</v>
      </c>
      <c r="L522" s="33">
        <v>24.352</v>
      </c>
      <c r="M522" s="33">
        <v>33.262</v>
      </c>
      <c r="N522" s="33">
        <v>16.417999999999999</v>
      </c>
    </row>
    <row r="523" spans="1:14" x14ac:dyDescent="0.3">
      <c r="A523" s="36" t="s">
        <v>32</v>
      </c>
      <c r="B523" s="4">
        <v>2019</v>
      </c>
      <c r="C523" s="36" t="s">
        <v>27</v>
      </c>
      <c r="D523" s="36" t="s">
        <v>15</v>
      </c>
      <c r="E523" s="41">
        <v>58100</v>
      </c>
      <c r="F523" s="16">
        <v>34757</v>
      </c>
      <c r="G523" s="16">
        <v>35963.9</v>
      </c>
      <c r="H523" s="33">
        <v>2084.6999999999998</v>
      </c>
      <c r="I523" s="44">
        <v>9979256</v>
      </c>
      <c r="J523" s="44">
        <v>21497</v>
      </c>
      <c r="K523" s="46">
        <v>0.61899999999999999</v>
      </c>
      <c r="L523" s="33">
        <v>24.352</v>
      </c>
      <c r="M523" s="33">
        <v>33.262</v>
      </c>
      <c r="N523" s="33">
        <v>16.417999999999999</v>
      </c>
    </row>
    <row r="524" spans="1:14" x14ac:dyDescent="0.3">
      <c r="A524" s="36" t="s">
        <v>20</v>
      </c>
      <c r="B524" s="4">
        <v>2019</v>
      </c>
      <c r="C524" s="36" t="s">
        <v>27</v>
      </c>
      <c r="D524" s="36" t="s">
        <v>15</v>
      </c>
      <c r="E524" s="41">
        <v>11336</v>
      </c>
      <c r="F524" s="16">
        <v>14430</v>
      </c>
      <c r="G524" s="16">
        <v>14419.392</v>
      </c>
      <c r="H524" s="33">
        <v>2084.6999999999998</v>
      </c>
      <c r="I524" s="44">
        <v>1947071.36</v>
      </c>
      <c r="J524" s="44">
        <v>4194.32</v>
      </c>
      <c r="K524" s="46">
        <v>1.272</v>
      </c>
      <c r="L524" s="33">
        <v>24.352</v>
      </c>
      <c r="M524" s="33">
        <v>33.262</v>
      </c>
      <c r="N524" s="33">
        <v>16.417999999999999</v>
      </c>
    </row>
    <row r="525" spans="1:14" x14ac:dyDescent="0.3">
      <c r="A525" s="36" t="s">
        <v>13</v>
      </c>
      <c r="B525" s="4">
        <v>2019</v>
      </c>
      <c r="C525" s="36" t="s">
        <v>176</v>
      </c>
      <c r="D525" s="36" t="s">
        <v>26</v>
      </c>
      <c r="E525" s="41">
        <v>33480</v>
      </c>
      <c r="F525" s="16">
        <v>78074</v>
      </c>
      <c r="G525" s="16">
        <v>84068.28</v>
      </c>
      <c r="H525" s="33">
        <v>3844.4</v>
      </c>
      <c r="I525" s="44">
        <v>5750524.7999999998</v>
      </c>
      <c r="J525" s="44">
        <v>12387.6</v>
      </c>
      <c r="K525" s="46">
        <v>2.5110000000000001</v>
      </c>
      <c r="L525" s="33">
        <v>19.251999999999999</v>
      </c>
      <c r="M525" s="33">
        <v>26.768000000000001</v>
      </c>
      <c r="N525" s="33">
        <v>11.617000000000001</v>
      </c>
    </row>
    <row r="526" spans="1:14" x14ac:dyDescent="0.3">
      <c r="A526" s="36" t="s">
        <v>13</v>
      </c>
      <c r="B526" s="4">
        <v>2019</v>
      </c>
      <c r="C526" s="36" t="s">
        <v>27</v>
      </c>
      <c r="D526" s="36" t="s">
        <v>26</v>
      </c>
      <c r="E526" s="41">
        <v>13628</v>
      </c>
      <c r="F526" s="16">
        <v>63081</v>
      </c>
      <c r="G526" s="16">
        <v>35023.96</v>
      </c>
      <c r="H526" s="33">
        <v>3844.4</v>
      </c>
      <c r="I526" s="44">
        <v>2340745.2799999998</v>
      </c>
      <c r="J526" s="44" t="s">
        <v>230</v>
      </c>
      <c r="K526" s="46">
        <v>2.57</v>
      </c>
      <c r="L526" s="33">
        <v>19.251999999999999</v>
      </c>
      <c r="M526" s="33">
        <v>26.768000000000001</v>
      </c>
      <c r="N526" s="33">
        <v>11.617000000000001</v>
      </c>
    </row>
    <row r="527" spans="1:14" x14ac:dyDescent="0.3">
      <c r="A527" s="36" t="s">
        <v>13</v>
      </c>
      <c r="B527" s="4">
        <v>2019</v>
      </c>
      <c r="C527" s="36" t="s">
        <v>324</v>
      </c>
      <c r="D527" s="36" t="s">
        <v>26</v>
      </c>
      <c r="E527" s="41">
        <v>63889</v>
      </c>
      <c r="F527" s="16">
        <v>150778.03999999998</v>
      </c>
      <c r="G527" s="16">
        <v>150778.03999999998</v>
      </c>
      <c r="H527" s="33">
        <v>3844.4</v>
      </c>
      <c r="I527" s="44">
        <v>10973574.640000001</v>
      </c>
      <c r="J527" s="44">
        <v>23638.93</v>
      </c>
      <c r="K527" s="46">
        <v>2.36</v>
      </c>
      <c r="L527" s="33">
        <v>19.251999999999999</v>
      </c>
      <c r="M527" s="33">
        <v>26.768000000000001</v>
      </c>
      <c r="N527" s="33">
        <v>11.617000000000001</v>
      </c>
    </row>
    <row r="528" spans="1:14" x14ac:dyDescent="0.3">
      <c r="A528" s="36" t="s">
        <v>18</v>
      </c>
      <c r="B528" s="4">
        <v>2019</v>
      </c>
      <c r="C528" s="36" t="s">
        <v>705</v>
      </c>
      <c r="D528" s="36" t="s">
        <v>26</v>
      </c>
      <c r="E528" s="41">
        <v>128</v>
      </c>
      <c r="F528" s="16">
        <v>384</v>
      </c>
      <c r="G528" s="16">
        <v>342.4</v>
      </c>
      <c r="H528" s="33">
        <v>3844.4</v>
      </c>
      <c r="I528" s="44">
        <v>21985.279999999999</v>
      </c>
      <c r="J528" s="44">
        <v>47.36</v>
      </c>
      <c r="K528" s="46">
        <v>2.6749999999999998</v>
      </c>
      <c r="L528" s="33">
        <v>19.251999999999999</v>
      </c>
      <c r="M528" s="33">
        <v>26.768000000000001</v>
      </c>
      <c r="N528" s="33">
        <v>11.617000000000001</v>
      </c>
    </row>
    <row r="529" spans="1:14" x14ac:dyDescent="0.3">
      <c r="A529" s="36" t="s">
        <v>20</v>
      </c>
      <c r="B529" s="4">
        <v>2019</v>
      </c>
      <c r="C529" s="36" t="s">
        <v>27</v>
      </c>
      <c r="D529" s="36" t="s">
        <v>26</v>
      </c>
      <c r="E529" s="41">
        <v>464</v>
      </c>
      <c r="F529" s="16">
        <v>898</v>
      </c>
      <c r="G529" s="16">
        <v>760.03199999999993</v>
      </c>
      <c r="H529" s="33">
        <v>3844.4</v>
      </c>
      <c r="I529" s="44">
        <v>79696.639999999999</v>
      </c>
      <c r="J529" s="44">
        <v>171.68</v>
      </c>
      <c r="K529" s="46">
        <v>1.6379999999999999</v>
      </c>
      <c r="L529" s="33">
        <v>19.251999999999999</v>
      </c>
      <c r="M529" s="33">
        <v>26.768000000000001</v>
      </c>
      <c r="N529" s="33">
        <v>11.617000000000001</v>
      </c>
    </row>
    <row r="530" spans="1:14" x14ac:dyDescent="0.3">
      <c r="A530" s="36" t="s">
        <v>13</v>
      </c>
      <c r="B530" s="4">
        <v>2019</v>
      </c>
      <c r="C530" s="36" t="s">
        <v>49</v>
      </c>
      <c r="D530" s="36" t="s">
        <v>37</v>
      </c>
      <c r="E530" s="41">
        <v>24411</v>
      </c>
      <c r="F530" s="16">
        <v>60556</v>
      </c>
      <c r="G530" s="16">
        <v>60417.224999999999</v>
      </c>
      <c r="H530" s="33">
        <v>4489.5</v>
      </c>
      <c r="I530" s="44">
        <v>4192833.36</v>
      </c>
      <c r="J530" s="44">
        <v>9032.07</v>
      </c>
      <c r="K530" s="46">
        <v>2.4750000000000001</v>
      </c>
      <c r="L530" s="33">
        <v>25.504999999999999</v>
      </c>
      <c r="M530" s="33">
        <v>34.905000000000001</v>
      </c>
      <c r="N530" s="33">
        <v>18.178000000000001</v>
      </c>
    </row>
    <row r="531" spans="1:14" x14ac:dyDescent="0.3">
      <c r="A531" s="36" t="s">
        <v>13</v>
      </c>
      <c r="B531" s="4">
        <v>2019</v>
      </c>
      <c r="C531" s="36" t="s">
        <v>27</v>
      </c>
      <c r="D531" s="36" t="s">
        <v>37</v>
      </c>
      <c r="E531" s="41">
        <v>10287</v>
      </c>
      <c r="F531" s="16">
        <v>29819</v>
      </c>
      <c r="G531" s="16">
        <v>30346.65</v>
      </c>
      <c r="H531" s="33" t="s">
        <v>232</v>
      </c>
      <c r="I531" s="44">
        <v>1766895.12</v>
      </c>
      <c r="J531" s="44">
        <v>3806.19</v>
      </c>
      <c r="K531" s="46">
        <v>2.95</v>
      </c>
      <c r="L531" s="33">
        <v>25.504999999999999</v>
      </c>
      <c r="M531" s="33">
        <v>34.905000000000001</v>
      </c>
      <c r="N531" s="33">
        <v>18.178000000000001</v>
      </c>
    </row>
    <row r="532" spans="1:14" x14ac:dyDescent="0.3">
      <c r="A532" s="36" t="s">
        <v>18</v>
      </c>
      <c r="B532" s="4">
        <v>2019</v>
      </c>
      <c r="C532" s="36" t="s">
        <v>705</v>
      </c>
      <c r="D532" s="36" t="s">
        <v>37</v>
      </c>
      <c r="E532" s="41">
        <v>811</v>
      </c>
      <c r="F532" s="16">
        <v>53708</v>
      </c>
      <c r="G532" s="16">
        <v>56863.264999999999</v>
      </c>
      <c r="H532" s="33">
        <v>4489.5</v>
      </c>
      <c r="I532" s="44">
        <v>139297.35999999999</v>
      </c>
      <c r="J532" s="44">
        <v>300.07</v>
      </c>
      <c r="K532" s="46">
        <v>70.114999999999995</v>
      </c>
      <c r="L532" s="33">
        <v>25.504999999999999</v>
      </c>
      <c r="M532" s="33">
        <v>34.905000000000001</v>
      </c>
      <c r="N532" s="33">
        <v>18.178000000000001</v>
      </c>
    </row>
    <row r="533" spans="1:14" x14ac:dyDescent="0.3">
      <c r="A533" s="36" t="s">
        <v>22</v>
      </c>
      <c r="B533" s="4">
        <v>2019</v>
      </c>
      <c r="C533" s="36" t="s">
        <v>49</v>
      </c>
      <c r="D533" s="36" t="s">
        <v>23</v>
      </c>
      <c r="E533" s="41">
        <v>625797</v>
      </c>
      <c r="F533" s="16">
        <v>1092419</v>
      </c>
      <c r="G533" s="16">
        <v>1048209.975</v>
      </c>
      <c r="H533" s="33">
        <v>1422.3</v>
      </c>
      <c r="I533" s="44">
        <v>107486892.7</v>
      </c>
      <c r="J533" s="44">
        <v>231544.89</v>
      </c>
      <c r="K533" s="46">
        <v>1.675</v>
      </c>
      <c r="L533" s="33">
        <v>25.898</v>
      </c>
      <c r="M533" s="33">
        <v>35.502000000000002</v>
      </c>
      <c r="N533" s="33">
        <v>17.25</v>
      </c>
    </row>
    <row r="534" spans="1:14" x14ac:dyDescent="0.3">
      <c r="A534" s="36" t="s">
        <v>22</v>
      </c>
      <c r="B534" s="4">
        <v>2019</v>
      </c>
      <c r="C534" s="36" t="s">
        <v>27</v>
      </c>
      <c r="D534" s="36" t="s">
        <v>23</v>
      </c>
      <c r="E534" s="41">
        <v>41861</v>
      </c>
      <c r="F534" s="16">
        <v>59315</v>
      </c>
      <c r="G534" s="16">
        <v>59315</v>
      </c>
      <c r="H534" s="33">
        <v>1422.3</v>
      </c>
      <c r="I534" s="44">
        <v>7190045.3600000003</v>
      </c>
      <c r="J534" s="44">
        <v>15488.57</v>
      </c>
      <c r="K534" s="46">
        <v>1.4169513389551134</v>
      </c>
      <c r="L534" s="33">
        <v>25.898</v>
      </c>
      <c r="M534" s="33">
        <v>35.502000000000002</v>
      </c>
      <c r="N534" s="33">
        <v>17.25</v>
      </c>
    </row>
    <row r="535" spans="1:14" x14ac:dyDescent="0.3">
      <c r="A535" s="36" t="s">
        <v>22</v>
      </c>
      <c r="B535" s="4">
        <v>2019</v>
      </c>
      <c r="C535" s="36" t="s">
        <v>120</v>
      </c>
      <c r="D535" s="36" t="s">
        <v>23</v>
      </c>
      <c r="E535" s="41">
        <v>6055</v>
      </c>
      <c r="F535" s="16">
        <v>10797</v>
      </c>
      <c r="G535" s="16">
        <v>10941.385</v>
      </c>
      <c r="H535" s="33">
        <v>1422.3</v>
      </c>
      <c r="I535" s="44">
        <v>1040006.8</v>
      </c>
      <c r="J535" s="44">
        <v>2240.35</v>
      </c>
      <c r="K535" s="46">
        <v>1.8069999999999999</v>
      </c>
      <c r="L535" s="33">
        <v>25.898</v>
      </c>
      <c r="M535" s="33">
        <v>35.502000000000002</v>
      </c>
      <c r="N535" s="33">
        <v>17.25</v>
      </c>
    </row>
    <row r="536" spans="1:14" x14ac:dyDescent="0.3">
      <c r="A536" s="36" t="s">
        <v>13</v>
      </c>
      <c r="B536" s="4">
        <v>2019</v>
      </c>
      <c r="C536" s="36" t="s">
        <v>49</v>
      </c>
      <c r="D536" s="36" t="s">
        <v>23</v>
      </c>
      <c r="E536" s="41">
        <v>964087</v>
      </c>
      <c r="F536" s="16">
        <v>3088937</v>
      </c>
      <c r="G536" s="16">
        <v>2818990.3879999998</v>
      </c>
      <c r="H536" s="33">
        <v>1422.3</v>
      </c>
      <c r="I536" s="44">
        <v>165591583.09999999</v>
      </c>
      <c r="J536" s="44">
        <v>356712.19</v>
      </c>
      <c r="K536" s="46">
        <v>2.9239999999999999</v>
      </c>
      <c r="L536" s="33">
        <v>25.898</v>
      </c>
      <c r="M536" s="33">
        <v>35.502000000000002</v>
      </c>
      <c r="N536" s="33">
        <v>17.25</v>
      </c>
    </row>
    <row r="537" spans="1:14" x14ac:dyDescent="0.3">
      <c r="A537" s="36" t="s">
        <v>13</v>
      </c>
      <c r="B537" s="4">
        <v>2019</v>
      </c>
      <c r="C537" s="36" t="s">
        <v>27</v>
      </c>
      <c r="D537" s="36" t="s">
        <v>23</v>
      </c>
      <c r="E537" s="41">
        <v>11266</v>
      </c>
      <c r="F537" s="16">
        <v>31038</v>
      </c>
      <c r="G537" s="16">
        <v>32457.345999999998</v>
      </c>
      <c r="H537" s="33">
        <v>1422.3</v>
      </c>
      <c r="I537" s="44">
        <v>1935048.16</v>
      </c>
      <c r="J537" s="44">
        <v>4168.42</v>
      </c>
      <c r="K537" s="46">
        <v>2.8809999999999998</v>
      </c>
      <c r="L537" s="33">
        <v>25.898</v>
      </c>
      <c r="M537" s="33">
        <v>35.502000000000002</v>
      </c>
      <c r="N537" s="33">
        <v>17.25</v>
      </c>
    </row>
    <row r="538" spans="1:14" x14ac:dyDescent="0.3">
      <c r="A538" s="36" t="s">
        <v>13</v>
      </c>
      <c r="B538" s="4">
        <v>2019</v>
      </c>
      <c r="C538" s="36" t="s">
        <v>120</v>
      </c>
      <c r="D538" s="36" t="s">
        <v>23</v>
      </c>
      <c r="E538" s="41">
        <v>272701</v>
      </c>
      <c r="F538" s="16">
        <v>827998</v>
      </c>
      <c r="G538" s="16">
        <v>782379.16900000011</v>
      </c>
      <c r="H538" s="33">
        <v>1422.3</v>
      </c>
      <c r="I538" s="44">
        <v>46839123.759999998</v>
      </c>
      <c r="J538" s="44">
        <v>100899.37</v>
      </c>
      <c r="K538" s="46">
        <v>2.8690000000000002</v>
      </c>
      <c r="L538" s="33">
        <v>25.898</v>
      </c>
      <c r="M538" s="33">
        <v>35.502000000000002</v>
      </c>
      <c r="N538" s="33">
        <v>17.25</v>
      </c>
    </row>
    <row r="539" spans="1:14" x14ac:dyDescent="0.3">
      <c r="A539" s="36" t="s">
        <v>18</v>
      </c>
      <c r="B539" s="4">
        <v>2019</v>
      </c>
      <c r="C539" s="36" t="s">
        <v>705</v>
      </c>
      <c r="D539" s="36" t="s">
        <v>23</v>
      </c>
      <c r="E539" s="41">
        <v>428540</v>
      </c>
      <c r="F539" s="16">
        <v>36034028</v>
      </c>
      <c r="G539" s="16">
        <v>34907154.240000002</v>
      </c>
      <c r="H539" s="33">
        <v>1422.3</v>
      </c>
      <c r="I539" s="44">
        <v>73606030.400000006</v>
      </c>
      <c r="J539" s="44">
        <v>158559.79999999999</v>
      </c>
      <c r="K539" s="46">
        <v>81.456000000000003</v>
      </c>
      <c r="L539" s="33">
        <v>25.898</v>
      </c>
      <c r="M539" s="33">
        <v>35.502000000000002</v>
      </c>
      <c r="N539" s="33">
        <v>17.25</v>
      </c>
    </row>
    <row r="540" spans="1:14" x14ac:dyDescent="0.3">
      <c r="A540" s="36" t="s">
        <v>31</v>
      </c>
      <c r="B540" s="4">
        <v>2019</v>
      </c>
      <c r="C540" s="36" t="s">
        <v>49</v>
      </c>
      <c r="D540" s="36" t="s">
        <v>23</v>
      </c>
      <c r="E540" s="41">
        <v>105942</v>
      </c>
      <c r="F540" s="16">
        <v>80163</v>
      </c>
      <c r="G540" s="16">
        <v>76913.891999999993</v>
      </c>
      <c r="H540" s="33">
        <v>1422.3</v>
      </c>
      <c r="I540" s="44">
        <v>18196597.920000002</v>
      </c>
      <c r="J540" s="44">
        <v>39198.54</v>
      </c>
      <c r="K540" s="46">
        <v>0.72599999999999998</v>
      </c>
      <c r="L540" s="33">
        <v>25.898</v>
      </c>
      <c r="M540" s="33">
        <v>35.502000000000002</v>
      </c>
      <c r="N540" s="33">
        <v>17.25</v>
      </c>
    </row>
    <row r="541" spans="1:14" x14ac:dyDescent="0.3">
      <c r="A541" s="36" t="s">
        <v>31</v>
      </c>
      <c r="B541" s="4">
        <v>2019</v>
      </c>
      <c r="C541" s="36" t="s">
        <v>27</v>
      </c>
      <c r="D541" s="36" t="s">
        <v>23</v>
      </c>
      <c r="E541" s="41">
        <v>25163</v>
      </c>
      <c r="F541" s="16">
        <v>18299</v>
      </c>
      <c r="G541" s="16">
        <v>22747.351999999999</v>
      </c>
      <c r="H541" s="33">
        <v>1422.3</v>
      </c>
      <c r="I541" s="44">
        <v>4321996.88</v>
      </c>
      <c r="J541" s="44">
        <v>9310.31</v>
      </c>
      <c r="K541" s="46">
        <v>0.90400000000000003</v>
      </c>
      <c r="L541" s="33" t="s">
        <v>233</v>
      </c>
      <c r="M541" s="33">
        <v>35.502000000000002</v>
      </c>
      <c r="N541" s="33">
        <v>17.25</v>
      </c>
    </row>
    <row r="542" spans="1:14" x14ac:dyDescent="0.3">
      <c r="A542" s="36" t="s">
        <v>31</v>
      </c>
      <c r="B542" s="4">
        <v>2019</v>
      </c>
      <c r="C542" s="36" t="s">
        <v>120</v>
      </c>
      <c r="D542" s="36" t="s">
        <v>23</v>
      </c>
      <c r="E542" s="41">
        <v>4487</v>
      </c>
      <c r="F542" s="16">
        <v>4869</v>
      </c>
      <c r="G542" s="16">
        <v>5689.5159999999996</v>
      </c>
      <c r="H542" s="33">
        <v>1422.3</v>
      </c>
      <c r="I542" s="44">
        <v>770687.12</v>
      </c>
      <c r="J542" s="44">
        <v>1660.19</v>
      </c>
      <c r="K542" s="46">
        <v>1.268</v>
      </c>
      <c r="L542" s="33">
        <v>25.898</v>
      </c>
      <c r="M542" s="33">
        <v>35.502000000000002</v>
      </c>
      <c r="N542" s="33">
        <v>17.25</v>
      </c>
    </row>
    <row r="543" spans="1:14" x14ac:dyDescent="0.3">
      <c r="A543" s="36" t="s">
        <v>32</v>
      </c>
      <c r="B543" s="4">
        <v>2019</v>
      </c>
      <c r="C543" s="36" t="s">
        <v>49</v>
      </c>
      <c r="D543" s="36" t="s">
        <v>23</v>
      </c>
      <c r="E543" s="41">
        <v>68513</v>
      </c>
      <c r="F543" s="16">
        <v>32210</v>
      </c>
      <c r="G543" s="16">
        <v>26308.992000000002</v>
      </c>
      <c r="H543" s="33">
        <v>1422.3</v>
      </c>
      <c r="I543" s="44">
        <v>11767792.880000001</v>
      </c>
      <c r="J543" s="44">
        <v>25349.81</v>
      </c>
      <c r="K543" s="46">
        <v>0.38400000000000001</v>
      </c>
      <c r="L543" s="33">
        <v>25.898</v>
      </c>
      <c r="M543" s="33">
        <v>35.502000000000002</v>
      </c>
      <c r="N543" s="33">
        <v>17.25</v>
      </c>
    </row>
    <row r="544" spans="1:14" x14ac:dyDescent="0.3">
      <c r="A544" s="36" t="s">
        <v>32</v>
      </c>
      <c r="B544" s="4">
        <v>2019</v>
      </c>
      <c r="C544" s="36" t="s">
        <v>27</v>
      </c>
      <c r="D544" s="36" t="s">
        <v>23</v>
      </c>
      <c r="E544" s="41">
        <v>2875</v>
      </c>
      <c r="F544" s="16">
        <v>1341</v>
      </c>
      <c r="G544" s="16">
        <v>971.75000000000011</v>
      </c>
      <c r="H544" s="33">
        <v>1422.3</v>
      </c>
      <c r="I544" s="44">
        <v>493810</v>
      </c>
      <c r="J544" s="44">
        <v>1063.75</v>
      </c>
      <c r="K544" s="46">
        <v>0.33800000000000002</v>
      </c>
      <c r="L544" s="33">
        <v>25.898</v>
      </c>
      <c r="M544" s="33">
        <v>35.502000000000002</v>
      </c>
      <c r="N544" s="33">
        <v>17.25</v>
      </c>
    </row>
    <row r="545" spans="1:14" x14ac:dyDescent="0.3">
      <c r="A545" s="36" t="s">
        <v>32</v>
      </c>
      <c r="B545" s="4">
        <v>2019</v>
      </c>
      <c r="C545" s="36" t="s">
        <v>120</v>
      </c>
      <c r="D545" s="36" t="s">
        <v>23</v>
      </c>
      <c r="E545" s="41">
        <v>223</v>
      </c>
      <c r="F545" s="16">
        <v>97.450999999999993</v>
      </c>
      <c r="G545" s="16">
        <v>97.450999999999993</v>
      </c>
      <c r="H545" s="33">
        <v>1422.3</v>
      </c>
      <c r="I545" s="44">
        <v>38302.480000000003</v>
      </c>
      <c r="J545" s="44">
        <v>82.51</v>
      </c>
      <c r="K545" s="46">
        <v>0.437</v>
      </c>
      <c r="L545" s="33">
        <v>25.898</v>
      </c>
      <c r="M545" s="33">
        <v>35.502000000000002</v>
      </c>
      <c r="N545" s="33">
        <v>17.25</v>
      </c>
    </row>
    <row r="546" spans="1:14" x14ac:dyDescent="0.3">
      <c r="A546" s="36" t="s">
        <v>20</v>
      </c>
      <c r="B546" s="4">
        <v>2019</v>
      </c>
      <c r="C546" s="36" t="s">
        <v>27</v>
      </c>
      <c r="D546" s="36" t="s">
        <v>23</v>
      </c>
      <c r="E546" s="41">
        <v>158319</v>
      </c>
      <c r="F546" s="16">
        <v>180114</v>
      </c>
      <c r="G546" s="16">
        <v>171142.83900000001</v>
      </c>
      <c r="H546" s="33">
        <v>1422.3</v>
      </c>
      <c r="I546" s="44">
        <v>27192871.440000001</v>
      </c>
      <c r="J546" s="44" t="s">
        <v>234</v>
      </c>
      <c r="K546" s="46">
        <v>1.081</v>
      </c>
      <c r="L546" s="33">
        <v>25.898</v>
      </c>
      <c r="M546" s="33">
        <v>35.502000000000002</v>
      </c>
      <c r="N546" s="33">
        <v>17.25</v>
      </c>
    </row>
    <row r="547" spans="1:14" x14ac:dyDescent="0.3">
      <c r="A547" s="36" t="s">
        <v>22</v>
      </c>
      <c r="B547" s="4">
        <v>2019</v>
      </c>
      <c r="C547" s="36" t="s">
        <v>705</v>
      </c>
      <c r="D547" s="36" t="s">
        <v>41</v>
      </c>
      <c r="E547" s="41">
        <v>213</v>
      </c>
      <c r="F547" s="16">
        <v>261</v>
      </c>
      <c r="G547" s="16">
        <v>289.68</v>
      </c>
      <c r="H547" s="33" t="s">
        <v>235</v>
      </c>
      <c r="I547" s="44">
        <v>36584.879999999997</v>
      </c>
      <c r="J547" s="44">
        <v>78.81</v>
      </c>
      <c r="K547" s="46">
        <v>1.36</v>
      </c>
      <c r="L547" s="33">
        <v>25.913</v>
      </c>
      <c r="M547" s="33">
        <v>33.36</v>
      </c>
      <c r="N547" s="33">
        <v>20.452000000000002</v>
      </c>
    </row>
    <row r="548" spans="1:14" x14ac:dyDescent="0.3">
      <c r="A548" s="36" t="s">
        <v>13</v>
      </c>
      <c r="B548" s="4">
        <v>2019</v>
      </c>
      <c r="C548" s="36" t="s">
        <v>176</v>
      </c>
      <c r="D548" s="36" t="s">
        <v>41</v>
      </c>
      <c r="E548" s="41">
        <v>55895</v>
      </c>
      <c r="F548" s="16">
        <v>145076</v>
      </c>
      <c r="G548" s="16">
        <v>108939.35500000001</v>
      </c>
      <c r="H548" s="33">
        <v>3119.2</v>
      </c>
      <c r="I548" s="44">
        <v>9600525.1999999993</v>
      </c>
      <c r="J548" s="44">
        <v>20681.150000000001</v>
      </c>
      <c r="K548" s="46">
        <v>1.9490000000000001</v>
      </c>
      <c r="L548" s="33">
        <v>25.913</v>
      </c>
      <c r="M548" s="33">
        <v>33.36</v>
      </c>
      <c r="N548" s="33">
        <v>20.452000000000002</v>
      </c>
    </row>
    <row r="549" spans="1:14" x14ac:dyDescent="0.3">
      <c r="A549" s="36" t="s">
        <v>13</v>
      </c>
      <c r="B549" s="4">
        <v>2019</v>
      </c>
      <c r="C549" s="36" t="s">
        <v>120</v>
      </c>
      <c r="D549" s="36" t="s">
        <v>41</v>
      </c>
      <c r="E549" s="41">
        <v>61006</v>
      </c>
      <c r="F549" s="16">
        <v>212586</v>
      </c>
      <c r="G549" s="16">
        <v>171792.89599999998</v>
      </c>
      <c r="H549" s="33">
        <v>3119.2</v>
      </c>
      <c r="I549" s="44">
        <v>10478390.560000001</v>
      </c>
      <c r="J549" s="44">
        <v>22572.22</v>
      </c>
      <c r="K549" s="46">
        <v>2.8159999999999998</v>
      </c>
      <c r="L549" s="33">
        <v>25.913</v>
      </c>
      <c r="M549" s="33">
        <v>33.36</v>
      </c>
      <c r="N549" s="33">
        <v>20.452000000000002</v>
      </c>
    </row>
    <row r="550" spans="1:14" x14ac:dyDescent="0.3">
      <c r="A550" s="36" t="s">
        <v>13</v>
      </c>
      <c r="B550" s="4">
        <v>2019</v>
      </c>
      <c r="C550" s="36" t="s">
        <v>324</v>
      </c>
      <c r="D550" s="36" t="s">
        <v>41</v>
      </c>
      <c r="E550" s="41">
        <v>81279</v>
      </c>
      <c r="F550" s="16">
        <v>247879</v>
      </c>
      <c r="G550" s="16">
        <v>203522.61600000001</v>
      </c>
      <c r="H550" s="33">
        <v>3119.2</v>
      </c>
      <c r="I550" s="44">
        <v>13960481.039999999</v>
      </c>
      <c r="J550" s="44">
        <v>30073.23</v>
      </c>
      <c r="K550" s="46">
        <v>2.504</v>
      </c>
      <c r="L550" s="33">
        <v>25.913</v>
      </c>
      <c r="M550" s="33">
        <v>33.36</v>
      </c>
      <c r="N550" s="33">
        <v>20.452000000000002</v>
      </c>
    </row>
    <row r="551" spans="1:14" x14ac:dyDescent="0.3">
      <c r="A551" s="36" t="s">
        <v>18</v>
      </c>
      <c r="B551" s="4">
        <v>2019</v>
      </c>
      <c r="C551" s="36" t="s">
        <v>705</v>
      </c>
      <c r="D551" s="36" t="s">
        <v>41</v>
      </c>
      <c r="E551" s="41">
        <v>950.04</v>
      </c>
      <c r="F551" s="16">
        <v>120835</v>
      </c>
      <c r="G551" s="16">
        <v>79645.653359999997</v>
      </c>
      <c r="H551" s="33">
        <v>3119.2</v>
      </c>
      <c r="I551" s="44">
        <v>163178.87</v>
      </c>
      <c r="J551" s="44">
        <v>351.51499999999999</v>
      </c>
      <c r="K551" s="46">
        <v>83.834000000000003</v>
      </c>
      <c r="L551" s="33">
        <v>25.913</v>
      </c>
      <c r="M551" s="33">
        <v>33.36</v>
      </c>
      <c r="N551" s="33">
        <v>20.452000000000002</v>
      </c>
    </row>
    <row r="552" spans="1:14" x14ac:dyDescent="0.3">
      <c r="A552" s="36" t="s">
        <v>31</v>
      </c>
      <c r="B552" s="4">
        <v>2019</v>
      </c>
      <c r="C552" s="36" t="s">
        <v>705</v>
      </c>
      <c r="D552" s="36" t="s">
        <v>41</v>
      </c>
      <c r="E552" s="41">
        <v>1</v>
      </c>
      <c r="F552" s="16">
        <v>1</v>
      </c>
      <c r="G552" s="16">
        <v>1</v>
      </c>
      <c r="H552" s="33">
        <v>3119.2</v>
      </c>
      <c r="I552" s="44">
        <v>171.76</v>
      </c>
      <c r="J552" s="44">
        <v>0.37</v>
      </c>
      <c r="K552" s="46">
        <v>1</v>
      </c>
      <c r="L552" s="33">
        <v>25.913</v>
      </c>
      <c r="M552" s="33">
        <v>33.36</v>
      </c>
      <c r="N552" s="33">
        <v>20.452000000000002</v>
      </c>
    </row>
    <row r="553" spans="1:14" x14ac:dyDescent="0.3">
      <c r="A553" s="36" t="s">
        <v>20</v>
      </c>
      <c r="B553" s="4">
        <v>2019</v>
      </c>
      <c r="C553" s="36" t="s">
        <v>705</v>
      </c>
      <c r="D553" s="36" t="s">
        <v>41</v>
      </c>
      <c r="E553" s="41">
        <v>1</v>
      </c>
      <c r="F553" s="16">
        <v>2</v>
      </c>
      <c r="G553" s="16">
        <v>2</v>
      </c>
      <c r="H553" s="33">
        <v>3119.2</v>
      </c>
      <c r="I553" s="44">
        <v>171.76</v>
      </c>
      <c r="J553" s="44">
        <v>0.37</v>
      </c>
      <c r="K553" s="46">
        <v>2</v>
      </c>
      <c r="L553" s="33">
        <v>25.913</v>
      </c>
      <c r="M553" s="33">
        <v>33.36</v>
      </c>
      <c r="N553" s="33">
        <v>20.452000000000002</v>
      </c>
    </row>
    <row r="554" spans="1:14" x14ac:dyDescent="0.3">
      <c r="A554" s="36" t="s">
        <v>22</v>
      </c>
      <c r="B554" s="4">
        <v>2019</v>
      </c>
      <c r="C554" s="36" t="s">
        <v>49</v>
      </c>
      <c r="D554" s="36" t="s">
        <v>80</v>
      </c>
      <c r="E554" s="41">
        <v>63650</v>
      </c>
      <c r="F554" s="16">
        <v>190535</v>
      </c>
      <c r="G554" s="16">
        <v>186367.19999999998</v>
      </c>
      <c r="H554" s="33">
        <v>910.1</v>
      </c>
      <c r="I554" s="44">
        <v>10932524</v>
      </c>
      <c r="J554" s="44">
        <v>23550.5</v>
      </c>
      <c r="K554" s="46">
        <v>2.9279999999999999</v>
      </c>
      <c r="L554" s="33">
        <v>28.28</v>
      </c>
      <c r="M554" s="33">
        <v>37.68</v>
      </c>
      <c r="N554" s="33">
        <v>20.832000000000001</v>
      </c>
    </row>
    <row r="555" spans="1:14" x14ac:dyDescent="0.3">
      <c r="A555" s="36" t="s">
        <v>22</v>
      </c>
      <c r="B555" s="4">
        <v>2019</v>
      </c>
      <c r="C555" s="36" t="s">
        <v>27</v>
      </c>
      <c r="D555" s="36" t="s">
        <v>80</v>
      </c>
      <c r="E555" s="41">
        <v>20895</v>
      </c>
      <c r="F555" s="16">
        <v>83939</v>
      </c>
      <c r="G555" s="16">
        <v>81051.705000000002</v>
      </c>
      <c r="H555" s="33">
        <v>910.1</v>
      </c>
      <c r="I555" s="44">
        <v>3588925.2</v>
      </c>
      <c r="J555" s="44">
        <v>7731.15</v>
      </c>
      <c r="K555" s="46">
        <v>3.879</v>
      </c>
      <c r="L555" s="33">
        <v>28.28</v>
      </c>
      <c r="M555" s="33">
        <v>37.68</v>
      </c>
      <c r="N555" s="33">
        <v>20.832000000000001</v>
      </c>
    </row>
    <row r="556" spans="1:14" x14ac:dyDescent="0.3">
      <c r="A556" s="36" t="s">
        <v>13</v>
      </c>
      <c r="B556" s="4">
        <v>2019</v>
      </c>
      <c r="C556" s="36" t="s">
        <v>176</v>
      </c>
      <c r="D556" s="36" t="s">
        <v>80</v>
      </c>
      <c r="E556" s="41">
        <v>206535</v>
      </c>
      <c r="F556" s="16">
        <v>847692</v>
      </c>
      <c r="G556" s="16">
        <v>842043.19499999995</v>
      </c>
      <c r="H556" s="33">
        <v>910.1</v>
      </c>
      <c r="I556" s="44">
        <v>35474451.600000001</v>
      </c>
      <c r="J556" s="44">
        <v>76417.95</v>
      </c>
      <c r="K556" s="46">
        <v>4.077</v>
      </c>
      <c r="L556" s="33">
        <v>28.28</v>
      </c>
      <c r="M556" s="33">
        <v>37.68</v>
      </c>
      <c r="N556" s="33">
        <v>20.832000000000001</v>
      </c>
    </row>
    <row r="557" spans="1:14" x14ac:dyDescent="0.3">
      <c r="A557" s="36" t="s">
        <v>13</v>
      </c>
      <c r="B557" s="4">
        <v>2019</v>
      </c>
      <c r="C557" s="36" t="s">
        <v>120</v>
      </c>
      <c r="D557" s="36" t="s">
        <v>80</v>
      </c>
      <c r="E557" s="41">
        <v>339990</v>
      </c>
      <c r="F557" s="16">
        <v>1392259.0499999998</v>
      </c>
      <c r="G557" s="16">
        <v>1392259.0499999998</v>
      </c>
      <c r="H557" s="33">
        <v>910.1</v>
      </c>
      <c r="I557" s="44">
        <v>58396682.399999999</v>
      </c>
      <c r="J557" s="44">
        <v>125796.3</v>
      </c>
      <c r="K557" s="46">
        <v>4.0949999999999998</v>
      </c>
      <c r="L557" s="33">
        <v>28.28</v>
      </c>
      <c r="M557" s="33">
        <v>37.68</v>
      </c>
      <c r="N557" s="33">
        <v>20.832000000000001</v>
      </c>
    </row>
    <row r="558" spans="1:14" x14ac:dyDescent="0.3">
      <c r="A558" s="36" t="s">
        <v>13</v>
      </c>
      <c r="B558" s="4">
        <v>2019</v>
      </c>
      <c r="C558" s="36" t="s">
        <v>324</v>
      </c>
      <c r="D558" s="36" t="s">
        <v>80</v>
      </c>
      <c r="E558" s="41">
        <v>1360882</v>
      </c>
      <c r="F558" s="16">
        <v>4954415</v>
      </c>
      <c r="G558" s="16">
        <v>5195847.4759999998</v>
      </c>
      <c r="H558" s="33">
        <v>940.59166666666658</v>
      </c>
      <c r="I558" s="44">
        <v>233745092.30000001</v>
      </c>
      <c r="J558" s="44">
        <v>503526.34</v>
      </c>
      <c r="K558" s="46">
        <v>3.8180000000000001</v>
      </c>
      <c r="L558" s="33">
        <v>28.28</v>
      </c>
      <c r="M558" s="33">
        <v>37.68</v>
      </c>
      <c r="N558" s="33">
        <v>20.832000000000001</v>
      </c>
    </row>
    <row r="559" spans="1:14" x14ac:dyDescent="0.3">
      <c r="A559" s="36" t="s">
        <v>18</v>
      </c>
      <c r="B559" s="4">
        <v>2019</v>
      </c>
      <c r="C559" s="36" t="s">
        <v>705</v>
      </c>
      <c r="D559" s="36" t="s">
        <v>80</v>
      </c>
      <c r="E559" s="41">
        <v>131207</v>
      </c>
      <c r="F559" s="16">
        <v>14119210</v>
      </c>
      <c r="G559" s="16">
        <v>13485980.288000001</v>
      </c>
      <c r="H559" s="33">
        <v>910.1</v>
      </c>
      <c r="I559" s="44">
        <v>22536114.32</v>
      </c>
      <c r="J559" s="44">
        <v>48546.59</v>
      </c>
      <c r="K559" s="46">
        <v>102.78400000000001</v>
      </c>
      <c r="L559" s="33">
        <v>28.28</v>
      </c>
      <c r="M559" s="33">
        <v>37.68</v>
      </c>
      <c r="N559" s="33">
        <v>20.832000000000001</v>
      </c>
    </row>
    <row r="560" spans="1:14" x14ac:dyDescent="0.3">
      <c r="A560" s="36" t="s">
        <v>31</v>
      </c>
      <c r="B560" s="4">
        <v>2019</v>
      </c>
      <c r="C560" s="36" t="s">
        <v>49</v>
      </c>
      <c r="D560" s="36" t="s">
        <v>80</v>
      </c>
      <c r="E560" s="41">
        <v>168</v>
      </c>
      <c r="F560" s="16">
        <v>168</v>
      </c>
      <c r="G560" s="16">
        <v>168</v>
      </c>
      <c r="H560" s="33">
        <v>910.1</v>
      </c>
      <c r="I560" s="44">
        <v>28855.68</v>
      </c>
      <c r="J560" s="44">
        <v>62.16</v>
      </c>
      <c r="K560" s="46">
        <v>1</v>
      </c>
      <c r="L560" s="33">
        <v>28.28</v>
      </c>
      <c r="M560" s="33">
        <v>37.68</v>
      </c>
      <c r="N560" s="33">
        <v>20.832000000000001</v>
      </c>
    </row>
    <row r="561" spans="1:14" x14ac:dyDescent="0.3">
      <c r="A561" s="36" t="s">
        <v>31</v>
      </c>
      <c r="B561" s="4">
        <v>2019</v>
      </c>
      <c r="C561" s="36" t="s">
        <v>27</v>
      </c>
      <c r="D561" s="36" t="s">
        <v>80</v>
      </c>
      <c r="E561" s="41">
        <v>4075</v>
      </c>
      <c r="F561" s="16">
        <v>3663</v>
      </c>
      <c r="G561" s="16">
        <v>4478.4250000000002</v>
      </c>
      <c r="H561" s="33">
        <v>910.1</v>
      </c>
      <c r="I561" s="44">
        <v>679309.7585714286</v>
      </c>
      <c r="J561" s="44">
        <v>1507.75</v>
      </c>
      <c r="K561" s="46">
        <v>1.099</v>
      </c>
      <c r="L561" s="33">
        <v>28.28</v>
      </c>
      <c r="M561" s="33">
        <v>37.68</v>
      </c>
      <c r="N561" s="33">
        <v>20.832000000000001</v>
      </c>
    </row>
    <row r="562" spans="1:14" x14ac:dyDescent="0.3">
      <c r="A562" s="36" t="s">
        <v>32</v>
      </c>
      <c r="B562" s="4">
        <v>2019</v>
      </c>
      <c r="C562" s="36" t="s">
        <v>49</v>
      </c>
      <c r="D562" s="36" t="s">
        <v>80</v>
      </c>
      <c r="E562" s="41">
        <v>42597</v>
      </c>
      <c r="F562" s="16">
        <v>35846</v>
      </c>
      <c r="G562" s="16">
        <v>36377.837999999996</v>
      </c>
      <c r="H562" s="33">
        <v>910.1</v>
      </c>
      <c r="I562" s="44">
        <v>7316460.7199999997</v>
      </c>
      <c r="J562" s="44">
        <v>74549.268749999988</v>
      </c>
      <c r="K562" s="46">
        <v>0.85399999999999998</v>
      </c>
      <c r="L562" s="33">
        <v>28.28</v>
      </c>
      <c r="M562" s="33">
        <v>37.68</v>
      </c>
      <c r="N562" s="33">
        <v>20.832000000000001</v>
      </c>
    </row>
    <row r="563" spans="1:14" x14ac:dyDescent="0.3">
      <c r="A563" s="36" t="s">
        <v>32</v>
      </c>
      <c r="B563" s="4">
        <v>2019</v>
      </c>
      <c r="C563" s="36" t="s">
        <v>27</v>
      </c>
      <c r="D563" s="36" t="s">
        <v>80</v>
      </c>
      <c r="E563" s="41">
        <v>362726</v>
      </c>
      <c r="F563" s="16">
        <v>281577</v>
      </c>
      <c r="G563" s="16">
        <v>275309.03399999999</v>
      </c>
      <c r="H563" s="33">
        <v>910.1</v>
      </c>
      <c r="I563" s="44">
        <v>62301817.759999998</v>
      </c>
      <c r="J563" s="44">
        <v>134208.62</v>
      </c>
      <c r="K563" s="46">
        <v>0.75900000000000001</v>
      </c>
      <c r="L563" s="33">
        <v>28.28</v>
      </c>
      <c r="M563" s="33">
        <v>37.68</v>
      </c>
      <c r="N563" s="33">
        <v>20.832000000000001</v>
      </c>
    </row>
    <row r="564" spans="1:14" x14ac:dyDescent="0.3">
      <c r="A564" s="36" t="s">
        <v>22</v>
      </c>
      <c r="B564" s="4">
        <v>2010</v>
      </c>
      <c r="C564" s="36" t="s">
        <v>49</v>
      </c>
      <c r="D564" s="36" t="s">
        <v>243</v>
      </c>
      <c r="E564" s="41">
        <v>9014</v>
      </c>
      <c r="F564" s="16">
        <v>8853</v>
      </c>
      <c r="G564" s="16">
        <v>9644.9800000000014</v>
      </c>
      <c r="H564" s="33">
        <v>629.20000000000005</v>
      </c>
      <c r="I564" s="44">
        <v>1497315.54</v>
      </c>
      <c r="J564" s="44">
        <v>2163.36</v>
      </c>
      <c r="K564" s="46">
        <v>1.07</v>
      </c>
      <c r="L564" s="33">
        <v>27.298999999999999</v>
      </c>
      <c r="M564" s="33">
        <v>38.258000000000003</v>
      </c>
      <c r="N564" s="33">
        <v>16.934000000000001</v>
      </c>
    </row>
    <row r="565" spans="1:14" x14ac:dyDescent="0.3">
      <c r="A565" s="36" t="s">
        <v>13</v>
      </c>
      <c r="B565" s="4">
        <v>2010</v>
      </c>
      <c r="C565" s="36" t="s">
        <v>176</v>
      </c>
      <c r="D565" s="36" t="s">
        <v>243</v>
      </c>
      <c r="E565" s="41">
        <v>495218</v>
      </c>
      <c r="F565" s="16">
        <v>444042</v>
      </c>
      <c r="G565" s="16">
        <v>455600.56</v>
      </c>
      <c r="H565" s="33">
        <v>629.20000000000005</v>
      </c>
      <c r="I565" s="44">
        <v>82260661.980000004</v>
      </c>
      <c r="J565" s="44">
        <v>118852.32</v>
      </c>
      <c r="K565" s="46">
        <v>0.92</v>
      </c>
      <c r="L565" s="33">
        <v>27.298999999999999</v>
      </c>
      <c r="M565" s="33">
        <v>38.258000000000003</v>
      </c>
      <c r="N565" s="33">
        <v>16.934000000000001</v>
      </c>
    </row>
    <row r="566" spans="1:14" x14ac:dyDescent="0.3">
      <c r="A566" s="36" t="s">
        <v>13</v>
      </c>
      <c r="B566" s="4">
        <v>2010</v>
      </c>
      <c r="C566" s="36" t="s">
        <v>120</v>
      </c>
      <c r="D566" s="36" t="s">
        <v>243</v>
      </c>
      <c r="E566" s="41">
        <v>84465</v>
      </c>
      <c r="F566" s="16">
        <v>163031</v>
      </c>
      <c r="G566" s="16">
        <v>154402.02000000002</v>
      </c>
      <c r="H566" s="33">
        <v>629.20000000000005</v>
      </c>
      <c r="I566" s="44">
        <v>14030481.15</v>
      </c>
      <c r="J566" s="44">
        <v>20271.599999999999</v>
      </c>
      <c r="K566" s="46">
        <v>1.8280000000000001</v>
      </c>
      <c r="L566" s="33">
        <v>27.298999999999999</v>
      </c>
      <c r="M566" s="33">
        <v>38.258000000000003</v>
      </c>
      <c r="N566" s="33">
        <v>16.934000000000001</v>
      </c>
    </row>
    <row r="567" spans="1:14" x14ac:dyDescent="0.3">
      <c r="A567" s="36" t="s">
        <v>13</v>
      </c>
      <c r="B567" s="4">
        <v>2010</v>
      </c>
      <c r="C567" s="36" t="s">
        <v>324</v>
      </c>
      <c r="D567" s="36" t="s">
        <v>243</v>
      </c>
      <c r="E567" s="41">
        <v>2265685</v>
      </c>
      <c r="F567" s="16" t="s">
        <v>425</v>
      </c>
      <c r="G567" s="16">
        <v>2505545</v>
      </c>
      <c r="H567" s="33">
        <v>629.20000000000005</v>
      </c>
      <c r="I567" s="44">
        <v>376352935.30000001</v>
      </c>
      <c r="J567" s="44">
        <v>543764.4</v>
      </c>
      <c r="K567" s="46">
        <v>1.1058664377439935</v>
      </c>
      <c r="L567" s="33">
        <v>27.298999999999999</v>
      </c>
      <c r="M567" s="33">
        <v>38.258000000000003</v>
      </c>
      <c r="N567" s="33">
        <v>16.934000000000001</v>
      </c>
    </row>
    <row r="568" spans="1:14" x14ac:dyDescent="0.3">
      <c r="A568" s="36" t="s">
        <v>18</v>
      </c>
      <c r="B568" s="4">
        <v>2010</v>
      </c>
      <c r="C568" s="36" t="s">
        <v>705</v>
      </c>
      <c r="D568" s="36" t="s">
        <v>243</v>
      </c>
      <c r="E568" s="41">
        <v>250672</v>
      </c>
      <c r="F568" s="16">
        <v>11827664</v>
      </c>
      <c r="G568" s="16">
        <v>13345526.607999999</v>
      </c>
      <c r="H568" s="33">
        <v>629.20000000000005</v>
      </c>
      <c r="I568" s="44">
        <v>41639125.920000002</v>
      </c>
      <c r="J568" s="44" t="s">
        <v>426</v>
      </c>
      <c r="K568" s="46">
        <v>53.238999999999997</v>
      </c>
      <c r="L568" s="33">
        <v>27.298999999999999</v>
      </c>
      <c r="M568" s="33">
        <v>38.258000000000003</v>
      </c>
      <c r="N568" s="33">
        <v>16.934000000000001</v>
      </c>
    </row>
    <row r="569" spans="1:14" x14ac:dyDescent="0.3">
      <c r="A569" s="36" t="s">
        <v>31</v>
      </c>
      <c r="B569" s="4">
        <v>2010</v>
      </c>
      <c r="C569" s="36" t="s">
        <v>27</v>
      </c>
      <c r="D569" s="36" t="s">
        <v>243</v>
      </c>
      <c r="E569" s="41">
        <v>17424</v>
      </c>
      <c r="F569" s="16">
        <v>24986</v>
      </c>
      <c r="G569" s="16">
        <v>24742.079999999998</v>
      </c>
      <c r="H569" s="33">
        <v>629.20000000000005</v>
      </c>
      <c r="I569" s="44">
        <v>2894300.64</v>
      </c>
      <c r="J569" s="44">
        <v>4181.76</v>
      </c>
      <c r="K569" s="46">
        <v>1.42</v>
      </c>
      <c r="L569" s="33">
        <v>27.298999999999999</v>
      </c>
      <c r="M569" s="33">
        <v>38.258000000000003</v>
      </c>
      <c r="N569" s="33">
        <v>16.934000000000001</v>
      </c>
    </row>
    <row r="570" spans="1:14" x14ac:dyDescent="0.3">
      <c r="A570" s="36" t="s">
        <v>32</v>
      </c>
      <c r="B570" s="4">
        <v>2010</v>
      </c>
      <c r="C570" s="36" t="s">
        <v>49</v>
      </c>
      <c r="D570" s="36" t="s">
        <v>243</v>
      </c>
      <c r="E570" s="41">
        <v>15167</v>
      </c>
      <c r="F570" s="16">
        <v>13225</v>
      </c>
      <c r="G570" s="16">
        <v>13316.626</v>
      </c>
      <c r="H570" s="33">
        <v>1033.7506666666663</v>
      </c>
      <c r="I570" s="44">
        <v>2519390.37</v>
      </c>
      <c r="J570" s="44">
        <v>3640.08</v>
      </c>
      <c r="K570" s="46">
        <v>0.878</v>
      </c>
      <c r="L570" s="33">
        <v>27.298999999999999</v>
      </c>
      <c r="M570" s="33">
        <v>38.258000000000003</v>
      </c>
      <c r="N570" s="33">
        <v>16.934000000000001</v>
      </c>
    </row>
    <row r="571" spans="1:14" x14ac:dyDescent="0.3">
      <c r="A571" s="36" t="s">
        <v>20</v>
      </c>
      <c r="B571" s="4">
        <v>2010</v>
      </c>
      <c r="C571" s="36" t="s">
        <v>27</v>
      </c>
      <c r="D571" s="36" t="s">
        <v>243</v>
      </c>
      <c r="E571" s="41">
        <v>2100181</v>
      </c>
      <c r="F571" s="16">
        <v>5094030</v>
      </c>
      <c r="G571" s="16">
        <v>4794713.2230000002</v>
      </c>
      <c r="H571" s="33" t="s">
        <v>427</v>
      </c>
      <c r="I571" s="44">
        <v>348861065.89999998</v>
      </c>
      <c r="J571" s="44">
        <v>504043.44</v>
      </c>
      <c r="K571" s="46">
        <v>2.2829999999999999</v>
      </c>
      <c r="L571" s="33">
        <v>27.298999999999999</v>
      </c>
      <c r="M571" s="33">
        <v>38.258000000000003</v>
      </c>
      <c r="N571" s="33">
        <v>16.934000000000001</v>
      </c>
    </row>
    <row r="572" spans="1:14" x14ac:dyDescent="0.3">
      <c r="A572" s="36" t="s">
        <v>22</v>
      </c>
      <c r="B572" s="4">
        <v>2010</v>
      </c>
      <c r="C572" s="36" t="s">
        <v>49</v>
      </c>
      <c r="D572" s="36" t="s">
        <v>282</v>
      </c>
      <c r="E572" s="41">
        <v>8063</v>
      </c>
      <c r="F572" s="16">
        <v>2243</v>
      </c>
      <c r="G572" s="16">
        <v>2265.7030000000004</v>
      </c>
      <c r="H572" s="33">
        <v>1283.0999999999999</v>
      </c>
      <c r="I572" s="44">
        <v>1339344.93</v>
      </c>
      <c r="J572" s="44">
        <v>1935.12</v>
      </c>
      <c r="K572" s="46">
        <v>0.28100000000000003</v>
      </c>
      <c r="L572" s="33">
        <v>27.074999999999999</v>
      </c>
      <c r="M572" s="33">
        <v>37.302</v>
      </c>
      <c r="N572" s="33">
        <v>16.157</v>
      </c>
    </row>
    <row r="573" spans="1:14" x14ac:dyDescent="0.3">
      <c r="A573" s="36" t="s">
        <v>13</v>
      </c>
      <c r="B573" s="4">
        <v>2010</v>
      </c>
      <c r="C573" s="36" t="s">
        <v>49</v>
      </c>
      <c r="D573" s="36" t="s">
        <v>282</v>
      </c>
      <c r="E573" s="41">
        <v>3937796</v>
      </c>
      <c r="F573" s="16">
        <v>6637737</v>
      </c>
      <c r="G573" s="16">
        <v>6702128.7919999994</v>
      </c>
      <c r="H573" s="33">
        <v>1283.0999999999999</v>
      </c>
      <c r="I573" s="44">
        <v>654107293.60000002</v>
      </c>
      <c r="J573" s="44">
        <v>945071.04</v>
      </c>
      <c r="K573" s="46">
        <v>1.702</v>
      </c>
      <c r="L573" s="33">
        <v>27.074999999999999</v>
      </c>
      <c r="M573" s="33">
        <v>37.302</v>
      </c>
      <c r="N573" s="33">
        <v>16.157</v>
      </c>
    </row>
    <row r="574" spans="1:14" x14ac:dyDescent="0.3">
      <c r="A574" s="36" t="s">
        <v>18</v>
      </c>
      <c r="B574" s="4">
        <v>2010</v>
      </c>
      <c r="C574" s="36" t="s">
        <v>705</v>
      </c>
      <c r="D574" s="36" t="s">
        <v>282</v>
      </c>
      <c r="E574" s="41">
        <v>7540</v>
      </c>
      <c r="F574" s="16">
        <v>18456</v>
      </c>
      <c r="G574" s="16">
        <v>20305.22</v>
      </c>
      <c r="H574" s="33">
        <v>1283.0999999999999</v>
      </c>
      <c r="I574" s="44">
        <v>3804909.5970000001</v>
      </c>
      <c r="J574" s="44">
        <v>1809.6</v>
      </c>
      <c r="K574" s="46">
        <v>2.6930000000000001</v>
      </c>
      <c r="L574" s="33">
        <v>27.074999999999999</v>
      </c>
      <c r="M574" s="33">
        <v>37.302</v>
      </c>
      <c r="N574" s="33">
        <v>16.157</v>
      </c>
    </row>
    <row r="575" spans="1:14" x14ac:dyDescent="0.3">
      <c r="A575" s="36" t="s">
        <v>31</v>
      </c>
      <c r="B575" s="4">
        <v>2010</v>
      </c>
      <c r="C575" s="36" t="s">
        <v>49</v>
      </c>
      <c r="D575" s="36" t="s">
        <v>282</v>
      </c>
      <c r="E575" s="41">
        <v>4056</v>
      </c>
      <c r="F575" s="16">
        <v>1326</v>
      </c>
      <c r="G575" s="16">
        <v>2019.8879999999999</v>
      </c>
      <c r="H575" s="33">
        <v>1283.0999999999999</v>
      </c>
      <c r="I575" s="44">
        <v>673742.16</v>
      </c>
      <c r="J575" s="44">
        <v>973.44</v>
      </c>
      <c r="K575" s="46">
        <v>0.498</v>
      </c>
      <c r="L575" s="33">
        <v>27.074999999999999</v>
      </c>
      <c r="M575" s="33">
        <v>37.302</v>
      </c>
      <c r="N575" s="33">
        <v>16.157</v>
      </c>
    </row>
    <row r="576" spans="1:14" x14ac:dyDescent="0.3">
      <c r="A576" s="36" t="s">
        <v>32</v>
      </c>
      <c r="B576" s="4">
        <v>2010</v>
      </c>
      <c r="C576" s="36" t="s">
        <v>49</v>
      </c>
      <c r="D576" s="36" t="s">
        <v>282</v>
      </c>
      <c r="E576" s="41">
        <v>102808</v>
      </c>
      <c r="F576" s="16">
        <v>29551</v>
      </c>
      <c r="G576" s="16">
        <v>29917.127999999997</v>
      </c>
      <c r="H576" s="33">
        <v>1283.0999999999999</v>
      </c>
      <c r="I576" s="44">
        <v>17077436.879999999</v>
      </c>
      <c r="J576" s="44">
        <v>24673.919999999998</v>
      </c>
      <c r="K576" s="46">
        <v>0.29099999999999998</v>
      </c>
      <c r="L576" s="33">
        <v>27.074999999999999</v>
      </c>
      <c r="M576" s="33">
        <v>37.302</v>
      </c>
      <c r="N576" s="33">
        <v>16.157</v>
      </c>
    </row>
    <row r="577" spans="1:14" x14ac:dyDescent="0.3">
      <c r="A577" s="36" t="s">
        <v>32</v>
      </c>
      <c r="B577" s="4">
        <v>2010</v>
      </c>
      <c r="C577" s="36" t="s">
        <v>27</v>
      </c>
      <c r="D577" s="36" t="s">
        <v>282</v>
      </c>
      <c r="E577" s="41">
        <v>4298</v>
      </c>
      <c r="F577" s="16">
        <v>1097</v>
      </c>
      <c r="G577" s="16">
        <v>1001.4340000000001</v>
      </c>
      <c r="H577" s="33">
        <v>1283.0999999999999</v>
      </c>
      <c r="I577" s="44">
        <v>713940.78</v>
      </c>
      <c r="J577" s="44">
        <v>1031.52</v>
      </c>
      <c r="K577" s="46">
        <v>0.23300000000000001</v>
      </c>
      <c r="L577" s="33">
        <v>27.074999999999999</v>
      </c>
      <c r="M577" s="33">
        <v>37.302</v>
      </c>
      <c r="N577" s="33">
        <v>16.157</v>
      </c>
    </row>
    <row r="578" spans="1:14" x14ac:dyDescent="0.3">
      <c r="A578" s="36" t="s">
        <v>20</v>
      </c>
      <c r="B578" s="4">
        <v>2010</v>
      </c>
      <c r="C578" s="36" t="s">
        <v>27</v>
      </c>
      <c r="D578" s="36" t="s">
        <v>282</v>
      </c>
      <c r="E578" s="41">
        <v>103701</v>
      </c>
      <c r="F578" s="16">
        <v>121745</v>
      </c>
      <c r="G578" s="16">
        <v>144766.59599999999</v>
      </c>
      <c r="H578" s="33">
        <v>1283.0999999999999</v>
      </c>
      <c r="I578" s="44">
        <v>16483691.251111111</v>
      </c>
      <c r="J578" s="44">
        <v>24888.240000000002</v>
      </c>
      <c r="K578" s="46">
        <v>1.3959999999999999</v>
      </c>
      <c r="L578" s="33">
        <v>27.074999999999999</v>
      </c>
      <c r="M578" s="33">
        <v>37.302</v>
      </c>
      <c r="N578" s="33">
        <v>16.157</v>
      </c>
    </row>
    <row r="579" spans="1:14" x14ac:dyDescent="0.3">
      <c r="A579" s="36" t="s">
        <v>22</v>
      </c>
      <c r="B579" s="4">
        <v>2010</v>
      </c>
      <c r="C579" s="36" t="s">
        <v>49</v>
      </c>
      <c r="D579" s="36" t="s">
        <v>244</v>
      </c>
      <c r="E579" s="41">
        <v>20000</v>
      </c>
      <c r="F579" s="16">
        <v>13900</v>
      </c>
      <c r="G579" s="16">
        <v>14440</v>
      </c>
      <c r="H579" s="33">
        <v>1107.5</v>
      </c>
      <c r="I579" s="44">
        <v>3322200</v>
      </c>
      <c r="J579" s="44">
        <v>4800</v>
      </c>
      <c r="K579" s="46">
        <v>0.72199999999999998</v>
      </c>
      <c r="L579" s="33">
        <v>26.765000000000001</v>
      </c>
      <c r="M579" s="33">
        <v>38.271000000000001</v>
      </c>
      <c r="N579" s="33">
        <v>16.408000000000001</v>
      </c>
    </row>
    <row r="580" spans="1:14" x14ac:dyDescent="0.3">
      <c r="A580" s="36" t="s">
        <v>13</v>
      </c>
      <c r="B580" s="4">
        <v>2010</v>
      </c>
      <c r="C580" s="36" t="s">
        <v>49</v>
      </c>
      <c r="D580" s="36" t="s">
        <v>244</v>
      </c>
      <c r="E580" s="41">
        <v>728300</v>
      </c>
      <c r="F580" s="16">
        <v>1423800</v>
      </c>
      <c r="G580" s="16">
        <v>1331332.4000000001</v>
      </c>
      <c r="H580" s="33">
        <v>1107.5</v>
      </c>
      <c r="I580" s="44">
        <v>120977913</v>
      </c>
      <c r="J580" s="44">
        <v>174792</v>
      </c>
      <c r="K580" s="46">
        <v>1.8280000000000001</v>
      </c>
      <c r="L580" s="33">
        <v>26.765000000000001</v>
      </c>
      <c r="M580" s="33">
        <v>38.271000000000001</v>
      </c>
      <c r="N580" s="33">
        <v>16.408000000000001</v>
      </c>
    </row>
    <row r="581" spans="1:14" x14ac:dyDescent="0.3">
      <c r="A581" s="36" t="s">
        <v>13</v>
      </c>
      <c r="B581" s="4">
        <v>2010</v>
      </c>
      <c r="C581" s="36" t="s">
        <v>120</v>
      </c>
      <c r="D581" s="36" t="s">
        <v>244</v>
      </c>
      <c r="E581" s="41">
        <v>80990.629183400262</v>
      </c>
      <c r="F581" s="16">
        <v>242000</v>
      </c>
      <c r="G581" s="16">
        <v>241999.99999999997</v>
      </c>
      <c r="H581" s="33">
        <v>1107.5</v>
      </c>
      <c r="I581" s="44">
        <v>13255578</v>
      </c>
      <c r="J581" s="44">
        <v>19152</v>
      </c>
      <c r="K581" s="46">
        <v>2.988</v>
      </c>
      <c r="L581" s="33">
        <v>26.765000000000001</v>
      </c>
      <c r="M581" s="33">
        <v>38.271000000000001</v>
      </c>
      <c r="N581" s="33">
        <v>16.408000000000001</v>
      </c>
    </row>
    <row r="582" spans="1:14" x14ac:dyDescent="0.3">
      <c r="A582" s="36" t="s">
        <v>18</v>
      </c>
      <c r="B582" s="4">
        <v>2010</v>
      </c>
      <c r="C582" s="36" t="s">
        <v>705</v>
      </c>
      <c r="D582" s="36" t="s">
        <v>244</v>
      </c>
      <c r="E582" s="41">
        <v>190100</v>
      </c>
      <c r="F582" s="16">
        <v>13763000</v>
      </c>
      <c r="G582" s="16">
        <v>13257193.800000001</v>
      </c>
      <c r="H582" s="33">
        <v>1107.5</v>
      </c>
      <c r="I582" s="44">
        <v>31577511</v>
      </c>
      <c r="J582" s="44">
        <v>45624</v>
      </c>
      <c r="K582" s="46">
        <v>69.738</v>
      </c>
      <c r="L582" s="33">
        <v>26.765000000000001</v>
      </c>
      <c r="M582" s="33">
        <v>38.271000000000001</v>
      </c>
      <c r="N582" s="33">
        <v>16.408000000000001</v>
      </c>
    </row>
    <row r="583" spans="1:14" x14ac:dyDescent="0.3">
      <c r="A583" s="36" t="s">
        <v>32</v>
      </c>
      <c r="B583" s="4">
        <v>2010</v>
      </c>
      <c r="C583" s="36" t="s">
        <v>49</v>
      </c>
      <c r="D583" s="36" t="s">
        <v>244</v>
      </c>
      <c r="E583" s="41">
        <v>102100</v>
      </c>
      <c r="F583" s="16">
        <v>68700</v>
      </c>
      <c r="G583" s="16">
        <v>686112.00000000012</v>
      </c>
      <c r="H583" s="33">
        <v>1107.5</v>
      </c>
      <c r="I583" s="44">
        <v>16959831</v>
      </c>
      <c r="J583" s="44">
        <v>24504</v>
      </c>
      <c r="K583" s="46">
        <v>6.7200000000000006</v>
      </c>
      <c r="L583" s="33">
        <v>26.765000000000001</v>
      </c>
      <c r="M583" s="33">
        <v>38.271000000000001</v>
      </c>
      <c r="N583" s="33">
        <v>16.408000000000001</v>
      </c>
    </row>
    <row r="584" spans="1:14" x14ac:dyDescent="0.3">
      <c r="A584" s="36" t="s">
        <v>32</v>
      </c>
      <c r="B584" s="4">
        <v>2010</v>
      </c>
      <c r="C584" s="36" t="s">
        <v>120</v>
      </c>
      <c r="D584" s="36" t="s">
        <v>244</v>
      </c>
      <c r="E584" s="41">
        <v>7000</v>
      </c>
      <c r="F584" s="16">
        <v>4600</v>
      </c>
      <c r="G584" s="16">
        <v>5334</v>
      </c>
      <c r="H584" s="33">
        <v>1107.5</v>
      </c>
      <c r="I584" s="44">
        <v>8897333.8336842097</v>
      </c>
      <c r="J584" s="44">
        <v>1680</v>
      </c>
      <c r="K584" s="46">
        <v>0.76200000000000001</v>
      </c>
      <c r="L584" s="33">
        <v>26.765000000000001</v>
      </c>
      <c r="M584" s="33">
        <v>38.271000000000001</v>
      </c>
      <c r="N584" s="33">
        <v>16.408000000000001</v>
      </c>
    </row>
    <row r="585" spans="1:14" x14ac:dyDescent="0.3">
      <c r="A585" s="36" t="s">
        <v>20</v>
      </c>
      <c r="B585" s="4">
        <v>2010</v>
      </c>
      <c r="C585" s="36" t="s">
        <v>27</v>
      </c>
      <c r="D585" s="36" t="s">
        <v>244</v>
      </c>
      <c r="E585" s="41">
        <v>1588600</v>
      </c>
      <c r="F585" s="16">
        <v>5013400</v>
      </c>
      <c r="G585" s="16">
        <v>4827755.4000000004</v>
      </c>
      <c r="H585" s="33">
        <v>1107.5</v>
      </c>
      <c r="I585" s="44">
        <v>263882346</v>
      </c>
      <c r="J585" s="44">
        <v>381264</v>
      </c>
      <c r="K585" s="46">
        <v>3.0390000000000001</v>
      </c>
      <c r="L585" s="33">
        <v>26.765000000000001</v>
      </c>
      <c r="M585" s="33">
        <v>38.271000000000001</v>
      </c>
      <c r="N585" s="33">
        <v>16.408000000000001</v>
      </c>
    </row>
    <row r="586" spans="1:14" x14ac:dyDescent="0.3">
      <c r="A586" s="36" t="s">
        <v>13</v>
      </c>
      <c r="B586" s="4">
        <v>2010</v>
      </c>
      <c r="C586" s="36" t="s">
        <v>49</v>
      </c>
      <c r="D586" s="36" t="s">
        <v>258</v>
      </c>
      <c r="E586" s="41">
        <v>1243281</v>
      </c>
      <c r="F586" s="16">
        <v>3465000</v>
      </c>
      <c r="G586" s="16">
        <v>3184042.6409999998</v>
      </c>
      <c r="H586" s="33">
        <v>639.20000000000005</v>
      </c>
      <c r="I586" s="44">
        <v>206521406.90000001</v>
      </c>
      <c r="J586" s="44">
        <v>298387.44</v>
      </c>
      <c r="K586" s="46">
        <v>2.5609999999999999</v>
      </c>
      <c r="L586" s="33">
        <v>26.097999999999999</v>
      </c>
      <c r="M586" s="33">
        <v>38.112000000000002</v>
      </c>
      <c r="N586" s="33">
        <v>14.27</v>
      </c>
    </row>
    <row r="587" spans="1:14" x14ac:dyDescent="0.3">
      <c r="A587" s="36" t="s">
        <v>18</v>
      </c>
      <c r="B587" s="4">
        <v>2010</v>
      </c>
      <c r="C587" s="36" t="s">
        <v>705</v>
      </c>
      <c r="D587" s="36" t="s">
        <v>258</v>
      </c>
      <c r="E587" s="41">
        <v>84517</v>
      </c>
      <c r="F587" s="16">
        <v>604000</v>
      </c>
      <c r="G587" s="16">
        <v>424444.37400000001</v>
      </c>
      <c r="H587" s="33">
        <v>639.20000000000005</v>
      </c>
      <c r="I587" s="44">
        <v>14039118.869999999</v>
      </c>
      <c r="J587" s="44">
        <v>20284.080000000002</v>
      </c>
      <c r="K587" s="46">
        <v>5.0220000000000002</v>
      </c>
      <c r="L587" s="33">
        <v>26.097999999999999</v>
      </c>
      <c r="M587" s="33">
        <v>38.112000000000002</v>
      </c>
      <c r="N587" s="33">
        <v>14.27</v>
      </c>
    </row>
    <row r="588" spans="1:14" x14ac:dyDescent="0.3">
      <c r="A588" s="36" t="s">
        <v>31</v>
      </c>
      <c r="B588" s="4">
        <v>2010</v>
      </c>
      <c r="C588" s="36" t="s">
        <v>49</v>
      </c>
      <c r="D588" s="36" t="s">
        <v>258</v>
      </c>
      <c r="E588" s="41">
        <v>4002</v>
      </c>
      <c r="F588" s="16">
        <v>7400</v>
      </c>
      <c r="G588" s="16">
        <v>4106.0519999999997</v>
      </c>
      <c r="H588" s="33">
        <v>639.20000000000005</v>
      </c>
      <c r="I588" s="44">
        <v>664772.22</v>
      </c>
      <c r="J588" s="44">
        <v>960.48</v>
      </c>
      <c r="K588" s="46">
        <v>1.026</v>
      </c>
      <c r="L588" s="33">
        <v>26.097999999999999</v>
      </c>
      <c r="M588" s="33">
        <v>38.112000000000002</v>
      </c>
      <c r="N588" s="33">
        <v>13.90891836734694</v>
      </c>
    </row>
    <row r="589" spans="1:14" x14ac:dyDescent="0.3">
      <c r="A589" s="36" t="s">
        <v>32</v>
      </c>
      <c r="B589" s="4">
        <v>2010</v>
      </c>
      <c r="C589" s="36" t="s">
        <v>49</v>
      </c>
      <c r="D589" s="36" t="s">
        <v>258</v>
      </c>
      <c r="E589" s="41">
        <v>1994.3019943019945</v>
      </c>
      <c r="F589" s="16">
        <v>700</v>
      </c>
      <c r="G589" s="16">
        <v>700</v>
      </c>
      <c r="H589" s="33">
        <v>639.20000000000005</v>
      </c>
      <c r="I589" s="44">
        <v>230394.57</v>
      </c>
      <c r="J589" s="44">
        <v>332.88</v>
      </c>
      <c r="K589" s="46">
        <v>0.35099999999999998</v>
      </c>
      <c r="L589" s="33">
        <v>26.097999999999999</v>
      </c>
      <c r="M589" s="33">
        <v>38.112000000000002</v>
      </c>
      <c r="N589" s="33">
        <v>14.27</v>
      </c>
    </row>
    <row r="590" spans="1:14" x14ac:dyDescent="0.3">
      <c r="A590" s="36" t="s">
        <v>20</v>
      </c>
      <c r="B590" s="4">
        <v>2010</v>
      </c>
      <c r="C590" s="36" t="s">
        <v>27</v>
      </c>
      <c r="D590" s="36" t="s">
        <v>258</v>
      </c>
      <c r="E590" s="41">
        <v>2503963</v>
      </c>
      <c r="F590" s="16">
        <v>11578000</v>
      </c>
      <c r="G590" s="16">
        <v>11225266.128999999</v>
      </c>
      <c r="H590" s="33">
        <v>639.20000000000005</v>
      </c>
      <c r="I590" s="44">
        <v>415933293.89999998</v>
      </c>
      <c r="J590" s="44">
        <v>600951.12</v>
      </c>
      <c r="K590" s="46">
        <v>4.4829999999999997</v>
      </c>
      <c r="L590" s="33">
        <v>26.097999999999999</v>
      </c>
      <c r="M590" s="33">
        <v>38.112000000000002</v>
      </c>
      <c r="N590" s="33">
        <v>14.27</v>
      </c>
    </row>
    <row r="591" spans="1:14" x14ac:dyDescent="0.3">
      <c r="A591" s="36" t="s">
        <v>22</v>
      </c>
      <c r="B591" s="4">
        <v>2010</v>
      </c>
      <c r="C591" s="36" t="s">
        <v>49</v>
      </c>
      <c r="D591" s="36" t="s">
        <v>259</v>
      </c>
      <c r="E591" s="41">
        <v>2141</v>
      </c>
      <c r="F591" s="16">
        <v>2082</v>
      </c>
      <c r="G591" s="16">
        <v>1642.1469999999999</v>
      </c>
      <c r="H591" s="33">
        <v>1319.8</v>
      </c>
      <c r="I591" s="44">
        <v>355641.51</v>
      </c>
      <c r="J591" s="44">
        <v>513.84</v>
      </c>
      <c r="K591" s="46">
        <v>0.76700000000000002</v>
      </c>
      <c r="L591" s="33">
        <v>21.591999999999999</v>
      </c>
      <c r="M591" s="33">
        <v>32.366999999999997</v>
      </c>
      <c r="N591" s="33">
        <v>12.263999999999999</v>
      </c>
    </row>
    <row r="592" spans="1:14" x14ac:dyDescent="0.3">
      <c r="A592" s="36" t="s">
        <v>13</v>
      </c>
      <c r="B592" s="4">
        <v>2010</v>
      </c>
      <c r="C592" s="36" t="s">
        <v>49</v>
      </c>
      <c r="D592" s="36" t="s">
        <v>259</v>
      </c>
      <c r="E592" s="41">
        <v>75426</v>
      </c>
      <c r="F592" s="16">
        <v>110238</v>
      </c>
      <c r="G592" s="16">
        <v>117815.41200000001</v>
      </c>
      <c r="H592" s="33">
        <v>1319.8</v>
      </c>
      <c r="I592" s="44">
        <v>11553453.946250001</v>
      </c>
      <c r="J592" s="44">
        <v>18102.240000000002</v>
      </c>
      <c r="K592" s="46">
        <v>1.5620000000000001</v>
      </c>
      <c r="L592" s="33">
        <v>21.591999999999999</v>
      </c>
      <c r="M592" s="33">
        <v>32.366999999999997</v>
      </c>
      <c r="N592" s="33">
        <v>12.263999999999999</v>
      </c>
    </row>
    <row r="593" spans="1:14" x14ac:dyDescent="0.3">
      <c r="A593" s="36" t="s">
        <v>18</v>
      </c>
      <c r="B593" s="4">
        <v>2010</v>
      </c>
      <c r="C593" s="36" t="s">
        <v>705</v>
      </c>
      <c r="D593" s="36" t="s">
        <v>259</v>
      </c>
      <c r="E593" s="41">
        <v>1628</v>
      </c>
      <c r="F593" s="16">
        <v>28034.16</v>
      </c>
      <c r="G593" s="16">
        <v>28034.16</v>
      </c>
      <c r="H593" s="33">
        <v>1319.8</v>
      </c>
      <c r="I593" s="44">
        <v>270427.08</v>
      </c>
      <c r="J593" s="44">
        <v>390.72</v>
      </c>
      <c r="K593" s="46">
        <v>17.22</v>
      </c>
      <c r="L593" s="33">
        <v>21.591999999999999</v>
      </c>
      <c r="M593" s="33">
        <v>32.366999999999997</v>
      </c>
      <c r="N593" s="33">
        <v>12.263999999999999</v>
      </c>
    </row>
    <row r="594" spans="1:14" x14ac:dyDescent="0.3">
      <c r="A594" s="36" t="s">
        <v>32</v>
      </c>
      <c r="B594" s="4">
        <v>2010</v>
      </c>
      <c r="C594" s="36" t="s">
        <v>49</v>
      </c>
      <c r="D594" s="36" t="s">
        <v>259</v>
      </c>
      <c r="E594" s="41">
        <v>9616</v>
      </c>
      <c r="F594" s="16">
        <v>4358</v>
      </c>
      <c r="G594" s="16">
        <v>5529.2</v>
      </c>
      <c r="H594" s="33">
        <v>1319.8</v>
      </c>
      <c r="I594" s="44">
        <v>1597313.76</v>
      </c>
      <c r="J594" s="44">
        <v>2307.84</v>
      </c>
      <c r="K594" s="46">
        <v>0.57499999999999996</v>
      </c>
      <c r="L594" s="33">
        <v>21.591999999999999</v>
      </c>
      <c r="M594" s="33">
        <v>32.366999999999997</v>
      </c>
      <c r="N594" s="33">
        <v>12.263999999999999</v>
      </c>
    </row>
    <row r="595" spans="1:14" x14ac:dyDescent="0.3">
      <c r="A595" s="36" t="s">
        <v>20</v>
      </c>
      <c r="B595" s="4">
        <v>2010</v>
      </c>
      <c r="C595" s="36" t="s">
        <v>27</v>
      </c>
      <c r="D595" s="36" t="s">
        <v>259</v>
      </c>
      <c r="E595" s="41">
        <v>346936</v>
      </c>
      <c r="F595" s="16">
        <v>534707</v>
      </c>
      <c r="G595" s="16">
        <v>533934.50399999996</v>
      </c>
      <c r="H595" s="33">
        <v>1319.8</v>
      </c>
      <c r="I595" s="44">
        <v>57629538.960000001</v>
      </c>
      <c r="J595" s="44">
        <v>83264.639999999999</v>
      </c>
      <c r="K595" s="46">
        <v>1.5389999999999999</v>
      </c>
      <c r="L595" s="33">
        <v>21.591999999999999</v>
      </c>
      <c r="M595" s="33">
        <v>32.366999999999997</v>
      </c>
      <c r="N595" s="33">
        <v>12.263999999999999</v>
      </c>
    </row>
    <row r="596" spans="1:14" x14ac:dyDescent="0.3">
      <c r="A596" s="36" t="s">
        <v>22</v>
      </c>
      <c r="B596" s="4">
        <v>2010</v>
      </c>
      <c r="C596" s="36" t="s">
        <v>49</v>
      </c>
      <c r="D596" s="36" t="s">
        <v>246</v>
      </c>
      <c r="E596" s="41" t="s">
        <v>429</v>
      </c>
      <c r="F596" s="16">
        <v>87</v>
      </c>
      <c r="G596" s="16">
        <v>87</v>
      </c>
      <c r="H596" s="33">
        <v>856.3</v>
      </c>
      <c r="I596" s="44">
        <v>47009.13</v>
      </c>
      <c r="J596" s="44">
        <v>67.92</v>
      </c>
      <c r="K596" s="46">
        <v>0.30742049469964666</v>
      </c>
      <c r="L596" s="33">
        <v>26.396000000000001</v>
      </c>
      <c r="M596" s="33">
        <v>37.302186440677957</v>
      </c>
      <c r="N596" s="33">
        <v>15.734999999999999</v>
      </c>
    </row>
    <row r="597" spans="1:14" x14ac:dyDescent="0.3">
      <c r="A597" s="36" t="s">
        <v>13</v>
      </c>
      <c r="B597" s="4">
        <v>2010</v>
      </c>
      <c r="C597" s="36" t="s">
        <v>49</v>
      </c>
      <c r="D597" s="36" t="s">
        <v>246</v>
      </c>
      <c r="E597" s="41">
        <v>1573535</v>
      </c>
      <c r="F597" s="16">
        <v>1766596</v>
      </c>
      <c r="G597" s="16">
        <v>1907124.42</v>
      </c>
      <c r="H597" s="33">
        <v>856.3</v>
      </c>
      <c r="I597" s="44">
        <v>261379898.80000001</v>
      </c>
      <c r="J597" s="44">
        <v>377648.4</v>
      </c>
      <c r="K597" s="46">
        <v>1.212</v>
      </c>
      <c r="L597" s="33">
        <v>26.35</v>
      </c>
      <c r="M597" s="33">
        <v>36.965000000000003</v>
      </c>
      <c r="N597" s="33">
        <v>15.734999999999999</v>
      </c>
    </row>
    <row r="598" spans="1:14" x14ac:dyDescent="0.3">
      <c r="A598" s="36" t="s">
        <v>18</v>
      </c>
      <c r="B598" s="4">
        <v>2010</v>
      </c>
      <c r="C598" s="36" t="s">
        <v>705</v>
      </c>
      <c r="D598" s="36" t="s">
        <v>246</v>
      </c>
      <c r="E598" s="41">
        <v>48190</v>
      </c>
      <c r="F598" s="16">
        <v>1960980</v>
      </c>
      <c r="G598" s="16">
        <v>1541983.62</v>
      </c>
      <c r="H598" s="33">
        <v>856.3</v>
      </c>
      <c r="I598" s="44">
        <v>8004840.9000000004</v>
      </c>
      <c r="J598" s="44">
        <v>11565.6</v>
      </c>
      <c r="K598" s="46">
        <v>31.998000000000001</v>
      </c>
      <c r="L598" s="33">
        <v>26.396000000000001</v>
      </c>
      <c r="M598" s="33">
        <v>36.965000000000003</v>
      </c>
      <c r="N598" s="33">
        <v>15.734999999999999</v>
      </c>
    </row>
    <row r="599" spans="1:14" x14ac:dyDescent="0.3">
      <c r="A599" s="36" t="s">
        <v>31</v>
      </c>
      <c r="B599" s="4">
        <v>2010</v>
      </c>
      <c r="C599" s="36" t="s">
        <v>49</v>
      </c>
      <c r="D599" s="36" t="s">
        <v>246</v>
      </c>
      <c r="E599" s="41">
        <v>112</v>
      </c>
      <c r="F599" s="16">
        <v>41.44</v>
      </c>
      <c r="G599" s="16">
        <v>41.44</v>
      </c>
      <c r="H599" s="33">
        <v>856.3</v>
      </c>
      <c r="I599" s="44">
        <v>18604.32</v>
      </c>
      <c r="J599" s="44">
        <v>26.88</v>
      </c>
      <c r="K599" s="46">
        <v>0.37</v>
      </c>
      <c r="L599" s="33">
        <v>26.396000000000001</v>
      </c>
      <c r="M599" s="33">
        <v>36.965000000000003</v>
      </c>
      <c r="N599" s="33">
        <v>15.734999999999999</v>
      </c>
    </row>
    <row r="600" spans="1:14" x14ac:dyDescent="0.3">
      <c r="A600" s="36" t="s">
        <v>32</v>
      </c>
      <c r="B600" s="4">
        <v>2010</v>
      </c>
      <c r="C600" s="36" t="s">
        <v>49</v>
      </c>
      <c r="D600" s="36" t="s">
        <v>246</v>
      </c>
      <c r="E600" s="41">
        <v>555055</v>
      </c>
      <c r="F600" s="16">
        <v>213739</v>
      </c>
      <c r="G600" s="16">
        <v>208145.625</v>
      </c>
      <c r="H600" s="33">
        <v>856.3</v>
      </c>
      <c r="I600" s="44">
        <v>92200186.049999997</v>
      </c>
      <c r="J600" s="44">
        <v>133213.20000000001</v>
      </c>
      <c r="K600" s="46">
        <v>0.375</v>
      </c>
      <c r="L600" s="33">
        <v>26.396000000000001</v>
      </c>
      <c r="M600" s="33">
        <v>36.965000000000003</v>
      </c>
      <c r="N600" s="33">
        <v>15.734999999999999</v>
      </c>
    </row>
    <row r="601" spans="1:14" x14ac:dyDescent="0.3">
      <c r="A601" s="36" t="s">
        <v>32</v>
      </c>
      <c r="B601" s="4">
        <v>2010</v>
      </c>
      <c r="C601" s="36" t="s">
        <v>27</v>
      </c>
      <c r="D601" s="36" t="s">
        <v>246</v>
      </c>
      <c r="E601" s="41">
        <v>5393</v>
      </c>
      <c r="F601" s="16">
        <v>2090</v>
      </c>
      <c r="G601" s="16">
        <v>1229.604</v>
      </c>
      <c r="H601" s="33">
        <v>856.3</v>
      </c>
      <c r="I601" s="44">
        <v>895831.23</v>
      </c>
      <c r="J601" s="44">
        <v>1294.32</v>
      </c>
      <c r="K601" s="46">
        <v>0.22800000000000001</v>
      </c>
      <c r="L601" s="33">
        <v>26.396000000000001</v>
      </c>
      <c r="M601" s="33">
        <v>36.965000000000003</v>
      </c>
      <c r="N601" s="33">
        <v>15.734999999999999</v>
      </c>
    </row>
    <row r="602" spans="1:14" x14ac:dyDescent="0.3">
      <c r="A602" s="36" t="s">
        <v>20</v>
      </c>
      <c r="B602" s="4">
        <v>2010</v>
      </c>
      <c r="C602" s="36" t="s">
        <v>27</v>
      </c>
      <c r="D602" s="36" t="s">
        <v>246</v>
      </c>
      <c r="E602" s="41">
        <v>4633125</v>
      </c>
      <c r="F602" s="16">
        <v>9219781</v>
      </c>
      <c r="G602" s="16">
        <v>8682476.25</v>
      </c>
      <c r="H602" s="33">
        <v>856.3</v>
      </c>
      <c r="I602" s="44">
        <v>769608393.70000005</v>
      </c>
      <c r="J602" s="44">
        <v>1111950</v>
      </c>
      <c r="K602" s="46">
        <v>1.8740000000000001</v>
      </c>
      <c r="L602" s="33">
        <v>26.396000000000001</v>
      </c>
      <c r="M602" s="33">
        <v>36.965000000000003</v>
      </c>
      <c r="N602" s="33" t="s">
        <v>430</v>
      </c>
    </row>
    <row r="603" spans="1:14" x14ac:dyDescent="0.3">
      <c r="A603" s="36" t="s">
        <v>22</v>
      </c>
      <c r="B603" s="4">
        <v>2010</v>
      </c>
      <c r="C603" s="36" t="s">
        <v>49</v>
      </c>
      <c r="D603" s="36" t="s">
        <v>248</v>
      </c>
      <c r="E603" s="41">
        <v>120000</v>
      </c>
      <c r="F603" s="16">
        <v>117500</v>
      </c>
      <c r="G603" s="16">
        <v>125280</v>
      </c>
      <c r="H603" s="33">
        <v>1389</v>
      </c>
      <c r="I603" s="44">
        <v>19933200</v>
      </c>
      <c r="J603" s="44">
        <v>28800</v>
      </c>
      <c r="K603" s="46">
        <v>1.044</v>
      </c>
      <c r="L603" s="33">
        <v>25.832000000000001</v>
      </c>
      <c r="M603" s="33">
        <v>35.619999999999997</v>
      </c>
      <c r="N603" s="33">
        <v>16.388999999999999</v>
      </c>
    </row>
    <row r="604" spans="1:14" x14ac:dyDescent="0.3">
      <c r="A604" s="36" t="s">
        <v>13</v>
      </c>
      <c r="B604" s="4">
        <v>2010</v>
      </c>
      <c r="C604" s="36" t="s">
        <v>49</v>
      </c>
      <c r="D604" s="36" t="s">
        <v>248</v>
      </c>
      <c r="E604" s="41">
        <v>1486200</v>
      </c>
      <c r="F604" s="16">
        <v>2625100</v>
      </c>
      <c r="G604" s="16">
        <v>1949894.4000000001</v>
      </c>
      <c r="H604" s="33">
        <v>1389</v>
      </c>
      <c r="I604" s="44">
        <v>246872682</v>
      </c>
      <c r="J604" s="44">
        <v>356688</v>
      </c>
      <c r="K604" s="46">
        <v>1.3120000000000001</v>
      </c>
      <c r="L604" s="33">
        <v>25.832000000000001</v>
      </c>
      <c r="M604" s="33">
        <v>35.619999999999997</v>
      </c>
      <c r="N604" s="33">
        <v>16.388999999999999</v>
      </c>
    </row>
    <row r="605" spans="1:14" x14ac:dyDescent="0.3">
      <c r="A605" s="36" t="s">
        <v>13</v>
      </c>
      <c r="B605" s="4">
        <v>2010</v>
      </c>
      <c r="C605" s="36" t="s">
        <v>120</v>
      </c>
      <c r="D605" s="36" t="s">
        <v>248</v>
      </c>
      <c r="E605" s="41">
        <v>29500</v>
      </c>
      <c r="F605" s="16">
        <v>65800</v>
      </c>
      <c r="G605" s="16">
        <v>70475.5</v>
      </c>
      <c r="H605" s="33">
        <v>1357.1343604651165</v>
      </c>
      <c r="I605" s="44">
        <v>4900245</v>
      </c>
      <c r="J605" s="44">
        <v>7080</v>
      </c>
      <c r="K605" s="46">
        <v>2.3889999999999998</v>
      </c>
      <c r="L605" s="33">
        <v>25.832000000000001</v>
      </c>
      <c r="M605" s="33">
        <v>35.619999999999997</v>
      </c>
      <c r="N605" s="33">
        <v>16.388999999999999</v>
      </c>
    </row>
    <row r="606" spans="1:14" x14ac:dyDescent="0.3">
      <c r="A606" s="36" t="s">
        <v>18</v>
      </c>
      <c r="B606" s="4">
        <v>2010</v>
      </c>
      <c r="C606" s="36" t="s">
        <v>705</v>
      </c>
      <c r="D606" s="36" t="s">
        <v>248</v>
      </c>
      <c r="E606" s="41">
        <v>964500</v>
      </c>
      <c r="F606" s="16">
        <v>85691500</v>
      </c>
      <c r="G606" s="16">
        <v>71218680</v>
      </c>
      <c r="H606" s="33">
        <v>1389</v>
      </c>
      <c r="I606" s="44">
        <v>160213095</v>
      </c>
      <c r="J606" s="44">
        <v>231480</v>
      </c>
      <c r="K606" s="46">
        <v>73.84</v>
      </c>
      <c r="L606" s="33">
        <v>25.832000000000001</v>
      </c>
      <c r="M606" s="33">
        <v>35.619999999999997</v>
      </c>
      <c r="N606" s="33">
        <v>16.388999999999999</v>
      </c>
    </row>
    <row r="607" spans="1:14" x14ac:dyDescent="0.3">
      <c r="A607" s="36" t="s">
        <v>31</v>
      </c>
      <c r="B607" s="4">
        <v>2010</v>
      </c>
      <c r="C607" s="36" t="s">
        <v>49</v>
      </c>
      <c r="D607" s="36" t="s">
        <v>248</v>
      </c>
      <c r="E607" s="41">
        <v>68800</v>
      </c>
      <c r="F607" s="16">
        <v>35000</v>
      </c>
      <c r="G607" s="16">
        <v>32748.799999999999</v>
      </c>
      <c r="H607" s="33">
        <v>1389</v>
      </c>
      <c r="I607" s="44">
        <v>11428368</v>
      </c>
      <c r="J607" s="44">
        <v>16512</v>
      </c>
      <c r="K607" s="46">
        <v>0.47599999999999998</v>
      </c>
      <c r="L607" s="33">
        <v>25.832000000000001</v>
      </c>
      <c r="M607" s="33" t="s">
        <v>431</v>
      </c>
      <c r="N607" s="33">
        <v>16.388999999999999</v>
      </c>
    </row>
    <row r="608" spans="1:14" x14ac:dyDescent="0.3">
      <c r="A608" s="36" t="s">
        <v>31</v>
      </c>
      <c r="B608" s="4">
        <v>2010</v>
      </c>
      <c r="C608" s="36" t="s">
        <v>27</v>
      </c>
      <c r="D608" s="36" t="s">
        <v>248</v>
      </c>
      <c r="E608" s="41">
        <v>0</v>
      </c>
      <c r="F608" s="16">
        <v>89800</v>
      </c>
      <c r="G608" s="16">
        <v>0</v>
      </c>
      <c r="H608" s="33">
        <v>1389</v>
      </c>
      <c r="I608" s="44">
        <v>23056068</v>
      </c>
      <c r="J608" s="44">
        <v>33312</v>
      </c>
      <c r="K608" s="46">
        <v>0.63</v>
      </c>
      <c r="L608" s="33">
        <v>25.832000000000001</v>
      </c>
      <c r="M608" s="33">
        <v>35.619999999999997</v>
      </c>
      <c r="N608" s="33">
        <v>16.388999999999999</v>
      </c>
    </row>
    <row r="609" spans="1:14" x14ac:dyDescent="0.3">
      <c r="A609" s="36" t="s">
        <v>31</v>
      </c>
      <c r="B609" s="4">
        <v>2010</v>
      </c>
      <c r="C609" s="36" t="s">
        <v>120</v>
      </c>
      <c r="D609" s="36" t="s">
        <v>248</v>
      </c>
      <c r="E609" s="41">
        <v>6300</v>
      </c>
      <c r="F609" s="16">
        <v>6500</v>
      </c>
      <c r="G609" s="16">
        <v>6148.8</v>
      </c>
      <c r="H609" s="33">
        <v>1389</v>
      </c>
      <c r="I609" s="44">
        <v>1046493</v>
      </c>
      <c r="J609" s="44">
        <v>1512</v>
      </c>
      <c r="K609" s="46">
        <v>0.97599999999999998</v>
      </c>
      <c r="L609" s="33">
        <v>25.832000000000001</v>
      </c>
      <c r="M609" s="33">
        <v>35.619999999999997</v>
      </c>
      <c r="N609" s="33">
        <v>16.388999999999999</v>
      </c>
    </row>
    <row r="610" spans="1:14" x14ac:dyDescent="0.3">
      <c r="A610" s="36" t="s">
        <v>32</v>
      </c>
      <c r="B610" s="4">
        <v>2010</v>
      </c>
      <c r="C610" s="36" t="s">
        <v>49</v>
      </c>
      <c r="D610" s="36" t="s">
        <v>248</v>
      </c>
      <c r="E610" s="41">
        <v>460364.14565826335</v>
      </c>
      <c r="F610" s="16">
        <v>328700</v>
      </c>
      <c r="G610" s="16">
        <v>328700</v>
      </c>
      <c r="H610" s="33">
        <v>1389</v>
      </c>
      <c r="I610" s="44">
        <v>80015187</v>
      </c>
      <c r="J610" s="44">
        <v>115608</v>
      </c>
      <c r="K610" s="46">
        <v>0.71399999999999997</v>
      </c>
      <c r="L610" s="33">
        <v>25.832000000000001</v>
      </c>
      <c r="M610" s="33">
        <v>35.619999999999997</v>
      </c>
      <c r="N610" s="33">
        <v>16.388999999999999</v>
      </c>
    </row>
    <row r="611" spans="1:14" x14ac:dyDescent="0.3">
      <c r="A611" s="36" t="s">
        <v>20</v>
      </c>
      <c r="B611" s="4">
        <v>2010</v>
      </c>
      <c r="C611" s="36" t="s">
        <v>27</v>
      </c>
      <c r="D611" s="36" t="s">
        <v>248</v>
      </c>
      <c r="E611" s="41">
        <v>1306600</v>
      </c>
      <c r="F611" s="16">
        <v>2300800</v>
      </c>
      <c r="G611" s="16">
        <v>2232979.4</v>
      </c>
      <c r="H611" s="33">
        <v>1389</v>
      </c>
      <c r="I611" s="44">
        <v>217039326</v>
      </c>
      <c r="J611" s="44">
        <v>313584</v>
      </c>
      <c r="K611" s="46">
        <v>1.7090000000000001</v>
      </c>
      <c r="L611" s="33">
        <v>25.832000000000001</v>
      </c>
      <c r="M611" s="33">
        <v>35.619999999999997</v>
      </c>
      <c r="N611" s="33">
        <v>16.388999999999999</v>
      </c>
    </row>
    <row r="612" spans="1:14" x14ac:dyDescent="0.3">
      <c r="A612" s="36" t="s">
        <v>13</v>
      </c>
      <c r="B612" s="4">
        <v>2010</v>
      </c>
      <c r="C612" s="36" t="s">
        <v>49</v>
      </c>
      <c r="D612" s="36" t="s">
        <v>330</v>
      </c>
      <c r="E612" s="41">
        <v>212680</v>
      </c>
      <c r="F612" s="16">
        <v>480240</v>
      </c>
      <c r="G612" s="16">
        <v>480240</v>
      </c>
      <c r="H612" s="33">
        <v>2160.5</v>
      </c>
      <c r="I612" s="44">
        <v>35328274.799999997</v>
      </c>
      <c r="J612" s="44">
        <v>51043.199999999997</v>
      </c>
      <c r="K612" s="46">
        <v>2.258040248260297</v>
      </c>
      <c r="L612" s="33">
        <v>20.899000000000001</v>
      </c>
      <c r="M612" s="33">
        <v>29.756</v>
      </c>
      <c r="N612" s="33">
        <v>13.529</v>
      </c>
    </row>
    <row r="613" spans="1:14" x14ac:dyDescent="0.3">
      <c r="A613" s="36" t="s">
        <v>18</v>
      </c>
      <c r="B613" s="4">
        <v>2010</v>
      </c>
      <c r="C613" s="36" t="s">
        <v>49</v>
      </c>
      <c r="D613" s="36" t="s">
        <v>330</v>
      </c>
      <c r="E613" s="41">
        <v>5200</v>
      </c>
      <c r="F613" s="16">
        <v>301310</v>
      </c>
      <c r="G613" s="16">
        <v>306976.8</v>
      </c>
      <c r="H613" s="33">
        <v>2160.5</v>
      </c>
      <c r="I613" s="44">
        <v>863772</v>
      </c>
      <c r="J613" s="44">
        <v>1248</v>
      </c>
      <c r="K613" s="46">
        <v>59.033999999999999</v>
      </c>
      <c r="L613" s="33">
        <v>20.899000000000001</v>
      </c>
      <c r="M613" s="33">
        <v>29.756</v>
      </c>
      <c r="N613" s="33">
        <v>13.529</v>
      </c>
    </row>
    <row r="614" spans="1:14" x14ac:dyDescent="0.3">
      <c r="A614" s="36" t="s">
        <v>32</v>
      </c>
      <c r="B614" s="4">
        <v>2010</v>
      </c>
      <c r="C614" s="36" t="s">
        <v>49</v>
      </c>
      <c r="D614" s="36" t="s">
        <v>330</v>
      </c>
      <c r="E614" s="41">
        <v>1500</v>
      </c>
      <c r="F614" s="16">
        <v>1710</v>
      </c>
      <c r="G614" s="16">
        <v>1709.9999999999998</v>
      </c>
      <c r="H614" s="33">
        <v>2160.5</v>
      </c>
      <c r="I614" s="44">
        <v>249165</v>
      </c>
      <c r="J614" s="44">
        <v>360</v>
      </c>
      <c r="K614" s="46">
        <v>1.1399999999999999</v>
      </c>
      <c r="L614" s="33">
        <v>20.899000000000001</v>
      </c>
      <c r="M614" s="33">
        <v>29.756</v>
      </c>
      <c r="N614" s="33">
        <v>13.529</v>
      </c>
    </row>
    <row r="615" spans="1:14" x14ac:dyDescent="0.3">
      <c r="A615" s="36" t="s">
        <v>20</v>
      </c>
      <c r="B615" s="4">
        <v>2010</v>
      </c>
      <c r="C615" s="36" t="s">
        <v>27</v>
      </c>
      <c r="D615" s="36" t="s">
        <v>330</v>
      </c>
      <c r="E615" s="41">
        <v>2100</v>
      </c>
      <c r="F615" s="16">
        <v>5197.5</v>
      </c>
      <c r="G615" s="16">
        <v>5197.5</v>
      </c>
      <c r="H615" s="33">
        <v>2160.5</v>
      </c>
      <c r="I615" s="44">
        <v>348831</v>
      </c>
      <c r="J615" s="44">
        <v>504</v>
      </c>
      <c r="K615" s="46">
        <v>2.4750000000000001</v>
      </c>
      <c r="L615" s="33">
        <v>20.899000000000001</v>
      </c>
      <c r="M615" s="33">
        <v>29.756</v>
      </c>
      <c r="N615" s="33">
        <v>13.529</v>
      </c>
    </row>
    <row r="616" spans="1:14" x14ac:dyDescent="0.3">
      <c r="A616" s="36" t="s">
        <v>13</v>
      </c>
      <c r="B616" s="4">
        <v>2010</v>
      </c>
      <c r="C616" s="36" t="s">
        <v>176</v>
      </c>
      <c r="D616" s="36" t="s">
        <v>250</v>
      </c>
      <c r="E616" s="41">
        <v>28562</v>
      </c>
      <c r="F616" s="16">
        <v>26499</v>
      </c>
      <c r="G616" s="16">
        <v>26448.412</v>
      </c>
      <c r="H616" s="33">
        <v>2738.7</v>
      </c>
      <c r="I616" s="44">
        <v>4744433.82</v>
      </c>
      <c r="J616" s="44">
        <v>6854.88</v>
      </c>
      <c r="K616" s="46">
        <v>0.92600000000000005</v>
      </c>
      <c r="L616" s="33">
        <v>21.058</v>
      </c>
      <c r="M616" s="33" t="s">
        <v>432</v>
      </c>
      <c r="N616" s="33">
        <v>13.231</v>
      </c>
    </row>
    <row r="617" spans="1:14" x14ac:dyDescent="0.3">
      <c r="A617" s="36" t="s">
        <v>13</v>
      </c>
      <c r="B617" s="4">
        <v>2010</v>
      </c>
      <c r="C617" s="36" t="s">
        <v>49</v>
      </c>
      <c r="D617" s="36" t="s">
        <v>250</v>
      </c>
      <c r="E617" s="41">
        <v>12123</v>
      </c>
      <c r="F617" s="16">
        <v>20697</v>
      </c>
      <c r="G617" s="16">
        <v>18123.885000000002</v>
      </c>
      <c r="H617" s="33">
        <v>2738.7</v>
      </c>
      <c r="I617" s="44">
        <v>2013751.53</v>
      </c>
      <c r="J617" s="44">
        <v>2909.52</v>
      </c>
      <c r="K617" s="46">
        <v>1.4950000000000001</v>
      </c>
      <c r="L617" s="33">
        <v>21.058</v>
      </c>
      <c r="M617" s="33">
        <v>30.864000000000001</v>
      </c>
      <c r="N617" s="33">
        <v>13.231</v>
      </c>
    </row>
    <row r="618" spans="1:14" x14ac:dyDescent="0.3">
      <c r="A618" s="36" t="s">
        <v>13</v>
      </c>
      <c r="B618" s="4">
        <v>2010</v>
      </c>
      <c r="C618" s="36" t="s">
        <v>27</v>
      </c>
      <c r="D618" s="36" t="s">
        <v>250</v>
      </c>
      <c r="E618" s="41">
        <v>7</v>
      </c>
      <c r="F618" s="16">
        <v>6</v>
      </c>
      <c r="G618" s="16">
        <v>6.02</v>
      </c>
      <c r="H618" s="33">
        <v>2738.7</v>
      </c>
      <c r="I618" s="44">
        <v>1162.77</v>
      </c>
      <c r="J618" s="44" t="s">
        <v>433</v>
      </c>
      <c r="K618" s="46">
        <v>0.86</v>
      </c>
      <c r="L618" s="33">
        <v>21.058</v>
      </c>
      <c r="M618" s="33">
        <v>30.864000000000001</v>
      </c>
      <c r="N618" s="33">
        <v>13.231</v>
      </c>
    </row>
    <row r="619" spans="1:14" x14ac:dyDescent="0.3">
      <c r="A619" s="36" t="s">
        <v>18</v>
      </c>
      <c r="B619" s="4">
        <v>2010</v>
      </c>
      <c r="C619" s="36" t="s">
        <v>705</v>
      </c>
      <c r="D619" s="36" t="s">
        <v>250</v>
      </c>
      <c r="E619" s="41">
        <v>1418</v>
      </c>
      <c r="F619" s="16">
        <v>7900</v>
      </c>
      <c r="G619" s="16">
        <v>7937.9639999999999</v>
      </c>
      <c r="H619" s="33">
        <v>2738.7</v>
      </c>
      <c r="I619" s="44">
        <v>235543.98</v>
      </c>
      <c r="J619" s="44">
        <v>340.32</v>
      </c>
      <c r="K619" s="46">
        <v>5.5979999999999999</v>
      </c>
      <c r="L619" s="33">
        <v>21.058</v>
      </c>
      <c r="M619" s="33">
        <v>30.574777777777758</v>
      </c>
      <c r="N619" s="33">
        <v>13.231</v>
      </c>
    </row>
    <row r="620" spans="1:14" x14ac:dyDescent="0.3">
      <c r="A620" s="36" t="s">
        <v>22</v>
      </c>
      <c r="B620" s="4">
        <v>2010</v>
      </c>
      <c r="C620" s="36" t="s">
        <v>49</v>
      </c>
      <c r="D620" s="36" t="s">
        <v>274</v>
      </c>
      <c r="E620" s="41">
        <v>300</v>
      </c>
      <c r="F620" s="16">
        <v>280</v>
      </c>
      <c r="G620" s="16">
        <v>286.8</v>
      </c>
      <c r="H620" s="33">
        <v>1771.8</v>
      </c>
      <c r="I620" s="44">
        <v>49833</v>
      </c>
      <c r="J620" s="44">
        <v>72</v>
      </c>
      <c r="K620" s="46">
        <v>0.95599999999999996</v>
      </c>
      <c r="L620" s="33">
        <v>19.943000000000001</v>
      </c>
      <c r="M620" s="33">
        <v>29.381</v>
      </c>
      <c r="N620" s="33">
        <v>11.871</v>
      </c>
    </row>
    <row r="621" spans="1:14" x14ac:dyDescent="0.3">
      <c r="A621" s="36" t="s">
        <v>13</v>
      </c>
      <c r="B621" s="4">
        <v>2010</v>
      </c>
      <c r="C621" s="36" t="s">
        <v>49</v>
      </c>
      <c r="D621" s="36" t="s">
        <v>274</v>
      </c>
      <c r="E621" s="41">
        <v>180060</v>
      </c>
      <c r="F621" s="16">
        <v>378210</v>
      </c>
      <c r="G621" s="16">
        <v>369483.12</v>
      </c>
      <c r="H621" s="33">
        <v>1771.8</v>
      </c>
      <c r="I621" s="44">
        <v>29909766.600000001</v>
      </c>
      <c r="J621" s="44">
        <v>43214.400000000001</v>
      </c>
      <c r="K621" s="46">
        <v>2.052</v>
      </c>
      <c r="L621" s="33">
        <v>19.943000000000001</v>
      </c>
      <c r="M621" s="33">
        <v>29.381</v>
      </c>
      <c r="N621" s="33">
        <v>11.871</v>
      </c>
    </row>
    <row r="622" spans="1:14" x14ac:dyDescent="0.3">
      <c r="A622" s="36" t="s">
        <v>13</v>
      </c>
      <c r="B622" s="4">
        <v>2010</v>
      </c>
      <c r="C622" s="36" t="s">
        <v>27</v>
      </c>
      <c r="D622" s="36" t="s">
        <v>274</v>
      </c>
      <c r="E622" s="41">
        <v>1323.5294117647059</v>
      </c>
      <c r="F622" s="16">
        <v>3150</v>
      </c>
      <c r="G622" s="16">
        <v>3150</v>
      </c>
      <c r="H622" s="33">
        <v>1771.8</v>
      </c>
      <c r="I622" s="44">
        <v>220926.3</v>
      </c>
      <c r="J622" s="44">
        <v>319.2</v>
      </c>
      <c r="K622" s="46">
        <v>2.38</v>
      </c>
      <c r="L622" s="33">
        <v>19.943000000000001</v>
      </c>
      <c r="M622" s="33">
        <v>29.381</v>
      </c>
      <c r="N622" s="33">
        <v>11.871</v>
      </c>
    </row>
    <row r="623" spans="1:14" x14ac:dyDescent="0.3">
      <c r="A623" s="36" t="s">
        <v>18</v>
      </c>
      <c r="B623" s="4">
        <v>2010</v>
      </c>
      <c r="C623" s="36" t="s">
        <v>49</v>
      </c>
      <c r="D623" s="36" t="s">
        <v>274</v>
      </c>
      <c r="E623" s="41">
        <v>4250</v>
      </c>
      <c r="F623" s="16">
        <v>184920</v>
      </c>
      <c r="G623" s="16">
        <v>184998.25000000003</v>
      </c>
      <c r="H623" s="33">
        <v>1771.8</v>
      </c>
      <c r="I623" s="44">
        <v>705967.5</v>
      </c>
      <c r="J623" s="44">
        <v>1020</v>
      </c>
      <c r="K623" s="46">
        <v>43.529000000000003</v>
      </c>
      <c r="L623" s="33">
        <v>19.943000000000001</v>
      </c>
      <c r="M623" s="33">
        <v>29.381</v>
      </c>
      <c r="N623" s="33">
        <v>11.871</v>
      </c>
    </row>
    <row r="624" spans="1:14" x14ac:dyDescent="0.3">
      <c r="A624" s="36" t="s">
        <v>31</v>
      </c>
      <c r="B624" s="4">
        <v>2010</v>
      </c>
      <c r="C624" s="36" t="s">
        <v>49</v>
      </c>
      <c r="D624" s="36" t="s">
        <v>274</v>
      </c>
      <c r="E624" s="41">
        <v>200</v>
      </c>
      <c r="F624" s="16">
        <v>160</v>
      </c>
      <c r="G624" s="16">
        <v>147.4</v>
      </c>
      <c r="H624" s="33">
        <v>1771.8</v>
      </c>
      <c r="I624" s="44">
        <v>33222</v>
      </c>
      <c r="J624" s="44">
        <v>48</v>
      </c>
      <c r="K624" s="46">
        <v>0.73699999999999999</v>
      </c>
      <c r="L624" s="33">
        <v>19.943000000000001</v>
      </c>
      <c r="M624" s="33">
        <v>29.381</v>
      </c>
      <c r="N624" s="33">
        <v>11.871</v>
      </c>
    </row>
    <row r="625" spans="1:14" x14ac:dyDescent="0.3">
      <c r="A625" s="36" t="s">
        <v>31</v>
      </c>
      <c r="B625" s="4">
        <v>2010</v>
      </c>
      <c r="C625" s="36" t="s">
        <v>27</v>
      </c>
      <c r="D625" s="36" t="s">
        <v>274</v>
      </c>
      <c r="E625" s="41">
        <v>1860</v>
      </c>
      <c r="F625" s="16">
        <v>970</v>
      </c>
      <c r="G625" s="16">
        <v>970.92000000000007</v>
      </c>
      <c r="H625" s="33">
        <v>1771.8</v>
      </c>
      <c r="I625" s="44">
        <v>308964.59999999998</v>
      </c>
      <c r="J625" s="44">
        <v>446.4</v>
      </c>
      <c r="K625" s="46">
        <v>0.52200000000000002</v>
      </c>
      <c r="L625" s="33">
        <v>19.943000000000001</v>
      </c>
      <c r="M625" s="33">
        <v>29.381</v>
      </c>
      <c r="N625" s="33">
        <v>11.871</v>
      </c>
    </row>
    <row r="626" spans="1:14" x14ac:dyDescent="0.3">
      <c r="A626" s="36" t="s">
        <v>32</v>
      </c>
      <c r="B626" s="4">
        <v>2010</v>
      </c>
      <c r="C626" s="36" t="s">
        <v>27</v>
      </c>
      <c r="D626" s="36" t="s">
        <v>274</v>
      </c>
      <c r="E626" s="41">
        <v>660</v>
      </c>
      <c r="F626" s="16">
        <v>430</v>
      </c>
      <c r="G626" s="16">
        <v>421.74</v>
      </c>
      <c r="H626" s="33">
        <v>1771.8</v>
      </c>
      <c r="I626" s="44">
        <v>109632.6</v>
      </c>
      <c r="J626" s="44">
        <v>158.4</v>
      </c>
      <c r="K626" s="46">
        <v>0.63900000000000001</v>
      </c>
      <c r="L626" s="33">
        <v>19.943000000000001</v>
      </c>
      <c r="M626" s="33">
        <v>29.381</v>
      </c>
      <c r="N626" s="33">
        <v>11.871</v>
      </c>
    </row>
    <row r="627" spans="1:14" x14ac:dyDescent="0.3">
      <c r="A627" s="36" t="s">
        <v>20</v>
      </c>
      <c r="B627" s="4">
        <v>2010</v>
      </c>
      <c r="C627" s="36" t="s">
        <v>27</v>
      </c>
      <c r="D627" s="36" t="s">
        <v>274</v>
      </c>
      <c r="E627" s="41">
        <v>3120</v>
      </c>
      <c r="F627" s="16">
        <v>5340</v>
      </c>
      <c r="G627" s="16">
        <v>5341.44</v>
      </c>
      <c r="H627" s="33">
        <v>1771.8</v>
      </c>
      <c r="I627" s="44">
        <v>518263.2</v>
      </c>
      <c r="J627" s="44">
        <v>748.8</v>
      </c>
      <c r="K627" s="46">
        <v>1.712</v>
      </c>
      <c r="L627" s="33">
        <v>19.943000000000001</v>
      </c>
      <c r="M627" s="33">
        <v>29.381</v>
      </c>
      <c r="N627" s="33">
        <v>11.871</v>
      </c>
    </row>
    <row r="628" spans="1:14" x14ac:dyDescent="0.3">
      <c r="A628" s="36" t="s">
        <v>13</v>
      </c>
      <c r="B628" s="4">
        <v>2010</v>
      </c>
      <c r="C628" s="36" t="s">
        <v>49</v>
      </c>
      <c r="D628" s="36" t="s">
        <v>252</v>
      </c>
      <c r="E628" s="41">
        <v>2831000</v>
      </c>
      <c r="F628" s="16">
        <v>10837000</v>
      </c>
      <c r="G628" s="16">
        <v>10854054</v>
      </c>
      <c r="H628" s="33">
        <v>392.7</v>
      </c>
      <c r="I628" s="44">
        <v>470257410</v>
      </c>
      <c r="J628" s="44">
        <v>679440</v>
      </c>
      <c r="K628" s="46">
        <v>3.8340000000000001</v>
      </c>
      <c r="L628" s="33">
        <v>25.882000000000001</v>
      </c>
      <c r="M628" s="33">
        <v>38.18</v>
      </c>
      <c r="N628" s="33">
        <v>14.188000000000001</v>
      </c>
    </row>
    <row r="629" spans="1:14" x14ac:dyDescent="0.3">
      <c r="A629" s="36" t="s">
        <v>32</v>
      </c>
      <c r="B629" s="4">
        <v>2010</v>
      </c>
      <c r="C629" s="36" t="s">
        <v>49</v>
      </c>
      <c r="D629" s="36" t="s">
        <v>252</v>
      </c>
      <c r="E629" s="41">
        <v>2800</v>
      </c>
      <c r="F629" s="16">
        <v>1600</v>
      </c>
      <c r="G629" s="16">
        <v>2055.1999999999998</v>
      </c>
      <c r="H629" s="33">
        <v>392.7</v>
      </c>
      <c r="I629" s="44">
        <v>465108</v>
      </c>
      <c r="J629" s="44">
        <v>672</v>
      </c>
      <c r="K629" s="46">
        <v>0.73399999999999999</v>
      </c>
      <c r="L629" s="33">
        <v>25.882000000000001</v>
      </c>
      <c r="M629" s="33">
        <v>37.368756097560961</v>
      </c>
      <c r="N629" s="33">
        <v>14.188000000000001</v>
      </c>
    </row>
    <row r="630" spans="1:14" x14ac:dyDescent="0.3">
      <c r="A630" s="36" t="s">
        <v>20</v>
      </c>
      <c r="B630" s="4">
        <v>2010</v>
      </c>
      <c r="C630" s="36" t="s">
        <v>27</v>
      </c>
      <c r="D630" s="36" t="s">
        <v>252</v>
      </c>
      <c r="E630" s="41">
        <v>3510000</v>
      </c>
      <c r="F630" s="16">
        <v>16472000</v>
      </c>
      <c r="G630" s="16">
        <v>16314479.999999998</v>
      </c>
      <c r="H630" s="33">
        <v>392.7</v>
      </c>
      <c r="I630" s="44">
        <v>583046100</v>
      </c>
      <c r="J630" s="44">
        <v>842400</v>
      </c>
      <c r="K630" s="46">
        <v>4.6479999999999997</v>
      </c>
      <c r="L630" s="33">
        <v>25.882000000000001</v>
      </c>
      <c r="M630" s="33">
        <v>38.18</v>
      </c>
      <c r="N630" s="33">
        <v>14.188000000000001</v>
      </c>
    </row>
    <row r="631" spans="1:14" x14ac:dyDescent="0.3">
      <c r="A631" s="36" t="s">
        <v>22</v>
      </c>
      <c r="B631" s="4">
        <v>2010</v>
      </c>
      <c r="C631" s="36" t="s">
        <v>49</v>
      </c>
      <c r="D631" s="36" t="s">
        <v>80</v>
      </c>
      <c r="E631" s="41">
        <v>75650</v>
      </c>
      <c r="F631" s="16">
        <v>171096</v>
      </c>
      <c r="G631" s="16">
        <v>172708.94999999998</v>
      </c>
      <c r="H631" s="33">
        <v>1095.2</v>
      </c>
      <c r="I631" s="44">
        <v>12566221.5</v>
      </c>
      <c r="J631" s="44">
        <v>18156</v>
      </c>
      <c r="K631" s="46">
        <v>2.2829999999999999</v>
      </c>
      <c r="L631" s="33">
        <v>27.561</v>
      </c>
      <c r="M631" s="33">
        <v>37.054000000000002</v>
      </c>
      <c r="N631" s="33">
        <v>20.027000000000001</v>
      </c>
    </row>
    <row r="632" spans="1:14" x14ac:dyDescent="0.3">
      <c r="A632" s="36" t="s">
        <v>13</v>
      </c>
      <c r="B632" s="4">
        <v>2010</v>
      </c>
      <c r="C632" s="36" t="s">
        <v>49</v>
      </c>
      <c r="D632" s="36" t="s">
        <v>80</v>
      </c>
      <c r="E632" s="41">
        <v>1905726</v>
      </c>
      <c r="F632" s="16">
        <v>5792415</v>
      </c>
      <c r="G632" s="16">
        <v>6854896.4220000003</v>
      </c>
      <c r="H632" s="33">
        <v>1095.2</v>
      </c>
      <c r="I632" s="44">
        <v>316560145.89999998</v>
      </c>
      <c r="J632" s="44">
        <v>457374.24</v>
      </c>
      <c r="K632" s="46">
        <v>3.597</v>
      </c>
      <c r="L632" s="33">
        <v>27.561</v>
      </c>
      <c r="M632" s="33">
        <v>37.054000000000002</v>
      </c>
      <c r="N632" s="33">
        <v>20.027000000000001</v>
      </c>
    </row>
    <row r="633" spans="1:14" x14ac:dyDescent="0.3">
      <c r="A633" s="36" t="s">
        <v>18</v>
      </c>
      <c r="B633" s="4">
        <v>2010</v>
      </c>
      <c r="C633" s="36" t="s">
        <v>705</v>
      </c>
      <c r="D633" s="36" t="s">
        <v>80</v>
      </c>
      <c r="E633" s="41">
        <v>315961</v>
      </c>
      <c r="F633" s="16">
        <v>34251796</v>
      </c>
      <c r="G633" s="16">
        <v>33938318.892999999</v>
      </c>
      <c r="H633" s="33">
        <v>1095.2</v>
      </c>
      <c r="I633" s="44">
        <v>52484281.710000001</v>
      </c>
      <c r="J633" s="44">
        <v>75830.64</v>
      </c>
      <c r="K633" s="46">
        <v>107.413</v>
      </c>
      <c r="L633" s="33">
        <v>27.561</v>
      </c>
      <c r="M633" s="33">
        <v>37.054000000000002</v>
      </c>
      <c r="N633" s="33">
        <v>20.027000000000001</v>
      </c>
    </row>
    <row r="634" spans="1:14" x14ac:dyDescent="0.3">
      <c r="A634" s="36" t="s">
        <v>31</v>
      </c>
      <c r="B634" s="4">
        <v>2010</v>
      </c>
      <c r="C634" s="36" t="s">
        <v>49</v>
      </c>
      <c r="D634" s="36" t="s">
        <v>80</v>
      </c>
      <c r="E634" s="41">
        <v>8718</v>
      </c>
      <c r="F634" s="16">
        <v>10036</v>
      </c>
      <c r="G634" s="16">
        <v>10975.962</v>
      </c>
      <c r="H634" s="33" t="s">
        <v>435</v>
      </c>
      <c r="I634" s="44">
        <v>1448146.98</v>
      </c>
      <c r="J634" s="44">
        <v>2092.3200000000002</v>
      </c>
      <c r="K634" s="46">
        <v>1.2589999999999999</v>
      </c>
      <c r="L634" s="33">
        <v>27.561</v>
      </c>
      <c r="M634" s="33">
        <v>37.054000000000002</v>
      </c>
      <c r="N634" s="33">
        <v>20.027000000000001</v>
      </c>
    </row>
    <row r="635" spans="1:14" x14ac:dyDescent="0.3">
      <c r="A635" s="36" t="s">
        <v>32</v>
      </c>
      <c r="B635" s="4">
        <v>2010</v>
      </c>
      <c r="C635" s="36" t="s">
        <v>49</v>
      </c>
      <c r="D635" s="36" t="s">
        <v>80</v>
      </c>
      <c r="E635" s="41">
        <v>304432</v>
      </c>
      <c r="F635" s="16">
        <v>123011</v>
      </c>
      <c r="G635" s="16">
        <v>147649.51999999999</v>
      </c>
      <c r="H635" s="33">
        <v>1095.2</v>
      </c>
      <c r="I635" s="44">
        <v>50569199.520000003</v>
      </c>
      <c r="J635" s="44">
        <v>73063.679999999993</v>
      </c>
      <c r="K635" s="46">
        <v>0.48499999999999999</v>
      </c>
      <c r="L635" s="33">
        <v>27.561</v>
      </c>
      <c r="M635" s="33">
        <v>37.054000000000002</v>
      </c>
      <c r="N635" s="33">
        <v>20.027000000000001</v>
      </c>
    </row>
    <row r="636" spans="1:14" x14ac:dyDescent="0.3">
      <c r="A636" s="36" t="s">
        <v>13</v>
      </c>
      <c r="B636" s="4">
        <v>2010</v>
      </c>
      <c r="C636" s="36" t="s">
        <v>49</v>
      </c>
      <c r="D636" s="36" t="s">
        <v>264</v>
      </c>
      <c r="E636" s="41">
        <v>264558</v>
      </c>
      <c r="F636" s="16">
        <v>702473</v>
      </c>
      <c r="G636" s="16">
        <v>679914.05999999994</v>
      </c>
      <c r="H636" s="33">
        <v>2348.3000000000002</v>
      </c>
      <c r="I636" s="44">
        <v>43945729.380000003</v>
      </c>
      <c r="J636" s="44">
        <v>63493.919999999998</v>
      </c>
      <c r="K636" s="46" t="s">
        <v>436</v>
      </c>
      <c r="L636" s="33">
        <v>24.754000000000001</v>
      </c>
      <c r="M636" s="33">
        <v>33.182000000000002</v>
      </c>
      <c r="N636" s="33">
        <v>17.234000000000002</v>
      </c>
    </row>
    <row r="637" spans="1:14" x14ac:dyDescent="0.3">
      <c r="A637" s="36" t="s">
        <v>18</v>
      </c>
      <c r="B637" s="4">
        <v>2010</v>
      </c>
      <c r="C637" s="36" t="s">
        <v>705</v>
      </c>
      <c r="D637" s="36" t="s">
        <v>264</v>
      </c>
      <c r="E637" s="41">
        <v>909</v>
      </c>
      <c r="F637" s="16">
        <v>46481</v>
      </c>
      <c r="G637" s="16">
        <v>46488.078000000001</v>
      </c>
      <c r="H637" s="33">
        <v>2348.3000000000002</v>
      </c>
      <c r="I637" s="44">
        <v>150993.99</v>
      </c>
      <c r="J637" s="44">
        <v>218.16</v>
      </c>
      <c r="K637" s="46">
        <v>51.142000000000003</v>
      </c>
      <c r="L637" s="33">
        <v>24.754000000000001</v>
      </c>
      <c r="M637" s="33">
        <v>33.182000000000002</v>
      </c>
      <c r="N637" s="33">
        <v>17.234000000000002</v>
      </c>
    </row>
    <row r="638" spans="1:14" x14ac:dyDescent="0.3">
      <c r="A638" s="36" t="s">
        <v>32</v>
      </c>
      <c r="B638" s="4">
        <v>2010</v>
      </c>
      <c r="C638" s="36" t="s">
        <v>49</v>
      </c>
      <c r="D638" s="36" t="s">
        <v>264</v>
      </c>
      <c r="E638" s="41">
        <v>912</v>
      </c>
      <c r="F638" s="16">
        <v>519</v>
      </c>
      <c r="G638" s="16">
        <v>521.66399999999999</v>
      </c>
      <c r="H638" s="33">
        <v>2348.3000000000002</v>
      </c>
      <c r="I638" s="44">
        <v>151492.32</v>
      </c>
      <c r="J638" s="44">
        <v>516.04111111111115</v>
      </c>
      <c r="K638" s="46">
        <v>0.57199999999999995</v>
      </c>
      <c r="L638" s="33">
        <v>24.754000000000001</v>
      </c>
      <c r="M638" s="33">
        <v>33.182000000000002</v>
      </c>
      <c r="N638" s="33">
        <v>17.234000000000002</v>
      </c>
    </row>
    <row r="639" spans="1:14" x14ac:dyDescent="0.3">
      <c r="A639" s="36" t="s">
        <v>32</v>
      </c>
      <c r="B639" s="4">
        <v>2010</v>
      </c>
      <c r="C639" s="36" t="s">
        <v>27</v>
      </c>
      <c r="D639" s="36" t="s">
        <v>264</v>
      </c>
      <c r="E639" s="41">
        <v>403</v>
      </c>
      <c r="F639" s="16">
        <v>271</v>
      </c>
      <c r="G639" s="16">
        <v>255.905</v>
      </c>
      <c r="H639" s="33">
        <v>2348.3000000000002</v>
      </c>
      <c r="I639" s="44">
        <v>66942.33</v>
      </c>
      <c r="J639" s="44">
        <v>96.72</v>
      </c>
      <c r="K639" s="46">
        <v>0.63500000000000001</v>
      </c>
      <c r="L639" s="33">
        <v>24.754000000000001</v>
      </c>
      <c r="M639" s="33">
        <v>33.182000000000002</v>
      </c>
      <c r="N639" s="33">
        <v>17.234000000000002</v>
      </c>
    </row>
    <row r="640" spans="1:14" x14ac:dyDescent="0.3">
      <c r="A640" s="36" t="s">
        <v>20</v>
      </c>
      <c r="B640" s="4">
        <v>2010</v>
      </c>
      <c r="C640" s="36" t="s">
        <v>27</v>
      </c>
      <c r="D640" s="36" t="s">
        <v>264</v>
      </c>
      <c r="E640" s="41">
        <v>316</v>
      </c>
      <c r="F640" s="16">
        <v>637</v>
      </c>
      <c r="G640" s="16">
        <v>638.32000000000005</v>
      </c>
      <c r="H640" s="33">
        <v>2348.3000000000002</v>
      </c>
      <c r="I640" s="44">
        <v>52490.76</v>
      </c>
      <c r="J640" s="44">
        <v>65.87555555555555</v>
      </c>
      <c r="K640" s="46">
        <v>2.02</v>
      </c>
      <c r="L640" s="33">
        <v>24.754000000000001</v>
      </c>
      <c r="M640" s="33">
        <v>33.182000000000002</v>
      </c>
      <c r="N640" s="33">
        <v>17.234000000000002</v>
      </c>
    </row>
    <row r="641" spans="1:14" x14ac:dyDescent="0.3">
      <c r="A641" s="36" t="s">
        <v>13</v>
      </c>
      <c r="B641" s="4">
        <v>2010</v>
      </c>
      <c r="C641" s="36" t="s">
        <v>49</v>
      </c>
      <c r="D641" s="36" t="s">
        <v>253</v>
      </c>
      <c r="E641" s="41">
        <v>5631949</v>
      </c>
      <c r="F641" s="16">
        <v>11938078</v>
      </c>
      <c r="G641" s="16">
        <v>11562391.297</v>
      </c>
      <c r="H641" s="33">
        <v>742.6</v>
      </c>
      <c r="I641" s="44">
        <v>935523048.39999998</v>
      </c>
      <c r="J641" s="44">
        <v>1351667.76</v>
      </c>
      <c r="K641" s="46">
        <v>2.0529999999999999</v>
      </c>
      <c r="L641" s="33">
        <v>26.172000000000001</v>
      </c>
      <c r="M641" s="33">
        <v>37.424999999999997</v>
      </c>
      <c r="N641" s="33">
        <v>15.1</v>
      </c>
    </row>
    <row r="642" spans="1:14" x14ac:dyDescent="0.3">
      <c r="A642" s="36" t="s">
        <v>13</v>
      </c>
      <c r="B642" s="4">
        <v>2010</v>
      </c>
      <c r="C642" s="36" t="s">
        <v>120</v>
      </c>
      <c r="D642" s="36" t="s">
        <v>253</v>
      </c>
      <c r="E642" s="41">
        <v>25121</v>
      </c>
      <c r="F642" s="16">
        <v>54221</v>
      </c>
      <c r="G642" s="16">
        <v>51045.872000000003</v>
      </c>
      <c r="H642" s="33">
        <v>742.6</v>
      </c>
      <c r="I642" s="44">
        <v>4172849.31</v>
      </c>
      <c r="J642" s="44">
        <v>895063.91235294112</v>
      </c>
      <c r="K642" s="46">
        <v>2.032</v>
      </c>
      <c r="L642" s="33">
        <v>26.172000000000001</v>
      </c>
      <c r="M642" s="33">
        <v>37.424999999999997</v>
      </c>
      <c r="N642" s="33">
        <v>14.985106060606071</v>
      </c>
    </row>
    <row r="643" spans="1:14" x14ac:dyDescent="0.3">
      <c r="A643" s="36" t="s">
        <v>18</v>
      </c>
      <c r="B643" s="4">
        <v>2010</v>
      </c>
      <c r="C643" s="36" t="s">
        <v>49</v>
      </c>
      <c r="D643" s="36" t="s">
        <v>253</v>
      </c>
      <c r="E643" s="41">
        <v>2124850</v>
      </c>
      <c r="F643" s="16">
        <v>120544784</v>
      </c>
      <c r="G643" s="16">
        <v>111087158</v>
      </c>
      <c r="H643" s="33">
        <v>742.6</v>
      </c>
      <c r="I643" s="44">
        <v>352958833.5</v>
      </c>
      <c r="J643" s="44">
        <v>509964</v>
      </c>
      <c r="K643" s="46">
        <v>52.28</v>
      </c>
      <c r="L643" s="33">
        <v>26.172000000000001</v>
      </c>
      <c r="M643" s="33">
        <v>37.424999999999997</v>
      </c>
      <c r="N643" s="33">
        <v>15.1</v>
      </c>
    </row>
    <row r="644" spans="1:14" x14ac:dyDescent="0.3">
      <c r="A644" s="36" t="s">
        <v>31</v>
      </c>
      <c r="B644" s="4">
        <v>2010</v>
      </c>
      <c r="C644" s="36" t="s">
        <v>120</v>
      </c>
      <c r="D644" s="36" t="s">
        <v>253</v>
      </c>
      <c r="E644" s="41">
        <v>4083</v>
      </c>
      <c r="F644" s="16">
        <v>8178.2490000000007</v>
      </c>
      <c r="G644" s="16">
        <v>8178.2490000000007</v>
      </c>
      <c r="H644" s="33">
        <v>0</v>
      </c>
      <c r="I644" s="44">
        <v>678227.13</v>
      </c>
      <c r="J644" s="44">
        <v>979.92</v>
      </c>
      <c r="K644" s="46">
        <v>2.0030000000000001</v>
      </c>
      <c r="L644" s="33">
        <v>26.172000000000001</v>
      </c>
      <c r="M644" s="33">
        <v>37.424999999999997</v>
      </c>
      <c r="N644" s="33">
        <v>15.1</v>
      </c>
    </row>
    <row r="645" spans="1:14" x14ac:dyDescent="0.3">
      <c r="A645" s="36" t="s">
        <v>32</v>
      </c>
      <c r="B645" s="4">
        <v>2010</v>
      </c>
      <c r="C645" s="36" t="s">
        <v>49</v>
      </c>
      <c r="D645" s="36" t="s">
        <v>253</v>
      </c>
      <c r="E645" s="41">
        <v>511145.48238897393</v>
      </c>
      <c r="F645" s="16">
        <v>333778</v>
      </c>
      <c r="G645" s="16">
        <v>333778</v>
      </c>
      <c r="H645" s="33">
        <v>742.6</v>
      </c>
      <c r="I645" s="44">
        <v>82125780.659999996</v>
      </c>
      <c r="J645" s="44">
        <v>118657.44</v>
      </c>
      <c r="K645" s="46">
        <v>0.65300000000000002</v>
      </c>
      <c r="L645" s="33">
        <v>26.172000000000001</v>
      </c>
      <c r="M645" s="33">
        <v>37.424999999999997</v>
      </c>
      <c r="N645" s="33">
        <v>15.1</v>
      </c>
    </row>
    <row r="646" spans="1:14" x14ac:dyDescent="0.3">
      <c r="A646" s="36" t="s">
        <v>32</v>
      </c>
      <c r="B646" s="4">
        <v>2010</v>
      </c>
      <c r="C646" s="36" t="s">
        <v>120</v>
      </c>
      <c r="D646" s="36" t="s">
        <v>253</v>
      </c>
      <c r="E646" s="41">
        <v>61321</v>
      </c>
      <c r="F646" s="16">
        <v>38202</v>
      </c>
      <c r="G646" s="16">
        <v>42004.885000000002</v>
      </c>
      <c r="H646" s="33">
        <v>742.6</v>
      </c>
      <c r="I646" s="44">
        <v>10186031.310000001</v>
      </c>
      <c r="J646" s="44">
        <v>14717.04</v>
      </c>
      <c r="K646" s="46">
        <v>0.68500000000000005</v>
      </c>
      <c r="L646" s="33">
        <v>26.172000000000001</v>
      </c>
      <c r="M646" s="33">
        <v>37.424999999999997</v>
      </c>
      <c r="N646" s="33">
        <v>15.1</v>
      </c>
    </row>
    <row r="647" spans="1:14" x14ac:dyDescent="0.3">
      <c r="A647" s="36" t="s">
        <v>20</v>
      </c>
      <c r="B647" s="4">
        <v>2010</v>
      </c>
      <c r="C647" s="36" t="s">
        <v>27</v>
      </c>
      <c r="D647" s="36" t="s">
        <v>253</v>
      </c>
      <c r="E647" s="41">
        <v>9636540</v>
      </c>
      <c r="F647" s="16">
        <v>30000632</v>
      </c>
      <c r="G647" s="16">
        <v>29651633.579999998</v>
      </c>
      <c r="H647" s="33">
        <v>742.6</v>
      </c>
      <c r="I647" s="44">
        <v>1600725659</v>
      </c>
      <c r="J647" s="44">
        <v>2312769.6</v>
      </c>
      <c r="K647" s="46">
        <v>3.077</v>
      </c>
      <c r="L647" s="33">
        <v>26.172000000000001</v>
      </c>
      <c r="M647" s="33">
        <v>37.424999999999997</v>
      </c>
      <c r="N647" s="33">
        <v>15.1</v>
      </c>
    </row>
    <row r="648" spans="1:14" x14ac:dyDescent="0.3">
      <c r="A648" s="36" t="s">
        <v>22</v>
      </c>
      <c r="B648" s="4">
        <v>2010</v>
      </c>
      <c r="C648" s="36" t="s">
        <v>49</v>
      </c>
      <c r="D648" s="36" t="s">
        <v>295</v>
      </c>
      <c r="E648" s="41">
        <v>119207</v>
      </c>
      <c r="F648" s="16">
        <v>159286</v>
      </c>
      <c r="G648" s="16">
        <v>170227.59599999999</v>
      </c>
      <c r="H648" s="33">
        <v>1419</v>
      </c>
      <c r="I648" s="44">
        <v>19801474.77</v>
      </c>
      <c r="J648" s="44">
        <v>28609.68</v>
      </c>
      <c r="K648" s="46">
        <v>1.4279999999999999</v>
      </c>
      <c r="L648" s="33">
        <v>19.605</v>
      </c>
      <c r="M648" s="33">
        <v>29.670999999999999</v>
      </c>
      <c r="N648" s="33">
        <v>11.260999999999999</v>
      </c>
    </row>
    <row r="649" spans="1:14" x14ac:dyDescent="0.3">
      <c r="A649" s="36" t="s">
        <v>13</v>
      </c>
      <c r="B649" s="4">
        <v>2010</v>
      </c>
      <c r="C649" s="36" t="s">
        <v>49</v>
      </c>
      <c r="D649" s="36" t="s">
        <v>295</v>
      </c>
      <c r="E649" s="41">
        <v>270416</v>
      </c>
      <c r="F649" s="16">
        <v>495083</v>
      </c>
      <c r="G649" s="16">
        <v>416711.05599999998</v>
      </c>
      <c r="H649" s="33">
        <v>1419</v>
      </c>
      <c r="I649" s="44">
        <v>44918801.759999998</v>
      </c>
      <c r="J649" s="44">
        <v>64899.839999999997</v>
      </c>
      <c r="K649" s="46">
        <v>1.5409999999999999</v>
      </c>
      <c r="L649" s="33">
        <v>19.605</v>
      </c>
      <c r="M649" s="33">
        <v>29.670999999999999</v>
      </c>
      <c r="N649" s="33">
        <v>11.260999999999999</v>
      </c>
    </row>
    <row r="650" spans="1:14" x14ac:dyDescent="0.3">
      <c r="A650" s="36" t="s">
        <v>13</v>
      </c>
      <c r="B650" s="4">
        <v>2010</v>
      </c>
      <c r="C650" s="36" t="s">
        <v>27</v>
      </c>
      <c r="D650" s="36" t="s">
        <v>295</v>
      </c>
      <c r="E650" s="41">
        <v>15277</v>
      </c>
      <c r="F650" s="16">
        <v>34373.25</v>
      </c>
      <c r="G650" s="16">
        <v>34373.25</v>
      </c>
      <c r="H650" s="33">
        <v>1419</v>
      </c>
      <c r="I650" s="44">
        <v>2537662.4700000002</v>
      </c>
      <c r="J650" s="44">
        <v>3666.48</v>
      </c>
      <c r="K650" s="46">
        <v>2.25</v>
      </c>
      <c r="L650" s="33">
        <v>19.605</v>
      </c>
      <c r="M650" s="33">
        <v>29.670999999999999</v>
      </c>
      <c r="N650" s="33">
        <v>11.260999999999999</v>
      </c>
    </row>
    <row r="651" spans="1:14" x14ac:dyDescent="0.3">
      <c r="A651" s="36" t="s">
        <v>18</v>
      </c>
      <c r="B651" s="4">
        <v>2010</v>
      </c>
      <c r="C651" s="36" t="s">
        <v>705</v>
      </c>
      <c r="D651" s="36" t="s">
        <v>295</v>
      </c>
      <c r="E651" s="41">
        <v>102402</v>
      </c>
      <c r="F651" s="16">
        <v>6235474</v>
      </c>
      <c r="G651" s="16">
        <v>6281338.6800000006</v>
      </c>
      <c r="H651" s="33">
        <v>1419</v>
      </c>
      <c r="I651" s="44">
        <v>17009996.219999999</v>
      </c>
      <c r="J651" s="44">
        <v>24576.48</v>
      </c>
      <c r="K651" s="46">
        <v>61.34</v>
      </c>
      <c r="L651" s="33">
        <v>19.605</v>
      </c>
      <c r="M651" s="33">
        <v>29.670999999999999</v>
      </c>
      <c r="N651" s="33">
        <v>11.260999999999999</v>
      </c>
    </row>
    <row r="652" spans="1:14" x14ac:dyDescent="0.3">
      <c r="A652" s="36" t="s">
        <v>32</v>
      </c>
      <c r="B652" s="4">
        <v>2010</v>
      </c>
      <c r="C652" s="36" t="s">
        <v>49</v>
      </c>
      <c r="D652" s="36" t="s">
        <v>295</v>
      </c>
      <c r="E652" s="41">
        <v>10475</v>
      </c>
      <c r="F652" s="16">
        <v>7332.5</v>
      </c>
      <c r="G652" s="16">
        <v>7311.5499999999993</v>
      </c>
      <c r="H652" s="33">
        <v>1419</v>
      </c>
      <c r="I652" s="44">
        <v>1740002.25</v>
      </c>
      <c r="J652" s="44">
        <v>2514</v>
      </c>
      <c r="K652" s="46">
        <v>0.69799999999999995</v>
      </c>
      <c r="L652" s="33">
        <v>19.605</v>
      </c>
      <c r="M652" s="33">
        <v>29.670999999999999</v>
      </c>
      <c r="N652" s="33">
        <v>11.260999999999999</v>
      </c>
    </row>
    <row r="653" spans="1:14" x14ac:dyDescent="0.3">
      <c r="A653" s="36" t="s">
        <v>32</v>
      </c>
      <c r="B653" s="4">
        <v>2010</v>
      </c>
      <c r="C653" s="36" t="s">
        <v>27</v>
      </c>
      <c r="D653" s="36" t="s">
        <v>295</v>
      </c>
      <c r="E653" s="41">
        <v>176</v>
      </c>
      <c r="F653" s="16">
        <v>100</v>
      </c>
      <c r="G653" s="16">
        <v>96.272000000000006</v>
      </c>
      <c r="H653" s="33">
        <v>1419</v>
      </c>
      <c r="I653" s="44">
        <v>29235.360000000001</v>
      </c>
      <c r="J653" s="44">
        <v>42.24</v>
      </c>
      <c r="K653" s="46">
        <v>0.54700000000000004</v>
      </c>
      <c r="L653" s="33">
        <v>19.605</v>
      </c>
      <c r="M653" s="33">
        <v>29.670999999999999</v>
      </c>
      <c r="N653" s="33">
        <v>11.260999999999999</v>
      </c>
    </row>
    <row r="654" spans="1:14" x14ac:dyDescent="0.3">
      <c r="A654" s="36" t="s">
        <v>20</v>
      </c>
      <c r="B654" s="4">
        <v>2010</v>
      </c>
      <c r="C654" s="36" t="s">
        <v>27</v>
      </c>
      <c r="D654" s="36" t="s">
        <v>295</v>
      </c>
      <c r="E654" s="41">
        <v>371225</v>
      </c>
      <c r="F654" s="16">
        <v>882920</v>
      </c>
      <c r="G654" s="16">
        <v>691963.4</v>
      </c>
      <c r="H654" s="33">
        <v>1419</v>
      </c>
      <c r="I654" s="44">
        <v>61664184.75</v>
      </c>
      <c r="J654" s="44">
        <v>89094</v>
      </c>
      <c r="K654" s="46">
        <v>1.8640000000000001</v>
      </c>
      <c r="L654" s="33">
        <v>19.605</v>
      </c>
      <c r="M654" s="33">
        <v>29.670999999999999</v>
      </c>
      <c r="N654" s="33">
        <v>11.260999999999999</v>
      </c>
    </row>
    <row r="655" spans="1:14" x14ac:dyDescent="0.3">
      <c r="A655" s="36" t="s">
        <v>13</v>
      </c>
      <c r="B655" s="4">
        <v>2010</v>
      </c>
      <c r="C655" s="36" t="s">
        <v>49</v>
      </c>
      <c r="D655" s="36" t="s">
        <v>406</v>
      </c>
      <c r="E655" s="41">
        <v>261347</v>
      </c>
      <c r="F655" s="16">
        <v>507404</v>
      </c>
      <c r="G655" s="16">
        <v>489764.27800000005</v>
      </c>
      <c r="H655" s="33">
        <v>1352</v>
      </c>
      <c r="I655" s="44">
        <v>43412350.170000002</v>
      </c>
      <c r="J655" s="44">
        <v>62723.28</v>
      </c>
      <c r="K655" s="46">
        <v>1.8740000000000001</v>
      </c>
      <c r="L655" s="33">
        <v>-2.3079999999999998</v>
      </c>
      <c r="M655" s="33">
        <v>10.318</v>
      </c>
      <c r="N655" s="33">
        <v>-14.528</v>
      </c>
    </row>
    <row r="656" spans="1:14" x14ac:dyDescent="0.3">
      <c r="A656" s="36" t="s">
        <v>18</v>
      </c>
      <c r="B656" s="4">
        <v>2010</v>
      </c>
      <c r="C656" s="36" t="s">
        <v>49</v>
      </c>
      <c r="D656" s="36" t="s">
        <v>406</v>
      </c>
      <c r="E656" s="41">
        <v>18</v>
      </c>
      <c r="F656" s="16">
        <v>27</v>
      </c>
      <c r="G656" s="16">
        <v>27</v>
      </c>
      <c r="H656" s="33">
        <v>1352</v>
      </c>
      <c r="I656" s="44">
        <v>2989.98</v>
      </c>
      <c r="J656" s="44">
        <v>4.32</v>
      </c>
      <c r="K656" s="46">
        <v>1.5</v>
      </c>
      <c r="L656" s="33">
        <v>-2.3079999999999998</v>
      </c>
      <c r="M656" s="33">
        <v>10.318</v>
      </c>
      <c r="N656" s="33">
        <v>-14.528</v>
      </c>
    </row>
    <row r="657" spans="1:14" x14ac:dyDescent="0.3">
      <c r="A657" s="36" t="s">
        <v>32</v>
      </c>
      <c r="B657" s="4">
        <v>2010</v>
      </c>
      <c r="C657" s="36" t="s">
        <v>49</v>
      </c>
      <c r="D657" s="36" t="s">
        <v>406</v>
      </c>
      <c r="E657" s="41">
        <v>14367</v>
      </c>
      <c r="F657" s="16">
        <v>4844</v>
      </c>
      <c r="G657" s="16">
        <v>6752.49</v>
      </c>
      <c r="H657" s="33">
        <v>1352</v>
      </c>
      <c r="I657" s="44">
        <v>2386502.37</v>
      </c>
      <c r="J657" s="44">
        <v>3448.08</v>
      </c>
      <c r="K657" s="46">
        <v>0.47</v>
      </c>
      <c r="L657" s="33">
        <v>-2.3079999999999998</v>
      </c>
      <c r="M657" s="33">
        <v>10.318</v>
      </c>
      <c r="N657" s="33">
        <v>-14.528</v>
      </c>
    </row>
    <row r="658" spans="1:14" x14ac:dyDescent="0.3">
      <c r="A658" s="36" t="s">
        <v>20</v>
      </c>
      <c r="B658" s="4">
        <v>2010</v>
      </c>
      <c r="C658" s="36" t="s">
        <v>49</v>
      </c>
      <c r="D658" s="36" t="s">
        <v>406</v>
      </c>
      <c r="E658" s="41">
        <v>286777</v>
      </c>
      <c r="F658" s="16">
        <v>442706</v>
      </c>
      <c r="G658" s="16">
        <v>420988.636</v>
      </c>
      <c r="H658" s="33">
        <v>1352</v>
      </c>
      <c r="I658" s="44">
        <v>47636527.469999999</v>
      </c>
      <c r="J658" s="44">
        <v>68826.48</v>
      </c>
      <c r="K658" s="46">
        <v>1.468</v>
      </c>
      <c r="L658" s="33">
        <v>-2.3079999999999998</v>
      </c>
      <c r="M658" s="33">
        <v>10.318</v>
      </c>
      <c r="N658" s="33">
        <v>-14.528</v>
      </c>
    </row>
    <row r="659" spans="1:14" x14ac:dyDescent="0.3">
      <c r="A659" s="36" t="s">
        <v>20</v>
      </c>
      <c r="B659" s="4">
        <v>2010</v>
      </c>
      <c r="C659" s="36" t="s">
        <v>27</v>
      </c>
      <c r="D659" s="36" t="s">
        <v>322</v>
      </c>
      <c r="E659" s="41">
        <v>49596</v>
      </c>
      <c r="F659" s="16">
        <v>54158.832000000002</v>
      </c>
      <c r="G659" s="16">
        <v>54158.832000000002</v>
      </c>
      <c r="H659" s="33">
        <v>694.6</v>
      </c>
      <c r="I659" s="44">
        <v>8238391.5599999996</v>
      </c>
      <c r="J659" s="44">
        <v>11903.04</v>
      </c>
      <c r="K659" s="46">
        <v>1.0920000000000001</v>
      </c>
      <c r="L659" s="33">
        <v>24.375</v>
      </c>
      <c r="M659" s="33">
        <v>34.54</v>
      </c>
      <c r="N659" s="33">
        <v>14.867000000000001</v>
      </c>
    </row>
    <row r="660" spans="1:14" x14ac:dyDescent="0.3">
      <c r="A660" s="36" t="s">
        <v>22</v>
      </c>
      <c r="B660" s="4">
        <v>2010</v>
      </c>
      <c r="C660" s="36" t="s">
        <v>176</v>
      </c>
      <c r="D660" s="36" t="s">
        <v>28</v>
      </c>
      <c r="E660" s="41">
        <v>11707</v>
      </c>
      <c r="F660" s="16">
        <v>13834</v>
      </c>
      <c r="G660" s="16">
        <v>13834</v>
      </c>
      <c r="H660" s="33">
        <v>1096</v>
      </c>
      <c r="I660" s="44">
        <v>1944649.77</v>
      </c>
      <c r="J660" s="44">
        <v>2809.68</v>
      </c>
      <c r="K660" s="46">
        <v>1.1816861706671222</v>
      </c>
      <c r="L660" s="33">
        <v>26.125</v>
      </c>
      <c r="M660" s="33">
        <v>35.884999999999998</v>
      </c>
      <c r="N660" s="33">
        <v>17.113</v>
      </c>
    </row>
    <row r="661" spans="1:14" x14ac:dyDescent="0.3">
      <c r="A661" s="36" t="s">
        <v>13</v>
      </c>
      <c r="B661" s="4">
        <v>2010</v>
      </c>
      <c r="C661" s="36" t="s">
        <v>176</v>
      </c>
      <c r="D661" s="36" t="s">
        <v>28</v>
      </c>
      <c r="E661" s="41">
        <v>212132</v>
      </c>
      <c r="F661" s="16">
        <v>453439</v>
      </c>
      <c r="G661" s="16">
        <v>441658.82399999996</v>
      </c>
      <c r="H661" s="33">
        <v>1096</v>
      </c>
      <c r="I661" s="44">
        <v>35237246.520000003</v>
      </c>
      <c r="J661" s="44" t="s">
        <v>438</v>
      </c>
      <c r="K661" s="46">
        <v>2.0819999999999999</v>
      </c>
      <c r="L661" s="33">
        <v>26.125</v>
      </c>
      <c r="M661" s="33">
        <v>35.884999999999998</v>
      </c>
      <c r="N661" s="33">
        <v>17.113</v>
      </c>
    </row>
    <row r="662" spans="1:14" x14ac:dyDescent="0.3">
      <c r="A662" s="36" t="s">
        <v>13</v>
      </c>
      <c r="B662" s="4">
        <v>2010</v>
      </c>
      <c r="C662" s="36" t="s">
        <v>120</v>
      </c>
      <c r="D662" s="36" t="s">
        <v>28</v>
      </c>
      <c r="E662" s="41">
        <v>1369892</v>
      </c>
      <c r="F662" s="16">
        <v>4506848</v>
      </c>
      <c r="G662" s="16">
        <v>4279542.608</v>
      </c>
      <c r="H662" s="33">
        <v>1096</v>
      </c>
      <c r="I662" s="44">
        <v>227552760.09999999</v>
      </c>
      <c r="J662" s="44">
        <v>328774.08</v>
      </c>
      <c r="K662" s="46">
        <v>3.1240000000000001</v>
      </c>
      <c r="L662" s="33">
        <v>26.125</v>
      </c>
      <c r="M662" s="33">
        <v>35.884999999999998</v>
      </c>
      <c r="N662" s="33">
        <v>17.113</v>
      </c>
    </row>
    <row r="663" spans="1:14" x14ac:dyDescent="0.3">
      <c r="A663" s="36" t="s">
        <v>13</v>
      </c>
      <c r="B663" s="4">
        <v>2010</v>
      </c>
      <c r="C663" s="36" t="s">
        <v>324</v>
      </c>
      <c r="D663" s="36" t="s">
        <v>28</v>
      </c>
      <c r="E663" s="41">
        <v>3362122</v>
      </c>
      <c r="F663" s="16">
        <v>8429323</v>
      </c>
      <c r="G663" s="16">
        <v>8361597.4139999999</v>
      </c>
      <c r="H663" s="33">
        <v>1096</v>
      </c>
      <c r="I663" s="44">
        <v>558482085.39999998</v>
      </c>
      <c r="J663" s="44">
        <v>806909.28</v>
      </c>
      <c r="K663" s="46">
        <v>2.4870000000000001</v>
      </c>
      <c r="L663" s="33">
        <v>26.125</v>
      </c>
      <c r="M663" s="33">
        <v>35.884999999999998</v>
      </c>
      <c r="N663" s="33">
        <v>17.113</v>
      </c>
    </row>
    <row r="664" spans="1:14" x14ac:dyDescent="0.3">
      <c r="A664" s="36" t="s">
        <v>18</v>
      </c>
      <c r="B664" s="4">
        <v>2010</v>
      </c>
      <c r="C664" s="36" t="s">
        <v>705</v>
      </c>
      <c r="D664" s="36" t="s">
        <v>28</v>
      </c>
      <c r="E664" s="41">
        <v>15017</v>
      </c>
      <c r="F664" s="16">
        <v>1134059</v>
      </c>
      <c r="G664" s="16">
        <v>1130239.4879999999</v>
      </c>
      <c r="H664" s="33">
        <v>1096</v>
      </c>
      <c r="I664" s="44">
        <v>2494473.87</v>
      </c>
      <c r="J664" s="44">
        <v>3604.08</v>
      </c>
      <c r="K664" s="46">
        <v>75.263999999999996</v>
      </c>
      <c r="L664" s="33">
        <v>26.125</v>
      </c>
      <c r="M664" s="33">
        <v>35.884999999999998</v>
      </c>
      <c r="N664" s="33">
        <v>17.113</v>
      </c>
    </row>
    <row r="665" spans="1:14" x14ac:dyDescent="0.3">
      <c r="A665" s="36" t="s">
        <v>31</v>
      </c>
      <c r="B665" s="4">
        <v>2010</v>
      </c>
      <c r="C665" s="36" t="s">
        <v>49</v>
      </c>
      <c r="D665" s="36" t="s">
        <v>28</v>
      </c>
      <c r="E665" s="41">
        <v>6555</v>
      </c>
      <c r="F665" s="16">
        <v>7748.0099999999993</v>
      </c>
      <c r="G665" s="16">
        <v>7748.0099999999993</v>
      </c>
      <c r="H665" s="33">
        <v>1096</v>
      </c>
      <c r="I665" s="44">
        <v>1088851.05</v>
      </c>
      <c r="J665" s="44">
        <v>1573.2</v>
      </c>
      <c r="K665" s="46">
        <v>1.1819999999999999</v>
      </c>
      <c r="L665" s="33">
        <v>26.125</v>
      </c>
      <c r="M665" s="33">
        <v>35.884999999999998</v>
      </c>
      <c r="N665" s="33">
        <v>17.113</v>
      </c>
    </row>
    <row r="666" spans="1:14" x14ac:dyDescent="0.3">
      <c r="A666" s="36" t="s">
        <v>32</v>
      </c>
      <c r="B666" s="4">
        <v>2010</v>
      </c>
      <c r="C666" s="36" t="s">
        <v>49</v>
      </c>
      <c r="D666" s="36" t="s">
        <v>28</v>
      </c>
      <c r="E666" s="41">
        <v>45020</v>
      </c>
      <c r="F666" s="16">
        <v>28462</v>
      </c>
      <c r="G666" s="16">
        <v>21204.42</v>
      </c>
      <c r="H666" s="33">
        <v>1096</v>
      </c>
      <c r="I666" s="44">
        <v>7478272.2000000002</v>
      </c>
      <c r="J666" s="44">
        <v>10804.8</v>
      </c>
      <c r="K666" s="46">
        <v>0.47099999999999997</v>
      </c>
      <c r="L666" s="33">
        <v>26.125</v>
      </c>
      <c r="M666" s="33">
        <v>35.884999999999998</v>
      </c>
      <c r="N666" s="33">
        <v>17.113</v>
      </c>
    </row>
    <row r="667" spans="1:14" x14ac:dyDescent="0.3">
      <c r="A667" s="36" t="s">
        <v>32</v>
      </c>
      <c r="B667" s="4">
        <v>2010</v>
      </c>
      <c r="C667" s="36" t="s">
        <v>27</v>
      </c>
      <c r="D667" s="36" t="s">
        <v>28</v>
      </c>
      <c r="E667" s="41">
        <v>11865</v>
      </c>
      <c r="F667" s="16">
        <v>10661</v>
      </c>
      <c r="G667" s="16">
        <v>8981.8050000000003</v>
      </c>
      <c r="H667" s="33">
        <v>1096</v>
      </c>
      <c r="I667" s="44">
        <v>1970895.15</v>
      </c>
      <c r="J667" s="44">
        <v>2847.6</v>
      </c>
      <c r="K667" s="46">
        <v>0.75700000000000001</v>
      </c>
      <c r="L667" s="33">
        <v>26.125</v>
      </c>
      <c r="M667" s="33">
        <v>35.884999999999998</v>
      </c>
      <c r="N667" s="33">
        <v>17.113</v>
      </c>
    </row>
    <row r="668" spans="1:14" x14ac:dyDescent="0.3">
      <c r="A668" s="36" t="s">
        <v>20</v>
      </c>
      <c r="B668" s="4">
        <v>2010</v>
      </c>
      <c r="C668" s="36" t="s">
        <v>27</v>
      </c>
      <c r="D668" s="36" t="s">
        <v>28</v>
      </c>
      <c r="E668" s="41">
        <v>316808</v>
      </c>
      <c r="F668" s="16">
        <v>874415</v>
      </c>
      <c r="G668" s="16">
        <v>791069.576</v>
      </c>
      <c r="H668" s="33">
        <v>1096</v>
      </c>
      <c r="I668" s="44">
        <v>52624976.880000003</v>
      </c>
      <c r="J668" s="44">
        <v>76033.919999999998</v>
      </c>
      <c r="K668" s="46">
        <v>2.4969999999999999</v>
      </c>
      <c r="L668" s="33">
        <v>26.125</v>
      </c>
      <c r="M668" s="33">
        <v>35.884999999999998</v>
      </c>
      <c r="N668" s="33">
        <v>17.113</v>
      </c>
    </row>
    <row r="669" spans="1:14" x14ac:dyDescent="0.3">
      <c r="A669" s="36" t="s">
        <v>22</v>
      </c>
      <c r="B669" s="4">
        <v>2011</v>
      </c>
      <c r="C669" s="36" t="s">
        <v>49</v>
      </c>
      <c r="D669" s="36" t="s">
        <v>243</v>
      </c>
      <c r="E669" s="41">
        <v>7736</v>
      </c>
      <c r="F669" s="16">
        <v>9391</v>
      </c>
      <c r="G669" s="16">
        <v>10637</v>
      </c>
      <c r="H669" s="33">
        <v>1097.0999999999999</v>
      </c>
      <c r="I669" s="44">
        <v>1295934.72</v>
      </c>
      <c r="J669" s="44">
        <v>2552.88</v>
      </c>
      <c r="K669" s="46">
        <v>1.375</v>
      </c>
      <c r="L669" s="33">
        <v>25.841000000000001</v>
      </c>
      <c r="M669" s="33">
        <v>36.225000000000001</v>
      </c>
      <c r="N669" s="33">
        <v>15.51</v>
      </c>
    </row>
    <row r="670" spans="1:14" x14ac:dyDescent="0.3">
      <c r="A670" s="36" t="s">
        <v>13</v>
      </c>
      <c r="B670" s="4">
        <v>2011</v>
      </c>
      <c r="C670" s="36" t="s">
        <v>176</v>
      </c>
      <c r="D670" s="36" t="s">
        <v>243</v>
      </c>
      <c r="E670" s="41">
        <v>570397</v>
      </c>
      <c r="F670" s="16">
        <v>914228</v>
      </c>
      <c r="G670" s="16">
        <v>882404.15899999999</v>
      </c>
      <c r="H670" s="33">
        <v>1097.0999999999999</v>
      </c>
      <c r="I670" s="44">
        <v>95552905.439999998</v>
      </c>
      <c r="J670" s="44">
        <v>188231.01</v>
      </c>
      <c r="K670" s="46">
        <v>1.5469999999999999</v>
      </c>
      <c r="L670" s="33">
        <v>25.841000000000001</v>
      </c>
      <c r="M670" s="33">
        <v>36.225000000000001</v>
      </c>
      <c r="N670" s="33">
        <v>15.51</v>
      </c>
    </row>
    <row r="671" spans="1:14" x14ac:dyDescent="0.3">
      <c r="A671" s="36" t="s">
        <v>13</v>
      </c>
      <c r="B671" s="4">
        <v>2011</v>
      </c>
      <c r="C671" s="36" t="s">
        <v>120</v>
      </c>
      <c r="D671" s="36" t="s">
        <v>243</v>
      </c>
      <c r="E671" s="41">
        <v>96160</v>
      </c>
      <c r="F671" s="16">
        <v>182628</v>
      </c>
      <c r="G671" s="16">
        <v>166933.76000000001</v>
      </c>
      <c r="H671" s="33">
        <v>1097.0999999999999</v>
      </c>
      <c r="I671" s="44">
        <v>16108723.199999999</v>
      </c>
      <c r="J671" s="44">
        <v>31732.799999999999</v>
      </c>
      <c r="K671" s="46">
        <v>1.736</v>
      </c>
      <c r="L671" s="33">
        <v>25.841000000000001</v>
      </c>
      <c r="M671" s="33">
        <v>36.225000000000001</v>
      </c>
      <c r="N671" s="33">
        <v>15.51</v>
      </c>
    </row>
    <row r="672" spans="1:14" x14ac:dyDescent="0.3">
      <c r="A672" s="36" t="s">
        <v>13</v>
      </c>
      <c r="B672" s="4">
        <v>2011</v>
      </c>
      <c r="C672" s="36" t="s">
        <v>324</v>
      </c>
      <c r="D672" s="36" t="s">
        <v>243</v>
      </c>
      <c r="E672" s="41">
        <v>2684379</v>
      </c>
      <c r="F672" s="16">
        <v>7141115</v>
      </c>
      <c r="G672" s="16">
        <v>6689472.4680000003</v>
      </c>
      <c r="H672" s="33">
        <v>1097.0999999999999</v>
      </c>
      <c r="I672" s="44">
        <v>449687170.10000002</v>
      </c>
      <c r="J672" s="44">
        <v>885845.07</v>
      </c>
      <c r="K672" s="46">
        <v>2.492</v>
      </c>
      <c r="L672" s="33">
        <v>25.841000000000001</v>
      </c>
      <c r="M672" s="33">
        <v>36.225000000000001</v>
      </c>
      <c r="N672" s="33">
        <v>15.51</v>
      </c>
    </row>
    <row r="673" spans="1:14" x14ac:dyDescent="0.3">
      <c r="A673" s="36" t="s">
        <v>31</v>
      </c>
      <c r="B673" s="4">
        <v>2011</v>
      </c>
      <c r="C673" s="36" t="s">
        <v>27</v>
      </c>
      <c r="D673" s="36" t="s">
        <v>243</v>
      </c>
      <c r="E673" s="41">
        <v>15914</v>
      </c>
      <c r="F673" s="16">
        <v>22871</v>
      </c>
      <c r="G673" s="16">
        <v>22534.223999999998</v>
      </c>
      <c r="H673" s="33">
        <v>1097.0999999999999</v>
      </c>
      <c r="I673" s="44">
        <v>2665913.2799999998</v>
      </c>
      <c r="J673" s="44">
        <v>5251.62</v>
      </c>
      <c r="K673" s="46">
        <v>1.4159999999999999</v>
      </c>
      <c r="L673" s="33">
        <v>25.841000000000001</v>
      </c>
      <c r="M673" s="33">
        <v>36.225000000000001</v>
      </c>
      <c r="N673" s="33">
        <v>15.51</v>
      </c>
    </row>
    <row r="674" spans="1:14" x14ac:dyDescent="0.3">
      <c r="A674" s="36" t="s">
        <v>32</v>
      </c>
      <c r="B674" s="4">
        <v>2011</v>
      </c>
      <c r="C674" s="36" t="s">
        <v>49</v>
      </c>
      <c r="D674" s="36" t="s">
        <v>243</v>
      </c>
      <c r="E674" s="41">
        <v>13704</v>
      </c>
      <c r="F674" s="16">
        <v>11867</v>
      </c>
      <c r="G674" s="16">
        <v>12333.6</v>
      </c>
      <c r="H674" s="33">
        <v>1097.0999999999999</v>
      </c>
      <c r="I674" s="44">
        <v>2295694.08</v>
      </c>
      <c r="J674" s="44">
        <v>4522.32</v>
      </c>
      <c r="K674" s="46">
        <v>0.9</v>
      </c>
      <c r="L674" s="33">
        <v>25.841000000000001</v>
      </c>
      <c r="M674" s="33">
        <v>36.225000000000001</v>
      </c>
      <c r="N674" s="33">
        <v>15.51</v>
      </c>
    </row>
    <row r="675" spans="1:14" x14ac:dyDescent="0.3">
      <c r="A675" s="36" t="s">
        <v>20</v>
      </c>
      <c r="B675" s="4">
        <v>2011</v>
      </c>
      <c r="C675" s="36" t="s">
        <v>27</v>
      </c>
      <c r="D675" s="36" t="s">
        <v>243</v>
      </c>
      <c r="E675" s="41">
        <v>2141892</v>
      </c>
      <c r="F675" s="16">
        <v>6530955</v>
      </c>
      <c r="G675" s="16">
        <v>6487790.8679999998</v>
      </c>
      <c r="H675" s="33">
        <v>1097.0999999999999</v>
      </c>
      <c r="I675" s="44">
        <v>358809747.80000001</v>
      </c>
      <c r="J675" s="44">
        <v>706824.36</v>
      </c>
      <c r="K675" s="46">
        <v>3.0289999999999999</v>
      </c>
      <c r="L675" s="33">
        <v>25.841000000000001</v>
      </c>
      <c r="M675" s="33">
        <v>36.225000000000001</v>
      </c>
      <c r="N675" s="33">
        <v>15.51</v>
      </c>
    </row>
    <row r="676" spans="1:14" x14ac:dyDescent="0.3">
      <c r="A676" s="36" t="s">
        <v>22</v>
      </c>
      <c r="B676" s="4">
        <v>2011</v>
      </c>
      <c r="C676" s="36" t="s">
        <v>49</v>
      </c>
      <c r="D676" s="36" t="s">
        <v>282</v>
      </c>
      <c r="E676" s="41">
        <v>8144</v>
      </c>
      <c r="F676" s="16">
        <v>2053</v>
      </c>
      <c r="G676" s="16">
        <v>4120.8640000000005</v>
      </c>
      <c r="H676" s="33">
        <v>1302.7</v>
      </c>
      <c r="I676" s="44">
        <v>1364282.88</v>
      </c>
      <c r="J676" s="44">
        <v>2687.52</v>
      </c>
      <c r="K676" s="46">
        <v>0.50600000000000001</v>
      </c>
      <c r="L676" s="33">
        <v>25.547000000000001</v>
      </c>
      <c r="M676" s="33">
        <v>35.786000000000001</v>
      </c>
      <c r="N676" s="33">
        <v>15.417999999999999</v>
      </c>
    </row>
    <row r="677" spans="1:14" x14ac:dyDescent="0.3">
      <c r="A677" s="36" t="s">
        <v>13</v>
      </c>
      <c r="B677" s="4">
        <v>2011</v>
      </c>
      <c r="C677" s="36" t="s">
        <v>49</v>
      </c>
      <c r="D677" s="36" t="s">
        <v>282</v>
      </c>
      <c r="E677" s="41">
        <v>4123576.5706806281</v>
      </c>
      <c r="F677" s="16">
        <v>6300825</v>
      </c>
      <c r="G677" s="16">
        <v>6300825</v>
      </c>
      <c r="H677" s="33" t="s">
        <v>441</v>
      </c>
      <c r="I677" s="44">
        <v>659999651.5</v>
      </c>
      <c r="J677" s="44">
        <v>1300142.58</v>
      </c>
      <c r="K677" s="46">
        <v>1.528</v>
      </c>
      <c r="L677" s="33">
        <v>25.547000000000001</v>
      </c>
      <c r="M677" s="33">
        <v>35.786000000000001</v>
      </c>
      <c r="N677" s="33">
        <v>15.417999999999999</v>
      </c>
    </row>
    <row r="678" spans="1:14" x14ac:dyDescent="0.3">
      <c r="A678" s="36" t="s">
        <v>18</v>
      </c>
      <c r="B678" s="4">
        <v>2011</v>
      </c>
      <c r="C678" s="36" t="s">
        <v>705</v>
      </c>
      <c r="D678" s="36" t="s">
        <v>282</v>
      </c>
      <c r="E678" s="41">
        <v>8163</v>
      </c>
      <c r="F678" s="16">
        <v>45441</v>
      </c>
      <c r="G678" s="16">
        <v>64495.862999999998</v>
      </c>
      <c r="H678" s="33">
        <v>1302.7</v>
      </c>
      <c r="I678" s="44">
        <v>1367465.76</v>
      </c>
      <c r="J678" s="44">
        <v>8042.9270000000006</v>
      </c>
      <c r="K678" s="46">
        <v>7.9009999999999998</v>
      </c>
      <c r="L678" s="33">
        <v>25.547000000000001</v>
      </c>
      <c r="M678" s="33">
        <v>35.786000000000001</v>
      </c>
      <c r="N678" s="33">
        <v>15.417999999999999</v>
      </c>
    </row>
    <row r="679" spans="1:14" x14ac:dyDescent="0.3">
      <c r="A679" s="36" t="s">
        <v>31</v>
      </c>
      <c r="B679" s="4">
        <v>2011</v>
      </c>
      <c r="C679" s="36" t="s">
        <v>49</v>
      </c>
      <c r="D679" s="36" t="s">
        <v>282</v>
      </c>
      <c r="E679" s="41">
        <v>3489</v>
      </c>
      <c r="F679" s="16">
        <v>1305</v>
      </c>
      <c r="G679" s="16">
        <v>1775.9010000000001</v>
      </c>
      <c r="H679" s="33">
        <v>1302.7</v>
      </c>
      <c r="I679" s="44">
        <v>584477.28</v>
      </c>
      <c r="J679" s="44">
        <v>1151.3699999999999</v>
      </c>
      <c r="K679" s="46">
        <v>0.50900000000000001</v>
      </c>
      <c r="L679" s="33">
        <v>25.547000000000001</v>
      </c>
      <c r="M679" s="33">
        <v>35.786000000000001</v>
      </c>
      <c r="N679" s="33">
        <v>15.417999999999999</v>
      </c>
    </row>
    <row r="680" spans="1:14" x14ac:dyDescent="0.3">
      <c r="A680" s="36" t="s">
        <v>32</v>
      </c>
      <c r="B680" s="4">
        <v>2011</v>
      </c>
      <c r="C680" s="36" t="s">
        <v>49</v>
      </c>
      <c r="D680" s="36" t="s">
        <v>282</v>
      </c>
      <c r="E680" s="41">
        <v>98154</v>
      </c>
      <c r="F680" s="16">
        <v>29066</v>
      </c>
      <c r="G680" s="16">
        <v>29053.583999999999</v>
      </c>
      <c r="H680" s="33">
        <v>1302.7</v>
      </c>
      <c r="I680" s="44">
        <v>16442758.08</v>
      </c>
      <c r="J680" s="44">
        <v>32390.82</v>
      </c>
      <c r="K680" s="46">
        <v>0.29599999999999999</v>
      </c>
      <c r="L680" s="33">
        <v>25.547000000000001</v>
      </c>
      <c r="M680" s="33" t="s">
        <v>442</v>
      </c>
      <c r="N680" s="33">
        <v>15.417999999999999</v>
      </c>
    </row>
    <row r="681" spans="1:14" x14ac:dyDescent="0.3">
      <c r="A681" s="36" t="s">
        <v>32</v>
      </c>
      <c r="B681" s="4">
        <v>2011</v>
      </c>
      <c r="C681" s="36" t="s">
        <v>27</v>
      </c>
      <c r="D681" s="36" t="s">
        <v>282</v>
      </c>
      <c r="E681" s="41">
        <v>3820</v>
      </c>
      <c r="F681" s="16">
        <v>1005</v>
      </c>
      <c r="G681" s="16">
        <v>985.56000000000006</v>
      </c>
      <c r="H681" s="33">
        <v>1302.7</v>
      </c>
      <c r="I681" s="44">
        <v>639926.4</v>
      </c>
      <c r="J681" s="44">
        <v>1260.5999999999999</v>
      </c>
      <c r="K681" s="46">
        <v>0.25800000000000001</v>
      </c>
      <c r="L681" s="33">
        <v>25.547000000000001</v>
      </c>
      <c r="M681" s="33">
        <v>35.786000000000001</v>
      </c>
      <c r="N681" s="33">
        <v>15.417999999999999</v>
      </c>
    </row>
    <row r="682" spans="1:14" x14ac:dyDescent="0.3">
      <c r="A682" s="36" t="s">
        <v>20</v>
      </c>
      <c r="B682" s="4">
        <v>2011</v>
      </c>
      <c r="C682" s="36" t="s">
        <v>27</v>
      </c>
      <c r="D682" s="36" t="s">
        <v>282</v>
      </c>
      <c r="E682" s="41">
        <v>104825</v>
      </c>
      <c r="F682" s="16">
        <v>135121</v>
      </c>
      <c r="G682" s="16">
        <v>158495.4</v>
      </c>
      <c r="H682" s="33">
        <v>1302.7</v>
      </c>
      <c r="I682" s="44">
        <v>17560284</v>
      </c>
      <c r="J682" s="44">
        <v>34592.25</v>
      </c>
      <c r="K682" s="46">
        <v>1.512</v>
      </c>
      <c r="L682" s="33">
        <v>25.547000000000001</v>
      </c>
      <c r="M682" s="33">
        <v>35.786000000000001</v>
      </c>
      <c r="N682" s="33">
        <v>15.417999999999999</v>
      </c>
    </row>
    <row r="683" spans="1:14" x14ac:dyDescent="0.3">
      <c r="A683" s="36" t="s">
        <v>22</v>
      </c>
      <c r="B683" s="4">
        <v>2011</v>
      </c>
      <c r="C683" s="36" t="s">
        <v>49</v>
      </c>
      <c r="D683" s="36" t="s">
        <v>244</v>
      </c>
      <c r="E683" s="41">
        <v>16200</v>
      </c>
      <c r="F683" s="16">
        <v>13300</v>
      </c>
      <c r="G683" s="16">
        <v>13932</v>
      </c>
      <c r="H683" s="33">
        <v>890.5</v>
      </c>
      <c r="I683" s="44">
        <v>2713824</v>
      </c>
      <c r="J683" s="44">
        <v>5346</v>
      </c>
      <c r="K683" s="46">
        <v>0.86</v>
      </c>
      <c r="L683" s="33">
        <v>26.533999999999999</v>
      </c>
      <c r="M683" s="33">
        <v>37.981000000000002</v>
      </c>
      <c r="N683" s="33">
        <v>16.402000000000001</v>
      </c>
    </row>
    <row r="684" spans="1:14" x14ac:dyDescent="0.3">
      <c r="A684" s="36" t="s">
        <v>13</v>
      </c>
      <c r="B684" s="4">
        <v>2011</v>
      </c>
      <c r="C684" s="36" t="s">
        <v>49</v>
      </c>
      <c r="D684" s="36" t="s">
        <v>244</v>
      </c>
      <c r="E684" s="41">
        <v>751300</v>
      </c>
      <c r="F684" s="16">
        <v>1521800</v>
      </c>
      <c r="G684" s="16">
        <v>1466537.5999999999</v>
      </c>
      <c r="H684" s="33">
        <v>890.5</v>
      </c>
      <c r="I684" s="44">
        <v>125857776</v>
      </c>
      <c r="J684" s="44">
        <v>247929</v>
      </c>
      <c r="K684" s="46">
        <v>1.952</v>
      </c>
      <c r="L684" s="33">
        <v>26.533999999999999</v>
      </c>
      <c r="M684" s="33">
        <v>37.981000000000002</v>
      </c>
      <c r="N684" s="33">
        <v>16.402000000000001</v>
      </c>
    </row>
    <row r="685" spans="1:14" x14ac:dyDescent="0.3">
      <c r="A685" s="36" t="s">
        <v>13</v>
      </c>
      <c r="B685" s="4">
        <v>2011</v>
      </c>
      <c r="C685" s="36" t="s">
        <v>120</v>
      </c>
      <c r="D685" s="36" t="s">
        <v>244</v>
      </c>
      <c r="E685" s="41">
        <v>84200</v>
      </c>
      <c r="F685" s="16">
        <v>267900</v>
      </c>
      <c r="G685" s="16">
        <v>262872.39999999997</v>
      </c>
      <c r="H685" s="33">
        <v>890.5</v>
      </c>
      <c r="I685" s="44">
        <v>14105184</v>
      </c>
      <c r="J685" s="44">
        <v>27786</v>
      </c>
      <c r="K685" s="46">
        <v>3.1219999999999999</v>
      </c>
      <c r="L685" s="33">
        <v>26.533999999999999</v>
      </c>
      <c r="M685" s="33">
        <v>37.981000000000002</v>
      </c>
      <c r="N685" s="33">
        <v>16.402000000000001</v>
      </c>
    </row>
    <row r="686" spans="1:14" x14ac:dyDescent="0.3">
      <c r="A686" s="36" t="s">
        <v>18</v>
      </c>
      <c r="B686" s="4">
        <v>2011</v>
      </c>
      <c r="C686" s="36" t="s">
        <v>705</v>
      </c>
      <c r="D686" s="36" t="s">
        <v>244</v>
      </c>
      <c r="E686" s="41">
        <v>201900</v>
      </c>
      <c r="F686" s="16">
        <v>11866066.799999999</v>
      </c>
      <c r="G686" s="16">
        <v>11866066.799999999</v>
      </c>
      <c r="H686" s="33">
        <v>890.5</v>
      </c>
      <c r="I686" s="44">
        <v>33822288</v>
      </c>
      <c r="J686" s="44">
        <v>66627</v>
      </c>
      <c r="K686" s="46">
        <v>58.771999999999998</v>
      </c>
      <c r="L686" s="33">
        <v>26.533999999999999</v>
      </c>
      <c r="M686" s="33">
        <v>37.981000000000002</v>
      </c>
      <c r="N686" s="33">
        <v>16.402000000000001</v>
      </c>
    </row>
    <row r="687" spans="1:14" x14ac:dyDescent="0.3">
      <c r="A687" s="36" t="s">
        <v>32</v>
      </c>
      <c r="B687" s="4">
        <v>2011</v>
      </c>
      <c r="C687" s="36" t="s">
        <v>49</v>
      </c>
      <c r="D687" s="36" t="s">
        <v>244</v>
      </c>
      <c r="E687" s="41">
        <v>96200</v>
      </c>
      <c r="F687" s="16">
        <v>67600</v>
      </c>
      <c r="G687" s="16">
        <v>67600</v>
      </c>
      <c r="H687" s="33">
        <v>890.5</v>
      </c>
      <c r="I687" s="44">
        <v>16115424</v>
      </c>
      <c r="J687" s="44">
        <v>31746</v>
      </c>
      <c r="K687" s="46">
        <v>0.70270270270270274</v>
      </c>
      <c r="L687" s="33">
        <v>26.533999999999999</v>
      </c>
      <c r="M687" s="33">
        <v>37.981000000000002</v>
      </c>
      <c r="N687" s="33">
        <v>16.402000000000001</v>
      </c>
    </row>
    <row r="688" spans="1:14" x14ac:dyDescent="0.3">
      <c r="A688" s="36" t="s">
        <v>32</v>
      </c>
      <c r="B688" s="4">
        <v>2011</v>
      </c>
      <c r="C688" s="36" t="s">
        <v>120</v>
      </c>
      <c r="D688" s="36" t="s">
        <v>244</v>
      </c>
      <c r="E688" s="41">
        <v>7000</v>
      </c>
      <c r="F688" s="16">
        <v>4400</v>
      </c>
      <c r="G688" s="16">
        <v>5530</v>
      </c>
      <c r="H688" s="33">
        <v>890.5</v>
      </c>
      <c r="I688" s="44">
        <v>1172640</v>
      </c>
      <c r="J688" s="44">
        <v>2310</v>
      </c>
      <c r="K688" s="46" t="s">
        <v>443</v>
      </c>
      <c r="L688" s="33">
        <v>26.533999999999999</v>
      </c>
      <c r="M688" s="33">
        <v>37.981000000000002</v>
      </c>
      <c r="N688" s="33">
        <v>16.402000000000001</v>
      </c>
    </row>
    <row r="689" spans="1:14" x14ac:dyDescent="0.3">
      <c r="A689" s="36" t="s">
        <v>20</v>
      </c>
      <c r="B689" s="4">
        <v>2011</v>
      </c>
      <c r="C689" s="36" t="s">
        <v>27</v>
      </c>
      <c r="D689" s="36" t="s">
        <v>244</v>
      </c>
      <c r="E689" s="41">
        <v>1350600</v>
      </c>
      <c r="F689" s="16">
        <v>4072100</v>
      </c>
      <c r="G689" s="16">
        <v>4065305.9999999995</v>
      </c>
      <c r="H689" s="33">
        <v>890.5</v>
      </c>
      <c r="I689" s="44">
        <v>226252512</v>
      </c>
      <c r="J689" s="44">
        <v>445698</v>
      </c>
      <c r="K689" s="46">
        <v>3.01</v>
      </c>
      <c r="L689" s="33">
        <v>26.533999999999999</v>
      </c>
      <c r="M689" s="33">
        <v>37.981000000000002</v>
      </c>
      <c r="N689" s="33">
        <v>16.402000000000001</v>
      </c>
    </row>
    <row r="690" spans="1:14" x14ac:dyDescent="0.3">
      <c r="A690" s="36" t="s">
        <v>13</v>
      </c>
      <c r="B690" s="4">
        <v>2011</v>
      </c>
      <c r="C690" s="36" t="s">
        <v>49</v>
      </c>
      <c r="D690" s="36" t="s">
        <v>258</v>
      </c>
      <c r="E690" s="41">
        <v>1234094</v>
      </c>
      <c r="F690" s="16">
        <v>3574300</v>
      </c>
      <c r="G690" s="16">
        <v>3245667.2199999997</v>
      </c>
      <c r="H690" s="33">
        <v>471.541</v>
      </c>
      <c r="I690" s="44">
        <v>206735426.90000001</v>
      </c>
      <c r="J690" s="44">
        <v>407251.02</v>
      </c>
      <c r="K690" s="46">
        <v>2.63</v>
      </c>
      <c r="L690" s="33">
        <v>25.28</v>
      </c>
      <c r="M690" s="33">
        <v>37.729999999999997</v>
      </c>
      <c r="N690" s="33">
        <v>13.544</v>
      </c>
    </row>
    <row r="691" spans="1:14" x14ac:dyDescent="0.3">
      <c r="A691" s="36" t="s">
        <v>18</v>
      </c>
      <c r="B691" s="4">
        <v>2011</v>
      </c>
      <c r="C691" s="36" t="s">
        <v>705</v>
      </c>
      <c r="D691" s="36" t="s">
        <v>258</v>
      </c>
      <c r="E691" s="41">
        <v>94892</v>
      </c>
      <c r="F691" s="16">
        <v>695000</v>
      </c>
      <c r="G691" s="16">
        <v>525227.22</v>
      </c>
      <c r="H691" s="33">
        <v>471.541</v>
      </c>
      <c r="I691" s="44">
        <v>15896307.84</v>
      </c>
      <c r="J691" s="44">
        <v>31314.36</v>
      </c>
      <c r="K691" s="46">
        <v>5.5350000000000001</v>
      </c>
      <c r="L691" s="33">
        <v>25.28</v>
      </c>
      <c r="M691" s="33" t="s">
        <v>444</v>
      </c>
      <c r="N691" s="33">
        <v>13.544</v>
      </c>
    </row>
    <row r="692" spans="1:14" x14ac:dyDescent="0.3">
      <c r="A692" s="36" t="s">
        <v>31</v>
      </c>
      <c r="B692" s="4">
        <v>2011</v>
      </c>
      <c r="C692" s="36" t="s">
        <v>49</v>
      </c>
      <c r="D692" s="36" t="s">
        <v>258</v>
      </c>
      <c r="E692" s="41">
        <v>2978</v>
      </c>
      <c r="F692" s="16">
        <v>3100</v>
      </c>
      <c r="G692" s="16">
        <v>3773.1259999999997</v>
      </c>
      <c r="H692" s="33">
        <v>471.541</v>
      </c>
      <c r="I692" s="44">
        <v>498874.56</v>
      </c>
      <c r="J692" s="44">
        <v>982.74</v>
      </c>
      <c r="K692" s="46">
        <v>1.2669999999999999</v>
      </c>
      <c r="L692" s="33">
        <v>25.28</v>
      </c>
      <c r="M692" s="33">
        <v>37.729999999999997</v>
      </c>
      <c r="N692" s="33">
        <v>13.544</v>
      </c>
    </row>
    <row r="693" spans="1:14" x14ac:dyDescent="0.3">
      <c r="A693" s="36" t="s">
        <v>32</v>
      </c>
      <c r="B693" s="4">
        <v>2011</v>
      </c>
      <c r="C693" s="36" t="s">
        <v>49</v>
      </c>
      <c r="D693" s="36" t="s">
        <v>258</v>
      </c>
      <c r="E693" s="41">
        <v>2013</v>
      </c>
      <c r="F693" s="16">
        <v>700</v>
      </c>
      <c r="G693" s="16">
        <v>326.10599999999999</v>
      </c>
      <c r="H693" s="33">
        <v>471.541</v>
      </c>
      <c r="I693" s="44">
        <v>337217.76</v>
      </c>
      <c r="J693" s="44">
        <v>664.29</v>
      </c>
      <c r="K693" s="46">
        <v>0.16200000000000001</v>
      </c>
      <c r="L693" s="33">
        <v>25.28</v>
      </c>
      <c r="M693" s="33">
        <v>37.729999999999997</v>
      </c>
      <c r="N693" s="33">
        <v>13.90891836734694</v>
      </c>
    </row>
    <row r="694" spans="1:14" x14ac:dyDescent="0.3">
      <c r="A694" s="36" t="s">
        <v>20</v>
      </c>
      <c r="B694" s="4">
        <v>2011</v>
      </c>
      <c r="C694" s="36" t="s">
        <v>27</v>
      </c>
      <c r="D694" s="36" t="s">
        <v>258</v>
      </c>
      <c r="E694" s="41">
        <v>2531302</v>
      </c>
      <c r="F694" s="16">
        <v>13119000</v>
      </c>
      <c r="G694" s="16">
        <v>12737511.664000001</v>
      </c>
      <c r="H694" s="33">
        <v>471.541</v>
      </c>
      <c r="I694" s="44">
        <v>424043711</v>
      </c>
      <c r="J694" s="44">
        <v>835329.66</v>
      </c>
      <c r="K694" s="46">
        <v>5.032</v>
      </c>
      <c r="L694" s="33">
        <v>25.28</v>
      </c>
      <c r="M694" s="33">
        <v>37.729999999999997</v>
      </c>
      <c r="N694" s="33">
        <v>13.544</v>
      </c>
    </row>
    <row r="695" spans="1:14" x14ac:dyDescent="0.3">
      <c r="A695" s="36" t="s">
        <v>22</v>
      </c>
      <c r="B695" s="4">
        <v>2011</v>
      </c>
      <c r="C695" s="36" t="s">
        <v>49</v>
      </c>
      <c r="D695" s="36" t="s">
        <v>259</v>
      </c>
      <c r="E695" s="41">
        <v>2179</v>
      </c>
      <c r="F695" s="16">
        <v>2446</v>
      </c>
      <c r="G695" s="16">
        <v>1945.847</v>
      </c>
      <c r="H695" s="33">
        <v>1108.3</v>
      </c>
      <c r="I695" s="44">
        <v>365026.08</v>
      </c>
      <c r="J695" s="44">
        <v>719.07</v>
      </c>
      <c r="K695" s="46">
        <v>0.89300000000000002</v>
      </c>
      <c r="L695" s="33">
        <v>20.420999999999999</v>
      </c>
      <c r="M695" s="33">
        <v>30.858000000000001</v>
      </c>
      <c r="N695" s="33">
        <v>11.068</v>
      </c>
    </row>
    <row r="696" spans="1:14" x14ac:dyDescent="0.3">
      <c r="A696" s="36" t="s">
        <v>13</v>
      </c>
      <c r="B696" s="4">
        <v>2011</v>
      </c>
      <c r="C696" s="36" t="s">
        <v>49</v>
      </c>
      <c r="D696" s="36" t="s">
        <v>259</v>
      </c>
      <c r="E696" s="41">
        <v>75043</v>
      </c>
      <c r="F696" s="16">
        <v>108648</v>
      </c>
      <c r="G696" s="16">
        <v>115941.435</v>
      </c>
      <c r="H696" s="33">
        <v>1108.3</v>
      </c>
      <c r="I696" s="44">
        <v>12571203.359999999</v>
      </c>
      <c r="J696" s="44">
        <v>24764.19</v>
      </c>
      <c r="K696" s="46">
        <v>1.5449999999999999</v>
      </c>
      <c r="L696" s="33">
        <v>20.420999999999999</v>
      </c>
      <c r="M696" s="33">
        <v>30.858000000000001</v>
      </c>
      <c r="N696" s="33">
        <v>11.068</v>
      </c>
    </row>
    <row r="697" spans="1:14" x14ac:dyDescent="0.3">
      <c r="A697" s="36" t="s">
        <v>18</v>
      </c>
      <c r="B697" s="4">
        <v>2011</v>
      </c>
      <c r="C697" s="36" t="s">
        <v>705</v>
      </c>
      <c r="D697" s="36" t="s">
        <v>259</v>
      </c>
      <c r="E697" s="41">
        <v>1967</v>
      </c>
      <c r="F697" s="16">
        <v>27771</v>
      </c>
      <c r="G697" s="16">
        <v>21005.593000000001</v>
      </c>
      <c r="H697" s="33">
        <v>1108.3</v>
      </c>
      <c r="I697" s="44">
        <v>329511.84000000003</v>
      </c>
      <c r="J697" s="44">
        <v>649.11</v>
      </c>
      <c r="K697" s="46">
        <v>10.679</v>
      </c>
      <c r="L697" s="33">
        <v>20.420999999999999</v>
      </c>
      <c r="M697" s="33">
        <v>30.858000000000001</v>
      </c>
      <c r="N697" s="33">
        <v>11.068</v>
      </c>
    </row>
    <row r="698" spans="1:14" x14ac:dyDescent="0.3">
      <c r="A698" s="36" t="s">
        <v>32</v>
      </c>
      <c r="B698" s="4">
        <v>2011</v>
      </c>
      <c r="C698" s="36" t="s">
        <v>49</v>
      </c>
      <c r="D698" s="36" t="s">
        <v>259</v>
      </c>
      <c r="E698" s="41">
        <v>9664</v>
      </c>
      <c r="F698" s="16">
        <v>6150</v>
      </c>
      <c r="G698" s="16">
        <v>6677.8239999999996</v>
      </c>
      <c r="H698" s="33">
        <v>1108.3</v>
      </c>
      <c r="I698" s="44">
        <v>1618913.28</v>
      </c>
      <c r="J698" s="44">
        <v>3189.12</v>
      </c>
      <c r="K698" s="46">
        <v>0.69099999999999995</v>
      </c>
      <c r="L698" s="33">
        <v>20.420999999999999</v>
      </c>
      <c r="M698" s="33">
        <v>31.77884782608697</v>
      </c>
      <c r="N698" s="33">
        <v>11.068</v>
      </c>
    </row>
    <row r="699" spans="1:14" x14ac:dyDescent="0.3">
      <c r="A699" s="36" t="s">
        <v>20</v>
      </c>
      <c r="B699" s="4">
        <v>2011</v>
      </c>
      <c r="C699" s="36" t="s">
        <v>27</v>
      </c>
      <c r="D699" s="36" t="s">
        <v>259</v>
      </c>
      <c r="E699" s="41">
        <v>345182</v>
      </c>
      <c r="F699" s="16">
        <v>506782</v>
      </c>
      <c r="G699" s="16">
        <v>491193.98600000003</v>
      </c>
      <c r="H699" s="33">
        <v>1108.3</v>
      </c>
      <c r="I699" s="44">
        <v>57824888.640000001</v>
      </c>
      <c r="J699" s="44">
        <v>113910.06</v>
      </c>
      <c r="K699" s="46">
        <v>1.423</v>
      </c>
      <c r="L699" s="33">
        <v>20.420999999999999</v>
      </c>
      <c r="M699" s="33">
        <v>30.858000000000001</v>
      </c>
      <c r="N699" s="33">
        <v>11.068</v>
      </c>
    </row>
    <row r="700" spans="1:14" x14ac:dyDescent="0.3">
      <c r="A700" s="36" t="s">
        <v>22</v>
      </c>
      <c r="B700" s="4">
        <v>2011</v>
      </c>
      <c r="C700" s="36" t="s">
        <v>49</v>
      </c>
      <c r="D700" s="36" t="s">
        <v>246</v>
      </c>
      <c r="E700" s="41">
        <v>262</v>
      </c>
      <c r="F700" s="16">
        <v>68</v>
      </c>
      <c r="G700" s="16">
        <v>34.06</v>
      </c>
      <c r="H700" s="33">
        <v>852.6</v>
      </c>
      <c r="I700" s="44">
        <v>43890.239999999998</v>
      </c>
      <c r="J700" s="44">
        <v>95.763333333333321</v>
      </c>
      <c r="K700" s="46" t="s">
        <v>445</v>
      </c>
      <c r="L700" s="33">
        <v>25.701000000000001</v>
      </c>
      <c r="M700" s="33">
        <v>36.72</v>
      </c>
      <c r="N700" s="33">
        <v>15.082000000000001</v>
      </c>
    </row>
    <row r="701" spans="1:14" x14ac:dyDescent="0.3">
      <c r="A701" s="36" t="s">
        <v>13</v>
      </c>
      <c r="B701" s="4">
        <v>2011</v>
      </c>
      <c r="C701" s="36" t="s">
        <v>49</v>
      </c>
      <c r="D701" s="36" t="s">
        <v>246</v>
      </c>
      <c r="E701" s="41">
        <v>1693231</v>
      </c>
      <c r="F701" s="16">
        <v>2273045</v>
      </c>
      <c r="G701" s="16">
        <v>2370523.4</v>
      </c>
      <c r="H701" s="33">
        <v>852.6</v>
      </c>
      <c r="I701" s="44">
        <v>283650057.10000002</v>
      </c>
      <c r="J701" s="44">
        <v>558766.23</v>
      </c>
      <c r="K701" s="46">
        <v>1.4</v>
      </c>
      <c r="L701" s="33">
        <v>25.701000000000001</v>
      </c>
      <c r="M701" s="33">
        <v>36.72</v>
      </c>
      <c r="N701" s="33">
        <v>15.082000000000001</v>
      </c>
    </row>
    <row r="702" spans="1:14" x14ac:dyDescent="0.3">
      <c r="A702" s="36" t="s">
        <v>18</v>
      </c>
      <c r="B702" s="4">
        <v>2011</v>
      </c>
      <c r="C702" s="36" t="s">
        <v>705</v>
      </c>
      <c r="D702" s="36" t="s">
        <v>246</v>
      </c>
      <c r="E702" s="41">
        <v>49502</v>
      </c>
      <c r="F702" s="16">
        <v>1965790</v>
      </c>
      <c r="G702" s="16">
        <v>1331752.3059999999</v>
      </c>
      <c r="H702" s="33">
        <v>852.6</v>
      </c>
      <c r="I702" s="44">
        <v>8292575.04</v>
      </c>
      <c r="J702" s="44">
        <v>16335.66</v>
      </c>
      <c r="K702" s="46">
        <v>26.902999999999999</v>
      </c>
      <c r="L702" s="33">
        <v>25.701000000000001</v>
      </c>
      <c r="M702" s="33">
        <v>36.72</v>
      </c>
      <c r="N702" s="33">
        <v>15.082000000000001</v>
      </c>
    </row>
    <row r="703" spans="1:14" x14ac:dyDescent="0.3">
      <c r="A703" s="36" t="s">
        <v>31</v>
      </c>
      <c r="B703" s="4">
        <v>2011</v>
      </c>
      <c r="C703" s="36" t="s">
        <v>705</v>
      </c>
      <c r="D703" s="36" t="s">
        <v>246</v>
      </c>
      <c r="E703" s="41">
        <v>55</v>
      </c>
      <c r="F703" s="16">
        <v>28</v>
      </c>
      <c r="G703" s="16">
        <v>19.524999999999999</v>
      </c>
      <c r="H703" s="33">
        <v>852.6</v>
      </c>
      <c r="I703" s="44">
        <v>9213.6</v>
      </c>
      <c r="J703" s="44">
        <v>18.149999999999999</v>
      </c>
      <c r="K703" s="46">
        <v>0.35499999999999998</v>
      </c>
      <c r="L703" s="33">
        <v>25.701000000000001</v>
      </c>
      <c r="M703" s="33">
        <v>36.72</v>
      </c>
      <c r="N703" s="33" t="s">
        <v>446</v>
      </c>
    </row>
    <row r="704" spans="1:14" x14ac:dyDescent="0.3">
      <c r="A704" s="36" t="s">
        <v>32</v>
      </c>
      <c r="B704" s="4">
        <v>2011</v>
      </c>
      <c r="C704" s="36" t="s">
        <v>49</v>
      </c>
      <c r="D704" s="36" t="s">
        <v>246</v>
      </c>
      <c r="E704" s="41">
        <v>599209</v>
      </c>
      <c r="F704" s="16">
        <v>152199.08600000001</v>
      </c>
      <c r="G704" s="16">
        <v>152199.08600000001</v>
      </c>
      <c r="H704" s="33">
        <v>852.6</v>
      </c>
      <c r="I704" s="44">
        <v>100379491.7</v>
      </c>
      <c r="J704" s="44">
        <v>197738.97</v>
      </c>
      <c r="K704" s="46">
        <v>0.254</v>
      </c>
      <c r="L704" s="33">
        <v>25.701000000000001</v>
      </c>
      <c r="M704" s="33">
        <v>36.72</v>
      </c>
      <c r="N704" s="33">
        <v>15.082000000000001</v>
      </c>
    </row>
    <row r="705" spans="1:14" x14ac:dyDescent="0.3">
      <c r="A705" s="36" t="s">
        <v>32</v>
      </c>
      <c r="B705" s="4">
        <v>2011</v>
      </c>
      <c r="C705" s="36" t="s">
        <v>27</v>
      </c>
      <c r="D705" s="36" t="s">
        <v>246</v>
      </c>
      <c r="E705" s="41">
        <v>6464</v>
      </c>
      <c r="F705" s="16">
        <v>1900</v>
      </c>
      <c r="G705" s="16">
        <v>1292.8000000000002</v>
      </c>
      <c r="H705" s="33">
        <v>852.6</v>
      </c>
      <c r="I705" s="44">
        <v>1082849.28</v>
      </c>
      <c r="J705" s="44">
        <v>2133.12</v>
      </c>
      <c r="K705" s="46">
        <v>0.2</v>
      </c>
      <c r="L705" s="33">
        <v>25.701000000000001</v>
      </c>
      <c r="M705" s="33">
        <v>36.72</v>
      </c>
      <c r="N705" s="33">
        <v>15.082000000000001</v>
      </c>
    </row>
    <row r="706" spans="1:14" x14ac:dyDescent="0.3">
      <c r="A706" s="36" t="s">
        <v>20</v>
      </c>
      <c r="B706" s="4">
        <v>2011</v>
      </c>
      <c r="C706" s="36" t="s">
        <v>27</v>
      </c>
      <c r="D706" s="36" t="s">
        <v>246</v>
      </c>
      <c r="E706" s="41">
        <v>5248479</v>
      </c>
      <c r="F706" s="16">
        <v>14537038</v>
      </c>
      <c r="G706" s="16">
        <v>13598809.089000002</v>
      </c>
      <c r="H706" s="33">
        <v>852.6</v>
      </c>
      <c r="I706" s="44">
        <v>879225202.10000002</v>
      </c>
      <c r="J706" s="44">
        <v>1731998.07</v>
      </c>
      <c r="K706" s="46">
        <v>2.5910000000000002</v>
      </c>
      <c r="L706" s="33">
        <v>25.701000000000001</v>
      </c>
      <c r="M706" s="33">
        <v>36.72</v>
      </c>
      <c r="N706" s="33">
        <v>15.082000000000001</v>
      </c>
    </row>
    <row r="707" spans="1:14" x14ac:dyDescent="0.3">
      <c r="A707" s="36" t="s">
        <v>22</v>
      </c>
      <c r="B707" s="4">
        <v>2011</v>
      </c>
      <c r="C707" s="36" t="s">
        <v>49</v>
      </c>
      <c r="D707" s="36" t="s">
        <v>248</v>
      </c>
      <c r="E707" s="41">
        <v>130300</v>
      </c>
      <c r="F707" s="16">
        <v>137800</v>
      </c>
      <c r="G707" s="16">
        <v>135121.09999999998</v>
      </c>
      <c r="H707" s="33">
        <v>1174.095</v>
      </c>
      <c r="I707" s="44">
        <v>21827856</v>
      </c>
      <c r="J707" s="44">
        <v>42999</v>
      </c>
      <c r="K707" s="46">
        <v>1.0369999999999999</v>
      </c>
      <c r="L707" s="33">
        <v>25.434999999999999</v>
      </c>
      <c r="M707" s="33">
        <v>35.857999999999997</v>
      </c>
      <c r="N707" s="33">
        <v>15.694000000000001</v>
      </c>
    </row>
    <row r="708" spans="1:14" x14ac:dyDescent="0.3">
      <c r="A708" s="36" t="s">
        <v>13</v>
      </c>
      <c r="B708" s="4">
        <v>2011</v>
      </c>
      <c r="C708" s="36" t="s">
        <v>49</v>
      </c>
      <c r="D708" s="36" t="s">
        <v>248</v>
      </c>
      <c r="E708" s="41">
        <v>1516400</v>
      </c>
      <c r="F708" s="16">
        <v>2784600</v>
      </c>
      <c r="G708" s="16">
        <v>2001648</v>
      </c>
      <c r="H708" s="33">
        <v>1174.095</v>
      </c>
      <c r="I708" s="44">
        <v>254027328</v>
      </c>
      <c r="J708" s="44">
        <v>500412</v>
      </c>
      <c r="K708" s="46">
        <v>1.32</v>
      </c>
      <c r="L708" s="33">
        <v>25.434999999999999</v>
      </c>
      <c r="M708" s="33">
        <v>35.857999999999997</v>
      </c>
      <c r="N708" s="33">
        <v>15.694000000000001</v>
      </c>
    </row>
    <row r="709" spans="1:14" x14ac:dyDescent="0.3">
      <c r="A709" s="36" t="s">
        <v>13</v>
      </c>
      <c r="B709" s="4">
        <v>2011</v>
      </c>
      <c r="C709" s="36" t="s">
        <v>120</v>
      </c>
      <c r="D709" s="36" t="s">
        <v>248</v>
      </c>
      <c r="E709" s="41">
        <v>27800</v>
      </c>
      <c r="F709" s="16">
        <v>64300</v>
      </c>
      <c r="G709" s="16">
        <v>64299.999999999993</v>
      </c>
      <c r="H709" s="33">
        <v>1174.095</v>
      </c>
      <c r="I709" s="44">
        <v>4657056</v>
      </c>
      <c r="J709" s="44">
        <v>9174</v>
      </c>
      <c r="K709" s="46">
        <v>2.3129496402877696</v>
      </c>
      <c r="L709" s="33">
        <v>25.434999999999999</v>
      </c>
      <c r="M709" s="33">
        <v>35.857999999999997</v>
      </c>
      <c r="N709" s="33">
        <v>15.694000000000001</v>
      </c>
    </row>
    <row r="710" spans="1:14" x14ac:dyDescent="0.3">
      <c r="A710" s="36" t="s">
        <v>18</v>
      </c>
      <c r="B710" s="4">
        <v>2011</v>
      </c>
      <c r="C710" s="36" t="s">
        <v>705</v>
      </c>
      <c r="D710" s="36" t="s">
        <v>248</v>
      </c>
      <c r="E710" s="41">
        <v>1022000</v>
      </c>
      <c r="F710" s="16">
        <v>78224902</v>
      </c>
      <c r="G710" s="16">
        <v>78224902</v>
      </c>
      <c r="H710" s="33">
        <v>1174.095</v>
      </c>
      <c r="I710" s="44">
        <v>171205440</v>
      </c>
      <c r="J710" s="44">
        <v>337260</v>
      </c>
      <c r="K710" s="46">
        <v>76.540999999999997</v>
      </c>
      <c r="L710" s="33">
        <v>25.434999999999999</v>
      </c>
      <c r="M710" s="33">
        <v>35.857999999999997</v>
      </c>
      <c r="N710" s="33">
        <v>15.694000000000001</v>
      </c>
    </row>
    <row r="711" spans="1:14" x14ac:dyDescent="0.3">
      <c r="A711" s="36" t="s">
        <v>31</v>
      </c>
      <c r="B711" s="4">
        <v>2011</v>
      </c>
      <c r="C711" s="36" t="s">
        <v>49</v>
      </c>
      <c r="D711" s="36" t="s">
        <v>248</v>
      </c>
      <c r="E711" s="41">
        <v>41700</v>
      </c>
      <c r="F711" s="16">
        <v>22750</v>
      </c>
      <c r="G711" s="16">
        <v>22726.5</v>
      </c>
      <c r="H711" s="33">
        <v>1174.095</v>
      </c>
      <c r="I711" s="44">
        <v>6985584</v>
      </c>
      <c r="J711" s="44">
        <v>13761</v>
      </c>
      <c r="K711" s="46">
        <v>0.54500000000000004</v>
      </c>
      <c r="L711" s="33">
        <v>25.434999999999999</v>
      </c>
      <c r="M711" s="33">
        <v>35.857999999999997</v>
      </c>
      <c r="N711" s="33">
        <v>15.694000000000001</v>
      </c>
    </row>
    <row r="712" spans="1:14" x14ac:dyDescent="0.3">
      <c r="A712" s="36" t="s">
        <v>31</v>
      </c>
      <c r="B712" s="4">
        <v>2011</v>
      </c>
      <c r="C712" s="36" t="s">
        <v>27</v>
      </c>
      <c r="D712" s="36" t="s">
        <v>248</v>
      </c>
      <c r="E712" s="41">
        <v>55400</v>
      </c>
      <c r="F712" s="16">
        <v>33800</v>
      </c>
      <c r="G712" s="16">
        <v>33800</v>
      </c>
      <c r="H712" s="33">
        <v>1174.095</v>
      </c>
      <c r="I712" s="44">
        <v>9280608</v>
      </c>
      <c r="J712" s="44">
        <v>18282</v>
      </c>
      <c r="K712" s="46">
        <v>0.61010830324909748</v>
      </c>
      <c r="L712" s="33">
        <v>25.434999999999999</v>
      </c>
      <c r="M712" s="33">
        <v>35.857999999999997</v>
      </c>
      <c r="N712" s="33">
        <v>15.694000000000001</v>
      </c>
    </row>
    <row r="713" spans="1:14" x14ac:dyDescent="0.3">
      <c r="A713" s="36" t="s">
        <v>31</v>
      </c>
      <c r="B713" s="4">
        <v>2011</v>
      </c>
      <c r="C713" s="36" t="s">
        <v>120</v>
      </c>
      <c r="D713" s="36" t="s">
        <v>248</v>
      </c>
      <c r="E713" s="41">
        <v>5600</v>
      </c>
      <c r="F713" s="16">
        <v>5200</v>
      </c>
      <c r="G713" s="16">
        <v>5056.8</v>
      </c>
      <c r="H713" s="33">
        <v>1174.095</v>
      </c>
      <c r="I713" s="44">
        <v>938112</v>
      </c>
      <c r="J713" s="44">
        <v>1848</v>
      </c>
      <c r="K713" s="46">
        <v>0.90300000000000002</v>
      </c>
      <c r="L713" s="33">
        <v>25.434999999999999</v>
      </c>
      <c r="M713" s="33">
        <v>35.857999999999997</v>
      </c>
      <c r="N713" s="33">
        <v>15.694000000000001</v>
      </c>
    </row>
    <row r="714" spans="1:14" x14ac:dyDescent="0.3">
      <c r="A714" s="36" t="s">
        <v>32</v>
      </c>
      <c r="B714" s="4">
        <v>2011</v>
      </c>
      <c r="C714" s="36" t="s">
        <v>49</v>
      </c>
      <c r="D714" s="36" t="s">
        <v>248</v>
      </c>
      <c r="E714" s="41">
        <v>363900</v>
      </c>
      <c r="F714" s="16">
        <v>2494600</v>
      </c>
      <c r="G714" s="16">
        <v>224162.4</v>
      </c>
      <c r="H714" s="33">
        <v>1174.095</v>
      </c>
      <c r="I714" s="44">
        <v>60960528</v>
      </c>
      <c r="J714" s="44">
        <v>120087</v>
      </c>
      <c r="K714" s="46">
        <v>0.61599999999999999</v>
      </c>
      <c r="L714" s="33">
        <v>25.434999999999999</v>
      </c>
      <c r="M714" s="33">
        <v>35.857999999999997</v>
      </c>
      <c r="N714" s="33">
        <v>15.694000000000001</v>
      </c>
    </row>
    <row r="715" spans="1:14" x14ac:dyDescent="0.3">
      <c r="A715" s="36" t="s">
        <v>20</v>
      </c>
      <c r="B715" s="4">
        <v>2011</v>
      </c>
      <c r="C715" s="36" t="s">
        <v>27</v>
      </c>
      <c r="D715" s="36" t="s">
        <v>248</v>
      </c>
      <c r="E715" s="41">
        <v>878100</v>
      </c>
      <c r="F715" s="16">
        <v>1498800</v>
      </c>
      <c r="G715" s="16">
        <v>1446230.7</v>
      </c>
      <c r="H715" s="33">
        <v>1174.095</v>
      </c>
      <c r="I715" s="44">
        <v>147099312</v>
      </c>
      <c r="J715" s="44">
        <v>289773</v>
      </c>
      <c r="K715" s="46">
        <v>1.647</v>
      </c>
      <c r="L715" s="33">
        <v>25.434999999999999</v>
      </c>
      <c r="M715" s="33">
        <v>35.857999999999997</v>
      </c>
      <c r="N715" s="33">
        <v>15.694000000000001</v>
      </c>
    </row>
    <row r="716" spans="1:14" x14ac:dyDescent="0.3">
      <c r="A716" s="36" t="s">
        <v>13</v>
      </c>
      <c r="B716" s="4">
        <v>2011</v>
      </c>
      <c r="C716" s="36" t="s">
        <v>49</v>
      </c>
      <c r="D716" s="36" t="s">
        <v>330</v>
      </c>
      <c r="E716" s="41">
        <v>223670</v>
      </c>
      <c r="F716" s="16">
        <v>591000</v>
      </c>
      <c r="G716" s="16">
        <v>523387.8</v>
      </c>
      <c r="H716" s="33">
        <v>1533.5619999999999</v>
      </c>
      <c r="I716" s="44">
        <v>37469198.399999999</v>
      </c>
      <c r="J716" s="44">
        <v>73811.100000000006</v>
      </c>
      <c r="K716" s="46">
        <v>2.34</v>
      </c>
      <c r="L716" s="33">
        <v>20.686</v>
      </c>
      <c r="M716" s="33">
        <v>29.841999999999999</v>
      </c>
      <c r="N716" s="33">
        <v>13.362696969696966</v>
      </c>
    </row>
    <row r="717" spans="1:14" x14ac:dyDescent="0.3">
      <c r="A717" s="36" t="s">
        <v>18</v>
      </c>
      <c r="B717" s="4">
        <v>2011</v>
      </c>
      <c r="C717" s="36" t="s">
        <v>705</v>
      </c>
      <c r="D717" s="36" t="s">
        <v>330</v>
      </c>
      <c r="E717" s="41">
        <v>5750</v>
      </c>
      <c r="F717" s="16">
        <v>333000</v>
      </c>
      <c r="G717" s="16">
        <v>331619.75</v>
      </c>
      <c r="H717" s="33">
        <v>1533.5619999999999</v>
      </c>
      <c r="I717" s="44">
        <v>963240</v>
      </c>
      <c r="J717" s="44">
        <v>1897.5</v>
      </c>
      <c r="K717" s="46">
        <v>57.673000000000002</v>
      </c>
      <c r="L717" s="33">
        <v>20.686</v>
      </c>
      <c r="M717" s="33">
        <v>29.841999999999999</v>
      </c>
      <c r="N717" s="33">
        <v>12.928000000000001</v>
      </c>
    </row>
    <row r="718" spans="1:14" x14ac:dyDescent="0.3">
      <c r="A718" s="36" t="s">
        <v>32</v>
      </c>
      <c r="B718" s="4">
        <v>2011</v>
      </c>
      <c r="C718" s="36" t="s">
        <v>49</v>
      </c>
      <c r="D718" s="36" t="s">
        <v>330</v>
      </c>
      <c r="E718" s="41">
        <v>1506</v>
      </c>
      <c r="F718" s="16">
        <v>1650</v>
      </c>
      <c r="G718" s="16">
        <v>1712.3220000000001</v>
      </c>
      <c r="H718" s="33">
        <v>1533.5619999999999</v>
      </c>
      <c r="I718" s="44">
        <v>252285.12</v>
      </c>
      <c r="J718" s="44">
        <v>496.98</v>
      </c>
      <c r="K718" s="46">
        <v>1.137</v>
      </c>
      <c r="L718" s="33">
        <v>20.686</v>
      </c>
      <c r="M718" s="33">
        <v>29.929468750000002</v>
      </c>
      <c r="N718" s="33">
        <v>13.362696969696966</v>
      </c>
    </row>
    <row r="719" spans="1:14" x14ac:dyDescent="0.3">
      <c r="A719" s="36" t="s">
        <v>20</v>
      </c>
      <c r="B719" s="4">
        <v>2011</v>
      </c>
      <c r="C719" s="36" t="s">
        <v>27</v>
      </c>
      <c r="D719" s="36" t="s">
        <v>330</v>
      </c>
      <c r="E719" s="41">
        <v>2150</v>
      </c>
      <c r="F719" s="16">
        <v>5370</v>
      </c>
      <c r="G719" s="16">
        <v>5316.95</v>
      </c>
      <c r="H719" s="33">
        <v>1533.5619999999999</v>
      </c>
      <c r="I719" s="44">
        <v>360168</v>
      </c>
      <c r="J719" s="44">
        <v>709.5</v>
      </c>
      <c r="K719" s="46">
        <v>2.4729999999999999</v>
      </c>
      <c r="L719" s="33">
        <v>20.686</v>
      </c>
      <c r="M719" s="33">
        <v>29.841999999999999</v>
      </c>
      <c r="N719" s="33">
        <v>12.928000000000001</v>
      </c>
    </row>
    <row r="720" spans="1:14" x14ac:dyDescent="0.3">
      <c r="A720" s="36" t="s">
        <v>13</v>
      </c>
      <c r="B720" s="4">
        <v>2011</v>
      </c>
      <c r="C720" s="36" t="s">
        <v>176</v>
      </c>
      <c r="D720" s="36" t="s">
        <v>250</v>
      </c>
      <c r="E720" s="41">
        <v>25826</v>
      </c>
      <c r="F720" s="16">
        <v>26644</v>
      </c>
      <c r="G720" s="16">
        <v>26644</v>
      </c>
      <c r="H720" s="33">
        <v>2439.3409999999999</v>
      </c>
      <c r="I720" s="44">
        <v>4326371.5199999996</v>
      </c>
      <c r="J720" s="44">
        <v>8522.58</v>
      </c>
      <c r="K720" s="46">
        <v>1.0316735073182064</v>
      </c>
      <c r="L720" s="33">
        <v>20.670999999999999</v>
      </c>
      <c r="M720" s="33">
        <v>30.696000000000002</v>
      </c>
      <c r="N720" s="33">
        <v>12.05</v>
      </c>
    </row>
    <row r="721" spans="1:14" x14ac:dyDescent="0.3">
      <c r="A721" s="36" t="s">
        <v>13</v>
      </c>
      <c r="B721" s="4">
        <v>2011</v>
      </c>
      <c r="C721" s="36" t="s">
        <v>49</v>
      </c>
      <c r="D721" s="36" t="s">
        <v>250</v>
      </c>
      <c r="E721" s="41">
        <v>12700</v>
      </c>
      <c r="F721" s="16">
        <v>25304</v>
      </c>
      <c r="G721" s="16">
        <v>25793.7</v>
      </c>
      <c r="H721" s="33">
        <v>2439.3409999999999</v>
      </c>
      <c r="I721" s="44">
        <v>2127504</v>
      </c>
      <c r="J721" s="44">
        <v>4191</v>
      </c>
      <c r="K721" s="46">
        <v>2.0310000000000001</v>
      </c>
      <c r="L721" s="33">
        <v>20.670999999999999</v>
      </c>
      <c r="M721" s="33">
        <v>30.696000000000002</v>
      </c>
      <c r="N721" s="33">
        <v>12.05</v>
      </c>
    </row>
    <row r="722" spans="1:14" x14ac:dyDescent="0.3">
      <c r="A722" s="36" t="s">
        <v>13</v>
      </c>
      <c r="B722" s="4">
        <v>2011</v>
      </c>
      <c r="C722" s="36" t="s">
        <v>27</v>
      </c>
      <c r="D722" s="36" t="s">
        <v>250</v>
      </c>
      <c r="E722" s="41">
        <v>450</v>
      </c>
      <c r="F722" s="16">
        <v>947</v>
      </c>
      <c r="G722" s="16">
        <v>1070.1000000000001</v>
      </c>
      <c r="H722" s="33">
        <v>2439.3409999999999</v>
      </c>
      <c r="I722" s="44">
        <v>75384</v>
      </c>
      <c r="J722" s="44">
        <v>148.5</v>
      </c>
      <c r="K722" s="46">
        <v>2.3780000000000001</v>
      </c>
      <c r="L722" s="33">
        <v>20.670999999999999</v>
      </c>
      <c r="M722" s="33">
        <v>30.696000000000002</v>
      </c>
      <c r="N722" s="33">
        <v>12.05</v>
      </c>
    </row>
    <row r="723" spans="1:14" x14ac:dyDescent="0.3">
      <c r="A723" s="36" t="s">
        <v>18</v>
      </c>
      <c r="B723" s="4">
        <v>2011</v>
      </c>
      <c r="C723" s="36" t="s">
        <v>705</v>
      </c>
      <c r="D723" s="36" t="s">
        <v>250</v>
      </c>
      <c r="E723" s="41">
        <v>1275.7912745936699</v>
      </c>
      <c r="F723" s="16">
        <v>7457</v>
      </c>
      <c r="G723" s="16">
        <v>7457</v>
      </c>
      <c r="H723" s="33">
        <v>2439.3409999999999</v>
      </c>
      <c r="I723" s="44">
        <v>245081.76</v>
      </c>
      <c r="J723" s="44">
        <v>482.79</v>
      </c>
      <c r="K723" s="46">
        <v>5.8449999999999998</v>
      </c>
      <c r="L723" s="33">
        <v>20.670999999999999</v>
      </c>
      <c r="M723" s="33">
        <v>30.696000000000002</v>
      </c>
      <c r="N723" s="33">
        <v>12.05</v>
      </c>
    </row>
    <row r="724" spans="1:14" x14ac:dyDescent="0.3">
      <c r="A724" s="36" t="s">
        <v>22</v>
      </c>
      <c r="B724" s="4">
        <v>2011</v>
      </c>
      <c r="C724" s="36" t="s">
        <v>49</v>
      </c>
      <c r="D724" s="36" t="s">
        <v>274</v>
      </c>
      <c r="E724" s="41">
        <v>310</v>
      </c>
      <c r="F724" s="16">
        <v>290</v>
      </c>
      <c r="G724" s="16">
        <v>298.52999999999997</v>
      </c>
      <c r="H724" s="33">
        <v>1544.355</v>
      </c>
      <c r="I724" s="44">
        <v>51931.199999999997</v>
      </c>
      <c r="J724" s="44">
        <v>102.3</v>
      </c>
      <c r="K724" s="46">
        <v>0.96299999999999997</v>
      </c>
      <c r="L724" s="33">
        <v>19.484999999999999</v>
      </c>
      <c r="M724" s="33">
        <v>28.73</v>
      </c>
      <c r="N724" s="33">
        <v>11.473000000000001</v>
      </c>
    </row>
    <row r="725" spans="1:14" x14ac:dyDescent="0.3">
      <c r="A725" s="36" t="s">
        <v>13</v>
      </c>
      <c r="B725" s="4">
        <v>2011</v>
      </c>
      <c r="C725" s="36" t="s">
        <v>49</v>
      </c>
      <c r="D725" s="36" t="s">
        <v>274</v>
      </c>
      <c r="E725" s="41">
        <v>179050</v>
      </c>
      <c r="F725" s="16">
        <v>376390</v>
      </c>
      <c r="G725" s="16">
        <v>366873.45</v>
      </c>
      <c r="H725" s="33">
        <v>1544.355</v>
      </c>
      <c r="I725" s="44">
        <v>29994456</v>
      </c>
      <c r="J725" s="44">
        <v>59086.5</v>
      </c>
      <c r="K725" s="46">
        <v>2.0489999999999999</v>
      </c>
      <c r="L725" s="33">
        <v>19.484999999999999</v>
      </c>
      <c r="M725" s="33">
        <v>28.73</v>
      </c>
      <c r="N725" s="33">
        <v>11.473000000000001</v>
      </c>
    </row>
    <row r="726" spans="1:14" x14ac:dyDescent="0.3">
      <c r="A726" s="36" t="s">
        <v>13</v>
      </c>
      <c r="B726" s="4">
        <v>2011</v>
      </c>
      <c r="C726" s="36" t="s">
        <v>27</v>
      </c>
      <c r="D726" s="36" t="s">
        <v>274</v>
      </c>
      <c r="E726" s="41">
        <v>2530</v>
      </c>
      <c r="F726" s="16">
        <v>5990</v>
      </c>
      <c r="G726" s="16">
        <v>5920.2</v>
      </c>
      <c r="H726" s="33">
        <v>1544.355</v>
      </c>
      <c r="I726" s="44">
        <v>423825.6</v>
      </c>
      <c r="J726" s="44">
        <v>834.9</v>
      </c>
      <c r="K726" s="46">
        <v>2.34</v>
      </c>
      <c r="L726" s="33">
        <v>19.484999999999999</v>
      </c>
      <c r="M726" s="33">
        <v>28.73</v>
      </c>
      <c r="N726" s="33">
        <v>11.473000000000001</v>
      </c>
    </row>
    <row r="727" spans="1:14" x14ac:dyDescent="0.3">
      <c r="A727" s="36" t="s">
        <v>18</v>
      </c>
      <c r="B727" s="4">
        <v>2011</v>
      </c>
      <c r="C727" s="36" t="s">
        <v>49</v>
      </c>
      <c r="D727" s="36" t="s">
        <v>274</v>
      </c>
      <c r="E727" s="41">
        <v>4290</v>
      </c>
      <c r="F727" s="16">
        <v>186670</v>
      </c>
      <c r="G727" s="16">
        <v>186606.41999999998</v>
      </c>
      <c r="H727" s="33">
        <v>1544.355</v>
      </c>
      <c r="I727" s="44">
        <v>718660.8</v>
      </c>
      <c r="J727" s="44">
        <v>1415.7</v>
      </c>
      <c r="K727" s="46">
        <v>43.497999999999998</v>
      </c>
      <c r="L727" s="33">
        <v>19.484999999999999</v>
      </c>
      <c r="M727" s="33">
        <v>28.73</v>
      </c>
      <c r="N727" s="33">
        <v>11.473000000000001</v>
      </c>
    </row>
    <row r="728" spans="1:14" x14ac:dyDescent="0.3">
      <c r="A728" s="36" t="s">
        <v>31</v>
      </c>
      <c r="B728" s="4">
        <v>2011</v>
      </c>
      <c r="C728" s="36" t="s">
        <v>49</v>
      </c>
      <c r="D728" s="36" t="s">
        <v>274</v>
      </c>
      <c r="E728" s="41">
        <v>220</v>
      </c>
      <c r="F728" s="16">
        <v>180</v>
      </c>
      <c r="G728" s="16">
        <v>162.13999999999999</v>
      </c>
      <c r="H728" s="33">
        <v>1544.355</v>
      </c>
      <c r="I728" s="44">
        <v>36854.400000000001</v>
      </c>
      <c r="J728" s="44">
        <v>72.599999999999994</v>
      </c>
      <c r="K728" s="46">
        <v>0.73699999999999999</v>
      </c>
      <c r="L728" s="33">
        <v>19.484999999999999</v>
      </c>
      <c r="M728" s="33">
        <v>28.73</v>
      </c>
      <c r="N728" s="33">
        <v>11.473000000000001</v>
      </c>
    </row>
    <row r="729" spans="1:14" x14ac:dyDescent="0.3">
      <c r="A729" s="36" t="s">
        <v>31</v>
      </c>
      <c r="B729" s="4">
        <v>2011</v>
      </c>
      <c r="C729" s="36" t="s">
        <v>27</v>
      </c>
      <c r="D729" s="36" t="s">
        <v>274</v>
      </c>
      <c r="E729" s="41">
        <v>1910</v>
      </c>
      <c r="F729" s="16">
        <v>1000</v>
      </c>
      <c r="G729" s="16">
        <v>1000.84</v>
      </c>
      <c r="H729" s="33">
        <v>1544.355</v>
      </c>
      <c r="I729" s="44">
        <v>319963.2</v>
      </c>
      <c r="J729" s="44">
        <v>630.29999999999995</v>
      </c>
      <c r="K729" s="46">
        <v>0.52400000000000002</v>
      </c>
      <c r="L729" s="33">
        <v>19.484999999999999</v>
      </c>
      <c r="M729" s="33">
        <v>28.73</v>
      </c>
      <c r="N729" s="33">
        <v>11.473000000000001</v>
      </c>
    </row>
    <row r="730" spans="1:14" x14ac:dyDescent="0.3">
      <c r="A730" s="36" t="s">
        <v>32</v>
      </c>
      <c r="B730" s="4">
        <v>2011</v>
      </c>
      <c r="C730" s="36" t="s">
        <v>49</v>
      </c>
      <c r="D730" s="36" t="s">
        <v>274</v>
      </c>
      <c r="E730" s="41">
        <v>220</v>
      </c>
      <c r="F730" s="16">
        <v>210</v>
      </c>
      <c r="G730" s="16">
        <v>217.35999999999999</v>
      </c>
      <c r="H730" s="33">
        <v>1544.355</v>
      </c>
      <c r="I730" s="44">
        <v>36854.400000000001</v>
      </c>
      <c r="J730" s="44">
        <v>72.599999999999994</v>
      </c>
      <c r="K730" s="46">
        <v>0.98799999999999999</v>
      </c>
      <c r="L730" s="33">
        <v>19.484999999999999</v>
      </c>
      <c r="M730" s="33">
        <v>28.73</v>
      </c>
      <c r="N730" s="33">
        <v>11.473000000000001</v>
      </c>
    </row>
    <row r="731" spans="1:14" x14ac:dyDescent="0.3">
      <c r="A731" s="36" t="s">
        <v>32</v>
      </c>
      <c r="B731" s="4">
        <v>2011</v>
      </c>
      <c r="C731" s="36" t="s">
        <v>27</v>
      </c>
      <c r="D731" s="36" t="s">
        <v>274</v>
      </c>
      <c r="E731" s="41">
        <v>680</v>
      </c>
      <c r="F731" s="16">
        <v>450</v>
      </c>
      <c r="G731" s="16">
        <v>438.6</v>
      </c>
      <c r="H731" s="33">
        <v>1544.355</v>
      </c>
      <c r="I731" s="44">
        <v>113913.60000000001</v>
      </c>
      <c r="J731" s="44">
        <v>224.4</v>
      </c>
      <c r="K731" s="46">
        <v>0.64500000000000002</v>
      </c>
      <c r="L731" s="33">
        <v>19.484999999999999</v>
      </c>
      <c r="M731" s="33">
        <v>28.73</v>
      </c>
      <c r="N731" s="33">
        <v>11.473000000000001</v>
      </c>
    </row>
    <row r="732" spans="1:14" x14ac:dyDescent="0.3">
      <c r="A732" s="36" t="s">
        <v>20</v>
      </c>
      <c r="B732" s="4">
        <v>2011</v>
      </c>
      <c r="C732" s="36" t="s">
        <v>27</v>
      </c>
      <c r="D732" s="36" t="s">
        <v>274</v>
      </c>
      <c r="E732" s="41">
        <v>3150</v>
      </c>
      <c r="F732" s="16">
        <v>5390</v>
      </c>
      <c r="G732" s="16">
        <v>5389.6500000000005</v>
      </c>
      <c r="H732" s="33">
        <v>1544.355</v>
      </c>
      <c r="I732" s="44">
        <v>527688</v>
      </c>
      <c r="J732" s="44">
        <v>1039.5</v>
      </c>
      <c r="K732" s="46">
        <v>1.7110000000000001</v>
      </c>
      <c r="L732" s="33">
        <v>19.484999999999999</v>
      </c>
      <c r="M732" s="33">
        <v>28.73</v>
      </c>
      <c r="N732" s="33">
        <v>11.473000000000001</v>
      </c>
    </row>
    <row r="733" spans="1:14" x14ac:dyDescent="0.3">
      <c r="A733" s="36" t="s">
        <v>13</v>
      </c>
      <c r="B733" s="4">
        <v>2011</v>
      </c>
      <c r="C733" s="36" t="s">
        <v>49</v>
      </c>
      <c r="D733" s="36" t="s">
        <v>252</v>
      </c>
      <c r="E733" s="41">
        <v>2818000</v>
      </c>
      <c r="F733" s="16">
        <v>10542000</v>
      </c>
      <c r="G733" s="16">
        <v>10567500</v>
      </c>
      <c r="H733" s="33">
        <v>705.2</v>
      </c>
      <c r="I733" s="44">
        <v>472071360</v>
      </c>
      <c r="J733" s="44">
        <v>929940</v>
      </c>
      <c r="K733" s="46">
        <v>3.75</v>
      </c>
      <c r="L733" s="33">
        <v>24.963999999999999</v>
      </c>
      <c r="M733" s="33">
        <v>36.965000000000003</v>
      </c>
      <c r="N733" s="33">
        <v>13.75</v>
      </c>
    </row>
    <row r="734" spans="1:14" x14ac:dyDescent="0.3">
      <c r="A734" s="36" t="s">
        <v>18</v>
      </c>
      <c r="B734" s="4">
        <v>2011</v>
      </c>
      <c r="C734" s="36" t="s">
        <v>705</v>
      </c>
      <c r="D734" s="36" t="s">
        <v>252</v>
      </c>
      <c r="E734" s="41">
        <v>80000</v>
      </c>
      <c r="F734" s="16">
        <v>5653000</v>
      </c>
      <c r="G734" s="16">
        <v>5693840</v>
      </c>
      <c r="H734" s="33">
        <v>705.2</v>
      </c>
      <c r="I734" s="44">
        <v>13401600</v>
      </c>
      <c r="J734" s="44">
        <v>26400</v>
      </c>
      <c r="K734" s="46">
        <v>71.173000000000002</v>
      </c>
      <c r="L734" s="33">
        <v>24.963999999999999</v>
      </c>
      <c r="M734" s="33">
        <v>36.965000000000003</v>
      </c>
      <c r="N734" s="33">
        <v>13.75</v>
      </c>
    </row>
    <row r="735" spans="1:14" x14ac:dyDescent="0.3">
      <c r="A735" s="36" t="s">
        <v>32</v>
      </c>
      <c r="B735" s="4">
        <v>2011</v>
      </c>
      <c r="C735" s="36" t="s">
        <v>49</v>
      </c>
      <c r="D735" s="36" t="s">
        <v>252</v>
      </c>
      <c r="E735" s="41">
        <v>2800</v>
      </c>
      <c r="F735" s="16">
        <v>1100</v>
      </c>
      <c r="G735" s="16">
        <v>1366.3999999999999</v>
      </c>
      <c r="H735" s="33">
        <v>705.2</v>
      </c>
      <c r="I735" s="44">
        <v>469056</v>
      </c>
      <c r="J735" s="44">
        <v>924</v>
      </c>
      <c r="K735" s="46">
        <v>0.48799999999999999</v>
      </c>
      <c r="L735" s="33">
        <v>24.963999999999999</v>
      </c>
      <c r="M735" s="33">
        <v>36.965000000000003</v>
      </c>
      <c r="N735" s="33">
        <v>13.75</v>
      </c>
    </row>
    <row r="736" spans="1:14" x14ac:dyDescent="0.3">
      <c r="A736" s="36" t="s">
        <v>20</v>
      </c>
      <c r="B736" s="4">
        <v>2011</v>
      </c>
      <c r="C736" s="36" t="s">
        <v>27</v>
      </c>
      <c r="D736" s="36" t="s">
        <v>252</v>
      </c>
      <c r="E736" s="41">
        <v>3528000</v>
      </c>
      <c r="F736" s="16">
        <v>17982000</v>
      </c>
      <c r="G736" s="16">
        <v>17879904</v>
      </c>
      <c r="H736" s="33">
        <v>705.2</v>
      </c>
      <c r="I736" s="44">
        <v>591010560</v>
      </c>
      <c r="J736" s="44">
        <v>1164240</v>
      </c>
      <c r="K736" s="46">
        <v>5.0679999999999996</v>
      </c>
      <c r="L736" s="33">
        <v>24.963999999999999</v>
      </c>
      <c r="M736" s="33">
        <v>36.965000000000003</v>
      </c>
      <c r="N736" s="33">
        <v>13.75</v>
      </c>
    </row>
    <row r="737" spans="1:14" x14ac:dyDescent="0.3">
      <c r="A737" s="36" t="s">
        <v>13</v>
      </c>
      <c r="B737" s="4">
        <v>2011</v>
      </c>
      <c r="C737" s="36" t="s">
        <v>49</v>
      </c>
      <c r="D737" s="36" t="s">
        <v>264</v>
      </c>
      <c r="E737" s="41">
        <v>265999</v>
      </c>
      <c r="F737" s="16">
        <v>718304</v>
      </c>
      <c r="G737" s="16">
        <v>699577.37</v>
      </c>
      <c r="H737" s="33">
        <v>2295.6089999999999</v>
      </c>
      <c r="I737" s="44">
        <v>44560152.479999997</v>
      </c>
      <c r="J737" s="44">
        <v>87779.67</v>
      </c>
      <c r="K737" s="46">
        <v>2.63</v>
      </c>
      <c r="L737" s="33">
        <v>24.552</v>
      </c>
      <c r="M737" s="33">
        <v>33.258000000000003</v>
      </c>
      <c r="N737" s="33">
        <v>16.629000000000001</v>
      </c>
    </row>
    <row r="738" spans="1:14" x14ac:dyDescent="0.3">
      <c r="A738" s="36" t="s">
        <v>18</v>
      </c>
      <c r="B738" s="4">
        <v>2011</v>
      </c>
      <c r="C738" s="36" t="s">
        <v>705</v>
      </c>
      <c r="D738" s="36" t="s">
        <v>264</v>
      </c>
      <c r="E738" s="41">
        <v>921</v>
      </c>
      <c r="F738" s="16">
        <v>45001</v>
      </c>
      <c r="G738" s="16">
        <v>44979.798000000003</v>
      </c>
      <c r="H738" s="33">
        <v>2360.1300983606561</v>
      </c>
      <c r="I738" s="44">
        <v>154285.92000000001</v>
      </c>
      <c r="J738" s="44">
        <v>303.93</v>
      </c>
      <c r="K738" s="46">
        <v>48.838000000000001</v>
      </c>
      <c r="L738" s="33">
        <v>24.552</v>
      </c>
      <c r="M738" s="33">
        <v>33.258000000000003</v>
      </c>
      <c r="N738" s="33">
        <v>16.629000000000001</v>
      </c>
    </row>
    <row r="739" spans="1:14" x14ac:dyDescent="0.3">
      <c r="A739" s="36" t="s">
        <v>32</v>
      </c>
      <c r="B739" s="4">
        <v>2011</v>
      </c>
      <c r="C739" s="36" t="s">
        <v>49</v>
      </c>
      <c r="D739" s="36" t="s">
        <v>264</v>
      </c>
      <c r="E739" s="41">
        <v>1151</v>
      </c>
      <c r="F739" s="16">
        <v>711</v>
      </c>
      <c r="G739" s="16">
        <v>713.62</v>
      </c>
      <c r="H739" s="33">
        <v>2295.6089999999999</v>
      </c>
      <c r="I739" s="44">
        <v>192815.52</v>
      </c>
      <c r="J739" s="44">
        <v>379.83</v>
      </c>
      <c r="K739" s="46">
        <v>0.62</v>
      </c>
      <c r="L739" s="33">
        <v>24.552</v>
      </c>
      <c r="M739" s="33">
        <v>33.258000000000003</v>
      </c>
      <c r="N739" s="33">
        <v>16.629000000000001</v>
      </c>
    </row>
    <row r="740" spans="1:14" x14ac:dyDescent="0.3">
      <c r="A740" s="36" t="s">
        <v>32</v>
      </c>
      <c r="B740" s="4">
        <v>2011</v>
      </c>
      <c r="C740" s="36" t="s">
        <v>27</v>
      </c>
      <c r="D740" s="36" t="s">
        <v>264</v>
      </c>
      <c r="E740" s="41">
        <v>495</v>
      </c>
      <c r="F740" s="16">
        <v>337</v>
      </c>
      <c r="G740" s="16">
        <v>312.83999999999997</v>
      </c>
      <c r="H740" s="33">
        <v>2295.6089999999999</v>
      </c>
      <c r="I740" s="44">
        <v>82922.399999999994</v>
      </c>
      <c r="J740" s="44">
        <v>163.35</v>
      </c>
      <c r="K740" s="46">
        <v>0.63200000000000001</v>
      </c>
      <c r="L740" s="33">
        <v>24.552</v>
      </c>
      <c r="M740" s="33">
        <v>33.258000000000003</v>
      </c>
      <c r="N740" s="33">
        <v>16.629000000000001</v>
      </c>
    </row>
    <row r="741" spans="1:14" x14ac:dyDescent="0.3">
      <c r="A741" s="36" t="s">
        <v>20</v>
      </c>
      <c r="B741" s="4">
        <v>2011</v>
      </c>
      <c r="C741" s="36" t="s">
        <v>27</v>
      </c>
      <c r="D741" s="36" t="s">
        <v>264</v>
      </c>
      <c r="E741" s="41">
        <v>274</v>
      </c>
      <c r="F741" s="16">
        <v>536</v>
      </c>
      <c r="G741" s="16">
        <v>531.01199999999994</v>
      </c>
      <c r="H741" s="33">
        <v>2295.6089999999999</v>
      </c>
      <c r="I741" s="44">
        <v>45900.480000000003</v>
      </c>
      <c r="J741" s="44">
        <v>90.42</v>
      </c>
      <c r="K741" s="46">
        <v>1.9379999999999999</v>
      </c>
      <c r="L741" s="33">
        <v>24.552</v>
      </c>
      <c r="M741" s="33">
        <v>33.258000000000003</v>
      </c>
      <c r="N741" s="33">
        <v>16.629000000000001</v>
      </c>
    </row>
    <row r="742" spans="1:14" x14ac:dyDescent="0.3">
      <c r="A742" s="36" t="s">
        <v>13</v>
      </c>
      <c r="B742" s="4">
        <v>2011</v>
      </c>
      <c r="C742" s="36" t="s">
        <v>49</v>
      </c>
      <c r="D742" s="36" t="s">
        <v>253</v>
      </c>
      <c r="E742" s="41">
        <v>5922643</v>
      </c>
      <c r="F742" s="16">
        <v>13962896</v>
      </c>
      <c r="G742" s="16">
        <v>13586543.041999999</v>
      </c>
      <c r="H742" s="33">
        <v>777.4</v>
      </c>
      <c r="I742" s="44">
        <v>992161155.39999998</v>
      </c>
      <c r="J742" s="44">
        <v>1954472.19</v>
      </c>
      <c r="K742" s="46">
        <v>2.294</v>
      </c>
      <c r="L742" s="33">
        <v>25.268000000000001</v>
      </c>
      <c r="M742" s="33">
        <v>35.667999999999999</v>
      </c>
      <c r="N742" s="33">
        <v>14.821999999999999</v>
      </c>
    </row>
    <row r="743" spans="1:14" x14ac:dyDescent="0.3">
      <c r="A743" s="36" t="s">
        <v>13</v>
      </c>
      <c r="B743" s="4">
        <v>2011</v>
      </c>
      <c r="C743" s="36" t="s">
        <v>120</v>
      </c>
      <c r="D743" s="36" t="s">
        <v>253</v>
      </c>
      <c r="E743" s="41">
        <v>23642</v>
      </c>
      <c r="F743" s="16">
        <v>59496</v>
      </c>
      <c r="G743" s="16">
        <v>0</v>
      </c>
      <c r="H743" s="33">
        <v>777.4</v>
      </c>
      <c r="I743" s="44">
        <v>3960507.84</v>
      </c>
      <c r="J743" s="44">
        <v>7801.86</v>
      </c>
      <c r="K743" s="46">
        <v>0</v>
      </c>
      <c r="L743" s="33" t="s">
        <v>452</v>
      </c>
      <c r="M743" s="33">
        <v>35.667999999999999</v>
      </c>
      <c r="N743" s="33">
        <v>14.985106060606071</v>
      </c>
    </row>
    <row r="744" spans="1:14" x14ac:dyDescent="0.3">
      <c r="A744" s="36" t="s">
        <v>18</v>
      </c>
      <c r="B744" s="4">
        <v>2011</v>
      </c>
      <c r="C744" s="36" t="s">
        <v>49</v>
      </c>
      <c r="D744" s="36" t="s">
        <v>253</v>
      </c>
      <c r="E744" s="41">
        <v>2162404</v>
      </c>
      <c r="F744" s="16">
        <v>128818743</v>
      </c>
      <c r="G744" s="16">
        <v>119232794.156</v>
      </c>
      <c r="H744" s="33">
        <v>777.4</v>
      </c>
      <c r="I744" s="44">
        <v>362245918.10000002</v>
      </c>
      <c r="J744" s="44">
        <v>713593.32</v>
      </c>
      <c r="K744" s="46">
        <v>55.139000000000003</v>
      </c>
      <c r="L744" s="33">
        <v>25.268000000000001</v>
      </c>
      <c r="M744" s="33">
        <v>35.667999999999999</v>
      </c>
      <c r="N744" s="33">
        <v>14.821999999999999</v>
      </c>
    </row>
    <row r="745" spans="1:14" x14ac:dyDescent="0.3">
      <c r="A745" s="36" t="s">
        <v>31</v>
      </c>
      <c r="B745" s="4">
        <v>2011</v>
      </c>
      <c r="C745" s="36" t="s">
        <v>120</v>
      </c>
      <c r="D745" s="36" t="s">
        <v>253</v>
      </c>
      <c r="E745" s="41">
        <v>3562</v>
      </c>
      <c r="F745" s="16">
        <v>6080</v>
      </c>
      <c r="G745" s="16">
        <v>6098.1440000000002</v>
      </c>
      <c r="H745" s="33">
        <v>777.4</v>
      </c>
      <c r="I745" s="44">
        <v>596706.24</v>
      </c>
      <c r="J745" s="44" t="s">
        <v>453</v>
      </c>
      <c r="K745" s="46">
        <v>1.712</v>
      </c>
      <c r="L745" s="33">
        <v>25.268000000000001</v>
      </c>
      <c r="M745" s="33">
        <v>35.667999999999999</v>
      </c>
      <c r="N745" s="33">
        <v>14.821999999999999</v>
      </c>
    </row>
    <row r="746" spans="1:14" x14ac:dyDescent="0.3">
      <c r="A746" s="36" t="s">
        <v>32</v>
      </c>
      <c r="B746" s="4">
        <v>2011</v>
      </c>
      <c r="C746" s="36" t="s">
        <v>49</v>
      </c>
      <c r="D746" s="36" t="s">
        <v>253</v>
      </c>
      <c r="E746" s="41">
        <v>507317</v>
      </c>
      <c r="F746" s="16">
        <v>339225</v>
      </c>
      <c r="G746" s="16">
        <v>334321.90299999999</v>
      </c>
      <c r="H746" s="33">
        <v>777.4</v>
      </c>
      <c r="I746" s="44">
        <v>84985743.840000004</v>
      </c>
      <c r="J746" s="44">
        <v>167414.60999999999</v>
      </c>
      <c r="K746" s="46">
        <v>0.65900000000000003</v>
      </c>
      <c r="L746" s="33">
        <v>25.268000000000001</v>
      </c>
      <c r="M746" s="33">
        <v>35.667999999999999</v>
      </c>
      <c r="N746" s="33">
        <v>14.821999999999999</v>
      </c>
    </row>
    <row r="747" spans="1:14" x14ac:dyDescent="0.3">
      <c r="A747" s="36" t="s">
        <v>32</v>
      </c>
      <c r="B747" s="4">
        <v>2011</v>
      </c>
      <c r="C747" s="36" t="s">
        <v>120</v>
      </c>
      <c r="D747" s="36" t="s">
        <v>253</v>
      </c>
      <c r="E747" s="41">
        <v>48109</v>
      </c>
      <c r="F747" s="16">
        <v>31944</v>
      </c>
      <c r="G747" s="16">
        <v>34975.243000000002</v>
      </c>
      <c r="H747" s="33">
        <v>777.4</v>
      </c>
      <c r="I747" s="44">
        <v>8059219.6799999997</v>
      </c>
      <c r="J747" s="44">
        <v>15875.97</v>
      </c>
      <c r="K747" s="46">
        <v>0.72699999999999998</v>
      </c>
      <c r="L747" s="33">
        <v>25.268000000000001</v>
      </c>
      <c r="M747" s="33">
        <v>35.667999999999999</v>
      </c>
      <c r="N747" s="33">
        <v>14.821999999999999</v>
      </c>
    </row>
    <row r="748" spans="1:14" x14ac:dyDescent="0.3">
      <c r="A748" s="36" t="s">
        <v>20</v>
      </c>
      <c r="B748" s="4">
        <v>2011</v>
      </c>
      <c r="C748" s="36" t="s">
        <v>27</v>
      </c>
      <c r="D748" s="36" t="s">
        <v>253</v>
      </c>
      <c r="E748" s="41">
        <v>9731150</v>
      </c>
      <c r="F748" s="16">
        <v>31892480</v>
      </c>
      <c r="G748" s="16">
        <v>31655430.949999999</v>
      </c>
      <c r="H748" s="33">
        <v>777.4</v>
      </c>
      <c r="I748" s="44">
        <v>1630162248</v>
      </c>
      <c r="J748" s="44">
        <v>3211279.5</v>
      </c>
      <c r="K748" s="46">
        <v>3.2530000000000001</v>
      </c>
      <c r="L748" s="33">
        <v>25.268000000000001</v>
      </c>
      <c r="M748" s="33">
        <v>35.667999999999999</v>
      </c>
      <c r="N748" s="33">
        <v>14.821999999999999</v>
      </c>
    </row>
    <row r="749" spans="1:14" x14ac:dyDescent="0.3">
      <c r="A749" s="36" t="s">
        <v>22</v>
      </c>
      <c r="B749" s="4">
        <v>2011</v>
      </c>
      <c r="C749" s="36" t="s">
        <v>49</v>
      </c>
      <c r="D749" s="36" t="s">
        <v>295</v>
      </c>
      <c r="E749" s="41">
        <v>114511</v>
      </c>
      <c r="F749" s="16">
        <v>160034</v>
      </c>
      <c r="G749" s="16">
        <v>167987.63700000002</v>
      </c>
      <c r="H749" s="33">
        <v>1564.7</v>
      </c>
      <c r="I749" s="44">
        <v>19182882.719999999</v>
      </c>
      <c r="J749" s="44">
        <v>37788.629999999997</v>
      </c>
      <c r="K749" s="46">
        <v>1.4670000000000001</v>
      </c>
      <c r="L749" s="33">
        <v>18.21</v>
      </c>
      <c r="M749" s="33">
        <v>27.638000000000002</v>
      </c>
      <c r="N749" s="33">
        <v>9.8450000000000006</v>
      </c>
    </row>
    <row r="750" spans="1:14" x14ac:dyDescent="0.3">
      <c r="A750" s="36" t="s">
        <v>13</v>
      </c>
      <c r="B750" s="4">
        <v>2011</v>
      </c>
      <c r="C750" s="36" t="s">
        <v>49</v>
      </c>
      <c r="D750" s="36" t="s">
        <v>295</v>
      </c>
      <c r="E750" s="41">
        <v>261319</v>
      </c>
      <c r="F750" s="16">
        <v>544497</v>
      </c>
      <c r="G750" s="16">
        <v>440322.51500000001</v>
      </c>
      <c r="H750" s="33">
        <v>1564.7</v>
      </c>
      <c r="I750" s="44">
        <v>43776158.880000003</v>
      </c>
      <c r="J750" s="44">
        <v>86235.27</v>
      </c>
      <c r="K750" s="46">
        <v>1.6850000000000001</v>
      </c>
      <c r="L750" s="33">
        <v>18.21</v>
      </c>
      <c r="M750" s="33">
        <v>27.638000000000002</v>
      </c>
      <c r="N750" s="33">
        <v>9.8450000000000006</v>
      </c>
    </row>
    <row r="751" spans="1:14" x14ac:dyDescent="0.3">
      <c r="A751" s="36" t="s">
        <v>13</v>
      </c>
      <c r="B751" s="4">
        <v>2011</v>
      </c>
      <c r="C751" s="36" t="s">
        <v>120</v>
      </c>
      <c r="D751" s="36" t="s">
        <v>295</v>
      </c>
      <c r="E751" s="41">
        <v>13680</v>
      </c>
      <c r="F751" s="16">
        <v>45267</v>
      </c>
      <c r="G751" s="16">
        <v>45280.800000000003</v>
      </c>
      <c r="H751" s="33">
        <v>1564.7</v>
      </c>
      <c r="I751" s="44">
        <v>2291673.6</v>
      </c>
      <c r="J751" s="44">
        <v>4514.3999999999996</v>
      </c>
      <c r="K751" s="46">
        <v>3.31</v>
      </c>
      <c r="L751" s="33">
        <v>18.21</v>
      </c>
      <c r="M751" s="33">
        <v>27.638000000000002</v>
      </c>
      <c r="N751" s="33">
        <v>9.8450000000000006</v>
      </c>
    </row>
    <row r="752" spans="1:14" x14ac:dyDescent="0.3">
      <c r="A752" s="36" t="s">
        <v>18</v>
      </c>
      <c r="B752" s="4">
        <v>2011</v>
      </c>
      <c r="C752" s="36" t="s">
        <v>705</v>
      </c>
      <c r="D752" s="36" t="s">
        <v>295</v>
      </c>
      <c r="E752" s="41">
        <v>104210</v>
      </c>
      <c r="F752" s="16">
        <v>6348078</v>
      </c>
      <c r="G752" s="16">
        <v>6367231</v>
      </c>
      <c r="H752" s="33">
        <v>1564.7</v>
      </c>
      <c r="I752" s="44">
        <v>15499438.162</v>
      </c>
      <c r="J752" s="44">
        <v>34389.300000000003</v>
      </c>
      <c r="K752" s="46">
        <v>61.1</v>
      </c>
      <c r="L752" s="33">
        <v>18.21</v>
      </c>
      <c r="M752" s="33">
        <v>27.638000000000002</v>
      </c>
      <c r="N752" s="33">
        <v>9.8450000000000006</v>
      </c>
    </row>
    <row r="753" spans="1:14" x14ac:dyDescent="0.3">
      <c r="A753" s="36" t="s">
        <v>31</v>
      </c>
      <c r="B753" s="4">
        <v>2011</v>
      </c>
      <c r="C753" s="36" t="s">
        <v>49</v>
      </c>
      <c r="D753" s="36" t="s">
        <v>295</v>
      </c>
      <c r="E753" s="41">
        <v>24</v>
      </c>
      <c r="F753" s="16">
        <v>10</v>
      </c>
      <c r="G753" s="16">
        <v>9.120000000000001</v>
      </c>
      <c r="H753" s="33">
        <v>1564.7</v>
      </c>
      <c r="I753" s="44">
        <v>4020.48</v>
      </c>
      <c r="J753" s="44">
        <v>7.92</v>
      </c>
      <c r="K753" s="46">
        <v>0.38</v>
      </c>
      <c r="L753" s="33">
        <v>18.21</v>
      </c>
      <c r="M753" s="33">
        <v>27.638000000000002</v>
      </c>
      <c r="N753" s="33">
        <v>9.8450000000000006</v>
      </c>
    </row>
    <row r="754" spans="1:14" x14ac:dyDescent="0.3">
      <c r="A754" s="36" t="s">
        <v>32</v>
      </c>
      <c r="B754" s="4">
        <v>2011</v>
      </c>
      <c r="C754" s="36" t="s">
        <v>49</v>
      </c>
      <c r="D754" s="36" t="s">
        <v>295</v>
      </c>
      <c r="E754" s="41">
        <v>11013</v>
      </c>
      <c r="F754" s="16">
        <v>8941</v>
      </c>
      <c r="G754" s="16">
        <v>8941</v>
      </c>
      <c r="H754" s="33">
        <v>1564.7</v>
      </c>
      <c r="I754" s="44">
        <v>1844897.76</v>
      </c>
      <c r="J754" s="44">
        <v>3634.29</v>
      </c>
      <c r="K754" s="46">
        <v>0.81185871243076368</v>
      </c>
      <c r="L754" s="33">
        <v>18.21</v>
      </c>
      <c r="M754" s="33">
        <v>27.638000000000002</v>
      </c>
      <c r="N754" s="33">
        <v>9.8450000000000006</v>
      </c>
    </row>
    <row r="755" spans="1:14" x14ac:dyDescent="0.3">
      <c r="A755" s="36" t="s">
        <v>32</v>
      </c>
      <c r="B755" s="4">
        <v>2011</v>
      </c>
      <c r="C755" s="36" t="s">
        <v>120</v>
      </c>
      <c r="D755" s="36" t="s">
        <v>295</v>
      </c>
      <c r="E755" s="41">
        <v>77</v>
      </c>
      <c r="F755" s="16">
        <v>19</v>
      </c>
      <c r="G755" s="16">
        <v>19.25</v>
      </c>
      <c r="H755" s="33">
        <v>1564.7</v>
      </c>
      <c r="I755" s="44">
        <v>12899.04</v>
      </c>
      <c r="J755" s="44">
        <v>25.41</v>
      </c>
      <c r="K755" s="46">
        <v>0.25</v>
      </c>
      <c r="L755" s="33">
        <v>18.21</v>
      </c>
      <c r="M755" s="33">
        <v>27.638000000000002</v>
      </c>
      <c r="N755" s="33">
        <v>9.8450000000000006</v>
      </c>
    </row>
    <row r="756" spans="1:14" x14ac:dyDescent="0.3">
      <c r="A756" s="36" t="s">
        <v>20</v>
      </c>
      <c r="B756" s="4">
        <v>2011</v>
      </c>
      <c r="C756" s="36" t="s">
        <v>27</v>
      </c>
      <c r="D756" s="36" t="s">
        <v>295</v>
      </c>
      <c r="E756" s="41">
        <v>355549</v>
      </c>
      <c r="F756" s="16">
        <v>864836</v>
      </c>
      <c r="G756" s="16">
        <v>665943.277</v>
      </c>
      <c r="H756" s="33">
        <v>1564.7</v>
      </c>
      <c r="I756" s="44">
        <v>59561568.479999997</v>
      </c>
      <c r="J756" s="44">
        <v>117331.17</v>
      </c>
      <c r="K756" s="46">
        <v>1.873</v>
      </c>
      <c r="L756" s="33">
        <v>18.21</v>
      </c>
      <c r="M756" s="33">
        <v>27.638000000000002</v>
      </c>
      <c r="N756" s="33">
        <v>9.8450000000000006</v>
      </c>
    </row>
    <row r="757" spans="1:14" x14ac:dyDescent="0.3">
      <c r="A757" s="36" t="s">
        <v>22</v>
      </c>
      <c r="B757" s="4">
        <v>2011</v>
      </c>
      <c r="C757" s="36" t="s">
        <v>176</v>
      </c>
      <c r="D757" s="36" t="s">
        <v>322</v>
      </c>
      <c r="E757" s="41">
        <v>21550</v>
      </c>
      <c r="F757" s="16">
        <v>20401</v>
      </c>
      <c r="G757" s="16">
        <v>17520.149999999998</v>
      </c>
      <c r="H757" s="33">
        <v>1374.7</v>
      </c>
      <c r="I757" s="44">
        <v>3610056</v>
      </c>
      <c r="J757" s="44">
        <v>6522.0100000000011</v>
      </c>
      <c r="K757" s="46">
        <v>0.81299999999999994</v>
      </c>
      <c r="L757" s="33">
        <v>23.155000000000001</v>
      </c>
      <c r="M757" s="33">
        <v>33.320999999999998</v>
      </c>
      <c r="N757" s="33">
        <v>13.853999999999999</v>
      </c>
    </row>
    <row r="758" spans="1:14" x14ac:dyDescent="0.3">
      <c r="A758" s="36" t="s">
        <v>13</v>
      </c>
      <c r="B758" s="4">
        <v>2011</v>
      </c>
      <c r="C758" s="36" t="s">
        <v>176</v>
      </c>
      <c r="D758" s="36" t="s">
        <v>322</v>
      </c>
      <c r="E758" s="41">
        <v>150654</v>
      </c>
      <c r="F758" s="16">
        <v>119317.96800000001</v>
      </c>
      <c r="G758" s="16">
        <v>119317.96800000001</v>
      </c>
      <c r="H758" s="33">
        <v>1374.7</v>
      </c>
      <c r="I758" s="44">
        <v>25237558.079999998</v>
      </c>
      <c r="J758" s="44">
        <v>49715.82</v>
      </c>
      <c r="K758" s="46">
        <v>0.79200000000000004</v>
      </c>
      <c r="L758" s="33">
        <v>23.155000000000001</v>
      </c>
      <c r="M758" s="33">
        <v>33.320999999999998</v>
      </c>
      <c r="N758" s="33">
        <v>13.853999999999999</v>
      </c>
    </row>
    <row r="759" spans="1:14" x14ac:dyDescent="0.3">
      <c r="A759" s="36" t="s">
        <v>13</v>
      </c>
      <c r="B759" s="4">
        <v>2011</v>
      </c>
      <c r="C759" s="36" t="s">
        <v>324</v>
      </c>
      <c r="D759" s="36" t="s">
        <v>322</v>
      </c>
      <c r="E759" s="41">
        <v>832047</v>
      </c>
      <c r="F759" s="16">
        <v>1250312</v>
      </c>
      <c r="G759" s="16">
        <v>1293001.0379999999</v>
      </c>
      <c r="H759" s="33">
        <v>1374.7</v>
      </c>
      <c r="I759" s="44">
        <v>139384513.40000001</v>
      </c>
      <c r="J759" s="44">
        <v>274575.51</v>
      </c>
      <c r="K759" s="46">
        <v>1.554</v>
      </c>
      <c r="L759" s="33">
        <v>23.155000000000001</v>
      </c>
      <c r="M759" s="33">
        <v>33.320999999999998</v>
      </c>
      <c r="N759" s="33">
        <v>13.853999999999999</v>
      </c>
    </row>
    <row r="760" spans="1:14" x14ac:dyDescent="0.3">
      <c r="A760" s="36" t="s">
        <v>18</v>
      </c>
      <c r="B760" s="4">
        <v>2011</v>
      </c>
      <c r="C760" s="36" t="s">
        <v>705</v>
      </c>
      <c r="D760" s="36" t="s">
        <v>322</v>
      </c>
      <c r="E760" s="41">
        <v>766</v>
      </c>
      <c r="F760" s="16">
        <v>27049</v>
      </c>
      <c r="G760" s="16">
        <v>25729.173999999999</v>
      </c>
      <c r="H760" s="33">
        <v>1374.7</v>
      </c>
      <c r="I760" s="44">
        <v>128320.32000000001</v>
      </c>
      <c r="J760" s="44">
        <v>252.78</v>
      </c>
      <c r="K760" s="46">
        <v>33.588999999999999</v>
      </c>
      <c r="L760" s="33">
        <v>23.155000000000001</v>
      </c>
      <c r="M760" s="33">
        <v>33.320999999999998</v>
      </c>
      <c r="N760" s="33">
        <v>13.853999999999999</v>
      </c>
    </row>
    <row r="761" spans="1:14" x14ac:dyDescent="0.3">
      <c r="A761" s="36" t="s">
        <v>20</v>
      </c>
      <c r="B761" s="4">
        <v>2011</v>
      </c>
      <c r="C761" s="36" t="s">
        <v>27</v>
      </c>
      <c r="D761" s="36" t="s">
        <v>322</v>
      </c>
      <c r="E761" s="41">
        <v>47933</v>
      </c>
      <c r="F761" s="16">
        <v>73657</v>
      </c>
      <c r="G761" s="16">
        <v>71276.370999999999</v>
      </c>
      <c r="H761" s="33">
        <v>1374.7</v>
      </c>
      <c r="I761" s="44">
        <v>8029736.1600000001</v>
      </c>
      <c r="J761" s="44">
        <v>15817.89</v>
      </c>
      <c r="K761" s="46">
        <v>1.4870000000000001</v>
      </c>
      <c r="L761" s="33">
        <v>23.155000000000001</v>
      </c>
      <c r="M761" s="33">
        <v>33.320999999999998</v>
      </c>
      <c r="N761" s="33">
        <v>13.853999999999999</v>
      </c>
    </row>
    <row r="762" spans="1:14" x14ac:dyDescent="0.3">
      <c r="A762" s="36" t="s">
        <v>22</v>
      </c>
      <c r="B762" s="4">
        <v>2011</v>
      </c>
      <c r="C762" s="36" t="s">
        <v>176</v>
      </c>
      <c r="D762" s="36" t="s">
        <v>28</v>
      </c>
      <c r="E762" s="41">
        <v>8423</v>
      </c>
      <c r="F762" s="16">
        <v>8242</v>
      </c>
      <c r="G762" s="16">
        <v>5963.4839999999995</v>
      </c>
      <c r="H762" s="33">
        <v>1686.5</v>
      </c>
      <c r="I762" s="44">
        <v>1411020.96</v>
      </c>
      <c r="J762" s="44">
        <v>2779.59</v>
      </c>
      <c r="K762" s="46">
        <v>0.70799999999999996</v>
      </c>
      <c r="L762" s="33">
        <v>25.545000000000002</v>
      </c>
      <c r="M762" s="33">
        <v>35.011000000000003</v>
      </c>
      <c r="N762" s="33">
        <v>16.364000000000001</v>
      </c>
    </row>
    <row r="763" spans="1:14" x14ac:dyDescent="0.3">
      <c r="A763" s="36" t="s">
        <v>13</v>
      </c>
      <c r="B763" s="4">
        <v>2011</v>
      </c>
      <c r="C763" s="36" t="s">
        <v>176</v>
      </c>
      <c r="D763" s="36" t="s">
        <v>28</v>
      </c>
      <c r="E763" s="41">
        <v>212971</v>
      </c>
      <c r="F763" s="16">
        <v>471282</v>
      </c>
      <c r="G763" s="16">
        <v>441275.91200000001</v>
      </c>
      <c r="H763" s="33">
        <v>1686.5</v>
      </c>
      <c r="I763" s="44">
        <v>35676901.920000002</v>
      </c>
      <c r="J763" s="44">
        <v>70280.429999999993</v>
      </c>
      <c r="K763" s="46">
        <v>2.0720000000000001</v>
      </c>
      <c r="L763" s="33">
        <v>25.545000000000002</v>
      </c>
      <c r="M763" s="33">
        <v>35.011000000000003</v>
      </c>
      <c r="N763" s="33">
        <v>16.364000000000001</v>
      </c>
    </row>
    <row r="764" spans="1:14" x14ac:dyDescent="0.3">
      <c r="A764" s="36" t="s">
        <v>13</v>
      </c>
      <c r="B764" s="4">
        <v>2011</v>
      </c>
      <c r="C764" s="36" t="s">
        <v>120</v>
      </c>
      <c r="D764" s="36" t="s">
        <v>28</v>
      </c>
      <c r="E764" s="41">
        <v>1221076</v>
      </c>
      <c r="F764" s="16">
        <v>3875100</v>
      </c>
      <c r="G764" s="16">
        <v>3705965.66</v>
      </c>
      <c r="H764" s="33">
        <v>1686.5</v>
      </c>
      <c r="I764" s="44">
        <v>204554651.5</v>
      </c>
      <c r="J764" s="44">
        <v>402955.08</v>
      </c>
      <c r="K764" s="46">
        <v>3.0350000000000001</v>
      </c>
      <c r="L764" s="33">
        <v>25.545000000000002</v>
      </c>
      <c r="M764" s="33">
        <v>35.011000000000003</v>
      </c>
      <c r="N764" s="33">
        <v>16.364000000000001</v>
      </c>
    </row>
    <row r="765" spans="1:14" x14ac:dyDescent="0.3">
      <c r="A765" s="36" t="s">
        <v>13</v>
      </c>
      <c r="B765" s="4">
        <v>2011</v>
      </c>
      <c r="C765" s="36" t="s">
        <v>324</v>
      </c>
      <c r="D765" s="36" t="s">
        <v>28</v>
      </c>
      <c r="E765" s="41">
        <v>3999653</v>
      </c>
      <c r="F765" s="16">
        <v>10259384</v>
      </c>
      <c r="G765" s="16">
        <v>9903140.8279999997</v>
      </c>
      <c r="H765" s="33">
        <v>1686.5</v>
      </c>
      <c r="I765" s="44">
        <v>670021870.60000002</v>
      </c>
      <c r="J765" s="44">
        <v>1319885.49</v>
      </c>
      <c r="K765" s="46">
        <v>2.476</v>
      </c>
      <c r="L765" s="33">
        <v>25.545000000000002</v>
      </c>
      <c r="M765" s="33">
        <v>35.011000000000003</v>
      </c>
      <c r="N765" s="33">
        <v>16.364000000000001</v>
      </c>
    </row>
    <row r="766" spans="1:14" x14ac:dyDescent="0.3">
      <c r="A766" s="36" t="s">
        <v>18</v>
      </c>
      <c r="B766" s="4">
        <v>2011</v>
      </c>
      <c r="C766" s="36" t="s">
        <v>705</v>
      </c>
      <c r="D766" s="36" t="s">
        <v>28</v>
      </c>
      <c r="E766" s="41">
        <v>16077</v>
      </c>
      <c r="F766" s="16">
        <v>1681444</v>
      </c>
      <c r="G766" s="16">
        <v>1735045.9170000001</v>
      </c>
      <c r="H766" s="33">
        <v>1686.5</v>
      </c>
      <c r="I766" s="44">
        <v>2693219.04</v>
      </c>
      <c r="J766" s="44">
        <v>5305.41</v>
      </c>
      <c r="K766" s="46">
        <v>107.92100000000001</v>
      </c>
      <c r="L766" s="33">
        <v>25.545000000000002</v>
      </c>
      <c r="M766" s="33">
        <v>35.011000000000003</v>
      </c>
      <c r="N766" s="33">
        <v>16.364000000000001</v>
      </c>
    </row>
    <row r="767" spans="1:14" x14ac:dyDescent="0.3">
      <c r="A767" s="36" t="s">
        <v>31</v>
      </c>
      <c r="B767" s="4">
        <v>2011</v>
      </c>
      <c r="C767" s="36" t="s">
        <v>49</v>
      </c>
      <c r="D767" s="36" t="s">
        <v>28</v>
      </c>
      <c r="E767" s="41">
        <v>6812</v>
      </c>
      <c r="F767" s="16">
        <v>7939</v>
      </c>
      <c r="G767" s="16">
        <v>8562.6839999999993</v>
      </c>
      <c r="H767" s="33">
        <v>1686.5</v>
      </c>
      <c r="I767" s="44">
        <v>1141146.24</v>
      </c>
      <c r="J767" s="44">
        <v>2247.96</v>
      </c>
      <c r="K767" s="46">
        <v>1.2569999999999999</v>
      </c>
      <c r="L767" s="33">
        <v>25.6875</v>
      </c>
      <c r="M767" s="33">
        <v>35.011000000000003</v>
      </c>
      <c r="N767" s="33">
        <v>16.364000000000001</v>
      </c>
    </row>
    <row r="768" spans="1:14" x14ac:dyDescent="0.3">
      <c r="A768" s="36" t="s">
        <v>32</v>
      </c>
      <c r="B768" s="4">
        <v>2011</v>
      </c>
      <c r="C768" s="36" t="s">
        <v>49</v>
      </c>
      <c r="D768" s="36" t="s">
        <v>28</v>
      </c>
      <c r="E768" s="41">
        <v>58601.293103448275</v>
      </c>
      <c r="F768" s="16">
        <v>27191</v>
      </c>
      <c r="G768" s="16">
        <v>27191</v>
      </c>
      <c r="H768" s="33">
        <v>1686.5</v>
      </c>
      <c r="I768" s="44">
        <v>7472397.1200000001</v>
      </c>
      <c r="J768" s="44">
        <v>14719.98</v>
      </c>
      <c r="K768" s="46">
        <v>0.46400000000000002</v>
      </c>
      <c r="L768" s="33">
        <v>25.545000000000002</v>
      </c>
      <c r="M768" s="33">
        <v>35.011000000000003</v>
      </c>
      <c r="N768" s="33">
        <v>16.364000000000001</v>
      </c>
    </row>
    <row r="769" spans="1:14" x14ac:dyDescent="0.3">
      <c r="A769" s="36" t="s">
        <v>32</v>
      </c>
      <c r="B769" s="4">
        <v>2011</v>
      </c>
      <c r="C769" s="36" t="s">
        <v>27</v>
      </c>
      <c r="D769" s="36" t="s">
        <v>28</v>
      </c>
      <c r="E769" s="41">
        <v>9158</v>
      </c>
      <c r="F769" s="16">
        <v>7766</v>
      </c>
      <c r="G769" s="16">
        <v>6941.7640000000001</v>
      </c>
      <c r="H769" s="33">
        <v>1686.5</v>
      </c>
      <c r="I769" s="44">
        <v>1534148.16</v>
      </c>
      <c r="J769" s="44">
        <v>3022.14</v>
      </c>
      <c r="K769" s="46">
        <v>0.75800000000000001</v>
      </c>
      <c r="L769" s="33">
        <v>25.545000000000002</v>
      </c>
      <c r="M769" s="33">
        <v>35.011000000000003</v>
      </c>
      <c r="N769" s="33">
        <v>16.364000000000001</v>
      </c>
    </row>
    <row r="770" spans="1:14" x14ac:dyDescent="0.3">
      <c r="A770" s="36" t="s">
        <v>20</v>
      </c>
      <c r="B770" s="4">
        <v>2011</v>
      </c>
      <c r="C770" s="36" t="s">
        <v>27</v>
      </c>
      <c r="D770" s="36" t="s">
        <v>28</v>
      </c>
      <c r="E770" s="41">
        <v>315659</v>
      </c>
      <c r="F770" s="16">
        <v>872895</v>
      </c>
      <c r="G770" s="16">
        <v>872895</v>
      </c>
      <c r="H770" s="33">
        <v>1686.5</v>
      </c>
      <c r="I770" s="44">
        <v>52879195.68</v>
      </c>
      <c r="J770" s="44">
        <v>104167.47</v>
      </c>
      <c r="K770" s="46">
        <v>2.7653100339290182</v>
      </c>
      <c r="L770" s="33">
        <v>25.545000000000002</v>
      </c>
      <c r="M770" s="33">
        <v>35.011000000000003</v>
      </c>
      <c r="N770" s="33">
        <v>16.364000000000001</v>
      </c>
    </row>
    <row r="771" spans="1:14" x14ac:dyDescent="0.3">
      <c r="A771" s="36" t="s">
        <v>22</v>
      </c>
      <c r="B771" s="4">
        <v>2012</v>
      </c>
      <c r="C771" s="36" t="s">
        <v>49</v>
      </c>
      <c r="D771" s="36" t="s">
        <v>243</v>
      </c>
      <c r="E771" s="41">
        <v>7935</v>
      </c>
      <c r="F771" s="16">
        <v>9371</v>
      </c>
      <c r="G771" s="16">
        <v>10331.370000000001</v>
      </c>
      <c r="H771" s="33">
        <v>924.1</v>
      </c>
      <c r="I771" s="44">
        <v>1196598</v>
      </c>
      <c r="J771" s="44">
        <v>2459.85</v>
      </c>
      <c r="K771" s="46">
        <v>1.302</v>
      </c>
      <c r="L771" s="33">
        <v>25.631</v>
      </c>
      <c r="M771" s="33">
        <v>36.71</v>
      </c>
      <c r="N771" s="33">
        <v>15.813065789473692</v>
      </c>
    </row>
    <row r="772" spans="1:14" x14ac:dyDescent="0.3">
      <c r="A772" s="36" t="s">
        <v>13</v>
      </c>
      <c r="B772" s="4">
        <v>2012</v>
      </c>
      <c r="C772" s="36" t="s">
        <v>176</v>
      </c>
      <c r="D772" s="36" t="s">
        <v>243</v>
      </c>
      <c r="E772" s="41">
        <v>540424</v>
      </c>
      <c r="F772" s="16">
        <v>942499.45600000001</v>
      </c>
      <c r="G772" s="16">
        <v>942499.45600000001</v>
      </c>
      <c r="H772" s="33">
        <v>924.1</v>
      </c>
      <c r="I772" s="44">
        <v>81495939.200000003</v>
      </c>
      <c r="J772" s="44">
        <v>167531.44</v>
      </c>
      <c r="K772" s="46">
        <v>1.744</v>
      </c>
      <c r="L772" s="33">
        <v>25.631</v>
      </c>
      <c r="M772" s="33">
        <v>36.71</v>
      </c>
      <c r="N772" s="33">
        <v>14.802</v>
      </c>
    </row>
    <row r="773" spans="1:14" x14ac:dyDescent="0.3">
      <c r="A773" s="36" t="s">
        <v>13</v>
      </c>
      <c r="B773" s="4">
        <v>2012</v>
      </c>
      <c r="C773" s="36" t="s">
        <v>120</v>
      </c>
      <c r="D773" s="36" t="s">
        <v>243</v>
      </c>
      <c r="E773" s="41">
        <v>105117</v>
      </c>
      <c r="F773" s="16">
        <v>251860.33199999999</v>
      </c>
      <c r="G773" s="16">
        <v>251860.33199999999</v>
      </c>
      <c r="H773" s="33">
        <v>924.1</v>
      </c>
      <c r="I773" s="44">
        <v>15851643.6</v>
      </c>
      <c r="J773" s="44">
        <v>32586.27</v>
      </c>
      <c r="K773" s="46">
        <v>2.3959999999999999</v>
      </c>
      <c r="L773" s="33">
        <v>25.631</v>
      </c>
      <c r="M773" s="33">
        <v>36.71</v>
      </c>
      <c r="N773" s="33">
        <v>14.802</v>
      </c>
    </row>
    <row r="774" spans="1:14" x14ac:dyDescent="0.3">
      <c r="A774" s="36" t="s">
        <v>13</v>
      </c>
      <c r="B774" s="4">
        <v>2012</v>
      </c>
      <c r="C774" s="36" t="s">
        <v>324</v>
      </c>
      <c r="D774" s="36" t="s">
        <v>243</v>
      </c>
      <c r="E774" s="41">
        <v>2653346</v>
      </c>
      <c r="F774" s="16">
        <v>7076168</v>
      </c>
      <c r="G774" s="16">
        <v>6813792.5279999999</v>
      </c>
      <c r="H774" s="33">
        <v>924.1</v>
      </c>
      <c r="I774" s="44">
        <v>400124576.80000001</v>
      </c>
      <c r="J774" s="44">
        <v>822537.26</v>
      </c>
      <c r="K774" s="46">
        <v>2.5680000000000001</v>
      </c>
      <c r="L774" s="33">
        <v>25.631</v>
      </c>
      <c r="M774" s="33">
        <v>36.71</v>
      </c>
      <c r="N774" s="33">
        <v>14.802</v>
      </c>
    </row>
    <row r="775" spans="1:14" x14ac:dyDescent="0.3">
      <c r="A775" s="36" t="s">
        <v>18</v>
      </c>
      <c r="B775" s="4">
        <v>2012</v>
      </c>
      <c r="C775" s="36" t="s">
        <v>705</v>
      </c>
      <c r="D775" s="36" t="s">
        <v>243</v>
      </c>
      <c r="E775" s="41">
        <v>250344</v>
      </c>
      <c r="F775" s="16">
        <v>12741415</v>
      </c>
      <c r="G775" s="16">
        <v>14833132.343999999</v>
      </c>
      <c r="H775" s="33">
        <v>924.1</v>
      </c>
      <c r="I775" s="44">
        <v>37751875.200000003</v>
      </c>
      <c r="J775" s="44">
        <v>77606.64</v>
      </c>
      <c r="K775" s="46">
        <v>59.250999999999998</v>
      </c>
      <c r="L775" s="33">
        <v>25.631</v>
      </c>
      <c r="M775" s="33">
        <v>36.71</v>
      </c>
      <c r="N775" s="33">
        <v>14.802</v>
      </c>
    </row>
    <row r="776" spans="1:14" x14ac:dyDescent="0.3">
      <c r="A776" s="36" t="s">
        <v>31</v>
      </c>
      <c r="B776" s="4">
        <v>2012</v>
      </c>
      <c r="C776" s="36" t="s">
        <v>27</v>
      </c>
      <c r="D776" s="36" t="s">
        <v>243</v>
      </c>
      <c r="E776" s="41">
        <v>15764</v>
      </c>
      <c r="F776" s="16">
        <v>22235</v>
      </c>
      <c r="G776" s="16">
        <v>22857.8</v>
      </c>
      <c r="H776" s="33">
        <v>924.1</v>
      </c>
      <c r="I776" s="44">
        <v>2377211.2000000002</v>
      </c>
      <c r="J776" s="44">
        <v>4886.84</v>
      </c>
      <c r="K776" s="46">
        <v>1.45</v>
      </c>
      <c r="L776" s="33">
        <v>25.631</v>
      </c>
      <c r="M776" s="33">
        <v>36.71</v>
      </c>
      <c r="N776" s="33">
        <v>14.802</v>
      </c>
    </row>
    <row r="777" spans="1:14" x14ac:dyDescent="0.3">
      <c r="A777" s="36" t="s">
        <v>32</v>
      </c>
      <c r="B777" s="4">
        <v>2012</v>
      </c>
      <c r="C777" s="36" t="s">
        <v>49</v>
      </c>
      <c r="D777" s="36" t="s">
        <v>243</v>
      </c>
      <c r="E777" s="41">
        <v>14057</v>
      </c>
      <c r="F777" s="16">
        <v>12149</v>
      </c>
      <c r="G777" s="16">
        <v>12707.528</v>
      </c>
      <c r="H777" s="33">
        <v>924.1</v>
      </c>
      <c r="I777" s="44">
        <v>2119795.6</v>
      </c>
      <c r="J777" s="44">
        <v>4357.67</v>
      </c>
      <c r="K777" s="46">
        <v>0.90400000000000003</v>
      </c>
      <c r="L777" s="33">
        <v>25.631</v>
      </c>
      <c r="M777" s="33">
        <v>36.71</v>
      </c>
      <c r="N777" s="33">
        <v>14.802</v>
      </c>
    </row>
    <row r="778" spans="1:14" x14ac:dyDescent="0.3">
      <c r="A778" s="36" t="s">
        <v>20</v>
      </c>
      <c r="B778" s="4">
        <v>2012</v>
      </c>
      <c r="C778" s="36" t="s">
        <v>27</v>
      </c>
      <c r="D778" s="36" t="s">
        <v>243</v>
      </c>
      <c r="E778" s="41">
        <v>2207704</v>
      </c>
      <c r="F778" s="16">
        <v>6174260</v>
      </c>
      <c r="G778" s="16">
        <v>6068978.2960000001</v>
      </c>
      <c r="H778" s="33">
        <v>924.1</v>
      </c>
      <c r="I778" s="44">
        <v>338818173.98888892</v>
      </c>
      <c r="J778" s="44">
        <v>684388.24</v>
      </c>
      <c r="K778" s="46">
        <v>2.7490000000000001</v>
      </c>
      <c r="L778" s="33">
        <v>25.631</v>
      </c>
      <c r="M778" s="33">
        <v>36.71</v>
      </c>
      <c r="N778" s="33">
        <v>14.802</v>
      </c>
    </row>
    <row r="779" spans="1:14" x14ac:dyDescent="0.3">
      <c r="A779" s="36" t="s">
        <v>22</v>
      </c>
      <c r="B779" s="4">
        <v>2012</v>
      </c>
      <c r="C779" s="36" t="s">
        <v>49</v>
      </c>
      <c r="D779" s="36" t="s">
        <v>282</v>
      </c>
      <c r="E779" s="41">
        <v>8305</v>
      </c>
      <c r="F779" s="16">
        <v>2344</v>
      </c>
      <c r="G779" s="16">
        <v>2250.6550000000002</v>
      </c>
      <c r="H779" s="33">
        <v>1366.8</v>
      </c>
      <c r="I779" s="44">
        <v>1252394</v>
      </c>
      <c r="J779" s="44">
        <v>2574.5500000000002</v>
      </c>
      <c r="K779" s="46">
        <v>0.27100000000000002</v>
      </c>
      <c r="L779" s="33">
        <v>26</v>
      </c>
      <c r="M779" s="33">
        <v>36.634999999999998</v>
      </c>
      <c r="N779" s="33">
        <v>14.278</v>
      </c>
    </row>
    <row r="780" spans="1:14" x14ac:dyDescent="0.3">
      <c r="A780" s="36" t="s">
        <v>13</v>
      </c>
      <c r="B780" s="4">
        <v>2012</v>
      </c>
      <c r="C780" s="36" t="s">
        <v>49</v>
      </c>
      <c r="D780" s="36" t="s">
        <v>282</v>
      </c>
      <c r="E780" s="41">
        <v>3982172</v>
      </c>
      <c r="F780" s="16">
        <v>7848401</v>
      </c>
      <c r="G780" s="16">
        <v>7645770.2399999993</v>
      </c>
      <c r="H780" s="33">
        <v>1366.8</v>
      </c>
      <c r="I780" s="44">
        <v>600511537.60000002</v>
      </c>
      <c r="J780" s="44">
        <v>1234473.32</v>
      </c>
      <c r="K780" s="46">
        <v>1.92</v>
      </c>
      <c r="L780" s="33">
        <v>26</v>
      </c>
      <c r="M780" s="33">
        <v>36.634999999999998</v>
      </c>
      <c r="N780" s="33">
        <v>14.278</v>
      </c>
    </row>
    <row r="781" spans="1:14" x14ac:dyDescent="0.3">
      <c r="A781" s="36" t="s">
        <v>18</v>
      </c>
      <c r="B781" s="4">
        <v>2012</v>
      </c>
      <c r="C781" s="36" t="s">
        <v>705</v>
      </c>
      <c r="D781" s="36" t="s">
        <v>282</v>
      </c>
      <c r="E781" s="41">
        <v>9227</v>
      </c>
      <c r="F781" s="16">
        <v>25800</v>
      </c>
      <c r="G781" s="16">
        <v>28603.7</v>
      </c>
      <c r="H781" s="33">
        <v>1366.8</v>
      </c>
      <c r="I781" s="44">
        <v>1391431.6</v>
      </c>
      <c r="J781" s="44">
        <v>2860.37</v>
      </c>
      <c r="K781" s="46">
        <v>3.1</v>
      </c>
      <c r="L781" s="33">
        <v>26</v>
      </c>
      <c r="M781" s="33">
        <v>36.634999999999998</v>
      </c>
      <c r="N781" s="33">
        <v>14.278</v>
      </c>
    </row>
    <row r="782" spans="1:14" x14ac:dyDescent="0.3">
      <c r="A782" s="36" t="s">
        <v>31</v>
      </c>
      <c r="B782" s="4">
        <v>2012</v>
      </c>
      <c r="C782" s="36" t="s">
        <v>49</v>
      </c>
      <c r="D782" s="36" t="s">
        <v>282</v>
      </c>
      <c r="E782" s="41">
        <v>3182</v>
      </c>
      <c r="F782" s="16">
        <v>1111</v>
      </c>
      <c r="G782" s="16">
        <v>1438.2640000000001</v>
      </c>
      <c r="H782" s="33">
        <v>1366.8</v>
      </c>
      <c r="I782" s="44">
        <v>479845.6</v>
      </c>
      <c r="J782" s="44">
        <v>986.42</v>
      </c>
      <c r="K782" s="46">
        <v>0.45200000000000001</v>
      </c>
      <c r="L782" s="33">
        <v>26</v>
      </c>
      <c r="M782" s="33">
        <v>36.634999999999998</v>
      </c>
      <c r="N782" s="33">
        <v>14.278</v>
      </c>
    </row>
    <row r="783" spans="1:14" x14ac:dyDescent="0.3">
      <c r="A783" s="36" t="s">
        <v>32</v>
      </c>
      <c r="B783" s="4">
        <v>2012</v>
      </c>
      <c r="C783" s="36" t="s">
        <v>49</v>
      </c>
      <c r="D783" s="36" t="s">
        <v>282</v>
      </c>
      <c r="E783" s="41">
        <v>95277</v>
      </c>
      <c r="F783" s="16">
        <v>30509</v>
      </c>
      <c r="G783" s="16">
        <v>30509</v>
      </c>
      <c r="H783" s="33">
        <v>1366.8</v>
      </c>
      <c r="I783" s="44">
        <v>14367771.6</v>
      </c>
      <c r="J783" s="44">
        <v>29535.87</v>
      </c>
      <c r="K783" s="46">
        <v>0.32021369270652938</v>
      </c>
      <c r="L783" s="33">
        <v>26</v>
      </c>
      <c r="M783" s="33">
        <v>36.634999999999998</v>
      </c>
      <c r="N783" s="33">
        <v>14.278</v>
      </c>
    </row>
    <row r="784" spans="1:14" x14ac:dyDescent="0.3">
      <c r="A784" s="36" t="s">
        <v>32</v>
      </c>
      <c r="B784" s="4">
        <v>2012</v>
      </c>
      <c r="C784" s="36" t="s">
        <v>27</v>
      </c>
      <c r="D784" s="36" t="s">
        <v>282</v>
      </c>
      <c r="E784" s="41">
        <v>3385</v>
      </c>
      <c r="F784" s="16">
        <v>850</v>
      </c>
      <c r="G784" s="16">
        <v>964.72499999999991</v>
      </c>
      <c r="H784" s="33">
        <v>1366.8</v>
      </c>
      <c r="I784" s="44">
        <v>510458</v>
      </c>
      <c r="J784" s="44">
        <v>1049.3499999999999</v>
      </c>
      <c r="K784" s="46">
        <v>0.28499999999999998</v>
      </c>
      <c r="L784" s="33">
        <v>26</v>
      </c>
      <c r="M784" s="33">
        <v>36.634999999999998</v>
      </c>
      <c r="N784" s="33">
        <v>14.278</v>
      </c>
    </row>
    <row r="785" spans="1:14" x14ac:dyDescent="0.3">
      <c r="A785" s="36" t="s">
        <v>20</v>
      </c>
      <c r="B785" s="4">
        <v>2012</v>
      </c>
      <c r="C785" s="36" t="s">
        <v>27</v>
      </c>
      <c r="D785" s="36" t="s">
        <v>282</v>
      </c>
      <c r="E785" s="41">
        <v>102230</v>
      </c>
      <c r="F785" s="16">
        <v>143226</v>
      </c>
      <c r="G785" s="16">
        <v>164590.30000000002</v>
      </c>
      <c r="H785" s="33">
        <v>1366.8</v>
      </c>
      <c r="I785" s="44">
        <v>15416284</v>
      </c>
      <c r="J785" s="44">
        <v>31691.3</v>
      </c>
      <c r="K785" s="46">
        <v>1.61</v>
      </c>
      <c r="L785" s="33">
        <v>26</v>
      </c>
      <c r="M785" s="33">
        <v>36.634999999999998</v>
      </c>
      <c r="N785" s="33">
        <v>14.278</v>
      </c>
    </row>
    <row r="786" spans="1:14" x14ac:dyDescent="0.3">
      <c r="A786" s="36" t="s">
        <v>22</v>
      </c>
      <c r="B786" s="4">
        <v>2012</v>
      </c>
      <c r="C786" s="36" t="s">
        <v>49</v>
      </c>
      <c r="D786" s="36" t="s">
        <v>244</v>
      </c>
      <c r="E786" s="41">
        <v>17300</v>
      </c>
      <c r="F786" s="16">
        <v>16500</v>
      </c>
      <c r="G786" s="16">
        <v>16500</v>
      </c>
      <c r="H786" s="33">
        <v>460.6</v>
      </c>
      <c r="I786" s="44">
        <v>2547420.92</v>
      </c>
      <c r="J786" s="44">
        <v>5363</v>
      </c>
      <c r="K786" s="46">
        <v>0.95375722543352603</v>
      </c>
      <c r="L786" s="33">
        <v>26.762</v>
      </c>
      <c r="M786" s="33">
        <v>38.332000000000001</v>
      </c>
      <c r="N786" s="33">
        <v>16.164999999999999</v>
      </c>
    </row>
    <row r="787" spans="1:14" x14ac:dyDescent="0.3">
      <c r="A787" s="36" t="s">
        <v>13</v>
      </c>
      <c r="B787" s="4">
        <v>2012</v>
      </c>
      <c r="C787" s="36" t="s">
        <v>49</v>
      </c>
      <c r="D787" s="36" t="s">
        <v>244</v>
      </c>
      <c r="E787" s="41">
        <v>672000</v>
      </c>
      <c r="F787" s="16">
        <v>1408100</v>
      </c>
      <c r="G787" s="16">
        <v>1330560</v>
      </c>
      <c r="H787" s="33">
        <v>460.6</v>
      </c>
      <c r="I787" s="44">
        <v>101337600</v>
      </c>
      <c r="J787" s="44">
        <v>208320</v>
      </c>
      <c r="K787" s="46">
        <v>1.98</v>
      </c>
      <c r="L787" s="33">
        <v>27.2485</v>
      </c>
      <c r="M787" s="33">
        <v>38.332000000000001</v>
      </c>
      <c r="N787" s="33">
        <v>16.164999999999999</v>
      </c>
    </row>
    <row r="788" spans="1:14" x14ac:dyDescent="0.3">
      <c r="A788" s="36" t="s">
        <v>13</v>
      </c>
      <c r="B788" s="4">
        <v>2012</v>
      </c>
      <c r="C788" s="36" t="s">
        <v>120</v>
      </c>
      <c r="D788" s="36" t="s">
        <v>244</v>
      </c>
      <c r="E788" s="41">
        <v>29100</v>
      </c>
      <c r="F788" s="16">
        <v>89200</v>
      </c>
      <c r="G788" s="16">
        <v>85641.3</v>
      </c>
      <c r="H788" s="33">
        <v>460.6</v>
      </c>
      <c r="I788" s="44">
        <v>4388280</v>
      </c>
      <c r="J788" s="44">
        <v>9021</v>
      </c>
      <c r="K788" s="46">
        <v>2.9430000000000001</v>
      </c>
      <c r="L788" s="33">
        <v>26.762</v>
      </c>
      <c r="M788" s="33">
        <v>38.332000000000001</v>
      </c>
      <c r="N788" s="33">
        <v>16.164999999999999</v>
      </c>
    </row>
    <row r="789" spans="1:14" x14ac:dyDescent="0.3">
      <c r="A789" s="36" t="s">
        <v>18</v>
      </c>
      <c r="B789" s="4">
        <v>2012</v>
      </c>
      <c r="C789" s="36" t="s">
        <v>705</v>
      </c>
      <c r="D789" s="36" t="s">
        <v>244</v>
      </c>
      <c r="E789" s="41">
        <v>176600</v>
      </c>
      <c r="F789" s="16">
        <v>1228606.2</v>
      </c>
      <c r="G789" s="16">
        <v>1228606.2</v>
      </c>
      <c r="H789" s="33">
        <v>460.6</v>
      </c>
      <c r="I789" s="44">
        <v>26631280</v>
      </c>
      <c r="J789" s="44">
        <v>54746</v>
      </c>
      <c r="K789" s="46">
        <v>6.9569999999999999</v>
      </c>
      <c r="L789" s="33">
        <v>26.762</v>
      </c>
      <c r="M789" s="33">
        <v>38.332000000000001</v>
      </c>
      <c r="N789" s="33">
        <v>16.164999999999999</v>
      </c>
    </row>
    <row r="790" spans="1:14" x14ac:dyDescent="0.3">
      <c r="A790" s="36" t="s">
        <v>32</v>
      </c>
      <c r="B790" s="4">
        <v>2012</v>
      </c>
      <c r="C790" s="36" t="s">
        <v>49</v>
      </c>
      <c r="D790" s="36" t="s">
        <v>244</v>
      </c>
      <c r="E790" s="41">
        <v>94400</v>
      </c>
      <c r="F790" s="16">
        <v>59600</v>
      </c>
      <c r="G790" s="16">
        <v>54751.999999999993</v>
      </c>
      <c r="H790" s="33">
        <v>460.6</v>
      </c>
      <c r="I790" s="44">
        <v>14235520</v>
      </c>
      <c r="J790" s="44">
        <v>29264</v>
      </c>
      <c r="K790" s="46">
        <v>0.57999999999999996</v>
      </c>
      <c r="L790" s="33">
        <v>27.2485</v>
      </c>
      <c r="M790" s="33">
        <v>38.332000000000001</v>
      </c>
      <c r="N790" s="33">
        <v>16.164999999999999</v>
      </c>
    </row>
    <row r="791" spans="1:14" x14ac:dyDescent="0.3">
      <c r="A791" s="36" t="s">
        <v>32</v>
      </c>
      <c r="B791" s="4">
        <v>2012</v>
      </c>
      <c r="C791" s="36" t="s">
        <v>120</v>
      </c>
      <c r="D791" s="36" t="s">
        <v>244</v>
      </c>
      <c r="E791" s="41">
        <v>400</v>
      </c>
      <c r="F791" s="16">
        <v>500</v>
      </c>
      <c r="G791" s="16">
        <v>500</v>
      </c>
      <c r="H791" s="33">
        <v>460.6</v>
      </c>
      <c r="I791" s="44">
        <v>60320</v>
      </c>
      <c r="J791" s="44">
        <v>124</v>
      </c>
      <c r="K791" s="46">
        <v>1.25</v>
      </c>
      <c r="L791" s="33">
        <v>26.762</v>
      </c>
      <c r="M791" s="33">
        <v>38.332000000000001</v>
      </c>
      <c r="N791" s="33" t="s">
        <v>455</v>
      </c>
    </row>
    <row r="792" spans="1:14" x14ac:dyDescent="0.3">
      <c r="A792" s="36" t="s">
        <v>20</v>
      </c>
      <c r="B792" s="4">
        <v>2012</v>
      </c>
      <c r="C792" s="36" t="s">
        <v>27</v>
      </c>
      <c r="D792" s="36" t="s">
        <v>244</v>
      </c>
      <c r="E792" s="41">
        <v>1023500</v>
      </c>
      <c r="F792" s="16">
        <v>2944000</v>
      </c>
      <c r="G792" s="16">
        <v>2990667</v>
      </c>
      <c r="H792" s="33">
        <v>460.6</v>
      </c>
      <c r="I792" s="44">
        <v>154343800</v>
      </c>
      <c r="J792" s="44">
        <v>317285</v>
      </c>
      <c r="K792" s="46">
        <v>2.9220000000000002</v>
      </c>
      <c r="L792" s="33">
        <v>26.762</v>
      </c>
      <c r="M792" s="33">
        <v>38.332000000000001</v>
      </c>
      <c r="N792" s="33">
        <v>16.413681818181825</v>
      </c>
    </row>
    <row r="793" spans="1:14" x14ac:dyDescent="0.3">
      <c r="A793" s="36" t="s">
        <v>13</v>
      </c>
      <c r="B793" s="4">
        <v>2012</v>
      </c>
      <c r="C793" s="36" t="s">
        <v>49</v>
      </c>
      <c r="D793" s="36" t="s">
        <v>258</v>
      </c>
      <c r="E793" s="41">
        <v>1206255</v>
      </c>
      <c r="F793" s="16">
        <v>3941000</v>
      </c>
      <c r="G793" s="16">
        <v>3668221.4550000001</v>
      </c>
      <c r="H793" s="33">
        <v>307.89999999999998</v>
      </c>
      <c r="I793" s="44">
        <v>181903254</v>
      </c>
      <c r="J793" s="44">
        <v>373939.05</v>
      </c>
      <c r="K793" s="46">
        <v>3.0409999999999999</v>
      </c>
      <c r="L793" s="33">
        <v>25.414999999999999</v>
      </c>
      <c r="M793" s="33">
        <v>38.273000000000003</v>
      </c>
      <c r="N793" s="33">
        <v>13.545999999999999</v>
      </c>
    </row>
    <row r="794" spans="1:14" x14ac:dyDescent="0.3">
      <c r="A794" s="36" t="s">
        <v>18</v>
      </c>
      <c r="B794" s="4">
        <v>2012</v>
      </c>
      <c r="C794" s="36" t="s">
        <v>705</v>
      </c>
      <c r="D794" s="36" t="s">
        <v>258</v>
      </c>
      <c r="E794" s="41">
        <v>100986</v>
      </c>
      <c r="F794" s="16">
        <v>7500000</v>
      </c>
      <c r="G794" s="16">
        <v>6202762.0919999992</v>
      </c>
      <c r="H794" s="33">
        <v>307.89999999999998</v>
      </c>
      <c r="I794" s="44">
        <v>15228688.800000001</v>
      </c>
      <c r="J794" s="44">
        <v>31305.66</v>
      </c>
      <c r="K794" s="46">
        <v>61.421999999999997</v>
      </c>
      <c r="L794" s="33">
        <v>25.414999999999999</v>
      </c>
      <c r="M794" s="33">
        <v>38.273000000000003</v>
      </c>
      <c r="N794" s="33">
        <v>13.545999999999999</v>
      </c>
    </row>
    <row r="795" spans="1:14" x14ac:dyDescent="0.3">
      <c r="A795" s="36" t="s">
        <v>31</v>
      </c>
      <c r="B795" s="4">
        <v>2012</v>
      </c>
      <c r="C795" s="36" t="s">
        <v>49</v>
      </c>
      <c r="D795" s="36" t="s">
        <v>258</v>
      </c>
      <c r="E795" s="41">
        <v>3891</v>
      </c>
      <c r="F795" s="16">
        <v>8400</v>
      </c>
      <c r="G795" s="16">
        <v>8120.5170000000007</v>
      </c>
      <c r="H795" s="33">
        <v>307.89999999999998</v>
      </c>
      <c r="I795" s="44">
        <v>586762.80000000005</v>
      </c>
      <c r="J795" s="44">
        <v>1206.21</v>
      </c>
      <c r="K795" s="46">
        <v>2.0870000000000002</v>
      </c>
      <c r="L795" s="33">
        <v>25.414999999999999</v>
      </c>
      <c r="M795" s="33">
        <v>38.273000000000003</v>
      </c>
      <c r="N795" s="33">
        <v>13.545999999999999</v>
      </c>
    </row>
    <row r="796" spans="1:14" x14ac:dyDescent="0.3">
      <c r="A796" s="36" t="s">
        <v>32</v>
      </c>
      <c r="B796" s="4">
        <v>2012</v>
      </c>
      <c r="C796" s="36" t="s">
        <v>49</v>
      </c>
      <c r="D796" s="36" t="s">
        <v>258</v>
      </c>
      <c r="E796" s="41">
        <v>2156</v>
      </c>
      <c r="F796" s="16">
        <v>694.23199999999997</v>
      </c>
      <c r="G796" s="16">
        <v>694.23199999999997</v>
      </c>
      <c r="H796" s="33">
        <v>307.89999999999998</v>
      </c>
      <c r="I796" s="44">
        <v>325124.8</v>
      </c>
      <c r="J796" s="44">
        <v>668.36</v>
      </c>
      <c r="K796" s="46">
        <v>0.32200000000000001</v>
      </c>
      <c r="L796" s="33">
        <v>25.414999999999999</v>
      </c>
      <c r="M796" s="33" t="s">
        <v>456</v>
      </c>
      <c r="N796" s="33">
        <v>13.545999999999999</v>
      </c>
    </row>
    <row r="797" spans="1:14" x14ac:dyDescent="0.3">
      <c r="A797" s="36" t="s">
        <v>20</v>
      </c>
      <c r="B797" s="4">
        <v>2012</v>
      </c>
      <c r="C797" s="36" t="s">
        <v>27</v>
      </c>
      <c r="D797" s="36" t="s">
        <v>258</v>
      </c>
      <c r="E797" s="41">
        <v>2496905</v>
      </c>
      <c r="F797" s="16">
        <v>11117000</v>
      </c>
      <c r="G797" s="16">
        <v>11011351.050000001</v>
      </c>
      <c r="H797" s="33">
        <v>307.89999999999998</v>
      </c>
      <c r="I797" s="44">
        <v>376533274</v>
      </c>
      <c r="J797" s="44">
        <v>774040.55</v>
      </c>
      <c r="K797" s="46" t="s">
        <v>457</v>
      </c>
      <c r="L797" s="33">
        <v>25.414999999999999</v>
      </c>
      <c r="M797" s="33">
        <v>38.022088888888902</v>
      </c>
      <c r="N797" s="33">
        <v>13.545999999999999</v>
      </c>
    </row>
    <row r="798" spans="1:14" x14ac:dyDescent="0.3">
      <c r="A798" s="36" t="s">
        <v>22</v>
      </c>
      <c r="B798" s="4">
        <v>2012</v>
      </c>
      <c r="C798" s="36" t="s">
        <v>49</v>
      </c>
      <c r="D798" s="36" t="s">
        <v>259</v>
      </c>
      <c r="E798" s="41">
        <v>2338</v>
      </c>
      <c r="F798" s="16">
        <v>2450</v>
      </c>
      <c r="G798" s="16">
        <v>1980.2859999999998</v>
      </c>
      <c r="H798" s="33">
        <v>1035</v>
      </c>
      <c r="I798" s="44">
        <v>352570.4</v>
      </c>
      <c r="J798" s="44">
        <v>724.78</v>
      </c>
      <c r="K798" s="46">
        <v>0.84699999999999998</v>
      </c>
      <c r="L798" s="33">
        <v>21.056000000000001</v>
      </c>
      <c r="M798" s="33">
        <v>32.268000000000001</v>
      </c>
      <c r="N798" s="33">
        <v>11.587</v>
      </c>
    </row>
    <row r="799" spans="1:14" x14ac:dyDescent="0.3">
      <c r="A799" s="36" t="s">
        <v>13</v>
      </c>
      <c r="B799" s="4">
        <v>2012</v>
      </c>
      <c r="C799" s="36" t="s">
        <v>49</v>
      </c>
      <c r="D799" s="36" t="s">
        <v>259</v>
      </c>
      <c r="E799" s="41">
        <v>75380</v>
      </c>
      <c r="F799" s="16">
        <v>111252</v>
      </c>
      <c r="G799" s="16">
        <v>118874.26</v>
      </c>
      <c r="H799" s="33">
        <v>1035</v>
      </c>
      <c r="I799" s="44">
        <v>11367304</v>
      </c>
      <c r="J799" s="44">
        <v>23367.8</v>
      </c>
      <c r="K799" s="46">
        <v>1.577</v>
      </c>
      <c r="L799" s="33">
        <v>21.056000000000001</v>
      </c>
      <c r="M799" s="33">
        <v>32.268000000000001</v>
      </c>
      <c r="N799" s="33">
        <v>11.587</v>
      </c>
    </row>
    <row r="800" spans="1:14" x14ac:dyDescent="0.3">
      <c r="A800" s="36" t="s">
        <v>18</v>
      </c>
      <c r="B800" s="4">
        <v>2012</v>
      </c>
      <c r="C800" s="36" t="s">
        <v>705</v>
      </c>
      <c r="D800" s="36" t="s">
        <v>259</v>
      </c>
      <c r="E800" s="41">
        <v>1836</v>
      </c>
      <c r="F800" s="16">
        <v>38063</v>
      </c>
      <c r="G800" s="16">
        <v>30066.336000000003</v>
      </c>
      <c r="H800" s="33">
        <v>1035</v>
      </c>
      <c r="I800" s="44">
        <v>276868.8</v>
      </c>
      <c r="J800" s="44">
        <v>569.16</v>
      </c>
      <c r="K800" s="46">
        <v>16.376000000000001</v>
      </c>
      <c r="L800" s="33">
        <v>21.056000000000001</v>
      </c>
      <c r="M800" s="33">
        <v>32.268000000000001</v>
      </c>
      <c r="N800" s="33">
        <v>11.587</v>
      </c>
    </row>
    <row r="801" spans="1:14" x14ac:dyDescent="0.3">
      <c r="A801" s="36" t="s">
        <v>32</v>
      </c>
      <c r="B801" s="4">
        <v>2012</v>
      </c>
      <c r="C801" s="36" t="s">
        <v>49</v>
      </c>
      <c r="D801" s="36" t="s">
        <v>259</v>
      </c>
      <c r="E801" s="41">
        <v>9519</v>
      </c>
      <c r="F801" s="16">
        <v>3841</v>
      </c>
      <c r="G801" s="16">
        <v>5016.5129999999999</v>
      </c>
      <c r="H801" s="33">
        <v>1035</v>
      </c>
      <c r="I801" s="44">
        <v>1435465.2</v>
      </c>
      <c r="J801" s="44">
        <v>2950.89</v>
      </c>
      <c r="K801" s="46">
        <v>0.52700000000000002</v>
      </c>
      <c r="L801" s="33">
        <v>21.056000000000001</v>
      </c>
      <c r="M801" s="33" t="s">
        <v>458</v>
      </c>
      <c r="N801" s="33">
        <v>11.587</v>
      </c>
    </row>
    <row r="802" spans="1:14" x14ac:dyDescent="0.3">
      <c r="A802" s="36" t="s">
        <v>20</v>
      </c>
      <c r="B802" s="4">
        <v>2012</v>
      </c>
      <c r="C802" s="36" t="s">
        <v>27</v>
      </c>
      <c r="D802" s="36" t="s">
        <v>259</v>
      </c>
      <c r="E802" s="41">
        <v>350121</v>
      </c>
      <c r="F802" s="16">
        <v>656543</v>
      </c>
      <c r="G802" s="16">
        <v>663129.174</v>
      </c>
      <c r="H802" s="33">
        <v>1035</v>
      </c>
      <c r="I802" s="44">
        <v>52798246.799999997</v>
      </c>
      <c r="J802" s="44">
        <v>108537.51</v>
      </c>
      <c r="K802" s="46">
        <v>1.8939999999999999</v>
      </c>
      <c r="L802" s="33">
        <v>21.056000000000001</v>
      </c>
      <c r="M802" s="33">
        <v>32.268000000000001</v>
      </c>
      <c r="N802" s="33">
        <v>11.587</v>
      </c>
    </row>
    <row r="803" spans="1:14" x14ac:dyDescent="0.3">
      <c r="A803" s="36" t="s">
        <v>22</v>
      </c>
      <c r="B803" s="4">
        <v>2012</v>
      </c>
      <c r="C803" s="36" t="s">
        <v>49</v>
      </c>
      <c r="D803" s="36" t="s">
        <v>246</v>
      </c>
      <c r="E803" s="41">
        <v>415</v>
      </c>
      <c r="F803" s="16">
        <v>127</v>
      </c>
      <c r="G803" s="16">
        <v>80.510000000000005</v>
      </c>
      <c r="H803" s="33">
        <v>1049.5</v>
      </c>
      <c r="I803" s="44">
        <v>62582</v>
      </c>
      <c r="J803" s="44">
        <v>128.65</v>
      </c>
      <c r="K803" s="46">
        <v>0.19400000000000001</v>
      </c>
      <c r="L803" s="33">
        <v>25.753</v>
      </c>
      <c r="M803" s="33">
        <v>37.198999999999998</v>
      </c>
      <c r="N803" s="33">
        <v>14.507999999999999</v>
      </c>
    </row>
    <row r="804" spans="1:14" x14ac:dyDescent="0.3">
      <c r="A804" s="36" t="s">
        <v>13</v>
      </c>
      <c r="B804" s="4">
        <v>2012</v>
      </c>
      <c r="C804" s="36" t="s">
        <v>49</v>
      </c>
      <c r="D804" s="36" t="s">
        <v>246</v>
      </c>
      <c r="E804" s="41">
        <v>1791157</v>
      </c>
      <c r="F804" s="16">
        <v>3106146</v>
      </c>
      <c r="G804" s="16">
        <v>2921377.0669999998</v>
      </c>
      <c r="H804" s="33">
        <v>1049.5</v>
      </c>
      <c r="I804" s="44">
        <v>270106475.60000002</v>
      </c>
      <c r="J804" s="44">
        <v>555258.67000000004</v>
      </c>
      <c r="K804" s="46">
        <v>1.631</v>
      </c>
      <c r="L804" s="33">
        <v>25.753</v>
      </c>
      <c r="M804" s="33">
        <v>37.198999999999998</v>
      </c>
      <c r="N804" s="33">
        <v>14.507999999999999</v>
      </c>
    </row>
    <row r="805" spans="1:14" x14ac:dyDescent="0.3">
      <c r="A805" s="36" t="s">
        <v>18</v>
      </c>
      <c r="B805" s="4">
        <v>2012</v>
      </c>
      <c r="C805" s="36" t="s">
        <v>705</v>
      </c>
      <c r="D805" s="36" t="s">
        <v>246</v>
      </c>
      <c r="E805" s="41">
        <v>53901</v>
      </c>
      <c r="F805" s="16">
        <v>1986251.85</v>
      </c>
      <c r="G805" s="16">
        <v>1986251.85</v>
      </c>
      <c r="H805" s="33">
        <v>1049.5</v>
      </c>
      <c r="I805" s="44">
        <v>8128270.7999999998</v>
      </c>
      <c r="J805" s="44">
        <v>16709.310000000001</v>
      </c>
      <c r="K805" s="46">
        <v>36.85</v>
      </c>
      <c r="L805" s="33">
        <v>25.753</v>
      </c>
      <c r="M805" s="33">
        <v>37.198999999999998</v>
      </c>
      <c r="N805" s="33">
        <v>14.507999999999999</v>
      </c>
    </row>
    <row r="806" spans="1:14" x14ac:dyDescent="0.3">
      <c r="A806" s="36" t="s">
        <v>31</v>
      </c>
      <c r="B806" s="4">
        <v>2012</v>
      </c>
      <c r="C806" s="36" t="s">
        <v>705</v>
      </c>
      <c r="D806" s="36" t="s">
        <v>246</v>
      </c>
      <c r="E806" s="41">
        <v>48</v>
      </c>
      <c r="F806" s="16">
        <v>38</v>
      </c>
      <c r="G806" s="16">
        <v>29.28</v>
      </c>
      <c r="H806" s="33">
        <v>1049.5</v>
      </c>
      <c r="I806" s="44">
        <v>7238.4</v>
      </c>
      <c r="J806" s="44">
        <v>14.88</v>
      </c>
      <c r="K806" s="46">
        <v>0.61</v>
      </c>
      <c r="L806" s="33">
        <v>25.753</v>
      </c>
      <c r="M806" s="33">
        <v>37.302186440677957</v>
      </c>
      <c r="N806" s="33">
        <v>14.507999999999999</v>
      </c>
    </row>
    <row r="807" spans="1:14" x14ac:dyDescent="0.3">
      <c r="A807" s="36" t="s">
        <v>32</v>
      </c>
      <c r="B807" s="4">
        <v>2012</v>
      </c>
      <c r="C807" s="36" t="s">
        <v>49</v>
      </c>
      <c r="D807" s="36" t="s">
        <v>246</v>
      </c>
      <c r="E807" s="41">
        <v>621877</v>
      </c>
      <c r="F807" s="16">
        <v>265541.47899999999</v>
      </c>
      <c r="G807" s="16">
        <v>265541.47899999999</v>
      </c>
      <c r="H807" s="33">
        <v>1049.5</v>
      </c>
      <c r="I807" s="44">
        <v>93779051.599999994</v>
      </c>
      <c r="J807" s="44">
        <v>192781.87</v>
      </c>
      <c r="K807" s="46">
        <v>0.42699999999999999</v>
      </c>
      <c r="L807" s="33">
        <v>25.753</v>
      </c>
      <c r="M807" s="33">
        <v>37.198999999999998</v>
      </c>
      <c r="N807" s="33">
        <v>14.507999999999999</v>
      </c>
    </row>
    <row r="808" spans="1:14" x14ac:dyDescent="0.3">
      <c r="A808" s="36" t="s">
        <v>32</v>
      </c>
      <c r="B808" s="4">
        <v>2012</v>
      </c>
      <c r="C808" s="36" t="s">
        <v>27</v>
      </c>
      <c r="D808" s="36" t="s">
        <v>246</v>
      </c>
      <c r="E808" s="41">
        <v>6608</v>
      </c>
      <c r="F808" s="16">
        <v>3434</v>
      </c>
      <c r="G808" s="16">
        <v>2365.6639999999998</v>
      </c>
      <c r="H808" s="33">
        <v>1049.5</v>
      </c>
      <c r="I808" s="44">
        <v>118704647.69562501</v>
      </c>
      <c r="J808" s="44">
        <v>2048.48</v>
      </c>
      <c r="K808" s="46">
        <v>0.35799999999999998</v>
      </c>
      <c r="L808" s="33">
        <v>25.753</v>
      </c>
      <c r="M808" s="33">
        <v>37.198999999999998</v>
      </c>
      <c r="N808" s="33">
        <v>14.507999999999999</v>
      </c>
    </row>
    <row r="809" spans="1:14" x14ac:dyDescent="0.3">
      <c r="A809" s="36" t="s">
        <v>20</v>
      </c>
      <c r="B809" s="4">
        <v>2012</v>
      </c>
      <c r="C809" s="36" t="s">
        <v>27</v>
      </c>
      <c r="D809" s="36" t="s">
        <v>246</v>
      </c>
      <c r="E809" s="41">
        <v>5601025</v>
      </c>
      <c r="F809" s="16">
        <v>16510524</v>
      </c>
      <c r="G809" s="16">
        <v>16002128.425000001</v>
      </c>
      <c r="H809" s="33">
        <v>1049.5</v>
      </c>
      <c r="I809" s="44">
        <v>844634570</v>
      </c>
      <c r="J809" s="44">
        <v>1736317.75</v>
      </c>
      <c r="K809" s="46">
        <v>2.8570000000000002</v>
      </c>
      <c r="L809" s="33">
        <v>25.753</v>
      </c>
      <c r="M809" s="33">
        <v>37.198999999999998</v>
      </c>
      <c r="N809" s="33">
        <v>14.507999999999999</v>
      </c>
    </row>
    <row r="810" spans="1:14" x14ac:dyDescent="0.3">
      <c r="A810" s="36" t="s">
        <v>22</v>
      </c>
      <c r="B810" s="4">
        <v>2012</v>
      </c>
      <c r="C810" s="36" t="s">
        <v>49</v>
      </c>
      <c r="D810" s="36" t="s">
        <v>248</v>
      </c>
      <c r="E810" s="41">
        <v>124500</v>
      </c>
      <c r="F810" s="16">
        <v>139000</v>
      </c>
      <c r="G810" s="16">
        <v>139066.5</v>
      </c>
      <c r="H810" s="33">
        <v>1003.4</v>
      </c>
      <c r="I810" s="44">
        <v>18774600</v>
      </c>
      <c r="J810" s="44">
        <v>38595</v>
      </c>
      <c r="K810" s="46">
        <v>1.117</v>
      </c>
      <c r="L810" s="33">
        <v>25.826000000000001</v>
      </c>
      <c r="M810" s="33">
        <v>36.264000000000003</v>
      </c>
      <c r="N810" s="33">
        <v>15.257999999999999</v>
      </c>
    </row>
    <row r="811" spans="1:14" x14ac:dyDescent="0.3">
      <c r="A811" s="36" t="s">
        <v>13</v>
      </c>
      <c r="B811" s="4">
        <v>2012</v>
      </c>
      <c r="C811" s="36" t="s">
        <v>49</v>
      </c>
      <c r="D811" s="36" t="s">
        <v>248</v>
      </c>
      <c r="E811" s="41">
        <v>1528100</v>
      </c>
      <c r="F811" s="16">
        <v>3001640</v>
      </c>
      <c r="G811" s="16">
        <v>2010979.6</v>
      </c>
      <c r="H811" s="33">
        <v>1003.4</v>
      </c>
      <c r="I811" s="44">
        <v>230437480</v>
      </c>
      <c r="J811" s="44">
        <v>473711</v>
      </c>
      <c r="K811" s="46">
        <v>1.3160000000000001</v>
      </c>
      <c r="L811" s="33">
        <v>25.826000000000001</v>
      </c>
      <c r="M811" s="33">
        <v>36.270181818181797</v>
      </c>
      <c r="N811" s="33">
        <v>15.257999999999999</v>
      </c>
    </row>
    <row r="812" spans="1:14" x14ac:dyDescent="0.3">
      <c r="A812" s="36" t="s">
        <v>13</v>
      </c>
      <c r="B812" s="4">
        <v>2012</v>
      </c>
      <c r="C812" s="36" t="s">
        <v>120</v>
      </c>
      <c r="D812" s="36" t="s">
        <v>248</v>
      </c>
      <c r="E812" s="41">
        <v>30900</v>
      </c>
      <c r="F812" s="16">
        <v>76400</v>
      </c>
      <c r="G812" s="16">
        <v>73542</v>
      </c>
      <c r="H812" s="33">
        <v>1003.4</v>
      </c>
      <c r="I812" s="44">
        <v>4659720</v>
      </c>
      <c r="J812" s="44">
        <v>9579</v>
      </c>
      <c r="K812" s="46">
        <v>2.38</v>
      </c>
      <c r="L812" s="33">
        <v>25.826000000000001</v>
      </c>
      <c r="M812" s="33">
        <v>36.264000000000003</v>
      </c>
      <c r="N812" s="33">
        <v>15.257999999999999</v>
      </c>
    </row>
    <row r="813" spans="1:14" x14ac:dyDescent="0.3">
      <c r="A813" s="36" t="s">
        <v>18</v>
      </c>
      <c r="B813" s="4">
        <v>2012</v>
      </c>
      <c r="C813" s="36" t="s">
        <v>705</v>
      </c>
      <c r="D813" s="36" t="s">
        <v>248</v>
      </c>
      <c r="E813" s="41">
        <v>938100</v>
      </c>
      <c r="F813" s="16" t="s">
        <v>460</v>
      </c>
      <c r="G813" s="16">
        <v>68898754.5</v>
      </c>
      <c r="H813" s="33">
        <v>1003.4</v>
      </c>
      <c r="I813" s="44">
        <v>141465480</v>
      </c>
      <c r="J813" s="44">
        <v>290811</v>
      </c>
      <c r="K813" s="46">
        <v>73.444999999999993</v>
      </c>
      <c r="L813" s="33">
        <v>25.826000000000001</v>
      </c>
      <c r="M813" s="33">
        <v>36.264000000000003</v>
      </c>
      <c r="N813" s="33">
        <v>15.758383720930244</v>
      </c>
    </row>
    <row r="814" spans="1:14" x14ac:dyDescent="0.3">
      <c r="A814" s="36" t="s">
        <v>31</v>
      </c>
      <c r="B814" s="4">
        <v>2012</v>
      </c>
      <c r="C814" s="36" t="s">
        <v>49</v>
      </c>
      <c r="D814" s="36" t="s">
        <v>248</v>
      </c>
      <c r="E814" s="41">
        <v>34600</v>
      </c>
      <c r="F814" s="16">
        <v>14250</v>
      </c>
      <c r="G814" s="16">
        <v>14151.4</v>
      </c>
      <c r="H814" s="33">
        <v>1003.4</v>
      </c>
      <c r="I814" s="44">
        <v>5217680</v>
      </c>
      <c r="J814" s="44">
        <v>10726</v>
      </c>
      <c r="K814" s="46">
        <v>0.40899999999999997</v>
      </c>
      <c r="L814" s="33">
        <v>25.826000000000001</v>
      </c>
      <c r="M814" s="33">
        <v>36.264000000000003</v>
      </c>
      <c r="N814" s="33">
        <v>15.257999999999999</v>
      </c>
    </row>
    <row r="815" spans="1:14" x14ac:dyDescent="0.3">
      <c r="A815" s="36" t="s">
        <v>31</v>
      </c>
      <c r="B815" s="4">
        <v>2012</v>
      </c>
      <c r="C815" s="36" t="s">
        <v>27</v>
      </c>
      <c r="D815" s="36" t="s">
        <v>248</v>
      </c>
      <c r="E815" s="41">
        <v>41700</v>
      </c>
      <c r="F815" s="16">
        <v>18840</v>
      </c>
      <c r="G815" s="16">
        <v>18139.5</v>
      </c>
      <c r="H815" s="33">
        <v>1003.4</v>
      </c>
      <c r="I815" s="44">
        <v>6288360</v>
      </c>
      <c r="J815" s="44">
        <v>12927</v>
      </c>
      <c r="K815" s="46">
        <v>0.435</v>
      </c>
      <c r="L815" s="33">
        <v>25.826000000000001</v>
      </c>
      <c r="M815" s="33">
        <v>36.264000000000003</v>
      </c>
      <c r="N815" s="33">
        <v>15.257999999999999</v>
      </c>
    </row>
    <row r="816" spans="1:14" x14ac:dyDescent="0.3">
      <c r="A816" s="36" t="s">
        <v>31</v>
      </c>
      <c r="B816" s="4">
        <v>2012</v>
      </c>
      <c r="C816" s="36" t="s">
        <v>120</v>
      </c>
      <c r="D816" s="36" t="s">
        <v>248</v>
      </c>
      <c r="E816" s="41">
        <v>3900</v>
      </c>
      <c r="F816" s="16">
        <v>3500</v>
      </c>
      <c r="G816" s="16">
        <v>2909.4</v>
      </c>
      <c r="H816" s="33">
        <v>1003.4</v>
      </c>
      <c r="I816" s="44">
        <v>588120</v>
      </c>
      <c r="J816" s="44">
        <v>1209</v>
      </c>
      <c r="K816" s="46">
        <v>0.746</v>
      </c>
      <c r="L816" s="33">
        <v>25.826000000000001</v>
      </c>
      <c r="M816" s="33">
        <v>36.264000000000003</v>
      </c>
      <c r="N816" s="33">
        <v>15.257999999999999</v>
      </c>
    </row>
    <row r="817" spans="1:14" x14ac:dyDescent="0.3">
      <c r="A817" s="36" t="s">
        <v>32</v>
      </c>
      <c r="B817" s="4">
        <v>2012</v>
      </c>
      <c r="C817" s="36" t="s">
        <v>49</v>
      </c>
      <c r="D817" s="36" t="s">
        <v>248</v>
      </c>
      <c r="E817" s="41">
        <v>360300</v>
      </c>
      <c r="F817" s="16">
        <v>213600</v>
      </c>
      <c r="G817" s="16">
        <v>206091.59999999998</v>
      </c>
      <c r="H817" s="33">
        <v>1003.4</v>
      </c>
      <c r="I817" s="44">
        <v>54333240</v>
      </c>
      <c r="J817" s="44">
        <v>111693</v>
      </c>
      <c r="K817" s="46">
        <v>0.57199999999999995</v>
      </c>
      <c r="L817" s="33">
        <v>25.826000000000001</v>
      </c>
      <c r="M817" s="33">
        <v>36.264000000000003</v>
      </c>
      <c r="N817" s="33">
        <v>15.257999999999999</v>
      </c>
    </row>
    <row r="818" spans="1:14" x14ac:dyDescent="0.3">
      <c r="A818" s="36" t="s">
        <v>20</v>
      </c>
      <c r="B818" s="4">
        <v>2012</v>
      </c>
      <c r="C818" s="36" t="s">
        <v>27</v>
      </c>
      <c r="D818" s="36" t="s">
        <v>248</v>
      </c>
      <c r="E818" s="41">
        <v>785000</v>
      </c>
      <c r="F818" s="16">
        <v>1198700</v>
      </c>
      <c r="G818" s="16">
        <v>1146885</v>
      </c>
      <c r="H818" s="33">
        <v>1003.4</v>
      </c>
      <c r="I818" s="44">
        <v>118378000</v>
      </c>
      <c r="J818" s="44">
        <v>243350</v>
      </c>
      <c r="K818" s="46">
        <v>1.4610000000000001</v>
      </c>
      <c r="L818" s="33">
        <v>25.826000000000001</v>
      </c>
      <c r="M818" s="33">
        <v>36.264000000000003</v>
      </c>
      <c r="N818" s="33">
        <v>15.257999999999999</v>
      </c>
    </row>
    <row r="819" spans="1:14" x14ac:dyDescent="0.3">
      <c r="A819" s="36" t="s">
        <v>13</v>
      </c>
      <c r="B819" s="4">
        <v>2012</v>
      </c>
      <c r="C819" s="36" t="s">
        <v>49</v>
      </c>
      <c r="D819" s="36" t="s">
        <v>330</v>
      </c>
      <c r="E819" s="41">
        <v>122690</v>
      </c>
      <c r="F819" s="16">
        <v>257580</v>
      </c>
      <c r="G819" s="16">
        <v>237773.22</v>
      </c>
      <c r="H819" s="33">
        <v>1176.7</v>
      </c>
      <c r="I819" s="44">
        <v>18501652</v>
      </c>
      <c r="J819" s="44">
        <v>38033.9</v>
      </c>
      <c r="K819" s="46">
        <v>1.9379999999999999</v>
      </c>
      <c r="L819" s="33">
        <v>21.012</v>
      </c>
      <c r="M819" s="33">
        <v>29.929468750000002</v>
      </c>
      <c r="N819" s="33">
        <v>13.144</v>
      </c>
    </row>
    <row r="820" spans="1:14" x14ac:dyDescent="0.3">
      <c r="A820" s="36" t="s">
        <v>18</v>
      </c>
      <c r="B820" s="4">
        <v>2012</v>
      </c>
      <c r="C820" s="36" t="s">
        <v>705</v>
      </c>
      <c r="D820" s="36" t="s">
        <v>330</v>
      </c>
      <c r="E820" s="41">
        <v>5500</v>
      </c>
      <c r="F820" s="16">
        <v>292677</v>
      </c>
      <c r="G820" s="16">
        <v>292677</v>
      </c>
      <c r="H820" s="33">
        <v>1176.7</v>
      </c>
      <c r="I820" s="44">
        <v>829400</v>
      </c>
      <c r="J820" s="44">
        <v>1705</v>
      </c>
      <c r="K820" s="46">
        <v>53.213999999999999</v>
      </c>
      <c r="L820" s="33">
        <v>21.012</v>
      </c>
      <c r="M820" s="33">
        <v>30.606999999999999</v>
      </c>
      <c r="N820" s="33">
        <v>13.144</v>
      </c>
    </row>
    <row r="821" spans="1:14" x14ac:dyDescent="0.3">
      <c r="A821" s="36" t="s">
        <v>32</v>
      </c>
      <c r="B821" s="4">
        <v>2012</v>
      </c>
      <c r="C821" s="36" t="s">
        <v>49</v>
      </c>
      <c r="D821" s="36" t="s">
        <v>330</v>
      </c>
      <c r="E821" s="41">
        <v>1450</v>
      </c>
      <c r="F821" s="16">
        <v>1584</v>
      </c>
      <c r="G821" s="16">
        <v>1580.5000000000002</v>
      </c>
      <c r="H821" s="33">
        <v>1176.7</v>
      </c>
      <c r="I821" s="44">
        <v>218660</v>
      </c>
      <c r="J821" s="44">
        <v>449.5</v>
      </c>
      <c r="K821" s="46">
        <v>1.0900000000000001</v>
      </c>
      <c r="L821" s="33">
        <v>21.012</v>
      </c>
      <c r="M821" s="33">
        <v>29.929468750000002</v>
      </c>
      <c r="N821" s="33">
        <v>13.144</v>
      </c>
    </row>
    <row r="822" spans="1:14" x14ac:dyDescent="0.3">
      <c r="A822" s="36" t="s">
        <v>20</v>
      </c>
      <c r="B822" s="4">
        <v>2012</v>
      </c>
      <c r="C822" s="36" t="s">
        <v>27</v>
      </c>
      <c r="D822" s="36" t="s">
        <v>330</v>
      </c>
      <c r="E822" s="41">
        <v>2400</v>
      </c>
      <c r="F822" s="16">
        <v>6000</v>
      </c>
      <c r="G822" s="16">
        <v>6000</v>
      </c>
      <c r="H822" s="33">
        <v>1176.7</v>
      </c>
      <c r="I822" s="44">
        <v>361920</v>
      </c>
      <c r="J822" s="44">
        <v>744</v>
      </c>
      <c r="K822" s="46">
        <v>2.5</v>
      </c>
      <c r="L822" s="33">
        <v>21.012</v>
      </c>
      <c r="M822" s="33">
        <v>30.606999999999999</v>
      </c>
      <c r="N822" s="33">
        <v>13.144</v>
      </c>
    </row>
    <row r="823" spans="1:14" x14ac:dyDescent="0.3">
      <c r="A823" s="36" t="s">
        <v>13</v>
      </c>
      <c r="B823" s="4">
        <v>2012</v>
      </c>
      <c r="C823" s="36" t="s">
        <v>176</v>
      </c>
      <c r="D823" s="36" t="s">
        <v>250</v>
      </c>
      <c r="E823" s="41">
        <v>24706</v>
      </c>
      <c r="F823" s="16">
        <v>27128</v>
      </c>
      <c r="G823" s="16">
        <v>27053.07</v>
      </c>
      <c r="H823" s="33">
        <v>2050.1999999999998</v>
      </c>
      <c r="I823" s="44">
        <v>3725664.8</v>
      </c>
      <c r="J823" s="44">
        <v>7658.86</v>
      </c>
      <c r="K823" s="46">
        <v>1.095</v>
      </c>
      <c r="L823" s="33">
        <v>20.997</v>
      </c>
      <c r="M823" s="33">
        <v>31.138000000000002</v>
      </c>
      <c r="N823" s="33">
        <v>11.962999999999999</v>
      </c>
    </row>
    <row r="824" spans="1:14" x14ac:dyDescent="0.3">
      <c r="A824" s="36" t="s">
        <v>13</v>
      </c>
      <c r="B824" s="4">
        <v>2012</v>
      </c>
      <c r="C824" s="36" t="s">
        <v>49</v>
      </c>
      <c r="D824" s="36" t="s">
        <v>250</v>
      </c>
      <c r="E824" s="41">
        <v>14330</v>
      </c>
      <c r="F824" s="16">
        <v>29983</v>
      </c>
      <c r="G824" s="16">
        <v>32844.36</v>
      </c>
      <c r="H824" s="33">
        <v>2050.1999999999998</v>
      </c>
      <c r="I824" s="44">
        <v>2160964</v>
      </c>
      <c r="J824" s="44">
        <v>4442.3</v>
      </c>
      <c r="K824" s="46">
        <v>2.2919999999999998</v>
      </c>
      <c r="L824" s="33">
        <v>20.997</v>
      </c>
      <c r="M824" s="33">
        <v>31.138000000000002</v>
      </c>
      <c r="N824" s="33">
        <v>11.962999999999999</v>
      </c>
    </row>
    <row r="825" spans="1:14" x14ac:dyDescent="0.3">
      <c r="A825" s="36" t="s">
        <v>13</v>
      </c>
      <c r="B825" s="4">
        <v>2012</v>
      </c>
      <c r="C825" s="36" t="s">
        <v>27</v>
      </c>
      <c r="D825" s="36" t="s">
        <v>250</v>
      </c>
      <c r="E825" s="41">
        <v>306</v>
      </c>
      <c r="F825" s="16">
        <v>589</v>
      </c>
      <c r="G825" s="16">
        <v>719.71199999999999</v>
      </c>
      <c r="H825" s="33">
        <v>2050.1999999999998</v>
      </c>
      <c r="I825" s="44">
        <v>46144.800000000003</v>
      </c>
      <c r="J825" s="44">
        <v>94.86</v>
      </c>
      <c r="K825" s="46">
        <v>2.3519999999999999</v>
      </c>
      <c r="L825" s="33">
        <v>20.997</v>
      </c>
      <c r="M825" s="33">
        <v>31.138000000000002</v>
      </c>
      <c r="N825" s="33">
        <v>11.962999999999999</v>
      </c>
    </row>
    <row r="826" spans="1:14" x14ac:dyDescent="0.3">
      <c r="A826" s="36" t="s">
        <v>18</v>
      </c>
      <c r="B826" s="4">
        <v>2012</v>
      </c>
      <c r="C826" s="36" t="s">
        <v>705</v>
      </c>
      <c r="D826" s="36" t="s">
        <v>250</v>
      </c>
      <c r="E826" s="41">
        <v>1323</v>
      </c>
      <c r="F826" s="16">
        <v>6795</v>
      </c>
      <c r="G826" s="16">
        <v>8852.1929999999993</v>
      </c>
      <c r="H826" s="33">
        <v>2050.1999999999998</v>
      </c>
      <c r="I826" s="44">
        <v>199508.4</v>
      </c>
      <c r="J826" s="44">
        <v>410.13</v>
      </c>
      <c r="K826" s="46">
        <v>6.6909999999999998</v>
      </c>
      <c r="L826" s="33">
        <v>20.997</v>
      </c>
      <c r="M826" s="33">
        <v>31.138000000000002</v>
      </c>
      <c r="N826" s="33">
        <v>11.962999999999999</v>
      </c>
    </row>
    <row r="827" spans="1:14" x14ac:dyDescent="0.3">
      <c r="A827" s="36" t="s">
        <v>22</v>
      </c>
      <c r="B827" s="4">
        <v>2012</v>
      </c>
      <c r="C827" s="36" t="s">
        <v>49</v>
      </c>
      <c r="D827" s="36" t="s">
        <v>274</v>
      </c>
      <c r="E827" s="41">
        <v>310</v>
      </c>
      <c r="F827" s="16">
        <v>290</v>
      </c>
      <c r="G827" s="16">
        <v>298.52999999999997</v>
      </c>
      <c r="H827" s="33">
        <v>1534.2110416666676</v>
      </c>
      <c r="I827" s="44">
        <v>46748</v>
      </c>
      <c r="J827" s="44">
        <v>96.1</v>
      </c>
      <c r="K827" s="46">
        <v>0.96299999999999997</v>
      </c>
      <c r="L827" s="33">
        <v>19.917999999999999</v>
      </c>
      <c r="M827" s="33">
        <v>29.529</v>
      </c>
      <c r="N827" s="33">
        <v>11.661</v>
      </c>
    </row>
    <row r="828" spans="1:14" x14ac:dyDescent="0.3">
      <c r="A828" s="36" t="s">
        <v>13</v>
      </c>
      <c r="B828" s="4">
        <v>2012</v>
      </c>
      <c r="C828" s="36" t="s">
        <v>49</v>
      </c>
      <c r="D828" s="36" t="s">
        <v>274</v>
      </c>
      <c r="E828" s="41">
        <v>179780</v>
      </c>
      <c r="F828" s="16">
        <v>396230</v>
      </c>
      <c r="G828" s="16">
        <v>386527</v>
      </c>
      <c r="H828" s="33">
        <v>1296.5999999999999</v>
      </c>
      <c r="I828" s="44">
        <v>27110824</v>
      </c>
      <c r="J828" s="44">
        <v>55731.8</v>
      </c>
      <c r="K828" s="46">
        <v>2.15</v>
      </c>
      <c r="L828" s="33">
        <v>19.917999999999999</v>
      </c>
      <c r="M828" s="33">
        <v>29.529</v>
      </c>
      <c r="N828" s="33">
        <v>11.661</v>
      </c>
    </row>
    <row r="829" spans="1:14" x14ac:dyDescent="0.3">
      <c r="A829" s="36" t="s">
        <v>13</v>
      </c>
      <c r="B829" s="4">
        <v>2012</v>
      </c>
      <c r="C829" s="36" t="s">
        <v>27</v>
      </c>
      <c r="D829" s="36" t="s">
        <v>274</v>
      </c>
      <c r="E829" s="41">
        <v>3550</v>
      </c>
      <c r="F829" s="16">
        <v>8950</v>
      </c>
      <c r="G829" s="16">
        <v>8946</v>
      </c>
      <c r="H829" s="33">
        <v>1296.5999999999999</v>
      </c>
      <c r="I829" s="44">
        <v>535340</v>
      </c>
      <c r="J829" s="44" t="s">
        <v>463</v>
      </c>
      <c r="K829" s="46">
        <v>2.52</v>
      </c>
      <c r="L829" s="33">
        <v>19.917999999999999</v>
      </c>
      <c r="M829" s="33">
        <v>29.529</v>
      </c>
      <c r="N829" s="33">
        <v>11.661</v>
      </c>
    </row>
    <row r="830" spans="1:14" x14ac:dyDescent="0.3">
      <c r="A830" s="36" t="s">
        <v>18</v>
      </c>
      <c r="B830" s="4">
        <v>2012</v>
      </c>
      <c r="C830" s="36" t="s">
        <v>49</v>
      </c>
      <c r="D830" s="36" t="s">
        <v>274</v>
      </c>
      <c r="E830" s="41">
        <v>4310</v>
      </c>
      <c r="F830" s="16">
        <v>187570</v>
      </c>
      <c r="G830" s="16">
        <v>187571.20000000001</v>
      </c>
      <c r="H830" s="33">
        <v>1296.5999999999999</v>
      </c>
      <c r="I830" s="44">
        <v>649948</v>
      </c>
      <c r="J830" s="44">
        <v>1468.0249999999999</v>
      </c>
      <c r="K830" s="46">
        <v>43.52</v>
      </c>
      <c r="L830" s="33">
        <v>19.917999999999999</v>
      </c>
      <c r="M830" s="33">
        <v>29.529</v>
      </c>
      <c r="N830" s="33">
        <v>11.661</v>
      </c>
    </row>
    <row r="831" spans="1:14" x14ac:dyDescent="0.3">
      <c r="A831" s="36" t="s">
        <v>31</v>
      </c>
      <c r="B831" s="4">
        <v>2012</v>
      </c>
      <c r="C831" s="36" t="s">
        <v>49</v>
      </c>
      <c r="D831" s="36" t="s">
        <v>274</v>
      </c>
      <c r="E831" s="41">
        <v>260</v>
      </c>
      <c r="F831" s="16">
        <v>210</v>
      </c>
      <c r="G831" s="16">
        <v>195.52</v>
      </c>
      <c r="H831" s="33">
        <v>1296.5999999999999</v>
      </c>
      <c r="I831" s="44">
        <v>39208</v>
      </c>
      <c r="J831" s="44">
        <v>80.599999999999994</v>
      </c>
      <c r="K831" s="46">
        <v>0.752</v>
      </c>
      <c r="L831" s="33">
        <v>14.7645</v>
      </c>
      <c r="M831" s="33">
        <v>29.529</v>
      </c>
      <c r="N831" s="33">
        <v>12.217884615384618</v>
      </c>
    </row>
    <row r="832" spans="1:14" x14ac:dyDescent="0.3">
      <c r="A832" s="36" t="s">
        <v>31</v>
      </c>
      <c r="B832" s="4">
        <v>2012</v>
      </c>
      <c r="C832" s="36" t="s">
        <v>27</v>
      </c>
      <c r="D832" s="36" t="s">
        <v>274</v>
      </c>
      <c r="E832" s="41">
        <v>2020</v>
      </c>
      <c r="F832" s="16">
        <v>1230</v>
      </c>
      <c r="G832" s="16">
        <v>1236.24</v>
      </c>
      <c r="H832" s="33">
        <v>1296.5999999999999</v>
      </c>
      <c r="I832" s="44">
        <v>304616</v>
      </c>
      <c r="J832" s="44">
        <v>626.20000000000005</v>
      </c>
      <c r="K832" s="46">
        <v>0.61199999999999999</v>
      </c>
      <c r="L832" s="33">
        <v>19.917999999999999</v>
      </c>
      <c r="M832" s="33">
        <v>29.529</v>
      </c>
      <c r="N832" s="33">
        <v>11.661</v>
      </c>
    </row>
    <row r="833" spans="1:14" x14ac:dyDescent="0.3">
      <c r="A833" s="36" t="s">
        <v>32</v>
      </c>
      <c r="B833" s="4">
        <v>2012</v>
      </c>
      <c r="C833" s="36" t="s">
        <v>49</v>
      </c>
      <c r="D833" s="36" t="s">
        <v>274</v>
      </c>
      <c r="E833" s="41">
        <v>310</v>
      </c>
      <c r="F833" s="16">
        <v>310</v>
      </c>
      <c r="G833" s="16">
        <v>310</v>
      </c>
      <c r="H833" s="33">
        <v>1296.5999999999999</v>
      </c>
      <c r="I833" s="44">
        <v>46748</v>
      </c>
      <c r="J833" s="44">
        <v>96.1</v>
      </c>
      <c r="K833" s="46">
        <v>1</v>
      </c>
      <c r="L833" s="33">
        <v>19.917999999999999</v>
      </c>
      <c r="M833" s="33">
        <v>29.529</v>
      </c>
      <c r="N833" s="33">
        <v>11.661</v>
      </c>
    </row>
    <row r="834" spans="1:14" x14ac:dyDescent="0.3">
      <c r="A834" s="36" t="s">
        <v>32</v>
      </c>
      <c r="B834" s="4">
        <v>2012</v>
      </c>
      <c r="C834" s="36" t="s">
        <v>27</v>
      </c>
      <c r="D834" s="36" t="s">
        <v>274</v>
      </c>
      <c r="E834" s="41">
        <v>730</v>
      </c>
      <c r="F834" s="16">
        <v>580</v>
      </c>
      <c r="G834" s="16">
        <v>575.97</v>
      </c>
      <c r="H834" s="33">
        <v>1296.5999999999999</v>
      </c>
      <c r="I834" s="44">
        <v>110084</v>
      </c>
      <c r="J834" s="44">
        <v>226.3</v>
      </c>
      <c r="K834" s="46">
        <v>0.78900000000000003</v>
      </c>
      <c r="L834" s="33">
        <v>19.917999999999999</v>
      </c>
      <c r="M834" s="33">
        <v>29.529</v>
      </c>
      <c r="N834" s="33">
        <v>11.661</v>
      </c>
    </row>
    <row r="835" spans="1:14" x14ac:dyDescent="0.3">
      <c r="A835" s="36" t="s">
        <v>20</v>
      </c>
      <c r="B835" s="4">
        <v>2012</v>
      </c>
      <c r="C835" s="36" t="s">
        <v>27</v>
      </c>
      <c r="D835" s="36" t="s">
        <v>274</v>
      </c>
      <c r="E835" s="41">
        <v>3270</v>
      </c>
      <c r="F835" s="16">
        <v>5890</v>
      </c>
      <c r="G835" s="16">
        <v>5879.46</v>
      </c>
      <c r="H835" s="33">
        <v>1296.5999999999999</v>
      </c>
      <c r="I835" s="44">
        <v>493116</v>
      </c>
      <c r="J835" s="44">
        <v>1013.7</v>
      </c>
      <c r="K835" s="46">
        <v>1.798</v>
      </c>
      <c r="L835" s="33">
        <v>19.917999999999999</v>
      </c>
      <c r="M835" s="33">
        <v>29.529</v>
      </c>
      <c r="N835" s="33">
        <v>11.661</v>
      </c>
    </row>
    <row r="836" spans="1:14" x14ac:dyDescent="0.3">
      <c r="A836" s="36" t="s">
        <v>13</v>
      </c>
      <c r="B836" s="4">
        <v>2012</v>
      </c>
      <c r="C836" s="36" t="s">
        <v>49</v>
      </c>
      <c r="D836" s="36" t="s">
        <v>252</v>
      </c>
      <c r="E836" s="41">
        <v>2849000</v>
      </c>
      <c r="F836" s="16">
        <v>11390000</v>
      </c>
      <c r="G836" s="16">
        <v>11179476</v>
      </c>
      <c r="H836" s="33">
        <v>338.9</v>
      </c>
      <c r="I836" s="44">
        <v>429629200</v>
      </c>
      <c r="J836" s="44">
        <v>883190</v>
      </c>
      <c r="K836" s="46">
        <v>3.9239999999999999</v>
      </c>
      <c r="L836" s="33">
        <v>25.085999999999999</v>
      </c>
      <c r="M836" s="33">
        <v>37.368756097560961</v>
      </c>
      <c r="N836" s="33">
        <v>13.395</v>
      </c>
    </row>
    <row r="837" spans="1:14" x14ac:dyDescent="0.3">
      <c r="A837" s="36" t="s">
        <v>18</v>
      </c>
      <c r="B837" s="4">
        <v>2012</v>
      </c>
      <c r="C837" s="36" t="s">
        <v>705</v>
      </c>
      <c r="D837" s="36" t="s">
        <v>252</v>
      </c>
      <c r="E837" s="41">
        <v>82000</v>
      </c>
      <c r="F837" s="16">
        <v>5832000</v>
      </c>
      <c r="G837" s="16">
        <v>5949592</v>
      </c>
      <c r="H837" s="33">
        <v>338.9</v>
      </c>
      <c r="I837" s="44" t="s">
        <v>464</v>
      </c>
      <c r="J837" s="44" t="s">
        <v>465</v>
      </c>
      <c r="K837" s="46">
        <v>72.555999999999997</v>
      </c>
      <c r="L837" s="33">
        <v>25.085999999999999</v>
      </c>
      <c r="M837" s="33">
        <v>38.107999999999997</v>
      </c>
      <c r="N837" s="33">
        <v>13.395</v>
      </c>
    </row>
    <row r="838" spans="1:14" x14ac:dyDescent="0.3">
      <c r="A838" s="36" t="s">
        <v>31</v>
      </c>
      <c r="B838" s="4">
        <v>2012</v>
      </c>
      <c r="C838" s="36" t="s">
        <v>27</v>
      </c>
      <c r="D838" s="36" t="s">
        <v>252</v>
      </c>
      <c r="E838" s="41">
        <v>12600</v>
      </c>
      <c r="F838" s="16">
        <v>23700</v>
      </c>
      <c r="G838" s="16">
        <v>24305.4</v>
      </c>
      <c r="H838" s="33">
        <v>338.9</v>
      </c>
      <c r="I838" s="44">
        <v>1900080</v>
      </c>
      <c r="J838" s="44">
        <v>3906</v>
      </c>
      <c r="K838" s="46">
        <v>1.929</v>
      </c>
      <c r="L838" s="33">
        <v>25.085999999999999</v>
      </c>
      <c r="M838" s="33">
        <v>38.107999999999997</v>
      </c>
      <c r="N838" s="33">
        <v>13.395</v>
      </c>
    </row>
    <row r="839" spans="1:14" x14ac:dyDescent="0.3">
      <c r="A839" s="36" t="s">
        <v>32</v>
      </c>
      <c r="B839" s="4">
        <v>2012</v>
      </c>
      <c r="C839" s="36" t="s">
        <v>49</v>
      </c>
      <c r="D839" s="36" t="s">
        <v>252</v>
      </c>
      <c r="E839" s="41">
        <v>2464.0657084188911</v>
      </c>
      <c r="F839" s="16">
        <v>1200</v>
      </c>
      <c r="G839" s="16">
        <v>1200</v>
      </c>
      <c r="H839" s="33">
        <v>338.9</v>
      </c>
      <c r="I839" s="44">
        <v>377000</v>
      </c>
      <c r="J839" s="44">
        <v>775</v>
      </c>
      <c r="K839" s="46">
        <v>0.48699999999999999</v>
      </c>
      <c r="L839" s="33">
        <v>25.085999999999999</v>
      </c>
      <c r="M839" s="33">
        <v>38.107999999999997</v>
      </c>
      <c r="N839" s="33">
        <v>13.395</v>
      </c>
    </row>
    <row r="840" spans="1:14" x14ac:dyDescent="0.3">
      <c r="A840" s="36" t="s">
        <v>20</v>
      </c>
      <c r="B840" s="4">
        <v>2012</v>
      </c>
      <c r="C840" s="36" t="s">
        <v>27</v>
      </c>
      <c r="D840" s="36" t="s">
        <v>252</v>
      </c>
      <c r="E840" s="41" t="s">
        <v>466</v>
      </c>
      <c r="F840" s="16">
        <v>16614000</v>
      </c>
      <c r="G840" s="16">
        <v>16449008.999999998</v>
      </c>
      <c r="H840" s="33">
        <v>338.9</v>
      </c>
      <c r="I840" s="44">
        <v>530363600</v>
      </c>
      <c r="J840" s="44">
        <v>1090270</v>
      </c>
      <c r="K840" s="46">
        <v>4.6769999999999996</v>
      </c>
      <c r="L840" s="33">
        <v>25.085999999999999</v>
      </c>
      <c r="M840" s="33">
        <v>38.107999999999997</v>
      </c>
      <c r="N840" s="33">
        <v>13.395</v>
      </c>
    </row>
    <row r="841" spans="1:14" x14ac:dyDescent="0.3">
      <c r="A841" s="36" t="s">
        <v>22</v>
      </c>
      <c r="B841" s="4">
        <v>2012</v>
      </c>
      <c r="C841" s="36" t="s">
        <v>49</v>
      </c>
      <c r="D841" s="36" t="s">
        <v>80</v>
      </c>
      <c r="E841" s="41">
        <v>70294</v>
      </c>
      <c r="F841" s="16">
        <v>138011</v>
      </c>
      <c r="G841" s="16">
        <v>138011</v>
      </c>
      <c r="H841" s="33">
        <v>706.8</v>
      </c>
      <c r="I841" s="44">
        <v>10600335.199999999</v>
      </c>
      <c r="J841" s="44">
        <v>21791.14</v>
      </c>
      <c r="K841" s="46">
        <v>1.9633396875978035</v>
      </c>
      <c r="L841" s="33">
        <v>27.623000000000001</v>
      </c>
      <c r="M841" s="33">
        <v>37.825000000000003</v>
      </c>
      <c r="N841" s="33">
        <v>19.835000000000001</v>
      </c>
    </row>
    <row r="842" spans="1:14" x14ac:dyDescent="0.3">
      <c r="A842" s="36" t="s">
        <v>13</v>
      </c>
      <c r="B842" s="4">
        <v>2012</v>
      </c>
      <c r="C842" s="36" t="s">
        <v>49</v>
      </c>
      <c r="D842" s="36" t="s">
        <v>80</v>
      </c>
      <c r="E842" s="41">
        <v>1493276</v>
      </c>
      <c r="F842" s="16">
        <v>4050334</v>
      </c>
      <c r="G842" s="16">
        <v>4917357.8679999998</v>
      </c>
      <c r="H842" s="33">
        <v>706.8</v>
      </c>
      <c r="I842" s="44">
        <v>225186020.80000001</v>
      </c>
      <c r="J842" s="44">
        <v>462915.56</v>
      </c>
      <c r="K842" s="46">
        <v>3.2930000000000001</v>
      </c>
      <c r="L842" s="33">
        <v>27.623000000000001</v>
      </c>
      <c r="M842" s="33">
        <v>37.825000000000003</v>
      </c>
      <c r="N842" s="33">
        <v>19.835000000000001</v>
      </c>
    </row>
    <row r="843" spans="1:14" x14ac:dyDescent="0.3">
      <c r="A843" s="36" t="s">
        <v>18</v>
      </c>
      <c r="B843" s="4">
        <v>2012</v>
      </c>
      <c r="C843" s="36" t="s">
        <v>705</v>
      </c>
      <c r="D843" s="36" t="s">
        <v>80</v>
      </c>
      <c r="E843" s="41">
        <v>348379</v>
      </c>
      <c r="F843" s="16">
        <v>34014097</v>
      </c>
      <c r="G843" s="16">
        <v>32588765.175999999</v>
      </c>
      <c r="H843" s="33">
        <v>706.8</v>
      </c>
      <c r="I843" s="44">
        <v>52535553.200000003</v>
      </c>
      <c r="J843" s="44">
        <v>107997.49</v>
      </c>
      <c r="K843" s="46">
        <v>93.543999999999997</v>
      </c>
      <c r="L843" s="33">
        <v>27.623000000000001</v>
      </c>
      <c r="M843" s="33">
        <v>37.825000000000003</v>
      </c>
      <c r="N843" s="33">
        <v>19.835000000000001</v>
      </c>
    </row>
    <row r="844" spans="1:14" x14ac:dyDescent="0.3">
      <c r="A844" s="36" t="s">
        <v>31</v>
      </c>
      <c r="B844" s="4">
        <v>2012</v>
      </c>
      <c r="C844" s="36" t="s">
        <v>49</v>
      </c>
      <c r="D844" s="36" t="s">
        <v>80</v>
      </c>
      <c r="E844" s="41">
        <v>10782</v>
      </c>
      <c r="F844" s="16">
        <v>11374</v>
      </c>
      <c r="G844" s="16">
        <v>12248.351999999999</v>
      </c>
      <c r="H844" s="33">
        <v>706.8</v>
      </c>
      <c r="I844" s="44">
        <v>1625925.6</v>
      </c>
      <c r="J844" s="44">
        <v>3342.42</v>
      </c>
      <c r="K844" s="46">
        <v>1.1359999999999999</v>
      </c>
      <c r="L844" s="33">
        <v>27.623000000000001</v>
      </c>
      <c r="M844" s="33">
        <v>37.825000000000003</v>
      </c>
      <c r="N844" s="33">
        <v>19.835000000000001</v>
      </c>
    </row>
    <row r="845" spans="1:14" x14ac:dyDescent="0.3">
      <c r="A845" s="36" t="s">
        <v>32</v>
      </c>
      <c r="B845" s="4">
        <v>2012</v>
      </c>
      <c r="C845" s="36" t="s">
        <v>49</v>
      </c>
      <c r="D845" s="36" t="s">
        <v>80</v>
      </c>
      <c r="E845" s="41">
        <v>208625</v>
      </c>
      <c r="F845" s="16">
        <v>88706</v>
      </c>
      <c r="G845" s="16">
        <v>99096.875</v>
      </c>
      <c r="H845" s="33">
        <v>706.8</v>
      </c>
      <c r="I845" s="44">
        <v>31460650</v>
      </c>
      <c r="J845" s="44">
        <v>64673.75</v>
      </c>
      <c r="K845" s="46">
        <v>0.47499999999999998</v>
      </c>
      <c r="L845" s="33">
        <v>27.623000000000001</v>
      </c>
      <c r="M845" s="33">
        <v>37.825000000000003</v>
      </c>
      <c r="N845" s="33">
        <v>19.835000000000001</v>
      </c>
    </row>
    <row r="846" spans="1:14" x14ac:dyDescent="0.3">
      <c r="A846" s="36" t="s">
        <v>13</v>
      </c>
      <c r="B846" s="4">
        <v>2012</v>
      </c>
      <c r="C846" s="36" t="s">
        <v>49</v>
      </c>
      <c r="D846" s="36" t="s">
        <v>264</v>
      </c>
      <c r="E846" s="41">
        <v>254743</v>
      </c>
      <c r="F846" s="16">
        <v>713222</v>
      </c>
      <c r="G846" s="16">
        <v>708185.53999999992</v>
      </c>
      <c r="H846" s="33">
        <v>1882.2</v>
      </c>
      <c r="I846" s="44">
        <v>17359456.72045454</v>
      </c>
      <c r="J846" s="44">
        <v>78970.33</v>
      </c>
      <c r="K846" s="46">
        <v>2.78</v>
      </c>
      <c r="L846" s="33">
        <v>24.584</v>
      </c>
      <c r="M846" s="33">
        <v>33.228999999999999</v>
      </c>
      <c r="N846" s="33">
        <v>16.614000000000001</v>
      </c>
    </row>
    <row r="847" spans="1:14" x14ac:dyDescent="0.3">
      <c r="A847" s="36" t="s">
        <v>18</v>
      </c>
      <c r="B847" s="4">
        <v>2012</v>
      </c>
      <c r="C847" s="36" t="s">
        <v>705</v>
      </c>
      <c r="D847" s="36" t="s">
        <v>264</v>
      </c>
      <c r="E847" s="41">
        <v>900</v>
      </c>
      <c r="F847" s="16">
        <v>45437</v>
      </c>
      <c r="G847" s="16">
        <v>46286.1</v>
      </c>
      <c r="H847" s="33">
        <v>1882.2</v>
      </c>
      <c r="I847" s="44">
        <v>135720</v>
      </c>
      <c r="J847" s="44">
        <v>279</v>
      </c>
      <c r="K847" s="46">
        <v>51.429000000000002</v>
      </c>
      <c r="L847" s="33">
        <v>24.584</v>
      </c>
      <c r="M847" s="33">
        <v>33.228999999999999</v>
      </c>
      <c r="N847" s="33">
        <v>16.614000000000001</v>
      </c>
    </row>
    <row r="848" spans="1:14" x14ac:dyDescent="0.3">
      <c r="A848" s="36" t="s">
        <v>32</v>
      </c>
      <c r="B848" s="4">
        <v>2012</v>
      </c>
      <c r="C848" s="36" t="s">
        <v>49</v>
      </c>
      <c r="D848" s="36" t="s">
        <v>264</v>
      </c>
      <c r="E848" s="41">
        <v>827</v>
      </c>
      <c r="F848" s="16">
        <v>512</v>
      </c>
      <c r="G848" s="16">
        <v>475.52499999999998</v>
      </c>
      <c r="H848" s="33">
        <v>1882.2</v>
      </c>
      <c r="I848" s="44">
        <v>124711.6</v>
      </c>
      <c r="J848" s="44">
        <v>256.37</v>
      </c>
      <c r="K848" s="46">
        <v>0.57499999999999996</v>
      </c>
      <c r="L848" s="33">
        <v>24.584</v>
      </c>
      <c r="M848" s="33">
        <v>33.228999999999999</v>
      </c>
      <c r="N848" s="33">
        <v>16.614000000000001</v>
      </c>
    </row>
    <row r="849" spans="1:14" x14ac:dyDescent="0.3">
      <c r="A849" s="36" t="s">
        <v>32</v>
      </c>
      <c r="B849" s="4">
        <v>2012</v>
      </c>
      <c r="C849" s="36" t="s">
        <v>27</v>
      </c>
      <c r="D849" s="36" t="s">
        <v>264</v>
      </c>
      <c r="E849" s="41">
        <v>554</v>
      </c>
      <c r="F849" s="16">
        <v>371</v>
      </c>
      <c r="G849" s="16">
        <v>354.56</v>
      </c>
      <c r="H849" s="33">
        <v>1882.2</v>
      </c>
      <c r="I849" s="44">
        <v>83543.199999999997</v>
      </c>
      <c r="J849" s="44">
        <v>171.74</v>
      </c>
      <c r="K849" s="46">
        <v>0.64</v>
      </c>
      <c r="L849" s="33">
        <v>24.584</v>
      </c>
      <c r="M849" s="33">
        <v>33.228999999999999</v>
      </c>
      <c r="N849" s="33">
        <v>16.614000000000001</v>
      </c>
    </row>
    <row r="850" spans="1:14" x14ac:dyDescent="0.3">
      <c r="A850" s="36" t="s">
        <v>20</v>
      </c>
      <c r="B850" s="4">
        <v>2012</v>
      </c>
      <c r="C850" s="36" t="s">
        <v>27</v>
      </c>
      <c r="D850" s="36" t="s">
        <v>264</v>
      </c>
      <c r="E850" s="41">
        <v>334</v>
      </c>
      <c r="F850" s="16">
        <v>827</v>
      </c>
      <c r="G850" s="16">
        <v>813.62400000000002</v>
      </c>
      <c r="H850" s="33">
        <v>1882.2</v>
      </c>
      <c r="I850" s="44">
        <v>50367.199999999997</v>
      </c>
      <c r="J850" s="44">
        <v>103.54</v>
      </c>
      <c r="K850" s="46">
        <v>2.4359999999999999</v>
      </c>
      <c r="L850" s="33">
        <v>24.584</v>
      </c>
      <c r="M850" s="33">
        <v>33.228999999999999</v>
      </c>
      <c r="N850" s="33">
        <v>16.614000000000001</v>
      </c>
    </row>
    <row r="851" spans="1:14" x14ac:dyDescent="0.3">
      <c r="A851" s="36" t="s">
        <v>13</v>
      </c>
      <c r="B851" s="4">
        <v>2012</v>
      </c>
      <c r="C851" s="36" t="s">
        <v>49</v>
      </c>
      <c r="D851" s="36" t="s">
        <v>253</v>
      </c>
      <c r="E851" s="41">
        <v>5837298</v>
      </c>
      <c r="F851" s="16">
        <v>14353736</v>
      </c>
      <c r="G851" s="16">
        <v>14062050.881999999</v>
      </c>
      <c r="H851" s="33">
        <v>746.3</v>
      </c>
      <c r="I851" s="44">
        <v>880264538.39999998</v>
      </c>
      <c r="J851" s="44">
        <v>1809562.38</v>
      </c>
      <c r="K851" s="46">
        <v>2.4089999999999998</v>
      </c>
      <c r="L851" s="33">
        <v>25.27</v>
      </c>
      <c r="M851" s="33">
        <v>36.758000000000003</v>
      </c>
      <c r="N851" s="33">
        <v>14.444000000000001</v>
      </c>
    </row>
    <row r="852" spans="1:14" x14ac:dyDescent="0.3">
      <c r="A852" s="36" t="s">
        <v>13</v>
      </c>
      <c r="B852" s="4">
        <v>2012</v>
      </c>
      <c r="C852" s="36" t="s">
        <v>120</v>
      </c>
      <c r="D852" s="36" t="s">
        <v>253</v>
      </c>
      <c r="E852" s="41">
        <v>23984</v>
      </c>
      <c r="F852" s="16">
        <v>62203</v>
      </c>
      <c r="G852" s="16">
        <v>58401.04</v>
      </c>
      <c r="H852" s="33">
        <v>746.3</v>
      </c>
      <c r="I852" s="44">
        <v>3616787.2</v>
      </c>
      <c r="J852" s="44">
        <v>7435.04</v>
      </c>
      <c r="K852" s="46">
        <v>2.4350000000000001</v>
      </c>
      <c r="L852" s="33">
        <v>25.27</v>
      </c>
      <c r="M852" s="33">
        <v>36.758000000000003</v>
      </c>
      <c r="N852" s="33">
        <v>14.444000000000001</v>
      </c>
    </row>
    <row r="853" spans="1:14" x14ac:dyDescent="0.3">
      <c r="A853" s="36" t="s">
        <v>18</v>
      </c>
      <c r="B853" s="4">
        <v>2012</v>
      </c>
      <c r="C853" s="36" t="s">
        <v>49</v>
      </c>
      <c r="D853" s="36" t="s">
        <v>253</v>
      </c>
      <c r="E853" s="41">
        <v>2211712</v>
      </c>
      <c r="F853" s="16">
        <v>137904315</v>
      </c>
      <c r="G853" s="16">
        <v>126027773.184</v>
      </c>
      <c r="H853" s="33">
        <v>746.3</v>
      </c>
      <c r="I853" s="44">
        <v>346050263.13333333</v>
      </c>
      <c r="J853" s="44">
        <v>685630.72</v>
      </c>
      <c r="K853" s="46">
        <v>56.981999999999999</v>
      </c>
      <c r="L853" s="33">
        <v>25.27</v>
      </c>
      <c r="M853" s="33">
        <v>36.758000000000003</v>
      </c>
      <c r="N853" s="33" t="s">
        <v>467</v>
      </c>
    </row>
    <row r="854" spans="1:14" x14ac:dyDescent="0.3">
      <c r="A854" s="36" t="s">
        <v>31</v>
      </c>
      <c r="B854" s="4">
        <v>2012</v>
      </c>
      <c r="C854" s="36" t="s">
        <v>120</v>
      </c>
      <c r="D854" s="36" t="s">
        <v>253</v>
      </c>
      <c r="E854" s="41">
        <v>2721</v>
      </c>
      <c r="F854" s="16">
        <v>2125</v>
      </c>
      <c r="G854" s="16">
        <v>2201.2890000000002</v>
      </c>
      <c r="H854" s="33">
        <v>746.3</v>
      </c>
      <c r="I854" s="44">
        <v>410326.8</v>
      </c>
      <c r="J854" s="44">
        <v>843.51</v>
      </c>
      <c r="K854" s="46">
        <v>0.80900000000000005</v>
      </c>
      <c r="L854" s="33">
        <v>25.27</v>
      </c>
      <c r="M854" s="33">
        <v>36.758000000000003</v>
      </c>
      <c r="N854" s="33">
        <v>14.444000000000001</v>
      </c>
    </row>
    <row r="855" spans="1:14" x14ac:dyDescent="0.3">
      <c r="A855" s="36" t="s">
        <v>32</v>
      </c>
      <c r="B855" s="4">
        <v>2012</v>
      </c>
      <c r="C855" s="36" t="s">
        <v>49</v>
      </c>
      <c r="D855" s="36" t="s">
        <v>253</v>
      </c>
      <c r="E855" s="41">
        <v>524224</v>
      </c>
      <c r="F855" s="16">
        <v>347341</v>
      </c>
      <c r="G855" s="16">
        <v>343890.94400000002</v>
      </c>
      <c r="H855" s="33">
        <v>746.3</v>
      </c>
      <c r="I855" s="44">
        <v>79052979.200000003</v>
      </c>
      <c r="J855" s="44">
        <v>162509.44</v>
      </c>
      <c r="K855" s="46">
        <v>0.65600000000000003</v>
      </c>
      <c r="L855" s="33">
        <v>25.27</v>
      </c>
      <c r="M855" s="33">
        <v>36.758000000000003</v>
      </c>
      <c r="N855" s="33">
        <v>14.444000000000001</v>
      </c>
    </row>
    <row r="856" spans="1:14" x14ac:dyDescent="0.3">
      <c r="A856" s="36" t="s">
        <v>32</v>
      </c>
      <c r="B856" s="4">
        <v>2012</v>
      </c>
      <c r="C856" s="36" t="s">
        <v>120</v>
      </c>
      <c r="D856" s="36" t="s">
        <v>253</v>
      </c>
      <c r="E856" s="41">
        <v>48188</v>
      </c>
      <c r="F856" s="16">
        <v>33328</v>
      </c>
      <c r="G856" s="16">
        <v>35080.864000000001</v>
      </c>
      <c r="H856" s="33">
        <v>746.3</v>
      </c>
      <c r="I856" s="44">
        <v>7266750.4000000004</v>
      </c>
      <c r="J856" s="44">
        <v>14938.28</v>
      </c>
      <c r="K856" s="46">
        <v>0.72799999999999998</v>
      </c>
      <c r="L856" s="33">
        <v>25.27</v>
      </c>
      <c r="M856" s="33">
        <v>36.758000000000003</v>
      </c>
      <c r="N856" s="33">
        <v>14.444000000000001</v>
      </c>
    </row>
    <row r="857" spans="1:14" x14ac:dyDescent="0.3">
      <c r="A857" s="36" t="s">
        <v>20</v>
      </c>
      <c r="B857" s="4">
        <v>2012</v>
      </c>
      <c r="C857" s="36" t="s">
        <v>27</v>
      </c>
      <c r="D857" s="36" t="s">
        <v>253</v>
      </c>
      <c r="E857" s="41">
        <v>9733617</v>
      </c>
      <c r="F857" s="16">
        <v>31332434</v>
      </c>
      <c r="G857" s="16">
        <v>31624521.633000001</v>
      </c>
      <c r="H857" s="33">
        <v>746.3</v>
      </c>
      <c r="I857" s="44">
        <v>1467829444</v>
      </c>
      <c r="J857" s="44">
        <v>3017421.27</v>
      </c>
      <c r="K857" s="46">
        <v>3.2490000000000001</v>
      </c>
      <c r="L857" s="33">
        <v>25.27</v>
      </c>
      <c r="M857" s="33">
        <v>36.758000000000003</v>
      </c>
      <c r="N857" s="33">
        <v>14.444000000000001</v>
      </c>
    </row>
    <row r="858" spans="1:14" x14ac:dyDescent="0.3">
      <c r="A858" s="36" t="s">
        <v>22</v>
      </c>
      <c r="B858" s="4">
        <v>2012</v>
      </c>
      <c r="C858" s="36" t="s">
        <v>49</v>
      </c>
      <c r="D858" s="36" t="s">
        <v>295</v>
      </c>
      <c r="E858" s="41">
        <v>113210</v>
      </c>
      <c r="F858" s="16">
        <v>157792</v>
      </c>
      <c r="G858" s="16">
        <v>164946.97</v>
      </c>
      <c r="H858" s="33">
        <v>1309.8</v>
      </c>
      <c r="I858" s="44">
        <v>17072068</v>
      </c>
      <c r="J858" s="44">
        <v>35095.1</v>
      </c>
      <c r="K858" s="46">
        <v>1.4570000000000001</v>
      </c>
      <c r="L858" s="33">
        <v>18.809999999999999</v>
      </c>
      <c r="M858" s="33">
        <v>29.204999999999998</v>
      </c>
      <c r="N858" s="33">
        <v>9.9870000000000001</v>
      </c>
    </row>
    <row r="859" spans="1:14" x14ac:dyDescent="0.3">
      <c r="A859" s="36" t="s">
        <v>13</v>
      </c>
      <c r="B859" s="4">
        <v>2012</v>
      </c>
      <c r="C859" s="36" t="s">
        <v>49</v>
      </c>
      <c r="D859" s="36" t="s">
        <v>295</v>
      </c>
      <c r="E859" s="41">
        <v>255037</v>
      </c>
      <c r="F859" s="16">
        <v>561339</v>
      </c>
      <c r="G859" s="16">
        <v>446569.78699999995</v>
      </c>
      <c r="H859" s="33">
        <v>1309.8</v>
      </c>
      <c r="I859" s="44">
        <v>38459579.600000001</v>
      </c>
      <c r="J859" s="44">
        <v>79061.47</v>
      </c>
      <c r="K859" s="46">
        <v>1.7509999999999999</v>
      </c>
      <c r="L859" s="33">
        <v>18.809999999999999</v>
      </c>
      <c r="M859" s="33">
        <v>29.204999999999998</v>
      </c>
      <c r="N859" s="33">
        <v>9.9870000000000001</v>
      </c>
    </row>
    <row r="860" spans="1:14" x14ac:dyDescent="0.3">
      <c r="A860" s="36" t="s">
        <v>13</v>
      </c>
      <c r="B860" s="4">
        <v>2012</v>
      </c>
      <c r="C860" s="36" t="s">
        <v>120</v>
      </c>
      <c r="D860" s="36" t="s">
        <v>295</v>
      </c>
      <c r="E860" s="41">
        <v>14200</v>
      </c>
      <c r="F860" s="16">
        <v>45552</v>
      </c>
      <c r="G860" s="16">
        <v>45582</v>
      </c>
      <c r="H860" s="33">
        <v>1309.8</v>
      </c>
      <c r="I860" s="44">
        <v>2141360</v>
      </c>
      <c r="J860" s="44">
        <v>4402</v>
      </c>
      <c r="K860" s="46">
        <v>3.21</v>
      </c>
      <c r="L860" s="33">
        <v>18.809999999999999</v>
      </c>
      <c r="M860" s="33">
        <v>29.204999999999998</v>
      </c>
      <c r="N860" s="33">
        <v>10.40279069767443</v>
      </c>
    </row>
    <row r="861" spans="1:14" x14ac:dyDescent="0.3">
      <c r="A861" s="36" t="s">
        <v>18</v>
      </c>
      <c r="B861" s="4">
        <v>2012</v>
      </c>
      <c r="C861" s="36" t="s">
        <v>705</v>
      </c>
      <c r="D861" s="36" t="s">
        <v>295</v>
      </c>
      <c r="E861" s="41">
        <v>103983</v>
      </c>
      <c r="F861" s="16">
        <v>6344504</v>
      </c>
      <c r="G861" s="16">
        <v>6357520.6200000001</v>
      </c>
      <c r="H861" s="33">
        <v>1309.8</v>
      </c>
      <c r="I861" s="44">
        <v>15680636.4</v>
      </c>
      <c r="J861" s="44">
        <v>32234.73</v>
      </c>
      <c r="K861" s="46">
        <v>61.14</v>
      </c>
      <c r="L861" s="33">
        <v>18.809999999999999</v>
      </c>
      <c r="M861" s="33">
        <v>29.204999999999998</v>
      </c>
      <c r="N861" s="33">
        <v>9.9870000000000001</v>
      </c>
    </row>
    <row r="862" spans="1:14" x14ac:dyDescent="0.3">
      <c r="A862" s="36" t="s">
        <v>31</v>
      </c>
      <c r="B862" s="4">
        <v>2012</v>
      </c>
      <c r="C862" s="36" t="s">
        <v>49</v>
      </c>
      <c r="D862" s="36" t="s">
        <v>295</v>
      </c>
      <c r="E862" s="41">
        <v>3</v>
      </c>
      <c r="F862" s="16">
        <v>3</v>
      </c>
      <c r="G862" s="16">
        <v>3</v>
      </c>
      <c r="H862" s="33">
        <v>1309.8</v>
      </c>
      <c r="I862" s="44">
        <v>452.4</v>
      </c>
      <c r="J862" s="44">
        <v>0.93</v>
      </c>
      <c r="K862" s="46">
        <v>1</v>
      </c>
      <c r="L862" s="33">
        <v>18.809999999999999</v>
      </c>
      <c r="M862" s="33">
        <v>29.204999999999998</v>
      </c>
      <c r="N862" s="33">
        <v>9.9870000000000001</v>
      </c>
    </row>
    <row r="863" spans="1:14" x14ac:dyDescent="0.3">
      <c r="A863" s="36" t="s">
        <v>32</v>
      </c>
      <c r="B863" s="4">
        <v>2012</v>
      </c>
      <c r="C863" s="36" t="s">
        <v>49</v>
      </c>
      <c r="D863" s="36" t="s">
        <v>295</v>
      </c>
      <c r="E863" s="41">
        <v>11770</v>
      </c>
      <c r="F863" s="16">
        <v>9211</v>
      </c>
      <c r="G863" s="16">
        <v>8851.0400000000009</v>
      </c>
      <c r="H863" s="33">
        <v>1309.8</v>
      </c>
      <c r="I863" s="44">
        <v>1774916</v>
      </c>
      <c r="J863" s="44">
        <v>3648.7</v>
      </c>
      <c r="K863" s="46">
        <v>0.752</v>
      </c>
      <c r="L863" s="33">
        <v>18.809999999999999</v>
      </c>
      <c r="M863" s="33">
        <v>29.204999999999998</v>
      </c>
      <c r="N863" s="33">
        <v>9.9870000000000001</v>
      </c>
    </row>
    <row r="864" spans="1:14" x14ac:dyDescent="0.3">
      <c r="A864" s="36" t="s">
        <v>32</v>
      </c>
      <c r="B864" s="4">
        <v>2012</v>
      </c>
      <c r="C864" s="36" t="s">
        <v>120</v>
      </c>
      <c r="D864" s="36" t="s">
        <v>295</v>
      </c>
      <c r="E864" s="41">
        <v>114</v>
      </c>
      <c r="F864" s="16">
        <v>58</v>
      </c>
      <c r="G864" s="16">
        <v>71.591999999999999</v>
      </c>
      <c r="H864" s="33">
        <v>1309.8</v>
      </c>
      <c r="I864" s="44">
        <v>17191.2</v>
      </c>
      <c r="J864" s="44">
        <v>35.340000000000003</v>
      </c>
      <c r="K864" s="46">
        <v>0.628</v>
      </c>
      <c r="L864" s="33">
        <v>18.809999999999999</v>
      </c>
      <c r="M864" s="33">
        <v>29.204999999999998</v>
      </c>
      <c r="N864" s="33">
        <v>9.9870000000000001</v>
      </c>
    </row>
    <row r="865" spans="1:14" x14ac:dyDescent="0.3">
      <c r="A865" s="36" t="s">
        <v>20</v>
      </c>
      <c r="B865" s="4">
        <v>2012</v>
      </c>
      <c r="C865" s="36" t="s">
        <v>27</v>
      </c>
      <c r="D865" s="36" t="s">
        <v>295</v>
      </c>
      <c r="E865" s="41">
        <v>349669</v>
      </c>
      <c r="F865" s="16">
        <v>853769</v>
      </c>
      <c r="G865" s="16">
        <v>683602.89500000002</v>
      </c>
      <c r="H865" s="33">
        <v>1309.8</v>
      </c>
      <c r="I865" s="44">
        <v>52730085.200000003</v>
      </c>
      <c r="J865" s="44">
        <v>108397.39</v>
      </c>
      <c r="K865" s="46">
        <v>1.9550000000000001</v>
      </c>
      <c r="L865" s="33">
        <v>18.809999999999999</v>
      </c>
      <c r="M865" s="33">
        <v>29.204999999999998</v>
      </c>
      <c r="N865" s="33">
        <v>9.9870000000000001</v>
      </c>
    </row>
    <row r="866" spans="1:14" x14ac:dyDescent="0.3">
      <c r="A866" s="36" t="s">
        <v>22</v>
      </c>
      <c r="B866" s="4">
        <v>2012</v>
      </c>
      <c r="C866" s="36" t="s">
        <v>176</v>
      </c>
      <c r="D866" s="36" t="s">
        <v>322</v>
      </c>
      <c r="E866" s="41" t="s">
        <v>469</v>
      </c>
      <c r="F866" s="16">
        <v>18462</v>
      </c>
      <c r="G866" s="16">
        <v>17806.919999999998</v>
      </c>
      <c r="H866" s="33">
        <v>1102</v>
      </c>
      <c r="I866" s="44">
        <v>3239184</v>
      </c>
      <c r="J866" s="44">
        <v>6658.8</v>
      </c>
      <c r="K866" s="46">
        <v>0.82899999999999996</v>
      </c>
      <c r="L866" s="33">
        <v>23.111999999999998</v>
      </c>
      <c r="M866" s="33">
        <v>33.587000000000003</v>
      </c>
      <c r="N866" s="33">
        <v>12.73</v>
      </c>
    </row>
    <row r="867" spans="1:14" x14ac:dyDescent="0.3">
      <c r="A867" s="36" t="s">
        <v>13</v>
      </c>
      <c r="B867" s="4">
        <v>2012</v>
      </c>
      <c r="C867" s="36" t="s">
        <v>176</v>
      </c>
      <c r="D867" s="36" t="s">
        <v>322</v>
      </c>
      <c r="E867" s="41">
        <v>148761</v>
      </c>
      <c r="F867" s="16">
        <v>129693</v>
      </c>
      <c r="G867" s="16">
        <v>113207.121</v>
      </c>
      <c r="H867" s="33">
        <v>1102</v>
      </c>
      <c r="I867" s="44">
        <v>22433158.800000001</v>
      </c>
      <c r="J867" s="44">
        <v>46115.91</v>
      </c>
      <c r="K867" s="46">
        <v>0.76100000000000001</v>
      </c>
      <c r="L867" s="33">
        <v>23.111999999999998</v>
      </c>
      <c r="M867" s="33">
        <v>33.587000000000003</v>
      </c>
      <c r="N867" s="33">
        <v>12.73</v>
      </c>
    </row>
    <row r="868" spans="1:14" x14ac:dyDescent="0.3">
      <c r="A868" s="36" t="s">
        <v>13</v>
      </c>
      <c r="B868" s="4">
        <v>2012</v>
      </c>
      <c r="C868" s="36" t="s">
        <v>324</v>
      </c>
      <c r="D868" s="36" t="s">
        <v>322</v>
      </c>
      <c r="E868" s="41">
        <v>942310</v>
      </c>
      <c r="F868" s="16">
        <v>1292796</v>
      </c>
      <c r="G868" s="16">
        <v>1260810.78</v>
      </c>
      <c r="H868" s="33">
        <v>1102</v>
      </c>
      <c r="I868" s="44">
        <v>142100348</v>
      </c>
      <c r="J868" s="44">
        <v>292116.09999999998</v>
      </c>
      <c r="K868" s="46">
        <v>1.3380000000000001</v>
      </c>
      <c r="L868" s="33">
        <v>23.111999999999998</v>
      </c>
      <c r="M868" s="33">
        <v>33.587000000000003</v>
      </c>
      <c r="N868" s="33">
        <v>12.73</v>
      </c>
    </row>
    <row r="869" spans="1:14" x14ac:dyDescent="0.3">
      <c r="A869" s="36" t="s">
        <v>18</v>
      </c>
      <c r="B869" s="4">
        <v>2012</v>
      </c>
      <c r="C869" s="36" t="s">
        <v>705</v>
      </c>
      <c r="D869" s="36" t="s">
        <v>322</v>
      </c>
      <c r="E869" s="41">
        <v>990</v>
      </c>
      <c r="F869" s="16">
        <v>48888</v>
      </c>
      <c r="G869" s="16">
        <v>46260.72</v>
      </c>
      <c r="H869" s="33">
        <v>1102</v>
      </c>
      <c r="I869" s="44">
        <v>149292</v>
      </c>
      <c r="J869" s="44">
        <v>306.89999999999998</v>
      </c>
      <c r="K869" s="46">
        <v>46.728000000000002</v>
      </c>
      <c r="L869" s="33">
        <v>23.111999999999998</v>
      </c>
      <c r="M869" s="33">
        <v>33.587000000000003</v>
      </c>
      <c r="N869" s="33">
        <v>12.73</v>
      </c>
    </row>
    <row r="870" spans="1:14" x14ac:dyDescent="0.3">
      <c r="A870" s="36" t="s">
        <v>20</v>
      </c>
      <c r="B870" s="4">
        <v>2012</v>
      </c>
      <c r="C870" s="36" t="s">
        <v>27</v>
      </c>
      <c r="D870" s="36" t="s">
        <v>322</v>
      </c>
      <c r="E870" s="41">
        <v>69336</v>
      </c>
      <c r="F870" s="16">
        <v>128571</v>
      </c>
      <c r="G870" s="16">
        <v>115305.768</v>
      </c>
      <c r="H870" s="33">
        <v>1102</v>
      </c>
      <c r="I870" s="44">
        <v>10455868.800000001</v>
      </c>
      <c r="J870" s="44">
        <v>21494.16</v>
      </c>
      <c r="K870" s="46">
        <v>1.663</v>
      </c>
      <c r="L870" s="33">
        <v>23.111999999999998</v>
      </c>
      <c r="M870" s="33">
        <v>33.587000000000003</v>
      </c>
      <c r="N870" s="33">
        <v>12.73</v>
      </c>
    </row>
    <row r="871" spans="1:14" x14ac:dyDescent="0.3">
      <c r="A871" s="36" t="s">
        <v>22</v>
      </c>
      <c r="B871" s="4">
        <v>2012</v>
      </c>
      <c r="C871" s="36" t="s">
        <v>176</v>
      </c>
      <c r="D871" s="36" t="s">
        <v>28</v>
      </c>
      <c r="E871" s="41">
        <v>10095</v>
      </c>
      <c r="F871" s="16">
        <v>11064</v>
      </c>
      <c r="G871" s="16">
        <v>7127.07</v>
      </c>
      <c r="H871" s="33">
        <v>1566</v>
      </c>
      <c r="I871" s="44">
        <v>1224104.5855555555</v>
      </c>
      <c r="J871" s="44">
        <v>3129.45</v>
      </c>
      <c r="K871" s="46">
        <v>0.70599999999999996</v>
      </c>
      <c r="L871" s="33">
        <v>25.506</v>
      </c>
      <c r="M871" s="33">
        <v>36.134</v>
      </c>
      <c r="N871" s="33">
        <v>15.651999999999999</v>
      </c>
    </row>
    <row r="872" spans="1:14" x14ac:dyDescent="0.3">
      <c r="A872" s="36" t="s">
        <v>13</v>
      </c>
      <c r="B872" s="4">
        <v>2012</v>
      </c>
      <c r="C872" s="36" t="s">
        <v>176</v>
      </c>
      <c r="D872" s="36" t="s">
        <v>28</v>
      </c>
      <c r="E872" s="41">
        <v>205082</v>
      </c>
      <c r="F872" s="16">
        <v>471150</v>
      </c>
      <c r="G872" s="16">
        <v>463280.23799999995</v>
      </c>
      <c r="H872" s="33">
        <v>1566</v>
      </c>
      <c r="I872" s="44">
        <v>30926365.600000001</v>
      </c>
      <c r="J872" s="44">
        <v>63575.42</v>
      </c>
      <c r="K872" s="46">
        <v>2.2589999999999999</v>
      </c>
      <c r="L872" s="33">
        <v>25.506</v>
      </c>
      <c r="M872" s="33">
        <v>36.134</v>
      </c>
      <c r="N872" s="33">
        <v>15.651999999999999</v>
      </c>
    </row>
    <row r="873" spans="1:14" x14ac:dyDescent="0.3">
      <c r="A873" s="36" t="s">
        <v>13</v>
      </c>
      <c r="B873" s="4">
        <v>2012</v>
      </c>
      <c r="C873" s="36" t="s">
        <v>120</v>
      </c>
      <c r="D873" s="36" t="s">
        <v>28</v>
      </c>
      <c r="E873" s="41">
        <v>1228263</v>
      </c>
      <c r="F873" s="16">
        <v>4065052</v>
      </c>
      <c r="G873" s="16">
        <v>3937811.1779999998</v>
      </c>
      <c r="H873" s="33">
        <v>1566</v>
      </c>
      <c r="I873" s="44">
        <v>185222060.40000001</v>
      </c>
      <c r="J873" s="44">
        <v>380761.53</v>
      </c>
      <c r="K873" s="46">
        <v>3.206</v>
      </c>
      <c r="L873" s="33">
        <v>25.506</v>
      </c>
      <c r="M873" s="33">
        <v>36.134</v>
      </c>
      <c r="N873" s="33">
        <v>15.651999999999999</v>
      </c>
    </row>
    <row r="874" spans="1:14" x14ac:dyDescent="0.3">
      <c r="A874" s="36" t="s">
        <v>13</v>
      </c>
      <c r="B874" s="4">
        <v>2012</v>
      </c>
      <c r="C874" s="36" t="s">
        <v>324</v>
      </c>
      <c r="D874" s="36" t="s">
        <v>28</v>
      </c>
      <c r="E874" s="41">
        <v>4010973</v>
      </c>
      <c r="F874" s="16">
        <v>0</v>
      </c>
      <c r="G874" s="16">
        <v>10147761.689999999</v>
      </c>
      <c r="H874" s="33">
        <v>1566</v>
      </c>
      <c r="I874" s="44">
        <v>278611020.01142853</v>
      </c>
      <c r="J874" s="44">
        <v>1243401.6299999999</v>
      </c>
      <c r="K874" s="46">
        <v>2.5299999999999998</v>
      </c>
      <c r="L874" s="33">
        <v>25.506</v>
      </c>
      <c r="M874" s="33">
        <v>36.134</v>
      </c>
      <c r="N874" s="33">
        <v>15.651999999999999</v>
      </c>
    </row>
    <row r="875" spans="1:14" x14ac:dyDescent="0.3">
      <c r="A875" s="36" t="s">
        <v>18</v>
      </c>
      <c r="B875" s="4">
        <v>2012</v>
      </c>
      <c r="C875" s="36" t="s">
        <v>705</v>
      </c>
      <c r="D875" s="36" t="s">
        <v>28</v>
      </c>
      <c r="E875" s="41">
        <v>16096</v>
      </c>
      <c r="F875" s="16">
        <v>1617025</v>
      </c>
      <c r="G875" s="16">
        <v>1606091.0719999999</v>
      </c>
      <c r="H875" s="33">
        <v>1566</v>
      </c>
      <c r="I875" s="44">
        <v>2427276.7999999998</v>
      </c>
      <c r="J875" s="44">
        <v>4989.76</v>
      </c>
      <c r="K875" s="46">
        <v>99.781999999999996</v>
      </c>
      <c r="L875" s="33">
        <v>25.506</v>
      </c>
      <c r="M875" s="33">
        <v>35.656651162790681</v>
      </c>
      <c r="N875" s="33">
        <v>15.651999999999999</v>
      </c>
    </row>
    <row r="876" spans="1:14" x14ac:dyDescent="0.3">
      <c r="A876" s="36" t="s">
        <v>31</v>
      </c>
      <c r="B876" s="4">
        <v>2012</v>
      </c>
      <c r="C876" s="36" t="s">
        <v>49</v>
      </c>
      <c r="D876" s="36" t="s">
        <v>28</v>
      </c>
      <c r="E876" s="41">
        <v>7345</v>
      </c>
      <c r="F876" s="16">
        <v>9591</v>
      </c>
      <c r="G876" s="16">
        <v>9621.9500000000007</v>
      </c>
      <c r="H876" s="33">
        <v>1566</v>
      </c>
      <c r="I876" s="44">
        <v>1107626</v>
      </c>
      <c r="J876" s="44">
        <v>2276.9499999999998</v>
      </c>
      <c r="K876" s="46">
        <v>1.31</v>
      </c>
      <c r="L876" s="33">
        <v>25.506</v>
      </c>
      <c r="M876" s="33">
        <v>36.134</v>
      </c>
      <c r="N876" s="33">
        <v>15.651999999999999</v>
      </c>
    </row>
    <row r="877" spans="1:14" x14ac:dyDescent="0.3">
      <c r="A877" s="36" t="s">
        <v>32</v>
      </c>
      <c r="B877" s="4">
        <v>2012</v>
      </c>
      <c r="C877" s="36" t="s">
        <v>49</v>
      </c>
      <c r="D877" s="36" t="s">
        <v>28</v>
      </c>
      <c r="E877" s="41">
        <v>50996</v>
      </c>
      <c r="F877" s="16">
        <v>34295</v>
      </c>
      <c r="G877" s="16">
        <v>34295</v>
      </c>
      <c r="H877" s="33">
        <v>1566</v>
      </c>
      <c r="I877" s="44">
        <v>7690196.7999999998</v>
      </c>
      <c r="J877" s="44">
        <v>15808.76</v>
      </c>
      <c r="K877" s="46">
        <v>0.67250372578241435</v>
      </c>
      <c r="L877" s="33">
        <v>25.506</v>
      </c>
      <c r="M877" s="33">
        <v>36.134</v>
      </c>
      <c r="N877" s="33">
        <v>15.651999999999999</v>
      </c>
    </row>
    <row r="878" spans="1:14" x14ac:dyDescent="0.3">
      <c r="A878" s="36" t="s">
        <v>32</v>
      </c>
      <c r="B878" s="4">
        <v>2012</v>
      </c>
      <c r="C878" s="36" t="s">
        <v>27</v>
      </c>
      <c r="D878" s="36" t="s">
        <v>28</v>
      </c>
      <c r="E878" s="41">
        <v>9251</v>
      </c>
      <c r="F878" s="16">
        <v>7898</v>
      </c>
      <c r="G878" s="16">
        <v>7898</v>
      </c>
      <c r="H878" s="33">
        <v>1566</v>
      </c>
      <c r="I878" s="44">
        <v>1395050.8</v>
      </c>
      <c r="J878" s="44">
        <v>2867.81</v>
      </c>
      <c r="K878" s="46">
        <v>0.85374554102259215</v>
      </c>
      <c r="L878" s="33">
        <v>25.506</v>
      </c>
      <c r="M878" s="33">
        <v>36.134</v>
      </c>
      <c r="N878" s="33">
        <v>15.651999999999999</v>
      </c>
    </row>
    <row r="879" spans="1:14" x14ac:dyDescent="0.3">
      <c r="A879" s="36" t="s">
        <v>20</v>
      </c>
      <c r="B879" s="4">
        <v>2012</v>
      </c>
      <c r="C879" s="36" t="s">
        <v>27</v>
      </c>
      <c r="D879" s="36" t="s">
        <v>28</v>
      </c>
      <c r="E879" s="41">
        <v>321572</v>
      </c>
      <c r="F879" s="16">
        <v>895927</v>
      </c>
      <c r="G879" s="16">
        <v>821616.46000000008</v>
      </c>
      <c r="H879" s="33">
        <v>1566</v>
      </c>
      <c r="I879" s="44">
        <v>48493057.600000001</v>
      </c>
      <c r="J879" s="44">
        <v>99687.32</v>
      </c>
      <c r="K879" s="46">
        <v>2.5550000000000002</v>
      </c>
      <c r="L879" s="33">
        <v>25.506</v>
      </c>
      <c r="M879" s="33">
        <v>36.134</v>
      </c>
      <c r="N879" s="33">
        <v>15.651999999999999</v>
      </c>
    </row>
    <row r="880" spans="1:14" x14ac:dyDescent="0.3">
      <c r="A880" s="36" t="s">
        <v>22</v>
      </c>
      <c r="B880" s="4">
        <v>2013</v>
      </c>
      <c r="C880" s="36" t="s">
        <v>49</v>
      </c>
      <c r="D880" s="36" t="s">
        <v>243</v>
      </c>
      <c r="E880" s="41">
        <v>7188.3182275931522</v>
      </c>
      <c r="F880" s="16">
        <v>7138</v>
      </c>
      <c r="G880" s="16">
        <v>7138</v>
      </c>
      <c r="H880" s="33">
        <v>1069.9000000000001</v>
      </c>
      <c r="I880" s="44">
        <v>1016342.66</v>
      </c>
      <c r="J880" s="44">
        <v>1899.18</v>
      </c>
      <c r="K880" s="46">
        <v>0.99299999999999999</v>
      </c>
      <c r="L880" s="33">
        <v>25.404</v>
      </c>
      <c r="M880" s="33">
        <v>35.996000000000002</v>
      </c>
      <c r="N880" s="33">
        <v>15.093999999999999</v>
      </c>
    </row>
    <row r="881" spans="1:14" x14ac:dyDescent="0.3">
      <c r="A881" s="36" t="s">
        <v>13</v>
      </c>
      <c r="B881" s="4">
        <v>2013</v>
      </c>
      <c r="C881" s="36" t="s">
        <v>176</v>
      </c>
      <c r="D881" s="36" t="s">
        <v>243</v>
      </c>
      <c r="E881" s="41">
        <v>549404</v>
      </c>
      <c r="F881" s="16">
        <v>798676</v>
      </c>
      <c r="G881" s="16">
        <v>776307.85200000007</v>
      </c>
      <c r="H881" s="33">
        <v>1069.9000000000001</v>
      </c>
      <c r="I881" s="44">
        <v>79383383.959999993</v>
      </c>
      <c r="J881" s="44">
        <v>148339.07999999999</v>
      </c>
      <c r="K881" s="46">
        <v>1.413</v>
      </c>
      <c r="L881" s="33">
        <v>25.404</v>
      </c>
      <c r="M881" s="33">
        <v>35.996000000000002</v>
      </c>
      <c r="N881" s="33">
        <v>15.093999999999999</v>
      </c>
    </row>
    <row r="882" spans="1:14" x14ac:dyDescent="0.3">
      <c r="A882" s="36" t="s">
        <v>13</v>
      </c>
      <c r="B882" s="4">
        <v>2013</v>
      </c>
      <c r="C882" s="36" t="s">
        <v>120</v>
      </c>
      <c r="D882" s="36" t="s">
        <v>243</v>
      </c>
      <c r="E882" s="41">
        <v>92207</v>
      </c>
      <c r="F882" s="16">
        <v>215952</v>
      </c>
      <c r="G882" s="16">
        <v>205898.231</v>
      </c>
      <c r="H882" s="33">
        <v>1069.9000000000001</v>
      </c>
      <c r="I882" s="44">
        <v>13322989.43</v>
      </c>
      <c r="J882" s="44">
        <v>24895.89</v>
      </c>
      <c r="K882" s="46">
        <v>2.2330000000000001</v>
      </c>
      <c r="L882" s="33">
        <v>25.404</v>
      </c>
      <c r="M882" s="33">
        <v>35.996000000000002</v>
      </c>
      <c r="N882" s="33">
        <v>15.813065789473692</v>
      </c>
    </row>
    <row r="883" spans="1:14" x14ac:dyDescent="0.3">
      <c r="A883" s="36" t="s">
        <v>13</v>
      </c>
      <c r="B883" s="4">
        <v>2013</v>
      </c>
      <c r="C883" s="36" t="s">
        <v>49</v>
      </c>
      <c r="D883" s="36" t="s">
        <v>243</v>
      </c>
      <c r="E883" s="41">
        <v>2509203</v>
      </c>
      <c r="F883" s="16">
        <v>5634961</v>
      </c>
      <c r="G883" s="16">
        <v>5186522.6010000007</v>
      </c>
      <c r="H883" s="33">
        <v>1069.9000000000001</v>
      </c>
      <c r="I883" s="44">
        <v>362554741.5</v>
      </c>
      <c r="J883" s="44">
        <v>677484.81</v>
      </c>
      <c r="K883" s="46">
        <v>2.0670000000000002</v>
      </c>
      <c r="L883" s="33">
        <v>25.404</v>
      </c>
      <c r="M883" s="33">
        <v>35.996000000000002</v>
      </c>
      <c r="N883" s="33">
        <v>15.093999999999999</v>
      </c>
    </row>
    <row r="884" spans="1:14" x14ac:dyDescent="0.3">
      <c r="A884" s="36" t="s">
        <v>18</v>
      </c>
      <c r="B884" s="4">
        <v>2013</v>
      </c>
      <c r="C884" s="36" t="s">
        <v>705</v>
      </c>
      <c r="D884" s="36" t="s">
        <v>243</v>
      </c>
      <c r="E884" s="41">
        <v>258068</v>
      </c>
      <c r="F884" s="16">
        <v>12881781</v>
      </c>
      <c r="G884" s="16">
        <v>13215404.212000001</v>
      </c>
      <c r="H884" s="33">
        <v>1069.9000000000001</v>
      </c>
      <c r="I884" s="44">
        <v>37288245.32</v>
      </c>
      <c r="J884" s="44">
        <v>69678.36</v>
      </c>
      <c r="K884" s="46">
        <v>51.209000000000003</v>
      </c>
      <c r="L884" s="33">
        <v>25.404</v>
      </c>
      <c r="M884" s="33">
        <v>35.996000000000002</v>
      </c>
      <c r="N884" s="33">
        <v>15.093999999999999</v>
      </c>
    </row>
    <row r="885" spans="1:14" x14ac:dyDescent="0.3">
      <c r="A885" s="36" t="s">
        <v>31</v>
      </c>
      <c r="B885" s="4">
        <v>2013</v>
      </c>
      <c r="C885" s="36" t="s">
        <v>27</v>
      </c>
      <c r="D885" s="36" t="s">
        <v>243</v>
      </c>
      <c r="E885" s="41">
        <v>14030</v>
      </c>
      <c r="F885" s="16">
        <v>19789</v>
      </c>
      <c r="G885" s="16">
        <v>19880.510000000002</v>
      </c>
      <c r="H885" s="33">
        <v>1069.9000000000001</v>
      </c>
      <c r="I885" s="44">
        <v>2027194.7</v>
      </c>
      <c r="J885" s="44">
        <v>3788.1</v>
      </c>
      <c r="K885" s="46">
        <v>1.417</v>
      </c>
      <c r="L885" s="33">
        <v>25.404</v>
      </c>
      <c r="M885" s="33">
        <v>35.996000000000002</v>
      </c>
      <c r="N885" s="33">
        <v>15.093999999999999</v>
      </c>
    </row>
    <row r="886" spans="1:14" x14ac:dyDescent="0.3">
      <c r="A886" s="36" t="s">
        <v>32</v>
      </c>
      <c r="B886" s="4">
        <v>2013</v>
      </c>
      <c r="C886" s="36" t="s">
        <v>49</v>
      </c>
      <c r="D886" s="36" t="s">
        <v>243</v>
      </c>
      <c r="E886" s="41">
        <v>15503</v>
      </c>
      <c r="F886" s="16">
        <v>14142</v>
      </c>
      <c r="G886" s="16">
        <v>14231.754000000001</v>
      </c>
      <c r="H886" s="33">
        <v>1069.9000000000001</v>
      </c>
      <c r="I886" s="44">
        <v>2240028.4700000002</v>
      </c>
      <c r="J886" s="44">
        <v>4185.8100000000004</v>
      </c>
      <c r="K886" s="46">
        <v>0.91800000000000004</v>
      </c>
      <c r="L886" s="33">
        <v>25.404</v>
      </c>
      <c r="M886" s="33">
        <v>35.996000000000002</v>
      </c>
      <c r="N886" s="33">
        <v>15.093999999999999</v>
      </c>
    </row>
    <row r="887" spans="1:14" x14ac:dyDescent="0.3">
      <c r="A887" s="36" t="s">
        <v>20</v>
      </c>
      <c r="B887" s="4">
        <v>2013</v>
      </c>
      <c r="C887" s="36" t="s">
        <v>27</v>
      </c>
      <c r="D887" s="36" t="s">
        <v>243</v>
      </c>
      <c r="E887" s="41">
        <v>2148818</v>
      </c>
      <c r="F887" s="16">
        <v>6134679</v>
      </c>
      <c r="G887" s="16">
        <v>6091899.0300000003</v>
      </c>
      <c r="H887" s="33">
        <v>1069.9000000000001</v>
      </c>
      <c r="I887" s="44">
        <v>310482712.80000001</v>
      </c>
      <c r="J887" s="44">
        <v>580180.86</v>
      </c>
      <c r="K887" s="46">
        <v>2.835</v>
      </c>
      <c r="L887" s="33">
        <v>25.404</v>
      </c>
      <c r="M887" s="33">
        <v>35.996000000000002</v>
      </c>
      <c r="N887" s="33">
        <v>15.093999999999999</v>
      </c>
    </row>
    <row r="888" spans="1:14" x14ac:dyDescent="0.3">
      <c r="A888" s="36" t="s">
        <v>22</v>
      </c>
      <c r="B888" s="4">
        <v>2013</v>
      </c>
      <c r="C888" s="36" t="s">
        <v>49</v>
      </c>
      <c r="D888" s="36" t="s">
        <v>282</v>
      </c>
      <c r="E888" s="41">
        <v>7143.9114391143903</v>
      </c>
      <c r="F888" s="16">
        <v>1936</v>
      </c>
      <c r="G888" s="16">
        <v>1936</v>
      </c>
      <c r="H888" s="33">
        <v>1418.3</v>
      </c>
      <c r="I888" s="44">
        <v>1105059.52</v>
      </c>
      <c r="J888" s="44">
        <v>2064.96</v>
      </c>
      <c r="K888" s="46">
        <v>0.27100000000000002</v>
      </c>
      <c r="L888" s="33">
        <v>25.835000000000001</v>
      </c>
      <c r="M888" s="33">
        <v>36.347999999999999</v>
      </c>
      <c r="N888" s="33">
        <v>15.42</v>
      </c>
    </row>
    <row r="889" spans="1:14" x14ac:dyDescent="0.3">
      <c r="A889" s="36" t="s">
        <v>13</v>
      </c>
      <c r="B889" s="4">
        <v>2013</v>
      </c>
      <c r="C889" s="36" t="s">
        <v>49</v>
      </c>
      <c r="D889" s="36" t="s">
        <v>282</v>
      </c>
      <c r="E889" s="41" t="s">
        <v>471</v>
      </c>
      <c r="F889" s="16">
        <v>7102729</v>
      </c>
      <c r="G889" s="16">
        <v>6978511.75</v>
      </c>
      <c r="H889" s="33">
        <v>1418.3</v>
      </c>
      <c r="I889" s="44">
        <v>576185807.29999995</v>
      </c>
      <c r="J889" s="44">
        <v>1076684.67</v>
      </c>
      <c r="K889" s="46">
        <v>1.75</v>
      </c>
      <c r="L889" s="33">
        <v>25.835000000000001</v>
      </c>
      <c r="M889" s="33">
        <v>36.347999999999999</v>
      </c>
      <c r="N889" s="33">
        <v>15.42</v>
      </c>
    </row>
    <row r="890" spans="1:14" x14ac:dyDescent="0.3">
      <c r="A890" s="36" t="s">
        <v>18</v>
      </c>
      <c r="B890" s="4">
        <v>2013</v>
      </c>
      <c r="C890" s="36" t="s">
        <v>49</v>
      </c>
      <c r="D890" s="36" t="s">
        <v>282</v>
      </c>
      <c r="E890" s="41">
        <v>44097</v>
      </c>
      <c r="F890" s="16">
        <v>2129180</v>
      </c>
      <c r="G890" s="16">
        <v>2129003.16</v>
      </c>
      <c r="H890" s="33">
        <v>1418.3</v>
      </c>
      <c r="I890" s="44">
        <v>6371575.5300000003</v>
      </c>
      <c r="J890" s="44">
        <v>11906.19</v>
      </c>
      <c r="K890" s="46">
        <v>48.28</v>
      </c>
      <c r="L890" s="33">
        <v>25.835000000000001</v>
      </c>
      <c r="M890" s="33">
        <v>36.347999999999999</v>
      </c>
      <c r="N890" s="33">
        <v>15.42</v>
      </c>
    </row>
    <row r="891" spans="1:14" x14ac:dyDescent="0.3">
      <c r="A891" s="36" t="s">
        <v>18</v>
      </c>
      <c r="B891" s="4">
        <v>2013</v>
      </c>
      <c r="C891" s="36" t="s">
        <v>705</v>
      </c>
      <c r="D891" s="36" t="s">
        <v>282</v>
      </c>
      <c r="E891" s="41">
        <v>9189</v>
      </c>
      <c r="F891" s="16">
        <v>23831</v>
      </c>
      <c r="G891" s="16">
        <v>26978.903999999999</v>
      </c>
      <c r="H891" s="33">
        <v>1418.3</v>
      </c>
      <c r="I891" s="44">
        <v>1327718.6100000001</v>
      </c>
      <c r="J891" s="44">
        <v>2481.0300000000002</v>
      </c>
      <c r="K891" s="46">
        <v>2.9359999999999999</v>
      </c>
      <c r="L891" s="33">
        <v>25.835000000000001</v>
      </c>
      <c r="M891" s="33">
        <v>36.347999999999999</v>
      </c>
      <c r="N891" s="33">
        <v>15.42</v>
      </c>
    </row>
    <row r="892" spans="1:14" x14ac:dyDescent="0.3">
      <c r="A892" s="36" t="s">
        <v>31</v>
      </c>
      <c r="B892" s="4">
        <v>2013</v>
      </c>
      <c r="C892" s="36" t="s">
        <v>49</v>
      </c>
      <c r="D892" s="36" t="s">
        <v>282</v>
      </c>
      <c r="E892" s="41">
        <v>3031</v>
      </c>
      <c r="F892" s="16">
        <v>123</v>
      </c>
      <c r="G892" s="16">
        <v>418.27800000000002</v>
      </c>
      <c r="H892" s="33">
        <v>1418.3</v>
      </c>
      <c r="I892" s="44">
        <v>437949.19</v>
      </c>
      <c r="J892" s="44">
        <v>818.37</v>
      </c>
      <c r="K892" s="46">
        <v>0.13800000000000001</v>
      </c>
      <c r="L892" s="33">
        <v>25.835000000000001</v>
      </c>
      <c r="M892" s="33">
        <v>36.347999999999999</v>
      </c>
      <c r="N892" s="33">
        <v>15.42</v>
      </c>
    </row>
    <row r="893" spans="1:14" x14ac:dyDescent="0.3">
      <c r="A893" s="36" t="s">
        <v>31</v>
      </c>
      <c r="B893" s="4">
        <v>2013</v>
      </c>
      <c r="C893" s="36" t="s">
        <v>120</v>
      </c>
      <c r="D893" s="36" t="s">
        <v>282</v>
      </c>
      <c r="E893" s="41">
        <v>31</v>
      </c>
      <c r="F893" s="16">
        <v>50</v>
      </c>
      <c r="G893" s="16">
        <v>49.910000000000004</v>
      </c>
      <c r="H893" s="33">
        <v>1418.3</v>
      </c>
      <c r="I893" s="44">
        <v>4479.1899999999996</v>
      </c>
      <c r="J893" s="44">
        <v>8.3699999999999992</v>
      </c>
      <c r="K893" s="46">
        <v>1.61</v>
      </c>
      <c r="L893" s="33">
        <v>25.835000000000001</v>
      </c>
      <c r="M893" s="33">
        <v>36.347999999999999</v>
      </c>
      <c r="N893" s="33">
        <v>15.42</v>
      </c>
    </row>
    <row r="894" spans="1:14" x14ac:dyDescent="0.3">
      <c r="A894" s="36" t="s">
        <v>32</v>
      </c>
      <c r="B894" s="4">
        <v>2013</v>
      </c>
      <c r="C894" s="36" t="s">
        <v>49</v>
      </c>
      <c r="D894" s="36" t="s">
        <v>282</v>
      </c>
      <c r="E894" s="41">
        <v>93484</v>
      </c>
      <c r="F894" s="16">
        <v>29013</v>
      </c>
      <c r="G894" s="16">
        <v>31130.172000000002</v>
      </c>
      <c r="H894" s="33">
        <v>1418.3</v>
      </c>
      <c r="I894" s="44">
        <v>13507503.16</v>
      </c>
      <c r="J894" s="44">
        <v>25240.68</v>
      </c>
      <c r="K894" s="46">
        <v>0.33300000000000002</v>
      </c>
      <c r="L894" s="33">
        <v>25.835000000000001</v>
      </c>
      <c r="M894" s="33">
        <v>36.347999999999999</v>
      </c>
      <c r="N894" s="33">
        <v>15.42</v>
      </c>
    </row>
    <row r="895" spans="1:14" x14ac:dyDescent="0.3">
      <c r="A895" s="36" t="s">
        <v>32</v>
      </c>
      <c r="B895" s="4">
        <v>2013</v>
      </c>
      <c r="C895" s="36" t="s">
        <v>27</v>
      </c>
      <c r="D895" s="36" t="s">
        <v>282</v>
      </c>
      <c r="E895" s="41">
        <v>3451</v>
      </c>
      <c r="F895" s="16">
        <v>912</v>
      </c>
      <c r="G895" s="16">
        <v>973.1819999999999</v>
      </c>
      <c r="H895" s="33">
        <v>1418.3</v>
      </c>
      <c r="I895" s="44">
        <v>498634.99</v>
      </c>
      <c r="J895" s="44">
        <v>931.77</v>
      </c>
      <c r="K895" s="46">
        <v>0.28199999999999997</v>
      </c>
      <c r="L895" s="33">
        <v>25.835000000000001</v>
      </c>
      <c r="M895" s="33">
        <v>36.347999999999999</v>
      </c>
      <c r="N895" s="33">
        <v>15.42</v>
      </c>
    </row>
    <row r="896" spans="1:14" x14ac:dyDescent="0.3">
      <c r="A896" s="36" t="s">
        <v>20</v>
      </c>
      <c r="B896" s="4">
        <v>2013</v>
      </c>
      <c r="C896" s="36" t="s">
        <v>27</v>
      </c>
      <c r="D896" s="36" t="s">
        <v>282</v>
      </c>
      <c r="E896" s="41">
        <v>105033</v>
      </c>
      <c r="F896" s="16">
        <v>140756</v>
      </c>
      <c r="G896" s="16">
        <v>161015.58899999998</v>
      </c>
      <c r="H896" s="33">
        <v>1418.3</v>
      </c>
      <c r="I896" s="44">
        <v>15176218.17</v>
      </c>
      <c r="J896" s="44">
        <v>28358.91</v>
      </c>
      <c r="K896" s="46">
        <v>1.5329999999999999</v>
      </c>
      <c r="L896" s="33">
        <v>25.835000000000001</v>
      </c>
      <c r="M896" s="33">
        <v>36.347999999999999</v>
      </c>
      <c r="N896" s="33">
        <v>15.42</v>
      </c>
    </row>
    <row r="897" spans="1:14" x14ac:dyDescent="0.3">
      <c r="A897" s="36" t="s">
        <v>22</v>
      </c>
      <c r="B897" s="4">
        <v>2013</v>
      </c>
      <c r="C897" s="36" t="s">
        <v>49</v>
      </c>
      <c r="D897" s="36" t="s">
        <v>244</v>
      </c>
      <c r="E897" s="41">
        <v>14326</v>
      </c>
      <c r="F897" s="16">
        <v>14082</v>
      </c>
      <c r="G897" s="16">
        <v>14082</v>
      </c>
      <c r="H897" s="33">
        <v>1006.5</v>
      </c>
      <c r="I897" s="44">
        <v>2069963.74</v>
      </c>
      <c r="J897" s="44">
        <v>3868.02</v>
      </c>
      <c r="K897" s="46">
        <v>0.98296803015496304</v>
      </c>
      <c r="L897" s="33">
        <v>26.045999999999999</v>
      </c>
      <c r="M897" s="33">
        <v>37.44</v>
      </c>
      <c r="N897" s="33">
        <v>15.654</v>
      </c>
    </row>
    <row r="898" spans="1:14" x14ac:dyDescent="0.3">
      <c r="A898" s="36" t="s">
        <v>13</v>
      </c>
      <c r="B898" s="4">
        <v>2013</v>
      </c>
      <c r="C898" s="36" t="s">
        <v>49</v>
      </c>
      <c r="D898" s="36" t="s">
        <v>244</v>
      </c>
      <c r="E898" s="41">
        <v>787300</v>
      </c>
      <c r="F898" s="16">
        <v>1672585</v>
      </c>
      <c r="G898" s="16">
        <v>1526574.7</v>
      </c>
      <c r="H898" s="33">
        <v>1006.5</v>
      </c>
      <c r="I898" s="44">
        <v>113756977</v>
      </c>
      <c r="J898" s="44">
        <v>212571</v>
      </c>
      <c r="K898" s="46">
        <v>1.9390000000000001</v>
      </c>
      <c r="L898" s="33">
        <v>26.045999999999999</v>
      </c>
      <c r="M898" s="33">
        <v>37.44</v>
      </c>
      <c r="N898" s="33">
        <v>15.654</v>
      </c>
    </row>
    <row r="899" spans="1:14" x14ac:dyDescent="0.3">
      <c r="A899" s="36" t="s">
        <v>13</v>
      </c>
      <c r="B899" s="4">
        <v>2013</v>
      </c>
      <c r="C899" s="36" t="s">
        <v>120</v>
      </c>
      <c r="D899" s="36" t="s">
        <v>244</v>
      </c>
      <c r="E899" s="41">
        <v>33099</v>
      </c>
      <c r="F899" s="16">
        <v>105505</v>
      </c>
      <c r="G899" s="16">
        <v>103732.266</v>
      </c>
      <c r="H899" s="33">
        <v>1006.5</v>
      </c>
      <c r="I899" s="44">
        <v>4782474.51</v>
      </c>
      <c r="J899" s="44">
        <v>8936.73</v>
      </c>
      <c r="K899" s="46">
        <v>3.1339999999999999</v>
      </c>
      <c r="L899" s="33">
        <v>26.045999999999999</v>
      </c>
      <c r="M899" s="33">
        <v>37.44</v>
      </c>
      <c r="N899" s="33">
        <v>15.654</v>
      </c>
    </row>
    <row r="900" spans="1:14" x14ac:dyDescent="0.3">
      <c r="A900" s="36" t="s">
        <v>18</v>
      </c>
      <c r="B900" s="4">
        <v>2013</v>
      </c>
      <c r="C900" s="36" t="s">
        <v>705</v>
      </c>
      <c r="D900" s="36" t="s">
        <v>244</v>
      </c>
      <c r="E900" s="41">
        <v>173065</v>
      </c>
      <c r="F900" s="16">
        <v>11513762</v>
      </c>
      <c r="G900" s="16">
        <v>10537235.59</v>
      </c>
      <c r="H900" s="33">
        <v>1006.5</v>
      </c>
      <c r="I900" s="44">
        <v>25006161.850000001</v>
      </c>
      <c r="J900" s="44">
        <v>46727.55</v>
      </c>
      <c r="K900" s="46">
        <v>60.886000000000003</v>
      </c>
      <c r="L900" s="33">
        <v>26.045999999999999</v>
      </c>
      <c r="M900" s="33">
        <v>37.44</v>
      </c>
      <c r="N900" s="33" t="s">
        <v>472</v>
      </c>
    </row>
    <row r="901" spans="1:14" x14ac:dyDescent="0.3">
      <c r="A901" s="36" t="s">
        <v>32</v>
      </c>
      <c r="B901" s="4">
        <v>2013</v>
      </c>
      <c r="C901" s="36" t="s">
        <v>49</v>
      </c>
      <c r="D901" s="36" t="s">
        <v>244</v>
      </c>
      <c r="E901" s="41">
        <v>86413</v>
      </c>
      <c r="F901" s="16">
        <v>52715</v>
      </c>
      <c r="G901" s="16">
        <v>54872.254999999997</v>
      </c>
      <c r="H901" s="33">
        <v>1006.5</v>
      </c>
      <c r="I901" s="44">
        <v>12485814.369999999</v>
      </c>
      <c r="J901" s="44">
        <v>23331.51</v>
      </c>
      <c r="K901" s="46">
        <v>0.63500000000000001</v>
      </c>
      <c r="L901" s="33">
        <v>26.045999999999999</v>
      </c>
      <c r="M901" s="33">
        <v>38.539746268656771</v>
      </c>
      <c r="N901" s="33">
        <v>15.654</v>
      </c>
    </row>
    <row r="902" spans="1:14" x14ac:dyDescent="0.3">
      <c r="A902" s="36" t="s">
        <v>32</v>
      </c>
      <c r="B902" s="4">
        <v>2013</v>
      </c>
      <c r="C902" s="36" t="s">
        <v>120</v>
      </c>
      <c r="D902" s="36" t="s">
        <v>244</v>
      </c>
      <c r="E902" s="41">
        <v>1253</v>
      </c>
      <c r="F902" s="16">
        <v>801</v>
      </c>
      <c r="G902" s="16">
        <v>726.7399999999999</v>
      </c>
      <c r="H902" s="33">
        <v>1006.5</v>
      </c>
      <c r="I902" s="44">
        <v>181045.97</v>
      </c>
      <c r="J902" s="44">
        <v>338.31</v>
      </c>
      <c r="K902" s="46">
        <v>0.57999999999999996</v>
      </c>
      <c r="L902" s="33">
        <v>26.045999999999999</v>
      </c>
      <c r="M902" s="33">
        <v>37.44</v>
      </c>
      <c r="N902" s="33">
        <v>15.654</v>
      </c>
    </row>
    <row r="903" spans="1:14" x14ac:dyDescent="0.3">
      <c r="A903" s="36" t="s">
        <v>20</v>
      </c>
      <c r="B903" s="4">
        <v>2013</v>
      </c>
      <c r="C903" s="36" t="s">
        <v>27</v>
      </c>
      <c r="D903" s="36" t="s">
        <v>244</v>
      </c>
      <c r="E903" s="41">
        <v>1442288</v>
      </c>
      <c r="F903" s="16">
        <v>4607993</v>
      </c>
      <c r="G903" s="16">
        <v>4430708.7360000005</v>
      </c>
      <c r="H903" s="33">
        <v>1006.5</v>
      </c>
      <c r="I903" s="44">
        <v>208396193.09999999</v>
      </c>
      <c r="J903" s="44">
        <v>389417.76</v>
      </c>
      <c r="K903" s="46">
        <v>3.0720000000000001</v>
      </c>
      <c r="L903" s="33">
        <v>26.045999999999999</v>
      </c>
      <c r="M903" s="33">
        <v>37.44</v>
      </c>
      <c r="N903" s="33">
        <v>15.654</v>
      </c>
    </row>
    <row r="904" spans="1:14" x14ac:dyDescent="0.3">
      <c r="A904" s="36" t="s">
        <v>13</v>
      </c>
      <c r="B904" s="4">
        <v>2013</v>
      </c>
      <c r="C904" s="36" t="s">
        <v>49</v>
      </c>
      <c r="D904" s="36" t="s">
        <v>258</v>
      </c>
      <c r="E904" s="41">
        <v>1244000</v>
      </c>
      <c r="F904" s="16">
        <v>4041000</v>
      </c>
      <c r="G904" s="16">
        <v>3871328</v>
      </c>
      <c r="H904" s="33">
        <v>452.2</v>
      </c>
      <c r="I904" s="44">
        <v>179745560</v>
      </c>
      <c r="J904" s="44">
        <v>335880</v>
      </c>
      <c r="K904" s="46">
        <v>3.1120000000000001</v>
      </c>
      <c r="L904" s="33">
        <v>24.981999999999999</v>
      </c>
      <c r="M904" s="33" t="s">
        <v>473</v>
      </c>
      <c r="N904" s="33">
        <v>13.262</v>
      </c>
    </row>
    <row r="905" spans="1:14" x14ac:dyDescent="0.3">
      <c r="A905" s="36" t="s">
        <v>18</v>
      </c>
      <c r="B905" s="4">
        <v>2013</v>
      </c>
      <c r="C905" s="36" t="s">
        <v>705</v>
      </c>
      <c r="D905" s="36" t="s">
        <v>258</v>
      </c>
      <c r="E905" s="41">
        <v>101000</v>
      </c>
      <c r="F905" s="16">
        <v>7427000</v>
      </c>
      <c r="G905" s="16">
        <v>7573686.9999999991</v>
      </c>
      <c r="H905" s="33">
        <v>452.2</v>
      </c>
      <c r="I905" s="44">
        <v>14593490</v>
      </c>
      <c r="J905" s="44">
        <v>27270</v>
      </c>
      <c r="K905" s="46">
        <v>74.986999999999995</v>
      </c>
      <c r="L905" s="33">
        <v>24.981999999999999</v>
      </c>
      <c r="M905" s="33">
        <v>36.914999999999999</v>
      </c>
      <c r="N905" s="33">
        <v>13.262</v>
      </c>
    </row>
    <row r="906" spans="1:14" x14ac:dyDescent="0.3">
      <c r="A906" s="36" t="s">
        <v>31</v>
      </c>
      <c r="B906" s="4">
        <v>2013</v>
      </c>
      <c r="C906" s="36" t="s">
        <v>49</v>
      </c>
      <c r="D906" s="36" t="s">
        <v>258</v>
      </c>
      <c r="E906" s="41">
        <v>3900</v>
      </c>
      <c r="F906" s="16">
        <v>11100</v>
      </c>
      <c r="G906" s="16">
        <v>7515.3</v>
      </c>
      <c r="H906" s="33">
        <v>452.2</v>
      </c>
      <c r="I906" s="44">
        <v>563511</v>
      </c>
      <c r="J906" s="44">
        <v>1053</v>
      </c>
      <c r="K906" s="46">
        <v>1.927</v>
      </c>
      <c r="L906" s="33">
        <v>24.981999999999999</v>
      </c>
      <c r="M906" s="33">
        <v>36.914999999999999</v>
      </c>
      <c r="N906" s="33">
        <v>13.262</v>
      </c>
    </row>
    <row r="907" spans="1:14" x14ac:dyDescent="0.3">
      <c r="A907" s="36" t="s">
        <v>32</v>
      </c>
      <c r="B907" s="4">
        <v>2013</v>
      </c>
      <c r="C907" s="36" t="s">
        <v>49</v>
      </c>
      <c r="D907" s="36" t="s">
        <v>258</v>
      </c>
      <c r="E907" s="41">
        <v>1333.3333333333333</v>
      </c>
      <c r="F907" s="16" t="s">
        <v>474</v>
      </c>
      <c r="G907" s="16">
        <v>600</v>
      </c>
      <c r="H907" s="33">
        <v>452.2</v>
      </c>
      <c r="I907" s="44">
        <v>231184</v>
      </c>
      <c r="J907" s="44">
        <v>432</v>
      </c>
      <c r="K907" s="46">
        <v>0.45</v>
      </c>
      <c r="L907" s="33">
        <v>24.981999999999999</v>
      </c>
      <c r="M907" s="33">
        <v>36.914999999999999</v>
      </c>
      <c r="N907" s="33">
        <v>13.262</v>
      </c>
    </row>
    <row r="908" spans="1:14" x14ac:dyDescent="0.3">
      <c r="A908" s="36" t="s">
        <v>20</v>
      </c>
      <c r="B908" s="4">
        <v>2013</v>
      </c>
      <c r="C908" s="36" t="s">
        <v>27</v>
      </c>
      <c r="D908" s="36" t="s">
        <v>258</v>
      </c>
      <c r="E908" s="41">
        <v>2499000</v>
      </c>
      <c r="F908" s="16">
        <v>11800000</v>
      </c>
      <c r="G908" s="16">
        <v>11555376</v>
      </c>
      <c r="H908" s="33">
        <v>452.2</v>
      </c>
      <c r="I908" s="44">
        <v>361080510</v>
      </c>
      <c r="J908" s="44">
        <v>674730</v>
      </c>
      <c r="K908" s="46">
        <v>4.6239999999999997</v>
      </c>
      <c r="L908" s="33">
        <v>24.981999999999999</v>
      </c>
      <c r="M908" s="33">
        <v>36.914999999999999</v>
      </c>
      <c r="N908" s="33">
        <v>13.262</v>
      </c>
    </row>
    <row r="909" spans="1:14" x14ac:dyDescent="0.3">
      <c r="A909" s="36" t="s">
        <v>22</v>
      </c>
      <c r="B909" s="4">
        <v>2013</v>
      </c>
      <c r="C909" s="36" t="s">
        <v>49</v>
      </c>
      <c r="D909" s="36" t="s">
        <v>259</v>
      </c>
      <c r="E909" s="41">
        <v>1927</v>
      </c>
      <c r="F909" s="16">
        <v>1774</v>
      </c>
      <c r="G909" s="16">
        <v>1539.673</v>
      </c>
      <c r="H909" s="33">
        <v>1216.9000000000001</v>
      </c>
      <c r="I909" s="44">
        <v>278432.23</v>
      </c>
      <c r="J909" s="44">
        <v>520.29</v>
      </c>
      <c r="K909" s="46">
        <v>0.79900000000000004</v>
      </c>
      <c r="L909" s="33">
        <v>20.797000000000001</v>
      </c>
      <c r="M909" s="33">
        <v>30.795000000000002</v>
      </c>
      <c r="N909" s="33">
        <v>11.608000000000001</v>
      </c>
    </row>
    <row r="910" spans="1:14" x14ac:dyDescent="0.3">
      <c r="A910" s="36" t="s">
        <v>13</v>
      </c>
      <c r="B910" s="4">
        <v>2013</v>
      </c>
      <c r="C910" s="36" t="s">
        <v>49</v>
      </c>
      <c r="D910" s="36" t="s">
        <v>259</v>
      </c>
      <c r="E910" s="41">
        <v>73139</v>
      </c>
      <c r="F910" s="16">
        <v>114462.53499999999</v>
      </c>
      <c r="G910" s="16">
        <v>114462.53499999999</v>
      </c>
      <c r="H910" s="33">
        <v>1216.9000000000001</v>
      </c>
      <c r="I910" s="44">
        <v>11553453.946250001</v>
      </c>
      <c r="J910" s="44">
        <v>19747.53</v>
      </c>
      <c r="K910" s="46">
        <v>1.5649999999999999</v>
      </c>
      <c r="L910" s="33">
        <v>20.797000000000001</v>
      </c>
      <c r="M910" s="33" t="s">
        <v>475</v>
      </c>
      <c r="N910" s="33">
        <v>11.608000000000001</v>
      </c>
    </row>
    <row r="911" spans="1:14" x14ac:dyDescent="0.3">
      <c r="A911" s="36" t="s">
        <v>18</v>
      </c>
      <c r="B911" s="4">
        <v>2013</v>
      </c>
      <c r="C911" s="36" t="s">
        <v>705</v>
      </c>
      <c r="D911" s="36" t="s">
        <v>259</v>
      </c>
      <c r="E911" s="41">
        <v>1138.7622149837134</v>
      </c>
      <c r="F911" s="16">
        <v>3496</v>
      </c>
      <c r="G911" s="16">
        <v>3496</v>
      </c>
      <c r="H911" s="33">
        <v>1216.9000000000001</v>
      </c>
      <c r="I911" s="44">
        <v>209366.01</v>
      </c>
      <c r="J911" s="44">
        <v>391.23</v>
      </c>
      <c r="K911" s="46">
        <v>3.07</v>
      </c>
      <c r="L911" s="33">
        <v>20.797000000000001</v>
      </c>
      <c r="M911" s="33">
        <v>30.795000000000002</v>
      </c>
      <c r="N911" s="33">
        <v>11.608000000000001</v>
      </c>
    </row>
    <row r="912" spans="1:14" x14ac:dyDescent="0.3">
      <c r="A912" s="36" t="s">
        <v>32</v>
      </c>
      <c r="B912" s="4">
        <v>2013</v>
      </c>
      <c r="C912" s="36" t="s">
        <v>49</v>
      </c>
      <c r="D912" s="36" t="s">
        <v>259</v>
      </c>
      <c r="E912" s="41">
        <v>7686</v>
      </c>
      <c r="F912" s="16">
        <v>4150.4400000000005</v>
      </c>
      <c r="G912" s="16">
        <v>4150.4400000000005</v>
      </c>
      <c r="H912" s="33">
        <v>1216.9000000000001</v>
      </c>
      <c r="I912" s="44">
        <v>1110550.1399999999</v>
      </c>
      <c r="J912" s="44">
        <v>2075.2199999999998</v>
      </c>
      <c r="K912" s="46">
        <v>0.54</v>
      </c>
      <c r="L912" s="33">
        <v>20.797000000000001</v>
      </c>
      <c r="M912" s="33">
        <v>30.795000000000002</v>
      </c>
      <c r="N912" s="33">
        <v>11.608000000000001</v>
      </c>
    </row>
    <row r="913" spans="1:14" x14ac:dyDescent="0.3">
      <c r="A913" s="36" t="s">
        <v>20</v>
      </c>
      <c r="B913" s="4">
        <v>2013</v>
      </c>
      <c r="C913" s="36" t="s">
        <v>27</v>
      </c>
      <c r="D913" s="36" t="s">
        <v>259</v>
      </c>
      <c r="E913" s="41">
        <v>415665</v>
      </c>
      <c r="F913" s="16">
        <v>324283</v>
      </c>
      <c r="G913" s="16">
        <v>327128.35500000004</v>
      </c>
      <c r="H913" s="33">
        <v>1216.9000000000001</v>
      </c>
      <c r="I913" s="44">
        <v>60059435.850000001</v>
      </c>
      <c r="J913" s="44">
        <v>112229.55</v>
      </c>
      <c r="K913" s="46">
        <v>0.78700000000000003</v>
      </c>
      <c r="L913" s="33">
        <v>20.797000000000001</v>
      </c>
      <c r="M913" s="33">
        <v>30.795000000000002</v>
      </c>
      <c r="N913" s="33">
        <v>11.608000000000001</v>
      </c>
    </row>
    <row r="914" spans="1:14" x14ac:dyDescent="0.3">
      <c r="A914" s="36" t="s">
        <v>22</v>
      </c>
      <c r="B914" s="4">
        <v>2013</v>
      </c>
      <c r="C914" s="36" t="s">
        <v>49</v>
      </c>
      <c r="D914" s="36" t="s">
        <v>246</v>
      </c>
      <c r="E914" s="41">
        <v>336</v>
      </c>
      <c r="F914" s="16">
        <v>192</v>
      </c>
      <c r="G914" s="16">
        <v>155.56800000000001</v>
      </c>
      <c r="H914" s="33">
        <v>1451.4</v>
      </c>
      <c r="I914" s="44">
        <v>48548.639999999999</v>
      </c>
      <c r="J914" s="44">
        <v>90.72</v>
      </c>
      <c r="K914" s="46">
        <v>0.46300000000000002</v>
      </c>
      <c r="L914" s="33">
        <v>25.477</v>
      </c>
      <c r="M914" s="33">
        <v>36.615000000000002</v>
      </c>
      <c r="N914" s="33">
        <v>14.648999999999999</v>
      </c>
    </row>
    <row r="915" spans="1:14" x14ac:dyDescent="0.3">
      <c r="A915" s="36" t="s">
        <v>13</v>
      </c>
      <c r="B915" s="4">
        <v>2013</v>
      </c>
      <c r="C915" s="36" t="s">
        <v>49</v>
      </c>
      <c r="D915" s="36" t="s">
        <v>246</v>
      </c>
      <c r="E915" s="41">
        <v>2355832.6241134754</v>
      </c>
      <c r="F915" s="16">
        <v>3321724</v>
      </c>
      <c r="G915" s="16">
        <v>3321724</v>
      </c>
      <c r="H915" s="33">
        <v>1451.4</v>
      </c>
      <c r="I915" s="44">
        <v>271864581.5</v>
      </c>
      <c r="J915" s="44">
        <v>508017.42</v>
      </c>
      <c r="K915" s="46">
        <v>1.41</v>
      </c>
      <c r="L915" s="33">
        <v>25.477</v>
      </c>
      <c r="M915" s="33">
        <v>36.615000000000002</v>
      </c>
      <c r="N915" s="33">
        <v>14.648999999999999</v>
      </c>
    </row>
    <row r="916" spans="1:14" x14ac:dyDescent="0.3">
      <c r="A916" s="36" t="s">
        <v>18</v>
      </c>
      <c r="B916" s="4">
        <v>2013</v>
      </c>
      <c r="C916" s="36" t="s">
        <v>705</v>
      </c>
      <c r="D916" s="36" t="s">
        <v>246</v>
      </c>
      <c r="E916" s="41">
        <v>55448</v>
      </c>
      <c r="F916" s="16">
        <v>2797460</v>
      </c>
      <c r="G916" s="16">
        <v>2203004.4879999999</v>
      </c>
      <c r="H916" s="33">
        <v>1451.4</v>
      </c>
      <c r="I916" s="44">
        <v>8011681.5199999996</v>
      </c>
      <c r="J916" s="44">
        <v>14970.96</v>
      </c>
      <c r="K916" s="46">
        <v>39.731000000000002</v>
      </c>
      <c r="L916" s="33">
        <v>25.477</v>
      </c>
      <c r="M916" s="33">
        <v>36.615000000000002</v>
      </c>
      <c r="N916" s="33">
        <v>14.648999999999999</v>
      </c>
    </row>
    <row r="917" spans="1:14" x14ac:dyDescent="0.3">
      <c r="A917" s="36" t="s">
        <v>31</v>
      </c>
      <c r="B917" s="4">
        <v>2013</v>
      </c>
      <c r="C917" s="36" t="s">
        <v>705</v>
      </c>
      <c r="D917" s="36" t="s">
        <v>246</v>
      </c>
      <c r="E917" s="41">
        <v>76</v>
      </c>
      <c r="F917" s="16">
        <v>35</v>
      </c>
      <c r="G917" s="16">
        <v>36.251999999999995</v>
      </c>
      <c r="H917" s="33">
        <v>1451.4</v>
      </c>
      <c r="I917" s="44">
        <v>10981.24</v>
      </c>
      <c r="J917" s="44">
        <v>20.52</v>
      </c>
      <c r="K917" s="46">
        <v>0.47699999999999998</v>
      </c>
      <c r="L917" s="33">
        <v>25.477</v>
      </c>
      <c r="M917" s="33">
        <v>36.615000000000002</v>
      </c>
      <c r="N917" s="33">
        <v>14.648999999999999</v>
      </c>
    </row>
    <row r="918" spans="1:14" x14ac:dyDescent="0.3">
      <c r="A918" s="36" t="s">
        <v>32</v>
      </c>
      <c r="B918" s="4">
        <v>2013</v>
      </c>
      <c r="C918" s="36" t="s">
        <v>49</v>
      </c>
      <c r="D918" s="36" t="s">
        <v>246</v>
      </c>
      <c r="E918" s="41">
        <v>570864</v>
      </c>
      <c r="F918" s="16">
        <v>207407</v>
      </c>
      <c r="G918" s="16">
        <v>229487.32800000001</v>
      </c>
      <c r="H918" s="33">
        <v>1451.4</v>
      </c>
      <c r="I918" s="44">
        <v>82484139.359999999</v>
      </c>
      <c r="J918" s="44">
        <v>154133.28</v>
      </c>
      <c r="K918" s="46">
        <v>0.40200000000000002</v>
      </c>
      <c r="L918" s="33">
        <v>25.477</v>
      </c>
      <c r="M918" s="33">
        <v>36.615000000000002</v>
      </c>
      <c r="N918" s="33">
        <v>14.648999999999999</v>
      </c>
    </row>
    <row r="919" spans="1:14" x14ac:dyDescent="0.3">
      <c r="A919" s="36" t="s">
        <v>32</v>
      </c>
      <c r="B919" s="4">
        <v>2013</v>
      </c>
      <c r="C919" s="36" t="s">
        <v>27</v>
      </c>
      <c r="D919" s="36" t="s">
        <v>246</v>
      </c>
      <c r="E919" s="41">
        <v>10499</v>
      </c>
      <c r="F919" s="16">
        <v>4366</v>
      </c>
      <c r="G919" s="16">
        <v>3979.1210000000001</v>
      </c>
      <c r="H919" s="33">
        <v>1451.4</v>
      </c>
      <c r="I919" s="44">
        <v>1517000.51</v>
      </c>
      <c r="J919" s="44">
        <v>2834.73</v>
      </c>
      <c r="K919" s="46">
        <v>0.379</v>
      </c>
      <c r="L919" s="33">
        <v>25.477</v>
      </c>
      <c r="M919" s="33">
        <v>36.615000000000002</v>
      </c>
      <c r="N919" s="33">
        <v>14.648999999999999</v>
      </c>
    </row>
    <row r="920" spans="1:14" x14ac:dyDescent="0.3">
      <c r="A920" s="36" t="s">
        <v>20</v>
      </c>
      <c r="B920" s="4">
        <v>2013</v>
      </c>
      <c r="C920" s="36" t="s">
        <v>27</v>
      </c>
      <c r="D920" s="36" t="s">
        <v>246</v>
      </c>
      <c r="E920" s="41">
        <v>6123044</v>
      </c>
      <c r="F920" s="16">
        <v>15722722</v>
      </c>
      <c r="G920" s="16">
        <v>15540285.671999998</v>
      </c>
      <c r="H920" s="33">
        <v>1451.4</v>
      </c>
      <c r="I920" s="44">
        <v>884718627.60000002</v>
      </c>
      <c r="J920" s="44">
        <v>1653221.88</v>
      </c>
      <c r="K920" s="46">
        <v>2.5379999999999998</v>
      </c>
      <c r="L920" s="33">
        <v>25.477</v>
      </c>
      <c r="M920" s="33">
        <v>36.615000000000002</v>
      </c>
      <c r="N920" s="33">
        <v>14.648999999999999</v>
      </c>
    </row>
    <row r="921" spans="1:14" x14ac:dyDescent="0.3">
      <c r="A921" s="36" t="s">
        <v>22</v>
      </c>
      <c r="B921" s="4">
        <v>2013</v>
      </c>
      <c r="C921" s="36" t="s">
        <v>49</v>
      </c>
      <c r="D921" s="36" t="s">
        <v>248</v>
      </c>
      <c r="E921" s="41">
        <v>124500</v>
      </c>
      <c r="F921" s="16">
        <v>142300</v>
      </c>
      <c r="G921" s="16">
        <v>154878</v>
      </c>
      <c r="H921" s="33">
        <v>1409.8</v>
      </c>
      <c r="I921" s="44">
        <v>17989005</v>
      </c>
      <c r="J921" s="44">
        <v>33615</v>
      </c>
      <c r="K921" s="46">
        <v>1.244</v>
      </c>
      <c r="L921" s="33">
        <v>25.28</v>
      </c>
      <c r="M921" s="33">
        <v>35.399000000000001</v>
      </c>
      <c r="N921" s="33" t="s">
        <v>151</v>
      </c>
    </row>
    <row r="922" spans="1:14" x14ac:dyDescent="0.3">
      <c r="A922" s="36" t="s">
        <v>13</v>
      </c>
      <c r="B922" s="4">
        <v>2013</v>
      </c>
      <c r="C922" s="36" t="s">
        <v>49</v>
      </c>
      <c r="D922" s="36" t="s">
        <v>248</v>
      </c>
      <c r="E922" s="41">
        <v>1567500</v>
      </c>
      <c r="F922" s="16">
        <v>3016600</v>
      </c>
      <c r="G922" s="16">
        <v>3016600</v>
      </c>
      <c r="H922" s="33">
        <v>1409.8</v>
      </c>
      <c r="I922" s="44">
        <v>226488075</v>
      </c>
      <c r="J922" s="44">
        <v>423225</v>
      </c>
      <c r="K922" s="46">
        <v>1.9244657097288675</v>
      </c>
      <c r="L922" s="33">
        <v>25.28</v>
      </c>
      <c r="M922" s="33">
        <v>35.399000000000001</v>
      </c>
      <c r="N922" s="33">
        <v>15.612</v>
      </c>
    </row>
    <row r="923" spans="1:14" x14ac:dyDescent="0.3">
      <c r="A923" s="36" t="s">
        <v>13</v>
      </c>
      <c r="B923" s="4">
        <v>2013</v>
      </c>
      <c r="C923" s="36" t="s">
        <v>120</v>
      </c>
      <c r="D923" s="36" t="s">
        <v>248</v>
      </c>
      <c r="E923" s="41">
        <v>37400</v>
      </c>
      <c r="F923" s="16">
        <v>91690</v>
      </c>
      <c r="G923" s="16">
        <v>90620.2</v>
      </c>
      <c r="H923" s="33">
        <v>14098</v>
      </c>
      <c r="I923" s="44">
        <v>121516551.25999999</v>
      </c>
      <c r="J923" s="44">
        <v>261251.46684210523</v>
      </c>
      <c r="K923" s="46">
        <v>2.423</v>
      </c>
      <c r="L923" s="33">
        <v>25.28</v>
      </c>
      <c r="M923" s="33">
        <v>35.399000000000001</v>
      </c>
      <c r="N923" s="33">
        <v>15.612</v>
      </c>
    </row>
    <row r="924" spans="1:14" x14ac:dyDescent="0.3">
      <c r="A924" s="36" t="s">
        <v>18</v>
      </c>
      <c r="B924" s="4">
        <v>2013</v>
      </c>
      <c r="C924" s="36" t="s">
        <v>49</v>
      </c>
      <c r="D924" s="36" t="s">
        <v>248</v>
      </c>
      <c r="E924" s="41">
        <v>937100</v>
      </c>
      <c r="F924" s="16">
        <v>83954000</v>
      </c>
      <c r="G924" s="16">
        <v>74078692.100000009</v>
      </c>
      <c r="H924" s="33">
        <v>1409.8</v>
      </c>
      <c r="I924" s="44">
        <v>135401579</v>
      </c>
      <c r="J924" s="44">
        <v>253017</v>
      </c>
      <c r="K924" s="46">
        <v>79.051000000000002</v>
      </c>
      <c r="L924" s="33">
        <v>25.28</v>
      </c>
      <c r="M924" s="33">
        <v>35.399000000000001</v>
      </c>
      <c r="N924" s="33">
        <v>15.612</v>
      </c>
    </row>
    <row r="925" spans="1:14" x14ac:dyDescent="0.3">
      <c r="A925" s="36" t="s">
        <v>31</v>
      </c>
      <c r="B925" s="4">
        <v>2013</v>
      </c>
      <c r="C925" s="36" t="s">
        <v>49</v>
      </c>
      <c r="D925" s="36" t="s">
        <v>248</v>
      </c>
      <c r="E925" s="41">
        <v>33600</v>
      </c>
      <c r="F925" s="16">
        <v>20600</v>
      </c>
      <c r="G925" s="16">
        <v>20600</v>
      </c>
      <c r="H925" s="33">
        <v>1409.8</v>
      </c>
      <c r="I925" s="44">
        <v>4854864</v>
      </c>
      <c r="J925" s="44">
        <v>9072</v>
      </c>
      <c r="K925" s="46">
        <v>0.61309523809523814</v>
      </c>
      <c r="L925" s="33">
        <v>25.28</v>
      </c>
      <c r="M925" s="33">
        <v>35.399000000000001</v>
      </c>
      <c r="N925" s="33" t="s">
        <v>151</v>
      </c>
    </row>
    <row r="926" spans="1:14" x14ac:dyDescent="0.3">
      <c r="A926" s="36" t="s">
        <v>31</v>
      </c>
      <c r="B926" s="4">
        <v>2013</v>
      </c>
      <c r="C926" s="36" t="s">
        <v>49</v>
      </c>
      <c r="D926" s="36" t="s">
        <v>248</v>
      </c>
      <c r="E926" s="41">
        <v>56000</v>
      </c>
      <c r="F926" s="16">
        <v>33250</v>
      </c>
      <c r="G926" s="16">
        <v>21672</v>
      </c>
      <c r="H926" s="33">
        <v>1409.8</v>
      </c>
      <c r="I926" s="44">
        <v>8091440</v>
      </c>
      <c r="J926" s="44">
        <v>15120</v>
      </c>
      <c r="K926" s="46">
        <v>0.38700000000000001</v>
      </c>
      <c r="L926" s="33">
        <v>25.28</v>
      </c>
      <c r="M926" s="33">
        <v>35.399000000000001</v>
      </c>
      <c r="N926" s="33">
        <v>15.612</v>
      </c>
    </row>
    <row r="927" spans="1:14" x14ac:dyDescent="0.3">
      <c r="A927" s="36" t="s">
        <v>31</v>
      </c>
      <c r="B927" s="4">
        <v>2013</v>
      </c>
      <c r="C927" s="36" t="s">
        <v>120</v>
      </c>
      <c r="D927" s="36" t="s">
        <v>248</v>
      </c>
      <c r="E927" s="41">
        <v>4185.5203619909498</v>
      </c>
      <c r="F927" s="16">
        <v>3700</v>
      </c>
      <c r="G927" s="16">
        <v>3699.9999999999995</v>
      </c>
      <c r="H927" s="33">
        <v>1409.8</v>
      </c>
      <c r="I927" s="44">
        <v>606858</v>
      </c>
      <c r="J927" s="44">
        <v>1134</v>
      </c>
      <c r="K927" s="46">
        <v>0.88400000000000001</v>
      </c>
      <c r="L927" s="33">
        <v>25.28</v>
      </c>
      <c r="M927" s="33">
        <v>35.399000000000001</v>
      </c>
      <c r="N927" s="33">
        <v>15.612</v>
      </c>
    </row>
    <row r="928" spans="1:14" x14ac:dyDescent="0.3">
      <c r="A928" s="36" t="s">
        <v>32</v>
      </c>
      <c r="B928" s="4">
        <v>2013</v>
      </c>
      <c r="C928" s="36" t="s">
        <v>49</v>
      </c>
      <c r="D928" s="36" t="s">
        <v>248</v>
      </c>
      <c r="E928" s="41">
        <v>334400</v>
      </c>
      <c r="F928" s="16">
        <v>206440</v>
      </c>
      <c r="G928" s="16">
        <v>185592.00000000003</v>
      </c>
      <c r="H928" s="33">
        <v>1409.8</v>
      </c>
      <c r="I928" s="44">
        <v>48317456</v>
      </c>
      <c r="J928" s="44">
        <v>90288</v>
      </c>
      <c r="K928" s="46">
        <v>0.55500000000000005</v>
      </c>
      <c r="L928" s="33">
        <v>25.505500000000001</v>
      </c>
      <c r="M928" s="33">
        <v>35.399000000000001</v>
      </c>
      <c r="N928" s="33">
        <v>15.612</v>
      </c>
    </row>
    <row r="929" spans="1:14" x14ac:dyDescent="0.3">
      <c r="A929" s="36" t="s">
        <v>20</v>
      </c>
      <c r="B929" s="4">
        <v>2013</v>
      </c>
      <c r="C929" s="36" t="s">
        <v>27</v>
      </c>
      <c r="D929" s="36" t="s">
        <v>248</v>
      </c>
      <c r="E929" s="41">
        <v>1028200</v>
      </c>
      <c r="F929" s="16">
        <v>1480000</v>
      </c>
      <c r="G929" s="16">
        <v>1503228.4</v>
      </c>
      <c r="H929" s="33">
        <v>1409.8</v>
      </c>
      <c r="I929" s="44">
        <v>148564618</v>
      </c>
      <c r="J929" s="44">
        <v>277614</v>
      </c>
      <c r="K929" s="46">
        <v>1.462</v>
      </c>
      <c r="L929" s="33">
        <v>25.28</v>
      </c>
      <c r="M929" s="33">
        <v>35.399000000000001</v>
      </c>
      <c r="N929" s="33">
        <v>15.612</v>
      </c>
    </row>
    <row r="930" spans="1:14" x14ac:dyDescent="0.3">
      <c r="A930" s="36" t="s">
        <v>13</v>
      </c>
      <c r="B930" s="4">
        <v>2013</v>
      </c>
      <c r="C930" s="36" t="s">
        <v>49</v>
      </c>
      <c r="D930" s="36" t="s">
        <v>330</v>
      </c>
      <c r="E930" s="41">
        <v>222800</v>
      </c>
      <c r="F930" s="16">
        <v>597670</v>
      </c>
      <c r="G930" s="16">
        <v>524471.20000000007</v>
      </c>
      <c r="H930" s="33">
        <v>1428.8</v>
      </c>
      <c r="I930" s="44">
        <v>32192372</v>
      </c>
      <c r="J930" s="44">
        <v>60156</v>
      </c>
      <c r="K930" s="46">
        <v>2.3540000000000001</v>
      </c>
      <c r="L930" s="33">
        <v>21.184000000000001</v>
      </c>
      <c r="M930" s="33">
        <v>30.257000000000001</v>
      </c>
      <c r="N930" s="33">
        <v>13.31</v>
      </c>
    </row>
    <row r="931" spans="1:14" x14ac:dyDescent="0.3">
      <c r="A931" s="36" t="s">
        <v>18</v>
      </c>
      <c r="B931" s="4">
        <v>2013</v>
      </c>
      <c r="C931" s="36" t="s">
        <v>705</v>
      </c>
      <c r="D931" s="36" t="s">
        <v>330</v>
      </c>
      <c r="E931" s="41">
        <v>5850</v>
      </c>
      <c r="F931" s="16">
        <v>339310</v>
      </c>
      <c r="G931" s="16">
        <v>333678.15000000002</v>
      </c>
      <c r="H931" s="33">
        <v>1428.8</v>
      </c>
      <c r="I931" s="44">
        <v>845266.5</v>
      </c>
      <c r="J931" s="44">
        <v>1579.5</v>
      </c>
      <c r="K931" s="46">
        <v>57.039000000000001</v>
      </c>
      <c r="L931" s="33">
        <v>21.184000000000001</v>
      </c>
      <c r="M931" s="33">
        <v>30.257000000000001</v>
      </c>
      <c r="N931" s="33">
        <v>13.31</v>
      </c>
    </row>
    <row r="932" spans="1:14" x14ac:dyDescent="0.3">
      <c r="A932" s="36" t="s">
        <v>32</v>
      </c>
      <c r="B932" s="4">
        <v>2013</v>
      </c>
      <c r="C932" s="36" t="s">
        <v>49</v>
      </c>
      <c r="D932" s="36" t="s">
        <v>330</v>
      </c>
      <c r="E932" s="41">
        <v>1460</v>
      </c>
      <c r="F932" s="16">
        <v>1643</v>
      </c>
      <c r="G932" s="16">
        <v>1638.1200000000001</v>
      </c>
      <c r="H932" s="33">
        <v>1428.8</v>
      </c>
      <c r="I932" s="44">
        <v>210955.4</v>
      </c>
      <c r="J932" s="44">
        <v>394.2</v>
      </c>
      <c r="K932" s="46">
        <v>1.1220000000000001</v>
      </c>
      <c r="L932" s="33">
        <v>21.184000000000001</v>
      </c>
      <c r="M932" s="33">
        <v>30.257000000000001</v>
      </c>
      <c r="N932" s="33">
        <v>13.31</v>
      </c>
    </row>
    <row r="933" spans="1:14" x14ac:dyDescent="0.3">
      <c r="A933" s="36" t="s">
        <v>20</v>
      </c>
      <c r="B933" s="4">
        <v>2013</v>
      </c>
      <c r="C933" s="36" t="s">
        <v>27</v>
      </c>
      <c r="D933" s="36" t="s">
        <v>330</v>
      </c>
      <c r="E933" s="41">
        <v>2160</v>
      </c>
      <c r="F933" s="16">
        <v>5400</v>
      </c>
      <c r="G933" s="16">
        <v>5389.2</v>
      </c>
      <c r="H933" s="33">
        <v>1428.8</v>
      </c>
      <c r="I933" s="44">
        <v>312098.40000000002</v>
      </c>
      <c r="J933" s="44">
        <v>583.20000000000005</v>
      </c>
      <c r="K933" s="46">
        <v>2.4950000000000001</v>
      </c>
      <c r="L933" s="33">
        <v>21.184000000000001</v>
      </c>
      <c r="M933" s="33">
        <v>30.257000000000001</v>
      </c>
      <c r="N933" s="33">
        <v>13.31</v>
      </c>
    </row>
    <row r="934" spans="1:14" x14ac:dyDescent="0.3">
      <c r="A934" s="36" t="s">
        <v>13</v>
      </c>
      <c r="B934" s="4">
        <v>2013</v>
      </c>
      <c r="C934" s="36" t="s">
        <v>176</v>
      </c>
      <c r="D934" s="36" t="s">
        <v>250</v>
      </c>
      <c r="E934" s="41">
        <v>22633</v>
      </c>
      <c r="F934" s="16">
        <v>25671</v>
      </c>
      <c r="G934" s="16">
        <v>25032.098000000002</v>
      </c>
      <c r="H934" s="33">
        <v>1848.8</v>
      </c>
      <c r="I934" s="44">
        <v>1936129.4937241382</v>
      </c>
      <c r="J934" s="44">
        <v>6110.91</v>
      </c>
      <c r="K934" s="46">
        <v>1.1060000000000001</v>
      </c>
      <c r="L934" s="33">
        <v>21.001999999999999</v>
      </c>
      <c r="M934" s="33">
        <v>31.071999999999999</v>
      </c>
      <c r="N934" s="33">
        <v>12.356999999999999</v>
      </c>
    </row>
    <row r="935" spans="1:14" x14ac:dyDescent="0.3">
      <c r="A935" s="36" t="s">
        <v>13</v>
      </c>
      <c r="B935" s="4">
        <v>2013</v>
      </c>
      <c r="C935" s="36" t="s">
        <v>49</v>
      </c>
      <c r="D935" s="36" t="s">
        <v>250</v>
      </c>
      <c r="E935" s="41">
        <v>15620</v>
      </c>
      <c r="F935" s="16">
        <v>32440</v>
      </c>
      <c r="G935" s="16">
        <v>33551.760000000002</v>
      </c>
      <c r="H935" s="33">
        <v>1848.8</v>
      </c>
      <c r="I935" s="44">
        <v>2256933.7999999998</v>
      </c>
      <c r="J935" s="44">
        <v>4217.3999999999996</v>
      </c>
      <c r="K935" s="46">
        <v>2.1480000000000001</v>
      </c>
      <c r="L935" s="33">
        <v>21.001999999999999</v>
      </c>
      <c r="M935" s="33">
        <v>31.071999999999999</v>
      </c>
      <c r="N935" s="33">
        <v>12.356999999999999</v>
      </c>
    </row>
    <row r="936" spans="1:14" x14ac:dyDescent="0.3">
      <c r="A936" s="36" t="s">
        <v>13</v>
      </c>
      <c r="B936" s="4">
        <v>2013</v>
      </c>
      <c r="C936" s="36" t="s">
        <v>27</v>
      </c>
      <c r="D936" s="36" t="s">
        <v>250</v>
      </c>
      <c r="E936" s="41">
        <v>550</v>
      </c>
      <c r="F936" s="16">
        <v>883</v>
      </c>
      <c r="G936" s="16">
        <v>916.85</v>
      </c>
      <c r="H936" s="33">
        <v>1848.8</v>
      </c>
      <c r="I936" s="44">
        <v>79469.5</v>
      </c>
      <c r="J936" s="44">
        <v>148.5</v>
      </c>
      <c r="K936" s="46">
        <v>1.667</v>
      </c>
      <c r="L936" s="33">
        <v>21.001999999999999</v>
      </c>
      <c r="M936" s="33">
        <v>31.071999999999999</v>
      </c>
      <c r="N936" s="33">
        <v>12.356999999999999</v>
      </c>
    </row>
    <row r="937" spans="1:14" x14ac:dyDescent="0.3">
      <c r="A937" s="36" t="s">
        <v>18</v>
      </c>
      <c r="B937" s="4">
        <v>2013</v>
      </c>
      <c r="C937" s="36" t="s">
        <v>705</v>
      </c>
      <c r="D937" s="36" t="s">
        <v>250</v>
      </c>
      <c r="E937" s="41">
        <v>1421</v>
      </c>
      <c r="F937" s="16">
        <v>6979</v>
      </c>
      <c r="G937" s="16">
        <v>9719.64</v>
      </c>
      <c r="H937" s="33">
        <v>1848.8</v>
      </c>
      <c r="I937" s="44">
        <v>205320.29</v>
      </c>
      <c r="J937" s="44">
        <v>383.67</v>
      </c>
      <c r="K937" s="46" t="s">
        <v>478</v>
      </c>
      <c r="L937" s="33">
        <v>21.001999999999999</v>
      </c>
      <c r="M937" s="33">
        <v>31.071999999999999</v>
      </c>
      <c r="N937" s="33">
        <v>12.356999999999999</v>
      </c>
    </row>
    <row r="938" spans="1:14" x14ac:dyDescent="0.3">
      <c r="A938" s="36" t="s">
        <v>22</v>
      </c>
      <c r="B938" s="4">
        <v>2013</v>
      </c>
      <c r="C938" s="36" t="s">
        <v>49</v>
      </c>
      <c r="D938" s="36" t="s">
        <v>274</v>
      </c>
      <c r="E938" s="41">
        <v>320</v>
      </c>
      <c r="F938" s="16">
        <v>300</v>
      </c>
      <c r="G938" s="16">
        <v>309.12</v>
      </c>
      <c r="H938" s="33">
        <v>1350.9</v>
      </c>
      <c r="I938" s="44">
        <v>46236.800000000003</v>
      </c>
      <c r="J938" s="44">
        <v>86.4</v>
      </c>
      <c r="K938" s="46">
        <v>0.96599999999999997</v>
      </c>
      <c r="L938" s="33">
        <v>20.356999999999999</v>
      </c>
      <c r="M938" s="33">
        <v>29.936</v>
      </c>
      <c r="N938" s="33">
        <v>12.087999999999999</v>
      </c>
    </row>
    <row r="939" spans="1:14" x14ac:dyDescent="0.3">
      <c r="A939" s="36" t="s">
        <v>13</v>
      </c>
      <c r="B939" s="4">
        <v>2013</v>
      </c>
      <c r="C939" s="36" t="s">
        <v>49</v>
      </c>
      <c r="D939" s="36" t="s">
        <v>274</v>
      </c>
      <c r="E939" s="41">
        <v>185670</v>
      </c>
      <c r="F939" s="16">
        <v>419640</v>
      </c>
      <c r="G939" s="16">
        <v>409216.68000000005</v>
      </c>
      <c r="H939" s="33">
        <v>1350.9</v>
      </c>
      <c r="I939" s="44">
        <v>26827458.300000001</v>
      </c>
      <c r="J939" s="44">
        <v>50130.9</v>
      </c>
      <c r="K939" s="46">
        <v>2.2040000000000002</v>
      </c>
      <c r="L939" s="33">
        <v>20.356999999999999</v>
      </c>
      <c r="M939" s="33">
        <v>29.936</v>
      </c>
      <c r="N939" s="33">
        <v>12.087999999999999</v>
      </c>
    </row>
    <row r="940" spans="1:14" x14ac:dyDescent="0.3">
      <c r="A940" s="36" t="s">
        <v>13</v>
      </c>
      <c r="B940" s="4">
        <v>2013</v>
      </c>
      <c r="C940" s="36" t="s">
        <v>27</v>
      </c>
      <c r="D940" s="36" t="s">
        <v>274</v>
      </c>
      <c r="E940" s="41">
        <v>3810</v>
      </c>
      <c r="F940" s="16">
        <v>10000</v>
      </c>
      <c r="G940" s="16">
        <v>10031.73</v>
      </c>
      <c r="H940" s="33">
        <v>1350.9</v>
      </c>
      <c r="I940" s="44">
        <v>550506.9</v>
      </c>
      <c r="J940" s="44">
        <v>1028.7</v>
      </c>
      <c r="K940" s="46">
        <v>2.633</v>
      </c>
      <c r="L940" s="33">
        <v>20.356999999999999</v>
      </c>
      <c r="M940" s="33">
        <v>29.936</v>
      </c>
      <c r="N940" s="33">
        <v>12.087999999999999</v>
      </c>
    </row>
    <row r="941" spans="1:14" x14ac:dyDescent="0.3">
      <c r="A941" s="36" t="s">
        <v>31</v>
      </c>
      <c r="B941" s="4">
        <v>2013</v>
      </c>
      <c r="C941" s="36" t="s">
        <v>49</v>
      </c>
      <c r="D941" s="36" t="s">
        <v>274</v>
      </c>
      <c r="E941" s="41">
        <v>260</v>
      </c>
      <c r="F941" s="16">
        <v>200</v>
      </c>
      <c r="G941" s="16">
        <v>187.72</v>
      </c>
      <c r="H941" s="33">
        <v>1350.9</v>
      </c>
      <c r="I941" s="44">
        <v>37567.4</v>
      </c>
      <c r="J941" s="44">
        <v>70.2</v>
      </c>
      <c r="K941" s="46">
        <v>0.72199999999999998</v>
      </c>
      <c r="L941" s="33">
        <v>20.356999999999999</v>
      </c>
      <c r="M941" s="33">
        <v>29.936</v>
      </c>
      <c r="N941" s="33">
        <v>12.087999999999999</v>
      </c>
    </row>
    <row r="942" spans="1:14" x14ac:dyDescent="0.3">
      <c r="A942" s="36" t="s">
        <v>31</v>
      </c>
      <c r="B942" s="4">
        <v>2013</v>
      </c>
      <c r="C942" s="36" t="s">
        <v>27</v>
      </c>
      <c r="D942" s="36" t="s">
        <v>274</v>
      </c>
      <c r="E942" s="41">
        <v>2050</v>
      </c>
      <c r="F942" s="16">
        <v>1300</v>
      </c>
      <c r="G942" s="16">
        <v>1312</v>
      </c>
      <c r="H942" s="33">
        <v>1350.9</v>
      </c>
      <c r="I942" s="44">
        <v>296204.5</v>
      </c>
      <c r="J942" s="44">
        <v>553.5</v>
      </c>
      <c r="K942" s="46">
        <v>0.64</v>
      </c>
      <c r="L942" s="33">
        <v>20.356999999999999</v>
      </c>
      <c r="M942" s="33">
        <v>29.936</v>
      </c>
      <c r="N942" s="33">
        <v>12.087999999999999</v>
      </c>
    </row>
    <row r="943" spans="1:14" x14ac:dyDescent="0.3">
      <c r="A943" s="36" t="s">
        <v>32</v>
      </c>
      <c r="B943" s="4">
        <v>2013</v>
      </c>
      <c r="C943" s="36" t="s">
        <v>27</v>
      </c>
      <c r="D943" s="36" t="s">
        <v>274</v>
      </c>
      <c r="E943" s="41">
        <v>760</v>
      </c>
      <c r="F943" s="16">
        <v>610</v>
      </c>
      <c r="G943" s="16">
        <v>610.28000000000009</v>
      </c>
      <c r="H943" s="33">
        <v>1534.2110416666676</v>
      </c>
      <c r="I943" s="44">
        <v>109812.4</v>
      </c>
      <c r="J943" s="44">
        <v>228.1</v>
      </c>
      <c r="K943" s="46">
        <v>0.80300000000000005</v>
      </c>
      <c r="L943" s="33">
        <v>20.356999999999999</v>
      </c>
      <c r="M943" s="33">
        <v>29.936</v>
      </c>
      <c r="N943" s="33">
        <v>12.087999999999999</v>
      </c>
    </row>
    <row r="944" spans="1:14" x14ac:dyDescent="0.3">
      <c r="A944" s="36" t="s">
        <v>20</v>
      </c>
      <c r="B944" s="4">
        <v>2013</v>
      </c>
      <c r="C944" s="36" t="s">
        <v>27</v>
      </c>
      <c r="D944" s="36" t="s">
        <v>274</v>
      </c>
      <c r="E944" s="41">
        <v>3000</v>
      </c>
      <c r="F944" s="16">
        <v>5470</v>
      </c>
      <c r="G944" s="16">
        <v>5472</v>
      </c>
      <c r="H944" s="33">
        <v>1350.9</v>
      </c>
      <c r="I944" s="44" t="s">
        <v>479</v>
      </c>
      <c r="J944" s="44">
        <v>810</v>
      </c>
      <c r="K944" s="46">
        <v>1.8240000000000001</v>
      </c>
      <c r="L944" s="33">
        <v>20.356999999999999</v>
      </c>
      <c r="M944" s="33">
        <v>29.936</v>
      </c>
      <c r="N944" s="33">
        <v>12.087999999999999</v>
      </c>
    </row>
    <row r="945" spans="1:14" x14ac:dyDescent="0.3">
      <c r="A945" s="36" t="s">
        <v>13</v>
      </c>
      <c r="B945" s="4">
        <v>2013</v>
      </c>
      <c r="C945" s="36" t="s">
        <v>49</v>
      </c>
      <c r="D945" s="36" t="s">
        <v>252</v>
      </c>
      <c r="E945" s="41">
        <v>2851000</v>
      </c>
      <c r="F945" s="16">
        <v>11267000</v>
      </c>
      <c r="G945" s="16">
        <v>10930734</v>
      </c>
      <c r="H945" s="33">
        <v>586.6</v>
      </c>
      <c r="I945" s="44">
        <v>411940990</v>
      </c>
      <c r="J945" s="44">
        <v>769770</v>
      </c>
      <c r="K945" s="46">
        <v>3.8340000000000001</v>
      </c>
      <c r="L945" s="33">
        <v>24.832000000000001</v>
      </c>
      <c r="M945" s="33">
        <v>36.722000000000001</v>
      </c>
      <c r="N945" s="33">
        <v>12.593999999999999</v>
      </c>
    </row>
    <row r="946" spans="1:14" x14ac:dyDescent="0.3">
      <c r="A946" s="36" t="s">
        <v>18</v>
      </c>
      <c r="B946" s="4">
        <v>2013</v>
      </c>
      <c r="C946" s="36" t="s">
        <v>705</v>
      </c>
      <c r="D946" s="36" t="s">
        <v>252</v>
      </c>
      <c r="E946" s="41">
        <v>89000</v>
      </c>
      <c r="F946" s="16">
        <v>6675000</v>
      </c>
      <c r="G946" s="16">
        <v>6916456.9999999991</v>
      </c>
      <c r="H946" s="33">
        <v>586.6</v>
      </c>
      <c r="I946" s="44">
        <v>12859610</v>
      </c>
      <c r="J946" s="44">
        <v>24030</v>
      </c>
      <c r="K946" s="46">
        <v>77.712999999999994</v>
      </c>
      <c r="L946" s="33">
        <v>24.832000000000001</v>
      </c>
      <c r="M946" s="33">
        <v>36.722000000000001</v>
      </c>
      <c r="N946" s="33">
        <v>12.593999999999999</v>
      </c>
    </row>
    <row r="947" spans="1:14" x14ac:dyDescent="0.3">
      <c r="A947" s="36" t="s">
        <v>32</v>
      </c>
      <c r="B947" s="4">
        <v>2013</v>
      </c>
      <c r="C947" s="36" t="s">
        <v>49</v>
      </c>
      <c r="D947" s="36" t="s">
        <v>252</v>
      </c>
      <c r="E947" s="41">
        <v>2200</v>
      </c>
      <c r="F947" s="16">
        <v>1050</v>
      </c>
      <c r="G947" s="16">
        <v>1020.8000000000001</v>
      </c>
      <c r="H947" s="33">
        <v>586.6</v>
      </c>
      <c r="I947" s="44">
        <v>317878</v>
      </c>
      <c r="J947" s="44">
        <v>726.66666666666663</v>
      </c>
      <c r="K947" s="46">
        <v>0.46400000000000002</v>
      </c>
      <c r="L947" s="33">
        <v>24.832000000000001</v>
      </c>
      <c r="M947" s="33">
        <v>36.722000000000001</v>
      </c>
      <c r="N947" s="33">
        <v>12.593999999999999</v>
      </c>
    </row>
    <row r="948" spans="1:14" x14ac:dyDescent="0.3">
      <c r="A948" s="36" t="s">
        <v>20</v>
      </c>
      <c r="B948" s="4">
        <v>2013</v>
      </c>
      <c r="C948" s="36" t="s">
        <v>27</v>
      </c>
      <c r="D948" s="36" t="s">
        <v>252</v>
      </c>
      <c r="E948" s="41">
        <v>3512000</v>
      </c>
      <c r="F948" s="16">
        <v>17620000</v>
      </c>
      <c r="G948" s="16">
        <v>17338744</v>
      </c>
      <c r="H948" s="33">
        <v>586.6</v>
      </c>
      <c r="I948" s="44">
        <v>507448880</v>
      </c>
      <c r="J948" s="44">
        <v>948240</v>
      </c>
      <c r="K948" s="46">
        <v>4.9370000000000003</v>
      </c>
      <c r="L948" s="33">
        <v>24.832000000000001</v>
      </c>
      <c r="M948" s="33">
        <v>36.722000000000001</v>
      </c>
      <c r="N948" s="33">
        <v>12.593999999999999</v>
      </c>
    </row>
    <row r="949" spans="1:14" x14ac:dyDescent="0.3">
      <c r="A949" s="36" t="s">
        <v>22</v>
      </c>
      <c r="B949" s="4">
        <v>2013</v>
      </c>
      <c r="C949" s="36" t="s">
        <v>49</v>
      </c>
      <c r="D949" s="36" t="s">
        <v>481</v>
      </c>
      <c r="E949" s="41">
        <v>1204</v>
      </c>
      <c r="F949" s="16">
        <v>1727</v>
      </c>
      <c r="G949" s="16">
        <v>1917.972</v>
      </c>
      <c r="H949" s="33">
        <v>1348.7</v>
      </c>
      <c r="I949" s="44">
        <v>173965.96</v>
      </c>
      <c r="J949" s="44">
        <v>325.08</v>
      </c>
      <c r="K949" s="46">
        <v>1.593</v>
      </c>
      <c r="L949" s="33">
        <v>25.646999999999998</v>
      </c>
      <c r="M949" s="33">
        <v>34.878999999999998</v>
      </c>
      <c r="N949" s="33">
        <v>16.562000000000001</v>
      </c>
    </row>
    <row r="950" spans="1:14" x14ac:dyDescent="0.3">
      <c r="A950" s="36" t="s">
        <v>22</v>
      </c>
      <c r="B950" s="4">
        <v>2013</v>
      </c>
      <c r="C950" s="36" t="s">
        <v>27</v>
      </c>
      <c r="D950" s="36" t="s">
        <v>481</v>
      </c>
      <c r="E950" s="41">
        <v>511</v>
      </c>
      <c r="F950" s="16">
        <v>794</v>
      </c>
      <c r="G950" s="16">
        <v>792.05000000000007</v>
      </c>
      <c r="H950" s="33">
        <v>1348.7</v>
      </c>
      <c r="I950" s="44">
        <v>73834.39</v>
      </c>
      <c r="J950" s="44">
        <v>137.97</v>
      </c>
      <c r="K950" s="46">
        <v>1.55</v>
      </c>
      <c r="L950" s="33">
        <v>25.646999999999998</v>
      </c>
      <c r="M950" s="33">
        <v>34.878999999999998</v>
      </c>
      <c r="N950" s="33">
        <v>16.562000000000001</v>
      </c>
    </row>
    <row r="951" spans="1:14" x14ac:dyDescent="0.3">
      <c r="A951" s="36" t="s">
        <v>13</v>
      </c>
      <c r="B951" s="4">
        <v>2013</v>
      </c>
      <c r="C951" s="36" t="s">
        <v>49</v>
      </c>
      <c r="D951" s="36" t="s">
        <v>481</v>
      </c>
      <c r="E951" s="41">
        <v>1166334</v>
      </c>
      <c r="F951" s="16">
        <v>3768045</v>
      </c>
      <c r="G951" s="16">
        <v>3634296.7439999999</v>
      </c>
      <c r="H951" s="33">
        <v>1348.7</v>
      </c>
      <c r="I951" s="44">
        <v>168523599.69999999</v>
      </c>
      <c r="J951" s="44">
        <v>314910.18</v>
      </c>
      <c r="K951" s="46">
        <v>3.1160000000000001</v>
      </c>
      <c r="L951" s="33">
        <v>25.646999999999998</v>
      </c>
      <c r="M951" s="33">
        <v>34.878999999999998</v>
      </c>
      <c r="N951" s="33">
        <v>16.562000000000001</v>
      </c>
    </row>
    <row r="952" spans="1:14" x14ac:dyDescent="0.3">
      <c r="A952" s="36" t="s">
        <v>13</v>
      </c>
      <c r="B952" s="4">
        <v>2013</v>
      </c>
      <c r="C952" s="36" t="s">
        <v>27</v>
      </c>
      <c r="D952" s="36" t="s">
        <v>481</v>
      </c>
      <c r="E952" s="41">
        <v>828103</v>
      </c>
      <c r="F952" s="16" t="s">
        <v>482</v>
      </c>
      <c r="G952" s="16">
        <v>2652413.909</v>
      </c>
      <c r="H952" s="33">
        <v>1348.7</v>
      </c>
      <c r="I952" s="44">
        <v>119652602.5</v>
      </c>
      <c r="J952" s="44">
        <v>223587.81</v>
      </c>
      <c r="K952" s="46">
        <v>3.2029999999999998</v>
      </c>
      <c r="L952" s="33">
        <v>25.646999999999998</v>
      </c>
      <c r="M952" s="33">
        <v>34.878999999999998</v>
      </c>
      <c r="N952" s="33">
        <v>16.562000000000001</v>
      </c>
    </row>
    <row r="953" spans="1:14" x14ac:dyDescent="0.3">
      <c r="A953" s="36" t="s">
        <v>18</v>
      </c>
      <c r="B953" s="4">
        <v>2013</v>
      </c>
      <c r="C953" s="36" t="s">
        <v>49</v>
      </c>
      <c r="D953" s="36" t="s">
        <v>481</v>
      </c>
      <c r="E953" s="41">
        <v>39309</v>
      </c>
      <c r="F953" s="16">
        <v>3376625</v>
      </c>
      <c r="G953" s="16">
        <v>3298771.9709999999</v>
      </c>
      <c r="H953" s="33">
        <v>1348.7</v>
      </c>
      <c r="I953" s="44">
        <v>5679757.4100000001</v>
      </c>
      <c r="J953" s="44">
        <v>10613.43</v>
      </c>
      <c r="K953" s="46">
        <v>83.918999999999997</v>
      </c>
      <c r="L953" s="33">
        <v>25.721000000000004</v>
      </c>
      <c r="M953" s="33" t="s">
        <v>483</v>
      </c>
      <c r="N953" s="33">
        <v>16.562000000000001</v>
      </c>
    </row>
    <row r="954" spans="1:14" x14ac:dyDescent="0.3">
      <c r="A954" s="36" t="s">
        <v>31</v>
      </c>
      <c r="B954" s="4">
        <v>2013</v>
      </c>
      <c r="C954" s="36" t="s">
        <v>49</v>
      </c>
      <c r="D954" s="36" t="s">
        <v>481</v>
      </c>
      <c r="E954" s="41">
        <v>2040</v>
      </c>
      <c r="F954" s="16">
        <v>1750</v>
      </c>
      <c r="G954" s="16">
        <v>1727.8799999999999</v>
      </c>
      <c r="H954" s="33">
        <v>1348.7</v>
      </c>
      <c r="I954" s="44">
        <v>294759.59999999998</v>
      </c>
      <c r="J954" s="44">
        <v>550.79999999999995</v>
      </c>
      <c r="K954" s="46">
        <v>0.84699999999999998</v>
      </c>
      <c r="L954" s="33">
        <v>25.646999999999998</v>
      </c>
      <c r="M954" s="33">
        <v>34.878999999999998</v>
      </c>
      <c r="N954" s="33">
        <v>16.562000000000001</v>
      </c>
    </row>
    <row r="955" spans="1:14" x14ac:dyDescent="0.3">
      <c r="A955" s="36" t="s">
        <v>31</v>
      </c>
      <c r="B955" s="4">
        <v>2013</v>
      </c>
      <c r="C955" s="36" t="s">
        <v>27</v>
      </c>
      <c r="D955" s="36" t="s">
        <v>481</v>
      </c>
      <c r="E955" s="41">
        <v>17580</v>
      </c>
      <c r="F955" s="16">
        <v>16867</v>
      </c>
      <c r="G955" s="16">
        <v>19056.72</v>
      </c>
      <c r="H955" s="33">
        <v>1348.7</v>
      </c>
      <c r="I955" s="44">
        <v>2540134.2000000002</v>
      </c>
      <c r="J955" s="44">
        <v>4746.6000000000004</v>
      </c>
      <c r="K955" s="46">
        <v>1.0840000000000001</v>
      </c>
      <c r="L955" s="33">
        <v>25.646999999999998</v>
      </c>
      <c r="M955" s="33">
        <v>34.878999999999998</v>
      </c>
      <c r="N955" s="33">
        <v>16.562000000000001</v>
      </c>
    </row>
    <row r="956" spans="1:14" x14ac:dyDescent="0.3">
      <c r="A956" s="36" t="s">
        <v>32</v>
      </c>
      <c r="B956" s="4">
        <v>2013</v>
      </c>
      <c r="C956" s="36" t="s">
        <v>49</v>
      </c>
      <c r="D956" s="36" t="s">
        <v>481</v>
      </c>
      <c r="E956" s="41">
        <v>32090</v>
      </c>
      <c r="F956" s="16">
        <v>26377</v>
      </c>
      <c r="G956" s="16">
        <v>26666.789999999997</v>
      </c>
      <c r="H956" s="33">
        <v>1348.7</v>
      </c>
      <c r="I956" s="44">
        <v>4636684.0999999996</v>
      </c>
      <c r="J956" s="44">
        <v>8664.2999999999993</v>
      </c>
      <c r="K956" s="46">
        <v>0.83099999999999996</v>
      </c>
      <c r="L956" s="33">
        <v>25.646999999999998</v>
      </c>
      <c r="M956" s="33">
        <v>34.878999999999998</v>
      </c>
      <c r="N956" s="33">
        <v>16.562000000000001</v>
      </c>
    </row>
    <row r="957" spans="1:14" x14ac:dyDescent="0.3">
      <c r="A957" s="36" t="s">
        <v>32</v>
      </c>
      <c r="B957" s="4">
        <v>2013</v>
      </c>
      <c r="C957" s="36" t="s">
        <v>27</v>
      </c>
      <c r="D957" s="36" t="s">
        <v>481</v>
      </c>
      <c r="E957" s="41">
        <v>9473</v>
      </c>
      <c r="F957" s="16">
        <v>9028</v>
      </c>
      <c r="G957" s="16">
        <v>8648.8490000000002</v>
      </c>
      <c r="H957" s="33">
        <v>1348.7</v>
      </c>
      <c r="I957" s="44">
        <v>1368753.77</v>
      </c>
      <c r="J957" s="44">
        <v>2557.71</v>
      </c>
      <c r="K957" s="46">
        <v>0.91300000000000003</v>
      </c>
      <c r="L957" s="33">
        <v>25.646999999999998</v>
      </c>
      <c r="M957" s="33">
        <v>34.878999999999998</v>
      </c>
      <c r="N957" s="33">
        <v>16.562000000000001</v>
      </c>
    </row>
    <row r="958" spans="1:14" x14ac:dyDescent="0.3">
      <c r="A958" s="36" t="s">
        <v>20</v>
      </c>
      <c r="B958" s="4">
        <v>2013</v>
      </c>
      <c r="C958" s="36" t="s">
        <v>27</v>
      </c>
      <c r="D958" s="36" t="s">
        <v>481</v>
      </c>
      <c r="E958" s="41">
        <v>7039</v>
      </c>
      <c r="F958" s="16">
        <v>4366</v>
      </c>
      <c r="G958" s="16">
        <v>5208.8599999999997</v>
      </c>
      <c r="H958" s="33">
        <v>1348.7</v>
      </c>
      <c r="I958" s="44">
        <v>587392.18625000003</v>
      </c>
      <c r="J958" s="44">
        <v>1900.53</v>
      </c>
      <c r="K958" s="46">
        <v>0.74</v>
      </c>
      <c r="L958" s="33">
        <v>25.646999999999998</v>
      </c>
      <c r="M958" s="33">
        <v>34.878999999999998</v>
      </c>
      <c r="N958" s="33">
        <v>16.562000000000001</v>
      </c>
    </row>
    <row r="959" spans="1:14" x14ac:dyDescent="0.3">
      <c r="A959" s="36" t="s">
        <v>13</v>
      </c>
      <c r="B959" s="4">
        <v>2013</v>
      </c>
      <c r="C959" s="36" t="s">
        <v>49</v>
      </c>
      <c r="D959" s="36" t="s">
        <v>264</v>
      </c>
      <c r="E959" s="41">
        <v>254254</v>
      </c>
      <c r="F959" s="16">
        <v>705554.85</v>
      </c>
      <c r="G959" s="16">
        <v>705554.85</v>
      </c>
      <c r="H959" s="33">
        <v>2043.5</v>
      </c>
      <c r="I959" s="44">
        <v>36737160.460000001</v>
      </c>
      <c r="J959" s="44">
        <v>68648.58</v>
      </c>
      <c r="K959" s="46">
        <v>2.7749999999999999</v>
      </c>
      <c r="L959" s="33">
        <v>24.823</v>
      </c>
      <c r="M959" s="33">
        <v>33.552</v>
      </c>
      <c r="N959" s="33">
        <v>17.013000000000002</v>
      </c>
    </row>
    <row r="960" spans="1:14" x14ac:dyDescent="0.3">
      <c r="A960" s="36" t="s">
        <v>18</v>
      </c>
      <c r="B960" s="4">
        <v>2013</v>
      </c>
      <c r="C960" s="36" t="s">
        <v>705</v>
      </c>
      <c r="D960" s="36" t="s">
        <v>264</v>
      </c>
      <c r="E960" s="41">
        <v>964</v>
      </c>
      <c r="F960" s="16">
        <v>49598</v>
      </c>
      <c r="G960" s="16">
        <v>50289.951999999997</v>
      </c>
      <c r="H960" s="33">
        <v>2043.5</v>
      </c>
      <c r="I960" s="44">
        <v>139288.35999999999</v>
      </c>
      <c r="J960" s="44">
        <v>260.27999999999997</v>
      </c>
      <c r="K960" s="46">
        <v>52.167999999999999</v>
      </c>
      <c r="L960" s="33">
        <v>24.823</v>
      </c>
      <c r="M960" s="33">
        <v>33.552</v>
      </c>
      <c r="N960" s="33">
        <v>17.013000000000002</v>
      </c>
    </row>
    <row r="961" spans="1:14" x14ac:dyDescent="0.3">
      <c r="A961" s="36" t="s">
        <v>32</v>
      </c>
      <c r="B961" s="4">
        <v>2013</v>
      </c>
      <c r="C961" s="36" t="s">
        <v>49</v>
      </c>
      <c r="D961" s="36" t="s">
        <v>264</v>
      </c>
      <c r="E961" s="41">
        <v>1324</v>
      </c>
      <c r="F961" s="16">
        <v>817</v>
      </c>
      <c r="G961" s="16">
        <v>778.51199999999994</v>
      </c>
      <c r="H961" s="33">
        <v>2043.5</v>
      </c>
      <c r="I961" s="44">
        <v>191304.76</v>
      </c>
      <c r="J961" s="44">
        <v>357.48</v>
      </c>
      <c r="K961" s="46">
        <v>0.58799999999999997</v>
      </c>
      <c r="L961" s="33">
        <v>24.823</v>
      </c>
      <c r="M961" s="33">
        <v>33.552</v>
      </c>
      <c r="N961" s="33">
        <v>17.013000000000002</v>
      </c>
    </row>
    <row r="962" spans="1:14" x14ac:dyDescent="0.3">
      <c r="A962" s="36" t="s">
        <v>32</v>
      </c>
      <c r="B962" s="4">
        <v>2013</v>
      </c>
      <c r="C962" s="36" t="s">
        <v>27</v>
      </c>
      <c r="D962" s="36" t="s">
        <v>264</v>
      </c>
      <c r="E962" s="41">
        <v>380</v>
      </c>
      <c r="F962" s="16">
        <v>295</v>
      </c>
      <c r="G962" s="16">
        <v>297.54000000000002</v>
      </c>
      <c r="H962" s="33">
        <v>2043.5</v>
      </c>
      <c r="I962" s="44">
        <v>54906.2</v>
      </c>
      <c r="J962" s="44">
        <v>102.6</v>
      </c>
      <c r="K962" s="46">
        <v>0.78300000000000003</v>
      </c>
      <c r="L962" s="33">
        <v>24.823</v>
      </c>
      <c r="M962" s="33">
        <v>33.552</v>
      </c>
      <c r="N962" s="33">
        <v>17.013000000000002</v>
      </c>
    </row>
    <row r="963" spans="1:14" x14ac:dyDescent="0.3">
      <c r="A963" s="36" t="s">
        <v>20</v>
      </c>
      <c r="B963" s="4">
        <v>2013</v>
      </c>
      <c r="C963" s="36" t="s">
        <v>27</v>
      </c>
      <c r="D963" s="36" t="s">
        <v>264</v>
      </c>
      <c r="E963" s="41">
        <v>150</v>
      </c>
      <c r="F963" s="16">
        <v>300</v>
      </c>
      <c r="G963" s="16">
        <v>300</v>
      </c>
      <c r="H963" s="33">
        <v>2043.5</v>
      </c>
      <c r="I963" s="44">
        <v>21673.5</v>
      </c>
      <c r="J963" s="44">
        <v>40.5</v>
      </c>
      <c r="K963" s="46">
        <v>2</v>
      </c>
      <c r="L963" s="33">
        <v>24.823</v>
      </c>
      <c r="M963" s="33">
        <v>33.552</v>
      </c>
      <c r="N963" s="33">
        <v>17.013000000000002</v>
      </c>
    </row>
    <row r="964" spans="1:14" x14ac:dyDescent="0.3">
      <c r="A964" s="36" t="s">
        <v>13</v>
      </c>
      <c r="B964" s="4">
        <v>2013</v>
      </c>
      <c r="C964" s="36" t="s">
        <v>49</v>
      </c>
      <c r="D964" s="36" t="s">
        <v>253</v>
      </c>
      <c r="E964" s="41">
        <v>5955306</v>
      </c>
      <c r="F964" s="16">
        <v>14565665</v>
      </c>
      <c r="G964" s="16">
        <v>14268913.175999999</v>
      </c>
      <c r="H964" s="33">
        <v>995.2</v>
      </c>
      <c r="I964" s="44">
        <v>860482163.89999998</v>
      </c>
      <c r="J964" s="44">
        <v>1607932.62</v>
      </c>
      <c r="K964" s="46">
        <v>2.3959999999999999</v>
      </c>
      <c r="L964" s="33">
        <v>24.977</v>
      </c>
      <c r="M964" s="33">
        <v>35.725000000000001</v>
      </c>
      <c r="N964" s="33">
        <v>14.346</v>
      </c>
    </row>
    <row r="965" spans="1:14" x14ac:dyDescent="0.3">
      <c r="A965" s="36" t="s">
        <v>13</v>
      </c>
      <c r="B965" s="4">
        <v>2013</v>
      </c>
      <c r="C965" s="36" t="s">
        <v>120</v>
      </c>
      <c r="D965" s="36" t="s">
        <v>253</v>
      </c>
      <c r="E965" s="41">
        <v>27063</v>
      </c>
      <c r="F965" s="16">
        <v>70171</v>
      </c>
      <c r="G965" s="16">
        <v>67089.176999999996</v>
      </c>
      <c r="H965" s="33">
        <v>995.2</v>
      </c>
      <c r="I965" s="44">
        <v>3910332.87</v>
      </c>
      <c r="J965" s="44">
        <v>7307.01</v>
      </c>
      <c r="K965" s="46">
        <v>2.4790000000000001</v>
      </c>
      <c r="L965" s="33">
        <v>24.977</v>
      </c>
      <c r="M965" s="33">
        <v>35.725000000000001</v>
      </c>
      <c r="N965" s="33">
        <v>14.346</v>
      </c>
    </row>
    <row r="966" spans="1:14" x14ac:dyDescent="0.3">
      <c r="A966" s="36" t="s">
        <v>18</v>
      </c>
      <c r="B966" s="4">
        <v>2013</v>
      </c>
      <c r="C966" s="36" t="s">
        <v>49</v>
      </c>
      <c r="D966" s="36" t="s">
        <v>253</v>
      </c>
      <c r="E966" s="41">
        <v>2228080</v>
      </c>
      <c r="F966" s="16">
        <v>142045762</v>
      </c>
      <c r="G966" s="16">
        <v>142045762</v>
      </c>
      <c r="H966" s="33">
        <v>995.2</v>
      </c>
      <c r="I966" s="44">
        <v>321935279.19999999</v>
      </c>
      <c r="J966" s="44">
        <v>601581.6</v>
      </c>
      <c r="K966" s="46">
        <v>63.752541201393129</v>
      </c>
      <c r="L966" s="33">
        <v>24.977</v>
      </c>
      <c r="M966" s="33">
        <v>35.725000000000001</v>
      </c>
      <c r="N966" s="33">
        <v>14.346</v>
      </c>
    </row>
    <row r="967" spans="1:14" x14ac:dyDescent="0.3">
      <c r="A967" s="36" t="s">
        <v>31</v>
      </c>
      <c r="B967" s="4">
        <v>2013</v>
      </c>
      <c r="C967" s="36" t="s">
        <v>120</v>
      </c>
      <c r="D967" s="36" t="s">
        <v>253</v>
      </c>
      <c r="E967" s="41">
        <v>3149</v>
      </c>
      <c r="F967" s="16">
        <v>5042</v>
      </c>
      <c r="G967" s="16">
        <v>4956.5259999999998</v>
      </c>
      <c r="H967" s="33">
        <v>995.2</v>
      </c>
      <c r="I967" s="44">
        <v>454999.01</v>
      </c>
      <c r="J967" s="44">
        <v>850.23</v>
      </c>
      <c r="K967" s="46">
        <v>1.5740000000000001</v>
      </c>
      <c r="L967" s="33">
        <v>24.977</v>
      </c>
      <c r="M967" s="33">
        <v>35.725000000000001</v>
      </c>
      <c r="N967" s="33">
        <v>14.346</v>
      </c>
    </row>
    <row r="968" spans="1:14" x14ac:dyDescent="0.3">
      <c r="A968" s="36" t="s">
        <v>32</v>
      </c>
      <c r="B968" s="4">
        <v>2013</v>
      </c>
      <c r="C968" s="36" t="s">
        <v>49</v>
      </c>
      <c r="D968" s="36" t="s">
        <v>253</v>
      </c>
      <c r="E968" s="41">
        <v>496901</v>
      </c>
      <c r="F968" s="16">
        <v>221673</v>
      </c>
      <c r="G968" s="16">
        <v>221673</v>
      </c>
      <c r="H968" s="33">
        <v>995.2</v>
      </c>
      <c r="I968" s="44">
        <v>71797225.489999995</v>
      </c>
      <c r="J968" s="44">
        <v>134163.26999999999</v>
      </c>
      <c r="K968" s="46">
        <v>0.4461109959529162</v>
      </c>
      <c r="L968" s="33">
        <v>25.035499999999999</v>
      </c>
      <c r="M968" s="33">
        <v>35.725000000000001</v>
      </c>
      <c r="N968" s="33">
        <v>14.346</v>
      </c>
    </row>
    <row r="969" spans="1:14" x14ac:dyDescent="0.3">
      <c r="A969" s="36" t="s">
        <v>32</v>
      </c>
      <c r="B969" s="4">
        <v>2013</v>
      </c>
      <c r="C969" s="36" t="s">
        <v>120</v>
      </c>
      <c r="D969" s="36" t="s">
        <v>253</v>
      </c>
      <c r="E969" s="41">
        <v>45092</v>
      </c>
      <c r="F969" s="16">
        <v>26112</v>
      </c>
      <c r="G969" s="16">
        <v>27776.671999999999</v>
      </c>
      <c r="H969" s="33">
        <v>995.2</v>
      </c>
      <c r="I969" s="44">
        <v>6515343.0800000001</v>
      </c>
      <c r="J969" s="44">
        <v>12174.84</v>
      </c>
      <c r="K969" s="46">
        <v>0.61599999999999999</v>
      </c>
      <c r="L969" s="33">
        <v>24.977</v>
      </c>
      <c r="M969" s="33">
        <v>35.725000000000001</v>
      </c>
      <c r="N969" s="33" t="s">
        <v>485</v>
      </c>
    </row>
    <row r="970" spans="1:14" x14ac:dyDescent="0.3">
      <c r="A970" s="36" t="s">
        <v>20</v>
      </c>
      <c r="B970" s="4">
        <v>2013</v>
      </c>
      <c r="C970" s="36" t="s">
        <v>27</v>
      </c>
      <c r="D970" s="36" t="s">
        <v>253</v>
      </c>
      <c r="E970" s="41">
        <v>9839197</v>
      </c>
      <c r="F970" s="16">
        <v>31492656</v>
      </c>
      <c r="G970" s="16">
        <v>31642857.552000001</v>
      </c>
      <c r="H970" s="33">
        <v>995.2</v>
      </c>
      <c r="I970" s="44">
        <v>1421665575</v>
      </c>
      <c r="J970" s="44">
        <v>2656583.19</v>
      </c>
      <c r="K970" s="46">
        <v>3.2160000000000002</v>
      </c>
      <c r="L970" s="33">
        <v>24.977</v>
      </c>
      <c r="M970" s="33">
        <v>35.725000000000001</v>
      </c>
      <c r="N970" s="33">
        <v>14.346</v>
      </c>
    </row>
    <row r="971" spans="1:14" x14ac:dyDescent="0.3">
      <c r="A971" s="36" t="s">
        <v>22</v>
      </c>
      <c r="B971" s="4">
        <v>2013</v>
      </c>
      <c r="C971" s="36" t="s">
        <v>49</v>
      </c>
      <c r="D971" s="36" t="s">
        <v>295</v>
      </c>
      <c r="E971" s="41">
        <v>108656</v>
      </c>
      <c r="F971" s="16">
        <v>148803</v>
      </c>
      <c r="G971" s="16">
        <v>160919.53600000002</v>
      </c>
      <c r="H971" s="33">
        <v>1735.4</v>
      </c>
      <c r="I971" s="44">
        <v>15699705.439999999</v>
      </c>
      <c r="J971" s="44">
        <v>29337.119999999999</v>
      </c>
      <c r="K971" s="46">
        <v>1.4810000000000001</v>
      </c>
      <c r="L971" s="33">
        <v>18.628</v>
      </c>
      <c r="M971" s="33">
        <v>27.867000000000001</v>
      </c>
      <c r="N971" s="33">
        <v>10.936</v>
      </c>
    </row>
    <row r="972" spans="1:14" x14ac:dyDescent="0.3">
      <c r="A972" s="36" t="s">
        <v>13</v>
      </c>
      <c r="B972" s="4">
        <v>2013</v>
      </c>
      <c r="C972" s="36" t="s">
        <v>49</v>
      </c>
      <c r="D972" s="36" t="s">
        <v>295</v>
      </c>
      <c r="E972" s="41">
        <v>246959</v>
      </c>
      <c r="F972" s="16">
        <v>551758</v>
      </c>
      <c r="G972" s="16">
        <v>428720.82400000002</v>
      </c>
      <c r="H972" s="33">
        <v>1735.4</v>
      </c>
      <c r="I972" s="44">
        <v>35683105.909999996</v>
      </c>
      <c r="J972" s="44">
        <v>66678.929999999993</v>
      </c>
      <c r="K972" s="46">
        <v>1.736</v>
      </c>
      <c r="L972" s="33">
        <v>18.628</v>
      </c>
      <c r="M972" s="33">
        <v>27.867000000000001</v>
      </c>
      <c r="N972" s="33" t="s">
        <v>486</v>
      </c>
    </row>
    <row r="973" spans="1:14" x14ac:dyDescent="0.3">
      <c r="A973" s="36" t="s">
        <v>13</v>
      </c>
      <c r="B973" s="4">
        <v>2013</v>
      </c>
      <c r="C973" s="36" t="s">
        <v>120</v>
      </c>
      <c r="D973" s="36" t="s">
        <v>295</v>
      </c>
      <c r="E973" s="41">
        <v>12420</v>
      </c>
      <c r="F973" s="16">
        <v>41310</v>
      </c>
      <c r="G973" s="16">
        <v>41644.26</v>
      </c>
      <c r="H973" s="33">
        <v>1735.4</v>
      </c>
      <c r="I973" s="44">
        <v>1794565.8</v>
      </c>
      <c r="J973" s="44">
        <v>3353.4</v>
      </c>
      <c r="K973" s="46">
        <v>3.3530000000000002</v>
      </c>
      <c r="L973" s="33">
        <v>18.628</v>
      </c>
      <c r="M973" s="33">
        <v>27.867000000000001</v>
      </c>
      <c r="N973" s="33">
        <v>10.936</v>
      </c>
    </row>
    <row r="974" spans="1:14" x14ac:dyDescent="0.3">
      <c r="A974" s="36" t="s">
        <v>18</v>
      </c>
      <c r="B974" s="4">
        <v>2013</v>
      </c>
      <c r="C974" s="36" t="s">
        <v>705</v>
      </c>
      <c r="D974" s="36" t="s">
        <v>295</v>
      </c>
      <c r="E974" s="41">
        <v>106499</v>
      </c>
      <c r="F974" s="16">
        <v>6061428</v>
      </c>
      <c r="G974" s="16">
        <v>6219541.5999999996</v>
      </c>
      <c r="H974" s="33">
        <v>1735.4</v>
      </c>
      <c r="I974" s="44">
        <v>15388040.51</v>
      </c>
      <c r="J974" s="44">
        <v>28754.73</v>
      </c>
      <c r="K974" s="46">
        <v>58.4</v>
      </c>
      <c r="L974" s="33">
        <v>18.628</v>
      </c>
      <c r="M974" s="33">
        <v>27.867000000000001</v>
      </c>
      <c r="N974" s="33">
        <v>10.936</v>
      </c>
    </row>
    <row r="975" spans="1:14" x14ac:dyDescent="0.3">
      <c r="A975" s="36" t="s">
        <v>31</v>
      </c>
      <c r="B975" s="4">
        <v>2013</v>
      </c>
      <c r="C975" s="36" t="s">
        <v>49</v>
      </c>
      <c r="D975" s="36" t="s">
        <v>295</v>
      </c>
      <c r="E975" s="41">
        <v>40</v>
      </c>
      <c r="F975" s="16">
        <v>39</v>
      </c>
      <c r="G975" s="16">
        <v>39.68</v>
      </c>
      <c r="H975" s="33">
        <v>1735.4</v>
      </c>
      <c r="I975" s="44">
        <v>5779.6</v>
      </c>
      <c r="J975" s="44">
        <v>10.8</v>
      </c>
      <c r="K975" s="46">
        <v>0.99199999999999999</v>
      </c>
      <c r="L975" s="33">
        <v>18.628</v>
      </c>
      <c r="M975" s="33">
        <v>27.867000000000001</v>
      </c>
      <c r="N975" s="33">
        <v>10.936</v>
      </c>
    </row>
    <row r="976" spans="1:14" x14ac:dyDescent="0.3">
      <c r="A976" s="36" t="s">
        <v>32</v>
      </c>
      <c r="B976" s="4">
        <v>2013</v>
      </c>
      <c r="C976" s="36" t="s">
        <v>49</v>
      </c>
      <c r="D976" s="36" t="s">
        <v>295</v>
      </c>
      <c r="E976" s="41">
        <v>11132</v>
      </c>
      <c r="F976" s="16">
        <v>8839</v>
      </c>
      <c r="G976" s="16">
        <v>8827.6760000000013</v>
      </c>
      <c r="H976" s="33">
        <v>1735.4</v>
      </c>
      <c r="I976" s="44">
        <v>1608462.68</v>
      </c>
      <c r="J976" s="44">
        <v>3005.64</v>
      </c>
      <c r="K976" s="46">
        <v>0.79300000000000004</v>
      </c>
      <c r="L976" s="33">
        <v>18.628</v>
      </c>
      <c r="M976" s="33">
        <v>27.867000000000001</v>
      </c>
      <c r="N976" s="33">
        <v>10.936</v>
      </c>
    </row>
    <row r="977" spans="1:14" x14ac:dyDescent="0.3">
      <c r="A977" s="36" t="s">
        <v>32</v>
      </c>
      <c r="B977" s="4">
        <v>2013</v>
      </c>
      <c r="C977" s="36" t="s">
        <v>120</v>
      </c>
      <c r="D977" s="36" t="s">
        <v>295</v>
      </c>
      <c r="E977" s="41">
        <v>66</v>
      </c>
      <c r="F977" s="16">
        <v>27</v>
      </c>
      <c r="G977" s="16">
        <v>27.06</v>
      </c>
      <c r="H977" s="33">
        <v>1735.4</v>
      </c>
      <c r="I977" s="44">
        <v>9536.34</v>
      </c>
      <c r="J977" s="44">
        <v>17.82</v>
      </c>
      <c r="K977" s="46">
        <v>0.41</v>
      </c>
      <c r="L977" s="33">
        <v>18.628</v>
      </c>
      <c r="M977" s="33">
        <v>28.961999999999996</v>
      </c>
      <c r="N977" s="33">
        <v>10.936</v>
      </c>
    </row>
    <row r="978" spans="1:14" x14ac:dyDescent="0.3">
      <c r="A978" s="36" t="s">
        <v>20</v>
      </c>
      <c r="B978" s="4">
        <v>2013</v>
      </c>
      <c r="C978" s="36" t="s">
        <v>27</v>
      </c>
      <c r="D978" s="36" t="s">
        <v>295</v>
      </c>
      <c r="E978" s="41">
        <v>343637</v>
      </c>
      <c r="F978" s="16">
        <v>848134</v>
      </c>
      <c r="G978" s="16">
        <v>679713.98600000003</v>
      </c>
      <c r="H978" s="33">
        <v>1735.4</v>
      </c>
      <c r="I978" s="44">
        <v>49652110.130000003</v>
      </c>
      <c r="J978" s="44">
        <v>92781.99</v>
      </c>
      <c r="K978" s="46">
        <v>1.978</v>
      </c>
      <c r="L978" s="33">
        <v>18.628</v>
      </c>
      <c r="M978" s="33">
        <v>27.867000000000001</v>
      </c>
      <c r="N978" s="33">
        <v>10.936</v>
      </c>
    </row>
    <row r="979" spans="1:14" x14ac:dyDescent="0.3">
      <c r="A979" s="36" t="s">
        <v>22</v>
      </c>
      <c r="B979" s="4">
        <v>2013</v>
      </c>
      <c r="C979" s="36" t="s">
        <v>176</v>
      </c>
      <c r="D979" s="36" t="s">
        <v>322</v>
      </c>
      <c r="E979" s="41">
        <v>22202</v>
      </c>
      <c r="F979" s="16">
        <v>16373</v>
      </c>
      <c r="G979" s="16">
        <v>25243.673999999999</v>
      </c>
      <c r="H979" s="33">
        <v>1253.5999999999999</v>
      </c>
      <c r="I979" s="44">
        <v>3207966.98</v>
      </c>
      <c r="J979" s="44">
        <v>5994.54</v>
      </c>
      <c r="K979" s="46">
        <v>1.137</v>
      </c>
      <c r="L979" s="33">
        <v>22.754999999999999</v>
      </c>
      <c r="M979" s="33">
        <v>32.85</v>
      </c>
      <c r="N979" s="33">
        <v>13.276</v>
      </c>
    </row>
    <row r="980" spans="1:14" x14ac:dyDescent="0.3">
      <c r="A980" s="36" t="s">
        <v>13</v>
      </c>
      <c r="B980" s="4">
        <v>2013</v>
      </c>
      <c r="C980" s="36" t="s">
        <v>176</v>
      </c>
      <c r="D980" s="36" t="s">
        <v>322</v>
      </c>
      <c r="E980" s="41">
        <v>154068</v>
      </c>
      <c r="F980" s="16">
        <v>131682</v>
      </c>
      <c r="G980" s="16">
        <v>131728.13999999998</v>
      </c>
      <c r="H980" s="33">
        <v>1253.5999999999999</v>
      </c>
      <c r="I980" s="44">
        <v>22261285.32</v>
      </c>
      <c r="J980" s="44">
        <v>41598.36</v>
      </c>
      <c r="K980" s="46">
        <v>0.85499999999999998</v>
      </c>
      <c r="L980" s="33">
        <v>22.754999999999999</v>
      </c>
      <c r="M980" s="33">
        <v>32.85</v>
      </c>
      <c r="N980" s="33">
        <v>13.276</v>
      </c>
    </row>
    <row r="981" spans="1:14" x14ac:dyDescent="0.3">
      <c r="A981" s="36" t="s">
        <v>13</v>
      </c>
      <c r="B981" s="4">
        <v>2013</v>
      </c>
      <c r="C981" s="36" t="s">
        <v>324</v>
      </c>
      <c r="D981" s="36" t="s">
        <v>322</v>
      </c>
      <c r="E981" s="41">
        <v>933073</v>
      </c>
      <c r="F981" s="16">
        <v>1366639</v>
      </c>
      <c r="G981" s="16">
        <v>1366639</v>
      </c>
      <c r="H981" s="33">
        <v>1253.5999999999999</v>
      </c>
      <c r="I981" s="44">
        <v>134819717.80000001</v>
      </c>
      <c r="J981" s="44">
        <v>251929.71</v>
      </c>
      <c r="K981" s="46">
        <v>1.4646646082353685</v>
      </c>
      <c r="L981" s="33">
        <v>22.754999999999999</v>
      </c>
      <c r="M981" s="33">
        <v>32.85</v>
      </c>
      <c r="N981" s="33">
        <v>13.276</v>
      </c>
    </row>
    <row r="982" spans="1:14" x14ac:dyDescent="0.3">
      <c r="A982" s="36" t="s">
        <v>18</v>
      </c>
      <c r="B982" s="4">
        <v>2013</v>
      </c>
      <c r="C982" s="36" t="s">
        <v>705</v>
      </c>
      <c r="D982" s="36" t="s">
        <v>322</v>
      </c>
      <c r="E982" s="41">
        <v>998</v>
      </c>
      <c r="F982" s="16">
        <v>56340</v>
      </c>
      <c r="G982" s="16">
        <v>49396.009999999995</v>
      </c>
      <c r="H982" s="33">
        <v>12536</v>
      </c>
      <c r="I982" s="44">
        <v>144201.01999999999</v>
      </c>
      <c r="J982" s="44">
        <v>269.45999999999998</v>
      </c>
      <c r="K982" s="46">
        <v>49.494999999999997</v>
      </c>
      <c r="L982" s="33">
        <v>22.754999999999999</v>
      </c>
      <c r="M982" s="33">
        <v>32.85</v>
      </c>
      <c r="N982" s="33">
        <v>13.276</v>
      </c>
    </row>
    <row r="983" spans="1:14" x14ac:dyDescent="0.3">
      <c r="A983" s="36" t="s">
        <v>20</v>
      </c>
      <c r="B983" s="4">
        <v>2013</v>
      </c>
      <c r="C983" s="36" t="s">
        <v>27</v>
      </c>
      <c r="D983" s="36" t="s">
        <v>322</v>
      </c>
      <c r="E983" s="41">
        <v>73527</v>
      </c>
      <c r="F983" s="16">
        <v>106208</v>
      </c>
      <c r="G983" s="16">
        <v>113966.85</v>
      </c>
      <c r="H983" s="33">
        <v>1253.5999999999999</v>
      </c>
      <c r="I983" s="44">
        <v>10623916.23</v>
      </c>
      <c r="J983" s="44">
        <v>19852.29</v>
      </c>
      <c r="K983" s="46">
        <v>1.55</v>
      </c>
      <c r="L983" s="33">
        <v>22.754999999999999</v>
      </c>
      <c r="M983" s="33">
        <v>32.85</v>
      </c>
      <c r="N983" s="33">
        <v>13.276</v>
      </c>
    </row>
    <row r="984" spans="1:14" x14ac:dyDescent="0.3">
      <c r="A984" s="36" t="s">
        <v>22</v>
      </c>
      <c r="B984" s="4">
        <v>2013</v>
      </c>
      <c r="C984" s="36" t="s">
        <v>27</v>
      </c>
      <c r="D984" s="36" t="s">
        <v>28</v>
      </c>
      <c r="E984" s="41">
        <v>10107</v>
      </c>
      <c r="F984" s="16">
        <v>11068</v>
      </c>
      <c r="G984" s="16">
        <v>7014.2579999999998</v>
      </c>
      <c r="H984" s="33">
        <v>1939.9</v>
      </c>
      <c r="I984" s="44">
        <v>1460360.43</v>
      </c>
      <c r="J984" s="44">
        <v>2728.89</v>
      </c>
      <c r="K984" s="46">
        <v>0.69399999999999995</v>
      </c>
      <c r="L984" s="33">
        <v>25.445</v>
      </c>
      <c r="M984" s="33">
        <v>35.420999999999999</v>
      </c>
      <c r="N984" s="33">
        <v>16.128</v>
      </c>
    </row>
    <row r="985" spans="1:14" x14ac:dyDescent="0.3">
      <c r="A985" s="36" t="s">
        <v>13</v>
      </c>
      <c r="B985" s="4">
        <v>2013</v>
      </c>
      <c r="C985" s="36" t="s">
        <v>176</v>
      </c>
      <c r="D985" s="36" t="s">
        <v>28</v>
      </c>
      <c r="E985" s="41">
        <v>210036</v>
      </c>
      <c r="F985" s="16">
        <v>493651</v>
      </c>
      <c r="G985" s="16">
        <v>473211.10800000001</v>
      </c>
      <c r="H985" s="33">
        <v>1939.9</v>
      </c>
      <c r="I985" s="44">
        <v>30348101.640000001</v>
      </c>
      <c r="J985" s="44">
        <v>56709.72</v>
      </c>
      <c r="K985" s="46">
        <v>2.2530000000000001</v>
      </c>
      <c r="L985" s="33">
        <v>25.445</v>
      </c>
      <c r="M985" s="33">
        <v>35.420999999999999</v>
      </c>
      <c r="N985" s="33">
        <v>16.128</v>
      </c>
    </row>
    <row r="986" spans="1:14" x14ac:dyDescent="0.3">
      <c r="A986" s="36" t="s">
        <v>13</v>
      </c>
      <c r="B986" s="4">
        <v>2013</v>
      </c>
      <c r="C986" s="36" t="s">
        <v>120</v>
      </c>
      <c r="D986" s="36" t="s">
        <v>28</v>
      </c>
      <c r="E986" s="41">
        <v>1286995</v>
      </c>
      <c r="F986" s="16">
        <v>4338142</v>
      </c>
      <c r="G986" s="16">
        <v>4338142</v>
      </c>
      <c r="H986" s="33">
        <v>1939.9</v>
      </c>
      <c r="I986" s="44">
        <v>278611020.01142853</v>
      </c>
      <c r="J986" s="44">
        <v>347488.65</v>
      </c>
      <c r="K986" s="46">
        <v>3.3707528001274287</v>
      </c>
      <c r="L986" s="33">
        <v>25.445</v>
      </c>
      <c r="M986" s="33">
        <v>35.420999999999999</v>
      </c>
      <c r="N986" s="33">
        <v>16.128</v>
      </c>
    </row>
    <row r="987" spans="1:14" x14ac:dyDescent="0.3">
      <c r="A987" s="36" t="s">
        <v>13</v>
      </c>
      <c r="B987" s="4">
        <v>2013</v>
      </c>
      <c r="C987" s="36" t="s">
        <v>324</v>
      </c>
      <c r="D987" s="36" t="s">
        <v>28</v>
      </c>
      <c r="E987" s="41" t="s">
        <v>487</v>
      </c>
      <c r="F987" s="16" t="s">
        <v>488</v>
      </c>
      <c r="G987" s="16">
        <v>10547738.655999999</v>
      </c>
      <c r="H987" s="33">
        <v>1939.9</v>
      </c>
      <c r="I987" s="44">
        <v>580366625.39999998</v>
      </c>
      <c r="J987" s="44">
        <v>1084497.1200000001</v>
      </c>
      <c r="K987" s="46">
        <v>2.6259999999999999</v>
      </c>
      <c r="L987" s="33">
        <v>25.445</v>
      </c>
      <c r="M987" s="33">
        <v>35.420999999999999</v>
      </c>
      <c r="N987" s="33">
        <v>16.128</v>
      </c>
    </row>
    <row r="988" spans="1:14" x14ac:dyDescent="0.3">
      <c r="A988" s="36" t="s">
        <v>18</v>
      </c>
      <c r="B988" s="4">
        <v>2013</v>
      </c>
      <c r="C988" s="36" t="s">
        <v>705</v>
      </c>
      <c r="D988" s="36" t="s">
        <v>28</v>
      </c>
      <c r="E988" s="41">
        <v>17021</v>
      </c>
      <c r="F988" s="16">
        <v>1945042</v>
      </c>
      <c r="G988" s="16">
        <v>1945042</v>
      </c>
      <c r="H988" s="33">
        <v>1939.9</v>
      </c>
      <c r="I988" s="44">
        <v>2459364.29</v>
      </c>
      <c r="J988" s="44">
        <v>4595.67</v>
      </c>
      <c r="K988" s="46">
        <v>114.27307443745961</v>
      </c>
      <c r="L988" s="33">
        <v>25.445</v>
      </c>
      <c r="M988" s="33">
        <v>35.420999999999999</v>
      </c>
      <c r="N988" s="33">
        <v>16.128</v>
      </c>
    </row>
    <row r="989" spans="1:14" x14ac:dyDescent="0.3">
      <c r="A989" s="36" t="s">
        <v>31</v>
      </c>
      <c r="B989" s="4">
        <v>2013</v>
      </c>
      <c r="C989" s="36" t="s">
        <v>49</v>
      </c>
      <c r="D989" s="36" t="s">
        <v>28</v>
      </c>
      <c r="E989" s="41">
        <v>6434</v>
      </c>
      <c r="F989" s="16">
        <v>7997.4620000000004</v>
      </c>
      <c r="G989" s="16">
        <v>7997.4620000000004</v>
      </c>
      <c r="H989" s="33">
        <v>1939.9</v>
      </c>
      <c r="I989" s="44">
        <v>929648.66</v>
      </c>
      <c r="J989" s="44">
        <v>1737.18</v>
      </c>
      <c r="K989" s="46">
        <v>1.2430000000000001</v>
      </c>
      <c r="L989" s="33">
        <v>25.445</v>
      </c>
      <c r="M989" s="33">
        <v>35.420999999999999</v>
      </c>
      <c r="N989" s="33">
        <v>16.128</v>
      </c>
    </row>
    <row r="990" spans="1:14" x14ac:dyDescent="0.3">
      <c r="A990" s="36" t="s">
        <v>32</v>
      </c>
      <c r="B990" s="4">
        <v>2013</v>
      </c>
      <c r="C990" s="36" t="s">
        <v>49</v>
      </c>
      <c r="D990" s="36" t="s">
        <v>28</v>
      </c>
      <c r="E990" s="41">
        <v>60427</v>
      </c>
      <c r="F990" s="16">
        <v>40267</v>
      </c>
      <c r="G990" s="16">
        <v>34745.524999999994</v>
      </c>
      <c r="H990" s="33">
        <v>1939.9</v>
      </c>
      <c r="I990" s="44">
        <v>8731097.2300000004</v>
      </c>
      <c r="J990" s="44">
        <v>16315.29</v>
      </c>
      <c r="K990" s="46">
        <v>0.57499999999999996</v>
      </c>
      <c r="L990" s="33">
        <v>25.445</v>
      </c>
      <c r="M990" s="33">
        <v>35.420999999999999</v>
      </c>
      <c r="N990" s="33">
        <v>16.590435294117643</v>
      </c>
    </row>
    <row r="991" spans="1:14" x14ac:dyDescent="0.3">
      <c r="A991" s="36" t="s">
        <v>32</v>
      </c>
      <c r="B991" s="4">
        <v>2013</v>
      </c>
      <c r="C991" s="36" t="s">
        <v>27</v>
      </c>
      <c r="D991" s="36" t="s">
        <v>28</v>
      </c>
      <c r="E991" s="41">
        <v>9625</v>
      </c>
      <c r="F991" s="16">
        <v>8543</v>
      </c>
      <c r="G991" s="16">
        <v>6679.7499999999991</v>
      </c>
      <c r="H991" s="33">
        <v>1939.9</v>
      </c>
      <c r="I991" s="44">
        <v>1390716.25</v>
      </c>
      <c r="J991" s="44">
        <v>2598.75</v>
      </c>
      <c r="K991" s="46">
        <v>0.69399999999999995</v>
      </c>
      <c r="L991" s="33">
        <v>25.7745</v>
      </c>
      <c r="M991" s="33">
        <v>35.420999999999999</v>
      </c>
      <c r="N991" s="33">
        <v>16.128</v>
      </c>
    </row>
    <row r="992" spans="1:14" x14ac:dyDescent="0.3">
      <c r="A992" s="36" t="s">
        <v>20</v>
      </c>
      <c r="B992" s="4">
        <v>2013</v>
      </c>
      <c r="C992" s="36" t="s">
        <v>27</v>
      </c>
      <c r="D992" s="36" t="s">
        <v>28</v>
      </c>
      <c r="E992" s="41">
        <v>331481</v>
      </c>
      <c r="F992" s="16">
        <v>927837</v>
      </c>
      <c r="G992" s="16">
        <v>841630.25900000008</v>
      </c>
      <c r="H992" s="33">
        <v>1939.9</v>
      </c>
      <c r="I992" s="44">
        <v>47895689.689999998</v>
      </c>
      <c r="J992" s="44">
        <v>89499.87</v>
      </c>
      <c r="K992" s="46">
        <v>2.5390000000000001</v>
      </c>
      <c r="L992" s="33">
        <v>25.445</v>
      </c>
      <c r="M992" s="33">
        <v>35.420999999999999</v>
      </c>
      <c r="N992" s="33">
        <v>16.128</v>
      </c>
    </row>
    <row r="993" spans="1:14" x14ac:dyDescent="0.3">
      <c r="A993" s="36" t="s">
        <v>22</v>
      </c>
      <c r="B993" s="4">
        <v>2014</v>
      </c>
      <c r="C993" s="36" t="s">
        <v>49</v>
      </c>
      <c r="D993" s="36" t="s">
        <v>243</v>
      </c>
      <c r="E993" s="41">
        <v>6678</v>
      </c>
      <c r="F993" s="16">
        <v>9843</v>
      </c>
      <c r="G993" s="16">
        <v>9843</v>
      </c>
      <c r="H993" s="33">
        <v>1061</v>
      </c>
      <c r="I993" s="44">
        <v>1008110.88</v>
      </c>
      <c r="J993" s="44">
        <v>2203.7399999999998</v>
      </c>
      <c r="K993" s="46">
        <v>1.4739442946990118</v>
      </c>
      <c r="L993" s="33">
        <v>25.672999999999998</v>
      </c>
      <c r="M993" s="33">
        <v>36.338000000000001</v>
      </c>
      <c r="N993" s="33">
        <v>15.231</v>
      </c>
    </row>
    <row r="994" spans="1:14" x14ac:dyDescent="0.3">
      <c r="A994" s="36" t="s">
        <v>13</v>
      </c>
      <c r="B994" s="4">
        <v>2014</v>
      </c>
      <c r="C994" s="36" t="s">
        <v>176</v>
      </c>
      <c r="D994" s="36" t="s">
        <v>243</v>
      </c>
      <c r="E994" s="41">
        <v>581128</v>
      </c>
      <c r="F994" s="16">
        <v>1010341</v>
      </c>
      <c r="G994" s="16">
        <v>1010581.5920000001</v>
      </c>
      <c r="H994" s="33">
        <v>1061</v>
      </c>
      <c r="I994" s="44">
        <v>87727082.879999995</v>
      </c>
      <c r="J994" s="44">
        <v>191772.24</v>
      </c>
      <c r="K994" s="46">
        <v>1.7390000000000001</v>
      </c>
      <c r="L994" s="33">
        <v>25.672999999999998</v>
      </c>
      <c r="M994" s="33">
        <v>36.338000000000001</v>
      </c>
      <c r="N994" s="33">
        <v>15.231</v>
      </c>
    </row>
    <row r="995" spans="1:14" x14ac:dyDescent="0.3">
      <c r="A995" s="36" t="s">
        <v>13</v>
      </c>
      <c r="B995" s="4">
        <v>2014</v>
      </c>
      <c r="C995" s="36" t="s">
        <v>120</v>
      </c>
      <c r="D995" s="36" t="s">
        <v>243</v>
      </c>
      <c r="E995" s="41">
        <v>82265</v>
      </c>
      <c r="F995" s="16">
        <v>181555</v>
      </c>
      <c r="G995" s="16">
        <v>162226.57999999999</v>
      </c>
      <c r="H995" s="33">
        <v>1061</v>
      </c>
      <c r="I995" s="44">
        <v>12418724.4</v>
      </c>
      <c r="J995" s="44">
        <v>27147.45</v>
      </c>
      <c r="K995" s="46">
        <v>1.972</v>
      </c>
      <c r="L995" s="33">
        <v>25.672999999999998</v>
      </c>
      <c r="M995" s="33">
        <v>36.338000000000001</v>
      </c>
      <c r="N995" s="33">
        <v>15.231</v>
      </c>
    </row>
    <row r="996" spans="1:14" x14ac:dyDescent="0.3">
      <c r="A996" s="36" t="s">
        <v>13</v>
      </c>
      <c r="B996" s="4">
        <v>2014</v>
      </c>
      <c r="C996" s="36" t="s">
        <v>324</v>
      </c>
      <c r="D996" s="36" t="s">
        <v>243</v>
      </c>
      <c r="E996" s="41">
        <v>2685610.6666666665</v>
      </c>
      <c r="F996" s="16">
        <v>7049728</v>
      </c>
      <c r="G996" s="16">
        <v>7049728</v>
      </c>
      <c r="H996" s="33">
        <v>1061</v>
      </c>
      <c r="I996" s="44">
        <v>392493131.80000001</v>
      </c>
      <c r="J996" s="44">
        <v>857993.73</v>
      </c>
      <c r="K996" s="46">
        <v>2.625</v>
      </c>
      <c r="L996" s="33">
        <v>25.672999999999998</v>
      </c>
      <c r="M996" s="33">
        <v>36.338000000000001</v>
      </c>
      <c r="N996" s="33">
        <v>15.231</v>
      </c>
    </row>
    <row r="997" spans="1:14" x14ac:dyDescent="0.3">
      <c r="A997" s="36" t="s">
        <v>18</v>
      </c>
      <c r="B997" s="4">
        <v>2014</v>
      </c>
      <c r="C997" s="36" t="s">
        <v>705</v>
      </c>
      <c r="D997" s="36" t="s">
        <v>243</v>
      </c>
      <c r="E997" s="41">
        <v>254338</v>
      </c>
      <c r="F997" s="16">
        <v>15498951</v>
      </c>
      <c r="G997" s="16">
        <v>16482119.752</v>
      </c>
      <c r="H997" s="33">
        <v>1033.7506666666663</v>
      </c>
      <c r="I997" s="44">
        <v>38394864.479999997</v>
      </c>
      <c r="J997" s="44">
        <v>83931.54</v>
      </c>
      <c r="K997" s="46">
        <v>64.804000000000002</v>
      </c>
      <c r="L997" s="33">
        <v>25.672999999999998</v>
      </c>
      <c r="M997" s="33">
        <v>36.338000000000001</v>
      </c>
      <c r="N997" s="33">
        <v>15.231</v>
      </c>
    </row>
    <row r="998" spans="1:14" x14ac:dyDescent="0.3">
      <c r="A998" s="36" t="s">
        <v>31</v>
      </c>
      <c r="B998" s="4">
        <v>2014</v>
      </c>
      <c r="C998" s="36" t="s">
        <v>27</v>
      </c>
      <c r="D998" s="36" t="s">
        <v>243</v>
      </c>
      <c r="E998" s="41">
        <v>11645</v>
      </c>
      <c r="F998" s="16">
        <v>16642</v>
      </c>
      <c r="G998" s="16">
        <v>16326.289999999999</v>
      </c>
      <c r="H998" s="33">
        <v>1061</v>
      </c>
      <c r="I998" s="44">
        <v>1757929.2</v>
      </c>
      <c r="J998" s="44">
        <v>3842.85</v>
      </c>
      <c r="K998" s="46">
        <v>1.4019999999999999</v>
      </c>
      <c r="L998" s="33">
        <v>25.672999999999998</v>
      </c>
      <c r="M998" s="33">
        <v>36.338000000000001</v>
      </c>
      <c r="N998" s="33">
        <v>15.231</v>
      </c>
    </row>
    <row r="999" spans="1:14" x14ac:dyDescent="0.3">
      <c r="A999" s="36" t="s">
        <v>32</v>
      </c>
      <c r="B999" s="4">
        <v>2014</v>
      </c>
      <c r="C999" s="36" t="s">
        <v>49</v>
      </c>
      <c r="D999" s="36" t="s">
        <v>243</v>
      </c>
      <c r="E999" s="41">
        <v>15725</v>
      </c>
      <c r="F999" s="16">
        <v>14355</v>
      </c>
      <c r="G999" s="16">
        <v>14419.825000000001</v>
      </c>
      <c r="H999" s="33">
        <v>1061</v>
      </c>
      <c r="I999" s="44">
        <v>2373846</v>
      </c>
      <c r="J999" s="44">
        <v>3806.2911111111107</v>
      </c>
      <c r="K999" s="46">
        <v>0.91700000000000004</v>
      </c>
      <c r="L999" s="33">
        <v>25.672999999999998</v>
      </c>
      <c r="M999" s="33">
        <v>36.338000000000001</v>
      </c>
      <c r="N999" s="33">
        <v>15.231</v>
      </c>
    </row>
    <row r="1000" spans="1:14" x14ac:dyDescent="0.3">
      <c r="A1000" s="36" t="s">
        <v>20</v>
      </c>
      <c r="B1000" s="4">
        <v>2014</v>
      </c>
      <c r="C1000" s="36" t="s">
        <v>27</v>
      </c>
      <c r="D1000" s="36" t="s">
        <v>243</v>
      </c>
      <c r="E1000" s="41">
        <v>2154423</v>
      </c>
      <c r="F1000" s="16">
        <v>3570211</v>
      </c>
      <c r="G1000" s="16">
        <v>3610812.9479999999</v>
      </c>
      <c r="H1000" s="33">
        <v>1061</v>
      </c>
      <c r="I1000" s="44">
        <v>325231696.10000002</v>
      </c>
      <c r="J1000" s="44">
        <v>710959.59</v>
      </c>
      <c r="K1000" s="46">
        <v>1.6759999999999999</v>
      </c>
      <c r="L1000" s="33">
        <v>25.672999999999998</v>
      </c>
      <c r="M1000" s="33">
        <v>36.338000000000001</v>
      </c>
      <c r="N1000" s="33">
        <v>15.231</v>
      </c>
    </row>
    <row r="1001" spans="1:14" x14ac:dyDescent="0.3">
      <c r="A1001" s="36" t="s">
        <v>22</v>
      </c>
      <c r="B1001" s="4">
        <v>2014</v>
      </c>
      <c r="C1001" s="36" t="s">
        <v>49</v>
      </c>
      <c r="D1001" s="36" t="s">
        <v>282</v>
      </c>
      <c r="E1001" s="41">
        <v>7640</v>
      </c>
      <c r="F1001" s="16">
        <v>1987</v>
      </c>
      <c r="G1001" s="16">
        <v>1795.3999999999999</v>
      </c>
      <c r="H1001" s="33">
        <v>1274.7</v>
      </c>
      <c r="I1001" s="44">
        <v>1153334.3999999999</v>
      </c>
      <c r="J1001" s="44">
        <v>2521.1999999999998</v>
      </c>
      <c r="K1001" s="46">
        <v>0.23499999999999999</v>
      </c>
      <c r="L1001" s="33">
        <v>25.855</v>
      </c>
      <c r="M1001" s="33">
        <v>36.970999999999997</v>
      </c>
      <c r="N1001" s="33">
        <v>15.550157142857142</v>
      </c>
    </row>
    <row r="1002" spans="1:14" x14ac:dyDescent="0.3">
      <c r="A1002" s="36" t="s">
        <v>13</v>
      </c>
      <c r="B1002" s="4">
        <v>2014</v>
      </c>
      <c r="C1002" s="36" t="s">
        <v>49</v>
      </c>
      <c r="D1002" s="36" t="s">
        <v>282</v>
      </c>
      <c r="E1002" s="41">
        <v>4035700</v>
      </c>
      <c r="F1002" s="16">
        <v>7977746</v>
      </c>
      <c r="G1002" s="16">
        <v>7977746</v>
      </c>
      <c r="H1002" s="33">
        <v>1274.7</v>
      </c>
      <c r="I1002" s="44">
        <v>609229272</v>
      </c>
      <c r="J1002" s="44">
        <v>1331781</v>
      </c>
      <c r="K1002" s="46">
        <v>1.9767936169685556</v>
      </c>
      <c r="L1002" s="33">
        <v>25.855</v>
      </c>
      <c r="M1002" s="33">
        <v>36.970999999999997</v>
      </c>
      <c r="N1002" s="33">
        <v>15.177</v>
      </c>
    </row>
    <row r="1003" spans="1:14" x14ac:dyDescent="0.3">
      <c r="A1003" s="36" t="s">
        <v>18</v>
      </c>
      <c r="B1003" s="4">
        <v>2014</v>
      </c>
      <c r="C1003" s="36" t="s">
        <v>705</v>
      </c>
      <c r="D1003" s="36" t="s">
        <v>282</v>
      </c>
      <c r="E1003" s="41">
        <v>12453</v>
      </c>
      <c r="F1003" s="16">
        <v>76149</v>
      </c>
      <c r="G1003" s="16">
        <v>75228.573000000004</v>
      </c>
      <c r="H1003" s="33">
        <v>1274.7</v>
      </c>
      <c r="I1003" s="44">
        <v>1879904.88</v>
      </c>
      <c r="J1003" s="44">
        <v>4109.49</v>
      </c>
      <c r="K1003" s="46">
        <v>6.0410000000000004</v>
      </c>
      <c r="L1003" s="33">
        <v>25.855</v>
      </c>
      <c r="M1003" s="33">
        <v>36.970999999999997</v>
      </c>
      <c r="N1003" s="33">
        <v>15.177</v>
      </c>
    </row>
    <row r="1004" spans="1:14" x14ac:dyDescent="0.3">
      <c r="A1004" s="36" t="s">
        <v>31</v>
      </c>
      <c r="B1004" s="4">
        <v>2014</v>
      </c>
      <c r="C1004" s="36" t="s">
        <v>49</v>
      </c>
      <c r="D1004" s="36" t="s">
        <v>282</v>
      </c>
      <c r="E1004" s="41">
        <v>2883</v>
      </c>
      <c r="F1004" s="16">
        <v>1001</v>
      </c>
      <c r="G1004" s="16">
        <v>1069.5930000000001</v>
      </c>
      <c r="H1004" s="33">
        <v>1274.7</v>
      </c>
      <c r="I1004" s="44">
        <v>336360.83199999999</v>
      </c>
      <c r="J1004" s="44">
        <v>655.88299999999992</v>
      </c>
      <c r="K1004" s="46">
        <v>0.371</v>
      </c>
      <c r="L1004" s="33">
        <v>25.855</v>
      </c>
      <c r="M1004" s="33" t="s">
        <v>489</v>
      </c>
      <c r="N1004" s="33">
        <v>15.177</v>
      </c>
    </row>
    <row r="1005" spans="1:14" x14ac:dyDescent="0.3">
      <c r="A1005" s="36" t="s">
        <v>32</v>
      </c>
      <c r="B1005" s="4">
        <v>2014</v>
      </c>
      <c r="C1005" s="36" t="s">
        <v>49</v>
      </c>
      <c r="D1005" s="36" t="s">
        <v>282</v>
      </c>
      <c r="E1005" s="41">
        <v>92613</v>
      </c>
      <c r="F1005" s="16">
        <v>29233</v>
      </c>
      <c r="G1005" s="16">
        <v>31117.968000000001</v>
      </c>
      <c r="H1005" s="33">
        <v>1274.7</v>
      </c>
      <c r="I1005" s="44">
        <v>13980858.48</v>
      </c>
      <c r="J1005" s="44">
        <v>15103.584444444443</v>
      </c>
      <c r="K1005" s="46">
        <v>0.33600000000000002</v>
      </c>
      <c r="L1005" s="33">
        <v>25.855</v>
      </c>
      <c r="M1005" s="33">
        <v>36.970999999999997</v>
      </c>
      <c r="N1005" s="33">
        <v>15.177</v>
      </c>
    </row>
    <row r="1006" spans="1:14" x14ac:dyDescent="0.3">
      <c r="A1006" s="36" t="s">
        <v>32</v>
      </c>
      <c r="B1006" s="4">
        <v>2014</v>
      </c>
      <c r="C1006" s="36" t="s">
        <v>27</v>
      </c>
      <c r="D1006" s="36" t="s">
        <v>282</v>
      </c>
      <c r="E1006" s="41">
        <v>3256</v>
      </c>
      <c r="F1006" s="16">
        <v>863</v>
      </c>
      <c r="G1006" s="16">
        <v>885.63200000000006</v>
      </c>
      <c r="H1006" s="33">
        <v>1274.7</v>
      </c>
      <c r="I1006" s="44">
        <v>491525.76</v>
      </c>
      <c r="J1006" s="44">
        <v>1074.48</v>
      </c>
      <c r="K1006" s="46">
        <v>0.27200000000000002</v>
      </c>
      <c r="L1006" s="33">
        <v>25.855</v>
      </c>
      <c r="M1006" s="33">
        <v>36.970999999999997</v>
      </c>
      <c r="N1006" s="33">
        <v>15.177</v>
      </c>
    </row>
    <row r="1007" spans="1:14" x14ac:dyDescent="0.3">
      <c r="A1007" s="36" t="s">
        <v>20</v>
      </c>
      <c r="B1007" s="4">
        <v>2014</v>
      </c>
      <c r="C1007" s="36" t="s">
        <v>27</v>
      </c>
      <c r="D1007" s="36" t="s">
        <v>282</v>
      </c>
      <c r="E1007" s="41">
        <v>103195</v>
      </c>
      <c r="F1007" s="16">
        <v>153321</v>
      </c>
      <c r="G1007" s="16">
        <v>180075.27500000002</v>
      </c>
      <c r="H1007" s="33">
        <v>1274.7</v>
      </c>
      <c r="I1007" s="44">
        <v>15578317.199999999</v>
      </c>
      <c r="J1007" s="44" t="s">
        <v>490</v>
      </c>
      <c r="K1007" s="46">
        <v>1.7450000000000001</v>
      </c>
      <c r="L1007" s="33">
        <v>25.855</v>
      </c>
      <c r="M1007" s="33">
        <v>36.970999999999997</v>
      </c>
      <c r="N1007" s="33">
        <v>15.177</v>
      </c>
    </row>
    <row r="1008" spans="1:14" x14ac:dyDescent="0.3">
      <c r="A1008" s="36" t="s">
        <v>22</v>
      </c>
      <c r="B1008" s="4">
        <v>2014</v>
      </c>
      <c r="C1008" s="36" t="s">
        <v>49</v>
      </c>
      <c r="D1008" s="36" t="s">
        <v>244</v>
      </c>
      <c r="E1008" s="41">
        <v>20078</v>
      </c>
      <c r="F1008" s="16">
        <v>17141</v>
      </c>
      <c r="G1008" s="16">
        <v>16664.739999999998</v>
      </c>
      <c r="H1008" s="33" t="s">
        <v>491</v>
      </c>
      <c r="I1008" s="44">
        <v>3030974.88</v>
      </c>
      <c r="J1008" s="44">
        <v>6625.74</v>
      </c>
      <c r="K1008" s="46">
        <v>0.83</v>
      </c>
      <c r="L1008" s="33">
        <v>26.972000000000001</v>
      </c>
      <c r="M1008" s="33">
        <v>38.853999999999999</v>
      </c>
      <c r="N1008" s="33">
        <v>16.465</v>
      </c>
    </row>
    <row r="1009" spans="1:14" x14ac:dyDescent="0.3">
      <c r="A1009" s="36" t="s">
        <v>13</v>
      </c>
      <c r="B1009" s="4">
        <v>2014</v>
      </c>
      <c r="C1009" s="36" t="s">
        <v>49</v>
      </c>
      <c r="D1009" s="36" t="s">
        <v>244</v>
      </c>
      <c r="E1009" s="41">
        <v>763205</v>
      </c>
      <c r="F1009" s="16">
        <v>1671308</v>
      </c>
      <c r="G1009" s="16">
        <v>1424903.7350000001</v>
      </c>
      <c r="H1009" s="33">
        <v>605.6</v>
      </c>
      <c r="I1009" s="44">
        <v>115213426.8</v>
      </c>
      <c r="J1009" s="44">
        <v>251857.65</v>
      </c>
      <c r="K1009" s="46">
        <v>1.867</v>
      </c>
      <c r="L1009" s="33">
        <v>26.972000000000001</v>
      </c>
      <c r="M1009" s="33">
        <v>38.853999999999999</v>
      </c>
      <c r="N1009" s="33">
        <v>16.465</v>
      </c>
    </row>
    <row r="1010" spans="1:14" x14ac:dyDescent="0.3">
      <c r="A1010" s="36" t="s">
        <v>13</v>
      </c>
      <c r="B1010" s="4">
        <v>2014</v>
      </c>
      <c r="C1010" s="36" t="s">
        <v>120</v>
      </c>
      <c r="D1010" s="36" t="s">
        <v>244</v>
      </c>
      <c r="E1010" s="41">
        <v>31238</v>
      </c>
      <c r="F1010" s="16">
        <v>100275</v>
      </c>
      <c r="G1010" s="16">
        <v>98212.271999999997</v>
      </c>
      <c r="H1010" s="33">
        <v>605.6</v>
      </c>
      <c r="I1010" s="44">
        <v>4715688.4800000004</v>
      </c>
      <c r="J1010" s="44">
        <v>10308.540000000001</v>
      </c>
      <c r="K1010" s="46">
        <v>3.1440000000000001</v>
      </c>
      <c r="L1010" s="33">
        <v>26.972000000000001</v>
      </c>
      <c r="M1010" s="33">
        <v>38.853999999999999</v>
      </c>
      <c r="N1010" s="33">
        <v>16.465</v>
      </c>
    </row>
    <row r="1011" spans="1:14" x14ac:dyDescent="0.3">
      <c r="A1011" s="36" t="s">
        <v>18</v>
      </c>
      <c r="B1011" s="4">
        <v>2014</v>
      </c>
      <c r="C1011" s="36" t="s">
        <v>705</v>
      </c>
      <c r="D1011" s="36" t="s">
        <v>244</v>
      </c>
      <c r="E1011" s="41">
        <v>208553</v>
      </c>
      <c r="F1011" s="16">
        <v>14342042</v>
      </c>
      <c r="G1011" s="16">
        <v>14473786.752999999</v>
      </c>
      <c r="H1011" s="33" t="s">
        <v>491</v>
      </c>
      <c r="I1011" s="44">
        <v>31483160.879999999</v>
      </c>
      <c r="J1011" s="44">
        <v>68822.490000000005</v>
      </c>
      <c r="K1011" s="46">
        <v>69.400999999999996</v>
      </c>
      <c r="L1011" s="33">
        <v>26.972000000000001</v>
      </c>
      <c r="M1011" s="33">
        <v>38.853999999999999</v>
      </c>
      <c r="N1011" s="33">
        <v>16.465</v>
      </c>
    </row>
    <row r="1012" spans="1:14" x14ac:dyDescent="0.3">
      <c r="A1012" s="36" t="s">
        <v>32</v>
      </c>
      <c r="B1012" s="4">
        <v>2014</v>
      </c>
      <c r="C1012" s="36" t="s">
        <v>49</v>
      </c>
      <c r="D1012" s="36" t="s">
        <v>244</v>
      </c>
      <c r="E1012" s="41">
        <v>67835</v>
      </c>
      <c r="F1012" s="16">
        <v>47654</v>
      </c>
      <c r="G1012" s="16">
        <v>49926.559999999998</v>
      </c>
      <c r="H1012" s="33">
        <v>605.6</v>
      </c>
      <c r="I1012" s="44">
        <v>10240371.6</v>
      </c>
      <c r="J1012" s="44">
        <v>22385.55</v>
      </c>
      <c r="K1012" s="46">
        <v>0.73599999999999999</v>
      </c>
      <c r="L1012" s="33">
        <v>26.972000000000001</v>
      </c>
      <c r="M1012" s="33">
        <v>38.853999999999999</v>
      </c>
      <c r="N1012" s="33">
        <v>16.465</v>
      </c>
    </row>
    <row r="1013" spans="1:14" x14ac:dyDescent="0.3">
      <c r="A1013" s="36" t="s">
        <v>32</v>
      </c>
      <c r="B1013" s="4">
        <v>2014</v>
      </c>
      <c r="C1013" s="36" t="s">
        <v>120</v>
      </c>
      <c r="D1013" s="36" t="s">
        <v>244</v>
      </c>
      <c r="E1013" s="41">
        <v>1351</v>
      </c>
      <c r="F1013" s="16">
        <v>877</v>
      </c>
      <c r="G1013" s="16">
        <v>965.96499999999992</v>
      </c>
      <c r="H1013" s="33">
        <v>605.6</v>
      </c>
      <c r="I1013" s="44">
        <v>203946.96</v>
      </c>
      <c r="J1013" s="44">
        <v>445.83</v>
      </c>
      <c r="K1013" s="46">
        <v>0.71499999999999997</v>
      </c>
      <c r="L1013" s="33">
        <v>26.972000000000001</v>
      </c>
      <c r="M1013" s="33">
        <v>38.853999999999999</v>
      </c>
      <c r="N1013" s="33">
        <v>16.465</v>
      </c>
    </row>
    <row r="1014" spans="1:14" x14ac:dyDescent="0.3">
      <c r="A1014" s="36" t="s">
        <v>20</v>
      </c>
      <c r="B1014" s="4">
        <v>2014</v>
      </c>
      <c r="C1014" s="36" t="s">
        <v>27</v>
      </c>
      <c r="D1014" s="36" t="s">
        <v>244</v>
      </c>
      <c r="E1014" s="41">
        <v>1171449</v>
      </c>
      <c r="F1014" s="16">
        <v>3301143.2820000001</v>
      </c>
      <c r="G1014" s="16">
        <v>3301143.2820000001</v>
      </c>
      <c r="H1014" s="33">
        <v>605.6</v>
      </c>
      <c r="I1014" s="44">
        <v>176841941</v>
      </c>
      <c r="J1014" s="44">
        <v>386578.17</v>
      </c>
      <c r="K1014" s="46">
        <v>2.8180000000000001</v>
      </c>
      <c r="L1014" s="33">
        <v>26.972000000000001</v>
      </c>
      <c r="M1014" s="33">
        <v>38.853999999999999</v>
      </c>
      <c r="N1014" s="33">
        <v>16.465</v>
      </c>
    </row>
    <row r="1015" spans="1:14" x14ac:dyDescent="0.3">
      <c r="A1015" s="36" t="s">
        <v>13</v>
      </c>
      <c r="B1015" s="4">
        <v>2014</v>
      </c>
      <c r="C1015" s="36" t="s">
        <v>49</v>
      </c>
      <c r="D1015" s="36" t="s">
        <v>258</v>
      </c>
      <c r="E1015" s="41">
        <v>1277000</v>
      </c>
      <c r="F1015" s="16">
        <v>3989000</v>
      </c>
      <c r="G1015" s="16">
        <v>3762042</v>
      </c>
      <c r="H1015" s="33">
        <v>301.3</v>
      </c>
      <c r="I1015" s="44">
        <v>192775920</v>
      </c>
      <c r="J1015" s="44">
        <v>421410</v>
      </c>
      <c r="K1015" s="46">
        <v>2.9460000000000002</v>
      </c>
      <c r="L1015" s="33">
        <v>25.675000000000001</v>
      </c>
      <c r="M1015" s="33">
        <v>38.299999999999997</v>
      </c>
      <c r="N1015" s="33">
        <v>14.215</v>
      </c>
    </row>
    <row r="1016" spans="1:14" x14ac:dyDescent="0.3">
      <c r="A1016" s="36" t="s">
        <v>18</v>
      </c>
      <c r="B1016" s="4">
        <v>2014</v>
      </c>
      <c r="C1016" s="36" t="s">
        <v>705</v>
      </c>
      <c r="D1016" s="36" t="s">
        <v>258</v>
      </c>
      <c r="E1016" s="41">
        <v>95000</v>
      </c>
      <c r="F1016" s="16">
        <v>7035000</v>
      </c>
      <c r="G1016" s="16">
        <v>6854440</v>
      </c>
      <c r="H1016" s="33">
        <v>301.3</v>
      </c>
      <c r="I1016" s="44">
        <v>14341200</v>
      </c>
      <c r="J1016" s="44">
        <v>32644.12222222222</v>
      </c>
      <c r="K1016" s="46">
        <v>72.152000000000001</v>
      </c>
      <c r="L1016" s="33">
        <v>25.675000000000001</v>
      </c>
      <c r="M1016" s="33">
        <v>38.299999999999997</v>
      </c>
      <c r="N1016" s="33">
        <v>14.215</v>
      </c>
    </row>
    <row r="1017" spans="1:14" x14ac:dyDescent="0.3">
      <c r="A1017" s="36" t="s">
        <v>31</v>
      </c>
      <c r="B1017" s="4">
        <v>2014</v>
      </c>
      <c r="C1017" s="36" t="s">
        <v>49</v>
      </c>
      <c r="D1017" s="36" t="s">
        <v>258</v>
      </c>
      <c r="E1017" s="41">
        <v>7100</v>
      </c>
      <c r="F1017" s="16">
        <v>31900</v>
      </c>
      <c r="G1017" s="16">
        <v>21889.300000000003</v>
      </c>
      <c r="H1017" s="33">
        <v>301.3</v>
      </c>
      <c r="I1017" s="44">
        <v>1071816</v>
      </c>
      <c r="J1017" s="44">
        <v>2343</v>
      </c>
      <c r="K1017" s="46">
        <v>3.0830000000000002</v>
      </c>
      <c r="L1017" s="33">
        <v>25.675000000000001</v>
      </c>
      <c r="M1017" s="33">
        <v>38.299999999999997</v>
      </c>
      <c r="N1017" s="33">
        <v>14.215</v>
      </c>
    </row>
    <row r="1018" spans="1:14" x14ac:dyDescent="0.3">
      <c r="A1018" s="36" t="s">
        <v>32</v>
      </c>
      <c r="B1018" s="4">
        <v>2014</v>
      </c>
      <c r="C1018" s="36" t="s">
        <v>49</v>
      </c>
      <c r="D1018" s="36" t="s">
        <v>258</v>
      </c>
      <c r="E1018" s="41">
        <v>1300</v>
      </c>
      <c r="F1018" s="16">
        <v>500</v>
      </c>
      <c r="G1018" s="16">
        <v>465.4</v>
      </c>
      <c r="H1018" s="33">
        <v>445.70609999999994</v>
      </c>
      <c r="I1018" s="44">
        <v>196248</v>
      </c>
      <c r="J1018" s="44">
        <v>487.05399999999997</v>
      </c>
      <c r="K1018" s="46">
        <v>0.35799999999999998</v>
      </c>
      <c r="L1018" s="33">
        <v>25.675000000000001</v>
      </c>
      <c r="M1018" s="33">
        <v>38.299999999999997</v>
      </c>
      <c r="N1018" s="33">
        <v>14.215</v>
      </c>
    </row>
    <row r="1019" spans="1:14" x14ac:dyDescent="0.3">
      <c r="A1019" s="36" t="s">
        <v>20</v>
      </c>
      <c r="B1019" s="4">
        <v>2014</v>
      </c>
      <c r="C1019" s="36" t="s">
        <v>27</v>
      </c>
      <c r="D1019" s="36" t="s">
        <v>258</v>
      </c>
      <c r="E1019" s="41">
        <v>2628000</v>
      </c>
      <c r="F1019" s="16">
        <v>10457000</v>
      </c>
      <c r="G1019" s="16">
        <v>9941724</v>
      </c>
      <c r="H1019" s="33">
        <v>301.3</v>
      </c>
      <c r="I1019" s="44">
        <v>396722880</v>
      </c>
      <c r="J1019" s="44">
        <v>867240</v>
      </c>
      <c r="K1019" s="46">
        <v>3.7829999999999999</v>
      </c>
      <c r="L1019" s="33">
        <v>25.675000000000001</v>
      </c>
      <c r="M1019" s="33">
        <v>38.299999999999997</v>
      </c>
      <c r="N1019" s="33">
        <v>14.215</v>
      </c>
    </row>
    <row r="1020" spans="1:14" x14ac:dyDescent="0.3">
      <c r="A1020" s="36" t="s">
        <v>22</v>
      </c>
      <c r="B1020" s="4">
        <v>2014</v>
      </c>
      <c r="C1020" s="36" t="s">
        <v>49</v>
      </c>
      <c r="D1020" s="36" t="s">
        <v>259</v>
      </c>
      <c r="E1020" s="41">
        <v>1908</v>
      </c>
      <c r="F1020" s="16">
        <v>1895</v>
      </c>
      <c r="G1020" s="16">
        <v>1581.732</v>
      </c>
      <c r="H1020" s="33">
        <v>1019.9</v>
      </c>
      <c r="I1020" s="44">
        <v>288031.68</v>
      </c>
      <c r="J1020" s="44">
        <v>630.39888888888891</v>
      </c>
      <c r="K1020" s="46">
        <v>0.82899999999999996</v>
      </c>
      <c r="L1020" s="33">
        <v>21.114000000000001</v>
      </c>
      <c r="M1020" s="33">
        <v>31.945</v>
      </c>
      <c r="N1020" s="33" t="s">
        <v>492</v>
      </c>
    </row>
    <row r="1021" spans="1:14" x14ac:dyDescent="0.3">
      <c r="A1021" s="36" t="s">
        <v>13</v>
      </c>
      <c r="B1021" s="4">
        <v>2014</v>
      </c>
      <c r="C1021" s="36" t="s">
        <v>49</v>
      </c>
      <c r="D1021" s="36" t="s">
        <v>259</v>
      </c>
      <c r="E1021" s="41">
        <v>72380</v>
      </c>
      <c r="F1021" s="16">
        <v>116365</v>
      </c>
      <c r="G1021" s="16">
        <v>124493.59999999999</v>
      </c>
      <c r="H1021" s="33">
        <v>1019.9</v>
      </c>
      <c r="I1021" s="44">
        <v>10926484.800000001</v>
      </c>
      <c r="J1021" s="44">
        <v>23736.607777777779</v>
      </c>
      <c r="K1021" s="46">
        <v>1.72</v>
      </c>
      <c r="L1021" s="33">
        <v>21.114000000000001</v>
      </c>
      <c r="M1021" s="33">
        <v>31.945</v>
      </c>
      <c r="N1021" s="33">
        <v>12.314</v>
      </c>
    </row>
    <row r="1022" spans="1:14" x14ac:dyDescent="0.3">
      <c r="A1022" s="36" t="s">
        <v>18</v>
      </c>
      <c r="B1022" s="4">
        <v>2014</v>
      </c>
      <c r="C1022" s="36" t="s">
        <v>705</v>
      </c>
      <c r="D1022" s="36" t="s">
        <v>259</v>
      </c>
      <c r="E1022" s="41">
        <v>1600</v>
      </c>
      <c r="F1022" s="16">
        <v>36681</v>
      </c>
      <c r="G1022" s="16">
        <v>41905.599999999999</v>
      </c>
      <c r="H1022" s="33">
        <v>1019.9</v>
      </c>
      <c r="I1022" s="44">
        <v>241536</v>
      </c>
      <c r="J1022" s="44">
        <v>528</v>
      </c>
      <c r="K1022" s="46">
        <v>26.190999999999999</v>
      </c>
      <c r="L1022" s="33">
        <v>21.114000000000001</v>
      </c>
      <c r="M1022" s="33">
        <v>31.945</v>
      </c>
      <c r="N1022" s="33">
        <v>12.314</v>
      </c>
    </row>
    <row r="1023" spans="1:14" x14ac:dyDescent="0.3">
      <c r="A1023" s="36" t="s">
        <v>32</v>
      </c>
      <c r="B1023" s="4">
        <v>2014</v>
      </c>
      <c r="C1023" s="36" t="s">
        <v>49</v>
      </c>
      <c r="D1023" s="36" t="s">
        <v>259</v>
      </c>
      <c r="E1023" s="41">
        <v>7342</v>
      </c>
      <c r="F1023" s="16">
        <v>3396</v>
      </c>
      <c r="G1023" s="16">
        <v>3333.268</v>
      </c>
      <c r="H1023" s="33">
        <v>1177.2645833333329</v>
      </c>
      <c r="I1023" s="44">
        <v>1108348.32</v>
      </c>
      <c r="J1023" s="44">
        <v>2422.86</v>
      </c>
      <c r="K1023" s="46">
        <v>0.45400000000000001</v>
      </c>
      <c r="L1023" s="33">
        <v>21.114000000000001</v>
      </c>
      <c r="M1023" s="33">
        <v>31.945</v>
      </c>
      <c r="N1023" s="33">
        <v>12.314</v>
      </c>
    </row>
    <row r="1024" spans="1:14" x14ac:dyDescent="0.3">
      <c r="A1024" s="36" t="s">
        <v>20</v>
      </c>
      <c r="B1024" s="4">
        <v>2014</v>
      </c>
      <c r="C1024" s="36" t="s">
        <v>27</v>
      </c>
      <c r="D1024" s="36" t="s">
        <v>259</v>
      </c>
      <c r="E1024" s="41">
        <v>345548</v>
      </c>
      <c r="F1024" s="16">
        <v>639209</v>
      </c>
      <c r="G1024" s="16">
        <v>638227.15599999996</v>
      </c>
      <c r="H1024" s="33">
        <v>1019.9</v>
      </c>
      <c r="I1024" s="44">
        <v>52163926.079999998</v>
      </c>
      <c r="J1024" s="44">
        <v>114030.84</v>
      </c>
      <c r="K1024" s="46">
        <v>1.847</v>
      </c>
      <c r="L1024" s="33">
        <v>21.114000000000001</v>
      </c>
      <c r="M1024" s="33">
        <v>31.945</v>
      </c>
      <c r="N1024" s="33">
        <v>12.314</v>
      </c>
    </row>
    <row r="1025" spans="1:14" x14ac:dyDescent="0.3">
      <c r="A1025" s="36" t="s">
        <v>13</v>
      </c>
      <c r="B1025" s="4">
        <v>2014</v>
      </c>
      <c r="C1025" s="36" t="s">
        <v>49</v>
      </c>
      <c r="D1025" s="36" t="s">
        <v>246</v>
      </c>
      <c r="E1025" s="41">
        <v>2057000</v>
      </c>
      <c r="F1025" s="16">
        <v>3522660</v>
      </c>
      <c r="G1025" s="16">
        <v>3420791</v>
      </c>
      <c r="H1025" s="33">
        <v>891.2</v>
      </c>
      <c r="I1025" s="44">
        <v>310524720</v>
      </c>
      <c r="J1025" s="44">
        <v>678810</v>
      </c>
      <c r="K1025" s="46">
        <v>1.663</v>
      </c>
      <c r="L1025" s="33">
        <v>26.012</v>
      </c>
      <c r="M1025" s="33">
        <v>37.9</v>
      </c>
      <c r="N1025" s="33">
        <v>15.118</v>
      </c>
    </row>
    <row r="1026" spans="1:14" x14ac:dyDescent="0.3">
      <c r="A1026" s="36" t="s">
        <v>18</v>
      </c>
      <c r="B1026" s="4">
        <v>2014</v>
      </c>
      <c r="C1026" s="36" t="s">
        <v>705</v>
      </c>
      <c r="D1026" s="36" t="s">
        <v>246</v>
      </c>
      <c r="E1026" s="41">
        <v>102000</v>
      </c>
      <c r="F1026" s="16">
        <v>4090000</v>
      </c>
      <c r="G1026" s="16">
        <v>4090000.0000000005</v>
      </c>
      <c r="H1026" s="33">
        <v>891.2</v>
      </c>
      <c r="I1026" s="44">
        <v>15397920</v>
      </c>
      <c r="J1026" s="44">
        <v>33660</v>
      </c>
      <c r="K1026" s="46">
        <v>40.098039215686278</v>
      </c>
      <c r="L1026" s="33">
        <v>26.012</v>
      </c>
      <c r="M1026" s="33">
        <v>37.9</v>
      </c>
      <c r="N1026" s="33">
        <v>15.118</v>
      </c>
    </row>
    <row r="1027" spans="1:14" x14ac:dyDescent="0.3">
      <c r="A1027" s="36" t="s">
        <v>32</v>
      </c>
      <c r="B1027" s="4">
        <v>2014</v>
      </c>
      <c r="C1027" s="36" t="s">
        <v>49</v>
      </c>
      <c r="D1027" s="36" t="s">
        <v>246</v>
      </c>
      <c r="E1027" s="41">
        <v>841000</v>
      </c>
      <c r="F1027" s="16">
        <v>427000</v>
      </c>
      <c r="G1027" s="16">
        <v>433956</v>
      </c>
      <c r="H1027" s="33">
        <v>891.2</v>
      </c>
      <c r="I1027" s="44">
        <v>126957360</v>
      </c>
      <c r="J1027" s="44">
        <v>277530</v>
      </c>
      <c r="K1027" s="46">
        <v>0.51600000000000001</v>
      </c>
      <c r="L1027" s="33">
        <v>26.012</v>
      </c>
      <c r="M1027" s="33">
        <v>37.9</v>
      </c>
      <c r="N1027" s="33">
        <v>15.118</v>
      </c>
    </row>
    <row r="1028" spans="1:14" x14ac:dyDescent="0.3">
      <c r="A1028" s="36" t="s">
        <v>20</v>
      </c>
      <c r="B1028" s="4">
        <v>2014</v>
      </c>
      <c r="C1028" s="36" t="s">
        <v>27</v>
      </c>
      <c r="D1028" s="36" t="s">
        <v>246</v>
      </c>
      <c r="E1028" s="41">
        <v>5999000</v>
      </c>
      <c r="F1028" s="16">
        <v>18463000</v>
      </c>
      <c r="G1028" s="16">
        <v>17427095</v>
      </c>
      <c r="H1028" s="33">
        <v>891.2</v>
      </c>
      <c r="I1028" s="44">
        <v>905609040</v>
      </c>
      <c r="J1028" s="44">
        <v>1979670</v>
      </c>
      <c r="K1028" s="46">
        <v>2.9049999999999998</v>
      </c>
      <c r="L1028" s="33">
        <v>26.012</v>
      </c>
      <c r="M1028" s="33">
        <v>37.9</v>
      </c>
      <c r="N1028" s="33">
        <v>15.118</v>
      </c>
    </row>
    <row r="1029" spans="1:14" x14ac:dyDescent="0.3">
      <c r="A1029" s="36" t="s">
        <v>22</v>
      </c>
      <c r="B1029" s="4">
        <v>2014</v>
      </c>
      <c r="C1029" s="36" t="s">
        <v>49</v>
      </c>
      <c r="D1029" s="36" t="s">
        <v>248</v>
      </c>
      <c r="E1029" s="41">
        <v>111600</v>
      </c>
      <c r="F1029" s="16">
        <v>119000</v>
      </c>
      <c r="G1029" s="16">
        <v>119000</v>
      </c>
      <c r="H1029" s="33">
        <v>1001.6</v>
      </c>
      <c r="I1029" s="44">
        <v>16847136</v>
      </c>
      <c r="J1029" s="44">
        <v>36828</v>
      </c>
      <c r="K1029" s="46">
        <v>1.0663082437275986</v>
      </c>
      <c r="L1029" s="33">
        <v>25.684999999999999</v>
      </c>
      <c r="M1029" s="33">
        <v>36.496000000000002</v>
      </c>
      <c r="N1029" s="33">
        <v>15.428000000000001</v>
      </c>
    </row>
    <row r="1030" spans="1:14" x14ac:dyDescent="0.3">
      <c r="A1030" s="36" t="s">
        <v>13</v>
      </c>
      <c r="B1030" s="4">
        <v>2014</v>
      </c>
      <c r="C1030" s="36" t="s">
        <v>49</v>
      </c>
      <c r="D1030" s="36" t="s">
        <v>248</v>
      </c>
      <c r="E1030" s="41">
        <v>1508400</v>
      </c>
      <c r="F1030" s="16">
        <v>2835400</v>
      </c>
      <c r="G1030" s="16">
        <v>1969970.4000000001</v>
      </c>
      <c r="H1030" s="33">
        <v>1001.6</v>
      </c>
      <c r="I1030" s="44">
        <v>227708064</v>
      </c>
      <c r="J1030" s="44">
        <v>497772</v>
      </c>
      <c r="K1030" s="46">
        <v>1.306</v>
      </c>
      <c r="L1030" s="33">
        <v>25.684999999999999</v>
      </c>
      <c r="M1030" s="33">
        <v>36.496000000000002</v>
      </c>
      <c r="N1030" s="33">
        <v>15.428000000000001</v>
      </c>
    </row>
    <row r="1031" spans="1:14" x14ac:dyDescent="0.3">
      <c r="A1031" s="36" t="s">
        <v>13</v>
      </c>
      <c r="B1031" s="4">
        <v>2014</v>
      </c>
      <c r="C1031" s="36" t="s">
        <v>120</v>
      </c>
      <c r="D1031" s="36" t="s">
        <v>248</v>
      </c>
      <c r="E1031" s="41">
        <v>42800</v>
      </c>
      <c r="F1031" s="16">
        <v>111200</v>
      </c>
      <c r="G1031" s="16">
        <v>108027.2</v>
      </c>
      <c r="H1031" s="33">
        <v>1357.1343604651165</v>
      </c>
      <c r="I1031" s="44">
        <v>6461088</v>
      </c>
      <c r="J1031" s="44">
        <v>14124</v>
      </c>
      <c r="K1031" s="46">
        <v>2.524</v>
      </c>
      <c r="L1031" s="33">
        <v>25.684999999999999</v>
      </c>
      <c r="M1031" s="33">
        <v>36.496000000000002</v>
      </c>
      <c r="N1031" s="33">
        <v>15.428000000000001</v>
      </c>
    </row>
    <row r="1032" spans="1:14" x14ac:dyDescent="0.3">
      <c r="A1032" s="36" t="s">
        <v>18</v>
      </c>
      <c r="B1032" s="4">
        <v>2014</v>
      </c>
      <c r="C1032" s="36" t="s">
        <v>705</v>
      </c>
      <c r="D1032" s="36" t="s">
        <v>248</v>
      </c>
      <c r="E1032" s="41">
        <v>1029500</v>
      </c>
      <c r="F1032" s="16">
        <v>91538100</v>
      </c>
      <c r="G1032" s="16">
        <v>73289075.5</v>
      </c>
      <c r="H1032" s="33">
        <v>1001.6</v>
      </c>
      <c r="I1032" s="44">
        <v>155413320</v>
      </c>
      <c r="J1032" s="44">
        <v>339735</v>
      </c>
      <c r="K1032" s="46">
        <v>71.188999999999993</v>
      </c>
      <c r="L1032" s="33">
        <v>25.684999999999999</v>
      </c>
      <c r="M1032" s="33">
        <v>36.496000000000002</v>
      </c>
      <c r="N1032" s="33">
        <v>15.428000000000001</v>
      </c>
    </row>
    <row r="1033" spans="1:14" x14ac:dyDescent="0.3">
      <c r="A1033" s="36" t="s">
        <v>31</v>
      </c>
      <c r="B1033" s="4">
        <v>2014</v>
      </c>
      <c r="C1033" s="36" t="s">
        <v>49</v>
      </c>
      <c r="D1033" s="36" t="s">
        <v>248</v>
      </c>
      <c r="E1033" s="41">
        <v>32300</v>
      </c>
      <c r="F1033" s="16">
        <v>10000</v>
      </c>
      <c r="G1033" s="16">
        <v>7752</v>
      </c>
      <c r="H1033" s="33">
        <v>1001.6</v>
      </c>
      <c r="I1033" s="44">
        <v>4876008</v>
      </c>
      <c r="J1033" s="44">
        <v>10659</v>
      </c>
      <c r="K1033" s="46">
        <v>0.24</v>
      </c>
      <c r="L1033" s="33">
        <v>25.684999999999999</v>
      </c>
      <c r="M1033" s="33">
        <v>36.496000000000002</v>
      </c>
      <c r="N1033" s="33">
        <v>15.428000000000001</v>
      </c>
    </row>
    <row r="1034" spans="1:14" x14ac:dyDescent="0.3">
      <c r="A1034" s="36" t="s">
        <v>31</v>
      </c>
      <c r="B1034" s="4">
        <v>2014</v>
      </c>
      <c r="C1034" s="36" t="s">
        <v>27</v>
      </c>
      <c r="D1034" s="36" t="s">
        <v>248</v>
      </c>
      <c r="E1034" s="41">
        <v>47900</v>
      </c>
      <c r="F1034" s="16">
        <v>20700</v>
      </c>
      <c r="G1034" s="16">
        <v>15615.400000000001</v>
      </c>
      <c r="H1034" s="33">
        <v>1001.6</v>
      </c>
      <c r="I1034" s="44">
        <v>7230984</v>
      </c>
      <c r="J1034" s="44">
        <v>15807</v>
      </c>
      <c r="K1034" s="46">
        <v>0.32600000000000001</v>
      </c>
      <c r="L1034" s="33">
        <v>25.684999999999999</v>
      </c>
      <c r="M1034" s="33">
        <v>36.496000000000002</v>
      </c>
      <c r="N1034" s="33">
        <v>15.428000000000001</v>
      </c>
    </row>
    <row r="1035" spans="1:14" x14ac:dyDescent="0.3">
      <c r="A1035" s="36" t="s">
        <v>31</v>
      </c>
      <c r="B1035" s="4">
        <v>2014</v>
      </c>
      <c r="C1035" s="36" t="s">
        <v>120</v>
      </c>
      <c r="D1035" s="36" t="s">
        <v>248</v>
      </c>
      <c r="E1035" s="41">
        <v>1900</v>
      </c>
      <c r="F1035" s="16">
        <v>2000</v>
      </c>
      <c r="G1035" s="16">
        <v>1592.2</v>
      </c>
      <c r="H1035" s="33">
        <v>1001.6</v>
      </c>
      <c r="I1035" s="44">
        <v>286824</v>
      </c>
      <c r="J1035" s="44">
        <v>627</v>
      </c>
      <c r="K1035" s="46">
        <v>0.83799999999999997</v>
      </c>
      <c r="L1035" s="33">
        <v>25.684999999999999</v>
      </c>
      <c r="M1035" s="33">
        <v>36.496000000000002</v>
      </c>
      <c r="N1035" s="33">
        <v>15.428000000000001</v>
      </c>
    </row>
    <row r="1036" spans="1:14" x14ac:dyDescent="0.3">
      <c r="A1036" s="36" t="s">
        <v>32</v>
      </c>
      <c r="B1036" s="4">
        <v>2014</v>
      </c>
      <c r="C1036" s="36" t="s">
        <v>49</v>
      </c>
      <c r="D1036" s="36" t="s">
        <v>248</v>
      </c>
      <c r="E1036" s="41">
        <v>276500</v>
      </c>
      <c r="F1036" s="16">
        <v>92300</v>
      </c>
      <c r="G1036" s="16">
        <v>92300</v>
      </c>
      <c r="H1036" s="33">
        <v>1001.6</v>
      </c>
      <c r="I1036" s="44">
        <v>41740440</v>
      </c>
      <c r="J1036" s="44">
        <v>113689.79875</v>
      </c>
      <c r="K1036" s="46">
        <v>0.33381555153707054</v>
      </c>
      <c r="L1036" s="33">
        <v>25.684999999999999</v>
      </c>
      <c r="M1036" s="33">
        <v>36.496000000000002</v>
      </c>
      <c r="N1036" s="33">
        <v>15.428000000000001</v>
      </c>
    </row>
    <row r="1037" spans="1:14" x14ac:dyDescent="0.3">
      <c r="A1037" s="36" t="s">
        <v>20</v>
      </c>
      <c r="B1037" s="4">
        <v>2014</v>
      </c>
      <c r="C1037" s="36" t="s">
        <v>27</v>
      </c>
      <c r="D1037" s="36" t="s">
        <v>248</v>
      </c>
      <c r="E1037" s="41">
        <v>1067300</v>
      </c>
      <c r="F1037" s="16">
        <v>1307700</v>
      </c>
      <c r="G1037" s="16">
        <v>1281827.3</v>
      </c>
      <c r="H1037" s="33">
        <v>1001.6</v>
      </c>
      <c r="I1037" s="44">
        <v>161119608</v>
      </c>
      <c r="J1037" s="44">
        <v>352209</v>
      </c>
      <c r="K1037" s="46">
        <v>1.2010000000000001</v>
      </c>
      <c r="L1037" s="33">
        <v>25.684999999999999</v>
      </c>
      <c r="M1037" s="33">
        <v>36.496000000000002</v>
      </c>
      <c r="N1037" s="33">
        <v>15.758383720930244</v>
      </c>
    </row>
    <row r="1038" spans="1:14" x14ac:dyDescent="0.3">
      <c r="A1038" s="36" t="s">
        <v>13</v>
      </c>
      <c r="B1038" s="4">
        <v>2014</v>
      </c>
      <c r="C1038" s="36" t="s">
        <v>49</v>
      </c>
      <c r="D1038" s="36" t="s">
        <v>330</v>
      </c>
      <c r="E1038" s="41">
        <v>224380</v>
      </c>
      <c r="F1038" s="16" t="s">
        <v>493</v>
      </c>
      <c r="G1038" s="16">
        <v>465139.74</v>
      </c>
      <c r="H1038" s="33">
        <v>987.5</v>
      </c>
      <c r="I1038" s="44">
        <v>34181311.200000003</v>
      </c>
      <c r="J1038" s="44">
        <v>69791.125</v>
      </c>
      <c r="K1038" s="46">
        <v>2.073</v>
      </c>
      <c r="L1038" s="33">
        <v>21.588999999999999</v>
      </c>
      <c r="M1038" s="33">
        <v>31.038</v>
      </c>
      <c r="N1038" s="33">
        <v>13.551</v>
      </c>
    </row>
    <row r="1039" spans="1:14" x14ac:dyDescent="0.3">
      <c r="A1039" s="36" t="s">
        <v>18</v>
      </c>
      <c r="B1039" s="4">
        <v>2014</v>
      </c>
      <c r="C1039" s="36" t="s">
        <v>705</v>
      </c>
      <c r="D1039" s="36" t="s">
        <v>330</v>
      </c>
      <c r="E1039" s="41">
        <v>5850</v>
      </c>
      <c r="F1039" s="16">
        <v>339310</v>
      </c>
      <c r="G1039" s="16">
        <v>333678.15000000002</v>
      </c>
      <c r="H1039" s="33">
        <v>987.5</v>
      </c>
      <c r="I1039" s="44">
        <v>883116</v>
      </c>
      <c r="J1039" s="44">
        <v>1930.5</v>
      </c>
      <c r="K1039" s="46">
        <v>57.039000000000001</v>
      </c>
      <c r="L1039" s="33">
        <v>21.588999999999999</v>
      </c>
      <c r="M1039" s="33">
        <v>31.038</v>
      </c>
      <c r="N1039" s="33">
        <v>13.551</v>
      </c>
    </row>
    <row r="1040" spans="1:14" x14ac:dyDescent="0.3">
      <c r="A1040" s="36" t="s">
        <v>32</v>
      </c>
      <c r="B1040" s="4">
        <v>2014</v>
      </c>
      <c r="C1040" s="36" t="s">
        <v>49</v>
      </c>
      <c r="D1040" s="36" t="s">
        <v>330</v>
      </c>
      <c r="E1040" s="41">
        <v>1421</v>
      </c>
      <c r="F1040" s="16">
        <v>1683</v>
      </c>
      <c r="G1040" s="16">
        <v>1700.9370000000001</v>
      </c>
      <c r="H1040" s="33">
        <v>987.5</v>
      </c>
      <c r="I1040" s="44">
        <v>214514.16</v>
      </c>
      <c r="J1040" s="44">
        <v>468.93</v>
      </c>
      <c r="K1040" s="46">
        <v>1.1970000000000001</v>
      </c>
      <c r="L1040" s="33">
        <v>21.588999999999999</v>
      </c>
      <c r="M1040" s="33">
        <v>31.038</v>
      </c>
      <c r="N1040" s="33">
        <v>13.551</v>
      </c>
    </row>
    <row r="1041" spans="1:14" x14ac:dyDescent="0.3">
      <c r="A1041" s="36" t="s">
        <v>20</v>
      </c>
      <c r="B1041" s="4">
        <v>2014</v>
      </c>
      <c r="C1041" s="36" t="s">
        <v>27</v>
      </c>
      <c r="D1041" s="36" t="s">
        <v>330</v>
      </c>
      <c r="E1041" s="41">
        <v>2160</v>
      </c>
      <c r="F1041" s="16">
        <v>5620</v>
      </c>
      <c r="G1041" s="16">
        <v>5685.12</v>
      </c>
      <c r="H1041" s="33">
        <v>987.5</v>
      </c>
      <c r="I1041" s="44">
        <v>326073.59999999998</v>
      </c>
      <c r="J1041" s="44">
        <v>712.8</v>
      </c>
      <c r="K1041" s="46">
        <v>2.6320000000000001</v>
      </c>
      <c r="L1041" s="33">
        <v>21.588999999999999</v>
      </c>
      <c r="M1041" s="33">
        <v>31.038</v>
      </c>
      <c r="N1041" s="33">
        <v>13.551</v>
      </c>
    </row>
    <row r="1042" spans="1:14" x14ac:dyDescent="0.3">
      <c r="A1042" s="36" t="s">
        <v>13</v>
      </c>
      <c r="B1042" s="4">
        <v>2014</v>
      </c>
      <c r="C1042" s="36" t="s">
        <v>705</v>
      </c>
      <c r="D1042" s="36" t="s">
        <v>250</v>
      </c>
      <c r="E1042" s="41">
        <v>20064</v>
      </c>
      <c r="F1042" s="16">
        <v>23583</v>
      </c>
      <c r="G1042" s="16">
        <v>23053.536</v>
      </c>
      <c r="H1042" s="33">
        <v>2029.9</v>
      </c>
      <c r="I1042" s="44">
        <v>3028861.44</v>
      </c>
      <c r="J1042" s="44">
        <v>6621.12</v>
      </c>
      <c r="K1042" s="46">
        <v>1.149</v>
      </c>
      <c r="L1042" s="33">
        <v>21.338999999999999</v>
      </c>
      <c r="M1042" s="33">
        <v>31.474</v>
      </c>
      <c r="N1042" s="33">
        <v>12.986000000000001</v>
      </c>
    </row>
    <row r="1043" spans="1:14" x14ac:dyDescent="0.3">
      <c r="A1043" s="36" t="s">
        <v>13</v>
      </c>
      <c r="B1043" s="4">
        <v>2014</v>
      </c>
      <c r="C1043" s="36" t="s">
        <v>49</v>
      </c>
      <c r="D1043" s="36" t="s">
        <v>250</v>
      </c>
      <c r="E1043" s="41">
        <v>16380</v>
      </c>
      <c r="F1043" s="16">
        <v>35983</v>
      </c>
      <c r="G1043" s="16">
        <v>37379.160000000003</v>
      </c>
      <c r="H1043" s="33">
        <v>2029.9</v>
      </c>
      <c r="I1043" s="44">
        <v>2472724.7999999998</v>
      </c>
      <c r="J1043" s="44">
        <v>5405.4</v>
      </c>
      <c r="K1043" s="46">
        <v>2.282</v>
      </c>
      <c r="L1043" s="33">
        <v>21.338999999999999</v>
      </c>
      <c r="M1043" s="33">
        <v>31.474</v>
      </c>
      <c r="N1043" s="33">
        <v>12.986000000000001</v>
      </c>
    </row>
    <row r="1044" spans="1:14" x14ac:dyDescent="0.3">
      <c r="A1044" s="36" t="s">
        <v>13</v>
      </c>
      <c r="B1044" s="4">
        <v>2014</v>
      </c>
      <c r="C1044" s="36" t="s">
        <v>27</v>
      </c>
      <c r="D1044" s="36" t="s">
        <v>250</v>
      </c>
      <c r="E1044" s="41">
        <v>486</v>
      </c>
      <c r="F1044" s="16">
        <v>1113</v>
      </c>
      <c r="G1044" s="16">
        <v>1002.6180000000001</v>
      </c>
      <c r="H1044" s="33">
        <v>2029.9</v>
      </c>
      <c r="I1044" s="44">
        <v>73366.559999999998</v>
      </c>
      <c r="J1044" s="44">
        <v>160.38</v>
      </c>
      <c r="K1044" s="46">
        <v>2.0630000000000002</v>
      </c>
      <c r="L1044" s="33">
        <v>21.338999999999999</v>
      </c>
      <c r="M1044" s="33">
        <v>31.474</v>
      </c>
      <c r="N1044" s="33">
        <v>12.986000000000001</v>
      </c>
    </row>
    <row r="1045" spans="1:14" x14ac:dyDescent="0.3">
      <c r="A1045" s="36" t="s">
        <v>18</v>
      </c>
      <c r="B1045" s="4">
        <v>2014</v>
      </c>
      <c r="C1045" s="36" t="s">
        <v>705</v>
      </c>
      <c r="D1045" s="36" t="s">
        <v>250</v>
      </c>
      <c r="E1045" s="41">
        <v>1476</v>
      </c>
      <c r="F1045" s="16">
        <v>44257</v>
      </c>
      <c r="G1045" s="16">
        <v>41180.400000000001</v>
      </c>
      <c r="H1045" s="33">
        <v>2029.9</v>
      </c>
      <c r="I1045" s="44">
        <v>222816.96</v>
      </c>
      <c r="J1045" s="44">
        <v>487.08</v>
      </c>
      <c r="K1045" s="46">
        <v>27.9</v>
      </c>
      <c r="L1045" s="33">
        <v>21.338999999999999</v>
      </c>
      <c r="M1045" s="33">
        <v>31.474</v>
      </c>
      <c r="N1045" s="33">
        <v>12.986000000000001</v>
      </c>
    </row>
    <row r="1046" spans="1:14" x14ac:dyDescent="0.3">
      <c r="A1046" s="36" t="s">
        <v>22</v>
      </c>
      <c r="B1046" s="4">
        <v>2014</v>
      </c>
      <c r="C1046" s="36" t="s">
        <v>49</v>
      </c>
      <c r="D1046" s="36" t="s">
        <v>274</v>
      </c>
      <c r="E1046" s="41">
        <v>320</v>
      </c>
      <c r="F1046" s="16">
        <v>300</v>
      </c>
      <c r="G1046" s="16">
        <v>309.12</v>
      </c>
      <c r="H1046" s="33">
        <v>1333.3</v>
      </c>
      <c r="I1046" s="44">
        <v>48307.199999999997</v>
      </c>
      <c r="J1046" s="44">
        <v>105.6</v>
      </c>
      <c r="K1046" s="46">
        <v>0.96599999999999997</v>
      </c>
      <c r="L1046" s="33">
        <v>20.626999999999999</v>
      </c>
      <c r="M1046" s="33">
        <v>30.352</v>
      </c>
      <c r="N1046" s="33">
        <v>12.051</v>
      </c>
    </row>
    <row r="1047" spans="1:14" x14ac:dyDescent="0.3">
      <c r="A1047" s="36" t="s">
        <v>13</v>
      </c>
      <c r="B1047" s="4">
        <v>2014</v>
      </c>
      <c r="C1047" s="36" t="s">
        <v>49</v>
      </c>
      <c r="D1047" s="36" t="s">
        <v>274</v>
      </c>
      <c r="E1047" s="41">
        <v>196130.0309597523</v>
      </c>
      <c r="F1047" s="16">
        <v>443450</v>
      </c>
      <c r="G1047" s="16">
        <v>443450</v>
      </c>
      <c r="H1047" s="33">
        <v>1534.2110416666676</v>
      </c>
      <c r="I1047" s="44">
        <v>28868080.800000001</v>
      </c>
      <c r="J1047" s="44">
        <v>63105.9</v>
      </c>
      <c r="K1047" s="46">
        <v>2.2610000000000001</v>
      </c>
      <c r="L1047" s="33">
        <v>20.626999999999999</v>
      </c>
      <c r="M1047" s="33">
        <v>30.352</v>
      </c>
      <c r="N1047" s="33">
        <v>12.051</v>
      </c>
    </row>
    <row r="1048" spans="1:14" x14ac:dyDescent="0.3">
      <c r="A1048" s="36" t="s">
        <v>13</v>
      </c>
      <c r="B1048" s="4">
        <v>2014</v>
      </c>
      <c r="C1048" s="36" t="s">
        <v>49</v>
      </c>
      <c r="D1048" s="36" t="s">
        <v>274</v>
      </c>
      <c r="E1048" s="41">
        <v>4010</v>
      </c>
      <c r="F1048" s="16">
        <v>10740</v>
      </c>
      <c r="G1048" s="16">
        <v>10740</v>
      </c>
      <c r="H1048" s="33">
        <v>1333.3</v>
      </c>
      <c r="I1048" s="44">
        <v>605349.6</v>
      </c>
      <c r="J1048" s="44">
        <v>1323.3</v>
      </c>
      <c r="K1048" s="46">
        <v>2.6783042394014962</v>
      </c>
      <c r="L1048" s="33">
        <v>20.626999999999999</v>
      </c>
      <c r="M1048" s="33">
        <v>30.352</v>
      </c>
      <c r="N1048" s="33">
        <v>12.051</v>
      </c>
    </row>
    <row r="1049" spans="1:14" x14ac:dyDescent="0.3">
      <c r="A1049" s="36" t="s">
        <v>18</v>
      </c>
      <c r="B1049" s="4">
        <v>2014</v>
      </c>
      <c r="C1049" s="36" t="s">
        <v>49</v>
      </c>
      <c r="D1049" s="36" t="s">
        <v>274</v>
      </c>
      <c r="E1049" s="41">
        <v>4350.0137854976565</v>
      </c>
      <c r="F1049" s="16">
        <v>189330</v>
      </c>
      <c r="G1049" s="16">
        <v>189330</v>
      </c>
      <c r="H1049" s="33">
        <v>1534.2110416666676</v>
      </c>
      <c r="I1049" s="44">
        <v>656676</v>
      </c>
      <c r="J1049" s="44">
        <v>1435.5</v>
      </c>
      <c r="K1049" s="46">
        <v>43.524000000000001</v>
      </c>
      <c r="L1049" s="33">
        <v>20.626999999999999</v>
      </c>
      <c r="M1049" s="33">
        <v>30.352</v>
      </c>
      <c r="N1049" s="33">
        <v>12.051</v>
      </c>
    </row>
    <row r="1050" spans="1:14" x14ac:dyDescent="0.3">
      <c r="A1050" s="36" t="s">
        <v>31</v>
      </c>
      <c r="B1050" s="4">
        <v>2014</v>
      </c>
      <c r="C1050" s="36" t="s">
        <v>49</v>
      </c>
      <c r="D1050" s="36" t="s">
        <v>274</v>
      </c>
      <c r="E1050" s="41">
        <v>300</v>
      </c>
      <c r="F1050" s="16">
        <v>229.5</v>
      </c>
      <c r="G1050" s="16">
        <v>229.5</v>
      </c>
      <c r="H1050" s="33">
        <v>1333.3</v>
      </c>
      <c r="I1050" s="44">
        <v>207587.39444444442</v>
      </c>
      <c r="J1050" s="44">
        <v>99</v>
      </c>
      <c r="K1050" s="46">
        <v>0.76500000000000001</v>
      </c>
      <c r="L1050" s="33">
        <v>20.626999999999999</v>
      </c>
      <c r="M1050" s="33">
        <v>30.352</v>
      </c>
      <c r="N1050" s="33">
        <v>12.051</v>
      </c>
    </row>
    <row r="1051" spans="1:14" x14ac:dyDescent="0.3">
      <c r="A1051" s="36" t="s">
        <v>31</v>
      </c>
      <c r="B1051" s="4">
        <v>2014</v>
      </c>
      <c r="C1051" s="36" t="s">
        <v>27</v>
      </c>
      <c r="D1051" s="36" t="s">
        <v>274</v>
      </c>
      <c r="E1051" s="41">
        <v>2090</v>
      </c>
      <c r="F1051" s="16">
        <v>1280</v>
      </c>
      <c r="G1051" s="16">
        <v>1287.44</v>
      </c>
      <c r="H1051" s="33">
        <v>1333.3</v>
      </c>
      <c r="I1051" s="44">
        <v>315506.40000000002</v>
      </c>
      <c r="J1051" s="44">
        <v>689.7</v>
      </c>
      <c r="K1051" s="46">
        <v>0.61599999999999999</v>
      </c>
      <c r="L1051" s="33">
        <v>20.626999999999999</v>
      </c>
      <c r="M1051" s="33">
        <v>30.352</v>
      </c>
      <c r="N1051" s="33">
        <v>12.051</v>
      </c>
    </row>
    <row r="1052" spans="1:14" x14ac:dyDescent="0.3">
      <c r="A1052" s="36" t="s">
        <v>32</v>
      </c>
      <c r="B1052" s="4">
        <v>2014</v>
      </c>
      <c r="C1052" s="36" t="s">
        <v>49</v>
      </c>
      <c r="D1052" s="36" t="s">
        <v>274</v>
      </c>
      <c r="E1052" s="41">
        <v>790</v>
      </c>
      <c r="F1052" s="16">
        <v>640</v>
      </c>
      <c r="G1052" s="16">
        <v>648.58999999999992</v>
      </c>
      <c r="H1052" s="33">
        <v>1333.3</v>
      </c>
      <c r="I1052" s="44">
        <v>119258.4</v>
      </c>
      <c r="J1052" s="44">
        <v>260.7</v>
      </c>
      <c r="K1052" s="46">
        <v>0.82099999999999995</v>
      </c>
      <c r="L1052" s="33">
        <v>20.626999999999999</v>
      </c>
      <c r="M1052" s="33">
        <v>30.352</v>
      </c>
      <c r="N1052" s="33">
        <v>12.051</v>
      </c>
    </row>
    <row r="1053" spans="1:14" x14ac:dyDescent="0.3">
      <c r="A1053" s="36" t="s">
        <v>20</v>
      </c>
      <c r="B1053" s="4">
        <v>2014</v>
      </c>
      <c r="C1053" s="36" t="s">
        <v>27</v>
      </c>
      <c r="D1053" s="36" t="s">
        <v>274</v>
      </c>
      <c r="E1053" s="41">
        <v>3070</v>
      </c>
      <c r="F1053" s="16">
        <v>5600</v>
      </c>
      <c r="G1053" s="16">
        <v>5596.61</v>
      </c>
      <c r="H1053" s="33">
        <v>1333.3</v>
      </c>
      <c r="I1053" s="44">
        <v>463447.2</v>
      </c>
      <c r="J1053" s="44">
        <v>1013.1</v>
      </c>
      <c r="K1053" s="46">
        <v>1.823</v>
      </c>
      <c r="L1053" s="33">
        <v>20.626999999999999</v>
      </c>
      <c r="M1053" s="33">
        <v>30.352</v>
      </c>
      <c r="N1053" s="33">
        <v>12.051</v>
      </c>
    </row>
    <row r="1054" spans="1:14" x14ac:dyDescent="0.3">
      <c r="A1054" s="36" t="s">
        <v>13</v>
      </c>
      <c r="B1054" s="4">
        <v>2014</v>
      </c>
      <c r="C1054" s="36" t="s">
        <v>49</v>
      </c>
      <c r="D1054" s="36" t="s">
        <v>252</v>
      </c>
      <c r="E1054" s="41">
        <v>2894000</v>
      </c>
      <c r="F1054" s="16">
        <v>11107000</v>
      </c>
      <c r="G1054" s="16">
        <v>10788832</v>
      </c>
      <c r="H1054" s="33">
        <v>382.7</v>
      </c>
      <c r="I1054" s="44">
        <v>436878240</v>
      </c>
      <c r="J1054" s="44">
        <v>955020</v>
      </c>
      <c r="K1054" s="46">
        <v>3.7280000000000002</v>
      </c>
      <c r="L1054" s="33">
        <v>24.751999999999999</v>
      </c>
      <c r="M1054" s="33">
        <v>37.152999999999999</v>
      </c>
      <c r="N1054" s="33">
        <v>13.515000000000001</v>
      </c>
    </row>
    <row r="1055" spans="1:14" x14ac:dyDescent="0.3">
      <c r="A1055" s="36" t="s">
        <v>18</v>
      </c>
      <c r="B1055" s="4">
        <v>2014</v>
      </c>
      <c r="C1055" s="36" t="s">
        <v>705</v>
      </c>
      <c r="D1055" s="36" t="s">
        <v>252</v>
      </c>
      <c r="E1055" s="41">
        <v>94000</v>
      </c>
      <c r="F1055" s="16">
        <v>7039000</v>
      </c>
      <c r="G1055" s="16">
        <v>7276822</v>
      </c>
      <c r="H1055" s="33">
        <v>382.7</v>
      </c>
      <c r="I1055" s="44">
        <v>14190240</v>
      </c>
      <c r="J1055" s="44">
        <v>31020</v>
      </c>
      <c r="K1055" s="46">
        <v>77.412999999999997</v>
      </c>
      <c r="L1055" s="33">
        <v>24.751999999999999</v>
      </c>
      <c r="M1055" s="33">
        <v>37.152999999999999</v>
      </c>
      <c r="N1055" s="33">
        <v>13.515000000000001</v>
      </c>
    </row>
    <row r="1056" spans="1:14" x14ac:dyDescent="0.3">
      <c r="A1056" s="36" t="s">
        <v>32</v>
      </c>
      <c r="B1056" s="4">
        <v>2014</v>
      </c>
      <c r="C1056" s="36" t="s">
        <v>49</v>
      </c>
      <c r="D1056" s="36" t="s">
        <v>252</v>
      </c>
      <c r="E1056" s="41">
        <v>2200</v>
      </c>
      <c r="F1056" s="16">
        <v>1210</v>
      </c>
      <c r="G1056" s="16">
        <v>1150.6000000000001</v>
      </c>
      <c r="H1056" s="33">
        <v>382.7</v>
      </c>
      <c r="I1056" s="44">
        <v>332112</v>
      </c>
      <c r="J1056" s="44">
        <v>726</v>
      </c>
      <c r="K1056" s="46">
        <v>0.52300000000000002</v>
      </c>
      <c r="L1056" s="33">
        <v>24.751999999999999</v>
      </c>
      <c r="M1056" s="33">
        <v>37.152999999999999</v>
      </c>
      <c r="N1056" s="33">
        <v>13.515000000000001</v>
      </c>
    </row>
    <row r="1057" spans="1:14" x14ac:dyDescent="0.3">
      <c r="A1057" s="36" t="s">
        <v>20</v>
      </c>
      <c r="B1057" s="4">
        <v>2014</v>
      </c>
      <c r="C1057" s="36" t="s">
        <v>27</v>
      </c>
      <c r="D1057" s="36" t="s">
        <v>252</v>
      </c>
      <c r="E1057" s="41">
        <v>3505000</v>
      </c>
      <c r="F1057" s="16">
        <v>15050000</v>
      </c>
      <c r="G1057" s="16">
        <v>14629870.000000002</v>
      </c>
      <c r="H1057" s="33">
        <v>382.7</v>
      </c>
      <c r="I1057" s="44">
        <v>529114800</v>
      </c>
      <c r="J1057" s="44">
        <v>1156650</v>
      </c>
      <c r="K1057" s="46">
        <v>4.1740000000000004</v>
      </c>
      <c r="L1057" s="33">
        <v>24.751999999999999</v>
      </c>
      <c r="M1057" s="33">
        <v>37.152999999999999</v>
      </c>
      <c r="N1057" s="33">
        <v>13.515000000000001</v>
      </c>
    </row>
    <row r="1058" spans="1:14" x14ac:dyDescent="0.3">
      <c r="A1058" s="36" t="s">
        <v>22</v>
      </c>
      <c r="B1058" s="4">
        <v>2014</v>
      </c>
      <c r="C1058" s="36" t="s">
        <v>49</v>
      </c>
      <c r="D1058" s="36" t="s">
        <v>481</v>
      </c>
      <c r="E1058" s="41">
        <v>1196</v>
      </c>
      <c r="F1058" s="16">
        <v>1333</v>
      </c>
      <c r="G1058" s="16">
        <v>1650.4799999999998</v>
      </c>
      <c r="H1058" s="33">
        <v>994.48985507246334</v>
      </c>
      <c r="I1058" s="44">
        <v>180548.16</v>
      </c>
      <c r="J1058" s="44">
        <v>394.68</v>
      </c>
      <c r="K1058" s="46">
        <v>1.38</v>
      </c>
      <c r="L1058" s="33">
        <v>26.286000000000001</v>
      </c>
      <c r="M1058" s="33">
        <v>36.682000000000002</v>
      </c>
      <c r="N1058" s="33">
        <v>16.969000000000001</v>
      </c>
    </row>
    <row r="1059" spans="1:14" x14ac:dyDescent="0.3">
      <c r="A1059" s="36" t="s">
        <v>22</v>
      </c>
      <c r="B1059" s="4">
        <v>2014</v>
      </c>
      <c r="C1059" s="36" t="s">
        <v>27</v>
      </c>
      <c r="D1059" s="36" t="s">
        <v>481</v>
      </c>
      <c r="E1059" s="41">
        <v>331</v>
      </c>
      <c r="F1059" s="16">
        <v>415</v>
      </c>
      <c r="G1059" s="16">
        <v>419.70800000000003</v>
      </c>
      <c r="H1059" s="33">
        <v>746.4</v>
      </c>
      <c r="I1059" s="44">
        <v>49967.76</v>
      </c>
      <c r="J1059" s="44">
        <v>109.23</v>
      </c>
      <c r="K1059" s="46">
        <v>1.268</v>
      </c>
      <c r="L1059" s="33">
        <v>26.286000000000001</v>
      </c>
      <c r="M1059" s="33">
        <v>36.682000000000002</v>
      </c>
      <c r="N1059" s="33">
        <v>16.969000000000001</v>
      </c>
    </row>
    <row r="1060" spans="1:14" x14ac:dyDescent="0.3">
      <c r="A1060" s="36" t="s">
        <v>13</v>
      </c>
      <c r="B1060" s="4">
        <v>2014</v>
      </c>
      <c r="C1060" s="36" t="s">
        <v>49</v>
      </c>
      <c r="D1060" s="36" t="s">
        <v>481</v>
      </c>
      <c r="E1060" s="41">
        <v>920307</v>
      </c>
      <c r="F1060" s="16">
        <v>2854873</v>
      </c>
      <c r="G1060" s="16">
        <v>2723188.4130000002</v>
      </c>
      <c r="H1060" s="33">
        <v>994.48985507246334</v>
      </c>
      <c r="I1060" s="44">
        <v>138929544.69999999</v>
      </c>
      <c r="J1060" s="44">
        <v>303701.31</v>
      </c>
      <c r="K1060" s="46">
        <v>2.9590000000000001</v>
      </c>
      <c r="L1060" s="33">
        <v>26.286000000000001</v>
      </c>
      <c r="M1060" s="33">
        <v>36.682000000000002</v>
      </c>
      <c r="N1060" s="33">
        <v>16.969000000000001</v>
      </c>
    </row>
    <row r="1061" spans="1:14" x14ac:dyDescent="0.3">
      <c r="A1061" s="36" t="s">
        <v>13</v>
      </c>
      <c r="B1061" s="4">
        <v>2014</v>
      </c>
      <c r="C1061" s="36" t="s">
        <v>27</v>
      </c>
      <c r="D1061" s="36" t="s">
        <v>481</v>
      </c>
      <c r="E1061" s="41">
        <v>495113</v>
      </c>
      <c r="F1061" s="16">
        <v>1690109</v>
      </c>
      <c r="G1061" s="16">
        <v>1649716.5159999998</v>
      </c>
      <c r="H1061" s="33">
        <v>746.4</v>
      </c>
      <c r="I1061" s="44" t="s">
        <v>496</v>
      </c>
      <c r="J1061" s="44">
        <v>163387.29</v>
      </c>
      <c r="K1061" s="46">
        <v>3.3319999999999999</v>
      </c>
      <c r="L1061" s="33">
        <v>26.286000000000001</v>
      </c>
      <c r="M1061" s="33">
        <v>36.682000000000002</v>
      </c>
      <c r="N1061" s="33">
        <v>16.969000000000001</v>
      </c>
    </row>
    <row r="1062" spans="1:14" x14ac:dyDescent="0.3">
      <c r="A1062" s="36" t="s">
        <v>18</v>
      </c>
      <c r="B1062" s="4">
        <v>2014</v>
      </c>
      <c r="C1062" s="36" t="s">
        <v>49</v>
      </c>
      <c r="D1062" s="36" t="s">
        <v>481</v>
      </c>
      <c r="E1062" s="41">
        <v>38139</v>
      </c>
      <c r="F1062" s="16">
        <v>3343035</v>
      </c>
      <c r="G1062" s="16">
        <v>3198260.2620000001</v>
      </c>
      <c r="H1062" s="33">
        <v>746.4</v>
      </c>
      <c r="I1062" s="44">
        <v>5757463.4400000004</v>
      </c>
      <c r="J1062" s="44">
        <v>12585.87</v>
      </c>
      <c r="K1062" s="46">
        <v>83.858000000000004</v>
      </c>
      <c r="L1062" s="33">
        <v>26.286000000000001</v>
      </c>
      <c r="M1062" s="33">
        <v>36.682000000000002</v>
      </c>
      <c r="N1062" s="33">
        <v>17.02277777777778</v>
      </c>
    </row>
    <row r="1063" spans="1:14" x14ac:dyDescent="0.3">
      <c r="A1063" s="36" t="s">
        <v>31</v>
      </c>
      <c r="B1063" s="4">
        <v>2014</v>
      </c>
      <c r="C1063" s="36" t="s">
        <v>49</v>
      </c>
      <c r="D1063" s="36" t="s">
        <v>481</v>
      </c>
      <c r="E1063" s="41">
        <v>1369</v>
      </c>
      <c r="F1063" s="16">
        <v>1395</v>
      </c>
      <c r="G1063" s="16">
        <v>1386.7969999999998</v>
      </c>
      <c r="H1063" s="33">
        <v>746.4</v>
      </c>
      <c r="I1063" s="44">
        <v>206664.24</v>
      </c>
      <c r="J1063" s="44">
        <v>451.77</v>
      </c>
      <c r="K1063" s="46">
        <v>1.0129999999999999</v>
      </c>
      <c r="L1063" s="33">
        <v>26.286000000000001</v>
      </c>
      <c r="M1063" s="33">
        <v>36.682000000000002</v>
      </c>
      <c r="N1063" s="33">
        <v>16.969000000000001</v>
      </c>
    </row>
    <row r="1064" spans="1:14" x14ac:dyDescent="0.3">
      <c r="A1064" s="36" t="s">
        <v>31</v>
      </c>
      <c r="B1064" s="4">
        <v>2014</v>
      </c>
      <c r="C1064" s="36" t="s">
        <v>27</v>
      </c>
      <c r="D1064" s="36" t="s">
        <v>481</v>
      </c>
      <c r="E1064" s="41">
        <v>17002</v>
      </c>
      <c r="F1064" s="16">
        <v>24272</v>
      </c>
      <c r="G1064" s="16">
        <v>22459.642</v>
      </c>
      <c r="H1064" s="33">
        <v>746.4</v>
      </c>
      <c r="I1064" s="44">
        <v>579469.38846153847</v>
      </c>
      <c r="J1064" s="44">
        <v>5610.66</v>
      </c>
      <c r="K1064" s="46">
        <v>1.321</v>
      </c>
      <c r="L1064" s="33">
        <v>26.286000000000001</v>
      </c>
      <c r="M1064" s="33">
        <v>36.682000000000002</v>
      </c>
      <c r="N1064" s="33">
        <v>16.969000000000001</v>
      </c>
    </row>
    <row r="1065" spans="1:14" x14ac:dyDescent="0.3">
      <c r="A1065" s="36" t="s">
        <v>32</v>
      </c>
      <c r="B1065" s="4">
        <v>2014</v>
      </c>
      <c r="C1065" s="36" t="s">
        <v>49</v>
      </c>
      <c r="D1065" s="36" t="s">
        <v>481</v>
      </c>
      <c r="E1065" s="41">
        <v>19851</v>
      </c>
      <c r="F1065" s="16">
        <v>13022</v>
      </c>
      <c r="G1065" s="16">
        <v>13280.319000000001</v>
      </c>
      <c r="H1065" s="33">
        <v>746.4</v>
      </c>
      <c r="I1065" s="44">
        <v>2996706.96</v>
      </c>
      <c r="J1065" s="44">
        <v>6550.83</v>
      </c>
      <c r="K1065" s="46">
        <v>0.66900000000000004</v>
      </c>
      <c r="L1065" s="33">
        <v>26.286000000000001</v>
      </c>
      <c r="M1065" s="33">
        <v>36.682000000000002</v>
      </c>
      <c r="N1065" s="33">
        <v>16.969000000000001</v>
      </c>
    </row>
    <row r="1066" spans="1:14" x14ac:dyDescent="0.3">
      <c r="A1066" s="36" t="s">
        <v>32</v>
      </c>
      <c r="B1066" s="4">
        <v>2014</v>
      </c>
      <c r="C1066" s="36" t="s">
        <v>27</v>
      </c>
      <c r="D1066" s="36" t="s">
        <v>481</v>
      </c>
      <c r="E1066" s="41">
        <v>8164</v>
      </c>
      <c r="F1066" s="16">
        <v>3316</v>
      </c>
      <c r="G1066" s="16">
        <v>3347.24</v>
      </c>
      <c r="H1066" s="33">
        <v>746.4</v>
      </c>
      <c r="I1066" s="44">
        <v>1232437.44</v>
      </c>
      <c r="J1066" s="44">
        <v>2694.12</v>
      </c>
      <c r="K1066" s="46">
        <v>0.41</v>
      </c>
      <c r="L1066" s="33">
        <v>26.286000000000001</v>
      </c>
      <c r="M1066" s="33">
        <v>36.682000000000002</v>
      </c>
      <c r="N1066" s="33">
        <v>16.969000000000001</v>
      </c>
    </row>
    <row r="1067" spans="1:14" x14ac:dyDescent="0.3">
      <c r="A1067" s="36" t="s">
        <v>20</v>
      </c>
      <c r="B1067" s="4">
        <v>2014</v>
      </c>
      <c r="C1067" s="36" t="s">
        <v>27</v>
      </c>
      <c r="D1067" s="36" t="s">
        <v>481</v>
      </c>
      <c r="E1067" s="41">
        <v>5828</v>
      </c>
      <c r="F1067" s="16">
        <v>6929</v>
      </c>
      <c r="G1067" s="16">
        <v>6737.1679999999997</v>
      </c>
      <c r="H1067" s="33">
        <v>746.4</v>
      </c>
      <c r="I1067" s="44">
        <v>879794.88</v>
      </c>
      <c r="J1067" s="44">
        <v>1923.24</v>
      </c>
      <c r="K1067" s="46">
        <v>1.1559999999999999</v>
      </c>
      <c r="L1067" s="33">
        <v>26.286000000000001</v>
      </c>
      <c r="M1067" s="33">
        <v>36.682000000000002</v>
      </c>
      <c r="N1067" s="33">
        <v>16.969000000000001</v>
      </c>
    </row>
    <row r="1068" spans="1:14" x14ac:dyDescent="0.3">
      <c r="A1068" s="36" t="s">
        <v>13</v>
      </c>
      <c r="B1068" s="4">
        <v>2014</v>
      </c>
      <c r="C1068" s="36" t="s">
        <v>49</v>
      </c>
      <c r="D1068" s="36" t="s">
        <v>264</v>
      </c>
      <c r="E1068" s="41">
        <v>257273</v>
      </c>
      <c r="F1068" s="16">
        <v>746954</v>
      </c>
      <c r="G1068" s="16">
        <v>746954</v>
      </c>
      <c r="H1068" s="33">
        <v>2015.7</v>
      </c>
      <c r="I1068" s="44">
        <v>38837932.079999998</v>
      </c>
      <c r="J1068" s="44">
        <v>84900.09</v>
      </c>
      <c r="K1068" s="46">
        <v>2.9033516925600433</v>
      </c>
      <c r="L1068" s="33">
        <v>25.074999999999999</v>
      </c>
      <c r="M1068" s="33">
        <v>33.968000000000004</v>
      </c>
      <c r="N1068" s="33">
        <v>17.504999999999999</v>
      </c>
    </row>
    <row r="1069" spans="1:14" x14ac:dyDescent="0.3">
      <c r="A1069" s="36" t="s">
        <v>18</v>
      </c>
      <c r="B1069" s="4">
        <v>2014</v>
      </c>
      <c r="C1069" s="36" t="s">
        <v>705</v>
      </c>
      <c r="D1069" s="36" t="s">
        <v>264</v>
      </c>
      <c r="E1069" s="41">
        <v>793</v>
      </c>
      <c r="F1069" s="16">
        <v>41758.587</v>
      </c>
      <c r="G1069" s="16">
        <v>41758.587</v>
      </c>
      <c r="H1069" s="33">
        <v>2015.7</v>
      </c>
      <c r="I1069" s="44">
        <v>119711.28</v>
      </c>
      <c r="J1069" s="44">
        <v>261.69</v>
      </c>
      <c r="K1069" s="46">
        <v>52.658999999999999</v>
      </c>
      <c r="L1069" s="33">
        <v>25.074999999999999</v>
      </c>
      <c r="M1069" s="33">
        <v>33.968000000000004</v>
      </c>
      <c r="N1069" s="33">
        <v>17.504999999999999</v>
      </c>
    </row>
    <row r="1070" spans="1:14" x14ac:dyDescent="0.3">
      <c r="A1070" s="36" t="s">
        <v>32</v>
      </c>
      <c r="B1070" s="4">
        <v>2014</v>
      </c>
      <c r="C1070" s="36" t="s">
        <v>49</v>
      </c>
      <c r="D1070" s="36" t="s">
        <v>264</v>
      </c>
      <c r="E1070" s="41">
        <v>889</v>
      </c>
      <c r="F1070" s="16">
        <v>520</v>
      </c>
      <c r="G1070" s="16">
        <v>508.50799999999998</v>
      </c>
      <c r="H1070" s="33">
        <v>2015.7</v>
      </c>
      <c r="I1070" s="44">
        <v>134203.44</v>
      </c>
      <c r="J1070" s="44">
        <v>293.37</v>
      </c>
      <c r="K1070" s="46">
        <v>0.57199999999999995</v>
      </c>
      <c r="L1070" s="33">
        <v>25.074999999999999</v>
      </c>
      <c r="M1070" s="33">
        <v>33.968000000000004</v>
      </c>
      <c r="N1070" s="33">
        <v>17.504999999999999</v>
      </c>
    </row>
    <row r="1071" spans="1:14" x14ac:dyDescent="0.3">
      <c r="A1071" s="36" t="s">
        <v>32</v>
      </c>
      <c r="B1071" s="4">
        <v>2014</v>
      </c>
      <c r="C1071" s="36" t="s">
        <v>27</v>
      </c>
      <c r="D1071" s="36" t="s">
        <v>264</v>
      </c>
      <c r="E1071" s="41">
        <v>436</v>
      </c>
      <c r="F1071" s="16">
        <v>325</v>
      </c>
      <c r="G1071" s="16">
        <v>307.38</v>
      </c>
      <c r="H1071" s="33">
        <v>2015.7</v>
      </c>
      <c r="I1071" s="44">
        <v>243251.82599999997</v>
      </c>
      <c r="J1071" s="44">
        <v>143.88</v>
      </c>
      <c r="K1071" s="46">
        <v>0.70499999999999996</v>
      </c>
      <c r="L1071" s="33">
        <v>25.736499999999999</v>
      </c>
      <c r="M1071" s="33">
        <v>33.968000000000004</v>
      </c>
      <c r="N1071" s="33">
        <v>17.504999999999999</v>
      </c>
    </row>
    <row r="1072" spans="1:14" x14ac:dyDescent="0.3">
      <c r="A1072" s="36" t="s">
        <v>20</v>
      </c>
      <c r="B1072" s="4">
        <v>2014</v>
      </c>
      <c r="C1072" s="36" t="s">
        <v>27</v>
      </c>
      <c r="D1072" s="36" t="s">
        <v>264</v>
      </c>
      <c r="E1072" s="41">
        <v>135</v>
      </c>
      <c r="F1072" s="16">
        <v>304</v>
      </c>
      <c r="G1072" s="16">
        <v>298.89</v>
      </c>
      <c r="H1072" s="33">
        <v>2015.7</v>
      </c>
      <c r="I1072" s="44">
        <v>20379.599999999999</v>
      </c>
      <c r="J1072" s="44">
        <v>44.55</v>
      </c>
      <c r="K1072" s="46">
        <v>2.214</v>
      </c>
      <c r="L1072" s="33">
        <v>25.074999999999999</v>
      </c>
      <c r="M1072" s="33">
        <v>33.968000000000004</v>
      </c>
      <c r="N1072" s="33">
        <v>17.504999999999999</v>
      </c>
    </row>
    <row r="1073" spans="1:14" x14ac:dyDescent="0.3">
      <c r="A1073" s="36" t="s">
        <v>13</v>
      </c>
      <c r="B1073" s="4">
        <v>2014</v>
      </c>
      <c r="C1073" s="36" t="s">
        <v>49</v>
      </c>
      <c r="D1073" s="36" t="s">
        <v>253</v>
      </c>
      <c r="E1073" s="41">
        <v>5842029</v>
      </c>
      <c r="F1073" s="16">
        <v>13241518</v>
      </c>
      <c r="G1073" s="16">
        <v>13091986.989</v>
      </c>
      <c r="H1073" s="33">
        <v>616.4</v>
      </c>
      <c r="I1073" s="44">
        <v>881912697.79999995</v>
      </c>
      <c r="J1073" s="44">
        <v>895063.91235294112</v>
      </c>
      <c r="K1073" s="46">
        <v>2.2410000000000001</v>
      </c>
      <c r="L1073" s="33">
        <v>25.945</v>
      </c>
      <c r="M1073" s="33">
        <v>38.182000000000002</v>
      </c>
      <c r="N1073" s="33">
        <v>15.007999999999999</v>
      </c>
    </row>
    <row r="1074" spans="1:14" x14ac:dyDescent="0.3">
      <c r="A1074" s="36" t="s">
        <v>13</v>
      </c>
      <c r="B1074" s="4">
        <v>2014</v>
      </c>
      <c r="C1074" s="36" t="s">
        <v>120</v>
      </c>
      <c r="D1074" s="36" t="s">
        <v>253</v>
      </c>
      <c r="E1074" s="41">
        <v>29947</v>
      </c>
      <c r="F1074" s="16">
        <v>75449</v>
      </c>
      <c r="G1074" s="16">
        <v>71393.648000000001</v>
      </c>
      <c r="H1074" s="33">
        <v>616.4</v>
      </c>
      <c r="I1074" s="44">
        <v>4520799.12</v>
      </c>
      <c r="J1074" s="44">
        <v>9882.51</v>
      </c>
      <c r="K1074" s="46">
        <v>2.3839999999999999</v>
      </c>
      <c r="L1074" s="33">
        <v>25.945</v>
      </c>
      <c r="M1074" s="33">
        <v>38.182000000000002</v>
      </c>
      <c r="N1074" s="33">
        <v>15.007999999999999</v>
      </c>
    </row>
    <row r="1075" spans="1:14" x14ac:dyDescent="0.3">
      <c r="A1075" s="36" t="s">
        <v>18</v>
      </c>
      <c r="B1075" s="4">
        <v>2014</v>
      </c>
      <c r="C1075" s="36" t="s">
        <v>49</v>
      </c>
      <c r="D1075" s="36" t="s">
        <v>253</v>
      </c>
      <c r="E1075" s="41">
        <v>2228261</v>
      </c>
      <c r="F1075" s="16">
        <v>146576786</v>
      </c>
      <c r="G1075" s="16">
        <v>131946475.11500001</v>
      </c>
      <c r="H1075" s="33">
        <v>736.37142857142896</v>
      </c>
      <c r="I1075" s="44">
        <v>336378280.60000002</v>
      </c>
      <c r="J1075" s="44">
        <v>697233.39624999987</v>
      </c>
      <c r="K1075" s="46">
        <v>59.215000000000003</v>
      </c>
      <c r="L1075" s="33">
        <v>25.945</v>
      </c>
      <c r="M1075" s="33">
        <v>38.182000000000002</v>
      </c>
      <c r="N1075" s="33">
        <v>15.007999999999999</v>
      </c>
    </row>
    <row r="1076" spans="1:14" x14ac:dyDescent="0.3">
      <c r="A1076" s="36" t="s">
        <v>31</v>
      </c>
      <c r="B1076" s="4">
        <v>2014</v>
      </c>
      <c r="C1076" s="36" t="s">
        <v>120</v>
      </c>
      <c r="D1076" s="36" t="s">
        <v>253</v>
      </c>
      <c r="E1076" s="41">
        <v>2544</v>
      </c>
      <c r="F1076" s="16">
        <v>4352</v>
      </c>
      <c r="G1076" s="16">
        <v>4332.4319999999998</v>
      </c>
      <c r="H1076" s="33">
        <v>616.4</v>
      </c>
      <c r="I1076" s="44">
        <v>384042.23999999999</v>
      </c>
      <c r="J1076" s="44">
        <v>839.52</v>
      </c>
      <c r="K1076" s="46">
        <v>1.7030000000000001</v>
      </c>
      <c r="L1076" s="33">
        <v>25.945</v>
      </c>
      <c r="M1076" s="33">
        <v>38.182000000000002</v>
      </c>
      <c r="N1076" s="33">
        <v>15.007999999999999</v>
      </c>
    </row>
    <row r="1077" spans="1:14" x14ac:dyDescent="0.3">
      <c r="A1077" s="36" t="s">
        <v>32</v>
      </c>
      <c r="B1077" s="4">
        <v>2014</v>
      </c>
      <c r="C1077" s="36" t="s">
        <v>49</v>
      </c>
      <c r="D1077" s="36" t="s">
        <v>253</v>
      </c>
      <c r="E1077" s="41">
        <v>519466</v>
      </c>
      <c r="F1077" s="16">
        <v>278369</v>
      </c>
      <c r="G1077" s="16">
        <v>298692.94999999995</v>
      </c>
      <c r="H1077" s="33">
        <v>616.4</v>
      </c>
      <c r="I1077" s="44">
        <v>78418587.359999999</v>
      </c>
      <c r="J1077" s="44">
        <v>171423.78</v>
      </c>
      <c r="K1077" s="46">
        <v>0.57499999999999996</v>
      </c>
      <c r="L1077" s="33">
        <v>25.945</v>
      </c>
      <c r="M1077" s="33">
        <v>38.182000000000002</v>
      </c>
      <c r="N1077" s="33">
        <v>15.007999999999999</v>
      </c>
    </row>
    <row r="1078" spans="1:14" x14ac:dyDescent="0.3">
      <c r="A1078" s="36" t="s">
        <v>32</v>
      </c>
      <c r="B1078" s="4">
        <v>2014</v>
      </c>
      <c r="C1078" s="36" t="s">
        <v>120</v>
      </c>
      <c r="D1078" s="36" t="s">
        <v>253</v>
      </c>
      <c r="E1078" s="41">
        <v>43663</v>
      </c>
      <c r="F1078" s="16">
        <v>23591</v>
      </c>
      <c r="G1078" s="16">
        <v>25106.224999999999</v>
      </c>
      <c r="H1078" s="33">
        <v>616.4</v>
      </c>
      <c r="I1078" s="44" t="s">
        <v>497</v>
      </c>
      <c r="J1078" s="44">
        <v>14408.79</v>
      </c>
      <c r="K1078" s="46">
        <v>0.57499999999999996</v>
      </c>
      <c r="L1078" s="33">
        <v>25.945</v>
      </c>
      <c r="M1078" s="33">
        <v>38.182000000000002</v>
      </c>
      <c r="N1078" s="33">
        <v>15.007999999999999</v>
      </c>
    </row>
    <row r="1079" spans="1:14" x14ac:dyDescent="0.3">
      <c r="A1079" s="36" t="s">
        <v>20</v>
      </c>
      <c r="B1079" s="4">
        <v>2014</v>
      </c>
      <c r="C1079" s="36" t="s">
        <v>27</v>
      </c>
      <c r="D1079" s="36" t="s">
        <v>253</v>
      </c>
      <c r="E1079" s="41">
        <v>9846466</v>
      </c>
      <c r="F1079" s="16">
        <v>20054791</v>
      </c>
      <c r="G1079" s="16">
        <v>20054791</v>
      </c>
      <c r="H1079" s="33">
        <v>616.4</v>
      </c>
      <c r="I1079" s="44">
        <v>1486422507</v>
      </c>
      <c r="J1079" s="44">
        <v>3249333.78</v>
      </c>
      <c r="K1079" s="46">
        <v>2.0367501395932308</v>
      </c>
      <c r="L1079" s="33">
        <v>25.945</v>
      </c>
      <c r="M1079" s="33">
        <v>38.182000000000002</v>
      </c>
      <c r="N1079" s="33">
        <v>15.007999999999999</v>
      </c>
    </row>
    <row r="1080" spans="1:14" x14ac:dyDescent="0.3">
      <c r="A1080" s="36" t="s">
        <v>22</v>
      </c>
      <c r="B1080" s="4">
        <v>2014</v>
      </c>
      <c r="C1080" s="36" t="s">
        <v>49</v>
      </c>
      <c r="D1080" s="36" t="s">
        <v>295</v>
      </c>
      <c r="E1080" s="41">
        <v>107904</v>
      </c>
      <c r="F1080" s="16">
        <v>149033</v>
      </c>
      <c r="G1080" s="16">
        <v>160129.53599999999</v>
      </c>
      <c r="H1080" s="33">
        <v>1287.4000000000001</v>
      </c>
      <c r="I1080" s="44">
        <v>16289187.84</v>
      </c>
      <c r="J1080" s="44">
        <v>35608.32</v>
      </c>
      <c r="K1080" s="46">
        <v>1.484</v>
      </c>
      <c r="L1080" s="33">
        <v>18.928999999999998</v>
      </c>
      <c r="M1080" s="33">
        <v>28.824999999999999</v>
      </c>
      <c r="N1080" s="33">
        <v>10.435</v>
      </c>
    </row>
    <row r="1081" spans="1:14" x14ac:dyDescent="0.3">
      <c r="A1081" s="36" t="s">
        <v>13</v>
      </c>
      <c r="B1081" s="4">
        <v>2014</v>
      </c>
      <c r="C1081" s="36" t="s">
        <v>49</v>
      </c>
      <c r="D1081" s="36" t="s">
        <v>295</v>
      </c>
      <c r="E1081" s="41">
        <v>247698</v>
      </c>
      <c r="F1081" s="16">
        <v>561856</v>
      </c>
      <c r="G1081" s="16">
        <v>561856</v>
      </c>
      <c r="H1081" s="33">
        <v>1287.4000000000001</v>
      </c>
      <c r="I1081" s="44">
        <v>37392490.079999998</v>
      </c>
      <c r="J1081" s="44">
        <v>81740.34</v>
      </c>
      <c r="K1081" s="46">
        <v>2.2683106040420191</v>
      </c>
      <c r="L1081" s="33">
        <v>18.928999999999998</v>
      </c>
      <c r="M1081" s="33">
        <v>28.824999999999999</v>
      </c>
      <c r="N1081" s="33">
        <v>10.435</v>
      </c>
    </row>
    <row r="1082" spans="1:14" x14ac:dyDescent="0.3">
      <c r="A1082" s="36" t="s">
        <v>13</v>
      </c>
      <c r="B1082" s="4">
        <v>2014</v>
      </c>
      <c r="C1082" s="36" t="s">
        <v>120</v>
      </c>
      <c r="D1082" s="36" t="s">
        <v>295</v>
      </c>
      <c r="E1082" s="41">
        <v>12394</v>
      </c>
      <c r="F1082" s="16">
        <v>39004</v>
      </c>
      <c r="G1082" s="16">
        <v>39041.1</v>
      </c>
      <c r="H1082" s="33">
        <v>1287.4000000000001</v>
      </c>
      <c r="I1082" s="44">
        <v>1870998.24</v>
      </c>
      <c r="J1082" s="44">
        <v>4090.02</v>
      </c>
      <c r="K1082" s="46">
        <v>3.15</v>
      </c>
      <c r="L1082" s="33">
        <v>18.928999999999998</v>
      </c>
      <c r="M1082" s="33">
        <v>28.824999999999999</v>
      </c>
      <c r="N1082" s="33">
        <v>10.435</v>
      </c>
    </row>
    <row r="1083" spans="1:14" x14ac:dyDescent="0.3">
      <c r="A1083" s="36" t="s">
        <v>18</v>
      </c>
      <c r="B1083" s="4">
        <v>2014</v>
      </c>
      <c r="C1083" s="36" t="s">
        <v>705</v>
      </c>
      <c r="D1083" s="36" t="s">
        <v>295</v>
      </c>
      <c r="E1083" s="41">
        <v>100737</v>
      </c>
      <c r="F1083" s="16">
        <v>6108965</v>
      </c>
      <c r="G1083" s="16">
        <v>6108965</v>
      </c>
      <c r="H1083" s="33">
        <v>1287.4000000000001</v>
      </c>
      <c r="I1083" s="44">
        <v>15207257.52</v>
      </c>
      <c r="J1083" s="44">
        <v>33243.21</v>
      </c>
      <c r="K1083" s="46">
        <v>60.642713203688814</v>
      </c>
      <c r="L1083" s="33">
        <v>18.928999999999998</v>
      </c>
      <c r="M1083" s="33">
        <v>28.961999999999996</v>
      </c>
      <c r="N1083" s="33">
        <v>10.435</v>
      </c>
    </row>
    <row r="1084" spans="1:14" x14ac:dyDescent="0.3">
      <c r="A1084" s="36" t="s">
        <v>31</v>
      </c>
      <c r="B1084" s="4">
        <v>2014</v>
      </c>
      <c r="C1084" s="36" t="s">
        <v>705</v>
      </c>
      <c r="D1084" s="36" t="s">
        <v>295</v>
      </c>
      <c r="E1084" s="41">
        <v>40</v>
      </c>
      <c r="F1084" s="16">
        <v>43</v>
      </c>
      <c r="G1084" s="16">
        <v>41.52</v>
      </c>
      <c r="H1084" s="33">
        <v>1287.4000000000001</v>
      </c>
      <c r="I1084" s="44">
        <v>6038.4</v>
      </c>
      <c r="J1084" s="44">
        <v>13.2</v>
      </c>
      <c r="K1084" s="46">
        <v>1.038</v>
      </c>
      <c r="L1084" s="33">
        <v>18.928999999999998</v>
      </c>
      <c r="M1084" s="33">
        <v>28.824999999999999</v>
      </c>
      <c r="N1084" s="33">
        <v>10.435</v>
      </c>
    </row>
    <row r="1085" spans="1:14" x14ac:dyDescent="0.3">
      <c r="A1085" s="36" t="s">
        <v>32</v>
      </c>
      <c r="B1085" s="4">
        <v>2014</v>
      </c>
      <c r="C1085" s="36" t="s">
        <v>49</v>
      </c>
      <c r="D1085" s="36" t="s">
        <v>295</v>
      </c>
      <c r="E1085" s="41">
        <v>12610</v>
      </c>
      <c r="F1085" s="16">
        <v>9538</v>
      </c>
      <c r="G1085" s="16">
        <v>9457.5</v>
      </c>
      <c r="H1085" s="33">
        <v>1287.4000000000001</v>
      </c>
      <c r="I1085" s="44">
        <v>1903605.6</v>
      </c>
      <c r="J1085" s="44">
        <v>4161.3</v>
      </c>
      <c r="K1085" s="46">
        <v>0.75</v>
      </c>
      <c r="L1085" s="33">
        <v>18.928999999999998</v>
      </c>
      <c r="M1085" s="33">
        <v>28.824999999999999</v>
      </c>
      <c r="N1085" s="33">
        <v>10.435</v>
      </c>
    </row>
    <row r="1086" spans="1:14" x14ac:dyDescent="0.3">
      <c r="A1086" s="36" t="s">
        <v>32</v>
      </c>
      <c r="B1086" s="4">
        <v>2014</v>
      </c>
      <c r="C1086" s="36" t="s">
        <v>120</v>
      </c>
      <c r="D1086" s="36" t="s">
        <v>295</v>
      </c>
      <c r="E1086" s="41">
        <v>57</v>
      </c>
      <c r="F1086" s="16">
        <v>32</v>
      </c>
      <c r="G1086" s="16">
        <v>33.059999999999995</v>
      </c>
      <c r="H1086" s="33">
        <v>1287.4000000000001</v>
      </c>
      <c r="I1086" s="44">
        <v>8604.7199999999993</v>
      </c>
      <c r="J1086" s="44">
        <v>18.809999999999999</v>
      </c>
      <c r="K1086" s="46">
        <v>0.57999999999999996</v>
      </c>
      <c r="L1086" s="33">
        <v>18.928999999999998</v>
      </c>
      <c r="M1086" s="33">
        <v>28.824999999999999</v>
      </c>
      <c r="N1086" s="33">
        <v>10.435</v>
      </c>
    </row>
    <row r="1087" spans="1:14" x14ac:dyDescent="0.3">
      <c r="A1087" s="36" t="s">
        <v>20</v>
      </c>
      <c r="B1087" s="4">
        <v>2014</v>
      </c>
      <c r="C1087" s="36" t="s">
        <v>27</v>
      </c>
      <c r="D1087" s="36" t="s">
        <v>295</v>
      </c>
      <c r="E1087" s="41">
        <v>343879</v>
      </c>
      <c r="F1087" s="16">
        <v>662026</v>
      </c>
      <c r="G1087" s="16">
        <v>530605.29700000002</v>
      </c>
      <c r="H1087" s="33">
        <v>1287.4000000000001</v>
      </c>
      <c r="I1087" s="44">
        <v>51911973.840000004</v>
      </c>
      <c r="J1087" s="44">
        <v>113480.07</v>
      </c>
      <c r="K1087" s="46">
        <v>1.5429999999999999</v>
      </c>
      <c r="L1087" s="33">
        <v>18.928999999999998</v>
      </c>
      <c r="M1087" s="33">
        <v>28.824999999999999</v>
      </c>
      <c r="N1087" s="33">
        <v>10.435</v>
      </c>
    </row>
    <row r="1088" spans="1:14" x14ac:dyDescent="0.3">
      <c r="A1088" s="36" t="s">
        <v>22</v>
      </c>
      <c r="B1088" s="4">
        <v>2014</v>
      </c>
      <c r="C1088" s="36" t="s">
        <v>176</v>
      </c>
      <c r="D1088" s="36" t="s">
        <v>322</v>
      </c>
      <c r="E1088" s="41">
        <v>21395</v>
      </c>
      <c r="F1088" s="16">
        <v>20856</v>
      </c>
      <c r="G1088" s="16">
        <v>19875.955000000002</v>
      </c>
      <c r="H1088" s="33">
        <v>1156.5999999999999</v>
      </c>
      <c r="I1088" s="44">
        <v>3116983.4785714289</v>
      </c>
      <c r="J1088" s="44">
        <v>7060.35</v>
      </c>
      <c r="K1088" s="46">
        <v>0.92900000000000005</v>
      </c>
      <c r="L1088" s="33">
        <v>23.033000000000001</v>
      </c>
      <c r="M1088" s="33">
        <v>33.116999999999997</v>
      </c>
      <c r="N1088" s="33">
        <v>13.225</v>
      </c>
    </row>
    <row r="1089" spans="1:14" x14ac:dyDescent="0.3">
      <c r="A1089" s="36" t="s">
        <v>13</v>
      </c>
      <c r="B1089" s="4">
        <v>2014</v>
      </c>
      <c r="C1089" s="36" t="s">
        <v>176</v>
      </c>
      <c r="D1089" s="36" t="s">
        <v>322</v>
      </c>
      <c r="E1089" s="41">
        <v>139909</v>
      </c>
      <c r="F1089" s="16">
        <v>143816</v>
      </c>
      <c r="G1089" s="16">
        <v>141308.09</v>
      </c>
      <c r="H1089" s="33">
        <v>1156.5999999999999</v>
      </c>
      <c r="I1089" s="44">
        <v>21120662.640000001</v>
      </c>
      <c r="J1089" s="44">
        <v>46169.97</v>
      </c>
      <c r="K1089" s="46">
        <v>1.01</v>
      </c>
      <c r="L1089" s="33">
        <v>23.033000000000001</v>
      </c>
      <c r="M1089" s="33">
        <v>33.116999999999997</v>
      </c>
      <c r="N1089" s="33">
        <v>13.225</v>
      </c>
    </row>
    <row r="1090" spans="1:14" x14ac:dyDescent="0.3">
      <c r="A1090" s="36" t="s">
        <v>13</v>
      </c>
      <c r="B1090" s="4">
        <v>2014</v>
      </c>
      <c r="C1090" s="36" t="s">
        <v>324</v>
      </c>
      <c r="D1090" s="36" t="s">
        <v>322</v>
      </c>
      <c r="E1090" s="41">
        <v>849093</v>
      </c>
      <c r="F1090" s="16">
        <v>1248966</v>
      </c>
      <c r="G1090" s="16">
        <v>1203164.781</v>
      </c>
      <c r="H1090" s="33">
        <v>1156.5999999999999</v>
      </c>
      <c r="I1090" s="44">
        <v>128179079.3</v>
      </c>
      <c r="J1090" s="44">
        <v>280200.69</v>
      </c>
      <c r="K1090" s="46">
        <v>1.417</v>
      </c>
      <c r="L1090" s="33">
        <v>23.033000000000001</v>
      </c>
      <c r="M1090" s="33">
        <v>33.116999999999997</v>
      </c>
      <c r="N1090" s="33">
        <v>13.225</v>
      </c>
    </row>
    <row r="1091" spans="1:14" x14ac:dyDescent="0.3">
      <c r="A1091" s="36" t="s">
        <v>18</v>
      </c>
      <c r="B1091" s="4">
        <v>2014</v>
      </c>
      <c r="C1091" s="36" t="s">
        <v>705</v>
      </c>
      <c r="D1091" s="36" t="s">
        <v>322</v>
      </c>
      <c r="E1091" s="41">
        <v>882.36958110369869</v>
      </c>
      <c r="F1091" s="16">
        <v>37431</v>
      </c>
      <c r="G1091" s="16">
        <v>37431</v>
      </c>
      <c r="H1091" s="33">
        <v>1156.5999999999999</v>
      </c>
      <c r="I1091" s="44">
        <v>107634.48</v>
      </c>
      <c r="J1091" s="44">
        <v>235.29</v>
      </c>
      <c r="K1091" s="46">
        <v>42.420999999999999</v>
      </c>
      <c r="L1091" s="33">
        <v>23.033000000000001</v>
      </c>
      <c r="M1091" s="33">
        <v>33.116999999999997</v>
      </c>
      <c r="N1091" s="33">
        <v>13.225</v>
      </c>
    </row>
    <row r="1092" spans="1:14" x14ac:dyDescent="0.3">
      <c r="A1092" s="36" t="s">
        <v>20</v>
      </c>
      <c r="B1092" s="4">
        <v>2014</v>
      </c>
      <c r="C1092" s="36" t="s">
        <v>27</v>
      </c>
      <c r="D1092" s="36" t="s">
        <v>322</v>
      </c>
      <c r="E1092" s="41">
        <v>63741</v>
      </c>
      <c r="F1092" s="16">
        <v>96435</v>
      </c>
      <c r="G1092" s="16">
        <v>93444.305999999997</v>
      </c>
      <c r="H1092" s="33">
        <v>1156.5999999999999</v>
      </c>
      <c r="I1092" s="44">
        <v>9622341.3599999994</v>
      </c>
      <c r="J1092" s="44">
        <v>21034.53</v>
      </c>
      <c r="K1092" s="46">
        <v>1.466</v>
      </c>
      <c r="L1092" s="33">
        <v>23.033000000000001</v>
      </c>
      <c r="M1092" s="33">
        <v>33.116999999999997</v>
      </c>
      <c r="N1092" s="33">
        <v>13.225</v>
      </c>
    </row>
    <row r="1093" spans="1:14" x14ac:dyDescent="0.3">
      <c r="A1093" s="36" t="s">
        <v>20</v>
      </c>
      <c r="B1093" s="4">
        <v>2014</v>
      </c>
      <c r="C1093" s="36" t="s">
        <v>324</v>
      </c>
      <c r="D1093" s="36" t="s">
        <v>322</v>
      </c>
      <c r="E1093" s="41">
        <v>23515</v>
      </c>
      <c r="F1093" s="16">
        <v>42516</v>
      </c>
      <c r="G1093" s="16">
        <v>42516</v>
      </c>
      <c r="H1093" s="33">
        <v>1156.5999999999999</v>
      </c>
      <c r="I1093" s="44">
        <v>3549824.4</v>
      </c>
      <c r="J1093" s="44">
        <v>7759.95</v>
      </c>
      <c r="K1093" s="46">
        <v>1.8080374229215395</v>
      </c>
      <c r="L1093" s="33">
        <v>23.033000000000001</v>
      </c>
      <c r="M1093" s="33">
        <v>33.116999999999997</v>
      </c>
      <c r="N1093" s="33">
        <v>13.761183673469382</v>
      </c>
    </row>
    <row r="1094" spans="1:14" x14ac:dyDescent="0.3">
      <c r="A1094" s="36" t="s">
        <v>22</v>
      </c>
      <c r="B1094" s="4">
        <v>2014</v>
      </c>
      <c r="C1094" s="36" t="s">
        <v>176</v>
      </c>
      <c r="D1094" s="36" t="s">
        <v>28</v>
      </c>
      <c r="E1094" s="41">
        <v>10127</v>
      </c>
      <c r="F1094" s="16">
        <v>11094</v>
      </c>
      <c r="G1094" s="16">
        <v>7190.17</v>
      </c>
      <c r="H1094" s="33">
        <v>1483.5</v>
      </c>
      <c r="I1094" s="44">
        <v>1528771.92</v>
      </c>
      <c r="J1094" s="44">
        <v>3341.91</v>
      </c>
      <c r="K1094" s="46">
        <v>0.71</v>
      </c>
      <c r="L1094" s="33">
        <v>25.574999999999999</v>
      </c>
      <c r="M1094" s="33">
        <v>35.835999999999999</v>
      </c>
      <c r="N1094" s="33">
        <v>16.353999999999999</v>
      </c>
    </row>
    <row r="1095" spans="1:14" x14ac:dyDescent="0.3">
      <c r="A1095" s="36" t="s">
        <v>13</v>
      </c>
      <c r="B1095" s="4">
        <v>2014</v>
      </c>
      <c r="C1095" s="36" t="s">
        <v>176</v>
      </c>
      <c r="D1095" s="36" t="s">
        <v>28</v>
      </c>
      <c r="E1095" s="41">
        <v>227829</v>
      </c>
      <c r="F1095" s="16">
        <v>591451</v>
      </c>
      <c r="G1095" s="16">
        <v>573217.76399999997</v>
      </c>
      <c r="H1095" s="33">
        <v>1483.5</v>
      </c>
      <c r="I1095" s="44">
        <v>34393065.840000004</v>
      </c>
      <c r="J1095" s="44">
        <v>75183.570000000007</v>
      </c>
      <c r="K1095" s="46">
        <v>2.516</v>
      </c>
      <c r="L1095" s="33">
        <v>25.574999999999999</v>
      </c>
      <c r="M1095" s="33">
        <v>35.835999999999999</v>
      </c>
      <c r="N1095" s="33">
        <v>16.353999999999999</v>
      </c>
    </row>
    <row r="1096" spans="1:14" x14ac:dyDescent="0.3">
      <c r="A1096" s="36" t="s">
        <v>13</v>
      </c>
      <c r="B1096" s="4">
        <v>2014</v>
      </c>
      <c r="C1096" s="36" t="s">
        <v>120</v>
      </c>
      <c r="D1096" s="36" t="s">
        <v>28</v>
      </c>
      <c r="E1096" s="41">
        <v>1290020</v>
      </c>
      <c r="F1096" s="16">
        <v>4351753</v>
      </c>
      <c r="G1096" s="16">
        <v>4197725.08</v>
      </c>
      <c r="H1096" s="33">
        <v>1483.5</v>
      </c>
      <c r="I1096" s="44">
        <v>194741419.19999999</v>
      </c>
      <c r="J1096" s="44">
        <v>623995.41444444447</v>
      </c>
      <c r="K1096" s="46">
        <v>3.254</v>
      </c>
      <c r="L1096" s="33">
        <v>25.574999999999999</v>
      </c>
      <c r="M1096" s="33" t="s">
        <v>499</v>
      </c>
      <c r="N1096" s="33">
        <v>16.353999999999999</v>
      </c>
    </row>
    <row r="1097" spans="1:14" x14ac:dyDescent="0.3">
      <c r="A1097" s="36" t="s">
        <v>13</v>
      </c>
      <c r="B1097" s="4">
        <v>2014</v>
      </c>
      <c r="C1097" s="36" t="s">
        <v>324</v>
      </c>
      <c r="D1097" s="36" t="s">
        <v>28</v>
      </c>
      <c r="E1097" s="41">
        <v>4008662</v>
      </c>
      <c r="F1097" s="16">
        <v>10983992</v>
      </c>
      <c r="G1097" s="16">
        <v>10827396.062000001</v>
      </c>
      <c r="H1097" s="33">
        <v>1483.5</v>
      </c>
      <c r="I1097" s="44">
        <v>605147615.5</v>
      </c>
      <c r="J1097" s="44">
        <v>1322858.46</v>
      </c>
      <c r="K1097" s="46">
        <v>2.7010000000000001</v>
      </c>
      <c r="L1097" s="33">
        <v>25.574999999999999</v>
      </c>
      <c r="M1097" s="33" t="s">
        <v>499</v>
      </c>
      <c r="N1097" s="33">
        <v>16.353999999999999</v>
      </c>
    </row>
    <row r="1098" spans="1:14" x14ac:dyDescent="0.3">
      <c r="A1098" s="36" t="s">
        <v>18</v>
      </c>
      <c r="B1098" s="4">
        <v>2014</v>
      </c>
      <c r="C1098" s="36" t="s">
        <v>705</v>
      </c>
      <c r="D1098" s="36" t="s">
        <v>28</v>
      </c>
      <c r="E1098" s="41">
        <v>17728</v>
      </c>
      <c r="F1098" s="16">
        <v>2105506</v>
      </c>
      <c r="G1098" s="16">
        <v>1862663.2320000001</v>
      </c>
      <c r="H1098" s="33">
        <v>1483.5</v>
      </c>
      <c r="I1098" s="44">
        <v>2676218.8799999999</v>
      </c>
      <c r="J1098" s="44" t="s">
        <v>500</v>
      </c>
      <c r="K1098" s="46">
        <v>105.069</v>
      </c>
      <c r="L1098" s="33">
        <v>25.574999999999999</v>
      </c>
      <c r="M1098" s="33">
        <v>35.835999999999999</v>
      </c>
      <c r="N1098" s="33">
        <v>16.353999999999999</v>
      </c>
    </row>
    <row r="1099" spans="1:14" x14ac:dyDescent="0.3">
      <c r="A1099" s="36" t="s">
        <v>31</v>
      </c>
      <c r="B1099" s="4">
        <v>2014</v>
      </c>
      <c r="C1099" s="36" t="s">
        <v>49</v>
      </c>
      <c r="D1099" s="36" t="s">
        <v>28</v>
      </c>
      <c r="E1099" s="41">
        <v>6899</v>
      </c>
      <c r="F1099" s="16">
        <v>9002</v>
      </c>
      <c r="G1099" s="16">
        <v>8727.2349999999988</v>
      </c>
      <c r="H1099" s="33">
        <v>1483.5</v>
      </c>
      <c r="I1099" s="44">
        <v>1041473.04</v>
      </c>
      <c r="J1099" s="44">
        <v>2276.67</v>
      </c>
      <c r="K1099" s="46">
        <v>1.2649999999999999</v>
      </c>
      <c r="L1099" s="33">
        <v>25.574999999999999</v>
      </c>
      <c r="M1099" s="33">
        <v>35.835999999999999</v>
      </c>
      <c r="N1099" s="33">
        <v>16.353999999999999</v>
      </c>
    </row>
    <row r="1100" spans="1:14" x14ac:dyDescent="0.3">
      <c r="A1100" s="36" t="s">
        <v>32</v>
      </c>
      <c r="B1100" s="4">
        <v>2014</v>
      </c>
      <c r="C1100" s="36" t="s">
        <v>49</v>
      </c>
      <c r="D1100" s="36" t="s">
        <v>28</v>
      </c>
      <c r="E1100" s="41">
        <v>61669</v>
      </c>
      <c r="F1100" s="16">
        <v>42332</v>
      </c>
      <c r="G1100" s="16">
        <v>35151.329999999994</v>
      </c>
      <c r="H1100" s="33">
        <v>1483.5</v>
      </c>
      <c r="I1100" s="44">
        <v>9309552.2400000002</v>
      </c>
      <c r="J1100" s="44">
        <v>20350.77</v>
      </c>
      <c r="K1100" s="46">
        <v>0.56999999999999995</v>
      </c>
      <c r="L1100" s="33">
        <v>25.574999999999999</v>
      </c>
      <c r="M1100" s="33">
        <v>35.835999999999999</v>
      </c>
      <c r="N1100" s="33">
        <v>16.353999999999999</v>
      </c>
    </row>
    <row r="1101" spans="1:14" x14ac:dyDescent="0.3">
      <c r="A1101" s="36" t="s">
        <v>32</v>
      </c>
      <c r="B1101" s="4">
        <v>2014</v>
      </c>
      <c r="C1101" s="36" t="s">
        <v>27</v>
      </c>
      <c r="D1101" s="36" t="s">
        <v>28</v>
      </c>
      <c r="E1101" s="41">
        <v>10038</v>
      </c>
      <c r="F1101" s="16">
        <v>9433</v>
      </c>
      <c r="G1101" s="16">
        <v>8943.8580000000002</v>
      </c>
      <c r="H1101" s="33">
        <v>1483.5</v>
      </c>
      <c r="I1101" s="44">
        <v>1515336.48</v>
      </c>
      <c r="J1101" s="44">
        <v>3312.54</v>
      </c>
      <c r="K1101" s="46">
        <v>0.89100000000000001</v>
      </c>
      <c r="L1101" s="33">
        <v>25.574999999999999</v>
      </c>
      <c r="M1101" s="33">
        <v>35.835999999999999</v>
      </c>
      <c r="N1101" s="33">
        <v>16.353999999999999</v>
      </c>
    </row>
    <row r="1102" spans="1:14" x14ac:dyDescent="0.3">
      <c r="A1102" s="36" t="s">
        <v>20</v>
      </c>
      <c r="B1102" s="4">
        <v>2014</v>
      </c>
      <c r="C1102" s="36" t="s">
        <v>27</v>
      </c>
      <c r="D1102" s="36" t="s">
        <v>28</v>
      </c>
      <c r="E1102" s="41">
        <v>334640</v>
      </c>
      <c r="F1102" s="16">
        <v>939254</v>
      </c>
      <c r="G1102" s="16">
        <v>875083.60000000009</v>
      </c>
      <c r="H1102" s="33">
        <v>1483.5</v>
      </c>
      <c r="I1102" s="44">
        <v>50517254.399999999</v>
      </c>
      <c r="J1102" s="44">
        <v>110431.2</v>
      </c>
      <c r="K1102" s="46">
        <v>2.6150000000000002</v>
      </c>
      <c r="L1102" s="33">
        <v>25.574999999999999</v>
      </c>
      <c r="M1102" s="33">
        <v>35.835999999999999</v>
      </c>
      <c r="N1102" s="33">
        <v>16.353999999999999</v>
      </c>
    </row>
    <row r="1103" spans="1:14" x14ac:dyDescent="0.3">
      <c r="A1103" s="36" t="s">
        <v>22</v>
      </c>
      <c r="B1103" s="4">
        <v>2015</v>
      </c>
      <c r="C1103" s="36" t="s">
        <v>49</v>
      </c>
      <c r="D1103" s="36" t="s">
        <v>243</v>
      </c>
      <c r="E1103" s="41">
        <v>6925</v>
      </c>
      <c r="F1103" s="16">
        <v>9893</v>
      </c>
      <c r="G1103" s="16">
        <v>8836.2999999999993</v>
      </c>
      <c r="H1103" s="33">
        <v>874</v>
      </c>
      <c r="I1103" s="44">
        <v>1093526.75</v>
      </c>
      <c r="J1103" s="44">
        <v>2285.25</v>
      </c>
      <c r="K1103" s="46">
        <v>1.276</v>
      </c>
      <c r="L1103" s="33">
        <v>26.545000000000002</v>
      </c>
      <c r="M1103" s="33">
        <v>37.911999999999999</v>
      </c>
      <c r="N1103" s="33">
        <v>16.007999999999999</v>
      </c>
    </row>
    <row r="1104" spans="1:14" x14ac:dyDescent="0.3">
      <c r="A1104" s="36" t="s">
        <v>13</v>
      </c>
      <c r="B1104" s="4">
        <v>2015</v>
      </c>
      <c r="C1104" s="36" t="s">
        <v>176</v>
      </c>
      <c r="D1104" s="36" t="s">
        <v>243</v>
      </c>
      <c r="E1104" s="41">
        <v>549012</v>
      </c>
      <c r="F1104" s="16">
        <v>725206</v>
      </c>
      <c r="G1104" s="16">
        <v>739519.16399999999</v>
      </c>
      <c r="H1104" s="33">
        <v>874</v>
      </c>
      <c r="I1104" s="44">
        <v>86694484.920000002</v>
      </c>
      <c r="J1104" s="44">
        <v>181173.96</v>
      </c>
      <c r="K1104" s="46">
        <v>1.347</v>
      </c>
      <c r="L1104" s="33">
        <v>26.545000000000002</v>
      </c>
      <c r="M1104" s="33">
        <v>37.911999999999999</v>
      </c>
      <c r="N1104" s="33">
        <v>16.007999999999999</v>
      </c>
    </row>
    <row r="1105" spans="1:14" x14ac:dyDescent="0.3">
      <c r="A1105" s="36" t="s">
        <v>13</v>
      </c>
      <c r="B1105" s="4">
        <v>2015</v>
      </c>
      <c r="C1105" s="36" t="s">
        <v>120</v>
      </c>
      <c r="D1105" s="36" t="s">
        <v>243</v>
      </c>
      <c r="E1105" s="41">
        <v>81302</v>
      </c>
      <c r="F1105" s="16">
        <v>200983</v>
      </c>
      <c r="G1105" s="16">
        <v>205531.45600000001</v>
      </c>
      <c r="H1105" s="33">
        <v>874</v>
      </c>
      <c r="I1105" s="44">
        <v>12838398.82</v>
      </c>
      <c r="J1105" s="44">
        <v>26829.66</v>
      </c>
      <c r="K1105" s="46">
        <v>2.528</v>
      </c>
      <c r="L1105" s="33">
        <v>26.545000000000002</v>
      </c>
      <c r="M1105" s="33">
        <v>37.911999999999999</v>
      </c>
      <c r="N1105" s="33">
        <v>16.007999999999999</v>
      </c>
    </row>
    <row r="1106" spans="1:14" x14ac:dyDescent="0.3">
      <c r="A1106" s="36" t="s">
        <v>13</v>
      </c>
      <c r="B1106" s="4">
        <v>2015</v>
      </c>
      <c r="C1106" s="36" t="s">
        <v>324</v>
      </c>
      <c r="D1106" s="36" t="s">
        <v>243</v>
      </c>
      <c r="E1106" s="41">
        <v>2602000</v>
      </c>
      <c r="F1106" s="16">
        <v>5876027</v>
      </c>
      <c r="G1106" s="16">
        <v>5635932</v>
      </c>
      <c r="H1106" s="33">
        <v>874</v>
      </c>
      <c r="I1106" s="44">
        <v>410881820</v>
      </c>
      <c r="J1106" s="44">
        <v>858660</v>
      </c>
      <c r="K1106" s="46">
        <v>2.1659999999999999</v>
      </c>
      <c r="L1106" s="33">
        <v>26.545000000000002</v>
      </c>
      <c r="M1106" s="33">
        <v>37.911999999999999</v>
      </c>
      <c r="N1106" s="33">
        <v>16.007999999999999</v>
      </c>
    </row>
    <row r="1107" spans="1:14" x14ac:dyDescent="0.3">
      <c r="A1107" s="36" t="s">
        <v>18</v>
      </c>
      <c r="B1107" s="4">
        <v>2015</v>
      </c>
      <c r="C1107" s="36" t="s">
        <v>705</v>
      </c>
      <c r="D1107" s="36" t="s">
        <v>243</v>
      </c>
      <c r="E1107" s="41">
        <v>244021</v>
      </c>
      <c r="F1107" s="16">
        <v>11914615</v>
      </c>
      <c r="G1107" s="16">
        <v>15050727.238</v>
      </c>
      <c r="H1107" s="33">
        <v>874</v>
      </c>
      <c r="I1107" s="44" t="s">
        <v>501</v>
      </c>
      <c r="J1107" s="44">
        <v>80526.929999999993</v>
      </c>
      <c r="K1107" s="46">
        <v>61.677999999999997</v>
      </c>
      <c r="L1107" s="33">
        <v>26.545000000000002</v>
      </c>
      <c r="M1107" s="33">
        <v>37.911999999999999</v>
      </c>
      <c r="N1107" s="33">
        <v>16.007999999999999</v>
      </c>
    </row>
    <row r="1108" spans="1:14" x14ac:dyDescent="0.3">
      <c r="A1108" s="36" t="s">
        <v>31</v>
      </c>
      <c r="B1108" s="4">
        <v>2015</v>
      </c>
      <c r="C1108" s="36" t="s">
        <v>27</v>
      </c>
      <c r="D1108" s="36" t="s">
        <v>243</v>
      </c>
      <c r="E1108" s="41">
        <v>11404</v>
      </c>
      <c r="F1108" s="16">
        <v>16203</v>
      </c>
      <c r="G1108" s="16">
        <v>15851.56</v>
      </c>
      <c r="H1108" s="33">
        <v>874</v>
      </c>
      <c r="I1108" s="44">
        <v>1800805.64</v>
      </c>
      <c r="J1108" s="44">
        <v>3763.32</v>
      </c>
      <c r="K1108" s="46">
        <v>1.39</v>
      </c>
      <c r="L1108" s="33">
        <v>26.545000000000002</v>
      </c>
      <c r="M1108" s="33">
        <v>37.911999999999999</v>
      </c>
      <c r="N1108" s="33">
        <v>16.007999999999999</v>
      </c>
    </row>
    <row r="1109" spans="1:14" x14ac:dyDescent="0.3">
      <c r="A1109" s="36" t="s">
        <v>32</v>
      </c>
      <c r="B1109" s="4">
        <v>2015</v>
      </c>
      <c r="C1109" s="36" t="s">
        <v>49</v>
      </c>
      <c r="D1109" s="36" t="s">
        <v>243</v>
      </c>
      <c r="E1109" s="41">
        <v>13651</v>
      </c>
      <c r="F1109" s="16">
        <v>12048</v>
      </c>
      <c r="G1109" s="16">
        <v>12381.457</v>
      </c>
      <c r="H1109" s="33">
        <v>874</v>
      </c>
      <c r="I1109" s="44">
        <v>2155629.41</v>
      </c>
      <c r="J1109" s="44">
        <v>4504.83</v>
      </c>
      <c r="K1109" s="46">
        <v>0.90700000000000003</v>
      </c>
      <c r="L1109" s="33">
        <v>26.545000000000002</v>
      </c>
      <c r="M1109" s="33">
        <v>37.911999999999999</v>
      </c>
      <c r="N1109" s="33">
        <v>16.007999999999999</v>
      </c>
    </row>
    <row r="1110" spans="1:14" x14ac:dyDescent="0.3">
      <c r="A1110" s="36" t="s">
        <v>20</v>
      </c>
      <c r="B1110" s="4">
        <v>2015</v>
      </c>
      <c r="C1110" s="36" t="s">
        <v>27</v>
      </c>
      <c r="D1110" s="36" t="s">
        <v>243</v>
      </c>
      <c r="E1110" s="41">
        <v>2110750</v>
      </c>
      <c r="F1110" s="16">
        <v>4736448</v>
      </c>
      <c r="G1110" s="16">
        <v>4882164.75</v>
      </c>
      <c r="H1110" s="33">
        <v>874</v>
      </c>
      <c r="I1110" s="44">
        <v>333308532.5</v>
      </c>
      <c r="J1110" s="44">
        <v>696547.5</v>
      </c>
      <c r="K1110" s="46">
        <v>2.3130000000000002</v>
      </c>
      <c r="L1110" s="33">
        <v>26.545000000000002</v>
      </c>
      <c r="M1110" s="33">
        <v>37.911999999999999</v>
      </c>
      <c r="N1110" s="33">
        <v>16.007999999999999</v>
      </c>
    </row>
    <row r="1111" spans="1:14" x14ac:dyDescent="0.3">
      <c r="A1111" s="36" t="s">
        <v>22</v>
      </c>
      <c r="B1111" s="4">
        <v>2015</v>
      </c>
      <c r="C1111" s="36" t="s">
        <v>49</v>
      </c>
      <c r="D1111" s="36" t="s">
        <v>282</v>
      </c>
      <c r="E1111" s="41">
        <v>8042</v>
      </c>
      <c r="F1111" s="16">
        <v>1521</v>
      </c>
      <c r="G1111" s="16">
        <v>1568.19</v>
      </c>
      <c r="H1111" s="33">
        <v>1136</v>
      </c>
      <c r="I1111" s="44">
        <v>1269912.22</v>
      </c>
      <c r="J1111" s="44">
        <v>2653.86</v>
      </c>
      <c r="K1111" s="46">
        <v>0.19500000000000001</v>
      </c>
      <c r="L1111" s="33">
        <v>26.193000000000001</v>
      </c>
      <c r="M1111" s="33">
        <v>36.991</v>
      </c>
      <c r="N1111" s="33">
        <v>15.51</v>
      </c>
    </row>
    <row r="1112" spans="1:14" x14ac:dyDescent="0.3">
      <c r="A1112" s="36" t="s">
        <v>13</v>
      </c>
      <c r="B1112" s="4">
        <v>2015</v>
      </c>
      <c r="C1112" s="36" t="s">
        <v>49</v>
      </c>
      <c r="D1112" s="36" t="s">
        <v>282</v>
      </c>
      <c r="E1112" s="41">
        <v>3959746</v>
      </c>
      <c r="F1112" s="16">
        <v>5154328</v>
      </c>
      <c r="G1112" s="16">
        <v>4830890.12</v>
      </c>
      <c r="H1112" s="33">
        <v>1136</v>
      </c>
      <c r="I1112" s="44">
        <v>625283490.89999998</v>
      </c>
      <c r="J1112" s="44">
        <v>1306716.18</v>
      </c>
      <c r="K1112" s="46">
        <v>1.22</v>
      </c>
      <c r="L1112" s="33">
        <v>26.193000000000001</v>
      </c>
      <c r="M1112" s="33">
        <v>36.991</v>
      </c>
      <c r="N1112" s="33">
        <v>15.51</v>
      </c>
    </row>
    <row r="1113" spans="1:14" x14ac:dyDescent="0.3">
      <c r="A1113" s="36" t="s">
        <v>18</v>
      </c>
      <c r="B1113" s="4">
        <v>2015</v>
      </c>
      <c r="C1113" s="36" t="s">
        <v>705</v>
      </c>
      <c r="D1113" s="36" t="s">
        <v>282</v>
      </c>
      <c r="E1113" s="41">
        <v>19221</v>
      </c>
      <c r="F1113" s="16">
        <v>46895</v>
      </c>
      <c r="G1113" s="16">
        <v>55971.551999999996</v>
      </c>
      <c r="H1113" s="33">
        <v>1136</v>
      </c>
      <c r="I1113" s="44">
        <v>3035188.11</v>
      </c>
      <c r="J1113" s="44">
        <v>6342.93</v>
      </c>
      <c r="K1113" s="46">
        <v>2.9119999999999999</v>
      </c>
      <c r="L1113" s="33">
        <v>26.193000000000001</v>
      </c>
      <c r="M1113" s="33">
        <v>36.991</v>
      </c>
      <c r="N1113" s="33">
        <v>15.51</v>
      </c>
    </row>
    <row r="1114" spans="1:14" x14ac:dyDescent="0.3">
      <c r="A1114" s="36" t="s">
        <v>31</v>
      </c>
      <c r="B1114" s="4">
        <v>2015</v>
      </c>
      <c r="C1114" s="36" t="s">
        <v>49</v>
      </c>
      <c r="D1114" s="36" t="s">
        <v>282</v>
      </c>
      <c r="E1114" s="41">
        <v>2471</v>
      </c>
      <c r="F1114" s="16">
        <v>808</v>
      </c>
      <c r="G1114" s="16">
        <v>1168.7829999999999</v>
      </c>
      <c r="H1114" s="33">
        <v>1136</v>
      </c>
      <c r="I1114" s="44">
        <v>390195.61</v>
      </c>
      <c r="J1114" s="44">
        <v>815.43</v>
      </c>
      <c r="K1114" s="46">
        <v>0.47299999999999998</v>
      </c>
      <c r="L1114" s="33">
        <v>26.193000000000001</v>
      </c>
      <c r="M1114" s="33">
        <v>36.991</v>
      </c>
      <c r="N1114" s="33">
        <v>15.51</v>
      </c>
    </row>
    <row r="1115" spans="1:14" x14ac:dyDescent="0.3">
      <c r="A1115" s="36" t="s">
        <v>32</v>
      </c>
      <c r="B1115" s="4">
        <v>2015</v>
      </c>
      <c r="C1115" s="36" t="s">
        <v>49</v>
      </c>
      <c r="D1115" s="36" t="s">
        <v>282</v>
      </c>
      <c r="E1115" s="41">
        <v>86866.873065015476</v>
      </c>
      <c r="F1115" s="16">
        <v>28058</v>
      </c>
      <c r="G1115" s="16">
        <v>28058</v>
      </c>
      <c r="H1115" s="33">
        <v>1136</v>
      </c>
      <c r="I1115" s="44">
        <v>14788271.5</v>
      </c>
      <c r="J1115" s="44">
        <v>30904.5</v>
      </c>
      <c r="K1115" s="46">
        <v>0.32300000000000001</v>
      </c>
      <c r="L1115" s="33">
        <v>26.193000000000001</v>
      </c>
      <c r="M1115" s="33">
        <v>36.991</v>
      </c>
      <c r="N1115" s="33">
        <v>15.51</v>
      </c>
    </row>
    <row r="1116" spans="1:14" x14ac:dyDescent="0.3">
      <c r="A1116" s="36" t="s">
        <v>32</v>
      </c>
      <c r="B1116" s="4">
        <v>2015</v>
      </c>
      <c r="C1116" s="36" t="s">
        <v>27</v>
      </c>
      <c r="D1116" s="36" t="s">
        <v>282</v>
      </c>
      <c r="E1116" s="41">
        <v>3301</v>
      </c>
      <c r="F1116" s="16">
        <v>848</v>
      </c>
      <c r="G1116" s="16">
        <v>871.46400000000006</v>
      </c>
      <c r="H1116" s="33">
        <v>1136</v>
      </c>
      <c r="I1116" s="44">
        <v>521260.91</v>
      </c>
      <c r="J1116" s="44">
        <v>1089.33</v>
      </c>
      <c r="K1116" s="46">
        <v>0.26400000000000001</v>
      </c>
      <c r="L1116" s="33">
        <v>26.193000000000001</v>
      </c>
      <c r="M1116" s="33">
        <v>36.991</v>
      </c>
      <c r="N1116" s="33">
        <v>15.51</v>
      </c>
    </row>
    <row r="1117" spans="1:14" x14ac:dyDescent="0.3">
      <c r="A1117" s="36" t="s">
        <v>20</v>
      </c>
      <c r="B1117" s="4">
        <v>2015</v>
      </c>
      <c r="C1117" s="36" t="s">
        <v>27</v>
      </c>
      <c r="D1117" s="36" t="s">
        <v>282</v>
      </c>
      <c r="E1117" s="41">
        <v>105785</v>
      </c>
      <c r="F1117" s="16">
        <v>142329</v>
      </c>
      <c r="G1117" s="16">
        <v>142329</v>
      </c>
      <c r="H1117" s="33">
        <v>1136</v>
      </c>
      <c r="I1117" s="44">
        <v>16704509.35</v>
      </c>
      <c r="J1117" s="44">
        <v>34909.050000000003</v>
      </c>
      <c r="K1117" s="46">
        <v>1.3454554048305525</v>
      </c>
      <c r="L1117" s="33">
        <v>26.193000000000001</v>
      </c>
      <c r="M1117" s="33">
        <v>36.991</v>
      </c>
      <c r="N1117" s="33">
        <v>15.51</v>
      </c>
    </row>
    <row r="1118" spans="1:14" x14ac:dyDescent="0.3">
      <c r="A1118" s="36" t="s">
        <v>22</v>
      </c>
      <c r="B1118" s="4">
        <v>2015</v>
      </c>
      <c r="C1118" s="36" t="s">
        <v>49</v>
      </c>
      <c r="D1118" s="36" t="s">
        <v>244</v>
      </c>
      <c r="E1118" s="41">
        <v>19235</v>
      </c>
      <c r="F1118" s="16">
        <v>15013</v>
      </c>
      <c r="G1118" s="16">
        <v>14753.245000000001</v>
      </c>
      <c r="H1118" s="33">
        <v>584.29999999999995</v>
      </c>
      <c r="I1118" s="44">
        <v>3037398.85</v>
      </c>
      <c r="J1118" s="44">
        <v>6347.55</v>
      </c>
      <c r="K1118" s="46">
        <v>0.76700000000000002</v>
      </c>
      <c r="L1118" s="33">
        <v>27.344999999999999</v>
      </c>
      <c r="M1118" s="33">
        <v>39.527999999999999</v>
      </c>
      <c r="N1118" s="33">
        <v>16.321999999999999</v>
      </c>
    </row>
    <row r="1119" spans="1:14" x14ac:dyDescent="0.3">
      <c r="A1119" s="36" t="s">
        <v>13</v>
      </c>
      <c r="B1119" s="4">
        <v>2015</v>
      </c>
      <c r="C1119" s="36" t="s">
        <v>49</v>
      </c>
      <c r="D1119" s="36" t="s">
        <v>244</v>
      </c>
      <c r="E1119" s="41">
        <v>741042</v>
      </c>
      <c r="F1119" s="16">
        <v>1584355</v>
      </c>
      <c r="G1119" s="16">
        <v>1584355</v>
      </c>
      <c r="H1119" s="33">
        <v>0</v>
      </c>
      <c r="I1119" s="44">
        <v>117017942.2</v>
      </c>
      <c r="J1119" s="44">
        <v>244543.86</v>
      </c>
      <c r="K1119" s="46">
        <v>2.1380097214462879</v>
      </c>
      <c r="L1119" s="33">
        <v>27.344999999999999</v>
      </c>
      <c r="M1119" s="33">
        <v>39.527999999999999</v>
      </c>
      <c r="N1119" s="33">
        <v>16.321999999999999</v>
      </c>
    </row>
    <row r="1120" spans="1:14" x14ac:dyDescent="0.3">
      <c r="A1120" s="36" t="s">
        <v>13</v>
      </c>
      <c r="B1120" s="4">
        <v>2015</v>
      </c>
      <c r="C1120" s="36" t="s">
        <v>120</v>
      </c>
      <c r="D1120" s="36" t="s">
        <v>244</v>
      </c>
      <c r="E1120" s="41">
        <v>33140</v>
      </c>
      <c r="F1120" s="16">
        <v>107509</v>
      </c>
      <c r="G1120" s="16">
        <v>106114.28</v>
      </c>
      <c r="H1120" s="33">
        <v>584.29999999999995</v>
      </c>
      <c r="I1120" s="44">
        <v>5233137.4000000004</v>
      </c>
      <c r="J1120" s="44">
        <v>10936.2</v>
      </c>
      <c r="K1120" s="46">
        <v>3.202</v>
      </c>
      <c r="L1120" s="33">
        <v>27.344999999999999</v>
      </c>
      <c r="M1120" s="33">
        <v>39.527999999999999</v>
      </c>
      <c r="N1120" s="33">
        <v>16.321999999999999</v>
      </c>
    </row>
    <row r="1121" spans="1:14" x14ac:dyDescent="0.3">
      <c r="A1121" s="36" t="s">
        <v>18</v>
      </c>
      <c r="B1121" s="4">
        <v>2015</v>
      </c>
      <c r="C1121" s="36" t="s">
        <v>705</v>
      </c>
      <c r="D1121" s="36" t="s">
        <v>244</v>
      </c>
      <c r="E1121" s="41">
        <v>157130</v>
      </c>
      <c r="F1121" s="16">
        <v>10947109</v>
      </c>
      <c r="G1121" s="16">
        <v>10798602.120000001</v>
      </c>
      <c r="H1121" s="33">
        <v>584.29999999999995</v>
      </c>
      <c r="I1121" s="44">
        <v>24812398.300000001</v>
      </c>
      <c r="J1121" s="44">
        <v>51852.9</v>
      </c>
      <c r="K1121" s="46">
        <v>68.724000000000004</v>
      </c>
      <c r="L1121" s="33">
        <v>27.344999999999999</v>
      </c>
      <c r="M1121" s="33">
        <v>39.527999999999999</v>
      </c>
      <c r="N1121" s="33">
        <v>16.321999999999999</v>
      </c>
    </row>
    <row r="1122" spans="1:14" x14ac:dyDescent="0.3">
      <c r="A1122" s="36" t="s">
        <v>32</v>
      </c>
      <c r="B1122" s="4">
        <v>2015</v>
      </c>
      <c r="C1122" s="36" t="s">
        <v>49</v>
      </c>
      <c r="D1122" s="36" t="s">
        <v>244</v>
      </c>
      <c r="E1122" s="41">
        <v>65221</v>
      </c>
      <c r="F1122" s="16">
        <v>38989</v>
      </c>
      <c r="G1122" s="16">
        <v>41284.893000000004</v>
      </c>
      <c r="H1122" s="33">
        <v>584.29999999999995</v>
      </c>
      <c r="I1122" s="44">
        <v>10299048.109999999</v>
      </c>
      <c r="J1122" s="44">
        <v>21522.93</v>
      </c>
      <c r="K1122" s="46">
        <v>0.63300000000000001</v>
      </c>
      <c r="L1122" s="33">
        <v>27.344999999999999</v>
      </c>
      <c r="M1122" s="33">
        <v>39.527999999999999</v>
      </c>
      <c r="N1122" s="33">
        <v>16.321999999999999</v>
      </c>
    </row>
    <row r="1123" spans="1:14" x14ac:dyDescent="0.3">
      <c r="A1123" s="36" t="s">
        <v>32</v>
      </c>
      <c r="B1123" s="4">
        <v>2015</v>
      </c>
      <c r="C1123" s="36" t="s">
        <v>120</v>
      </c>
      <c r="D1123" s="36" t="s">
        <v>244</v>
      </c>
      <c r="E1123" s="41">
        <v>2852</v>
      </c>
      <c r="F1123" s="16">
        <v>2016</v>
      </c>
      <c r="G1123" s="16">
        <v>2090.5160000000001</v>
      </c>
      <c r="H1123" s="33">
        <v>584.29999999999995</v>
      </c>
      <c r="I1123" s="44">
        <v>450359.32</v>
      </c>
      <c r="J1123" s="44">
        <v>941.16</v>
      </c>
      <c r="K1123" s="46">
        <v>0.73299999999999998</v>
      </c>
      <c r="L1123" s="33">
        <v>27.344999999999999</v>
      </c>
      <c r="M1123" s="33">
        <v>39.527999999999999</v>
      </c>
      <c r="N1123" s="33">
        <v>16.321999999999999</v>
      </c>
    </row>
    <row r="1124" spans="1:14" x14ac:dyDescent="0.3">
      <c r="A1124" s="36" t="s">
        <v>20</v>
      </c>
      <c r="B1124" s="4">
        <v>2015</v>
      </c>
      <c r="C1124" s="36" t="s">
        <v>27</v>
      </c>
      <c r="D1124" s="36" t="s">
        <v>244</v>
      </c>
      <c r="E1124" s="41">
        <v>857696</v>
      </c>
      <c r="F1124" s="16">
        <v>2315849</v>
      </c>
      <c r="G1124" s="16">
        <v>2295194.4960000003</v>
      </c>
      <c r="H1124" s="33">
        <v>584.29999999999995</v>
      </c>
      <c r="I1124" s="44">
        <v>135438775.40000001</v>
      </c>
      <c r="J1124" s="44">
        <v>283039.68</v>
      </c>
      <c r="K1124" s="46">
        <v>2.6760000000000002</v>
      </c>
      <c r="L1124" s="33">
        <v>27.344999999999999</v>
      </c>
      <c r="M1124" s="33">
        <v>39.527999999999999</v>
      </c>
      <c r="N1124" s="33">
        <v>16.321999999999999</v>
      </c>
    </row>
    <row r="1125" spans="1:14" x14ac:dyDescent="0.3">
      <c r="A1125" s="36" t="s">
        <v>13</v>
      </c>
      <c r="B1125" s="4">
        <v>2015</v>
      </c>
      <c r="C1125" s="36" t="s">
        <v>49</v>
      </c>
      <c r="D1125" s="36" t="s">
        <v>258</v>
      </c>
      <c r="E1125" s="41">
        <v>1353000</v>
      </c>
      <c r="F1125" s="16">
        <v>4142000</v>
      </c>
      <c r="G1125" s="16">
        <v>4008939</v>
      </c>
      <c r="H1125" s="33">
        <v>426.8</v>
      </c>
      <c r="I1125" s="44">
        <v>213652230</v>
      </c>
      <c r="J1125" s="44">
        <v>446490</v>
      </c>
      <c r="K1125" s="46">
        <v>2.9630000000000001</v>
      </c>
      <c r="L1125" s="33">
        <v>25.318000000000001</v>
      </c>
      <c r="M1125" s="33">
        <v>37.671999999999997</v>
      </c>
      <c r="N1125" s="33">
        <v>13.340999999999999</v>
      </c>
    </row>
    <row r="1126" spans="1:14" x14ac:dyDescent="0.3">
      <c r="A1126" s="36" t="s">
        <v>18</v>
      </c>
      <c r="B1126" s="4">
        <v>2015</v>
      </c>
      <c r="C1126" s="36" t="s">
        <v>705</v>
      </c>
      <c r="D1126" s="36" t="s">
        <v>258</v>
      </c>
      <c r="E1126" s="41">
        <v>93000</v>
      </c>
      <c r="F1126" s="16">
        <v>6992000</v>
      </c>
      <c r="G1126" s="16">
        <v>6935661</v>
      </c>
      <c r="H1126" s="33">
        <v>426.8</v>
      </c>
      <c r="I1126" s="44">
        <v>14685630</v>
      </c>
      <c r="J1126" s="44">
        <v>30690</v>
      </c>
      <c r="K1126" s="46">
        <v>74.576999999999998</v>
      </c>
      <c r="L1126" s="33">
        <v>25.318000000000001</v>
      </c>
      <c r="M1126" s="33">
        <v>37.671999999999997</v>
      </c>
      <c r="N1126" s="33">
        <v>13.340999999999999</v>
      </c>
    </row>
    <row r="1127" spans="1:14" x14ac:dyDescent="0.3">
      <c r="A1127" s="36" t="s">
        <v>31</v>
      </c>
      <c r="B1127" s="4">
        <v>2015</v>
      </c>
      <c r="C1127" s="36" t="s">
        <v>49</v>
      </c>
      <c r="D1127" s="36" t="s">
        <v>258</v>
      </c>
      <c r="E1127" s="41">
        <v>8400</v>
      </c>
      <c r="F1127" s="16">
        <v>21500</v>
      </c>
      <c r="G1127" s="16">
        <v>18874.8</v>
      </c>
      <c r="H1127" s="33">
        <v>426.8</v>
      </c>
      <c r="I1127" s="44">
        <v>1326444</v>
      </c>
      <c r="J1127" s="44">
        <v>2772</v>
      </c>
      <c r="K1127" s="46">
        <v>2.2469999999999999</v>
      </c>
      <c r="L1127" s="33">
        <v>25.318000000000001</v>
      </c>
      <c r="M1127" s="33">
        <v>37.671999999999997</v>
      </c>
      <c r="N1127" s="33">
        <v>13.340999999999999</v>
      </c>
    </row>
    <row r="1128" spans="1:14" x14ac:dyDescent="0.3">
      <c r="A1128" s="36" t="s">
        <v>32</v>
      </c>
      <c r="B1128" s="4">
        <v>2015</v>
      </c>
      <c r="C1128" s="36" t="s">
        <v>49</v>
      </c>
      <c r="D1128" s="36" t="s">
        <v>258</v>
      </c>
      <c r="E1128" s="41">
        <v>1600</v>
      </c>
      <c r="F1128" s="16">
        <v>584</v>
      </c>
      <c r="G1128" s="16">
        <v>584</v>
      </c>
      <c r="H1128" s="33">
        <v>426.8</v>
      </c>
      <c r="I1128" s="44">
        <v>252656</v>
      </c>
      <c r="J1128" s="44">
        <v>528</v>
      </c>
      <c r="K1128" s="46">
        <v>0.36499999999999999</v>
      </c>
      <c r="L1128" s="33">
        <v>25.318000000000001</v>
      </c>
      <c r="M1128" s="33">
        <v>37.671999999999997</v>
      </c>
      <c r="N1128" s="33">
        <v>13.340999999999999</v>
      </c>
    </row>
    <row r="1129" spans="1:14" x14ac:dyDescent="0.3">
      <c r="A1129" s="36" t="s">
        <v>20</v>
      </c>
      <c r="B1129" s="4">
        <v>2015</v>
      </c>
      <c r="C1129" s="36" t="s">
        <v>27</v>
      </c>
      <c r="D1129" s="36" t="s">
        <v>258</v>
      </c>
      <c r="E1129" s="41">
        <v>2576000</v>
      </c>
      <c r="F1129" s="16">
        <v>11350000</v>
      </c>
      <c r="G1129" s="16">
        <v>10955728</v>
      </c>
      <c r="H1129" s="33">
        <v>426.8</v>
      </c>
      <c r="I1129" s="44">
        <v>406776160</v>
      </c>
      <c r="J1129" s="44">
        <v>850080</v>
      </c>
      <c r="K1129" s="46">
        <v>4.2530000000000001</v>
      </c>
      <c r="L1129" s="33">
        <v>25.318000000000001</v>
      </c>
      <c r="M1129" s="33">
        <v>37.671999999999997</v>
      </c>
      <c r="N1129" s="33">
        <v>13.340999999999999</v>
      </c>
    </row>
    <row r="1130" spans="1:14" x14ac:dyDescent="0.3">
      <c r="A1130" s="36" t="s">
        <v>22</v>
      </c>
      <c r="B1130" s="4">
        <v>2015</v>
      </c>
      <c r="C1130" s="36" t="s">
        <v>49</v>
      </c>
      <c r="D1130" s="36" t="s">
        <v>259</v>
      </c>
      <c r="E1130" s="41">
        <v>1817</v>
      </c>
      <c r="F1130" s="16">
        <v>1877</v>
      </c>
      <c r="G1130" s="16">
        <v>1537.182</v>
      </c>
      <c r="H1130" s="33">
        <v>1223.2</v>
      </c>
      <c r="I1130" s="44">
        <v>286922.46999999997</v>
      </c>
      <c r="J1130" s="44">
        <v>599.61</v>
      </c>
      <c r="K1130" s="46">
        <v>0.84599999999999997</v>
      </c>
      <c r="L1130" s="33">
        <v>21.018999999999998</v>
      </c>
      <c r="M1130" s="33">
        <v>31.641999999999999</v>
      </c>
      <c r="N1130" s="33">
        <v>12.125</v>
      </c>
    </row>
    <row r="1131" spans="1:14" x14ac:dyDescent="0.3">
      <c r="A1131" s="36" t="s">
        <v>13</v>
      </c>
      <c r="B1131" s="4">
        <v>2015</v>
      </c>
      <c r="C1131" s="36" t="s">
        <v>49</v>
      </c>
      <c r="D1131" s="36" t="s">
        <v>259</v>
      </c>
      <c r="E1131" s="41">
        <v>71614</v>
      </c>
      <c r="F1131" s="16">
        <v>114670</v>
      </c>
      <c r="G1131" s="16">
        <v>115513.382</v>
      </c>
      <c r="H1131" s="33">
        <v>1223.2</v>
      </c>
      <c r="I1131" s="44">
        <v>11308566.74</v>
      </c>
      <c r="J1131" s="44">
        <v>23632.62</v>
      </c>
      <c r="K1131" s="46">
        <v>1.613</v>
      </c>
      <c r="L1131" s="33">
        <v>21.018999999999998</v>
      </c>
      <c r="M1131" s="33">
        <v>31.641999999999999</v>
      </c>
      <c r="N1131" s="33">
        <v>12.125</v>
      </c>
    </row>
    <row r="1132" spans="1:14" x14ac:dyDescent="0.3">
      <c r="A1132" s="36" t="s">
        <v>18</v>
      </c>
      <c r="B1132" s="4">
        <v>2015</v>
      </c>
      <c r="C1132" s="36" t="s">
        <v>705</v>
      </c>
      <c r="D1132" s="36" t="s">
        <v>259</v>
      </c>
      <c r="E1132" s="41">
        <v>1874</v>
      </c>
      <c r="F1132" s="16">
        <v>37516</v>
      </c>
      <c r="G1132" s="16">
        <v>30353.178</v>
      </c>
      <c r="H1132" s="33">
        <v>1223.2</v>
      </c>
      <c r="I1132" s="44">
        <v>295923.34000000003</v>
      </c>
      <c r="J1132" s="44">
        <v>618.41999999999996</v>
      </c>
      <c r="K1132" s="46">
        <v>16.196999999999999</v>
      </c>
      <c r="L1132" s="33">
        <v>21.018999999999998</v>
      </c>
      <c r="M1132" s="33">
        <v>31.641999999999999</v>
      </c>
      <c r="N1132" s="33">
        <v>12.125</v>
      </c>
    </row>
    <row r="1133" spans="1:14" x14ac:dyDescent="0.3">
      <c r="A1133" s="36" t="s">
        <v>32</v>
      </c>
      <c r="B1133" s="4">
        <v>2015</v>
      </c>
      <c r="C1133" s="36" t="s">
        <v>49</v>
      </c>
      <c r="D1133" s="36" t="s">
        <v>259</v>
      </c>
      <c r="E1133" s="41">
        <v>6922</v>
      </c>
      <c r="F1133" s="16" t="s">
        <v>503</v>
      </c>
      <c r="G1133" s="16">
        <v>4007.8379999999997</v>
      </c>
      <c r="H1133" s="33">
        <v>1223.2</v>
      </c>
      <c r="I1133" s="44">
        <v>1093053.02</v>
      </c>
      <c r="J1133" s="44">
        <v>2284.2600000000002</v>
      </c>
      <c r="K1133" s="46">
        <v>0.57899999999999996</v>
      </c>
      <c r="L1133" s="33">
        <v>21.018999999999998</v>
      </c>
      <c r="M1133" s="33">
        <v>31.641999999999999</v>
      </c>
      <c r="N1133" s="33">
        <v>12.125</v>
      </c>
    </row>
    <row r="1134" spans="1:14" x14ac:dyDescent="0.3">
      <c r="A1134" s="36" t="s">
        <v>20</v>
      </c>
      <c r="B1134" s="4">
        <v>2015</v>
      </c>
      <c r="C1134" s="36" t="s">
        <v>27</v>
      </c>
      <c r="D1134" s="36" t="s">
        <v>259</v>
      </c>
      <c r="E1134" s="41">
        <v>342675</v>
      </c>
      <c r="F1134" s="16">
        <v>602287</v>
      </c>
      <c r="G1134" s="16">
        <v>549993.375</v>
      </c>
      <c r="H1134" s="33">
        <v>1223.2</v>
      </c>
      <c r="I1134" s="44">
        <v>54111809.25</v>
      </c>
      <c r="J1134" s="44">
        <v>113082.75</v>
      </c>
      <c r="K1134" s="46">
        <v>1.605</v>
      </c>
      <c r="L1134" s="33">
        <v>21.018999999999998</v>
      </c>
      <c r="M1134" s="33">
        <v>31.641999999999999</v>
      </c>
      <c r="N1134" s="33">
        <v>12.125</v>
      </c>
    </row>
    <row r="1135" spans="1:14" x14ac:dyDescent="0.3">
      <c r="A1135" s="36" t="s">
        <v>13</v>
      </c>
      <c r="B1135" s="4">
        <v>2015</v>
      </c>
      <c r="C1135" s="36" t="s">
        <v>49</v>
      </c>
      <c r="D1135" s="36" t="s">
        <v>246</v>
      </c>
      <c r="E1135" s="41">
        <v>2027000</v>
      </c>
      <c r="F1135" s="16">
        <v>3546790</v>
      </c>
      <c r="G1135" s="16">
        <v>3449954</v>
      </c>
      <c r="H1135" s="33">
        <v>1000.7</v>
      </c>
      <c r="I1135" s="44">
        <v>320083570</v>
      </c>
      <c r="J1135" s="44">
        <v>668910</v>
      </c>
      <c r="K1135" s="46">
        <v>1.702</v>
      </c>
      <c r="L1135" s="33">
        <v>25.88</v>
      </c>
      <c r="M1135" s="33">
        <v>37.674999999999997</v>
      </c>
      <c r="N1135" s="33">
        <v>14.656000000000001</v>
      </c>
    </row>
    <row r="1136" spans="1:14" x14ac:dyDescent="0.3">
      <c r="A1136" s="36" t="s">
        <v>18</v>
      </c>
      <c r="B1136" s="4">
        <v>2015</v>
      </c>
      <c r="C1136" s="36" t="s">
        <v>705</v>
      </c>
      <c r="D1136" s="36" t="s">
        <v>246</v>
      </c>
      <c r="E1136" s="41">
        <v>102000</v>
      </c>
      <c r="F1136" s="16">
        <v>5160000</v>
      </c>
      <c r="G1136" s="16">
        <v>4325514</v>
      </c>
      <c r="H1136" s="33">
        <v>1000.7</v>
      </c>
      <c r="I1136" s="44">
        <v>16106820</v>
      </c>
      <c r="J1136" s="44">
        <v>33660</v>
      </c>
      <c r="K1136" s="46">
        <v>42.406999999999996</v>
      </c>
      <c r="L1136" s="33">
        <v>25.88</v>
      </c>
      <c r="M1136" s="33">
        <v>37.674999999999997</v>
      </c>
      <c r="N1136" s="33">
        <v>14.656000000000001</v>
      </c>
    </row>
    <row r="1137" spans="1:14" x14ac:dyDescent="0.3">
      <c r="A1137" s="36" t="s">
        <v>31</v>
      </c>
      <c r="B1137" s="4">
        <v>2015</v>
      </c>
      <c r="C1137" s="36" t="s">
        <v>27</v>
      </c>
      <c r="D1137" s="36" t="s">
        <v>246</v>
      </c>
      <c r="E1137" s="41">
        <v>1000</v>
      </c>
      <c r="F1137" s="16">
        <v>1000</v>
      </c>
      <c r="G1137" s="16">
        <v>1000</v>
      </c>
      <c r="H1137" s="33">
        <v>1000.7</v>
      </c>
      <c r="I1137" s="44">
        <v>89541.726666666669</v>
      </c>
      <c r="J1137" s="44">
        <v>330</v>
      </c>
      <c r="K1137" s="46">
        <v>1</v>
      </c>
      <c r="L1137" s="33">
        <v>25.88</v>
      </c>
      <c r="M1137" s="33">
        <v>37.674999999999997</v>
      </c>
      <c r="N1137" s="33">
        <v>14.656000000000001</v>
      </c>
    </row>
    <row r="1138" spans="1:14" x14ac:dyDescent="0.3">
      <c r="A1138" s="36" t="s">
        <v>32</v>
      </c>
      <c r="B1138" s="4">
        <v>2015</v>
      </c>
      <c r="C1138" s="36" t="s">
        <v>49</v>
      </c>
      <c r="D1138" s="36" t="s">
        <v>246</v>
      </c>
      <c r="E1138" s="41">
        <v>937000</v>
      </c>
      <c r="F1138" s="16">
        <v>519098.00000000006</v>
      </c>
      <c r="G1138" s="16">
        <v>519098.00000000006</v>
      </c>
      <c r="H1138" s="33">
        <v>1000.7</v>
      </c>
      <c r="I1138" s="44">
        <v>147961670</v>
      </c>
      <c r="J1138" s="44">
        <v>309210</v>
      </c>
      <c r="K1138" s="46">
        <v>0.55400000000000005</v>
      </c>
      <c r="L1138" s="33">
        <v>25.88</v>
      </c>
      <c r="M1138" s="33">
        <v>37.674999999999997</v>
      </c>
      <c r="N1138" s="33">
        <v>14.656000000000001</v>
      </c>
    </row>
    <row r="1139" spans="1:14" x14ac:dyDescent="0.3">
      <c r="A1139" s="36" t="s">
        <v>20</v>
      </c>
      <c r="B1139" s="4">
        <v>2015</v>
      </c>
      <c r="C1139" s="36" t="s">
        <v>27</v>
      </c>
      <c r="D1139" s="36" t="s">
        <v>246</v>
      </c>
      <c r="E1139" s="41">
        <v>5914000</v>
      </c>
      <c r="F1139" s="16">
        <v>18408000</v>
      </c>
      <c r="G1139" s="16">
        <v>18408000</v>
      </c>
      <c r="H1139" s="33">
        <v>1000.7</v>
      </c>
      <c r="I1139" s="44">
        <v>933879740</v>
      </c>
      <c r="J1139" s="44">
        <v>1951620</v>
      </c>
      <c r="K1139" s="46">
        <v>3.1126141359485966</v>
      </c>
      <c r="L1139" s="33">
        <v>25.88</v>
      </c>
      <c r="M1139" s="33">
        <v>37.674999999999997</v>
      </c>
      <c r="N1139" s="33">
        <v>14.656000000000001</v>
      </c>
    </row>
    <row r="1140" spans="1:14" x14ac:dyDescent="0.3">
      <c r="A1140" s="36" t="s">
        <v>22</v>
      </c>
      <c r="B1140" s="4">
        <v>2015</v>
      </c>
      <c r="C1140" s="36" t="s">
        <v>49</v>
      </c>
      <c r="D1140" s="36" t="s">
        <v>248</v>
      </c>
      <c r="E1140" s="41">
        <v>91700</v>
      </c>
      <c r="F1140" s="16">
        <v>92900</v>
      </c>
      <c r="G1140" s="16">
        <v>82071.5</v>
      </c>
      <c r="H1140" s="33">
        <v>875.7</v>
      </c>
      <c r="I1140" s="44">
        <v>14480347</v>
      </c>
      <c r="J1140" s="44">
        <v>30261</v>
      </c>
      <c r="K1140" s="46">
        <v>0.89500000000000002</v>
      </c>
      <c r="L1140" s="33">
        <v>26.045999999999999</v>
      </c>
      <c r="M1140" s="33">
        <v>37.116</v>
      </c>
      <c r="N1140" s="33">
        <v>15.631</v>
      </c>
    </row>
    <row r="1141" spans="1:14" x14ac:dyDescent="0.3">
      <c r="A1141" s="36" t="s">
        <v>13</v>
      </c>
      <c r="B1141" s="4">
        <v>2015</v>
      </c>
      <c r="C1141" s="36" t="s">
        <v>49</v>
      </c>
      <c r="D1141" s="36" t="s">
        <v>248</v>
      </c>
      <c r="E1141" s="41">
        <v>1471400</v>
      </c>
      <c r="F1141" s="16">
        <v>1964319</v>
      </c>
      <c r="G1141" s="16">
        <v>1964319</v>
      </c>
      <c r="H1141" s="33">
        <v>875.7</v>
      </c>
      <c r="I1141" s="44">
        <v>232348774</v>
      </c>
      <c r="J1141" s="44">
        <v>485562</v>
      </c>
      <c r="K1141" s="46">
        <v>1.335</v>
      </c>
      <c r="L1141" s="33">
        <v>26.045999999999999</v>
      </c>
      <c r="M1141" s="33">
        <v>37.116</v>
      </c>
      <c r="N1141" s="33">
        <v>15.631</v>
      </c>
    </row>
    <row r="1142" spans="1:14" x14ac:dyDescent="0.3">
      <c r="A1142" s="36" t="s">
        <v>13</v>
      </c>
      <c r="B1142" s="4">
        <v>2015</v>
      </c>
      <c r="C1142" s="36" t="s">
        <v>120</v>
      </c>
      <c r="D1142" s="36" t="s">
        <v>248</v>
      </c>
      <c r="E1142" s="41">
        <v>31400</v>
      </c>
      <c r="F1142" s="16">
        <v>76000</v>
      </c>
      <c r="G1142" s="16">
        <v>79724.600000000006</v>
      </c>
      <c r="H1142" s="33">
        <v>875.7</v>
      </c>
      <c r="I1142" s="44">
        <v>4958374</v>
      </c>
      <c r="J1142" s="44">
        <v>10362</v>
      </c>
      <c r="K1142" s="46">
        <v>2.5390000000000001</v>
      </c>
      <c r="L1142" s="33">
        <v>26.045999999999999</v>
      </c>
      <c r="M1142" s="33">
        <v>37.116</v>
      </c>
      <c r="N1142" s="33">
        <v>15.631</v>
      </c>
    </row>
    <row r="1143" spans="1:14" x14ac:dyDescent="0.3">
      <c r="A1143" s="36" t="s">
        <v>18</v>
      </c>
      <c r="B1143" s="4">
        <v>2015</v>
      </c>
      <c r="C1143" s="36" t="s">
        <v>705</v>
      </c>
      <c r="D1143" s="36" t="s">
        <v>248</v>
      </c>
      <c r="E1143" s="41">
        <v>987100</v>
      </c>
      <c r="F1143" s="16">
        <v>69235400</v>
      </c>
      <c r="G1143" s="16">
        <v>59197374.099999994</v>
      </c>
      <c r="H1143" s="33">
        <v>875.7</v>
      </c>
      <c r="I1143" s="44">
        <v>155872961</v>
      </c>
      <c r="J1143" s="44">
        <v>325743</v>
      </c>
      <c r="K1143" s="46">
        <v>59.970999999999997</v>
      </c>
      <c r="L1143" s="33">
        <v>26.045999999999999</v>
      </c>
      <c r="M1143" s="33">
        <v>37.116</v>
      </c>
      <c r="N1143" s="33">
        <v>15.631</v>
      </c>
    </row>
    <row r="1144" spans="1:14" x14ac:dyDescent="0.3">
      <c r="A1144" s="36" t="s">
        <v>31</v>
      </c>
      <c r="B1144" s="4">
        <v>2015</v>
      </c>
      <c r="C1144" s="36" t="s">
        <v>49</v>
      </c>
      <c r="D1144" s="36" t="s">
        <v>248</v>
      </c>
      <c r="E1144" s="41">
        <v>18532</v>
      </c>
      <c r="F1144" s="16">
        <v>2440</v>
      </c>
      <c r="G1144" s="16">
        <v>2001.4559999999999</v>
      </c>
      <c r="H1144" s="33">
        <v>875.7</v>
      </c>
      <c r="I1144" s="44">
        <v>2926388.12</v>
      </c>
      <c r="J1144" s="44">
        <v>6115.56</v>
      </c>
      <c r="K1144" s="46">
        <v>0.108</v>
      </c>
      <c r="L1144" s="33">
        <v>26.045999999999999</v>
      </c>
      <c r="M1144" s="33">
        <v>37.116</v>
      </c>
      <c r="N1144" s="33">
        <v>15.631</v>
      </c>
    </row>
    <row r="1145" spans="1:14" x14ac:dyDescent="0.3">
      <c r="A1145" s="36" t="s">
        <v>31</v>
      </c>
      <c r="B1145" s="4">
        <v>2015</v>
      </c>
      <c r="C1145" s="36" t="s">
        <v>27</v>
      </c>
      <c r="D1145" s="36" t="s">
        <v>248</v>
      </c>
      <c r="E1145" s="41">
        <v>28631</v>
      </c>
      <c r="F1145" s="16">
        <v>7250</v>
      </c>
      <c r="G1145" s="16">
        <v>7100.4880000000003</v>
      </c>
      <c r="H1145" s="33">
        <v>875.7</v>
      </c>
      <c r="I1145" s="44">
        <v>4521121.21</v>
      </c>
      <c r="J1145" s="44">
        <v>9448.23</v>
      </c>
      <c r="K1145" s="46">
        <v>0.248</v>
      </c>
      <c r="L1145" s="33">
        <v>26.045999999999999</v>
      </c>
      <c r="M1145" s="33">
        <v>37.116</v>
      </c>
      <c r="N1145" s="33">
        <v>15.631</v>
      </c>
    </row>
    <row r="1146" spans="1:14" x14ac:dyDescent="0.3">
      <c r="A1146" s="36" t="s">
        <v>31</v>
      </c>
      <c r="B1146" s="4">
        <v>2015</v>
      </c>
      <c r="C1146" s="36" t="s">
        <v>120</v>
      </c>
      <c r="D1146" s="36" t="s">
        <v>248</v>
      </c>
      <c r="E1146" s="41">
        <v>1020</v>
      </c>
      <c r="F1146" s="16">
        <v>1335</v>
      </c>
      <c r="G1146" s="16">
        <v>656.88</v>
      </c>
      <c r="H1146" s="33">
        <v>875.7</v>
      </c>
      <c r="I1146" s="44">
        <v>161068.20000000001</v>
      </c>
      <c r="J1146" s="44">
        <v>336.6</v>
      </c>
      <c r="K1146" s="46">
        <v>0.64400000000000002</v>
      </c>
      <c r="L1146" s="33">
        <v>26.3735</v>
      </c>
      <c r="M1146" s="33">
        <v>37.116</v>
      </c>
      <c r="N1146" s="33">
        <v>15.631</v>
      </c>
    </row>
    <row r="1147" spans="1:14" x14ac:dyDescent="0.3">
      <c r="A1147" s="36" t="s">
        <v>32</v>
      </c>
      <c r="B1147" s="4">
        <v>2015</v>
      </c>
      <c r="C1147" s="36" t="s">
        <v>49</v>
      </c>
      <c r="D1147" s="36" t="s">
        <v>248</v>
      </c>
      <c r="E1147" s="41">
        <v>285900</v>
      </c>
      <c r="F1147" s="16">
        <v>61420</v>
      </c>
      <c r="G1147" s="16">
        <v>92631.6</v>
      </c>
      <c r="H1147" s="33">
        <v>875.7</v>
      </c>
      <c r="I1147" s="44">
        <v>45146469</v>
      </c>
      <c r="J1147" s="44">
        <v>94347</v>
      </c>
      <c r="K1147" s="46">
        <v>0.32400000000000001</v>
      </c>
      <c r="L1147" s="33">
        <v>26.045999999999999</v>
      </c>
      <c r="M1147" s="33">
        <v>37.116</v>
      </c>
      <c r="N1147" s="33">
        <v>15.631</v>
      </c>
    </row>
    <row r="1148" spans="1:14" x14ac:dyDescent="0.3">
      <c r="A1148" s="36" t="s">
        <v>20</v>
      </c>
      <c r="B1148" s="4">
        <v>2015</v>
      </c>
      <c r="C1148" s="36" t="s">
        <v>27</v>
      </c>
      <c r="D1148" s="36" t="s">
        <v>248</v>
      </c>
      <c r="E1148" s="41">
        <v>910854</v>
      </c>
      <c r="F1148" s="16">
        <v>981351</v>
      </c>
      <c r="G1148" s="16">
        <v>936357.91200000001</v>
      </c>
      <c r="H1148" s="33">
        <v>875.7</v>
      </c>
      <c r="I1148" s="44">
        <v>143832955.09999999</v>
      </c>
      <c r="J1148" s="44">
        <v>300581.82</v>
      </c>
      <c r="K1148" s="46">
        <v>1.028</v>
      </c>
      <c r="L1148" s="33">
        <v>26.045999999999999</v>
      </c>
      <c r="M1148" s="33">
        <v>37.116</v>
      </c>
      <c r="N1148" s="33">
        <v>15.631</v>
      </c>
    </row>
    <row r="1149" spans="1:14" x14ac:dyDescent="0.3">
      <c r="A1149" s="36" t="s">
        <v>13</v>
      </c>
      <c r="B1149" s="4">
        <v>2015</v>
      </c>
      <c r="C1149" s="36" t="s">
        <v>49</v>
      </c>
      <c r="D1149" s="36" t="s">
        <v>330</v>
      </c>
      <c r="E1149" s="41">
        <v>237000</v>
      </c>
      <c r="F1149" s="16">
        <v>508140</v>
      </c>
      <c r="G1149" s="16">
        <v>444849</v>
      </c>
      <c r="H1149" s="33">
        <v>1329.1</v>
      </c>
      <c r="I1149" s="44">
        <v>37424670</v>
      </c>
      <c r="J1149" s="44">
        <v>78210</v>
      </c>
      <c r="K1149" s="46">
        <v>1.877</v>
      </c>
      <c r="L1149" s="33">
        <v>21.071999999999999</v>
      </c>
      <c r="M1149" s="33">
        <v>29.928999999999998</v>
      </c>
      <c r="N1149" s="33">
        <v>13.601000000000001</v>
      </c>
    </row>
    <row r="1150" spans="1:14" x14ac:dyDescent="0.3">
      <c r="A1150" s="36" t="s">
        <v>18</v>
      </c>
      <c r="B1150" s="4">
        <v>2015</v>
      </c>
      <c r="C1150" s="36" t="s">
        <v>705</v>
      </c>
      <c r="D1150" s="36" t="s">
        <v>330</v>
      </c>
      <c r="E1150" s="41">
        <v>6000</v>
      </c>
      <c r="F1150" s="16">
        <v>348000</v>
      </c>
      <c r="G1150" s="16">
        <v>326286</v>
      </c>
      <c r="H1150" s="33">
        <v>1329.1</v>
      </c>
      <c r="I1150" s="44">
        <v>947460</v>
      </c>
      <c r="J1150" s="44">
        <v>1980</v>
      </c>
      <c r="K1150" s="46">
        <v>54.381</v>
      </c>
      <c r="L1150" s="33">
        <v>21.071999999999999</v>
      </c>
      <c r="M1150" s="33">
        <v>29.928999999999998</v>
      </c>
      <c r="N1150" s="33">
        <v>13.601000000000001</v>
      </c>
    </row>
    <row r="1151" spans="1:14" x14ac:dyDescent="0.3">
      <c r="A1151" s="36" t="s">
        <v>32</v>
      </c>
      <c r="B1151" s="4">
        <v>2015</v>
      </c>
      <c r="C1151" s="36" t="s">
        <v>49</v>
      </c>
      <c r="D1151" s="36" t="s">
        <v>330</v>
      </c>
      <c r="E1151" s="41">
        <v>1443</v>
      </c>
      <c r="F1151" s="16">
        <v>1618</v>
      </c>
      <c r="G1151" s="16">
        <v>1639.2479999999998</v>
      </c>
      <c r="H1151" s="33">
        <v>1329.1</v>
      </c>
      <c r="I1151" s="44">
        <v>227864.13</v>
      </c>
      <c r="J1151" s="44">
        <v>476.19</v>
      </c>
      <c r="K1151" s="46">
        <v>1.1359999999999999</v>
      </c>
      <c r="L1151" s="33">
        <v>21.071999999999999</v>
      </c>
      <c r="M1151" s="33">
        <v>29.928999999999998</v>
      </c>
      <c r="N1151" s="33">
        <v>13.601000000000001</v>
      </c>
    </row>
    <row r="1152" spans="1:14" x14ac:dyDescent="0.3">
      <c r="A1152" s="36" t="s">
        <v>20</v>
      </c>
      <c r="B1152" s="4">
        <v>2015</v>
      </c>
      <c r="C1152" s="36" t="s">
        <v>27</v>
      </c>
      <c r="D1152" s="36" t="s">
        <v>330</v>
      </c>
      <c r="E1152" s="41">
        <v>2250</v>
      </c>
      <c r="F1152" s="16">
        <v>5620</v>
      </c>
      <c r="G1152" s="16">
        <v>5631.75</v>
      </c>
      <c r="H1152" s="33">
        <v>1329.1</v>
      </c>
      <c r="I1152" s="44">
        <v>355297.5</v>
      </c>
      <c r="J1152" s="44">
        <v>742.5</v>
      </c>
      <c r="K1152" s="46">
        <v>2.5030000000000001</v>
      </c>
      <c r="L1152" s="33">
        <v>21.071999999999999</v>
      </c>
      <c r="M1152" s="33">
        <v>29.928999999999998</v>
      </c>
      <c r="N1152" s="33">
        <v>13.601000000000001</v>
      </c>
    </row>
    <row r="1153" spans="1:14" x14ac:dyDescent="0.3">
      <c r="A1153" s="36" t="s">
        <v>13</v>
      </c>
      <c r="B1153" s="4">
        <v>2015</v>
      </c>
      <c r="C1153" s="36" t="s">
        <v>176</v>
      </c>
      <c r="D1153" s="36" t="s">
        <v>250</v>
      </c>
      <c r="E1153" s="41">
        <v>19888.071895424837</v>
      </c>
      <c r="F1153" s="16">
        <v>24343</v>
      </c>
      <c r="G1153" s="16">
        <v>24343</v>
      </c>
      <c r="H1153" s="33">
        <v>2310.8000000000002</v>
      </c>
      <c r="I1153" s="44">
        <v>3134671.41</v>
      </c>
      <c r="J1153" s="44">
        <v>6550.83</v>
      </c>
      <c r="K1153" s="46">
        <v>1.224</v>
      </c>
      <c r="L1153" s="33">
        <v>20.602</v>
      </c>
      <c r="M1153" s="33">
        <v>30.574777777777758</v>
      </c>
      <c r="N1153" s="33">
        <v>12.8</v>
      </c>
    </row>
    <row r="1154" spans="1:14" x14ac:dyDescent="0.3">
      <c r="A1154" s="36" t="s">
        <v>13</v>
      </c>
      <c r="B1154" s="4">
        <v>2015</v>
      </c>
      <c r="C1154" s="36" t="s">
        <v>49</v>
      </c>
      <c r="D1154" s="36" t="s">
        <v>250</v>
      </c>
      <c r="E1154" s="41">
        <v>16804</v>
      </c>
      <c r="F1154" s="16">
        <v>36471</v>
      </c>
      <c r="G1154" s="16">
        <v>36296.639999999999</v>
      </c>
      <c r="H1154" s="33">
        <v>2310.8000000000002</v>
      </c>
      <c r="I1154" s="44">
        <v>2653519.64</v>
      </c>
      <c r="J1154" s="44">
        <v>5545.32</v>
      </c>
      <c r="K1154" s="46">
        <v>2.16</v>
      </c>
      <c r="L1154" s="33">
        <v>20.602</v>
      </c>
      <c r="M1154" s="33" t="s">
        <v>506</v>
      </c>
      <c r="N1154" s="33">
        <v>12.8</v>
      </c>
    </row>
    <row r="1155" spans="1:14" x14ac:dyDescent="0.3">
      <c r="A1155" s="36" t="s">
        <v>13</v>
      </c>
      <c r="B1155" s="4">
        <v>2015</v>
      </c>
      <c r="C1155" s="36" t="s">
        <v>27</v>
      </c>
      <c r="D1155" s="36" t="s">
        <v>250</v>
      </c>
      <c r="E1155" s="41">
        <v>498</v>
      </c>
      <c r="F1155" s="16">
        <v>1275</v>
      </c>
      <c r="G1155" s="16">
        <v>1252.47</v>
      </c>
      <c r="H1155" s="33">
        <v>2310.8000000000002</v>
      </c>
      <c r="I1155" s="44">
        <v>78639.179999999993</v>
      </c>
      <c r="J1155" s="44">
        <v>164.34</v>
      </c>
      <c r="K1155" s="46">
        <v>2.5150000000000001</v>
      </c>
      <c r="L1155" s="33">
        <v>20.602</v>
      </c>
      <c r="M1155" s="33">
        <v>29.908000000000001</v>
      </c>
      <c r="N1155" s="33">
        <v>12.8</v>
      </c>
    </row>
    <row r="1156" spans="1:14" x14ac:dyDescent="0.3">
      <c r="A1156" s="36" t="s">
        <v>18</v>
      </c>
      <c r="B1156" s="4">
        <v>2015</v>
      </c>
      <c r="C1156" s="36" t="s">
        <v>705</v>
      </c>
      <c r="D1156" s="36" t="s">
        <v>250</v>
      </c>
      <c r="E1156" s="41">
        <v>1542</v>
      </c>
      <c r="F1156" s="16">
        <v>51270</v>
      </c>
      <c r="G1156" s="16">
        <v>51270</v>
      </c>
      <c r="H1156" s="33">
        <v>2310.8000000000002</v>
      </c>
      <c r="I1156" s="44">
        <v>243497.22</v>
      </c>
      <c r="J1156" s="44">
        <v>508.86</v>
      </c>
      <c r="K1156" s="46">
        <v>33.249027237354085</v>
      </c>
      <c r="L1156" s="33">
        <v>20.602</v>
      </c>
      <c r="M1156" s="33">
        <v>29.908000000000001</v>
      </c>
      <c r="N1156" s="33">
        <v>12.8</v>
      </c>
    </row>
    <row r="1157" spans="1:14" x14ac:dyDescent="0.3">
      <c r="A1157" s="36" t="s">
        <v>22</v>
      </c>
      <c r="B1157" s="4">
        <v>2015</v>
      </c>
      <c r="C1157" s="36" t="s">
        <v>49</v>
      </c>
      <c r="D1157" s="36" t="s">
        <v>274</v>
      </c>
      <c r="E1157" s="41">
        <v>330</v>
      </c>
      <c r="F1157" s="16">
        <v>320</v>
      </c>
      <c r="G1157" s="16">
        <v>320</v>
      </c>
      <c r="H1157" s="33">
        <v>1308.3</v>
      </c>
      <c r="I1157" s="44">
        <v>52110.3</v>
      </c>
      <c r="J1157" s="44">
        <v>108.9</v>
      </c>
      <c r="K1157" s="46">
        <v>0.96969696969696972</v>
      </c>
      <c r="L1157" s="33">
        <v>20.469000000000001</v>
      </c>
      <c r="M1157" s="33">
        <v>29.837</v>
      </c>
      <c r="N1157" s="33">
        <v>12.835000000000001</v>
      </c>
    </row>
    <row r="1158" spans="1:14" x14ac:dyDescent="0.3">
      <c r="A1158" s="36" t="s">
        <v>13</v>
      </c>
      <c r="B1158" s="4">
        <v>2015</v>
      </c>
      <c r="C1158" s="36" t="s">
        <v>49</v>
      </c>
      <c r="D1158" s="36" t="s">
        <v>274</v>
      </c>
      <c r="E1158" s="41">
        <v>176790</v>
      </c>
      <c r="F1158" s="16">
        <v>427240</v>
      </c>
      <c r="G1158" s="16">
        <v>426063.9</v>
      </c>
      <c r="H1158" s="33">
        <v>1308.3</v>
      </c>
      <c r="I1158" s="44">
        <v>27916908.899999999</v>
      </c>
      <c r="J1158" s="44">
        <v>58340.7</v>
      </c>
      <c r="K1158" s="46">
        <v>2.41</v>
      </c>
      <c r="L1158" s="33">
        <v>20.469000000000001</v>
      </c>
      <c r="M1158" s="33">
        <v>29.837</v>
      </c>
      <c r="N1158" s="33">
        <v>12.835000000000001</v>
      </c>
    </row>
    <row r="1159" spans="1:14" x14ac:dyDescent="0.3">
      <c r="A1159" s="36" t="s">
        <v>13</v>
      </c>
      <c r="B1159" s="4">
        <v>2015</v>
      </c>
      <c r="C1159" s="36" t="s">
        <v>27</v>
      </c>
      <c r="D1159" s="36" t="s">
        <v>274</v>
      </c>
      <c r="E1159" s="41">
        <v>4520</v>
      </c>
      <c r="F1159" s="16">
        <v>12217.56</v>
      </c>
      <c r="G1159" s="16">
        <v>12217.56</v>
      </c>
      <c r="H1159" s="33">
        <v>1534.2110416666676</v>
      </c>
      <c r="I1159" s="44">
        <v>713753.2</v>
      </c>
      <c r="J1159" s="44">
        <v>1491.6</v>
      </c>
      <c r="K1159" s="46">
        <v>2.7029999999999998</v>
      </c>
      <c r="L1159" s="33">
        <v>20.469000000000001</v>
      </c>
      <c r="M1159" s="33">
        <v>29.837</v>
      </c>
      <c r="N1159" s="33">
        <v>12.835000000000001</v>
      </c>
    </row>
    <row r="1160" spans="1:14" x14ac:dyDescent="0.3">
      <c r="A1160" s="36" t="s">
        <v>18</v>
      </c>
      <c r="B1160" s="4">
        <v>2015</v>
      </c>
      <c r="C1160" s="36" t="s">
        <v>49</v>
      </c>
      <c r="D1160" s="36" t="s">
        <v>274</v>
      </c>
      <c r="E1160" s="41">
        <v>4370</v>
      </c>
      <c r="F1160" s="16">
        <v>190200</v>
      </c>
      <c r="G1160" s="16">
        <v>190195.51</v>
      </c>
      <c r="H1160" s="33">
        <v>1308.3</v>
      </c>
      <c r="I1160" s="44">
        <v>690066.7</v>
      </c>
      <c r="J1160" s="44">
        <v>1442.1</v>
      </c>
      <c r="K1160" s="46">
        <v>43.523000000000003</v>
      </c>
      <c r="L1160" s="33">
        <v>20.469000000000001</v>
      </c>
      <c r="M1160" s="33">
        <v>29.837</v>
      </c>
      <c r="N1160" s="33">
        <v>12.835000000000001</v>
      </c>
    </row>
    <row r="1161" spans="1:14" x14ac:dyDescent="0.3">
      <c r="A1161" s="36" t="s">
        <v>31</v>
      </c>
      <c r="B1161" s="4">
        <v>2015</v>
      </c>
      <c r="C1161" s="36" t="s">
        <v>49</v>
      </c>
      <c r="D1161" s="36" t="s">
        <v>274</v>
      </c>
      <c r="E1161" s="41">
        <v>340</v>
      </c>
      <c r="F1161" s="16">
        <v>280</v>
      </c>
      <c r="G1161" s="16">
        <v>267.92</v>
      </c>
      <c r="H1161" s="33">
        <v>1308.3</v>
      </c>
      <c r="I1161" s="44">
        <v>53689.4</v>
      </c>
      <c r="J1161" s="44">
        <v>112.2</v>
      </c>
      <c r="K1161" s="46">
        <v>0.78800000000000003</v>
      </c>
      <c r="L1161" s="33">
        <v>20.469000000000001</v>
      </c>
      <c r="M1161" s="33">
        <v>29.642875000000039</v>
      </c>
      <c r="N1161" s="33">
        <v>12.835000000000001</v>
      </c>
    </row>
    <row r="1162" spans="1:14" x14ac:dyDescent="0.3">
      <c r="A1162" s="36" t="s">
        <v>31</v>
      </c>
      <c r="B1162" s="4">
        <v>2015</v>
      </c>
      <c r="C1162" s="36" t="s">
        <v>27</v>
      </c>
      <c r="D1162" s="36" t="s">
        <v>274</v>
      </c>
      <c r="E1162" s="41">
        <v>2170</v>
      </c>
      <c r="F1162" s="16">
        <v>1330</v>
      </c>
      <c r="G1162" s="16">
        <v>1332.3799999999999</v>
      </c>
      <c r="H1162" s="33">
        <v>1308.3</v>
      </c>
      <c r="I1162" s="44">
        <v>342664.7</v>
      </c>
      <c r="J1162" s="44">
        <v>716.1</v>
      </c>
      <c r="K1162" s="46">
        <v>0.61399999999999999</v>
      </c>
      <c r="L1162" s="33">
        <v>20.469000000000001</v>
      </c>
      <c r="M1162" s="33">
        <v>29.837</v>
      </c>
      <c r="N1162" s="33">
        <v>12.835000000000001</v>
      </c>
    </row>
    <row r="1163" spans="1:14" x14ac:dyDescent="0.3">
      <c r="A1163" s="36" t="s">
        <v>32</v>
      </c>
      <c r="B1163" s="4">
        <v>2015</v>
      </c>
      <c r="C1163" s="36" t="s">
        <v>27</v>
      </c>
      <c r="D1163" s="36" t="s">
        <v>274</v>
      </c>
      <c r="E1163" s="41">
        <v>820</v>
      </c>
      <c r="F1163" s="16">
        <v>670</v>
      </c>
      <c r="G1163" s="16">
        <v>676.5</v>
      </c>
      <c r="H1163" s="33">
        <v>1308.3</v>
      </c>
      <c r="I1163" s="44">
        <v>129486.2</v>
      </c>
      <c r="J1163" s="44">
        <v>270.60000000000002</v>
      </c>
      <c r="K1163" s="46">
        <v>0.82499999999999996</v>
      </c>
      <c r="L1163" s="33">
        <v>20.469000000000001</v>
      </c>
      <c r="M1163" s="33">
        <v>29.837</v>
      </c>
      <c r="N1163" s="33">
        <v>12.835000000000001</v>
      </c>
    </row>
    <row r="1164" spans="1:14" x14ac:dyDescent="0.3">
      <c r="A1164" s="36" t="s">
        <v>20</v>
      </c>
      <c r="B1164" s="4">
        <v>2015</v>
      </c>
      <c r="C1164" s="36" t="s">
        <v>27</v>
      </c>
      <c r="D1164" s="36" t="s">
        <v>274</v>
      </c>
      <c r="E1164" s="41">
        <v>3250</v>
      </c>
      <c r="F1164" s="16">
        <v>5950</v>
      </c>
      <c r="G1164" s="16">
        <v>5944.25</v>
      </c>
      <c r="H1164" s="33">
        <v>1308.3</v>
      </c>
      <c r="I1164" s="44">
        <v>513207.5</v>
      </c>
      <c r="J1164" s="44">
        <v>1072.5</v>
      </c>
      <c r="K1164" s="46">
        <v>1.829</v>
      </c>
      <c r="L1164" s="33">
        <v>20.469000000000001</v>
      </c>
      <c r="M1164" s="33">
        <v>29.837</v>
      </c>
      <c r="N1164" s="33">
        <v>12.835000000000001</v>
      </c>
    </row>
    <row r="1165" spans="1:14" x14ac:dyDescent="0.3">
      <c r="A1165" s="36" t="s">
        <v>13</v>
      </c>
      <c r="B1165" s="4">
        <v>2015</v>
      </c>
      <c r="C1165" s="36" t="s">
        <v>49</v>
      </c>
      <c r="D1165" s="36" t="s">
        <v>252</v>
      </c>
      <c r="E1165" s="41">
        <v>2975000</v>
      </c>
      <c r="F1165" s="16">
        <v>11823000</v>
      </c>
      <c r="G1165" s="16">
        <v>11823000</v>
      </c>
      <c r="H1165" s="33">
        <v>512.6</v>
      </c>
      <c r="I1165" s="44">
        <v>469782250</v>
      </c>
      <c r="J1165" s="44">
        <v>981750</v>
      </c>
      <c r="K1165" s="46">
        <v>3.9741176470588235</v>
      </c>
      <c r="L1165" s="33">
        <v>24.686</v>
      </c>
      <c r="M1165" s="33">
        <v>36.911000000000001</v>
      </c>
      <c r="N1165" s="33">
        <v>13.464</v>
      </c>
    </row>
    <row r="1166" spans="1:14" x14ac:dyDescent="0.3">
      <c r="A1166" s="36" t="s">
        <v>18</v>
      </c>
      <c r="B1166" s="4">
        <v>2015</v>
      </c>
      <c r="C1166" s="36" t="s">
        <v>705</v>
      </c>
      <c r="D1166" s="36" t="s">
        <v>252</v>
      </c>
      <c r="E1166" s="41">
        <v>90000</v>
      </c>
      <c r="F1166" s="16">
        <v>6607000</v>
      </c>
      <c r="G1166" s="16">
        <v>6937740</v>
      </c>
      <c r="H1166" s="33">
        <v>512.6</v>
      </c>
      <c r="I1166" s="44">
        <v>14211900</v>
      </c>
      <c r="J1166" s="44">
        <v>29700</v>
      </c>
      <c r="K1166" s="46">
        <v>77.085999999999999</v>
      </c>
      <c r="L1166" s="33">
        <v>24.686</v>
      </c>
      <c r="M1166" s="33">
        <v>36.911000000000001</v>
      </c>
      <c r="N1166" s="33">
        <v>13.464</v>
      </c>
    </row>
    <row r="1167" spans="1:14" x14ac:dyDescent="0.3">
      <c r="A1167" s="36" t="s">
        <v>32</v>
      </c>
      <c r="B1167" s="4">
        <v>2015</v>
      </c>
      <c r="C1167" s="36" t="s">
        <v>49</v>
      </c>
      <c r="D1167" s="36" t="s">
        <v>252</v>
      </c>
      <c r="E1167" s="41">
        <v>2000</v>
      </c>
      <c r="F1167" s="16">
        <v>1080</v>
      </c>
      <c r="G1167" s="16">
        <v>1228</v>
      </c>
      <c r="H1167" s="33">
        <v>512.6</v>
      </c>
      <c r="I1167" s="44">
        <v>315820</v>
      </c>
      <c r="J1167" s="44">
        <v>660</v>
      </c>
      <c r="K1167" s="46">
        <v>0.61399999999999999</v>
      </c>
      <c r="L1167" s="33">
        <v>24.686</v>
      </c>
      <c r="M1167" s="33">
        <v>37.368756097560961</v>
      </c>
      <c r="N1167" s="33">
        <v>13.464</v>
      </c>
    </row>
    <row r="1168" spans="1:14" x14ac:dyDescent="0.3">
      <c r="A1168" s="36" t="s">
        <v>20</v>
      </c>
      <c r="B1168" s="4">
        <v>2015</v>
      </c>
      <c r="C1168" s="36" t="s">
        <v>27</v>
      </c>
      <c r="D1168" s="36" t="s">
        <v>252</v>
      </c>
      <c r="E1168" s="41">
        <v>3508000</v>
      </c>
      <c r="F1168" s="16">
        <v>16077000</v>
      </c>
      <c r="G1168" s="16">
        <v>15968415.999999998</v>
      </c>
      <c r="H1168" s="33">
        <v>512.6</v>
      </c>
      <c r="I1168" s="44">
        <v>553948280</v>
      </c>
      <c r="J1168" s="44">
        <v>1157640</v>
      </c>
      <c r="K1168" s="46">
        <v>4.5519999999999996</v>
      </c>
      <c r="L1168" s="33">
        <v>25.185500000000001</v>
      </c>
      <c r="M1168" s="33">
        <v>36.911000000000001</v>
      </c>
      <c r="N1168" s="33" t="s">
        <v>507</v>
      </c>
    </row>
    <row r="1169" spans="1:14" x14ac:dyDescent="0.3">
      <c r="A1169" s="36" t="s">
        <v>22</v>
      </c>
      <c r="B1169" s="4">
        <v>2015</v>
      </c>
      <c r="C1169" s="36" t="s">
        <v>49</v>
      </c>
      <c r="D1169" s="36" t="s">
        <v>481</v>
      </c>
      <c r="E1169" s="41">
        <v>742</v>
      </c>
      <c r="F1169" s="16">
        <v>404</v>
      </c>
      <c r="G1169" s="16">
        <v>494.91400000000004</v>
      </c>
      <c r="H1169" s="33">
        <v>747.9</v>
      </c>
      <c r="I1169" s="44">
        <v>117169.22</v>
      </c>
      <c r="J1169" s="44">
        <v>244.86</v>
      </c>
      <c r="K1169" s="46">
        <v>0.66700000000000004</v>
      </c>
      <c r="L1169" s="33">
        <v>27.094999999999999</v>
      </c>
      <c r="M1169" s="33">
        <v>37.840000000000003</v>
      </c>
      <c r="N1169" s="33">
        <v>17.201000000000001</v>
      </c>
    </row>
    <row r="1170" spans="1:14" x14ac:dyDescent="0.3">
      <c r="A1170" s="36" t="s">
        <v>22</v>
      </c>
      <c r="B1170" s="4">
        <v>2015</v>
      </c>
      <c r="C1170" s="36" t="s">
        <v>27</v>
      </c>
      <c r="D1170" s="36" t="s">
        <v>481</v>
      </c>
      <c r="E1170" s="41">
        <v>178</v>
      </c>
      <c r="F1170" s="16">
        <v>110</v>
      </c>
      <c r="G1170" s="16">
        <v>118.01400000000001</v>
      </c>
      <c r="H1170" s="33">
        <v>747.9</v>
      </c>
      <c r="I1170" s="44">
        <v>28107.98</v>
      </c>
      <c r="J1170" s="44">
        <v>58.74</v>
      </c>
      <c r="K1170" s="46">
        <v>0.66300000000000003</v>
      </c>
      <c r="L1170" s="33">
        <v>27.094999999999999</v>
      </c>
      <c r="M1170" s="33">
        <v>37.840000000000003</v>
      </c>
      <c r="N1170" s="33">
        <v>17.201000000000001</v>
      </c>
    </row>
    <row r="1171" spans="1:14" x14ac:dyDescent="0.3">
      <c r="A1171" s="36" t="s">
        <v>13</v>
      </c>
      <c r="B1171" s="4">
        <v>2015</v>
      </c>
      <c r="C1171" s="36" t="s">
        <v>49</v>
      </c>
      <c r="D1171" s="36" t="s">
        <v>481</v>
      </c>
      <c r="E1171" s="41">
        <v>748713</v>
      </c>
      <c r="F1171" s="16">
        <v>2197030</v>
      </c>
      <c r="G1171" s="16">
        <v>2112868.0860000001</v>
      </c>
      <c r="H1171" s="33">
        <v>747.9</v>
      </c>
      <c r="I1171" s="44">
        <v>118229269.8</v>
      </c>
      <c r="J1171" s="44">
        <v>247075.29</v>
      </c>
      <c r="K1171" s="46">
        <v>2.8220000000000001</v>
      </c>
      <c r="L1171" s="33">
        <v>27.094999999999999</v>
      </c>
      <c r="M1171" s="33">
        <v>37.840000000000003</v>
      </c>
      <c r="N1171" s="33">
        <v>17.201000000000001</v>
      </c>
    </row>
    <row r="1172" spans="1:14" x14ac:dyDescent="0.3">
      <c r="A1172" s="36" t="s">
        <v>13</v>
      </c>
      <c r="B1172" s="4">
        <v>2015</v>
      </c>
      <c r="C1172" s="36" t="s">
        <v>27</v>
      </c>
      <c r="D1172" s="36" t="s">
        <v>481</v>
      </c>
      <c r="E1172" s="41">
        <v>297475</v>
      </c>
      <c r="F1172" s="16">
        <v>850259</v>
      </c>
      <c r="G1172" s="16">
        <v>828765.35</v>
      </c>
      <c r="H1172" s="33">
        <v>994.48985507246334</v>
      </c>
      <c r="I1172" s="44">
        <v>46974277.25</v>
      </c>
      <c r="J1172" s="44">
        <v>98166.75</v>
      </c>
      <c r="K1172" s="46">
        <v>2.786</v>
      </c>
      <c r="L1172" s="33">
        <v>27.094999999999999</v>
      </c>
      <c r="M1172" s="33">
        <v>37.840000000000003</v>
      </c>
      <c r="N1172" s="33">
        <v>17.201000000000001</v>
      </c>
    </row>
    <row r="1173" spans="1:14" x14ac:dyDescent="0.3">
      <c r="A1173" s="36" t="s">
        <v>18</v>
      </c>
      <c r="B1173" s="4">
        <v>2015</v>
      </c>
      <c r="C1173" s="36" t="s">
        <v>49</v>
      </c>
      <c r="D1173" s="36" t="s">
        <v>481</v>
      </c>
      <c r="E1173" s="41">
        <v>34895</v>
      </c>
      <c r="F1173" s="16">
        <v>2404655</v>
      </c>
      <c r="G1173" s="16">
        <v>2456363.7349999999</v>
      </c>
      <c r="H1173" s="33">
        <v>747.9</v>
      </c>
      <c r="I1173" s="44">
        <v>5510269.4500000002</v>
      </c>
      <c r="J1173" s="44">
        <v>11515.35</v>
      </c>
      <c r="K1173" s="46">
        <v>70.393000000000001</v>
      </c>
      <c r="L1173" s="33">
        <v>27.094999999999999</v>
      </c>
      <c r="M1173" s="33">
        <v>37.840000000000003</v>
      </c>
      <c r="N1173" s="33">
        <v>17.201000000000001</v>
      </c>
    </row>
    <row r="1174" spans="1:14" x14ac:dyDescent="0.3">
      <c r="A1174" s="36" t="s">
        <v>31</v>
      </c>
      <c r="B1174" s="4">
        <v>2015</v>
      </c>
      <c r="C1174" s="36" t="s">
        <v>49</v>
      </c>
      <c r="D1174" s="36" t="s">
        <v>481</v>
      </c>
      <c r="E1174" s="41">
        <v>910</v>
      </c>
      <c r="F1174" s="16" t="s">
        <v>508</v>
      </c>
      <c r="G1174" s="16">
        <v>828.1</v>
      </c>
      <c r="H1174" s="33">
        <v>747.9</v>
      </c>
      <c r="I1174" s="44">
        <v>143698.1</v>
      </c>
      <c r="J1174" s="44">
        <v>300.3</v>
      </c>
      <c r="K1174" s="46">
        <v>0.91</v>
      </c>
      <c r="L1174" s="33">
        <v>27.094999999999999</v>
      </c>
      <c r="M1174" s="33">
        <v>37.840000000000003</v>
      </c>
      <c r="N1174" s="33">
        <v>17.201000000000001</v>
      </c>
    </row>
    <row r="1175" spans="1:14" x14ac:dyDescent="0.3">
      <c r="A1175" s="36" t="s">
        <v>31</v>
      </c>
      <c r="B1175" s="4">
        <v>2015</v>
      </c>
      <c r="C1175" s="36" t="s">
        <v>27</v>
      </c>
      <c r="D1175" s="36" t="s">
        <v>481</v>
      </c>
      <c r="E1175" s="41">
        <v>10637</v>
      </c>
      <c r="F1175" s="16">
        <v>12502</v>
      </c>
      <c r="G1175" s="16">
        <v>11456.048999999999</v>
      </c>
      <c r="H1175" s="33">
        <v>747.9</v>
      </c>
      <c r="I1175" s="44">
        <v>1679688.67</v>
      </c>
      <c r="J1175" s="44">
        <v>3510.21</v>
      </c>
      <c r="K1175" s="46">
        <v>1.077</v>
      </c>
      <c r="L1175" s="33">
        <v>27.094999999999999</v>
      </c>
      <c r="M1175" s="33">
        <v>36.588238805970164</v>
      </c>
      <c r="N1175" s="33">
        <v>17.201000000000001</v>
      </c>
    </row>
    <row r="1176" spans="1:14" x14ac:dyDescent="0.3">
      <c r="A1176" s="36" t="s">
        <v>32</v>
      </c>
      <c r="B1176" s="4">
        <v>2015</v>
      </c>
      <c r="C1176" s="36" t="s">
        <v>49</v>
      </c>
      <c r="D1176" s="36" t="s">
        <v>481</v>
      </c>
      <c r="E1176" s="41">
        <v>23955</v>
      </c>
      <c r="F1176" s="16">
        <v>11111</v>
      </c>
      <c r="G1176" s="16">
        <v>11618.174999999999</v>
      </c>
      <c r="H1176" s="33">
        <v>747.9</v>
      </c>
      <c r="I1176" s="44">
        <v>3782734.05</v>
      </c>
      <c r="J1176" s="44">
        <v>7905.15</v>
      </c>
      <c r="K1176" s="46">
        <v>0.48499999999999999</v>
      </c>
      <c r="L1176" s="33">
        <v>27.094999999999999</v>
      </c>
      <c r="M1176" s="33">
        <v>37.840000000000003</v>
      </c>
      <c r="N1176" s="33">
        <v>17.201000000000001</v>
      </c>
    </row>
    <row r="1177" spans="1:14" x14ac:dyDescent="0.3">
      <c r="A1177" s="36" t="s">
        <v>32</v>
      </c>
      <c r="B1177" s="4">
        <v>2015</v>
      </c>
      <c r="C1177" s="36" t="s">
        <v>27</v>
      </c>
      <c r="D1177" s="36" t="s">
        <v>481</v>
      </c>
      <c r="E1177" s="41">
        <v>8126</v>
      </c>
      <c r="F1177" s="16">
        <v>6400</v>
      </c>
      <c r="G1177" s="16">
        <v>6257.02</v>
      </c>
      <c r="H1177" s="33">
        <v>747.9</v>
      </c>
      <c r="I1177" s="44">
        <v>1283176.6599999999</v>
      </c>
      <c r="J1177" s="44">
        <v>2681.58</v>
      </c>
      <c r="K1177" s="46">
        <v>0.77</v>
      </c>
      <c r="L1177" s="33">
        <v>27.094999999999999</v>
      </c>
      <c r="M1177" s="33">
        <v>37.840000000000003</v>
      </c>
      <c r="N1177" s="33">
        <v>17.201000000000001</v>
      </c>
    </row>
    <row r="1178" spans="1:14" x14ac:dyDescent="0.3">
      <c r="A1178" s="36" t="s">
        <v>20</v>
      </c>
      <c r="B1178" s="4">
        <v>2015</v>
      </c>
      <c r="C1178" s="36" t="s">
        <v>27</v>
      </c>
      <c r="D1178" s="36" t="s">
        <v>481</v>
      </c>
      <c r="E1178" s="41">
        <v>4952</v>
      </c>
      <c r="F1178" s="16">
        <v>16902</v>
      </c>
      <c r="G1178" s="16">
        <v>16902</v>
      </c>
      <c r="H1178" s="33">
        <v>747.9</v>
      </c>
      <c r="I1178" s="44">
        <v>781970.32</v>
      </c>
      <c r="J1178" s="44">
        <v>1634.16</v>
      </c>
      <c r="K1178" s="46">
        <v>3.4131663974151856</v>
      </c>
      <c r="L1178" s="33">
        <v>27.094999999999999</v>
      </c>
      <c r="M1178" s="33">
        <v>36.588238805970164</v>
      </c>
      <c r="N1178" s="33">
        <v>17.201000000000001</v>
      </c>
    </row>
    <row r="1179" spans="1:14" x14ac:dyDescent="0.3">
      <c r="A1179" s="36" t="s">
        <v>13</v>
      </c>
      <c r="B1179" s="4">
        <v>2015</v>
      </c>
      <c r="C1179" s="36" t="s">
        <v>49</v>
      </c>
      <c r="D1179" s="36" t="s">
        <v>264</v>
      </c>
      <c r="E1179" s="41">
        <v>199818</v>
      </c>
      <c r="F1179" s="16">
        <v>575826</v>
      </c>
      <c r="G1179" s="16">
        <v>578473.11</v>
      </c>
      <c r="H1179" s="33">
        <v>2334.4</v>
      </c>
      <c r="I1179" s="44">
        <v>31553260.379999999</v>
      </c>
      <c r="J1179" s="44">
        <v>65939.94</v>
      </c>
      <c r="K1179" s="46">
        <v>2.895</v>
      </c>
      <c r="L1179" s="33">
        <v>24.614000000000001</v>
      </c>
      <c r="M1179" s="33">
        <v>32.255000000000003</v>
      </c>
      <c r="N1179" s="33">
        <v>17.474</v>
      </c>
    </row>
    <row r="1180" spans="1:14" x14ac:dyDescent="0.3">
      <c r="A1180" s="36" t="s">
        <v>13</v>
      </c>
      <c r="B1180" s="4">
        <v>2015</v>
      </c>
      <c r="C1180" s="36" t="s">
        <v>120</v>
      </c>
      <c r="D1180" s="36" t="s">
        <v>264</v>
      </c>
      <c r="E1180" s="41">
        <v>69975</v>
      </c>
      <c r="F1180" s="16">
        <v>219022</v>
      </c>
      <c r="G1180" s="16">
        <v>213143.84999999998</v>
      </c>
      <c r="H1180" s="33">
        <v>2334.4</v>
      </c>
      <c r="I1180" s="44">
        <v>11049752.25</v>
      </c>
      <c r="J1180" s="44">
        <v>23091.75</v>
      </c>
      <c r="K1180" s="46">
        <v>3.0459999999999998</v>
      </c>
      <c r="L1180" s="33">
        <v>24.614000000000001</v>
      </c>
      <c r="M1180" s="33">
        <v>32.255000000000003</v>
      </c>
      <c r="N1180" s="33">
        <v>17.101166666666678</v>
      </c>
    </row>
    <row r="1181" spans="1:14" x14ac:dyDescent="0.3">
      <c r="A1181" s="36" t="s">
        <v>18</v>
      </c>
      <c r="B1181" s="4">
        <v>2015</v>
      </c>
      <c r="C1181" s="36" t="s">
        <v>705</v>
      </c>
      <c r="D1181" s="36" t="s">
        <v>264</v>
      </c>
      <c r="E1181" s="41">
        <v>793</v>
      </c>
      <c r="F1181" s="16">
        <v>40492</v>
      </c>
      <c r="G1181" s="16">
        <v>41108.326999999997</v>
      </c>
      <c r="H1181" s="33">
        <v>2334.4</v>
      </c>
      <c r="I1181" s="44">
        <v>125222.63</v>
      </c>
      <c r="J1181" s="44">
        <v>261.69</v>
      </c>
      <c r="K1181" s="46">
        <v>51.838999999999999</v>
      </c>
      <c r="L1181" s="33">
        <v>24.614000000000001</v>
      </c>
      <c r="M1181" s="33">
        <v>32.255000000000003</v>
      </c>
      <c r="N1181" s="33">
        <v>17.474</v>
      </c>
    </row>
    <row r="1182" spans="1:14" x14ac:dyDescent="0.3">
      <c r="A1182" s="36" t="s">
        <v>32</v>
      </c>
      <c r="B1182" s="4">
        <v>2015</v>
      </c>
      <c r="C1182" s="36" t="s">
        <v>49</v>
      </c>
      <c r="D1182" s="36" t="s">
        <v>264</v>
      </c>
      <c r="E1182" s="41">
        <v>2300</v>
      </c>
      <c r="F1182" s="16">
        <v>1281</v>
      </c>
      <c r="G1182" s="16">
        <v>1313.3</v>
      </c>
      <c r="H1182" s="33">
        <v>2334.4</v>
      </c>
      <c r="I1182" s="44">
        <v>363193</v>
      </c>
      <c r="J1182" s="44">
        <v>516.04111111111115</v>
      </c>
      <c r="K1182" s="46">
        <v>0.57099999999999995</v>
      </c>
      <c r="L1182" s="33">
        <v>24.614000000000001</v>
      </c>
      <c r="M1182" s="33">
        <v>32.255000000000003</v>
      </c>
      <c r="N1182" s="33">
        <v>17.474</v>
      </c>
    </row>
    <row r="1183" spans="1:14" x14ac:dyDescent="0.3">
      <c r="A1183" s="36" t="s">
        <v>32</v>
      </c>
      <c r="B1183" s="4">
        <v>2015</v>
      </c>
      <c r="C1183" s="36" t="s">
        <v>27</v>
      </c>
      <c r="D1183" s="36" t="s">
        <v>264</v>
      </c>
      <c r="E1183" s="41">
        <v>1289</v>
      </c>
      <c r="F1183" s="16">
        <v>960</v>
      </c>
      <c r="G1183" s="16">
        <v>947.41499999999996</v>
      </c>
      <c r="H1183" s="33">
        <v>2334.4</v>
      </c>
      <c r="I1183" s="44">
        <v>203545.99</v>
      </c>
      <c r="J1183" s="44">
        <v>425.37</v>
      </c>
      <c r="K1183" s="46">
        <v>0.73499999999999999</v>
      </c>
      <c r="L1183" s="33">
        <v>24.614000000000001</v>
      </c>
      <c r="M1183" s="33">
        <v>32.255000000000003</v>
      </c>
      <c r="N1183" s="33">
        <v>17.474</v>
      </c>
    </row>
    <row r="1184" spans="1:14" x14ac:dyDescent="0.3">
      <c r="A1184" s="36" t="s">
        <v>20</v>
      </c>
      <c r="B1184" s="4">
        <v>2015</v>
      </c>
      <c r="C1184" s="36" t="s">
        <v>49</v>
      </c>
      <c r="D1184" s="36" t="s">
        <v>264</v>
      </c>
      <c r="E1184" s="41">
        <v>182</v>
      </c>
      <c r="F1184" s="16">
        <v>407</v>
      </c>
      <c r="G1184" s="16">
        <v>404.22200000000004</v>
      </c>
      <c r="H1184" s="33" t="s">
        <v>509</v>
      </c>
      <c r="I1184" s="44">
        <v>28739.62</v>
      </c>
      <c r="J1184" s="44">
        <v>60.06</v>
      </c>
      <c r="K1184" s="46">
        <v>2.2210000000000001</v>
      </c>
      <c r="L1184" s="33">
        <v>24.614000000000001</v>
      </c>
      <c r="M1184" s="33">
        <v>32.255000000000003</v>
      </c>
      <c r="N1184" s="33">
        <v>17.474</v>
      </c>
    </row>
    <row r="1185" spans="1:14" x14ac:dyDescent="0.3">
      <c r="A1185" s="36" t="s">
        <v>13</v>
      </c>
      <c r="B1185" s="4">
        <v>2015</v>
      </c>
      <c r="C1185" s="36" t="s">
        <v>49</v>
      </c>
      <c r="D1185" s="36" t="s">
        <v>253</v>
      </c>
      <c r="E1185" s="41">
        <v>5837445</v>
      </c>
      <c r="F1185" s="16">
        <v>12434053</v>
      </c>
      <c r="G1185" s="16">
        <v>12235284.720000001</v>
      </c>
      <c r="H1185" s="33">
        <v>596.70000000000005</v>
      </c>
      <c r="I1185" s="44">
        <v>921790939.89999998</v>
      </c>
      <c r="J1185" s="44">
        <v>1926356.85</v>
      </c>
      <c r="K1185" s="46">
        <v>2.0960000000000001</v>
      </c>
      <c r="L1185" s="33">
        <v>26.527999999999999</v>
      </c>
      <c r="M1185" s="33">
        <v>38.649000000000001</v>
      </c>
      <c r="N1185" s="33">
        <v>15.095000000000001</v>
      </c>
    </row>
    <row r="1186" spans="1:14" x14ac:dyDescent="0.3">
      <c r="A1186" s="36" t="s">
        <v>13</v>
      </c>
      <c r="B1186" s="4">
        <v>2015</v>
      </c>
      <c r="C1186" s="36" t="s">
        <v>120</v>
      </c>
      <c r="D1186" s="36" t="s">
        <v>253</v>
      </c>
      <c r="E1186" s="41">
        <v>24595</v>
      </c>
      <c r="F1186" s="16">
        <v>67107</v>
      </c>
      <c r="G1186" s="16">
        <v>56445.525000000001</v>
      </c>
      <c r="H1186" s="33">
        <v>596.70000000000005</v>
      </c>
      <c r="I1186" s="44">
        <v>3883796.45</v>
      </c>
      <c r="J1186" s="44">
        <v>8116.35</v>
      </c>
      <c r="K1186" s="46">
        <v>2.2949999999999999</v>
      </c>
      <c r="L1186" s="33">
        <v>26.527999999999999</v>
      </c>
      <c r="M1186" s="33">
        <v>38.649000000000001</v>
      </c>
      <c r="N1186" s="33">
        <v>14.985106060606071</v>
      </c>
    </row>
    <row r="1187" spans="1:14" x14ac:dyDescent="0.3">
      <c r="A1187" s="36" t="s">
        <v>18</v>
      </c>
      <c r="B1187" s="4">
        <v>2015</v>
      </c>
      <c r="C1187" s="36" t="s">
        <v>49</v>
      </c>
      <c r="D1187" s="36" t="s">
        <v>253</v>
      </c>
      <c r="E1187" s="41">
        <v>2168888</v>
      </c>
      <c r="F1187" s="16">
        <v>145384798</v>
      </c>
      <c r="G1187" s="16">
        <v>129692995.73599999</v>
      </c>
      <c r="H1187" s="33">
        <v>596.70000000000005</v>
      </c>
      <c r="I1187" s="44">
        <v>342489104.10000002</v>
      </c>
      <c r="J1187" s="44">
        <v>715733.04</v>
      </c>
      <c r="K1187" s="46">
        <v>59.796999999999997</v>
      </c>
      <c r="L1187" s="33">
        <v>26.527999999999999</v>
      </c>
      <c r="M1187" s="33">
        <v>38.649000000000001</v>
      </c>
      <c r="N1187" s="33">
        <v>15.095000000000001</v>
      </c>
    </row>
    <row r="1188" spans="1:14" x14ac:dyDescent="0.3">
      <c r="A1188" s="36" t="s">
        <v>31</v>
      </c>
      <c r="B1188" s="4">
        <v>2015</v>
      </c>
      <c r="C1188" s="36" t="s">
        <v>120</v>
      </c>
      <c r="D1188" s="36" t="s">
        <v>253</v>
      </c>
      <c r="E1188" s="41">
        <v>2198</v>
      </c>
      <c r="F1188" s="16">
        <v>3534</v>
      </c>
      <c r="G1188" s="16">
        <v>3569.5520000000001</v>
      </c>
      <c r="H1188" s="33">
        <v>596.70000000000005</v>
      </c>
      <c r="I1188" s="44">
        <v>347086.18</v>
      </c>
      <c r="J1188" s="44">
        <v>725.34</v>
      </c>
      <c r="K1188" s="46">
        <v>1.6240000000000001</v>
      </c>
      <c r="L1188" s="33">
        <v>26.527999999999999</v>
      </c>
      <c r="M1188" s="33">
        <v>38.649000000000001</v>
      </c>
      <c r="N1188" s="33">
        <v>15.095000000000001</v>
      </c>
    </row>
    <row r="1189" spans="1:14" x14ac:dyDescent="0.3">
      <c r="A1189" s="36" t="s">
        <v>32</v>
      </c>
      <c r="B1189" s="4">
        <v>2015</v>
      </c>
      <c r="C1189" s="36" t="s">
        <v>49</v>
      </c>
      <c r="D1189" s="36" t="s">
        <v>253</v>
      </c>
      <c r="E1189" s="41">
        <v>570013</v>
      </c>
      <c r="F1189" s="16">
        <v>165862</v>
      </c>
      <c r="G1189" s="16">
        <v>214324.88800000001</v>
      </c>
      <c r="H1189" s="33">
        <v>596.70000000000005</v>
      </c>
      <c r="I1189" s="44">
        <v>90010752.829999998</v>
      </c>
      <c r="J1189" s="44">
        <v>188104.29</v>
      </c>
      <c r="K1189" s="46">
        <v>0.376</v>
      </c>
      <c r="L1189" s="33">
        <v>26.872</v>
      </c>
      <c r="M1189" s="33">
        <v>38.649000000000001</v>
      </c>
      <c r="N1189" s="33">
        <v>15.095000000000001</v>
      </c>
    </row>
    <row r="1190" spans="1:14" x14ac:dyDescent="0.3">
      <c r="A1190" s="36" t="s">
        <v>32</v>
      </c>
      <c r="B1190" s="4">
        <v>2015</v>
      </c>
      <c r="C1190" s="36" t="s">
        <v>120</v>
      </c>
      <c r="D1190" s="36" t="s">
        <v>253</v>
      </c>
      <c r="E1190" s="41">
        <v>47215</v>
      </c>
      <c r="F1190" s="16">
        <v>27233</v>
      </c>
      <c r="G1190" s="16">
        <v>28329</v>
      </c>
      <c r="H1190" s="33">
        <v>596.70000000000005</v>
      </c>
      <c r="I1190" s="44">
        <v>7455720.6500000004</v>
      </c>
      <c r="J1190" s="44">
        <v>15580.95</v>
      </c>
      <c r="K1190" s="46">
        <v>0.6</v>
      </c>
      <c r="L1190" s="33">
        <v>26.527999999999999</v>
      </c>
      <c r="M1190" s="33">
        <v>38.649000000000001</v>
      </c>
      <c r="N1190" s="33" t="s">
        <v>510</v>
      </c>
    </row>
    <row r="1191" spans="1:14" x14ac:dyDescent="0.3">
      <c r="A1191" s="36" t="s">
        <v>20</v>
      </c>
      <c r="B1191" s="4">
        <v>2015</v>
      </c>
      <c r="C1191" s="36" t="s">
        <v>27</v>
      </c>
      <c r="D1191" s="36" t="s">
        <v>253</v>
      </c>
      <c r="E1191" s="41">
        <v>9644838</v>
      </c>
      <c r="F1191" s="16">
        <v>26874361</v>
      </c>
      <c r="G1191" s="16">
        <v>26696911.583999999</v>
      </c>
      <c r="H1191" s="33">
        <v>596.70000000000005</v>
      </c>
      <c r="I1191" s="44">
        <v>1523016369</v>
      </c>
      <c r="J1191" s="44">
        <v>3182796.54</v>
      </c>
      <c r="K1191" s="46">
        <v>2.7679999999999998</v>
      </c>
      <c r="L1191" s="33">
        <v>26.527999999999999</v>
      </c>
      <c r="M1191" s="33">
        <v>38.649000000000001</v>
      </c>
      <c r="N1191" s="33">
        <v>15.095000000000001</v>
      </c>
    </row>
    <row r="1192" spans="1:14" x14ac:dyDescent="0.3">
      <c r="A1192" s="36" t="s">
        <v>22</v>
      </c>
      <c r="B1192" s="4">
        <v>2015</v>
      </c>
      <c r="C1192" s="36" t="s">
        <v>49</v>
      </c>
      <c r="D1192" s="36" t="s">
        <v>295</v>
      </c>
      <c r="E1192" s="41">
        <v>105450</v>
      </c>
      <c r="F1192" s="16">
        <v>148705</v>
      </c>
      <c r="G1192" s="16">
        <v>158385.9</v>
      </c>
      <c r="H1192" s="33">
        <v>1247.5999999999999</v>
      </c>
      <c r="I1192" s="44">
        <v>16651609.5</v>
      </c>
      <c r="J1192" s="44">
        <v>34798.5</v>
      </c>
      <c r="K1192" s="46">
        <v>1.502</v>
      </c>
      <c r="L1192" s="33">
        <v>19.035</v>
      </c>
      <c r="M1192" s="33">
        <v>29.125</v>
      </c>
      <c r="N1192" s="33">
        <v>10.433</v>
      </c>
    </row>
    <row r="1193" spans="1:14" x14ac:dyDescent="0.3">
      <c r="A1193" s="36" t="s">
        <v>13</v>
      </c>
      <c r="B1193" s="4">
        <v>2015</v>
      </c>
      <c r="C1193" s="36" t="s">
        <v>49</v>
      </c>
      <c r="D1193" s="36" t="s">
        <v>295</v>
      </c>
      <c r="E1193" s="41">
        <v>252163</v>
      </c>
      <c r="F1193" s="16">
        <v>591755</v>
      </c>
      <c r="G1193" s="16">
        <v>452632.58499999996</v>
      </c>
      <c r="H1193" s="33">
        <v>1247.5999999999999</v>
      </c>
      <c r="I1193" s="44">
        <v>39819059.329999998</v>
      </c>
      <c r="J1193" s="44">
        <v>83213.789999999994</v>
      </c>
      <c r="K1193" s="46">
        <v>1.7949999999999999</v>
      </c>
      <c r="L1193" s="33">
        <v>19.035</v>
      </c>
      <c r="M1193" s="33">
        <v>29.125</v>
      </c>
      <c r="N1193" s="33">
        <v>10.433</v>
      </c>
    </row>
    <row r="1194" spans="1:14" x14ac:dyDescent="0.3">
      <c r="A1194" s="36" t="s">
        <v>13</v>
      </c>
      <c r="B1194" s="4">
        <v>2015</v>
      </c>
      <c r="C1194" s="36" t="s">
        <v>120</v>
      </c>
      <c r="D1194" s="36" t="s">
        <v>295</v>
      </c>
      <c r="E1194" s="41">
        <v>13043</v>
      </c>
      <c r="F1194" s="16">
        <v>50137</v>
      </c>
      <c r="G1194" s="16">
        <v>49693.83</v>
      </c>
      <c r="H1194" s="33">
        <v>1247.5999999999999</v>
      </c>
      <c r="I1194" s="44">
        <v>2059620.13</v>
      </c>
      <c r="J1194" s="44">
        <v>4304.1899999999996</v>
      </c>
      <c r="K1194" s="46">
        <v>3.81</v>
      </c>
      <c r="L1194" s="33">
        <v>19.779</v>
      </c>
      <c r="M1194" s="33">
        <v>29.125</v>
      </c>
      <c r="N1194" s="33">
        <v>10.433</v>
      </c>
    </row>
    <row r="1195" spans="1:14" x14ac:dyDescent="0.3">
      <c r="A1195" s="36" t="s">
        <v>18</v>
      </c>
      <c r="B1195" s="4">
        <v>2015</v>
      </c>
      <c r="C1195" s="36" t="s">
        <v>705</v>
      </c>
      <c r="D1195" s="36" t="s">
        <v>295</v>
      </c>
      <c r="E1195" s="41">
        <v>95538</v>
      </c>
      <c r="F1195" s="16">
        <v>5656014</v>
      </c>
      <c r="G1195" s="16">
        <v>6066663</v>
      </c>
      <c r="H1195" s="33">
        <v>1247.5999999999999</v>
      </c>
      <c r="I1195" s="44">
        <v>15086405.58</v>
      </c>
      <c r="J1195" s="44">
        <v>31527.54</v>
      </c>
      <c r="K1195" s="46">
        <v>63.5</v>
      </c>
      <c r="L1195" s="33">
        <v>19.035</v>
      </c>
      <c r="M1195" s="33">
        <v>29.125</v>
      </c>
      <c r="N1195" s="33">
        <v>10.433</v>
      </c>
    </row>
    <row r="1196" spans="1:14" x14ac:dyDescent="0.3">
      <c r="A1196" s="36" t="s">
        <v>31</v>
      </c>
      <c r="B1196" s="4">
        <v>2015</v>
      </c>
      <c r="C1196" s="36" t="s">
        <v>49</v>
      </c>
      <c r="D1196" s="36" t="s">
        <v>295</v>
      </c>
      <c r="E1196" s="41">
        <v>102</v>
      </c>
      <c r="F1196" s="16">
        <v>97</v>
      </c>
      <c r="G1196" s="16">
        <v>97.92</v>
      </c>
      <c r="H1196" s="33">
        <v>1247.5999999999999</v>
      </c>
      <c r="I1196" s="44">
        <v>16106.82</v>
      </c>
      <c r="J1196" s="44">
        <v>33.659999999999997</v>
      </c>
      <c r="K1196" s="46">
        <v>0.96</v>
      </c>
      <c r="L1196" s="33">
        <v>19.035</v>
      </c>
      <c r="M1196" s="33">
        <v>29.125</v>
      </c>
      <c r="N1196" s="33">
        <v>10.433</v>
      </c>
    </row>
    <row r="1197" spans="1:14" x14ac:dyDescent="0.3">
      <c r="A1197" s="36" t="s">
        <v>32</v>
      </c>
      <c r="B1197" s="4">
        <v>2015</v>
      </c>
      <c r="C1197" s="36" t="s">
        <v>49</v>
      </c>
      <c r="D1197" s="36" t="s">
        <v>295</v>
      </c>
      <c r="E1197" s="41">
        <v>11940</v>
      </c>
      <c r="F1197" s="16">
        <v>7876</v>
      </c>
      <c r="G1197" s="16">
        <v>9934.08</v>
      </c>
      <c r="H1197" s="33">
        <v>1247.5999999999999</v>
      </c>
      <c r="I1197" s="44">
        <v>1885445.4</v>
      </c>
      <c r="J1197" s="44">
        <v>3940.2</v>
      </c>
      <c r="K1197" s="46">
        <v>0.83199999999999996</v>
      </c>
      <c r="L1197" s="33">
        <v>19.035</v>
      </c>
      <c r="M1197" s="33">
        <v>29.125</v>
      </c>
      <c r="N1197" s="33">
        <v>10.433</v>
      </c>
    </row>
    <row r="1198" spans="1:14" x14ac:dyDescent="0.3">
      <c r="A1198" s="36" t="s">
        <v>32</v>
      </c>
      <c r="B1198" s="4">
        <v>2015</v>
      </c>
      <c r="C1198" s="36" t="s">
        <v>120</v>
      </c>
      <c r="D1198" s="36" t="s">
        <v>295</v>
      </c>
      <c r="E1198" s="41">
        <v>59</v>
      </c>
      <c r="F1198" s="16">
        <v>26</v>
      </c>
      <c r="G1198" s="16">
        <v>27.435000000000002</v>
      </c>
      <c r="H1198" s="33">
        <v>1247.5999999999999</v>
      </c>
      <c r="I1198" s="44">
        <v>9316.69</v>
      </c>
      <c r="J1198" s="44">
        <v>19.47</v>
      </c>
      <c r="K1198" s="46">
        <v>0.46500000000000002</v>
      </c>
      <c r="L1198" s="33">
        <v>19.035</v>
      </c>
      <c r="M1198" s="33">
        <v>29.125</v>
      </c>
      <c r="N1198" s="33">
        <v>10.433</v>
      </c>
    </row>
    <row r="1199" spans="1:14" x14ac:dyDescent="0.3">
      <c r="A1199" s="36" t="s">
        <v>20</v>
      </c>
      <c r="B1199" s="4">
        <v>2015</v>
      </c>
      <c r="C1199" s="36" t="s">
        <v>27</v>
      </c>
      <c r="D1199" s="36" t="s">
        <v>295</v>
      </c>
      <c r="E1199" s="41">
        <v>342650</v>
      </c>
      <c r="F1199" s="16">
        <v>790370</v>
      </c>
      <c r="G1199" s="16">
        <v>573938.75</v>
      </c>
      <c r="H1199" s="33">
        <v>1247.5999999999999</v>
      </c>
      <c r="I1199" s="44">
        <v>54107861.5</v>
      </c>
      <c r="J1199" s="44">
        <v>113074.5</v>
      </c>
      <c r="K1199" s="46">
        <v>1.675</v>
      </c>
      <c r="L1199" s="33">
        <v>19.035</v>
      </c>
      <c r="M1199" s="33">
        <v>29.125</v>
      </c>
      <c r="N1199" s="33">
        <v>10.433</v>
      </c>
    </row>
    <row r="1200" spans="1:14" x14ac:dyDescent="0.3">
      <c r="A1200" s="36" t="s">
        <v>22</v>
      </c>
      <c r="B1200" s="4">
        <v>2015</v>
      </c>
      <c r="C1200" s="36" t="s">
        <v>176</v>
      </c>
      <c r="D1200" s="36" t="s">
        <v>322</v>
      </c>
      <c r="E1200" s="41">
        <v>20816</v>
      </c>
      <c r="F1200" s="16">
        <v>16319.744000000001</v>
      </c>
      <c r="G1200" s="16">
        <v>16319.744000000001</v>
      </c>
      <c r="H1200" s="33">
        <v>1085.5999999999999</v>
      </c>
      <c r="I1200" s="44">
        <v>3287054.56</v>
      </c>
      <c r="J1200" s="44">
        <v>6522.0100000000011</v>
      </c>
      <c r="K1200" s="46">
        <v>0.78400000000000003</v>
      </c>
      <c r="L1200" s="33">
        <v>23.588999999999999</v>
      </c>
      <c r="M1200" s="33">
        <v>34.244</v>
      </c>
      <c r="N1200" s="33">
        <v>14.137</v>
      </c>
    </row>
    <row r="1201" spans="1:14" x14ac:dyDescent="0.3">
      <c r="A1201" s="36" t="s">
        <v>13</v>
      </c>
      <c r="B1201" s="4">
        <v>2015</v>
      </c>
      <c r="C1201" s="36" t="s">
        <v>176</v>
      </c>
      <c r="D1201" s="36" t="s">
        <v>322</v>
      </c>
      <c r="E1201" s="41">
        <v>145866</v>
      </c>
      <c r="F1201" s="16">
        <v>88110</v>
      </c>
      <c r="G1201" s="16">
        <v>88540.661999999997</v>
      </c>
      <c r="H1201" s="33">
        <v>1085.5999999999999</v>
      </c>
      <c r="I1201" s="44">
        <v>23033700.059999999</v>
      </c>
      <c r="J1201" s="44">
        <v>254010.40714285715</v>
      </c>
      <c r="K1201" s="46">
        <v>0.60699999999999998</v>
      </c>
      <c r="L1201" s="33">
        <v>23.588999999999999</v>
      </c>
      <c r="M1201" s="33">
        <v>34.244</v>
      </c>
      <c r="N1201" s="33">
        <v>14.137</v>
      </c>
    </row>
    <row r="1202" spans="1:14" x14ac:dyDescent="0.3">
      <c r="A1202" s="36" t="s">
        <v>13</v>
      </c>
      <c r="B1202" s="4">
        <v>2015</v>
      </c>
      <c r="C1202" s="36" t="s">
        <v>324</v>
      </c>
      <c r="D1202" s="36" t="s">
        <v>322</v>
      </c>
      <c r="E1202" s="41">
        <v>1016623</v>
      </c>
      <c r="F1202" s="16" t="s">
        <v>511</v>
      </c>
      <c r="G1202" s="16">
        <v>673004.42599999998</v>
      </c>
      <c r="H1202" s="33">
        <v>1085.5999999999999</v>
      </c>
      <c r="I1202" s="44">
        <v>160534937.90000001</v>
      </c>
      <c r="J1202" s="44">
        <v>335485.59000000003</v>
      </c>
      <c r="K1202" s="46">
        <v>0.66200000000000003</v>
      </c>
      <c r="L1202" s="33">
        <v>23.588999999999999</v>
      </c>
      <c r="M1202" s="33">
        <v>34.244</v>
      </c>
      <c r="N1202" s="33">
        <v>14.137</v>
      </c>
    </row>
    <row r="1203" spans="1:14" x14ac:dyDescent="0.3">
      <c r="A1203" s="36" t="s">
        <v>32</v>
      </c>
      <c r="B1203" s="4">
        <v>2015</v>
      </c>
      <c r="C1203" s="36" t="s">
        <v>176</v>
      </c>
      <c r="D1203" s="36" t="s">
        <v>322</v>
      </c>
      <c r="E1203" s="41">
        <v>43173</v>
      </c>
      <c r="F1203" s="16">
        <v>63550.655999999995</v>
      </c>
      <c r="G1203" s="16">
        <v>63550.655999999995</v>
      </c>
      <c r="H1203" s="33">
        <v>1085.5999999999999</v>
      </c>
      <c r="I1203" s="44">
        <v>6817448.4299999997</v>
      </c>
      <c r="J1203" s="44">
        <v>14247.09</v>
      </c>
      <c r="K1203" s="46">
        <v>1.472</v>
      </c>
      <c r="L1203" s="33">
        <v>23.588999999999999</v>
      </c>
      <c r="M1203" s="33">
        <v>34.244</v>
      </c>
      <c r="N1203" s="33">
        <v>14.137</v>
      </c>
    </row>
    <row r="1204" spans="1:14" x14ac:dyDescent="0.3">
      <c r="A1204" s="36" t="s">
        <v>20</v>
      </c>
      <c r="B1204" s="4">
        <v>2015</v>
      </c>
      <c r="C1204" s="36" t="s">
        <v>27</v>
      </c>
      <c r="D1204" s="36" t="s">
        <v>322</v>
      </c>
      <c r="E1204" s="41">
        <v>71027</v>
      </c>
      <c r="F1204" s="16">
        <v>113701</v>
      </c>
      <c r="G1204" s="16">
        <v>103486.33900000001</v>
      </c>
      <c r="H1204" s="33">
        <v>1085.5999999999999</v>
      </c>
      <c r="I1204" s="44">
        <v>11215873.57</v>
      </c>
      <c r="J1204" s="44">
        <v>23438.91</v>
      </c>
      <c r="K1204" s="46">
        <v>1.4570000000000001</v>
      </c>
      <c r="L1204" s="33">
        <v>23.588999999999999</v>
      </c>
      <c r="M1204" s="33">
        <v>34.244</v>
      </c>
      <c r="N1204" s="33">
        <v>14.137</v>
      </c>
    </row>
    <row r="1205" spans="1:14" x14ac:dyDescent="0.3">
      <c r="A1205" s="36" t="s">
        <v>22</v>
      </c>
      <c r="B1205" s="4">
        <v>2015</v>
      </c>
      <c r="C1205" s="36" t="s">
        <v>176</v>
      </c>
      <c r="D1205" s="36" t="s">
        <v>28</v>
      </c>
      <c r="E1205" s="41">
        <v>10132</v>
      </c>
      <c r="F1205" s="16">
        <v>11127</v>
      </c>
      <c r="G1205" s="16">
        <v>7274.7759999999998</v>
      </c>
      <c r="H1205" s="33">
        <v>1717</v>
      </c>
      <c r="I1205" s="44">
        <v>1599944.12</v>
      </c>
      <c r="J1205" s="44">
        <v>3343.56</v>
      </c>
      <c r="K1205" s="46">
        <v>0.71799999999999997</v>
      </c>
      <c r="L1205" s="33">
        <v>26.047000000000001</v>
      </c>
      <c r="M1205" s="33">
        <v>35.465000000000003</v>
      </c>
      <c r="N1205" s="33">
        <v>16.827000000000002</v>
      </c>
    </row>
    <row r="1206" spans="1:14" x14ac:dyDescent="0.3">
      <c r="A1206" s="36" t="s">
        <v>13</v>
      </c>
      <c r="B1206" s="4">
        <v>2015</v>
      </c>
      <c r="C1206" s="36" t="s">
        <v>176</v>
      </c>
      <c r="D1206" s="36" t="s">
        <v>28</v>
      </c>
      <c r="E1206" s="41">
        <v>247163.70967741936</v>
      </c>
      <c r="F1206" s="16">
        <v>612966</v>
      </c>
      <c r="G1206" s="16">
        <v>612966</v>
      </c>
      <c r="H1206" s="33">
        <v>1717</v>
      </c>
      <c r="I1206" s="44">
        <v>37262022.700000003</v>
      </c>
      <c r="J1206" s="44">
        <v>77870.100000000006</v>
      </c>
      <c r="K1206" s="46">
        <v>2.48</v>
      </c>
      <c r="L1206" s="33">
        <v>26.047000000000001</v>
      </c>
      <c r="M1206" s="33">
        <v>35.465000000000003</v>
      </c>
      <c r="N1206" s="33">
        <v>16.827000000000002</v>
      </c>
    </row>
    <row r="1207" spans="1:14" x14ac:dyDescent="0.3">
      <c r="A1207" s="36" t="s">
        <v>13</v>
      </c>
      <c r="B1207" s="4">
        <v>2015</v>
      </c>
      <c r="C1207" s="36" t="s">
        <v>120</v>
      </c>
      <c r="D1207" s="36" t="s">
        <v>28</v>
      </c>
      <c r="E1207" s="41">
        <v>1310585</v>
      </c>
      <c r="F1207" s="16">
        <v>4424392</v>
      </c>
      <c r="G1207" s="16">
        <v>4134895.6749999998</v>
      </c>
      <c r="H1207" s="33" t="s">
        <v>513</v>
      </c>
      <c r="I1207" s="44">
        <v>206954477.40000001</v>
      </c>
      <c r="J1207" s="44" t="s">
        <v>514</v>
      </c>
      <c r="K1207" s="46">
        <v>3.1549999999999998</v>
      </c>
      <c r="L1207" s="33">
        <v>26.047000000000001</v>
      </c>
      <c r="M1207" s="33">
        <v>35.465000000000003</v>
      </c>
      <c r="N1207" s="33">
        <v>16.827000000000002</v>
      </c>
    </row>
    <row r="1208" spans="1:14" x14ac:dyDescent="0.3">
      <c r="A1208" s="36" t="s">
        <v>13</v>
      </c>
      <c r="B1208" s="4">
        <v>2015</v>
      </c>
      <c r="C1208" s="36" t="s">
        <v>324</v>
      </c>
      <c r="D1208" s="36" t="s">
        <v>28</v>
      </c>
      <c r="E1208" s="41">
        <v>3977400</v>
      </c>
      <c r="F1208" s="16">
        <v>10910896</v>
      </c>
      <c r="G1208" s="16">
        <v>10623635.399999999</v>
      </c>
      <c r="H1208" s="33">
        <v>1717</v>
      </c>
      <c r="I1208" s="44">
        <v>628071234</v>
      </c>
      <c r="J1208" s="44">
        <v>1312542</v>
      </c>
      <c r="K1208" s="46">
        <v>2.6709999999999998</v>
      </c>
      <c r="L1208" s="33">
        <v>26.047000000000001</v>
      </c>
      <c r="M1208" s="33">
        <v>35.465000000000003</v>
      </c>
      <c r="N1208" s="33">
        <v>16.827000000000002</v>
      </c>
    </row>
    <row r="1209" spans="1:14" x14ac:dyDescent="0.3">
      <c r="A1209" s="36" t="s">
        <v>18</v>
      </c>
      <c r="B1209" s="4">
        <v>2015</v>
      </c>
      <c r="C1209" s="36" t="s">
        <v>705</v>
      </c>
      <c r="D1209" s="36" t="s">
        <v>28</v>
      </c>
      <c r="E1209" s="41">
        <v>17403</v>
      </c>
      <c r="F1209" s="16">
        <v>1327805</v>
      </c>
      <c r="G1209" s="16">
        <v>1393057.9409999999</v>
      </c>
      <c r="H1209" s="33">
        <v>1717</v>
      </c>
      <c r="I1209" s="44">
        <v>2748107.73</v>
      </c>
      <c r="J1209" s="44">
        <v>5742.99</v>
      </c>
      <c r="K1209" s="46">
        <v>80.046999999999997</v>
      </c>
      <c r="L1209" s="33">
        <v>26.047000000000001</v>
      </c>
      <c r="M1209" s="33">
        <v>35.465000000000003</v>
      </c>
      <c r="N1209" s="33">
        <v>16.827000000000002</v>
      </c>
    </row>
    <row r="1210" spans="1:14" x14ac:dyDescent="0.3">
      <c r="A1210" s="36" t="s">
        <v>31</v>
      </c>
      <c r="B1210" s="4">
        <v>2015</v>
      </c>
      <c r="C1210" s="36" t="s">
        <v>49</v>
      </c>
      <c r="D1210" s="36" t="s">
        <v>28</v>
      </c>
      <c r="E1210" s="41">
        <v>7225</v>
      </c>
      <c r="F1210" s="16">
        <v>9407</v>
      </c>
      <c r="G1210" s="16">
        <v>9378.0500000000011</v>
      </c>
      <c r="H1210" s="33">
        <v>1717</v>
      </c>
      <c r="I1210" s="44">
        <v>1140899.75</v>
      </c>
      <c r="J1210" s="44">
        <v>2384.25</v>
      </c>
      <c r="K1210" s="46">
        <v>1.298</v>
      </c>
      <c r="L1210" s="33">
        <v>26.047000000000001</v>
      </c>
      <c r="M1210" s="33">
        <v>35.465000000000003</v>
      </c>
      <c r="N1210" s="33">
        <v>16.827000000000002</v>
      </c>
    </row>
    <row r="1211" spans="1:14" x14ac:dyDescent="0.3">
      <c r="A1211" s="36" t="s">
        <v>32</v>
      </c>
      <c r="B1211" s="4">
        <v>2015</v>
      </c>
      <c r="C1211" s="36" t="s">
        <v>49</v>
      </c>
      <c r="D1211" s="36" t="s">
        <v>28</v>
      </c>
      <c r="E1211" s="41">
        <v>63103</v>
      </c>
      <c r="F1211" s="16">
        <v>43563</v>
      </c>
      <c r="G1211" s="16">
        <v>36662.843000000001</v>
      </c>
      <c r="H1211" s="33">
        <v>1717</v>
      </c>
      <c r="I1211" s="44">
        <v>9964594.7300000004</v>
      </c>
      <c r="J1211" s="44">
        <v>20823.990000000002</v>
      </c>
      <c r="K1211" s="46">
        <v>0.58099999999999996</v>
      </c>
      <c r="L1211" s="33">
        <v>26.047000000000001</v>
      </c>
      <c r="M1211" s="33">
        <v>35.465000000000003</v>
      </c>
      <c r="N1211" s="33">
        <v>16.827000000000002</v>
      </c>
    </row>
    <row r="1212" spans="1:14" x14ac:dyDescent="0.3">
      <c r="A1212" s="36" t="s">
        <v>32</v>
      </c>
      <c r="B1212" s="4">
        <v>2015</v>
      </c>
      <c r="C1212" s="36" t="s">
        <v>27</v>
      </c>
      <c r="D1212" s="36" t="s">
        <v>28</v>
      </c>
      <c r="E1212" s="41">
        <v>11177</v>
      </c>
      <c r="F1212" s="16">
        <v>10658</v>
      </c>
      <c r="G1212" s="16">
        <v>10059.300000000001</v>
      </c>
      <c r="H1212" s="33">
        <v>1717</v>
      </c>
      <c r="I1212" s="44">
        <v>1764960.07</v>
      </c>
      <c r="J1212" s="44">
        <v>3688.41</v>
      </c>
      <c r="K1212" s="46">
        <v>0.9</v>
      </c>
      <c r="L1212" s="33">
        <v>26.047000000000001</v>
      </c>
      <c r="M1212" s="33">
        <v>35.465000000000003</v>
      </c>
      <c r="N1212" s="33">
        <v>16.827000000000002</v>
      </c>
    </row>
    <row r="1213" spans="1:14" x14ac:dyDescent="0.3">
      <c r="A1213" s="36" t="s">
        <v>20</v>
      </c>
      <c r="B1213" s="4">
        <v>2015</v>
      </c>
      <c r="C1213" s="36" t="s">
        <v>27</v>
      </c>
      <c r="D1213" s="36" t="s">
        <v>28</v>
      </c>
      <c r="E1213" s="41">
        <v>339851</v>
      </c>
      <c r="F1213" s="16">
        <v>788503</v>
      </c>
      <c r="G1213" s="16">
        <v>744613.54099999997</v>
      </c>
      <c r="H1213" s="33">
        <v>1717</v>
      </c>
      <c r="I1213" s="44">
        <v>53665871.409999996</v>
      </c>
      <c r="J1213" s="44">
        <v>112150.83</v>
      </c>
      <c r="K1213" s="46">
        <v>2.1909999999999998</v>
      </c>
      <c r="L1213" s="33">
        <v>26.047000000000001</v>
      </c>
      <c r="M1213" s="33">
        <v>35.465000000000003</v>
      </c>
      <c r="N1213" s="33">
        <v>16.827000000000002</v>
      </c>
    </row>
    <row r="1214" spans="1:14" x14ac:dyDescent="0.3">
      <c r="A1214" s="36" t="s">
        <v>13</v>
      </c>
      <c r="B1214" s="4">
        <v>2016</v>
      </c>
      <c r="C1214" s="36" t="s">
        <v>49</v>
      </c>
      <c r="D1214" s="36" t="s">
        <v>515</v>
      </c>
      <c r="E1214" s="41">
        <v>131000</v>
      </c>
      <c r="F1214" s="16">
        <v>220000</v>
      </c>
      <c r="G1214" s="16">
        <v>210386</v>
      </c>
      <c r="H1214" s="33">
        <v>2933.7</v>
      </c>
      <c r="I1214" s="44">
        <v>20075750</v>
      </c>
      <c r="J1214" s="44" t="s">
        <v>516</v>
      </c>
      <c r="K1214" s="46">
        <v>1.6060000000000001</v>
      </c>
      <c r="L1214" s="33">
        <v>21.042999999999999</v>
      </c>
      <c r="M1214" s="33">
        <v>30.565000000000001</v>
      </c>
      <c r="N1214" s="33">
        <v>13.52</v>
      </c>
    </row>
    <row r="1215" spans="1:14" x14ac:dyDescent="0.3">
      <c r="A1215" s="36" t="s">
        <v>18</v>
      </c>
      <c r="B1215" s="4">
        <v>2016</v>
      </c>
      <c r="C1215" s="36" t="s">
        <v>705</v>
      </c>
      <c r="D1215" s="36" t="s">
        <v>515</v>
      </c>
      <c r="E1215" s="41">
        <v>2075</v>
      </c>
      <c r="F1215" s="16">
        <v>44405</v>
      </c>
      <c r="G1215" s="16">
        <v>44405</v>
      </c>
      <c r="H1215" s="33">
        <v>2933.7</v>
      </c>
      <c r="I1215" s="44">
        <v>317993.75</v>
      </c>
      <c r="J1215" s="44">
        <v>726.25</v>
      </c>
      <c r="K1215" s="46">
        <v>21.4</v>
      </c>
      <c r="L1215" s="33">
        <v>21.042999999999999</v>
      </c>
      <c r="M1215" s="33">
        <v>30.565000000000001</v>
      </c>
      <c r="N1215" s="33">
        <v>13.52</v>
      </c>
    </row>
    <row r="1216" spans="1:14" x14ac:dyDescent="0.3">
      <c r="A1216" s="36" t="s">
        <v>31</v>
      </c>
      <c r="B1216" s="4">
        <v>2016</v>
      </c>
      <c r="C1216" s="36" t="s">
        <v>49</v>
      </c>
      <c r="D1216" s="36" t="s">
        <v>515</v>
      </c>
      <c r="E1216" s="41">
        <v>540</v>
      </c>
      <c r="F1216" s="16">
        <v>433</v>
      </c>
      <c r="G1216" s="16">
        <v>441.71999999999997</v>
      </c>
      <c r="H1216" s="33">
        <v>2933.7</v>
      </c>
      <c r="I1216" s="44">
        <v>82755</v>
      </c>
      <c r="J1216" s="44">
        <v>189</v>
      </c>
      <c r="K1216" s="46">
        <v>0.81799999999999995</v>
      </c>
      <c r="L1216" s="33">
        <v>21.042999999999999</v>
      </c>
      <c r="M1216" s="33">
        <v>30.565000000000001</v>
      </c>
      <c r="N1216" s="33">
        <v>13.52</v>
      </c>
    </row>
    <row r="1217" spans="1:14" x14ac:dyDescent="0.3">
      <c r="A1217" s="36" t="s">
        <v>32</v>
      </c>
      <c r="B1217" s="4">
        <v>2016</v>
      </c>
      <c r="C1217" s="36" t="s">
        <v>49</v>
      </c>
      <c r="D1217" s="36" t="s">
        <v>515</v>
      </c>
      <c r="E1217" s="41">
        <v>1118</v>
      </c>
      <c r="F1217" s="16">
        <v>966</v>
      </c>
      <c r="G1217" s="16">
        <v>925.70399999999995</v>
      </c>
      <c r="H1217" s="33">
        <v>2933.7</v>
      </c>
      <c r="I1217" s="44">
        <v>171333.5</v>
      </c>
      <c r="J1217" s="44">
        <v>391.3</v>
      </c>
      <c r="K1217" s="46">
        <v>0.82799999999999996</v>
      </c>
      <c r="L1217" s="33">
        <v>21.042999999999999</v>
      </c>
      <c r="M1217" s="33">
        <v>30.565000000000001</v>
      </c>
      <c r="N1217" s="33">
        <v>13.52</v>
      </c>
    </row>
    <row r="1218" spans="1:14" x14ac:dyDescent="0.3">
      <c r="A1218" s="36" t="s">
        <v>32</v>
      </c>
      <c r="B1218" s="4">
        <v>2016</v>
      </c>
      <c r="C1218" s="36" t="s">
        <v>27</v>
      </c>
      <c r="D1218" s="36" t="s">
        <v>515</v>
      </c>
      <c r="E1218" s="41">
        <v>1408</v>
      </c>
      <c r="F1218" s="16">
        <v>1235</v>
      </c>
      <c r="G1218" s="16">
        <v>1201.0239999999999</v>
      </c>
      <c r="H1218" s="33">
        <v>2933.7</v>
      </c>
      <c r="I1218" s="44">
        <v>215776</v>
      </c>
      <c r="J1218" s="44">
        <v>492.8</v>
      </c>
      <c r="K1218" s="46">
        <v>0.85299999999999998</v>
      </c>
      <c r="L1218" s="33">
        <v>21.042999999999999</v>
      </c>
      <c r="M1218" s="33">
        <v>30.565000000000001</v>
      </c>
      <c r="N1218" s="33">
        <v>13.52</v>
      </c>
    </row>
    <row r="1219" spans="1:14" x14ac:dyDescent="0.3">
      <c r="A1219" s="36" t="s">
        <v>20</v>
      </c>
      <c r="B1219" s="4">
        <v>2016</v>
      </c>
      <c r="C1219" s="36" t="s">
        <v>27</v>
      </c>
      <c r="D1219" s="36" t="s">
        <v>515</v>
      </c>
      <c r="E1219" s="41">
        <v>3910</v>
      </c>
      <c r="F1219" s="16">
        <v>7700</v>
      </c>
      <c r="G1219" s="16">
        <v>8230.5499999999993</v>
      </c>
      <c r="H1219" s="33">
        <v>2933.7</v>
      </c>
      <c r="I1219" s="44">
        <v>599207.5</v>
      </c>
      <c r="J1219" s="44">
        <v>1368.5</v>
      </c>
      <c r="K1219" s="46">
        <v>2.105</v>
      </c>
      <c r="L1219" s="33">
        <v>21.042999999999999</v>
      </c>
      <c r="M1219" s="33">
        <v>30.565000000000001</v>
      </c>
      <c r="N1219" s="33">
        <v>13.52</v>
      </c>
    </row>
    <row r="1220" spans="1:14" x14ac:dyDescent="0.3">
      <c r="A1220" s="36" t="s">
        <v>22</v>
      </c>
      <c r="B1220" s="4">
        <v>2016</v>
      </c>
      <c r="C1220" s="36" t="s">
        <v>49</v>
      </c>
      <c r="D1220" s="36" t="s">
        <v>243</v>
      </c>
      <c r="E1220" s="41">
        <v>4777</v>
      </c>
      <c r="F1220" s="16">
        <v>3456</v>
      </c>
      <c r="G1220" s="16">
        <v>3611.4119999999998</v>
      </c>
      <c r="H1220" s="33">
        <v>1205.5999999999999</v>
      </c>
      <c r="I1220" s="44">
        <v>732075.25</v>
      </c>
      <c r="J1220" s="44">
        <v>1671.95</v>
      </c>
      <c r="K1220" s="46">
        <v>0.75600000000000001</v>
      </c>
      <c r="L1220" s="33">
        <v>26.602</v>
      </c>
      <c r="M1220" s="33">
        <v>37.408000000000001</v>
      </c>
      <c r="N1220" s="33">
        <v>16.643999999999998</v>
      </c>
    </row>
    <row r="1221" spans="1:14" x14ac:dyDescent="0.3">
      <c r="A1221" s="36" t="s">
        <v>13</v>
      </c>
      <c r="B1221" s="4">
        <v>2016</v>
      </c>
      <c r="C1221" s="36" t="s">
        <v>176</v>
      </c>
      <c r="D1221" s="36" t="s">
        <v>243</v>
      </c>
      <c r="E1221" s="41">
        <v>556827</v>
      </c>
      <c r="F1221" s="16">
        <v>949371</v>
      </c>
      <c r="G1221" s="16">
        <v>966651.67200000002</v>
      </c>
      <c r="H1221" s="33">
        <v>1205.5999999999999</v>
      </c>
      <c r="I1221" s="44">
        <v>85333737.75</v>
      </c>
      <c r="J1221" s="44">
        <v>194889.45</v>
      </c>
      <c r="K1221" s="46">
        <v>1.736</v>
      </c>
      <c r="L1221" s="33">
        <v>26.602</v>
      </c>
      <c r="M1221" s="33">
        <v>37.408000000000001</v>
      </c>
      <c r="N1221" s="33">
        <v>16.643999999999998</v>
      </c>
    </row>
    <row r="1222" spans="1:14" x14ac:dyDescent="0.3">
      <c r="A1222" s="36" t="s">
        <v>13</v>
      </c>
      <c r="B1222" s="4">
        <v>2016</v>
      </c>
      <c r="C1222" s="36" t="s">
        <v>120</v>
      </c>
      <c r="D1222" s="36" t="s">
        <v>243</v>
      </c>
      <c r="E1222" s="41" t="s">
        <v>737</v>
      </c>
      <c r="F1222" s="16">
        <v>224329</v>
      </c>
      <c r="G1222" s="16" t="s">
        <v>737</v>
      </c>
      <c r="H1222" s="33">
        <v>1205.5999999999999</v>
      </c>
      <c r="I1222" s="44">
        <v>12922499.75</v>
      </c>
      <c r="J1222" s="44">
        <v>360470.63551724143</v>
      </c>
      <c r="K1222" s="46" t="s">
        <v>737</v>
      </c>
      <c r="L1222" s="33">
        <v>26.602</v>
      </c>
      <c r="M1222" s="33">
        <v>37.408000000000001</v>
      </c>
      <c r="N1222" s="33">
        <v>16.643999999999998</v>
      </c>
    </row>
    <row r="1223" spans="1:14" x14ac:dyDescent="0.3">
      <c r="A1223" s="36" t="s">
        <v>13</v>
      </c>
      <c r="B1223" s="4">
        <v>2016</v>
      </c>
      <c r="C1223" s="36" t="s">
        <v>324</v>
      </c>
      <c r="D1223" s="36" t="s">
        <v>243</v>
      </c>
      <c r="E1223" s="41">
        <v>2698627</v>
      </c>
      <c r="F1223" s="16">
        <v>7065073</v>
      </c>
      <c r="G1223" s="16">
        <v>6938170.0170000009</v>
      </c>
      <c r="H1223" s="33">
        <v>1205.5999999999999</v>
      </c>
      <c r="I1223" s="44">
        <v>413564587.80000001</v>
      </c>
      <c r="J1223" s="44">
        <v>944519.45</v>
      </c>
      <c r="K1223" s="46">
        <v>2.5710000000000002</v>
      </c>
      <c r="L1223" s="33">
        <v>26.602</v>
      </c>
      <c r="M1223" s="33">
        <v>37.408000000000001</v>
      </c>
      <c r="N1223" s="33">
        <v>16.643999999999998</v>
      </c>
    </row>
    <row r="1224" spans="1:14" x14ac:dyDescent="0.3">
      <c r="A1224" s="36" t="s">
        <v>18</v>
      </c>
      <c r="B1224" s="4">
        <v>2016</v>
      </c>
      <c r="C1224" s="36" t="s">
        <v>705</v>
      </c>
      <c r="D1224" s="36" t="s">
        <v>243</v>
      </c>
      <c r="E1224" s="41">
        <v>239567</v>
      </c>
      <c r="F1224" s="16">
        <v>13036006</v>
      </c>
      <c r="G1224" s="16">
        <v>15610664.854000002</v>
      </c>
      <c r="H1224" s="33">
        <v>1205.5999999999999</v>
      </c>
      <c r="I1224" s="44">
        <v>36713642.75</v>
      </c>
      <c r="J1224" s="44">
        <v>83848.45</v>
      </c>
      <c r="K1224" s="46" t="s">
        <v>518</v>
      </c>
      <c r="L1224" s="33">
        <v>26.602</v>
      </c>
      <c r="M1224" s="33">
        <v>37.408000000000001</v>
      </c>
      <c r="N1224" s="33">
        <v>16.643999999999998</v>
      </c>
    </row>
    <row r="1225" spans="1:14" x14ac:dyDescent="0.3">
      <c r="A1225" s="36" t="s">
        <v>31</v>
      </c>
      <c r="B1225" s="4">
        <v>2016</v>
      </c>
      <c r="C1225" s="36" t="s">
        <v>27</v>
      </c>
      <c r="D1225" s="36" t="s">
        <v>243</v>
      </c>
      <c r="E1225" s="41">
        <v>10286</v>
      </c>
      <c r="F1225" s="16">
        <v>14685</v>
      </c>
      <c r="G1225" s="16">
        <v>14616.406000000001</v>
      </c>
      <c r="H1225" s="33">
        <v>1205.5999999999999</v>
      </c>
      <c r="I1225" s="44">
        <v>1576329.5</v>
      </c>
      <c r="J1225" s="44">
        <v>3600.1</v>
      </c>
      <c r="K1225" s="46">
        <v>1.421</v>
      </c>
      <c r="L1225" s="33">
        <v>26.602</v>
      </c>
      <c r="M1225" s="33">
        <v>37.408000000000001</v>
      </c>
      <c r="N1225" s="33">
        <v>16.643999999999998</v>
      </c>
    </row>
    <row r="1226" spans="1:14" x14ac:dyDescent="0.3">
      <c r="A1226" s="36" t="s">
        <v>32</v>
      </c>
      <c r="B1226" s="4">
        <v>2016</v>
      </c>
      <c r="C1226" s="36" t="s">
        <v>49</v>
      </c>
      <c r="D1226" s="36" t="s">
        <v>243</v>
      </c>
      <c r="E1226" s="41">
        <v>12983</v>
      </c>
      <c r="F1226" s="16">
        <v>11491</v>
      </c>
      <c r="G1226" s="16">
        <v>11736.632</v>
      </c>
      <c r="H1226" s="33">
        <v>1205.5999999999999</v>
      </c>
      <c r="I1226" s="44">
        <v>1989644.75</v>
      </c>
      <c r="J1226" s="44">
        <v>4544.05</v>
      </c>
      <c r="K1226" s="46">
        <v>0.90400000000000003</v>
      </c>
      <c r="L1226" s="33">
        <v>26.602</v>
      </c>
      <c r="M1226" s="33">
        <v>37.408000000000001</v>
      </c>
      <c r="N1226" s="33">
        <v>16.643999999999998</v>
      </c>
    </row>
    <row r="1227" spans="1:14" x14ac:dyDescent="0.3">
      <c r="A1227" s="36" t="s">
        <v>20</v>
      </c>
      <c r="B1227" s="4">
        <v>2016</v>
      </c>
      <c r="C1227" s="36" t="s">
        <v>27</v>
      </c>
      <c r="D1227" s="36" t="s">
        <v>243</v>
      </c>
      <c r="E1227" s="41">
        <v>2105811</v>
      </c>
      <c r="F1227" s="16">
        <v>5985841</v>
      </c>
      <c r="G1227" s="16">
        <v>5856260.3909999998</v>
      </c>
      <c r="H1227" s="33">
        <v>1205.5999999999999</v>
      </c>
      <c r="I1227" s="44">
        <v>322715535.80000001</v>
      </c>
      <c r="J1227" s="44">
        <v>737033.85</v>
      </c>
      <c r="K1227" s="46">
        <v>2.7810000000000001</v>
      </c>
      <c r="L1227" s="33">
        <v>26.602</v>
      </c>
      <c r="M1227" s="33">
        <v>37.408000000000001</v>
      </c>
      <c r="N1227" s="33">
        <v>16.643999999999998</v>
      </c>
    </row>
    <row r="1228" spans="1:14" x14ac:dyDescent="0.3">
      <c r="A1228" s="36" t="s">
        <v>22</v>
      </c>
      <c r="B1228" s="4">
        <v>2016</v>
      </c>
      <c r="C1228" s="36" t="s">
        <v>49</v>
      </c>
      <c r="D1228" s="36" t="s">
        <v>282</v>
      </c>
      <c r="E1228" s="41">
        <v>7183</v>
      </c>
      <c r="F1228" s="16">
        <v>1747</v>
      </c>
      <c r="G1228" s="16">
        <v>1443.7830000000001</v>
      </c>
      <c r="H1228" s="33">
        <v>1298.9000000000001</v>
      </c>
      <c r="I1228" s="44">
        <v>1100794.75</v>
      </c>
      <c r="J1228" s="44">
        <v>2514.0500000000002</v>
      </c>
      <c r="K1228" s="46">
        <v>0.20100000000000001</v>
      </c>
      <c r="L1228" s="33">
        <v>26.664999999999999</v>
      </c>
      <c r="M1228" s="33">
        <v>37.087000000000003</v>
      </c>
      <c r="N1228" s="33">
        <v>16.227</v>
      </c>
    </row>
    <row r="1229" spans="1:14" x14ac:dyDescent="0.3">
      <c r="A1229" s="36" t="s">
        <v>13</v>
      </c>
      <c r="B1229" s="4">
        <v>2016</v>
      </c>
      <c r="C1229" s="36" t="s">
        <v>49</v>
      </c>
      <c r="D1229" s="36" t="s">
        <v>282</v>
      </c>
      <c r="E1229" s="41">
        <v>4052587</v>
      </c>
      <c r="F1229" s="16">
        <v>8793273</v>
      </c>
      <c r="G1229" s="16">
        <v>8793273</v>
      </c>
      <c r="H1229" s="33">
        <v>1298.9000000000001</v>
      </c>
      <c r="I1229" s="44">
        <v>621058957.79999995</v>
      </c>
      <c r="J1229" s="44">
        <v>1418405.45</v>
      </c>
      <c r="K1229" s="46">
        <v>2.169792530055493</v>
      </c>
      <c r="L1229" s="33">
        <v>26.664999999999999</v>
      </c>
      <c r="M1229" s="33">
        <v>37.087000000000003</v>
      </c>
      <c r="N1229" s="33">
        <v>16.227</v>
      </c>
    </row>
    <row r="1230" spans="1:14" x14ac:dyDescent="0.3">
      <c r="A1230" s="36" t="s">
        <v>18</v>
      </c>
      <c r="B1230" s="4">
        <v>2016</v>
      </c>
      <c r="C1230" s="36" t="s">
        <v>705</v>
      </c>
      <c r="D1230" s="36" t="s">
        <v>282</v>
      </c>
      <c r="E1230" s="41">
        <v>31376</v>
      </c>
      <c r="F1230" s="16">
        <v>109583</v>
      </c>
      <c r="G1230" s="16">
        <v>61747.968000000001</v>
      </c>
      <c r="H1230" s="33">
        <v>1298.9000000000001</v>
      </c>
      <c r="I1230" s="44">
        <v>4808372</v>
      </c>
      <c r="J1230" s="44">
        <v>10981.6</v>
      </c>
      <c r="K1230" s="46">
        <v>1.968</v>
      </c>
      <c r="L1230" s="33">
        <v>26.664999999999999</v>
      </c>
      <c r="M1230" s="33">
        <v>37.087000000000003</v>
      </c>
      <c r="N1230" s="33">
        <v>16.227</v>
      </c>
    </row>
    <row r="1231" spans="1:14" x14ac:dyDescent="0.3">
      <c r="A1231" s="36" t="s">
        <v>31</v>
      </c>
      <c r="B1231" s="4">
        <v>2016</v>
      </c>
      <c r="C1231" s="36" t="s">
        <v>49</v>
      </c>
      <c r="D1231" s="36" t="s">
        <v>282</v>
      </c>
      <c r="E1231" s="41">
        <v>2273</v>
      </c>
      <c r="F1231" s="16">
        <v>7</v>
      </c>
      <c r="G1231" s="16">
        <v>125.015</v>
      </c>
      <c r="H1231" s="33">
        <v>1298.9000000000001</v>
      </c>
      <c r="I1231" s="44">
        <v>348337.25</v>
      </c>
      <c r="J1231" s="44">
        <v>795.55</v>
      </c>
      <c r="K1231" s="46">
        <v>5.5E-2</v>
      </c>
      <c r="L1231" s="33">
        <v>26.664999999999999</v>
      </c>
      <c r="M1231" s="33">
        <v>37.087000000000003</v>
      </c>
      <c r="N1231" s="33">
        <v>16.227</v>
      </c>
    </row>
    <row r="1232" spans="1:14" x14ac:dyDescent="0.3">
      <c r="A1232" s="36" t="s">
        <v>32</v>
      </c>
      <c r="B1232" s="4">
        <v>2016</v>
      </c>
      <c r="C1232" s="36" t="s">
        <v>49</v>
      </c>
      <c r="D1232" s="36" t="s">
        <v>282</v>
      </c>
      <c r="E1232" s="41">
        <v>90063</v>
      </c>
      <c r="F1232" s="16">
        <v>29375</v>
      </c>
      <c r="G1232" s="16">
        <v>30891.609000000004</v>
      </c>
      <c r="H1232" s="33">
        <v>1298.9000000000001</v>
      </c>
      <c r="I1232" s="44">
        <v>13802154.75</v>
      </c>
      <c r="J1232" s="44">
        <v>31522.05</v>
      </c>
      <c r="K1232" s="46">
        <v>0.34300000000000003</v>
      </c>
      <c r="L1232" s="33">
        <v>26.664999999999999</v>
      </c>
      <c r="M1232" s="33">
        <v>37.087000000000003</v>
      </c>
      <c r="N1232" s="33">
        <v>16.227</v>
      </c>
    </row>
    <row r="1233" spans="1:14" x14ac:dyDescent="0.3">
      <c r="A1233" s="36" t="s">
        <v>32</v>
      </c>
      <c r="B1233" s="4">
        <v>2016</v>
      </c>
      <c r="C1233" s="36" t="s">
        <v>27</v>
      </c>
      <c r="D1233" s="36" t="s">
        <v>282</v>
      </c>
      <c r="E1233" s="41" t="s">
        <v>737</v>
      </c>
      <c r="F1233" s="16">
        <v>1198</v>
      </c>
      <c r="G1233" s="16" t="s">
        <v>737</v>
      </c>
      <c r="H1233" s="33">
        <v>1298.9000000000001</v>
      </c>
      <c r="I1233" s="44">
        <v>662653</v>
      </c>
      <c r="J1233" s="44">
        <v>1513.4</v>
      </c>
      <c r="K1233" s="46" t="s">
        <v>737</v>
      </c>
      <c r="L1233" s="33">
        <v>26.664999999999999</v>
      </c>
      <c r="M1233" s="33">
        <v>37.087000000000003</v>
      </c>
      <c r="N1233" s="33">
        <v>16.227</v>
      </c>
    </row>
    <row r="1234" spans="1:14" x14ac:dyDescent="0.3">
      <c r="A1234" s="36" t="s">
        <v>20</v>
      </c>
      <c r="B1234" s="4">
        <v>2016</v>
      </c>
      <c r="C1234" s="36" t="s">
        <v>27</v>
      </c>
      <c r="D1234" s="36" t="s">
        <v>282</v>
      </c>
      <c r="E1234" s="41">
        <v>102114</v>
      </c>
      <c r="F1234" s="16">
        <v>151078</v>
      </c>
      <c r="G1234" s="16">
        <v>169611.35399999999</v>
      </c>
      <c r="H1234" s="33">
        <v>1298.9000000000001</v>
      </c>
      <c r="I1234" s="44">
        <v>15648970.5</v>
      </c>
      <c r="J1234" s="44">
        <v>33756.461428571427</v>
      </c>
      <c r="K1234" s="46">
        <v>1.661</v>
      </c>
      <c r="L1234" s="33">
        <v>26.664999999999999</v>
      </c>
      <c r="M1234" s="33">
        <v>37.087000000000003</v>
      </c>
      <c r="N1234" s="33">
        <v>16.227</v>
      </c>
    </row>
    <row r="1235" spans="1:14" x14ac:dyDescent="0.3">
      <c r="A1235" s="36" t="s">
        <v>22</v>
      </c>
      <c r="B1235" s="4">
        <v>2016</v>
      </c>
      <c r="C1235" s="36" t="s">
        <v>49</v>
      </c>
      <c r="D1235" s="36" t="s">
        <v>244</v>
      </c>
      <c r="E1235" s="41">
        <v>19205</v>
      </c>
      <c r="F1235" s="16">
        <v>23966</v>
      </c>
      <c r="G1235" s="16">
        <v>21759.264999999999</v>
      </c>
      <c r="H1235" s="33">
        <v>710.5</v>
      </c>
      <c r="I1235" s="44">
        <v>2943166.25</v>
      </c>
      <c r="J1235" s="44">
        <v>5039.6477777777782</v>
      </c>
      <c r="K1235" s="46">
        <v>1.133</v>
      </c>
      <c r="L1235" s="33">
        <v>27.297000000000001</v>
      </c>
      <c r="M1235" s="33">
        <v>39.265999999999998</v>
      </c>
      <c r="N1235" s="33">
        <v>17.192</v>
      </c>
    </row>
    <row r="1236" spans="1:14" x14ac:dyDescent="0.3">
      <c r="A1236" s="36" t="s">
        <v>13</v>
      </c>
      <c r="B1236" s="4">
        <v>2016</v>
      </c>
      <c r="C1236" s="36" t="s">
        <v>49</v>
      </c>
      <c r="D1236" s="36" t="s">
        <v>244</v>
      </c>
      <c r="E1236" s="41">
        <v>792207</v>
      </c>
      <c r="F1236" s="16">
        <v>1808275</v>
      </c>
      <c r="G1236" s="16">
        <v>1643037.318</v>
      </c>
      <c r="H1236" s="33">
        <v>710.5</v>
      </c>
      <c r="I1236" s="44">
        <v>57181716.907777771</v>
      </c>
      <c r="J1236" s="44">
        <v>277272.45</v>
      </c>
      <c r="K1236" s="46">
        <v>2.0739999999999998</v>
      </c>
      <c r="L1236" s="33">
        <v>27.297000000000001</v>
      </c>
      <c r="M1236" s="33">
        <v>39.265999999999998</v>
      </c>
      <c r="N1236" s="33">
        <v>17.192</v>
      </c>
    </row>
    <row r="1237" spans="1:14" x14ac:dyDescent="0.3">
      <c r="A1237" s="36" t="s">
        <v>13</v>
      </c>
      <c r="B1237" s="4">
        <v>2016</v>
      </c>
      <c r="C1237" s="36" t="s">
        <v>120</v>
      </c>
      <c r="D1237" s="36" t="s">
        <v>244</v>
      </c>
      <c r="E1237" s="41">
        <v>55403</v>
      </c>
      <c r="F1237" s="16">
        <v>180196</v>
      </c>
      <c r="G1237" s="16">
        <v>173577.59899999999</v>
      </c>
      <c r="H1237" s="33">
        <v>710.5</v>
      </c>
      <c r="I1237" s="44">
        <v>8490509.75</v>
      </c>
      <c r="J1237" s="44">
        <v>19391.05</v>
      </c>
      <c r="K1237" s="46">
        <v>3.133</v>
      </c>
      <c r="L1237" s="33">
        <v>28.228999999999999</v>
      </c>
      <c r="M1237" s="33">
        <v>39.265999999999998</v>
      </c>
      <c r="N1237" s="33">
        <v>17.192</v>
      </c>
    </row>
    <row r="1238" spans="1:14" x14ac:dyDescent="0.3">
      <c r="A1238" s="36" t="s">
        <v>18</v>
      </c>
      <c r="B1238" s="4">
        <v>2016</v>
      </c>
      <c r="C1238" s="36" t="s">
        <v>705</v>
      </c>
      <c r="D1238" s="36" t="s">
        <v>244</v>
      </c>
      <c r="E1238" s="41">
        <v>157987</v>
      </c>
      <c r="F1238" s="16">
        <v>10786971</v>
      </c>
      <c r="G1238" s="16">
        <v>10181472.215</v>
      </c>
      <c r="H1238" s="33">
        <v>710.5</v>
      </c>
      <c r="I1238" s="44">
        <v>24211507.75</v>
      </c>
      <c r="J1238" s="44">
        <v>55295.45</v>
      </c>
      <c r="K1238" s="46">
        <v>64.444999999999993</v>
      </c>
      <c r="L1238" s="33">
        <v>27.297000000000001</v>
      </c>
      <c r="M1238" s="33">
        <v>39.265999999999998</v>
      </c>
      <c r="N1238" s="33">
        <v>17.192</v>
      </c>
    </row>
    <row r="1239" spans="1:14" x14ac:dyDescent="0.3">
      <c r="A1239" s="36" t="s">
        <v>32</v>
      </c>
      <c r="B1239" s="4">
        <v>2016</v>
      </c>
      <c r="C1239" s="36" t="s">
        <v>49</v>
      </c>
      <c r="D1239" s="36" t="s">
        <v>244</v>
      </c>
      <c r="E1239" s="41">
        <v>193539</v>
      </c>
      <c r="F1239" s="16">
        <v>117650</v>
      </c>
      <c r="G1239" s="16">
        <v>127348.66200000001</v>
      </c>
      <c r="H1239" s="33">
        <v>710.5</v>
      </c>
      <c r="I1239" s="44">
        <v>29659851.75</v>
      </c>
      <c r="J1239" s="44">
        <v>67738.649999999994</v>
      </c>
      <c r="K1239" s="46">
        <v>0.65800000000000003</v>
      </c>
      <c r="L1239" s="33">
        <v>27.297000000000001</v>
      </c>
      <c r="M1239" s="33">
        <v>39.265999999999998</v>
      </c>
      <c r="N1239" s="33">
        <v>17.192</v>
      </c>
    </row>
    <row r="1240" spans="1:14" x14ac:dyDescent="0.3">
      <c r="A1240" s="36" t="s">
        <v>32</v>
      </c>
      <c r="B1240" s="4">
        <v>2016</v>
      </c>
      <c r="C1240" s="36" t="s">
        <v>120</v>
      </c>
      <c r="D1240" s="36" t="s">
        <v>244</v>
      </c>
      <c r="E1240" s="41">
        <v>3812</v>
      </c>
      <c r="F1240" s="16">
        <v>4616</v>
      </c>
      <c r="G1240" s="16">
        <v>3072.4720000000002</v>
      </c>
      <c r="H1240" s="33">
        <v>710.5</v>
      </c>
      <c r="I1240" s="44">
        <v>584189</v>
      </c>
      <c r="J1240" s="44">
        <v>1334.2</v>
      </c>
      <c r="K1240" s="46">
        <v>0.80600000000000005</v>
      </c>
      <c r="L1240" s="33">
        <v>27.297000000000001</v>
      </c>
      <c r="M1240" s="33">
        <v>39.265999999999998</v>
      </c>
      <c r="N1240" s="33">
        <v>17.192</v>
      </c>
    </row>
    <row r="1241" spans="1:14" x14ac:dyDescent="0.3">
      <c r="A1241" s="36" t="s">
        <v>20</v>
      </c>
      <c r="B1241" s="4">
        <v>2016</v>
      </c>
      <c r="C1241" s="36" t="s">
        <v>27</v>
      </c>
      <c r="D1241" s="36" t="s">
        <v>244</v>
      </c>
      <c r="E1241" s="41">
        <v>999370</v>
      </c>
      <c r="F1241" s="16">
        <v>2757755</v>
      </c>
      <c r="G1241" s="16">
        <v>2741271.9099999997</v>
      </c>
      <c r="H1241" s="33">
        <v>710.5</v>
      </c>
      <c r="I1241" s="44" t="s">
        <v>519</v>
      </c>
      <c r="J1241" s="44">
        <v>349779.5</v>
      </c>
      <c r="K1241" s="46">
        <v>2.7429999999999999</v>
      </c>
      <c r="L1241" s="33">
        <v>27.297000000000001</v>
      </c>
      <c r="M1241" s="33">
        <v>39.265999999999998</v>
      </c>
      <c r="N1241" s="33">
        <v>17.192</v>
      </c>
    </row>
    <row r="1242" spans="1:14" x14ac:dyDescent="0.3">
      <c r="A1242" s="36" t="s">
        <v>13</v>
      </c>
      <c r="B1242" s="4">
        <v>2016</v>
      </c>
      <c r="C1242" s="36" t="s">
        <v>49</v>
      </c>
      <c r="D1242" s="36" t="s">
        <v>258</v>
      </c>
      <c r="E1242" s="41">
        <v>1384700</v>
      </c>
      <c r="F1242" s="16">
        <v>4451000</v>
      </c>
      <c r="G1242" s="16">
        <v>4084865.0000000005</v>
      </c>
      <c r="H1242" s="33">
        <v>554.70000000000005</v>
      </c>
      <c r="I1242" s="44">
        <v>212205275</v>
      </c>
      <c r="J1242" s="44">
        <v>484645</v>
      </c>
      <c r="K1242" s="46">
        <v>2.95</v>
      </c>
      <c r="L1242" s="33">
        <v>26.401</v>
      </c>
      <c r="M1242" s="33">
        <v>38.284999999999997</v>
      </c>
      <c r="N1242" s="33">
        <v>15.502000000000001</v>
      </c>
    </row>
    <row r="1243" spans="1:14" x14ac:dyDescent="0.3">
      <c r="A1243" s="36" t="s">
        <v>18</v>
      </c>
      <c r="B1243" s="4">
        <v>2016</v>
      </c>
      <c r="C1243" s="36" t="s">
        <v>705</v>
      </c>
      <c r="D1243" s="36" t="s">
        <v>258</v>
      </c>
      <c r="E1243" s="41" t="s">
        <v>521</v>
      </c>
      <c r="F1243" s="16">
        <v>8167000</v>
      </c>
      <c r="G1243" s="16">
        <v>7880561.5000000009</v>
      </c>
      <c r="H1243" s="33">
        <v>554.70000000000005</v>
      </c>
      <c r="I1243" s="44">
        <v>15554875</v>
      </c>
      <c r="J1243" s="44">
        <v>35525</v>
      </c>
      <c r="K1243" s="46">
        <v>77.641000000000005</v>
      </c>
      <c r="L1243" s="33">
        <v>26.401</v>
      </c>
      <c r="M1243" s="33">
        <v>38.284999999999997</v>
      </c>
      <c r="N1243" s="33">
        <v>15.502000000000001</v>
      </c>
    </row>
    <row r="1244" spans="1:14" x14ac:dyDescent="0.3">
      <c r="A1244" s="36" t="s">
        <v>31</v>
      </c>
      <c r="B1244" s="4">
        <v>2016</v>
      </c>
      <c r="C1244" s="36" t="s">
        <v>49</v>
      </c>
      <c r="D1244" s="36" t="s">
        <v>258</v>
      </c>
      <c r="E1244" s="41">
        <v>8600</v>
      </c>
      <c r="F1244" s="16">
        <v>12100</v>
      </c>
      <c r="G1244" s="16">
        <v>14792</v>
      </c>
      <c r="H1244" s="33">
        <v>554.70000000000005</v>
      </c>
      <c r="I1244" s="44">
        <v>1317950</v>
      </c>
      <c r="J1244" s="44">
        <v>3010</v>
      </c>
      <c r="K1244" s="46">
        <v>1.72</v>
      </c>
      <c r="L1244" s="33">
        <v>26.401</v>
      </c>
      <c r="M1244" s="33">
        <v>38.284999999999997</v>
      </c>
      <c r="N1244" s="33">
        <v>15.502000000000001</v>
      </c>
    </row>
    <row r="1245" spans="1:14" x14ac:dyDescent="0.3">
      <c r="A1245" s="36" t="s">
        <v>32</v>
      </c>
      <c r="B1245" s="4">
        <v>2016</v>
      </c>
      <c r="C1245" s="36" t="s">
        <v>49</v>
      </c>
      <c r="D1245" s="36" t="s">
        <v>258</v>
      </c>
      <c r="E1245" s="41">
        <v>1320</v>
      </c>
      <c r="F1245" s="16">
        <v>600</v>
      </c>
      <c r="G1245" s="16">
        <v>2088.2400000000002</v>
      </c>
      <c r="H1245" s="33">
        <v>554.70000000000005</v>
      </c>
      <c r="I1245" s="44">
        <v>202290</v>
      </c>
      <c r="J1245" s="44">
        <v>462</v>
      </c>
      <c r="K1245" s="46">
        <v>1.5820000000000001</v>
      </c>
      <c r="L1245" s="33">
        <v>26.401</v>
      </c>
      <c r="M1245" s="33">
        <v>38.284999999999997</v>
      </c>
      <c r="N1245" s="33">
        <v>15.502000000000001</v>
      </c>
    </row>
    <row r="1246" spans="1:14" x14ac:dyDescent="0.3">
      <c r="A1246" s="36" t="s">
        <v>20</v>
      </c>
      <c r="B1246" s="4">
        <v>2016</v>
      </c>
      <c r="C1246" s="36" t="s">
        <v>27</v>
      </c>
      <c r="D1246" s="36" t="s">
        <v>258</v>
      </c>
      <c r="E1246" s="41">
        <v>2542100</v>
      </c>
      <c r="F1246" s="16">
        <v>12310000</v>
      </c>
      <c r="G1246" s="16">
        <v>12062264.5</v>
      </c>
      <c r="H1246" s="33">
        <v>554.70000000000005</v>
      </c>
      <c r="I1246" s="44">
        <v>389576825</v>
      </c>
      <c r="J1246" s="44">
        <v>889735</v>
      </c>
      <c r="K1246" s="46">
        <v>4.7450000000000001</v>
      </c>
      <c r="L1246" s="33">
        <v>26.401</v>
      </c>
      <c r="M1246" s="33">
        <v>38.284999999999997</v>
      </c>
      <c r="N1246" s="33">
        <v>15.502000000000001</v>
      </c>
    </row>
    <row r="1247" spans="1:14" x14ac:dyDescent="0.3">
      <c r="A1247" s="36" t="s">
        <v>22</v>
      </c>
      <c r="B1247" s="4">
        <v>2016</v>
      </c>
      <c r="C1247" s="36" t="s">
        <v>49</v>
      </c>
      <c r="D1247" s="36" t="s">
        <v>259</v>
      </c>
      <c r="E1247" s="41">
        <v>1867</v>
      </c>
      <c r="F1247" s="16">
        <v>1958</v>
      </c>
      <c r="G1247" s="16">
        <v>1592.5509999999999</v>
      </c>
      <c r="H1247" s="33">
        <v>1373.9</v>
      </c>
      <c r="I1247" s="44">
        <v>286117.75</v>
      </c>
      <c r="J1247" s="44">
        <v>653.45000000000005</v>
      </c>
      <c r="K1247" s="46">
        <v>0.85299999999999998</v>
      </c>
      <c r="L1247" s="33">
        <v>22.007000000000001</v>
      </c>
      <c r="M1247" s="33">
        <v>32.359000000000002</v>
      </c>
      <c r="N1247" s="33">
        <v>13.414</v>
      </c>
    </row>
    <row r="1248" spans="1:14" x14ac:dyDescent="0.3">
      <c r="A1248" s="36" t="s">
        <v>13</v>
      </c>
      <c r="B1248" s="4">
        <v>2016</v>
      </c>
      <c r="C1248" s="36" t="s">
        <v>49</v>
      </c>
      <c r="D1248" s="36" t="s">
        <v>259</v>
      </c>
      <c r="E1248" s="41">
        <v>70855</v>
      </c>
      <c r="F1248" s="16">
        <v>103557</v>
      </c>
      <c r="G1248" s="16">
        <v>110462.94499999999</v>
      </c>
      <c r="H1248" s="33">
        <v>1373.9</v>
      </c>
      <c r="I1248" s="44">
        <v>10858528.75</v>
      </c>
      <c r="J1248" s="44">
        <v>24799.25</v>
      </c>
      <c r="K1248" s="46">
        <v>1.5589999999999999</v>
      </c>
      <c r="L1248" s="33">
        <v>22.007000000000001</v>
      </c>
      <c r="M1248" s="33">
        <v>32.359000000000002</v>
      </c>
      <c r="N1248" s="33">
        <v>13.414</v>
      </c>
    </row>
    <row r="1249" spans="1:14" x14ac:dyDescent="0.3">
      <c r="A1249" s="36" t="s">
        <v>18</v>
      </c>
      <c r="B1249" s="4">
        <v>2016</v>
      </c>
      <c r="C1249" s="36" t="s">
        <v>705</v>
      </c>
      <c r="D1249" s="36" t="s">
        <v>259</v>
      </c>
      <c r="E1249" s="41">
        <v>2775.9528078190965</v>
      </c>
      <c r="F1249" s="16">
        <v>47999</v>
      </c>
      <c r="G1249" s="16">
        <v>47999</v>
      </c>
      <c r="H1249" s="33">
        <v>1373.9</v>
      </c>
      <c r="I1249" s="44">
        <v>299297.25</v>
      </c>
      <c r="J1249" s="44">
        <v>683.55</v>
      </c>
      <c r="K1249" s="46">
        <v>17.291</v>
      </c>
      <c r="L1249" s="33">
        <v>22.007000000000001</v>
      </c>
      <c r="M1249" s="33">
        <v>32.359000000000002</v>
      </c>
      <c r="N1249" s="33">
        <v>13.414</v>
      </c>
    </row>
    <row r="1250" spans="1:14" x14ac:dyDescent="0.3">
      <c r="A1250" s="36" t="s">
        <v>32</v>
      </c>
      <c r="B1250" s="4">
        <v>2016</v>
      </c>
      <c r="C1250" s="36" t="s">
        <v>49</v>
      </c>
      <c r="D1250" s="36" t="s">
        <v>259</v>
      </c>
      <c r="E1250" s="41">
        <v>9124</v>
      </c>
      <c r="F1250" s="16">
        <v>3682</v>
      </c>
      <c r="G1250" s="16">
        <v>4817.4720000000007</v>
      </c>
      <c r="H1250" s="33">
        <v>1373.9</v>
      </c>
      <c r="I1250" s="44">
        <v>1398253</v>
      </c>
      <c r="J1250" s="44">
        <v>3193.4</v>
      </c>
      <c r="K1250" s="46">
        <v>0.52800000000000002</v>
      </c>
      <c r="L1250" s="33">
        <v>22.007000000000001</v>
      </c>
      <c r="M1250" s="33" t="s">
        <v>522</v>
      </c>
      <c r="N1250" s="33">
        <v>13.414</v>
      </c>
    </row>
    <row r="1251" spans="1:14" x14ac:dyDescent="0.3">
      <c r="A1251" s="36" t="s">
        <v>20</v>
      </c>
      <c r="B1251" s="4">
        <v>2016</v>
      </c>
      <c r="C1251" s="36" t="s">
        <v>27</v>
      </c>
      <c r="D1251" s="36" t="s">
        <v>259</v>
      </c>
      <c r="E1251" s="41">
        <v>325910</v>
      </c>
      <c r="F1251" s="16">
        <v>331303</v>
      </c>
      <c r="G1251" s="16">
        <v>335035.48</v>
      </c>
      <c r="H1251" s="33">
        <v>1373.9</v>
      </c>
      <c r="I1251" s="44">
        <v>49945707.5</v>
      </c>
      <c r="J1251" s="44">
        <v>114068.5</v>
      </c>
      <c r="K1251" s="46">
        <v>1.028</v>
      </c>
      <c r="L1251" s="33">
        <v>22.007000000000001</v>
      </c>
      <c r="M1251" s="33">
        <v>32.359000000000002</v>
      </c>
      <c r="N1251" s="33">
        <v>13.414</v>
      </c>
    </row>
    <row r="1252" spans="1:14" x14ac:dyDescent="0.3">
      <c r="A1252" s="36" t="s">
        <v>13</v>
      </c>
      <c r="B1252" s="4">
        <v>2016</v>
      </c>
      <c r="C1252" s="36" t="s">
        <v>49</v>
      </c>
      <c r="D1252" s="36" t="s">
        <v>246</v>
      </c>
      <c r="E1252" s="41">
        <v>2260000</v>
      </c>
      <c r="F1252" s="16">
        <v>5400540</v>
      </c>
      <c r="G1252" s="16">
        <v>4610400</v>
      </c>
      <c r="H1252" s="33">
        <v>1048.4000000000001</v>
      </c>
      <c r="I1252" s="44">
        <v>346345000</v>
      </c>
      <c r="J1252" s="44">
        <v>568135.09</v>
      </c>
      <c r="K1252" s="46">
        <v>2.04</v>
      </c>
      <c r="L1252" s="33">
        <v>26.327999999999999</v>
      </c>
      <c r="M1252" s="33">
        <v>37.36</v>
      </c>
      <c r="N1252" s="33">
        <v>15.667999999999999</v>
      </c>
    </row>
    <row r="1253" spans="1:14" x14ac:dyDescent="0.3">
      <c r="A1253" s="36" t="s">
        <v>18</v>
      </c>
      <c r="B1253" s="4">
        <v>2016</v>
      </c>
      <c r="C1253" s="36" t="s">
        <v>705</v>
      </c>
      <c r="D1253" s="36" t="s">
        <v>246</v>
      </c>
      <c r="E1253" s="41">
        <v>91930</v>
      </c>
      <c r="F1253" s="16">
        <v>4726000</v>
      </c>
      <c r="G1253" s="16">
        <v>2791178.6599999997</v>
      </c>
      <c r="H1253" s="33">
        <v>1048.4000000000001</v>
      </c>
      <c r="I1253" s="44">
        <v>14088272.5</v>
      </c>
      <c r="J1253" s="44">
        <v>32175.5</v>
      </c>
      <c r="K1253" s="46">
        <v>30.361999999999998</v>
      </c>
      <c r="L1253" s="33">
        <v>26.327999999999999</v>
      </c>
      <c r="M1253" s="33">
        <v>37.36</v>
      </c>
      <c r="N1253" s="33">
        <v>15.667999999999999</v>
      </c>
    </row>
    <row r="1254" spans="1:14" x14ac:dyDescent="0.3">
      <c r="A1254" s="36" t="s">
        <v>31</v>
      </c>
      <c r="B1254" s="4">
        <v>2016</v>
      </c>
      <c r="C1254" s="36" t="s">
        <v>27</v>
      </c>
      <c r="D1254" s="36" t="s">
        <v>246</v>
      </c>
      <c r="E1254" s="41">
        <v>1520</v>
      </c>
      <c r="F1254" s="16">
        <v>1520</v>
      </c>
      <c r="G1254" s="16">
        <v>1520</v>
      </c>
      <c r="H1254" s="33">
        <v>1048.4000000000001</v>
      </c>
      <c r="I1254" s="44" t="s">
        <v>523</v>
      </c>
      <c r="J1254" s="44">
        <v>532</v>
      </c>
      <c r="K1254" s="46">
        <v>1</v>
      </c>
      <c r="L1254" s="33">
        <v>26.327999999999999</v>
      </c>
      <c r="M1254" s="33">
        <v>37.36</v>
      </c>
      <c r="N1254" s="33">
        <v>15.667999999999999</v>
      </c>
    </row>
    <row r="1255" spans="1:14" x14ac:dyDescent="0.3">
      <c r="A1255" s="36" t="s">
        <v>32</v>
      </c>
      <c r="B1255" s="4">
        <v>2016</v>
      </c>
      <c r="C1255" s="36" t="s">
        <v>49</v>
      </c>
      <c r="D1255" s="36" t="s">
        <v>246</v>
      </c>
      <c r="E1255" s="41">
        <v>1168000</v>
      </c>
      <c r="F1255" s="16">
        <v>1064000</v>
      </c>
      <c r="G1255" s="16">
        <v>1062880</v>
      </c>
      <c r="H1255" s="33">
        <v>1048.4000000000001</v>
      </c>
      <c r="I1255" s="44">
        <v>178996000</v>
      </c>
      <c r="J1255" s="44">
        <v>408800</v>
      </c>
      <c r="K1255" s="46" t="s">
        <v>524</v>
      </c>
      <c r="L1255" s="33">
        <v>26.327999999999999</v>
      </c>
      <c r="M1255" s="33">
        <v>37.36</v>
      </c>
      <c r="N1255" s="33">
        <v>15.667999999999999</v>
      </c>
    </row>
    <row r="1256" spans="1:14" x14ac:dyDescent="0.3">
      <c r="A1256" s="36" t="s">
        <v>20</v>
      </c>
      <c r="B1256" s="4">
        <v>2016</v>
      </c>
      <c r="C1256" s="36" t="s">
        <v>27</v>
      </c>
      <c r="D1256" s="36" t="s">
        <v>246</v>
      </c>
      <c r="E1256" s="41">
        <v>6423000</v>
      </c>
      <c r="F1256" s="16">
        <v>21916000</v>
      </c>
      <c r="G1256" s="16">
        <v>21163785</v>
      </c>
      <c r="H1256" s="33">
        <v>1048.4000000000001</v>
      </c>
      <c r="I1256" s="44">
        <v>984324750</v>
      </c>
      <c r="J1256" s="44">
        <v>2248050</v>
      </c>
      <c r="K1256" s="46" t="s">
        <v>525</v>
      </c>
      <c r="L1256" s="33">
        <v>26.327999999999999</v>
      </c>
      <c r="M1256" s="33">
        <v>37.36</v>
      </c>
      <c r="N1256" s="33">
        <v>15.667999999999999</v>
      </c>
    </row>
    <row r="1257" spans="1:14" x14ac:dyDescent="0.3">
      <c r="A1257" s="36" t="s">
        <v>22</v>
      </c>
      <c r="B1257" s="4">
        <v>2016</v>
      </c>
      <c r="C1257" s="36" t="s">
        <v>49</v>
      </c>
      <c r="D1257" s="36" t="s">
        <v>248</v>
      </c>
      <c r="E1257" s="41">
        <v>92825</v>
      </c>
      <c r="F1257" s="16">
        <v>111073</v>
      </c>
      <c r="G1257" s="16">
        <v>101086.425</v>
      </c>
      <c r="H1257" s="33">
        <v>1151.0999999999999</v>
      </c>
      <c r="I1257" s="44">
        <v>16845821.32</v>
      </c>
      <c r="J1257" s="44">
        <v>32488.75</v>
      </c>
      <c r="K1257" s="46">
        <v>1.089</v>
      </c>
      <c r="L1257" s="33">
        <v>25.731000000000002</v>
      </c>
      <c r="M1257" s="33">
        <v>36.270181818181797</v>
      </c>
      <c r="N1257" s="33">
        <v>16.042000000000002</v>
      </c>
    </row>
    <row r="1258" spans="1:14" x14ac:dyDescent="0.3">
      <c r="A1258" s="36" t="s">
        <v>13</v>
      </c>
      <c r="B1258" s="4">
        <v>2016</v>
      </c>
      <c r="C1258" s="36" t="s">
        <v>49</v>
      </c>
      <c r="D1258" s="36" t="s">
        <v>248</v>
      </c>
      <c r="E1258" s="41">
        <v>1465730</v>
      </c>
      <c r="F1258" s="16">
        <v>3419021</v>
      </c>
      <c r="G1258" s="16">
        <v>2438974.7199999997</v>
      </c>
      <c r="H1258" s="33">
        <v>1151.0999999999999</v>
      </c>
      <c r="I1258" s="44">
        <v>224623122.5</v>
      </c>
      <c r="J1258" s="44">
        <v>513005.5</v>
      </c>
      <c r="K1258" s="46">
        <v>1.6639999999999999</v>
      </c>
      <c r="L1258" s="33">
        <v>25.731000000000002</v>
      </c>
      <c r="M1258" s="33">
        <v>36.491999999999997</v>
      </c>
      <c r="N1258" s="33">
        <v>16.042000000000002</v>
      </c>
    </row>
    <row r="1259" spans="1:14" x14ac:dyDescent="0.3">
      <c r="A1259" s="36" t="s">
        <v>13</v>
      </c>
      <c r="B1259" s="4">
        <v>2016</v>
      </c>
      <c r="C1259" s="36" t="s">
        <v>120</v>
      </c>
      <c r="D1259" s="36" t="s">
        <v>248</v>
      </c>
      <c r="E1259" s="41">
        <v>68341.072182355419</v>
      </c>
      <c r="F1259" s="16">
        <v>161900</v>
      </c>
      <c r="G1259" s="16">
        <v>161900</v>
      </c>
      <c r="H1259" s="33">
        <v>1151.0999999999999</v>
      </c>
      <c r="I1259" s="44">
        <v>10672330</v>
      </c>
      <c r="J1259" s="44">
        <v>24374</v>
      </c>
      <c r="K1259" s="46">
        <v>2.3690000000000002</v>
      </c>
      <c r="L1259" s="33">
        <v>25.731000000000002</v>
      </c>
      <c r="M1259" s="33">
        <v>36.491999999999997</v>
      </c>
      <c r="N1259" s="33">
        <v>16.042000000000002</v>
      </c>
    </row>
    <row r="1260" spans="1:14" x14ac:dyDescent="0.3">
      <c r="A1260" s="36" t="s">
        <v>18</v>
      </c>
      <c r="B1260" s="4">
        <v>2016</v>
      </c>
      <c r="C1260" s="36" t="s">
        <v>49</v>
      </c>
      <c r="D1260" s="36" t="s">
        <v>248</v>
      </c>
      <c r="E1260" s="41">
        <v>633269</v>
      </c>
      <c r="F1260" s="16">
        <v>54236984</v>
      </c>
      <c r="G1260" s="16">
        <v>43954568.021000005</v>
      </c>
      <c r="H1260" s="33">
        <v>1151.0999999999999</v>
      </c>
      <c r="I1260" s="44">
        <v>97048474.25</v>
      </c>
      <c r="J1260" s="44">
        <v>221644.15</v>
      </c>
      <c r="K1260" s="46">
        <v>69.409000000000006</v>
      </c>
      <c r="L1260" s="33">
        <v>25.731000000000002</v>
      </c>
      <c r="M1260" s="33">
        <v>36.491999999999997</v>
      </c>
      <c r="N1260" s="33">
        <v>16.042000000000002</v>
      </c>
    </row>
    <row r="1261" spans="1:14" x14ac:dyDescent="0.3">
      <c r="A1261" s="36" t="s">
        <v>31</v>
      </c>
      <c r="B1261" s="4">
        <v>2016</v>
      </c>
      <c r="C1261" s="36" t="s">
        <v>49</v>
      </c>
      <c r="D1261" s="36" t="s">
        <v>248</v>
      </c>
      <c r="E1261" s="41">
        <v>0</v>
      </c>
      <c r="F1261" s="16">
        <v>5877</v>
      </c>
      <c r="G1261" s="16">
        <v>0</v>
      </c>
      <c r="H1261" s="33">
        <v>1357.1343604651165</v>
      </c>
      <c r="I1261" s="44">
        <v>3229897</v>
      </c>
      <c r="J1261" s="44">
        <v>7376.6</v>
      </c>
      <c r="K1261" s="46">
        <v>0.29499999999999998</v>
      </c>
      <c r="L1261" s="33">
        <v>25.731000000000002</v>
      </c>
      <c r="M1261" s="33">
        <v>36.491999999999997</v>
      </c>
      <c r="N1261" s="33">
        <v>16.042000000000002</v>
      </c>
    </row>
    <row r="1262" spans="1:14" x14ac:dyDescent="0.3">
      <c r="A1262" s="36" t="s">
        <v>31</v>
      </c>
      <c r="B1262" s="4">
        <v>2016</v>
      </c>
      <c r="C1262" s="36" t="s">
        <v>27</v>
      </c>
      <c r="D1262" s="36" t="s">
        <v>248</v>
      </c>
      <c r="E1262" s="41">
        <v>37238</v>
      </c>
      <c r="F1262" s="16">
        <v>28440</v>
      </c>
      <c r="G1262" s="16">
        <v>29380.782000000003</v>
      </c>
      <c r="H1262" s="33">
        <v>1151.0999999999999</v>
      </c>
      <c r="I1262" s="44">
        <v>5706723.5</v>
      </c>
      <c r="J1262" s="44">
        <v>13033.3</v>
      </c>
      <c r="K1262" s="46">
        <v>0.78900000000000003</v>
      </c>
      <c r="L1262" s="33">
        <v>25.731000000000002</v>
      </c>
      <c r="M1262" s="33">
        <v>36.491999999999997</v>
      </c>
      <c r="N1262" s="33">
        <v>16.042000000000002</v>
      </c>
    </row>
    <row r="1263" spans="1:14" x14ac:dyDescent="0.3">
      <c r="A1263" s="36" t="s">
        <v>31</v>
      </c>
      <c r="B1263" s="4">
        <v>2016</v>
      </c>
      <c r="C1263" s="36" t="s">
        <v>120</v>
      </c>
      <c r="D1263" s="36" t="s">
        <v>248</v>
      </c>
      <c r="E1263" s="41">
        <v>680</v>
      </c>
      <c r="F1263" s="16">
        <v>869</v>
      </c>
      <c r="G1263" s="16">
        <v>546.72</v>
      </c>
      <c r="H1263" s="33">
        <v>1151.0999999999999</v>
      </c>
      <c r="I1263" s="44">
        <v>104210</v>
      </c>
      <c r="J1263" s="44">
        <v>238</v>
      </c>
      <c r="K1263" s="46">
        <v>0.80400000000000005</v>
      </c>
      <c r="L1263" s="33">
        <v>25.731000000000002</v>
      </c>
      <c r="M1263" s="33">
        <v>36.491999999999997</v>
      </c>
      <c r="N1263" s="33">
        <v>16.042000000000002</v>
      </c>
    </row>
    <row r="1264" spans="1:14" x14ac:dyDescent="0.3">
      <c r="A1264" s="36" t="s">
        <v>32</v>
      </c>
      <c r="B1264" s="4">
        <v>2016</v>
      </c>
      <c r="C1264" s="36" t="s">
        <v>49</v>
      </c>
      <c r="D1264" s="36" t="s">
        <v>248</v>
      </c>
      <c r="E1264" s="41">
        <v>337944</v>
      </c>
      <c r="F1264" s="16">
        <v>183121</v>
      </c>
      <c r="G1264" s="16">
        <v>195331.63199999998</v>
      </c>
      <c r="H1264" s="33">
        <v>1151.0999999999999</v>
      </c>
      <c r="I1264" s="44">
        <v>51789918</v>
      </c>
      <c r="J1264" s="44">
        <v>118280.4</v>
      </c>
      <c r="K1264" s="46">
        <v>0.57799999999999996</v>
      </c>
      <c r="L1264" s="33">
        <v>25.731000000000002</v>
      </c>
      <c r="M1264" s="33">
        <v>36.491999999999997</v>
      </c>
      <c r="N1264" s="33">
        <v>16.042000000000002</v>
      </c>
    </row>
    <row r="1265" spans="1:14" x14ac:dyDescent="0.3">
      <c r="A1265" s="36" t="s">
        <v>20</v>
      </c>
      <c r="B1265" s="4">
        <v>2016</v>
      </c>
      <c r="C1265" s="36" t="s">
        <v>27</v>
      </c>
      <c r="D1265" s="36" t="s">
        <v>248</v>
      </c>
      <c r="E1265" s="41">
        <v>1272006</v>
      </c>
      <c r="F1265" s="16">
        <v>2214012</v>
      </c>
      <c r="G1265" s="16">
        <v>2206930.41</v>
      </c>
      <c r="H1265" s="33">
        <v>1151.0999999999999</v>
      </c>
      <c r="I1265" s="44">
        <v>194934919.5</v>
      </c>
      <c r="J1265" s="44">
        <v>445202.1</v>
      </c>
      <c r="K1265" s="46">
        <v>1.7350000000000001</v>
      </c>
      <c r="L1265" s="33">
        <v>25.731000000000002</v>
      </c>
      <c r="M1265" s="33">
        <v>36.491999999999997</v>
      </c>
      <c r="N1265" s="33">
        <v>16.042000000000002</v>
      </c>
    </row>
    <row r="1266" spans="1:14" x14ac:dyDescent="0.3">
      <c r="A1266" s="36" t="s">
        <v>13</v>
      </c>
      <c r="B1266" s="4">
        <v>2016</v>
      </c>
      <c r="C1266" s="36" t="s">
        <v>49</v>
      </c>
      <c r="D1266" s="36" t="s">
        <v>330</v>
      </c>
      <c r="E1266" s="41">
        <v>244000</v>
      </c>
      <c r="F1266" s="16">
        <v>645600</v>
      </c>
      <c r="G1266" s="16">
        <v>564372</v>
      </c>
      <c r="H1266" s="33">
        <v>2039.8</v>
      </c>
      <c r="I1266" s="44">
        <v>37393000</v>
      </c>
      <c r="J1266" s="44">
        <v>85400</v>
      </c>
      <c r="K1266" s="46">
        <v>2.3130000000000002</v>
      </c>
      <c r="L1266" s="33">
        <v>21.366</v>
      </c>
      <c r="M1266" s="33">
        <v>29.777999999999999</v>
      </c>
      <c r="N1266" s="33">
        <v>13.978999999999999</v>
      </c>
    </row>
    <row r="1267" spans="1:14" x14ac:dyDescent="0.3">
      <c r="A1267" s="36" t="s">
        <v>18</v>
      </c>
      <c r="B1267" s="4">
        <v>2016</v>
      </c>
      <c r="C1267" s="36" t="s">
        <v>705</v>
      </c>
      <c r="D1267" s="36" t="s">
        <v>330</v>
      </c>
      <c r="E1267" s="41">
        <v>6000</v>
      </c>
      <c r="F1267" s="16">
        <v>348000</v>
      </c>
      <c r="G1267" s="16">
        <v>326286</v>
      </c>
      <c r="H1267" s="33">
        <v>2039.8</v>
      </c>
      <c r="I1267" s="44">
        <v>919500</v>
      </c>
      <c r="J1267" s="44">
        <v>2100</v>
      </c>
      <c r="K1267" s="46">
        <v>54.381</v>
      </c>
      <c r="L1267" s="33">
        <v>21.366</v>
      </c>
      <c r="M1267" s="33">
        <v>29.777999999999999</v>
      </c>
      <c r="N1267" s="33">
        <v>13.978999999999999</v>
      </c>
    </row>
    <row r="1268" spans="1:14" x14ac:dyDescent="0.3">
      <c r="A1268" s="36" t="s">
        <v>32</v>
      </c>
      <c r="B1268" s="4">
        <v>2016</v>
      </c>
      <c r="C1268" s="36" t="s">
        <v>49</v>
      </c>
      <c r="D1268" s="36" t="s">
        <v>330</v>
      </c>
      <c r="E1268" s="41">
        <v>1443</v>
      </c>
      <c r="F1268" s="16">
        <v>1644</v>
      </c>
      <c r="G1268" s="16">
        <v>1650.7919999999999</v>
      </c>
      <c r="H1268" s="33">
        <v>2039.8</v>
      </c>
      <c r="I1268" s="44">
        <v>227817.29624999998</v>
      </c>
      <c r="J1268" s="44">
        <v>505.05</v>
      </c>
      <c r="K1268" s="46">
        <v>1.1439999999999999</v>
      </c>
      <c r="L1268" s="33">
        <v>21.366</v>
      </c>
      <c r="M1268" s="33">
        <v>29.777999999999999</v>
      </c>
      <c r="N1268" s="33">
        <v>13.978999999999999</v>
      </c>
    </row>
    <row r="1269" spans="1:14" x14ac:dyDescent="0.3">
      <c r="A1269" s="36" t="s">
        <v>20</v>
      </c>
      <c r="B1269" s="4">
        <v>2016</v>
      </c>
      <c r="C1269" s="36" t="s">
        <v>27</v>
      </c>
      <c r="D1269" s="36" t="s">
        <v>330</v>
      </c>
      <c r="E1269" s="41">
        <v>2250</v>
      </c>
      <c r="F1269" s="16">
        <v>5620</v>
      </c>
      <c r="G1269" s="16">
        <v>5631.75</v>
      </c>
      <c r="H1269" s="33">
        <v>2039.8</v>
      </c>
      <c r="I1269" s="44">
        <v>344812.5</v>
      </c>
      <c r="J1269" s="44">
        <v>787.5</v>
      </c>
      <c r="K1269" s="46">
        <v>2.5030000000000001</v>
      </c>
      <c r="L1269" s="33">
        <v>21.366</v>
      </c>
      <c r="M1269" s="33">
        <v>29.777999999999999</v>
      </c>
      <c r="N1269" s="33">
        <v>13.978999999999999</v>
      </c>
    </row>
    <row r="1270" spans="1:14" x14ac:dyDescent="0.3">
      <c r="A1270" s="36" t="s">
        <v>13</v>
      </c>
      <c r="B1270" s="4">
        <v>2016</v>
      </c>
      <c r="C1270" s="36" t="s">
        <v>176</v>
      </c>
      <c r="D1270" s="36" t="s">
        <v>250</v>
      </c>
      <c r="E1270" s="41">
        <v>19602</v>
      </c>
      <c r="F1270" s="16">
        <v>23665</v>
      </c>
      <c r="G1270" s="16">
        <v>23738.022000000001</v>
      </c>
      <c r="H1270" s="33">
        <v>2626.8</v>
      </c>
      <c r="I1270" s="44">
        <v>3004006.5</v>
      </c>
      <c r="J1270" s="44">
        <v>6860.7</v>
      </c>
      <c r="K1270" s="46">
        <v>1.2110000000000001</v>
      </c>
      <c r="L1270" s="33">
        <v>20.957999999999998</v>
      </c>
      <c r="M1270" s="33">
        <v>30.242000000000001</v>
      </c>
      <c r="N1270" s="33">
        <v>13.025</v>
      </c>
    </row>
    <row r="1271" spans="1:14" x14ac:dyDescent="0.3">
      <c r="A1271" s="36" t="s">
        <v>13</v>
      </c>
      <c r="B1271" s="4">
        <v>2016</v>
      </c>
      <c r="C1271" s="36" t="s">
        <v>705</v>
      </c>
      <c r="D1271" s="36" t="s">
        <v>250</v>
      </c>
      <c r="E1271" s="41">
        <v>16862</v>
      </c>
      <c r="F1271" s="16">
        <v>36979</v>
      </c>
      <c r="G1271" s="16">
        <v>37635.984000000004</v>
      </c>
      <c r="H1271" s="33">
        <v>2626.8</v>
      </c>
      <c r="I1271" s="44">
        <v>2584101.5</v>
      </c>
      <c r="J1271" s="44">
        <v>5901.7</v>
      </c>
      <c r="K1271" s="46">
        <v>2.2320000000000002</v>
      </c>
      <c r="L1271" s="33">
        <v>20.957999999999998</v>
      </c>
      <c r="M1271" s="33">
        <v>30.242000000000001</v>
      </c>
      <c r="N1271" s="33">
        <v>13.025</v>
      </c>
    </row>
    <row r="1272" spans="1:14" x14ac:dyDescent="0.3">
      <c r="A1272" s="36" t="s">
        <v>13</v>
      </c>
      <c r="B1272" s="4">
        <v>2016</v>
      </c>
      <c r="C1272" s="36" t="s">
        <v>27</v>
      </c>
      <c r="D1272" s="36" t="s">
        <v>250</v>
      </c>
      <c r="E1272" s="41">
        <v>394</v>
      </c>
      <c r="F1272" s="16">
        <v>872</v>
      </c>
      <c r="G1272" s="16">
        <v>870.74</v>
      </c>
      <c r="H1272" s="33">
        <v>2626.8</v>
      </c>
      <c r="I1272" s="44">
        <v>60380.5</v>
      </c>
      <c r="J1272" s="44">
        <v>137.9</v>
      </c>
      <c r="K1272" s="46">
        <v>2.21</v>
      </c>
      <c r="L1272" s="33">
        <v>20.957999999999998</v>
      </c>
      <c r="M1272" s="33">
        <v>30.242000000000001</v>
      </c>
      <c r="N1272" s="33">
        <v>13.025</v>
      </c>
    </row>
    <row r="1273" spans="1:14" x14ac:dyDescent="0.3">
      <c r="A1273" s="36" t="s">
        <v>18</v>
      </c>
      <c r="B1273" s="4">
        <v>2016</v>
      </c>
      <c r="C1273" s="36" t="s">
        <v>705</v>
      </c>
      <c r="D1273" s="36" t="s">
        <v>250</v>
      </c>
      <c r="E1273" s="41">
        <v>1588</v>
      </c>
      <c r="F1273" s="16">
        <v>50532</v>
      </c>
      <c r="G1273" s="16">
        <v>49224.824000000001</v>
      </c>
      <c r="H1273" s="33">
        <v>2626.8</v>
      </c>
      <c r="I1273" s="44">
        <v>243361</v>
      </c>
      <c r="J1273" s="44">
        <v>555.79999999999995</v>
      </c>
      <c r="K1273" s="46">
        <v>30.998000000000001</v>
      </c>
      <c r="L1273" s="33">
        <v>20.957999999999998</v>
      </c>
      <c r="M1273" s="33">
        <v>30.242000000000001</v>
      </c>
      <c r="N1273" s="33">
        <v>13.025</v>
      </c>
    </row>
    <row r="1274" spans="1:14" x14ac:dyDescent="0.3">
      <c r="A1274" s="36" t="s">
        <v>22</v>
      </c>
      <c r="B1274" s="4">
        <v>2016</v>
      </c>
      <c r="C1274" s="36" t="s">
        <v>49</v>
      </c>
      <c r="D1274" s="36" t="s">
        <v>274</v>
      </c>
      <c r="E1274" s="41">
        <v>330</v>
      </c>
      <c r="F1274" s="16">
        <v>320</v>
      </c>
      <c r="G1274" s="16">
        <v>330.33</v>
      </c>
      <c r="H1274" s="33">
        <v>1959.8</v>
      </c>
      <c r="I1274" s="44">
        <v>50572.5</v>
      </c>
      <c r="J1274" s="44">
        <v>115.5</v>
      </c>
      <c r="K1274" s="46">
        <v>1.0009999999999999</v>
      </c>
      <c r="L1274" s="33">
        <v>20.765000000000001</v>
      </c>
      <c r="M1274" s="33">
        <v>30.027999999999999</v>
      </c>
      <c r="N1274" s="33">
        <v>13.207000000000001</v>
      </c>
    </row>
    <row r="1275" spans="1:14" x14ac:dyDescent="0.3">
      <c r="A1275" s="36" t="s">
        <v>13</v>
      </c>
      <c r="B1275" s="4">
        <v>2016</v>
      </c>
      <c r="C1275" s="36" t="s">
        <v>49</v>
      </c>
      <c r="D1275" s="36" t="s">
        <v>274</v>
      </c>
      <c r="E1275" s="41">
        <v>201860</v>
      </c>
      <c r="F1275" s="16">
        <v>491660</v>
      </c>
      <c r="G1275" s="16">
        <v>482849.12</v>
      </c>
      <c r="H1275" s="33" t="s">
        <v>527</v>
      </c>
      <c r="I1275" s="44">
        <v>30935045</v>
      </c>
      <c r="J1275" s="44">
        <v>70651</v>
      </c>
      <c r="K1275" s="46">
        <v>2.3919999999999999</v>
      </c>
      <c r="L1275" s="33">
        <v>20.765000000000001</v>
      </c>
      <c r="M1275" s="33">
        <v>30.027999999999999</v>
      </c>
      <c r="N1275" s="33">
        <v>13.207000000000001</v>
      </c>
    </row>
    <row r="1276" spans="1:14" x14ac:dyDescent="0.3">
      <c r="A1276" s="36" t="s">
        <v>13</v>
      </c>
      <c r="B1276" s="4">
        <v>2016</v>
      </c>
      <c r="C1276" s="36" t="s">
        <v>27</v>
      </c>
      <c r="D1276" s="36" t="s">
        <v>274</v>
      </c>
      <c r="E1276" s="41">
        <v>4800</v>
      </c>
      <c r="F1276" s="16">
        <v>13400</v>
      </c>
      <c r="G1276" s="16">
        <v>13392</v>
      </c>
      <c r="H1276" s="33">
        <v>1959.8</v>
      </c>
      <c r="I1276" s="44">
        <v>735600</v>
      </c>
      <c r="J1276" s="44">
        <v>1680</v>
      </c>
      <c r="K1276" s="46">
        <v>2.79</v>
      </c>
      <c r="L1276" s="33">
        <v>20.765000000000001</v>
      </c>
      <c r="M1276" s="33">
        <v>30.027999999999999</v>
      </c>
      <c r="N1276" s="33" t="s">
        <v>528</v>
      </c>
    </row>
    <row r="1277" spans="1:14" x14ac:dyDescent="0.3">
      <c r="A1277" s="36" t="s">
        <v>18</v>
      </c>
      <c r="B1277" s="4">
        <v>2016</v>
      </c>
      <c r="C1277" s="36" t="s">
        <v>49</v>
      </c>
      <c r="D1277" s="36" t="s">
        <v>274</v>
      </c>
      <c r="E1277" s="41">
        <v>4420</v>
      </c>
      <c r="F1277" s="16">
        <v>192390</v>
      </c>
      <c r="G1277" s="16">
        <v>193202.62</v>
      </c>
      <c r="H1277" s="33">
        <v>1959.8</v>
      </c>
      <c r="I1277" s="44">
        <v>677365</v>
      </c>
      <c r="J1277" s="44">
        <v>1547</v>
      </c>
      <c r="K1277" s="46">
        <v>43.710999999999999</v>
      </c>
      <c r="L1277" s="33">
        <v>20.765000000000001</v>
      </c>
      <c r="M1277" s="33">
        <v>30.027999999999999</v>
      </c>
      <c r="N1277" s="33">
        <v>13.207000000000001</v>
      </c>
    </row>
    <row r="1278" spans="1:14" x14ac:dyDescent="0.3">
      <c r="A1278" s="36" t="s">
        <v>31</v>
      </c>
      <c r="B1278" s="4">
        <v>2016</v>
      </c>
      <c r="C1278" s="36" t="s">
        <v>49</v>
      </c>
      <c r="D1278" s="36" t="s">
        <v>274</v>
      </c>
      <c r="E1278" s="41">
        <v>350</v>
      </c>
      <c r="F1278" s="16">
        <v>300</v>
      </c>
      <c r="G1278" s="16">
        <v>295.05</v>
      </c>
      <c r="H1278" s="33">
        <v>1959.8</v>
      </c>
      <c r="I1278" s="44">
        <v>53637.5</v>
      </c>
      <c r="J1278" s="44">
        <v>122.5</v>
      </c>
      <c r="K1278" s="46">
        <v>0.84299999999999997</v>
      </c>
      <c r="L1278" s="33">
        <v>20.765000000000001</v>
      </c>
      <c r="M1278" s="33">
        <v>30.027999999999999</v>
      </c>
      <c r="N1278" s="33">
        <v>13.207000000000001</v>
      </c>
    </row>
    <row r="1279" spans="1:14" x14ac:dyDescent="0.3">
      <c r="A1279" s="36" t="s">
        <v>31</v>
      </c>
      <c r="B1279" s="4">
        <v>2016</v>
      </c>
      <c r="C1279" s="36" t="s">
        <v>27</v>
      </c>
      <c r="D1279" s="36" t="s">
        <v>274</v>
      </c>
      <c r="E1279" s="41">
        <v>2220</v>
      </c>
      <c r="F1279" s="16">
        <v>1360</v>
      </c>
      <c r="G1279" s="16">
        <v>1367.52</v>
      </c>
      <c r="H1279" s="33">
        <v>1959.8</v>
      </c>
      <c r="I1279" s="44">
        <v>340215</v>
      </c>
      <c r="J1279" s="44">
        <v>777</v>
      </c>
      <c r="K1279" s="46">
        <v>0.61599999999999999</v>
      </c>
      <c r="L1279" s="33">
        <v>20.765000000000001</v>
      </c>
      <c r="M1279" s="33">
        <v>30.027999999999999</v>
      </c>
      <c r="N1279" s="33">
        <v>13.207000000000001</v>
      </c>
    </row>
    <row r="1280" spans="1:14" x14ac:dyDescent="0.3">
      <c r="A1280" s="36" t="s">
        <v>32</v>
      </c>
      <c r="B1280" s="4">
        <v>2016</v>
      </c>
      <c r="C1280" s="36" t="s">
        <v>27</v>
      </c>
      <c r="D1280" s="36" t="s">
        <v>274</v>
      </c>
      <c r="E1280" s="41">
        <v>820</v>
      </c>
      <c r="F1280" s="16">
        <v>670</v>
      </c>
      <c r="G1280" s="16">
        <v>660.92000000000007</v>
      </c>
      <c r="H1280" s="33">
        <v>1959.8</v>
      </c>
      <c r="I1280" s="44">
        <v>125665</v>
      </c>
      <c r="J1280" s="44">
        <v>287</v>
      </c>
      <c r="K1280" s="46">
        <v>0.80600000000000005</v>
      </c>
      <c r="L1280" s="33">
        <v>20.765000000000001</v>
      </c>
      <c r="M1280" s="33">
        <v>30.027999999999999</v>
      </c>
      <c r="N1280" s="33">
        <v>13.207000000000001</v>
      </c>
    </row>
    <row r="1281" spans="1:14" x14ac:dyDescent="0.3">
      <c r="A1281" s="36" t="s">
        <v>20</v>
      </c>
      <c r="B1281" s="4">
        <v>2016</v>
      </c>
      <c r="C1281" s="36" t="s">
        <v>27</v>
      </c>
      <c r="D1281" s="36" t="s">
        <v>274</v>
      </c>
      <c r="E1281" s="41">
        <v>3380</v>
      </c>
      <c r="F1281" s="16">
        <v>6220</v>
      </c>
      <c r="G1281" s="16">
        <v>6215.82</v>
      </c>
      <c r="H1281" s="33">
        <v>1959.8</v>
      </c>
      <c r="I1281" s="44">
        <v>517985</v>
      </c>
      <c r="J1281" s="44">
        <v>1183</v>
      </c>
      <c r="K1281" s="46">
        <v>1.839</v>
      </c>
      <c r="L1281" s="33">
        <v>20.765000000000001</v>
      </c>
      <c r="M1281" s="33">
        <v>30.027999999999999</v>
      </c>
      <c r="N1281" s="33">
        <v>12.217884615384618</v>
      </c>
    </row>
    <row r="1282" spans="1:14" x14ac:dyDescent="0.3">
      <c r="A1282" s="36" t="s">
        <v>13</v>
      </c>
      <c r="B1282" s="4">
        <v>2016</v>
      </c>
      <c r="C1282" s="36" t="s">
        <v>49</v>
      </c>
      <c r="D1282" s="36" t="s">
        <v>252</v>
      </c>
      <c r="E1282" s="41">
        <v>3046000</v>
      </c>
      <c r="F1282" s="16">
        <v>12638000</v>
      </c>
      <c r="G1282" s="16">
        <v>12388082</v>
      </c>
      <c r="H1282" s="33">
        <v>635.9</v>
      </c>
      <c r="I1282" s="44">
        <v>466799500</v>
      </c>
      <c r="J1282" s="44">
        <v>1066100</v>
      </c>
      <c r="K1282" s="46">
        <v>4.0670000000000002</v>
      </c>
      <c r="L1282" s="33">
        <v>26.030999999999999</v>
      </c>
      <c r="M1282" s="33">
        <v>38.17</v>
      </c>
      <c r="N1282" s="33">
        <v>14.788</v>
      </c>
    </row>
    <row r="1283" spans="1:14" x14ac:dyDescent="0.3">
      <c r="A1283" s="36" t="s">
        <v>18</v>
      </c>
      <c r="B1283" s="4">
        <v>2016</v>
      </c>
      <c r="C1283" s="36" t="s">
        <v>705</v>
      </c>
      <c r="D1283" s="36" t="s">
        <v>252</v>
      </c>
      <c r="E1283" s="41">
        <v>88000</v>
      </c>
      <c r="F1283" s="16">
        <v>7152000</v>
      </c>
      <c r="G1283" s="16">
        <v>7364984</v>
      </c>
      <c r="H1283" s="33">
        <v>635.9</v>
      </c>
      <c r="I1283" s="44">
        <v>13486000</v>
      </c>
      <c r="J1283" s="44">
        <v>30800</v>
      </c>
      <c r="K1283" s="46">
        <v>83.692999999999998</v>
      </c>
      <c r="L1283" s="33">
        <v>26.030999999999999</v>
      </c>
      <c r="M1283" s="33">
        <v>38.17</v>
      </c>
      <c r="N1283" s="33">
        <v>14.788</v>
      </c>
    </row>
    <row r="1284" spans="1:14" x14ac:dyDescent="0.3">
      <c r="A1284" s="36" t="s">
        <v>31</v>
      </c>
      <c r="B1284" s="4">
        <v>2016</v>
      </c>
      <c r="C1284" s="36" t="s">
        <v>27</v>
      </c>
      <c r="D1284" s="36" t="s">
        <v>252</v>
      </c>
      <c r="E1284" s="41">
        <v>5800</v>
      </c>
      <c r="F1284" s="16">
        <v>9600</v>
      </c>
      <c r="G1284" s="16">
        <v>9251</v>
      </c>
      <c r="H1284" s="33">
        <v>635.9</v>
      </c>
      <c r="I1284" s="44">
        <v>888850</v>
      </c>
      <c r="J1284" s="44">
        <v>2030</v>
      </c>
      <c r="K1284" s="46">
        <v>1.595</v>
      </c>
      <c r="L1284" s="33">
        <v>26.030999999999999</v>
      </c>
      <c r="M1284" s="33">
        <v>38.17</v>
      </c>
      <c r="N1284" s="33">
        <v>14.788</v>
      </c>
    </row>
    <row r="1285" spans="1:14" x14ac:dyDescent="0.3">
      <c r="A1285" s="36" t="s">
        <v>32</v>
      </c>
      <c r="B1285" s="4">
        <v>2016</v>
      </c>
      <c r="C1285" s="36" t="s">
        <v>49</v>
      </c>
      <c r="D1285" s="36" t="s">
        <v>252</v>
      </c>
      <c r="E1285" s="41">
        <v>1608.1871345029238</v>
      </c>
      <c r="F1285" s="16">
        <v>1100</v>
      </c>
      <c r="G1285" s="16">
        <v>1100</v>
      </c>
      <c r="H1285" s="33">
        <v>635.9</v>
      </c>
      <c r="I1285" s="44">
        <v>321825</v>
      </c>
      <c r="J1285" s="44">
        <v>735</v>
      </c>
      <c r="K1285" s="46">
        <v>0.68400000000000005</v>
      </c>
      <c r="L1285" s="33">
        <v>26.030999999999999</v>
      </c>
      <c r="M1285" s="33">
        <v>38.17</v>
      </c>
      <c r="N1285" s="33">
        <v>14.788</v>
      </c>
    </row>
    <row r="1286" spans="1:14" x14ac:dyDescent="0.3">
      <c r="A1286" s="36" t="s">
        <v>20</v>
      </c>
      <c r="B1286" s="4">
        <v>2016</v>
      </c>
      <c r="C1286" s="36" t="s">
        <v>27</v>
      </c>
      <c r="D1286" s="36" t="s">
        <v>252</v>
      </c>
      <c r="E1286" s="41">
        <v>3495000</v>
      </c>
      <c r="F1286" s="16">
        <v>17636000</v>
      </c>
      <c r="G1286" s="16">
        <v>17387625</v>
      </c>
      <c r="H1286" s="33">
        <v>635.9</v>
      </c>
      <c r="I1286" s="44">
        <v>535608750</v>
      </c>
      <c r="J1286" s="44">
        <v>1223250</v>
      </c>
      <c r="K1286" s="46">
        <v>4.9749999999999996</v>
      </c>
      <c r="L1286" s="33">
        <v>26.030999999999999</v>
      </c>
      <c r="M1286" s="33">
        <v>38.17</v>
      </c>
      <c r="N1286" s="33">
        <v>14.788</v>
      </c>
    </row>
    <row r="1287" spans="1:14" x14ac:dyDescent="0.3">
      <c r="A1287" s="36" t="s">
        <v>22</v>
      </c>
      <c r="B1287" s="4">
        <v>2016</v>
      </c>
      <c r="C1287" s="36" t="s">
        <v>49</v>
      </c>
      <c r="D1287" s="36" t="s">
        <v>481</v>
      </c>
      <c r="E1287" s="41">
        <v>838</v>
      </c>
      <c r="F1287" s="16">
        <v>971</v>
      </c>
      <c r="G1287" s="16">
        <v>916.77200000000005</v>
      </c>
      <c r="H1287" s="33">
        <v>942.6</v>
      </c>
      <c r="I1287" s="44">
        <v>128423.5</v>
      </c>
      <c r="J1287" s="44">
        <v>293.3</v>
      </c>
      <c r="K1287" s="46">
        <v>1.0940000000000001</v>
      </c>
      <c r="L1287" s="33">
        <v>26.382000000000001</v>
      </c>
      <c r="M1287" s="33">
        <v>36.542999999999999</v>
      </c>
      <c r="N1287" s="33">
        <v>17.154</v>
      </c>
    </row>
    <row r="1288" spans="1:14" x14ac:dyDescent="0.3">
      <c r="A1288" s="36" t="s">
        <v>22</v>
      </c>
      <c r="B1288" s="4">
        <v>2016</v>
      </c>
      <c r="C1288" s="36" t="s">
        <v>27</v>
      </c>
      <c r="D1288" s="36" t="s">
        <v>481</v>
      </c>
      <c r="E1288" s="41">
        <v>296</v>
      </c>
      <c r="F1288" s="16">
        <v>341</v>
      </c>
      <c r="G1288" s="16">
        <v>327.96800000000002</v>
      </c>
      <c r="H1288" s="33">
        <v>942.6</v>
      </c>
      <c r="I1288" s="44">
        <v>45362</v>
      </c>
      <c r="J1288" s="44">
        <v>103.6</v>
      </c>
      <c r="K1288" s="46">
        <v>1.1080000000000001</v>
      </c>
      <c r="L1288" s="33">
        <v>26.382000000000001</v>
      </c>
      <c r="M1288" s="33">
        <v>36.542999999999999</v>
      </c>
      <c r="N1288" s="33">
        <v>17.154</v>
      </c>
    </row>
    <row r="1289" spans="1:14" x14ac:dyDescent="0.3">
      <c r="A1289" s="36" t="s">
        <v>13</v>
      </c>
      <c r="B1289" s="4">
        <v>2016</v>
      </c>
      <c r="C1289" s="36" t="s">
        <v>49</v>
      </c>
      <c r="D1289" s="36" t="s">
        <v>481</v>
      </c>
      <c r="E1289" s="41">
        <v>889351</v>
      </c>
      <c r="F1289" s="16">
        <v>3028634</v>
      </c>
      <c r="G1289" s="16">
        <v>2872603.73</v>
      </c>
      <c r="H1289" s="33">
        <v>942.6</v>
      </c>
      <c r="I1289" s="44">
        <v>136293040.80000001</v>
      </c>
      <c r="J1289" s="44">
        <v>311272.84999999998</v>
      </c>
      <c r="K1289" s="46">
        <v>3.23</v>
      </c>
      <c r="L1289" s="33">
        <v>26.382000000000001</v>
      </c>
      <c r="M1289" s="33">
        <v>36.542999999999999</v>
      </c>
      <c r="N1289" s="33">
        <v>17.154</v>
      </c>
    </row>
    <row r="1290" spans="1:14" x14ac:dyDescent="0.3">
      <c r="A1290" s="36" t="s">
        <v>13</v>
      </c>
      <c r="B1290" s="4">
        <v>2016</v>
      </c>
      <c r="C1290" s="36" t="s">
        <v>27</v>
      </c>
      <c r="D1290" s="36" t="s">
        <v>481</v>
      </c>
      <c r="E1290" s="41">
        <v>939223</v>
      </c>
      <c r="F1290" s="16">
        <v>3570445</v>
      </c>
      <c r="G1290" s="16">
        <v>3367114.4550000001</v>
      </c>
      <c r="H1290" s="33">
        <v>942.6</v>
      </c>
      <c r="I1290" s="44">
        <v>143935924.80000001</v>
      </c>
      <c r="J1290" s="44">
        <v>328728.05</v>
      </c>
      <c r="K1290" s="46">
        <v>3.585</v>
      </c>
      <c r="L1290" s="33">
        <v>26.382000000000001</v>
      </c>
      <c r="M1290" s="33">
        <v>36.542999999999999</v>
      </c>
      <c r="N1290" s="33">
        <v>17.154</v>
      </c>
    </row>
    <row r="1291" spans="1:14" x14ac:dyDescent="0.3">
      <c r="A1291" s="36" t="s">
        <v>18</v>
      </c>
      <c r="B1291" s="4">
        <v>2016</v>
      </c>
      <c r="C1291" s="36" t="s">
        <v>49</v>
      </c>
      <c r="D1291" s="36" t="s">
        <v>481</v>
      </c>
      <c r="E1291" s="41">
        <v>29357</v>
      </c>
      <c r="F1291" s="16">
        <v>2061312</v>
      </c>
      <c r="G1291" s="16">
        <v>1923588.068</v>
      </c>
      <c r="H1291" s="33">
        <v>942.6</v>
      </c>
      <c r="I1291" s="44">
        <v>4498960.25</v>
      </c>
      <c r="J1291" s="44">
        <v>10274.950000000001</v>
      </c>
      <c r="K1291" s="46">
        <v>65.524000000000001</v>
      </c>
      <c r="L1291" s="33">
        <v>26.382000000000001</v>
      </c>
      <c r="M1291" s="33">
        <v>36.542999999999999</v>
      </c>
      <c r="N1291" s="33">
        <v>17.154</v>
      </c>
    </row>
    <row r="1292" spans="1:14" x14ac:dyDescent="0.3">
      <c r="A1292" s="36" t="s">
        <v>31</v>
      </c>
      <c r="B1292" s="4">
        <v>2016</v>
      </c>
      <c r="C1292" s="36" t="s">
        <v>49</v>
      </c>
      <c r="D1292" s="36" t="s">
        <v>481</v>
      </c>
      <c r="E1292" s="41">
        <v>951</v>
      </c>
      <c r="F1292" s="16">
        <v>719</v>
      </c>
      <c r="G1292" s="16">
        <v>819.76199999999994</v>
      </c>
      <c r="H1292" s="33">
        <v>942.6</v>
      </c>
      <c r="I1292" s="44">
        <v>145740.75</v>
      </c>
      <c r="J1292" s="44">
        <v>332.85</v>
      </c>
      <c r="K1292" s="46">
        <v>0.86199999999999999</v>
      </c>
      <c r="L1292" s="33">
        <v>26.382000000000001</v>
      </c>
      <c r="M1292" s="33">
        <v>36.542999999999999</v>
      </c>
      <c r="N1292" s="33">
        <v>17.154</v>
      </c>
    </row>
    <row r="1293" spans="1:14" x14ac:dyDescent="0.3">
      <c r="A1293" s="36" t="s">
        <v>31</v>
      </c>
      <c r="B1293" s="4">
        <v>2016</v>
      </c>
      <c r="C1293" s="36" t="s">
        <v>27</v>
      </c>
      <c r="D1293" s="36" t="s">
        <v>481</v>
      </c>
      <c r="E1293" s="41">
        <v>4941</v>
      </c>
      <c r="F1293" s="16">
        <v>8865</v>
      </c>
      <c r="G1293" s="16">
        <v>8799.9210000000003</v>
      </c>
      <c r="H1293" s="33">
        <v>942.6</v>
      </c>
      <c r="I1293" s="44">
        <v>757208.25</v>
      </c>
      <c r="J1293" s="44">
        <v>1729.35</v>
      </c>
      <c r="K1293" s="46">
        <v>1.7809999999999999</v>
      </c>
      <c r="L1293" s="33">
        <v>26.382000000000001</v>
      </c>
      <c r="M1293" s="33">
        <v>36.542999999999999</v>
      </c>
      <c r="N1293" s="33">
        <v>17.154</v>
      </c>
    </row>
    <row r="1294" spans="1:14" x14ac:dyDescent="0.3">
      <c r="A1294" s="36" t="s">
        <v>32</v>
      </c>
      <c r="B1294" s="4">
        <v>2016</v>
      </c>
      <c r="C1294" s="36" t="s">
        <v>49</v>
      </c>
      <c r="D1294" s="36" t="s">
        <v>481</v>
      </c>
      <c r="E1294" s="41">
        <v>41279</v>
      </c>
      <c r="F1294" s="16">
        <v>33776</v>
      </c>
      <c r="G1294" s="16">
        <v>34137.733</v>
      </c>
      <c r="H1294" s="33">
        <v>942.6</v>
      </c>
      <c r="I1294" s="44">
        <v>2548676.1740000001</v>
      </c>
      <c r="J1294" s="44">
        <v>14447.65</v>
      </c>
      <c r="K1294" s="46">
        <v>0.82699999999999996</v>
      </c>
      <c r="L1294" s="33">
        <v>26.382000000000001</v>
      </c>
      <c r="M1294" s="33">
        <v>36.542999999999999</v>
      </c>
      <c r="N1294" s="33">
        <v>17.154</v>
      </c>
    </row>
    <row r="1295" spans="1:14" x14ac:dyDescent="0.3">
      <c r="A1295" s="36" t="s">
        <v>32</v>
      </c>
      <c r="B1295" s="4">
        <v>2016</v>
      </c>
      <c r="C1295" s="36" t="s">
        <v>27</v>
      </c>
      <c r="D1295" s="36" t="s">
        <v>481</v>
      </c>
      <c r="E1295" s="41">
        <v>10903</v>
      </c>
      <c r="F1295" s="16">
        <v>9010</v>
      </c>
      <c r="G1295" s="16">
        <v>9010</v>
      </c>
      <c r="H1295" s="33">
        <v>942.6</v>
      </c>
      <c r="I1295" s="44">
        <v>1670884.75</v>
      </c>
      <c r="J1295" s="44">
        <v>3816.05</v>
      </c>
      <c r="K1295" s="46">
        <v>0.82637806108410528</v>
      </c>
      <c r="L1295" s="33">
        <v>26.382000000000001</v>
      </c>
      <c r="M1295" s="33">
        <v>36.542999999999999</v>
      </c>
      <c r="N1295" s="33">
        <v>17.154</v>
      </c>
    </row>
    <row r="1296" spans="1:14" x14ac:dyDescent="0.3">
      <c r="A1296" s="36" t="s">
        <v>20</v>
      </c>
      <c r="B1296" s="4">
        <v>2016</v>
      </c>
      <c r="C1296" s="36" t="s">
        <v>27</v>
      </c>
      <c r="D1296" s="36" t="s">
        <v>481</v>
      </c>
      <c r="E1296" s="41" t="s">
        <v>530</v>
      </c>
      <c r="F1296" s="16">
        <v>7413</v>
      </c>
      <c r="G1296" s="16">
        <v>6620.616</v>
      </c>
      <c r="H1296" s="33">
        <v>942.6</v>
      </c>
      <c r="I1296" s="44">
        <v>828929.25</v>
      </c>
      <c r="J1296" s="44">
        <v>1893.15</v>
      </c>
      <c r="K1296" s="46">
        <v>1.224</v>
      </c>
      <c r="L1296" s="33">
        <v>26.382000000000001</v>
      </c>
      <c r="M1296" s="33">
        <v>36.542999999999999</v>
      </c>
      <c r="N1296" s="33">
        <v>17.154</v>
      </c>
    </row>
    <row r="1297" spans="1:14" x14ac:dyDescent="0.3">
      <c r="A1297" s="36" t="s">
        <v>13</v>
      </c>
      <c r="B1297" s="4">
        <v>2016</v>
      </c>
      <c r="C1297" s="36" t="s">
        <v>176</v>
      </c>
      <c r="D1297" s="36" t="s">
        <v>264</v>
      </c>
      <c r="E1297" s="41">
        <v>38136</v>
      </c>
      <c r="F1297" s="16">
        <v>101574</v>
      </c>
      <c r="G1297" s="16">
        <v>101574.00000000001</v>
      </c>
      <c r="H1297" s="33">
        <v>2475.3000000000002</v>
      </c>
      <c r="I1297" s="44">
        <v>5844342</v>
      </c>
      <c r="J1297" s="44">
        <v>13347.6</v>
      </c>
      <c r="K1297" s="46">
        <v>2.6634675896790436</v>
      </c>
      <c r="L1297" s="33">
        <v>25.064</v>
      </c>
      <c r="M1297" s="33">
        <v>32.628</v>
      </c>
      <c r="N1297" s="33">
        <v>17.837</v>
      </c>
    </row>
    <row r="1298" spans="1:14" x14ac:dyDescent="0.3">
      <c r="A1298" s="36" t="s">
        <v>13</v>
      </c>
      <c r="B1298" s="4">
        <v>2016</v>
      </c>
      <c r="C1298" s="36" t="s">
        <v>49</v>
      </c>
      <c r="D1298" s="36" t="s">
        <v>264</v>
      </c>
      <c r="E1298" s="41">
        <v>16843</v>
      </c>
      <c r="F1298" s="16">
        <v>181900</v>
      </c>
      <c r="G1298" s="16">
        <v>17836.736999999997</v>
      </c>
      <c r="H1298" s="33">
        <v>2475.3000000000002</v>
      </c>
      <c r="I1298" s="44">
        <v>2581189.75</v>
      </c>
      <c r="J1298" s="44">
        <v>5895.05</v>
      </c>
      <c r="K1298" s="46">
        <v>1.0589999999999999</v>
      </c>
      <c r="L1298" s="33">
        <v>25.064</v>
      </c>
      <c r="M1298" s="33">
        <v>32.628</v>
      </c>
      <c r="N1298" s="33">
        <v>17.837</v>
      </c>
    </row>
    <row r="1299" spans="1:14" x14ac:dyDescent="0.3">
      <c r="A1299" s="36" t="s">
        <v>13</v>
      </c>
      <c r="B1299" s="4">
        <v>2016</v>
      </c>
      <c r="C1299" s="36" t="s">
        <v>120</v>
      </c>
      <c r="D1299" s="36" t="s">
        <v>264</v>
      </c>
      <c r="E1299" s="41">
        <v>71877</v>
      </c>
      <c r="F1299" s="16">
        <v>226053.16500000001</v>
      </c>
      <c r="G1299" s="16">
        <v>226053.16500000001</v>
      </c>
      <c r="H1299" s="33">
        <v>2475.3000000000002</v>
      </c>
      <c r="I1299" s="44">
        <v>11015150.25</v>
      </c>
      <c r="J1299" s="44">
        <v>25156.95</v>
      </c>
      <c r="K1299" s="46">
        <v>3.145</v>
      </c>
      <c r="L1299" s="33">
        <v>25.064</v>
      </c>
      <c r="M1299" s="33">
        <v>32.628</v>
      </c>
      <c r="N1299" s="33">
        <v>17.837</v>
      </c>
    </row>
    <row r="1300" spans="1:14" x14ac:dyDescent="0.3">
      <c r="A1300" s="36" t="s">
        <v>13</v>
      </c>
      <c r="B1300" s="4">
        <v>2016</v>
      </c>
      <c r="C1300" s="36" t="s">
        <v>324</v>
      </c>
      <c r="D1300" s="36" t="s">
        <v>264</v>
      </c>
      <c r="E1300" s="41">
        <v>150250</v>
      </c>
      <c r="F1300" s="16">
        <v>463371</v>
      </c>
      <c r="G1300" s="16">
        <v>458863.5</v>
      </c>
      <c r="H1300" s="33">
        <v>2475.3000000000002</v>
      </c>
      <c r="I1300" s="44">
        <v>23025812.5</v>
      </c>
      <c r="J1300" s="44">
        <v>52587.5</v>
      </c>
      <c r="K1300" s="46">
        <v>3.0539999999999998</v>
      </c>
      <c r="L1300" s="33">
        <v>25.064</v>
      </c>
      <c r="M1300" s="33">
        <v>32.628</v>
      </c>
      <c r="N1300" s="33">
        <v>17.837</v>
      </c>
    </row>
    <row r="1301" spans="1:14" x14ac:dyDescent="0.3">
      <c r="A1301" s="36" t="s">
        <v>18</v>
      </c>
      <c r="B1301" s="4">
        <v>2016</v>
      </c>
      <c r="C1301" s="36" t="s">
        <v>705</v>
      </c>
      <c r="D1301" s="36" t="s">
        <v>264</v>
      </c>
      <c r="E1301" s="41">
        <v>822</v>
      </c>
      <c r="F1301" s="16">
        <v>44100</v>
      </c>
      <c r="G1301" s="16">
        <v>44972.441999999995</v>
      </c>
      <c r="H1301" s="33">
        <v>2475.3000000000002</v>
      </c>
      <c r="I1301" s="44">
        <v>125971.5</v>
      </c>
      <c r="J1301" s="44">
        <v>287.7</v>
      </c>
      <c r="K1301" s="46">
        <v>54.710999999999999</v>
      </c>
      <c r="L1301" s="33">
        <v>25.232500000000002</v>
      </c>
      <c r="M1301" s="33">
        <v>32.628</v>
      </c>
      <c r="N1301" s="33">
        <v>17.837</v>
      </c>
    </row>
    <row r="1302" spans="1:14" x14ac:dyDescent="0.3">
      <c r="A1302" s="36" t="s">
        <v>32</v>
      </c>
      <c r="B1302" s="4">
        <v>2016</v>
      </c>
      <c r="C1302" s="36" t="s">
        <v>49</v>
      </c>
      <c r="D1302" s="36" t="s">
        <v>264</v>
      </c>
      <c r="E1302" s="41">
        <v>2647.7876106194694</v>
      </c>
      <c r="F1302" s="16">
        <v>1496</v>
      </c>
      <c r="G1302" s="16">
        <v>1496</v>
      </c>
      <c r="H1302" s="33">
        <v>2475.3000000000002</v>
      </c>
      <c r="I1302" s="44">
        <v>396917.5</v>
      </c>
      <c r="J1302" s="44">
        <v>906.5</v>
      </c>
      <c r="K1302" s="46">
        <v>0.56499999999999995</v>
      </c>
      <c r="L1302" s="33">
        <v>25.064</v>
      </c>
      <c r="M1302" s="33">
        <v>32.628</v>
      </c>
      <c r="N1302" s="33">
        <v>17.837</v>
      </c>
    </row>
    <row r="1303" spans="1:14" x14ac:dyDescent="0.3">
      <c r="A1303" s="36" t="s">
        <v>32</v>
      </c>
      <c r="B1303" s="4">
        <v>2016</v>
      </c>
      <c r="C1303" s="36" t="s">
        <v>27</v>
      </c>
      <c r="D1303" s="36" t="s">
        <v>264</v>
      </c>
      <c r="E1303" s="41">
        <v>1250</v>
      </c>
      <c r="F1303" s="16">
        <v>969</v>
      </c>
      <c r="G1303" s="16">
        <v>952.5</v>
      </c>
      <c r="H1303" s="33">
        <v>2360.1300983606561</v>
      </c>
      <c r="I1303" s="44">
        <v>191562.5</v>
      </c>
      <c r="J1303" s="44">
        <v>437.5</v>
      </c>
      <c r="K1303" s="46">
        <v>0.76200000000000001</v>
      </c>
      <c r="L1303" s="33">
        <v>25.064</v>
      </c>
      <c r="M1303" s="33">
        <v>32.628</v>
      </c>
      <c r="N1303" s="33">
        <v>17.837</v>
      </c>
    </row>
    <row r="1304" spans="1:14" x14ac:dyDescent="0.3">
      <c r="A1304" s="36" t="s">
        <v>20</v>
      </c>
      <c r="B1304" s="4">
        <v>2016</v>
      </c>
      <c r="C1304" s="36" t="s">
        <v>27</v>
      </c>
      <c r="D1304" s="36" t="s">
        <v>264</v>
      </c>
      <c r="E1304" s="41">
        <v>200</v>
      </c>
      <c r="F1304" s="16">
        <v>460</v>
      </c>
      <c r="G1304" s="16">
        <v>451.19999999999993</v>
      </c>
      <c r="H1304" s="33">
        <v>2475.3000000000002</v>
      </c>
      <c r="I1304" s="44">
        <v>30650</v>
      </c>
      <c r="J1304" s="44">
        <v>70</v>
      </c>
      <c r="K1304" s="46">
        <v>2.2559999999999998</v>
      </c>
      <c r="L1304" s="33">
        <v>25.064</v>
      </c>
      <c r="M1304" s="33">
        <v>32.628</v>
      </c>
      <c r="N1304" s="33" t="s">
        <v>532</v>
      </c>
    </row>
    <row r="1305" spans="1:14" x14ac:dyDescent="0.3">
      <c r="A1305" s="36" t="s">
        <v>13</v>
      </c>
      <c r="B1305" s="4">
        <v>2016</v>
      </c>
      <c r="C1305" s="36" t="s">
        <v>49</v>
      </c>
      <c r="D1305" s="36" t="s">
        <v>253</v>
      </c>
      <c r="E1305" s="41">
        <v>5965657</v>
      </c>
      <c r="F1305" s="16">
        <v>14396168</v>
      </c>
      <c r="G1305" s="16">
        <v>14120710.119000001</v>
      </c>
      <c r="H1305" s="33">
        <v>736.37142857142896</v>
      </c>
      <c r="I1305" s="44">
        <v>914236935.29999995</v>
      </c>
      <c r="J1305" s="44">
        <v>895063.91235294112</v>
      </c>
      <c r="K1305" s="46">
        <v>2.367</v>
      </c>
      <c r="L1305" s="33">
        <v>26.391999999999999</v>
      </c>
      <c r="M1305" s="33">
        <v>37.618000000000002</v>
      </c>
      <c r="N1305" s="33">
        <v>15.981999999999999</v>
      </c>
    </row>
    <row r="1306" spans="1:14" x14ac:dyDescent="0.3">
      <c r="A1306" s="36" t="s">
        <v>13</v>
      </c>
      <c r="B1306" s="4">
        <v>2016</v>
      </c>
      <c r="C1306" s="36" t="s">
        <v>120</v>
      </c>
      <c r="D1306" s="36" t="s">
        <v>253</v>
      </c>
      <c r="E1306" s="41">
        <v>26051</v>
      </c>
      <c r="F1306" s="16">
        <v>74184</v>
      </c>
      <c r="G1306" s="16">
        <v>64710.684000000001</v>
      </c>
      <c r="H1306" s="33">
        <v>965.3</v>
      </c>
      <c r="I1306" s="44">
        <v>3992315.75</v>
      </c>
      <c r="J1306" s="44">
        <v>9117.85</v>
      </c>
      <c r="K1306" s="46">
        <v>2.484</v>
      </c>
      <c r="L1306" s="33">
        <v>26.8</v>
      </c>
      <c r="M1306" s="33">
        <v>37.618000000000002</v>
      </c>
      <c r="N1306" s="33">
        <v>15.981999999999999</v>
      </c>
    </row>
    <row r="1307" spans="1:14" x14ac:dyDescent="0.3">
      <c r="A1307" s="36" t="s">
        <v>18</v>
      </c>
      <c r="B1307" s="4">
        <v>2016</v>
      </c>
      <c r="C1307" s="36" t="s">
        <v>49</v>
      </c>
      <c r="D1307" s="36" t="s">
        <v>253</v>
      </c>
      <c r="E1307" s="41">
        <v>2159841</v>
      </c>
      <c r="F1307" s="16">
        <v>156948671</v>
      </c>
      <c r="G1307" s="16">
        <v>140028971.553</v>
      </c>
      <c r="H1307" s="33">
        <v>965.3</v>
      </c>
      <c r="I1307" s="44">
        <v>330995633.30000001</v>
      </c>
      <c r="J1307" s="44">
        <v>755944.35</v>
      </c>
      <c r="K1307" s="46">
        <v>64.832999999999998</v>
      </c>
      <c r="L1307" s="33">
        <v>26.391999999999999</v>
      </c>
      <c r="M1307" s="33">
        <v>37.618000000000002</v>
      </c>
      <c r="N1307" s="33">
        <v>15.981999999999999</v>
      </c>
    </row>
    <row r="1308" spans="1:14" x14ac:dyDescent="0.3">
      <c r="A1308" s="36" t="s">
        <v>31</v>
      </c>
      <c r="B1308" s="4">
        <v>2016</v>
      </c>
      <c r="C1308" s="36" t="s">
        <v>49</v>
      </c>
      <c r="D1308" s="36" t="s">
        <v>253</v>
      </c>
      <c r="E1308" s="41">
        <v>3325</v>
      </c>
      <c r="F1308" s="16">
        <v>3913</v>
      </c>
      <c r="G1308" s="16">
        <v>3866.9749999999999</v>
      </c>
      <c r="H1308" s="33">
        <v>965.3</v>
      </c>
      <c r="I1308" s="44">
        <v>509556.25</v>
      </c>
      <c r="J1308" s="44">
        <v>1163.75</v>
      </c>
      <c r="K1308" s="46">
        <v>1.163</v>
      </c>
      <c r="L1308" s="33">
        <v>26.391999999999999</v>
      </c>
      <c r="M1308" s="33">
        <v>37.618000000000002</v>
      </c>
      <c r="N1308" s="33">
        <v>15.981999999999999</v>
      </c>
    </row>
    <row r="1309" spans="1:14" x14ac:dyDescent="0.3">
      <c r="A1309" s="36" t="s">
        <v>32</v>
      </c>
      <c r="B1309" s="4">
        <v>2016</v>
      </c>
      <c r="C1309" s="36" t="s">
        <v>49</v>
      </c>
      <c r="D1309" s="36" t="s">
        <v>253</v>
      </c>
      <c r="E1309" s="41">
        <v>594436</v>
      </c>
      <c r="F1309" s="16">
        <v>321228</v>
      </c>
      <c r="G1309" s="16">
        <v>348933.93199999997</v>
      </c>
      <c r="H1309" s="33">
        <v>965.3</v>
      </c>
      <c r="I1309" s="44">
        <v>91097317</v>
      </c>
      <c r="J1309" s="44">
        <v>208052.6</v>
      </c>
      <c r="K1309" s="46">
        <v>0.58699999999999997</v>
      </c>
      <c r="L1309" s="33">
        <v>26.391999999999999</v>
      </c>
      <c r="M1309" s="33">
        <v>37.618000000000002</v>
      </c>
      <c r="N1309" s="33">
        <v>15.981999999999999</v>
      </c>
    </row>
    <row r="1310" spans="1:14" x14ac:dyDescent="0.3">
      <c r="A1310" s="36" t="s">
        <v>32</v>
      </c>
      <c r="B1310" s="4">
        <v>2016</v>
      </c>
      <c r="C1310" s="36" t="s">
        <v>120</v>
      </c>
      <c r="D1310" s="36" t="s">
        <v>253</v>
      </c>
      <c r="E1310" s="41">
        <v>49138</v>
      </c>
      <c r="F1310" s="16">
        <v>32055</v>
      </c>
      <c r="G1310" s="16">
        <v>33119.012000000002</v>
      </c>
      <c r="H1310" s="33">
        <v>965.3</v>
      </c>
      <c r="I1310" s="44">
        <v>7530398.5</v>
      </c>
      <c r="J1310" s="44">
        <v>17198.3</v>
      </c>
      <c r="K1310" s="46">
        <v>0.67400000000000004</v>
      </c>
      <c r="L1310" s="33">
        <v>26.391999999999999</v>
      </c>
      <c r="M1310" s="33">
        <v>37.618000000000002</v>
      </c>
      <c r="N1310" s="33">
        <v>15.981999999999999</v>
      </c>
    </row>
    <row r="1311" spans="1:14" x14ac:dyDescent="0.3">
      <c r="A1311" s="36" t="s">
        <v>20</v>
      </c>
      <c r="B1311" s="4">
        <v>2016</v>
      </c>
      <c r="C1311" s="36" t="s">
        <v>27</v>
      </c>
      <c r="D1311" s="36" t="s">
        <v>253</v>
      </c>
      <c r="E1311" s="41">
        <v>9884913</v>
      </c>
      <c r="F1311" s="16">
        <v>34971381</v>
      </c>
      <c r="G1311" s="16">
        <v>35180405.366999999</v>
      </c>
      <c r="H1311" s="33">
        <v>965.3</v>
      </c>
      <c r="I1311" s="44">
        <v>1514862917</v>
      </c>
      <c r="J1311" s="44">
        <v>3459719.55</v>
      </c>
      <c r="K1311" s="46">
        <v>3.5590000000000002</v>
      </c>
      <c r="L1311" s="33">
        <v>26.391999999999999</v>
      </c>
      <c r="M1311" s="33">
        <v>37.618000000000002</v>
      </c>
      <c r="N1311" s="33">
        <v>15.981999999999999</v>
      </c>
    </row>
    <row r="1312" spans="1:14" x14ac:dyDescent="0.3">
      <c r="A1312" s="36" t="s">
        <v>22</v>
      </c>
      <c r="B1312" s="4">
        <v>2016</v>
      </c>
      <c r="C1312" s="36" t="s">
        <v>49</v>
      </c>
      <c r="D1312" s="36" t="s">
        <v>295</v>
      </c>
      <c r="E1312" s="41">
        <v>106365</v>
      </c>
      <c r="F1312" s="16">
        <v>157402</v>
      </c>
      <c r="G1312" s="16">
        <v>164121.19499999998</v>
      </c>
      <c r="H1312" s="33">
        <v>1580.9</v>
      </c>
      <c r="I1312" s="44">
        <v>16300436.25</v>
      </c>
      <c r="J1312" s="44">
        <v>37227.75</v>
      </c>
      <c r="K1312" s="46">
        <v>1.5429999999999999</v>
      </c>
      <c r="L1312" s="33">
        <v>19.957999999999998</v>
      </c>
      <c r="M1312" s="33" t="s">
        <v>533</v>
      </c>
      <c r="N1312" s="33">
        <v>11.653</v>
      </c>
    </row>
    <row r="1313" spans="1:14" x14ac:dyDescent="0.3">
      <c r="A1313" s="36" t="s">
        <v>13</v>
      </c>
      <c r="B1313" s="4">
        <v>2016</v>
      </c>
      <c r="C1313" s="36" t="s">
        <v>49</v>
      </c>
      <c r="D1313" s="36" t="s">
        <v>295</v>
      </c>
      <c r="E1313" s="41">
        <v>251498</v>
      </c>
      <c r="F1313" s="16">
        <v>582720</v>
      </c>
      <c r="G1313" s="16">
        <v>447414.94199999998</v>
      </c>
      <c r="H1313" s="33">
        <v>1580.9</v>
      </c>
      <c r="I1313" s="44">
        <v>38542068.5</v>
      </c>
      <c r="J1313" s="44">
        <v>88024.3</v>
      </c>
      <c r="K1313" s="46">
        <v>1.7789999999999999</v>
      </c>
      <c r="L1313" s="33">
        <v>19.957999999999998</v>
      </c>
      <c r="M1313" s="33">
        <v>29.704999999999998</v>
      </c>
      <c r="N1313" s="33">
        <v>11.653</v>
      </c>
    </row>
    <row r="1314" spans="1:14" x14ac:dyDescent="0.3">
      <c r="A1314" s="36" t="s">
        <v>13</v>
      </c>
      <c r="B1314" s="4">
        <v>2016</v>
      </c>
      <c r="C1314" s="36" t="s">
        <v>120</v>
      </c>
      <c r="D1314" s="36" t="s">
        <v>295</v>
      </c>
      <c r="E1314" s="41">
        <v>14703</v>
      </c>
      <c r="F1314" s="16">
        <v>55577</v>
      </c>
      <c r="G1314" s="16">
        <v>55430.31</v>
      </c>
      <c r="H1314" s="33">
        <v>1580.9</v>
      </c>
      <c r="I1314" s="44">
        <v>22992753.233181816</v>
      </c>
      <c r="J1314" s="44">
        <v>5146.05</v>
      </c>
      <c r="K1314" s="46">
        <v>3.77</v>
      </c>
      <c r="L1314" s="33">
        <v>19.957999999999998</v>
      </c>
      <c r="M1314" s="33">
        <v>29.704999999999998</v>
      </c>
      <c r="N1314" s="33">
        <v>11.653</v>
      </c>
    </row>
    <row r="1315" spans="1:14" x14ac:dyDescent="0.3">
      <c r="A1315" s="36" t="s">
        <v>18</v>
      </c>
      <c r="B1315" s="4">
        <v>2016</v>
      </c>
      <c r="C1315" s="36" t="s">
        <v>705</v>
      </c>
      <c r="D1315" s="36" t="s">
        <v>295</v>
      </c>
      <c r="E1315" s="41">
        <v>91995</v>
      </c>
      <c r="F1315" s="16">
        <v>5859529.5300000003</v>
      </c>
      <c r="G1315" s="16">
        <v>5859529.5300000003</v>
      </c>
      <c r="H1315" s="33">
        <v>1580.9</v>
      </c>
      <c r="I1315" s="44">
        <v>14098233.75</v>
      </c>
      <c r="J1315" s="44">
        <v>32198.25</v>
      </c>
      <c r="K1315" s="46">
        <v>63.694000000000003</v>
      </c>
      <c r="L1315" s="33">
        <v>19.957999999999998</v>
      </c>
      <c r="M1315" s="33">
        <v>29.704999999999998</v>
      </c>
      <c r="N1315" s="33">
        <v>11.653</v>
      </c>
    </row>
    <row r="1316" spans="1:14" x14ac:dyDescent="0.3">
      <c r="A1316" s="36" t="s">
        <v>31</v>
      </c>
      <c r="B1316" s="4">
        <v>2016</v>
      </c>
      <c r="C1316" s="36" t="s">
        <v>49</v>
      </c>
      <c r="D1316" s="36" t="s">
        <v>295</v>
      </c>
      <c r="E1316" s="41">
        <v>7</v>
      </c>
      <c r="F1316" s="16">
        <v>4</v>
      </c>
      <c r="G1316" s="16">
        <v>3.9899999999999998</v>
      </c>
      <c r="H1316" s="33">
        <v>1580.9</v>
      </c>
      <c r="I1316" s="44">
        <v>1072.75</v>
      </c>
      <c r="J1316" s="44">
        <v>2.4500000000000002</v>
      </c>
      <c r="K1316" s="46">
        <v>0.56999999999999995</v>
      </c>
      <c r="L1316" s="33">
        <v>19.957999999999998</v>
      </c>
      <c r="M1316" s="33">
        <v>29.704999999999998</v>
      </c>
      <c r="N1316" s="33">
        <v>11.653</v>
      </c>
    </row>
    <row r="1317" spans="1:14" x14ac:dyDescent="0.3">
      <c r="A1317" s="36" t="s">
        <v>32</v>
      </c>
      <c r="B1317" s="4">
        <v>2016</v>
      </c>
      <c r="C1317" s="36" t="s">
        <v>49</v>
      </c>
      <c r="D1317" s="36" t="s">
        <v>295</v>
      </c>
      <c r="E1317" s="41">
        <v>12481</v>
      </c>
      <c r="F1317" s="16">
        <v>10194</v>
      </c>
      <c r="G1317" s="16">
        <v>10758.621999999999</v>
      </c>
      <c r="H1317" s="33">
        <v>1580.9</v>
      </c>
      <c r="I1317" s="44">
        <v>1912713.25</v>
      </c>
      <c r="J1317" s="44">
        <v>4368.3500000000004</v>
      </c>
      <c r="K1317" s="46">
        <v>0.86199999999999999</v>
      </c>
      <c r="L1317" s="33">
        <v>19.957999999999998</v>
      </c>
      <c r="M1317" s="33">
        <v>29.704999999999998</v>
      </c>
      <c r="N1317" s="33">
        <v>11.653</v>
      </c>
    </row>
    <row r="1318" spans="1:14" x14ac:dyDescent="0.3">
      <c r="A1318" s="36" t="s">
        <v>32</v>
      </c>
      <c r="B1318" s="4">
        <v>2016</v>
      </c>
      <c r="C1318" s="36" t="s">
        <v>120</v>
      </c>
      <c r="D1318" s="36" t="s">
        <v>295</v>
      </c>
      <c r="E1318" s="41">
        <v>92</v>
      </c>
      <c r="F1318" s="16">
        <v>53</v>
      </c>
      <c r="G1318" s="16">
        <v>65.963999999999999</v>
      </c>
      <c r="H1318" s="33">
        <v>1580.9</v>
      </c>
      <c r="I1318" s="44">
        <v>14099</v>
      </c>
      <c r="J1318" s="44">
        <v>32.200000000000003</v>
      </c>
      <c r="K1318" s="46">
        <v>0.71699999999999997</v>
      </c>
      <c r="L1318" s="33">
        <v>19.957999999999998</v>
      </c>
      <c r="M1318" s="33">
        <v>29.704999999999998</v>
      </c>
      <c r="N1318" s="33">
        <v>11.653</v>
      </c>
    </row>
    <row r="1319" spans="1:14" x14ac:dyDescent="0.3">
      <c r="A1319" s="36" t="s">
        <v>20</v>
      </c>
      <c r="B1319" s="4">
        <v>2016</v>
      </c>
      <c r="C1319" s="36" t="s">
        <v>27</v>
      </c>
      <c r="D1319" s="36" t="s">
        <v>295</v>
      </c>
      <c r="E1319" s="41">
        <v>339572</v>
      </c>
      <c r="F1319" s="16">
        <v>891700</v>
      </c>
      <c r="G1319" s="16">
        <v>666240.26399999997</v>
      </c>
      <c r="H1319" s="33">
        <v>1580.9</v>
      </c>
      <c r="I1319" s="44">
        <v>52039409</v>
      </c>
      <c r="J1319" s="44">
        <v>118850.2</v>
      </c>
      <c r="K1319" s="46">
        <v>1.962</v>
      </c>
      <c r="L1319" s="33">
        <v>19.957999999999998</v>
      </c>
      <c r="M1319" s="33">
        <v>29.704999999999998</v>
      </c>
      <c r="N1319" s="33">
        <v>11.653</v>
      </c>
    </row>
    <row r="1320" spans="1:14" x14ac:dyDescent="0.3">
      <c r="A1320" s="36" t="s">
        <v>22</v>
      </c>
      <c r="B1320" s="4">
        <v>2016</v>
      </c>
      <c r="C1320" s="36" t="s">
        <v>176</v>
      </c>
      <c r="D1320" s="36" t="s">
        <v>322</v>
      </c>
      <c r="E1320" s="41">
        <v>19421</v>
      </c>
      <c r="F1320" s="16">
        <v>22571</v>
      </c>
      <c r="G1320" s="16">
        <v>19285.053</v>
      </c>
      <c r="H1320" s="33">
        <v>1296.3</v>
      </c>
      <c r="I1320" s="44">
        <v>2976268.25</v>
      </c>
      <c r="J1320" s="44">
        <v>6797.35</v>
      </c>
      <c r="K1320" s="46">
        <v>0.99299999999999999</v>
      </c>
      <c r="L1320" s="33">
        <v>23.917999999999999</v>
      </c>
      <c r="M1320" s="33">
        <v>34.454999999999998</v>
      </c>
      <c r="N1320" s="33">
        <v>14.795</v>
      </c>
    </row>
    <row r="1321" spans="1:14" x14ac:dyDescent="0.3">
      <c r="A1321" s="36" t="s">
        <v>13</v>
      </c>
      <c r="B1321" s="4">
        <v>2016</v>
      </c>
      <c r="C1321" s="36" t="s">
        <v>176</v>
      </c>
      <c r="D1321" s="36" t="s">
        <v>322</v>
      </c>
      <c r="E1321" s="41">
        <v>137925</v>
      </c>
      <c r="F1321" s="16">
        <v>154026</v>
      </c>
      <c r="G1321" s="16">
        <v>125787.6</v>
      </c>
      <c r="H1321" s="33">
        <v>1296.3</v>
      </c>
      <c r="I1321" s="44">
        <v>21137006.25</v>
      </c>
      <c r="J1321" s="44">
        <v>48273.75</v>
      </c>
      <c r="K1321" s="46">
        <v>0.91200000000000003</v>
      </c>
      <c r="L1321" s="33">
        <v>23.917999999999999</v>
      </c>
      <c r="M1321" s="33">
        <v>34.454999999999998</v>
      </c>
      <c r="N1321" s="33">
        <v>14.795</v>
      </c>
    </row>
    <row r="1322" spans="1:14" x14ac:dyDescent="0.3">
      <c r="A1322" s="36" t="s">
        <v>13</v>
      </c>
      <c r="B1322" s="4">
        <v>2016</v>
      </c>
      <c r="C1322" s="36" t="s">
        <v>324</v>
      </c>
      <c r="D1322" s="36" t="s">
        <v>322</v>
      </c>
      <c r="E1322" s="41">
        <v>1204133</v>
      </c>
      <c r="F1322" s="16">
        <v>2621003</v>
      </c>
      <c r="G1322" s="16">
        <v>2711707.5159999998</v>
      </c>
      <c r="H1322" s="33">
        <v>1296.3</v>
      </c>
      <c r="I1322" s="44">
        <v>184533382.30000001</v>
      </c>
      <c r="J1322" s="44">
        <v>421446.55</v>
      </c>
      <c r="K1322" s="46">
        <v>2.2519999999999998</v>
      </c>
      <c r="L1322" s="33">
        <v>23.917999999999999</v>
      </c>
      <c r="M1322" s="33">
        <v>34.454999999999998</v>
      </c>
      <c r="N1322" s="33">
        <v>14.795</v>
      </c>
    </row>
    <row r="1323" spans="1:14" x14ac:dyDescent="0.3">
      <c r="A1323" s="36" t="s">
        <v>32</v>
      </c>
      <c r="B1323" s="4">
        <v>2016</v>
      </c>
      <c r="C1323" s="36" t="s">
        <v>176</v>
      </c>
      <c r="D1323" s="36" t="s">
        <v>322</v>
      </c>
      <c r="E1323" s="41">
        <v>35690</v>
      </c>
      <c r="F1323" s="16">
        <v>34852</v>
      </c>
      <c r="G1323" s="16">
        <v>39865.730000000003</v>
      </c>
      <c r="H1323" s="33">
        <v>1296.3</v>
      </c>
      <c r="I1323" s="44">
        <v>5469492.5</v>
      </c>
      <c r="J1323" s="44">
        <v>12491.5</v>
      </c>
      <c r="K1323" s="46">
        <v>1.117</v>
      </c>
      <c r="L1323" s="33">
        <v>23.917999999999999</v>
      </c>
      <c r="M1323" s="33">
        <v>34.454999999999998</v>
      </c>
      <c r="N1323" s="33">
        <v>14.795</v>
      </c>
    </row>
    <row r="1324" spans="1:14" x14ac:dyDescent="0.3">
      <c r="A1324" s="36" t="s">
        <v>20</v>
      </c>
      <c r="B1324" s="4">
        <v>2016</v>
      </c>
      <c r="C1324" s="36" t="s">
        <v>27</v>
      </c>
      <c r="D1324" s="36" t="s">
        <v>322</v>
      </c>
      <c r="E1324" s="41">
        <v>112109</v>
      </c>
      <c r="F1324" s="16">
        <v>226854</v>
      </c>
      <c r="G1324" s="16">
        <v>240473.80499999999</v>
      </c>
      <c r="H1324" s="33">
        <v>1296.3</v>
      </c>
      <c r="I1324" s="44">
        <v>17180704.25</v>
      </c>
      <c r="J1324" s="44">
        <v>39238.15</v>
      </c>
      <c r="K1324" s="46">
        <v>2.145</v>
      </c>
      <c r="L1324" s="33">
        <v>23.917999999999999</v>
      </c>
      <c r="M1324" s="33">
        <v>34.454999999999998</v>
      </c>
      <c r="N1324" s="33">
        <v>14.795</v>
      </c>
    </row>
    <row r="1325" spans="1:14" x14ac:dyDescent="0.3">
      <c r="A1325" s="36" t="s">
        <v>22</v>
      </c>
      <c r="B1325" s="4">
        <v>2016</v>
      </c>
      <c r="C1325" s="36" t="s">
        <v>176</v>
      </c>
      <c r="D1325" s="36" t="s">
        <v>28</v>
      </c>
      <c r="E1325" s="41">
        <v>9915</v>
      </c>
      <c r="F1325" s="16">
        <v>10989</v>
      </c>
      <c r="G1325" s="16">
        <v>8080.7249999999995</v>
      </c>
      <c r="H1325" s="33">
        <v>1690.7453488372098</v>
      </c>
      <c r="I1325" s="44">
        <v>1519473.75</v>
      </c>
      <c r="J1325" s="44">
        <v>3470.25</v>
      </c>
      <c r="K1325" s="46">
        <v>0.81499999999999995</v>
      </c>
      <c r="L1325" s="33">
        <v>26.445</v>
      </c>
      <c r="M1325" s="33">
        <v>36.472000000000001</v>
      </c>
      <c r="N1325" s="33">
        <v>17.731999999999999</v>
      </c>
    </row>
    <row r="1326" spans="1:14" x14ac:dyDescent="0.3">
      <c r="A1326" s="36" t="s">
        <v>13</v>
      </c>
      <c r="B1326" s="4">
        <v>2016</v>
      </c>
      <c r="C1326" s="36" t="s">
        <v>176</v>
      </c>
      <c r="D1326" s="36" t="s">
        <v>28</v>
      </c>
      <c r="E1326" s="41">
        <v>247978</v>
      </c>
      <c r="F1326" s="16">
        <v>642310</v>
      </c>
      <c r="G1326" s="16">
        <v>618457.1320000001</v>
      </c>
      <c r="H1326" s="33">
        <v>1795.8</v>
      </c>
      <c r="I1326" s="44">
        <v>38002628.5</v>
      </c>
      <c r="J1326" s="44">
        <v>86792.3</v>
      </c>
      <c r="K1326" s="46">
        <v>2.4940000000000002</v>
      </c>
      <c r="L1326" s="33">
        <v>26.445</v>
      </c>
      <c r="M1326" s="33">
        <v>35.656651162790681</v>
      </c>
      <c r="N1326" s="33">
        <v>17.731999999999999</v>
      </c>
    </row>
    <row r="1327" spans="1:14" x14ac:dyDescent="0.3">
      <c r="A1327" s="36" t="s">
        <v>13</v>
      </c>
      <c r="B1327" s="4">
        <v>2016</v>
      </c>
      <c r="C1327" s="36" t="s">
        <v>120</v>
      </c>
      <c r="D1327" s="36" t="s">
        <v>28</v>
      </c>
      <c r="E1327" s="41">
        <v>1185381</v>
      </c>
      <c r="F1327" s="16">
        <v>3845375.9640000002</v>
      </c>
      <c r="G1327" s="16">
        <v>3845375.9640000002</v>
      </c>
      <c r="H1327" s="33">
        <v>1795.8</v>
      </c>
      <c r="I1327" s="44">
        <v>181659638.30000001</v>
      </c>
      <c r="J1327" s="44">
        <v>414883.35</v>
      </c>
      <c r="K1327" s="46">
        <v>3.2440000000000002</v>
      </c>
      <c r="L1327" s="33">
        <v>26.445</v>
      </c>
      <c r="M1327" s="33">
        <v>36.472000000000001</v>
      </c>
      <c r="N1327" s="33" t="s">
        <v>535</v>
      </c>
    </row>
    <row r="1328" spans="1:14" x14ac:dyDescent="0.3">
      <c r="A1328" s="36" t="s">
        <v>13</v>
      </c>
      <c r="B1328" s="4">
        <v>2016</v>
      </c>
      <c r="C1328" s="36" t="s">
        <v>324</v>
      </c>
      <c r="D1328" s="36" t="s">
        <v>28</v>
      </c>
      <c r="E1328" s="41">
        <v>3963495</v>
      </c>
      <c r="F1328" s="16">
        <v>10996579</v>
      </c>
      <c r="G1328" s="16">
        <v>10665765.045</v>
      </c>
      <c r="H1328" s="33">
        <v>1795.8</v>
      </c>
      <c r="I1328" s="44">
        <v>607405608.79999995</v>
      </c>
      <c r="J1328" s="44">
        <v>1387223.25</v>
      </c>
      <c r="K1328" s="46">
        <v>2.6909999999999998</v>
      </c>
      <c r="L1328" s="33">
        <v>26.445</v>
      </c>
      <c r="M1328" s="33">
        <v>36.472000000000001</v>
      </c>
      <c r="N1328" s="33">
        <v>17.731999999999999</v>
      </c>
    </row>
    <row r="1329" spans="1:14" x14ac:dyDescent="0.3">
      <c r="A1329" s="36" t="s">
        <v>18</v>
      </c>
      <c r="B1329" s="4">
        <v>2016</v>
      </c>
      <c r="C1329" s="36" t="s">
        <v>705</v>
      </c>
      <c r="D1329" s="36" t="s">
        <v>28</v>
      </c>
      <c r="E1329" s="41">
        <v>20995</v>
      </c>
      <c r="F1329" s="16">
        <v>1549747</v>
      </c>
      <c r="G1329" s="16">
        <v>1523628.145</v>
      </c>
      <c r="H1329" s="33">
        <v>1795.8</v>
      </c>
      <c r="I1329" s="44">
        <v>3217483.75</v>
      </c>
      <c r="J1329" s="44">
        <v>7348.25</v>
      </c>
      <c r="K1329" s="46">
        <v>72.570999999999998</v>
      </c>
      <c r="L1329" s="33">
        <v>27.102</v>
      </c>
      <c r="M1329" s="33">
        <v>36.472000000000001</v>
      </c>
      <c r="N1329" s="33">
        <v>17.731999999999999</v>
      </c>
    </row>
    <row r="1330" spans="1:14" x14ac:dyDescent="0.3">
      <c r="A1330" s="36" t="s">
        <v>31</v>
      </c>
      <c r="B1330" s="4">
        <v>2016</v>
      </c>
      <c r="C1330" s="36" t="s">
        <v>49</v>
      </c>
      <c r="D1330" s="36" t="s">
        <v>28</v>
      </c>
      <c r="E1330" s="41">
        <v>7231</v>
      </c>
      <c r="F1330" s="16">
        <v>9486</v>
      </c>
      <c r="G1330" s="16">
        <v>9588.3060000000005</v>
      </c>
      <c r="H1330" s="33">
        <v>1795.8</v>
      </c>
      <c r="I1330" s="44">
        <v>1108150.75</v>
      </c>
      <c r="J1330" s="44">
        <v>2530.85</v>
      </c>
      <c r="K1330" s="46" t="s">
        <v>536</v>
      </c>
      <c r="L1330" s="33">
        <v>26.445</v>
      </c>
      <c r="M1330" s="33">
        <v>36.472000000000001</v>
      </c>
      <c r="N1330" s="33">
        <v>17.731999999999999</v>
      </c>
    </row>
    <row r="1331" spans="1:14" x14ac:dyDescent="0.3">
      <c r="A1331" s="36" t="s">
        <v>32</v>
      </c>
      <c r="B1331" s="4">
        <v>2016</v>
      </c>
      <c r="C1331" s="36" t="s">
        <v>49</v>
      </c>
      <c r="D1331" s="36" t="s">
        <v>28</v>
      </c>
      <c r="E1331" s="41">
        <v>65540</v>
      </c>
      <c r="F1331" s="16">
        <v>45328</v>
      </c>
      <c r="G1331" s="16">
        <v>42601</v>
      </c>
      <c r="H1331" s="33">
        <v>1795.8</v>
      </c>
      <c r="I1331" s="44">
        <v>10044005</v>
      </c>
      <c r="J1331" s="44">
        <v>22939</v>
      </c>
      <c r="K1331" s="46">
        <v>0.65</v>
      </c>
      <c r="L1331" s="33">
        <v>26.445</v>
      </c>
      <c r="M1331" s="33">
        <v>36.472000000000001</v>
      </c>
      <c r="N1331" s="33">
        <v>17.731999999999999</v>
      </c>
    </row>
    <row r="1332" spans="1:14" x14ac:dyDescent="0.3">
      <c r="A1332" s="36" t="s">
        <v>32</v>
      </c>
      <c r="B1332" s="4">
        <v>2016</v>
      </c>
      <c r="C1332" s="36" t="s">
        <v>27</v>
      </c>
      <c r="D1332" s="36" t="s">
        <v>28</v>
      </c>
      <c r="E1332" s="41">
        <v>12180</v>
      </c>
      <c r="F1332" s="16">
        <v>11681</v>
      </c>
      <c r="G1332" s="16">
        <v>11437.019999999999</v>
      </c>
      <c r="H1332" s="33">
        <v>1795.8</v>
      </c>
      <c r="I1332" s="44">
        <v>1866585</v>
      </c>
      <c r="J1332" s="44">
        <v>4263</v>
      </c>
      <c r="K1332" s="46">
        <v>0.93899999999999995</v>
      </c>
      <c r="L1332" s="33">
        <v>26.445</v>
      </c>
      <c r="M1332" s="33">
        <v>36.472000000000001</v>
      </c>
      <c r="N1332" s="33">
        <v>16.590435294117643</v>
      </c>
    </row>
    <row r="1333" spans="1:14" x14ac:dyDescent="0.3">
      <c r="A1333" s="36" t="s">
        <v>20</v>
      </c>
      <c r="B1333" s="4">
        <v>2016</v>
      </c>
      <c r="C1333" s="36" t="s">
        <v>27</v>
      </c>
      <c r="D1333" s="36" t="s">
        <v>28</v>
      </c>
      <c r="E1333" s="41">
        <v>321621</v>
      </c>
      <c r="F1333" s="16">
        <v>862712</v>
      </c>
      <c r="G1333" s="16">
        <v>770282.29500000004</v>
      </c>
      <c r="H1333" s="33">
        <v>1795.8</v>
      </c>
      <c r="I1333" s="44">
        <v>49288418.25</v>
      </c>
      <c r="J1333" s="44">
        <v>112567.35</v>
      </c>
      <c r="K1333" s="46">
        <v>2.395</v>
      </c>
      <c r="L1333" s="33">
        <v>26.445</v>
      </c>
      <c r="M1333" s="33">
        <v>36.472000000000001</v>
      </c>
      <c r="N1333" s="33">
        <v>17.731999999999999</v>
      </c>
    </row>
    <row r="1334" spans="1:14" x14ac:dyDescent="0.3">
      <c r="A1334" s="36" t="s">
        <v>13</v>
      </c>
      <c r="B1334" s="4">
        <v>2017</v>
      </c>
      <c r="C1334" s="36" t="s">
        <v>49</v>
      </c>
      <c r="D1334" s="36" t="s">
        <v>515</v>
      </c>
      <c r="E1334" s="41">
        <v>138068.04733727811</v>
      </c>
      <c r="F1334" s="16">
        <v>233335</v>
      </c>
      <c r="G1334" s="16">
        <v>233335</v>
      </c>
      <c r="H1334" s="33">
        <v>2745.5</v>
      </c>
      <c r="I1334" s="44">
        <v>20782080</v>
      </c>
      <c r="J1334" s="44">
        <v>50160</v>
      </c>
      <c r="K1334" s="46" t="s">
        <v>537</v>
      </c>
      <c r="L1334" s="33">
        <v>21.158000000000001</v>
      </c>
      <c r="M1334" s="33">
        <v>30.785</v>
      </c>
      <c r="N1334" s="33">
        <v>13.195</v>
      </c>
    </row>
    <row r="1335" spans="1:14" x14ac:dyDescent="0.3">
      <c r="A1335" s="36" t="s">
        <v>18</v>
      </c>
      <c r="B1335" s="4">
        <v>2017</v>
      </c>
      <c r="C1335" s="36" t="s">
        <v>705</v>
      </c>
      <c r="D1335" s="36" t="s">
        <v>515</v>
      </c>
      <c r="E1335" s="41">
        <v>2110</v>
      </c>
      <c r="F1335" s="16">
        <v>45154</v>
      </c>
      <c r="G1335" s="16">
        <v>47352.62</v>
      </c>
      <c r="H1335" s="33">
        <v>2745.5</v>
      </c>
      <c r="I1335" s="44">
        <v>332198.40000000002</v>
      </c>
      <c r="J1335" s="44">
        <v>801.8</v>
      </c>
      <c r="K1335" s="46">
        <v>22.442</v>
      </c>
      <c r="L1335" s="33">
        <v>21.158000000000001</v>
      </c>
      <c r="M1335" s="33">
        <v>30.785</v>
      </c>
      <c r="N1335" s="33">
        <v>13.195</v>
      </c>
    </row>
    <row r="1336" spans="1:14" x14ac:dyDescent="0.3">
      <c r="A1336" s="36" t="s">
        <v>31</v>
      </c>
      <c r="B1336" s="4">
        <v>2017</v>
      </c>
      <c r="C1336" s="36" t="s">
        <v>49</v>
      </c>
      <c r="D1336" s="36" t="s">
        <v>515</v>
      </c>
      <c r="E1336" s="41">
        <v>571</v>
      </c>
      <c r="F1336" s="16">
        <v>466</v>
      </c>
      <c r="G1336" s="16">
        <v>445.95100000000002</v>
      </c>
      <c r="H1336" s="33">
        <v>2745.5</v>
      </c>
      <c r="I1336" s="44">
        <v>89898.240000000005</v>
      </c>
      <c r="J1336" s="44">
        <v>216.98</v>
      </c>
      <c r="K1336" s="46">
        <v>0.78100000000000003</v>
      </c>
      <c r="L1336" s="33">
        <v>21.158000000000001</v>
      </c>
      <c r="M1336" s="33">
        <v>30.785</v>
      </c>
      <c r="N1336" s="33">
        <v>13.195</v>
      </c>
    </row>
    <row r="1337" spans="1:14" x14ac:dyDescent="0.3">
      <c r="A1337" s="36" t="s">
        <v>32</v>
      </c>
      <c r="B1337" s="4">
        <v>2017</v>
      </c>
      <c r="C1337" s="36" t="s">
        <v>49</v>
      </c>
      <c r="D1337" s="36" t="s">
        <v>515</v>
      </c>
      <c r="E1337" s="41">
        <v>1134</v>
      </c>
      <c r="F1337" s="16">
        <v>988</v>
      </c>
      <c r="G1337" s="16">
        <v>1076.1659999999999</v>
      </c>
      <c r="H1337" s="33">
        <v>2745.5</v>
      </c>
      <c r="I1337" s="44">
        <v>178536.95999999999</v>
      </c>
      <c r="J1337" s="44">
        <v>430.92</v>
      </c>
      <c r="K1337" s="46">
        <v>0.94899999999999995</v>
      </c>
      <c r="L1337" s="33">
        <v>21.158000000000001</v>
      </c>
      <c r="M1337" s="33">
        <v>30.785</v>
      </c>
      <c r="N1337" s="33">
        <v>13.195</v>
      </c>
    </row>
    <row r="1338" spans="1:14" x14ac:dyDescent="0.3">
      <c r="A1338" s="36" t="s">
        <v>32</v>
      </c>
      <c r="B1338" s="4">
        <v>2017</v>
      </c>
      <c r="C1338" s="36" t="s">
        <v>27</v>
      </c>
      <c r="D1338" s="36" t="s">
        <v>515</v>
      </c>
      <c r="E1338" s="41">
        <v>1433</v>
      </c>
      <c r="F1338" s="16">
        <v>1285</v>
      </c>
      <c r="G1338" s="16">
        <v>1375.6799999999998</v>
      </c>
      <c r="H1338" s="33">
        <v>2745.5</v>
      </c>
      <c r="I1338" s="44">
        <v>225611.51999999999</v>
      </c>
      <c r="J1338" s="44">
        <v>544.54</v>
      </c>
      <c r="K1338" s="46">
        <v>0.96</v>
      </c>
      <c r="L1338" s="33">
        <v>21.158000000000001</v>
      </c>
      <c r="M1338" s="33">
        <v>30.785</v>
      </c>
      <c r="N1338" s="33">
        <v>13.195</v>
      </c>
    </row>
    <row r="1339" spans="1:14" x14ac:dyDescent="0.3">
      <c r="A1339" s="36" t="s">
        <v>20</v>
      </c>
      <c r="B1339" s="4">
        <v>2017</v>
      </c>
      <c r="C1339" s="36" t="s">
        <v>27</v>
      </c>
      <c r="D1339" s="36" t="s">
        <v>515</v>
      </c>
      <c r="E1339" s="41">
        <v>3930</v>
      </c>
      <c r="F1339" s="16">
        <v>7742</v>
      </c>
      <c r="G1339" s="16">
        <v>8260.8599999999988</v>
      </c>
      <c r="H1339" s="33">
        <v>2745.5</v>
      </c>
      <c r="I1339" s="44">
        <v>618739.19999999995</v>
      </c>
      <c r="J1339" s="44">
        <v>1493.4</v>
      </c>
      <c r="K1339" s="46">
        <v>2.1019999999999999</v>
      </c>
      <c r="L1339" s="33">
        <v>21.158000000000001</v>
      </c>
      <c r="M1339" s="33">
        <v>30.785</v>
      </c>
      <c r="N1339" s="33">
        <v>13.195</v>
      </c>
    </row>
    <row r="1340" spans="1:14" x14ac:dyDescent="0.3">
      <c r="A1340" s="36" t="s">
        <v>22</v>
      </c>
      <c r="B1340" s="4">
        <v>2017</v>
      </c>
      <c r="C1340" s="36" t="s">
        <v>49</v>
      </c>
      <c r="D1340" s="36" t="s">
        <v>243</v>
      </c>
      <c r="E1340" s="41">
        <v>4211</v>
      </c>
      <c r="F1340" s="16">
        <v>4184</v>
      </c>
      <c r="G1340" s="16">
        <v>4526.8249999999998</v>
      </c>
      <c r="H1340" s="33">
        <v>1112</v>
      </c>
      <c r="I1340" s="44">
        <v>662979.83999999997</v>
      </c>
      <c r="J1340" s="44">
        <v>1600.18</v>
      </c>
      <c r="K1340" s="46">
        <v>1.075</v>
      </c>
      <c r="L1340" s="33">
        <v>26.629000000000001</v>
      </c>
      <c r="M1340" s="33">
        <v>37.412999999999997</v>
      </c>
      <c r="N1340" s="33">
        <v>15.85</v>
      </c>
    </row>
    <row r="1341" spans="1:14" x14ac:dyDescent="0.3">
      <c r="A1341" s="36" t="s">
        <v>13</v>
      </c>
      <c r="B1341" s="4">
        <v>2017</v>
      </c>
      <c r="C1341" s="36" t="s">
        <v>176</v>
      </c>
      <c r="D1341" s="36" t="s">
        <v>243</v>
      </c>
      <c r="E1341" s="41" t="s">
        <v>737</v>
      </c>
      <c r="F1341" s="16">
        <v>903286</v>
      </c>
      <c r="G1341" s="16" t="s">
        <v>737</v>
      </c>
      <c r="H1341" s="33">
        <v>1112</v>
      </c>
      <c r="I1341" s="44">
        <v>82293573.120000005</v>
      </c>
      <c r="J1341" s="44">
        <v>198625.24</v>
      </c>
      <c r="K1341" s="46" t="s">
        <v>737</v>
      </c>
      <c r="L1341" s="33">
        <v>26.629000000000001</v>
      </c>
      <c r="M1341" s="33">
        <v>37.412999999999997</v>
      </c>
      <c r="N1341" s="33">
        <v>15.85</v>
      </c>
    </row>
    <row r="1342" spans="1:14" x14ac:dyDescent="0.3">
      <c r="A1342" s="36" t="s">
        <v>13</v>
      </c>
      <c r="B1342" s="4">
        <v>2017</v>
      </c>
      <c r="C1342" s="36" t="s">
        <v>120</v>
      </c>
      <c r="D1342" s="36" t="s">
        <v>243</v>
      </c>
      <c r="E1342" s="41">
        <v>67865</v>
      </c>
      <c r="F1342" s="16">
        <v>143832</v>
      </c>
      <c r="G1342" s="16">
        <v>138037.40999999997</v>
      </c>
      <c r="H1342" s="33">
        <v>1112</v>
      </c>
      <c r="I1342" s="44">
        <v>10684665.6</v>
      </c>
      <c r="J1342" s="44">
        <v>25788.7</v>
      </c>
      <c r="K1342" s="46">
        <v>2.0339999999999998</v>
      </c>
      <c r="L1342" s="33">
        <v>26.629000000000001</v>
      </c>
      <c r="M1342" s="33">
        <v>37.412999999999997</v>
      </c>
      <c r="N1342" s="33">
        <v>15.85</v>
      </c>
    </row>
    <row r="1343" spans="1:14" x14ac:dyDescent="0.3">
      <c r="A1343" s="36" t="s">
        <v>13</v>
      </c>
      <c r="B1343" s="4">
        <v>2017</v>
      </c>
      <c r="C1343" s="36" t="s">
        <v>324</v>
      </c>
      <c r="D1343" s="36" t="s">
        <v>243</v>
      </c>
      <c r="E1343" s="41">
        <v>2716420</v>
      </c>
      <c r="F1343" s="16">
        <v>7046043</v>
      </c>
      <c r="G1343" s="16">
        <v>6701408.1400000006</v>
      </c>
      <c r="H1343" s="33">
        <v>1112</v>
      </c>
      <c r="I1343" s="44">
        <v>427673164.80000001</v>
      </c>
      <c r="J1343" s="44">
        <v>1032239.6</v>
      </c>
      <c r="K1343" s="46">
        <v>2.4670000000000001</v>
      </c>
      <c r="L1343" s="33">
        <v>26.629000000000001</v>
      </c>
      <c r="M1343" s="33">
        <v>37.412999999999997</v>
      </c>
      <c r="N1343" s="33">
        <v>15.85</v>
      </c>
    </row>
    <row r="1344" spans="1:14" x14ac:dyDescent="0.3">
      <c r="A1344" s="36" t="s">
        <v>18</v>
      </c>
      <c r="B1344" s="4">
        <v>2017</v>
      </c>
      <c r="C1344" s="36" t="s">
        <v>705</v>
      </c>
      <c r="D1344" s="36" t="s">
        <v>243</v>
      </c>
      <c r="E1344" s="41">
        <v>233769</v>
      </c>
      <c r="F1344" s="16">
        <v>13824707</v>
      </c>
      <c r="G1344" s="16">
        <v>134482630.31999999</v>
      </c>
      <c r="H1344" s="33">
        <v>1112</v>
      </c>
      <c r="I1344" s="44">
        <v>36804591.359999999</v>
      </c>
      <c r="J1344" s="44">
        <v>88832.22</v>
      </c>
      <c r="K1344" s="46">
        <v>575.28</v>
      </c>
      <c r="L1344" s="33">
        <v>26.629000000000001</v>
      </c>
      <c r="M1344" s="33">
        <v>37.412999999999997</v>
      </c>
      <c r="N1344" s="33">
        <v>15.85</v>
      </c>
    </row>
    <row r="1345" spans="1:14" x14ac:dyDescent="0.3">
      <c r="A1345" s="36" t="s">
        <v>31</v>
      </c>
      <c r="B1345" s="4">
        <v>2017</v>
      </c>
      <c r="C1345" s="36" t="s">
        <v>27</v>
      </c>
      <c r="D1345" s="36" t="s">
        <v>243</v>
      </c>
      <c r="E1345" s="41">
        <v>9363</v>
      </c>
      <c r="F1345" s="16">
        <v>13379</v>
      </c>
      <c r="G1345" s="16">
        <v>12892.851000000001</v>
      </c>
      <c r="H1345" s="33">
        <v>1112</v>
      </c>
      <c r="I1345" s="44">
        <v>1474110.72</v>
      </c>
      <c r="J1345" s="44">
        <v>3557.94</v>
      </c>
      <c r="K1345" s="46">
        <v>1.377</v>
      </c>
      <c r="L1345" s="33">
        <v>26.629000000000001</v>
      </c>
      <c r="M1345" s="33">
        <v>37.412999999999997</v>
      </c>
      <c r="N1345" s="33">
        <v>15.85</v>
      </c>
    </row>
    <row r="1346" spans="1:14" x14ac:dyDescent="0.3">
      <c r="A1346" s="36" t="s">
        <v>32</v>
      </c>
      <c r="B1346" s="4">
        <v>2017</v>
      </c>
      <c r="C1346" s="36" t="s">
        <v>49</v>
      </c>
      <c r="D1346" s="36" t="s">
        <v>243</v>
      </c>
      <c r="E1346" s="41">
        <v>7971.7514124293784</v>
      </c>
      <c r="F1346" s="16">
        <v>7055</v>
      </c>
      <c r="G1346" s="16">
        <v>7055</v>
      </c>
      <c r="H1346" s="33">
        <v>1112</v>
      </c>
      <c r="I1346" s="44">
        <v>1247554.5600000001</v>
      </c>
      <c r="J1346" s="44">
        <v>3011.12</v>
      </c>
      <c r="K1346" s="46">
        <v>0.88500000000000001</v>
      </c>
      <c r="L1346" s="33">
        <v>26.629000000000001</v>
      </c>
      <c r="M1346" s="33">
        <v>37.412999999999997</v>
      </c>
      <c r="N1346" s="33">
        <v>15.85</v>
      </c>
    </row>
    <row r="1347" spans="1:14" x14ac:dyDescent="0.3">
      <c r="A1347" s="36" t="s">
        <v>20</v>
      </c>
      <c r="B1347" s="4">
        <v>2017</v>
      </c>
      <c r="C1347" s="36" t="s">
        <v>27</v>
      </c>
      <c r="D1347" s="36" t="s">
        <v>243</v>
      </c>
      <c r="E1347" s="41">
        <v>2101311</v>
      </c>
      <c r="F1347" s="16">
        <v>6104303</v>
      </c>
      <c r="G1347" s="16">
        <v>6022357.3260000004</v>
      </c>
      <c r="H1347" s="33">
        <v>1112</v>
      </c>
      <c r="I1347" s="44">
        <v>330830403.80000001</v>
      </c>
      <c r="J1347" s="44">
        <v>798498.18</v>
      </c>
      <c r="K1347" s="46">
        <v>2.8660000000000001</v>
      </c>
      <c r="L1347" s="33">
        <v>26.629000000000001</v>
      </c>
      <c r="M1347" s="33">
        <v>37.412999999999997</v>
      </c>
      <c r="N1347" s="33">
        <v>15.85</v>
      </c>
    </row>
    <row r="1348" spans="1:14" x14ac:dyDescent="0.3">
      <c r="A1348" s="36" t="s">
        <v>22</v>
      </c>
      <c r="B1348" s="4">
        <v>2017</v>
      </c>
      <c r="C1348" s="36" t="s">
        <v>49</v>
      </c>
      <c r="D1348" s="36" t="s">
        <v>282</v>
      </c>
      <c r="E1348" s="41">
        <v>7274</v>
      </c>
      <c r="F1348" s="16">
        <v>1651</v>
      </c>
      <c r="G1348" s="16">
        <v>1418.43</v>
      </c>
      <c r="H1348" s="33">
        <v>1124.5</v>
      </c>
      <c r="I1348" s="44">
        <v>1145218.5600000001</v>
      </c>
      <c r="J1348" s="44">
        <v>2764.12</v>
      </c>
      <c r="K1348" s="46">
        <v>0.19500000000000001</v>
      </c>
      <c r="L1348" s="33">
        <v>26.548999999999999</v>
      </c>
      <c r="M1348" s="33">
        <v>37.314</v>
      </c>
      <c r="N1348" s="33">
        <v>16.001999999999999</v>
      </c>
    </row>
    <row r="1349" spans="1:14" x14ac:dyDescent="0.3">
      <c r="A1349" s="36" t="s">
        <v>13</v>
      </c>
      <c r="B1349" s="4">
        <v>2017</v>
      </c>
      <c r="C1349" s="36" t="s">
        <v>49</v>
      </c>
      <c r="D1349" s="36" t="s">
        <v>282</v>
      </c>
      <c r="E1349" s="41">
        <v>3976626</v>
      </c>
      <c r="F1349" s="16">
        <v>5749044</v>
      </c>
      <c r="G1349" s="16">
        <v>5511603.6359999999</v>
      </c>
      <c r="H1349" s="33">
        <v>1124.5</v>
      </c>
      <c r="I1349" s="44">
        <v>626079997.39999998</v>
      </c>
      <c r="J1349" s="44">
        <v>1511117.88</v>
      </c>
      <c r="K1349" s="46">
        <v>1.3859999999999999</v>
      </c>
      <c r="L1349" s="33">
        <v>26.548999999999999</v>
      </c>
      <c r="M1349" s="33">
        <v>37.314</v>
      </c>
      <c r="N1349" s="33">
        <v>16.001999999999999</v>
      </c>
    </row>
    <row r="1350" spans="1:14" x14ac:dyDescent="0.3">
      <c r="A1350" s="36" t="s">
        <v>18</v>
      </c>
      <c r="B1350" s="4">
        <v>2017</v>
      </c>
      <c r="C1350" s="36" t="s">
        <v>705</v>
      </c>
      <c r="D1350" s="36" t="s">
        <v>282</v>
      </c>
      <c r="E1350" s="41">
        <v>34834</v>
      </c>
      <c r="F1350" s="16">
        <v>64205</v>
      </c>
      <c r="G1350" s="16">
        <v>63502.381999999998</v>
      </c>
      <c r="H1350" s="33">
        <v>1124.5</v>
      </c>
      <c r="I1350" s="44">
        <v>5484264.96</v>
      </c>
      <c r="J1350" s="44">
        <v>13236.92</v>
      </c>
      <c r="K1350" s="46">
        <v>1.823</v>
      </c>
      <c r="L1350" s="33">
        <v>26.548999999999999</v>
      </c>
      <c r="M1350" s="33">
        <v>37.314</v>
      </c>
      <c r="N1350" s="33">
        <v>16.001999999999999</v>
      </c>
    </row>
    <row r="1351" spans="1:14" x14ac:dyDescent="0.3">
      <c r="A1351" s="36" t="s">
        <v>31</v>
      </c>
      <c r="B1351" s="4">
        <v>2017</v>
      </c>
      <c r="C1351" s="36" t="s">
        <v>49</v>
      </c>
      <c r="D1351" s="36" t="s">
        <v>282</v>
      </c>
      <c r="E1351" s="41">
        <v>1265</v>
      </c>
      <c r="F1351" s="16">
        <v>7</v>
      </c>
      <c r="G1351" s="16">
        <v>64.515000000000001</v>
      </c>
      <c r="H1351" s="33">
        <v>1124.5</v>
      </c>
      <c r="I1351" s="44">
        <v>199161.60000000001</v>
      </c>
      <c r="J1351" s="44">
        <v>480.7</v>
      </c>
      <c r="K1351" s="46">
        <v>5.0999999999999997E-2</v>
      </c>
      <c r="L1351" s="33">
        <v>26.548999999999999</v>
      </c>
      <c r="M1351" s="33">
        <v>37.314</v>
      </c>
      <c r="N1351" s="33">
        <v>16.001999999999999</v>
      </c>
    </row>
    <row r="1352" spans="1:14" x14ac:dyDescent="0.3">
      <c r="A1352" s="36" t="s">
        <v>32</v>
      </c>
      <c r="B1352" s="4">
        <v>2017</v>
      </c>
      <c r="C1352" s="36" t="s">
        <v>49</v>
      </c>
      <c r="D1352" s="36" t="s">
        <v>282</v>
      </c>
      <c r="E1352" s="41">
        <v>85858</v>
      </c>
      <c r="F1352" s="16">
        <v>27787</v>
      </c>
      <c r="G1352" s="16">
        <v>28247.282000000003</v>
      </c>
      <c r="H1352" s="33">
        <v>1124.5</v>
      </c>
      <c r="I1352" s="44">
        <v>13517483.52</v>
      </c>
      <c r="J1352" s="44">
        <v>32626.04</v>
      </c>
      <c r="K1352" s="46">
        <v>0.32900000000000001</v>
      </c>
      <c r="L1352" s="33">
        <v>26.548999999999999</v>
      </c>
      <c r="M1352" s="33">
        <v>37.314</v>
      </c>
      <c r="N1352" s="33">
        <v>16.001999999999999</v>
      </c>
    </row>
    <row r="1353" spans="1:14" x14ac:dyDescent="0.3">
      <c r="A1353" s="36" t="s">
        <v>32</v>
      </c>
      <c r="B1353" s="4">
        <v>2017</v>
      </c>
      <c r="C1353" s="36" t="s">
        <v>27</v>
      </c>
      <c r="D1353" s="36" t="s">
        <v>282</v>
      </c>
      <c r="E1353" s="41">
        <v>2485</v>
      </c>
      <c r="F1353" s="16">
        <v>738</v>
      </c>
      <c r="G1353" s="16">
        <v>695.80000000000007</v>
      </c>
      <c r="H1353" s="33">
        <v>1124.5</v>
      </c>
      <c r="I1353" s="44">
        <v>391238.40000000002</v>
      </c>
      <c r="J1353" s="44">
        <v>944.3</v>
      </c>
      <c r="K1353" s="46">
        <v>0.28000000000000003</v>
      </c>
      <c r="L1353" s="33">
        <v>26.548999999999999</v>
      </c>
      <c r="M1353" s="33">
        <v>37.314</v>
      </c>
      <c r="N1353" s="33">
        <v>16.001999999999999</v>
      </c>
    </row>
    <row r="1354" spans="1:14" x14ac:dyDescent="0.3">
      <c r="A1354" s="36" t="s">
        <v>20</v>
      </c>
      <c r="B1354" s="4">
        <v>2017</v>
      </c>
      <c r="C1354" s="36" t="s">
        <v>27</v>
      </c>
      <c r="D1354" s="36" t="s">
        <v>282</v>
      </c>
      <c r="E1354" s="41">
        <v>102195</v>
      </c>
      <c r="F1354" s="16">
        <v>141642</v>
      </c>
      <c r="G1354" s="16">
        <v>153088.10999999999</v>
      </c>
      <c r="H1354" s="33">
        <v>1124.5</v>
      </c>
      <c r="I1354" s="44">
        <v>16089580.800000001</v>
      </c>
      <c r="J1354" s="44">
        <v>38834.1</v>
      </c>
      <c r="K1354" s="46">
        <v>1.498</v>
      </c>
      <c r="L1354" s="33">
        <v>26.548999999999999</v>
      </c>
      <c r="M1354" s="33">
        <v>37.314</v>
      </c>
      <c r="N1354" s="33">
        <v>16.001999999999999</v>
      </c>
    </row>
    <row r="1355" spans="1:14" x14ac:dyDescent="0.3">
      <c r="A1355" s="36" t="s">
        <v>22</v>
      </c>
      <c r="B1355" s="4">
        <v>2017</v>
      </c>
      <c r="C1355" s="36" t="s">
        <v>49</v>
      </c>
      <c r="D1355" s="36" t="s">
        <v>244</v>
      </c>
      <c r="E1355" s="41">
        <v>11880</v>
      </c>
      <c r="F1355" s="16">
        <v>10646</v>
      </c>
      <c r="G1355" s="16">
        <v>10418.76</v>
      </c>
      <c r="H1355" s="33">
        <v>814.8</v>
      </c>
      <c r="I1355" s="44">
        <v>1870387.2</v>
      </c>
      <c r="J1355" s="44">
        <v>4514.3999999999996</v>
      </c>
      <c r="K1355" s="46">
        <v>0.877</v>
      </c>
      <c r="L1355" s="33">
        <v>26.713999999999999</v>
      </c>
      <c r="M1355" s="33" t="s">
        <v>539</v>
      </c>
      <c r="N1355" s="33">
        <v>16.161999999999999</v>
      </c>
    </row>
    <row r="1356" spans="1:14" x14ac:dyDescent="0.3">
      <c r="A1356" s="36" t="s">
        <v>13</v>
      </c>
      <c r="B1356" s="4">
        <v>2017</v>
      </c>
      <c r="C1356" s="36" t="s">
        <v>49</v>
      </c>
      <c r="D1356" s="36" t="s">
        <v>244</v>
      </c>
      <c r="E1356" s="41">
        <v>802674</v>
      </c>
      <c r="F1356" s="16">
        <v>1749613</v>
      </c>
      <c r="G1356" s="16">
        <v>1635849.612</v>
      </c>
      <c r="H1356" s="33">
        <v>814.8</v>
      </c>
      <c r="I1356" s="44">
        <v>126372994.59999999</v>
      </c>
      <c r="J1356" s="44">
        <v>305016.12</v>
      </c>
      <c r="K1356" s="46">
        <v>2.0379999999999998</v>
      </c>
      <c r="L1356" s="33">
        <v>26.713999999999999</v>
      </c>
      <c r="M1356" s="33">
        <v>38.415999999999997</v>
      </c>
      <c r="N1356" s="33">
        <v>16.161999999999999</v>
      </c>
    </row>
    <row r="1357" spans="1:14" x14ac:dyDescent="0.3">
      <c r="A1357" s="36" t="s">
        <v>13</v>
      </c>
      <c r="B1357" s="4">
        <v>2017</v>
      </c>
      <c r="C1357" s="36" t="s">
        <v>120</v>
      </c>
      <c r="D1357" s="36" t="s">
        <v>244</v>
      </c>
      <c r="E1357" s="41">
        <v>52744.920993227992</v>
      </c>
      <c r="F1357" s="16">
        <v>140196</v>
      </c>
      <c r="G1357" s="16">
        <v>140196</v>
      </c>
      <c r="H1357" s="33">
        <v>814.8</v>
      </c>
      <c r="I1357" s="44">
        <v>8283863.04</v>
      </c>
      <c r="J1357" s="44">
        <v>19994.080000000002</v>
      </c>
      <c r="K1357" s="46">
        <v>2.6579999999999999</v>
      </c>
      <c r="L1357" s="33">
        <v>26.713999999999999</v>
      </c>
      <c r="M1357" s="33">
        <v>38.415999999999997</v>
      </c>
      <c r="N1357" s="33">
        <v>16.413681818181825</v>
      </c>
    </row>
    <row r="1358" spans="1:14" x14ac:dyDescent="0.3">
      <c r="A1358" s="36" t="s">
        <v>18</v>
      </c>
      <c r="B1358" s="4">
        <v>2017</v>
      </c>
      <c r="C1358" s="36" t="s">
        <v>705</v>
      </c>
      <c r="D1358" s="36" t="s">
        <v>244</v>
      </c>
      <c r="E1358" s="41">
        <v>181699</v>
      </c>
      <c r="F1358" s="16">
        <v>11622609</v>
      </c>
      <c r="G1358" s="16">
        <v>11622609</v>
      </c>
      <c r="H1358" s="33">
        <v>814.8</v>
      </c>
      <c r="I1358" s="44">
        <v>28606690.559999999</v>
      </c>
      <c r="J1358" s="44">
        <v>69045.62</v>
      </c>
      <c r="K1358" s="46">
        <v>63.966279396144174</v>
      </c>
      <c r="L1358" s="33">
        <v>26.713999999999999</v>
      </c>
      <c r="M1358" s="33">
        <v>38.415999999999997</v>
      </c>
      <c r="N1358" s="33">
        <v>16.161999999999999</v>
      </c>
    </row>
    <row r="1359" spans="1:14" x14ac:dyDescent="0.3">
      <c r="A1359" s="36" t="s">
        <v>32</v>
      </c>
      <c r="B1359" s="4">
        <v>2017</v>
      </c>
      <c r="C1359" s="36" t="s">
        <v>49</v>
      </c>
      <c r="D1359" s="36" t="s">
        <v>244</v>
      </c>
      <c r="E1359" s="41">
        <v>128059</v>
      </c>
      <c r="F1359" s="16">
        <v>81324</v>
      </c>
      <c r="G1359" s="16">
        <v>84775.058000000005</v>
      </c>
      <c r="H1359" s="33">
        <v>814.8</v>
      </c>
      <c r="I1359" s="44">
        <v>20161608.960000001</v>
      </c>
      <c r="J1359" s="44">
        <v>48662.42</v>
      </c>
      <c r="K1359" s="46">
        <v>0.66200000000000003</v>
      </c>
      <c r="L1359" s="33">
        <v>26.713999999999999</v>
      </c>
      <c r="M1359" s="33">
        <v>38.415999999999997</v>
      </c>
      <c r="N1359" s="33">
        <v>16.161999999999999</v>
      </c>
    </row>
    <row r="1360" spans="1:14" x14ac:dyDescent="0.3">
      <c r="A1360" s="36" t="s">
        <v>32</v>
      </c>
      <c r="B1360" s="4">
        <v>2017</v>
      </c>
      <c r="C1360" s="36" t="s">
        <v>120</v>
      </c>
      <c r="D1360" s="36" t="s">
        <v>244</v>
      </c>
      <c r="E1360" s="41">
        <v>7890</v>
      </c>
      <c r="F1360" s="16">
        <v>9914</v>
      </c>
      <c r="G1360" s="16">
        <v>6438.24</v>
      </c>
      <c r="H1360" s="33">
        <v>814.8</v>
      </c>
      <c r="I1360" s="44">
        <v>1242201.6000000001</v>
      </c>
      <c r="J1360" s="44">
        <v>2998.2</v>
      </c>
      <c r="K1360" s="46">
        <v>0.81599999999999995</v>
      </c>
      <c r="L1360" s="33">
        <v>26.713999999999999</v>
      </c>
      <c r="M1360" s="33">
        <v>38.415999999999997</v>
      </c>
      <c r="N1360" s="33">
        <v>16.413681818181825</v>
      </c>
    </row>
    <row r="1361" spans="1:14" x14ac:dyDescent="0.3">
      <c r="A1361" s="36" t="s">
        <v>20</v>
      </c>
      <c r="B1361" s="4">
        <v>2017</v>
      </c>
      <c r="C1361" s="36" t="s">
        <v>27</v>
      </c>
      <c r="D1361" s="36" t="s">
        <v>244</v>
      </c>
      <c r="E1361" s="41">
        <v>1058778</v>
      </c>
      <c r="F1361" s="16">
        <v>3101037</v>
      </c>
      <c r="G1361" s="16">
        <v>3099043.2060000002</v>
      </c>
      <c r="H1361" s="33">
        <v>814.8</v>
      </c>
      <c r="I1361" s="44">
        <v>166694008.30000001</v>
      </c>
      <c r="J1361" s="44">
        <v>402335.64</v>
      </c>
      <c r="K1361" s="46">
        <v>2.927</v>
      </c>
      <c r="L1361" s="33">
        <v>26.713999999999999</v>
      </c>
      <c r="M1361" s="33">
        <v>38.415999999999997</v>
      </c>
      <c r="N1361" s="33">
        <v>16.161999999999999</v>
      </c>
    </row>
    <row r="1362" spans="1:14" x14ac:dyDescent="0.3">
      <c r="A1362" s="36" t="s">
        <v>13</v>
      </c>
      <c r="B1362" s="4">
        <v>2017</v>
      </c>
      <c r="C1362" s="36" t="s">
        <v>49</v>
      </c>
      <c r="D1362" s="36" t="s">
        <v>258</v>
      </c>
      <c r="E1362" s="41">
        <v>1422100</v>
      </c>
      <c r="F1362" s="16">
        <v>4880000</v>
      </c>
      <c r="G1362" s="16">
        <v>4402821.6000000006</v>
      </c>
      <c r="H1362" s="33">
        <v>417.1</v>
      </c>
      <c r="I1362" s="44">
        <v>223895424</v>
      </c>
      <c r="J1362" s="44">
        <v>540398</v>
      </c>
      <c r="K1362" s="46">
        <v>3.0960000000000001</v>
      </c>
      <c r="L1362" s="33">
        <v>25.876000000000001</v>
      </c>
      <c r="M1362" s="33">
        <v>38.545000000000002</v>
      </c>
      <c r="N1362" s="33">
        <v>13.702</v>
      </c>
    </row>
    <row r="1363" spans="1:14" x14ac:dyDescent="0.3">
      <c r="A1363" s="36" t="s">
        <v>18</v>
      </c>
      <c r="B1363" s="4">
        <v>2017</v>
      </c>
      <c r="C1363" s="36" t="s">
        <v>705</v>
      </c>
      <c r="D1363" s="36" t="s">
        <v>258</v>
      </c>
      <c r="E1363" s="41">
        <v>114900</v>
      </c>
      <c r="F1363" s="16">
        <v>9708800</v>
      </c>
      <c r="G1363" s="16">
        <v>9436162.5</v>
      </c>
      <c r="H1363" s="33">
        <v>417.1</v>
      </c>
      <c r="I1363" s="44">
        <v>15393708.723333333</v>
      </c>
      <c r="J1363" s="44">
        <v>43662</v>
      </c>
      <c r="K1363" s="46">
        <v>82.125</v>
      </c>
      <c r="L1363" s="33">
        <v>25.876000000000001</v>
      </c>
      <c r="M1363" s="33">
        <v>38.545000000000002</v>
      </c>
      <c r="N1363" s="33">
        <v>13.702</v>
      </c>
    </row>
    <row r="1364" spans="1:14" x14ac:dyDescent="0.3">
      <c r="A1364" s="36" t="s">
        <v>31</v>
      </c>
      <c r="B1364" s="4">
        <v>2017</v>
      </c>
      <c r="C1364" s="36" t="s">
        <v>49</v>
      </c>
      <c r="D1364" s="36" t="s">
        <v>258</v>
      </c>
      <c r="E1364" s="41">
        <v>4900</v>
      </c>
      <c r="F1364" s="16">
        <v>9500</v>
      </c>
      <c r="G1364" s="16">
        <v>17409.7</v>
      </c>
      <c r="H1364" s="33">
        <v>417.1</v>
      </c>
      <c r="I1364" s="44">
        <v>771456</v>
      </c>
      <c r="J1364" s="44">
        <v>1862</v>
      </c>
      <c r="K1364" s="46">
        <v>3.5529999999999999</v>
      </c>
      <c r="L1364" s="33">
        <v>25.876000000000001</v>
      </c>
      <c r="M1364" s="33">
        <v>38.545000000000002</v>
      </c>
      <c r="N1364" s="33">
        <v>13.702</v>
      </c>
    </row>
    <row r="1365" spans="1:14" x14ac:dyDescent="0.3">
      <c r="A1365" s="36" t="s">
        <v>32</v>
      </c>
      <c r="B1365" s="4">
        <v>2017</v>
      </c>
      <c r="C1365" s="36" t="s">
        <v>49</v>
      </c>
      <c r="D1365" s="36" t="s">
        <v>258</v>
      </c>
      <c r="E1365" s="41">
        <v>1500</v>
      </c>
      <c r="F1365" s="16">
        <v>530</v>
      </c>
      <c r="G1365" s="16">
        <v>480</v>
      </c>
      <c r="H1365" s="33">
        <v>417.1</v>
      </c>
      <c r="I1365" s="44">
        <v>236160</v>
      </c>
      <c r="J1365" s="44">
        <v>570</v>
      </c>
      <c r="K1365" s="46">
        <v>0.32</v>
      </c>
      <c r="L1365" s="33">
        <v>25.876000000000001</v>
      </c>
      <c r="M1365" s="33">
        <v>38.545000000000002</v>
      </c>
      <c r="N1365" s="33">
        <v>13.702</v>
      </c>
    </row>
    <row r="1366" spans="1:14" x14ac:dyDescent="0.3">
      <c r="A1366" s="36" t="s">
        <v>20</v>
      </c>
      <c r="B1366" s="4">
        <v>2017</v>
      </c>
      <c r="C1366" s="36" t="s">
        <v>27</v>
      </c>
      <c r="D1366" s="36" t="s">
        <v>258</v>
      </c>
      <c r="E1366" s="41">
        <v>2530500</v>
      </c>
      <c r="F1366" s="16">
        <v>12265100</v>
      </c>
      <c r="G1366" s="16">
        <v>11906002.5</v>
      </c>
      <c r="H1366" s="33">
        <v>417.1</v>
      </c>
      <c r="I1366" s="44">
        <v>398401920</v>
      </c>
      <c r="J1366" s="44">
        <v>961590</v>
      </c>
      <c r="K1366" s="46" t="s">
        <v>540</v>
      </c>
      <c r="L1366" s="33">
        <v>25.876000000000001</v>
      </c>
      <c r="M1366" s="33">
        <v>38.545000000000002</v>
      </c>
      <c r="N1366" s="33">
        <v>13.702</v>
      </c>
    </row>
    <row r="1367" spans="1:14" x14ac:dyDescent="0.3">
      <c r="A1367" s="36" t="s">
        <v>22</v>
      </c>
      <c r="B1367" s="4">
        <v>2017</v>
      </c>
      <c r="C1367" s="36" t="s">
        <v>49</v>
      </c>
      <c r="D1367" s="36" t="s">
        <v>259</v>
      </c>
      <c r="E1367" s="41">
        <v>1817</v>
      </c>
      <c r="F1367" s="16">
        <v>1918</v>
      </c>
      <c r="G1367" s="16">
        <v>1918.0000000000002</v>
      </c>
      <c r="H1367" s="33">
        <v>1182.2</v>
      </c>
      <c r="I1367" s="44">
        <v>286068.47999999998</v>
      </c>
      <c r="J1367" s="44">
        <v>690.46</v>
      </c>
      <c r="K1367" s="46">
        <v>1.0555861309851404</v>
      </c>
      <c r="L1367" s="33">
        <v>21.234000000000002</v>
      </c>
      <c r="M1367" s="33">
        <v>32.664000000000001</v>
      </c>
      <c r="N1367" s="33">
        <v>11.728999999999999</v>
      </c>
    </row>
    <row r="1368" spans="1:14" x14ac:dyDescent="0.3">
      <c r="A1368" s="36" t="s">
        <v>13</v>
      </c>
      <c r="B1368" s="4">
        <v>2017</v>
      </c>
      <c r="C1368" s="36" t="s">
        <v>49</v>
      </c>
      <c r="D1368" s="36" t="s">
        <v>259</v>
      </c>
      <c r="E1368" s="41">
        <v>71613</v>
      </c>
      <c r="F1368" s="16">
        <v>114785</v>
      </c>
      <c r="G1368" s="16">
        <v>115869.834</v>
      </c>
      <c r="H1368" s="33">
        <v>1182.2</v>
      </c>
      <c r="I1368" s="44">
        <v>11274750.720000001</v>
      </c>
      <c r="J1368" s="44">
        <v>27212.94</v>
      </c>
      <c r="K1368" s="46">
        <v>1.6180000000000001</v>
      </c>
      <c r="L1368" s="33">
        <v>21.234000000000002</v>
      </c>
      <c r="M1368" s="33">
        <v>32.664000000000001</v>
      </c>
      <c r="N1368" s="33">
        <v>11.728999999999999</v>
      </c>
    </row>
    <row r="1369" spans="1:14" x14ac:dyDescent="0.3">
      <c r="A1369" s="36" t="s">
        <v>18</v>
      </c>
      <c r="B1369" s="4">
        <v>2017</v>
      </c>
      <c r="C1369" s="36" t="s">
        <v>705</v>
      </c>
      <c r="D1369" s="36" t="s">
        <v>259</v>
      </c>
      <c r="E1369" s="41">
        <v>1874</v>
      </c>
      <c r="F1369" s="16">
        <v>36730</v>
      </c>
      <c r="G1369" s="16">
        <v>32077.258000000002</v>
      </c>
      <c r="H1369" s="33">
        <v>1182.2</v>
      </c>
      <c r="I1369" s="44">
        <v>295042.56</v>
      </c>
      <c r="J1369" s="44">
        <v>712.12</v>
      </c>
      <c r="K1369" s="46">
        <v>17.117000000000001</v>
      </c>
      <c r="L1369" s="33">
        <v>21.234000000000002</v>
      </c>
      <c r="M1369" s="33">
        <v>32.664000000000001</v>
      </c>
      <c r="N1369" s="33">
        <v>11.728999999999999</v>
      </c>
    </row>
    <row r="1370" spans="1:14" x14ac:dyDescent="0.3">
      <c r="A1370" s="36" t="s">
        <v>32</v>
      </c>
      <c r="B1370" s="4">
        <v>2017</v>
      </c>
      <c r="C1370" s="36" t="s">
        <v>49</v>
      </c>
      <c r="D1370" s="36" t="s">
        <v>259</v>
      </c>
      <c r="E1370" s="41">
        <v>6922</v>
      </c>
      <c r="F1370" s="16">
        <v>4616</v>
      </c>
      <c r="G1370" s="16">
        <v>5046.1379999999999</v>
      </c>
      <c r="H1370" s="33">
        <v>1182.2</v>
      </c>
      <c r="I1370" s="44">
        <v>1089799.6799999999</v>
      </c>
      <c r="J1370" s="44">
        <v>2630.36</v>
      </c>
      <c r="K1370" s="46">
        <v>0.72899999999999998</v>
      </c>
      <c r="L1370" s="33">
        <v>21.234000000000002</v>
      </c>
      <c r="M1370" s="33">
        <v>32.664000000000001</v>
      </c>
      <c r="N1370" s="33">
        <v>11.728999999999999</v>
      </c>
    </row>
    <row r="1371" spans="1:14" x14ac:dyDescent="0.3">
      <c r="A1371" s="36" t="s">
        <v>20</v>
      </c>
      <c r="B1371" s="4">
        <v>2017</v>
      </c>
      <c r="C1371" s="36" t="s">
        <v>27</v>
      </c>
      <c r="D1371" s="36" t="s">
        <v>259</v>
      </c>
      <c r="E1371" s="41">
        <v>342675</v>
      </c>
      <c r="F1371" s="16">
        <v>603587</v>
      </c>
      <c r="G1371" s="16">
        <v>551021.4</v>
      </c>
      <c r="H1371" s="33" t="s">
        <v>541</v>
      </c>
      <c r="I1371" s="44">
        <v>53950752</v>
      </c>
      <c r="J1371" s="44">
        <v>130216.5</v>
      </c>
      <c r="K1371" s="46" t="s">
        <v>542</v>
      </c>
      <c r="L1371" s="33">
        <v>21.234000000000002</v>
      </c>
      <c r="M1371" s="33">
        <v>32.664000000000001</v>
      </c>
      <c r="N1371" s="33">
        <v>11.728999999999999</v>
      </c>
    </row>
    <row r="1372" spans="1:14" x14ac:dyDescent="0.3">
      <c r="A1372" s="36" t="s">
        <v>22</v>
      </c>
      <c r="B1372" s="4">
        <v>2017</v>
      </c>
      <c r="C1372" s="36" t="s">
        <v>49</v>
      </c>
      <c r="D1372" s="36" t="s">
        <v>322</v>
      </c>
      <c r="E1372" s="41">
        <v>19013</v>
      </c>
      <c r="F1372" s="16">
        <v>18485</v>
      </c>
      <c r="G1372" s="16">
        <v>17358.869000000002</v>
      </c>
      <c r="H1372" s="33">
        <v>1165.7</v>
      </c>
      <c r="I1372" s="44">
        <v>2993406.72</v>
      </c>
      <c r="J1372" s="44">
        <v>7224.94</v>
      </c>
      <c r="K1372" s="46">
        <v>0.91300000000000003</v>
      </c>
      <c r="L1372" s="33">
        <v>24.062000000000001</v>
      </c>
      <c r="M1372" s="33">
        <v>34.582999999999998</v>
      </c>
      <c r="N1372" s="33">
        <v>14.548</v>
      </c>
    </row>
    <row r="1373" spans="1:14" x14ac:dyDescent="0.3">
      <c r="A1373" s="36" t="s">
        <v>13</v>
      </c>
      <c r="B1373" s="4">
        <v>2017</v>
      </c>
      <c r="C1373" s="36" t="s">
        <v>49</v>
      </c>
      <c r="D1373" s="36" t="s">
        <v>322</v>
      </c>
      <c r="E1373" s="41">
        <v>1735411</v>
      </c>
      <c r="F1373" s="16">
        <v>3421253</v>
      </c>
      <c r="G1373" s="16">
        <v>3510736.4530000002</v>
      </c>
      <c r="H1373" s="33">
        <v>1165.7</v>
      </c>
      <c r="I1373" s="44">
        <v>273223107.80000001</v>
      </c>
      <c r="J1373" s="44">
        <v>659456.18000000005</v>
      </c>
      <c r="K1373" s="46">
        <v>2.0230000000000001</v>
      </c>
      <c r="L1373" s="33">
        <v>24.062000000000001</v>
      </c>
      <c r="M1373" s="33">
        <v>34.582999999999998</v>
      </c>
      <c r="N1373" s="33">
        <v>14.548</v>
      </c>
    </row>
    <row r="1374" spans="1:14" x14ac:dyDescent="0.3">
      <c r="A1374" s="36" t="s">
        <v>31</v>
      </c>
      <c r="B1374" s="4">
        <v>2017</v>
      </c>
      <c r="C1374" s="36" t="s">
        <v>49</v>
      </c>
      <c r="D1374" s="36" t="s">
        <v>322</v>
      </c>
      <c r="E1374" s="41">
        <v>412</v>
      </c>
      <c r="F1374" s="16">
        <v>289</v>
      </c>
      <c r="G1374" s="16">
        <v>312.29599999999999</v>
      </c>
      <c r="H1374" s="33">
        <v>1165.7</v>
      </c>
      <c r="I1374" s="44">
        <v>64865.279999999999</v>
      </c>
      <c r="J1374" s="44">
        <v>156.56</v>
      </c>
      <c r="K1374" s="46">
        <v>0.75800000000000001</v>
      </c>
      <c r="L1374" s="33">
        <v>24.062000000000001</v>
      </c>
      <c r="M1374" s="33">
        <v>34.582999999999998</v>
      </c>
      <c r="N1374" s="33">
        <v>14.548</v>
      </c>
    </row>
    <row r="1375" spans="1:14" x14ac:dyDescent="0.3">
      <c r="A1375" s="36" t="s">
        <v>31</v>
      </c>
      <c r="B1375" s="4">
        <v>2017</v>
      </c>
      <c r="C1375" s="36" t="s">
        <v>27</v>
      </c>
      <c r="D1375" s="36" t="s">
        <v>322</v>
      </c>
      <c r="E1375" s="41">
        <v>1759</v>
      </c>
      <c r="F1375" s="16">
        <v>913</v>
      </c>
      <c r="G1375" s="16">
        <v>867.18700000000001</v>
      </c>
      <c r="H1375" s="33">
        <v>1165.7</v>
      </c>
      <c r="I1375" s="44">
        <v>276936.96000000002</v>
      </c>
      <c r="J1375" s="44">
        <v>668.42</v>
      </c>
      <c r="K1375" s="46">
        <v>0.49299999999999999</v>
      </c>
      <c r="L1375" s="33">
        <v>24.062000000000001</v>
      </c>
      <c r="M1375" s="33">
        <v>34.582999999999998</v>
      </c>
      <c r="N1375" s="33">
        <v>14.548</v>
      </c>
    </row>
    <row r="1376" spans="1:14" x14ac:dyDescent="0.3">
      <c r="A1376" s="36" t="s">
        <v>32</v>
      </c>
      <c r="B1376" s="4">
        <v>2017</v>
      </c>
      <c r="C1376" s="36" t="s">
        <v>49</v>
      </c>
      <c r="D1376" s="36" t="s">
        <v>322</v>
      </c>
      <c r="E1376" s="41">
        <v>147191</v>
      </c>
      <c r="F1376" s="16">
        <v>128673</v>
      </c>
      <c r="G1376" s="16">
        <v>121579.76599999999</v>
      </c>
      <c r="H1376" s="33">
        <v>1416.8759999999995</v>
      </c>
      <c r="I1376" s="44">
        <v>23173751.039999999</v>
      </c>
      <c r="J1376" s="44">
        <v>55932.58</v>
      </c>
      <c r="K1376" s="46">
        <v>0.82599999999999996</v>
      </c>
      <c r="L1376" s="33">
        <v>24.062000000000001</v>
      </c>
      <c r="M1376" s="33">
        <v>34.582999999999998</v>
      </c>
      <c r="N1376" s="33">
        <v>14.548</v>
      </c>
    </row>
    <row r="1377" spans="1:14" x14ac:dyDescent="0.3">
      <c r="A1377" s="36" t="s">
        <v>20</v>
      </c>
      <c r="B1377" s="4">
        <v>2017</v>
      </c>
      <c r="C1377" s="36" t="s">
        <v>27</v>
      </c>
      <c r="D1377" s="36" t="s">
        <v>322</v>
      </c>
      <c r="E1377" s="41">
        <v>220963</v>
      </c>
      <c r="F1377" s="16">
        <v>468754</v>
      </c>
      <c r="G1377" s="16">
        <v>478384.89500000002</v>
      </c>
      <c r="H1377" s="33">
        <v>1165.7</v>
      </c>
      <c r="I1377" s="44" t="s">
        <v>543</v>
      </c>
      <c r="J1377" s="44">
        <v>83965.94</v>
      </c>
      <c r="K1377" s="46">
        <v>2.165</v>
      </c>
      <c r="L1377" s="33">
        <v>24.062000000000001</v>
      </c>
      <c r="M1377" s="33">
        <v>34.582999999999998</v>
      </c>
      <c r="N1377" s="33">
        <v>14.548</v>
      </c>
    </row>
    <row r="1378" spans="1:14" x14ac:dyDescent="0.3">
      <c r="A1378" s="36" t="s">
        <v>13</v>
      </c>
      <c r="B1378" s="4">
        <v>2017</v>
      </c>
      <c r="C1378" s="36" t="s">
        <v>49</v>
      </c>
      <c r="D1378" s="36" t="s">
        <v>246</v>
      </c>
      <c r="E1378" s="41">
        <v>2023070</v>
      </c>
      <c r="F1378" s="16">
        <v>4869658</v>
      </c>
      <c r="G1378" s="16">
        <v>3655687.4899999998</v>
      </c>
      <c r="H1378" s="33">
        <v>800</v>
      </c>
      <c r="I1378" s="44">
        <v>318512140.80000001</v>
      </c>
      <c r="J1378" s="44">
        <v>768766.6</v>
      </c>
      <c r="K1378" s="46">
        <v>1.8069999999999999</v>
      </c>
      <c r="L1378" s="33">
        <v>26.553000000000001</v>
      </c>
      <c r="M1378" s="33">
        <v>38.021000000000001</v>
      </c>
      <c r="N1378" s="33">
        <v>15.058999999999999</v>
      </c>
    </row>
    <row r="1379" spans="1:14" x14ac:dyDescent="0.3">
      <c r="A1379" s="36" t="s">
        <v>13</v>
      </c>
      <c r="B1379" s="4">
        <v>2017</v>
      </c>
      <c r="C1379" s="36" t="s">
        <v>120</v>
      </c>
      <c r="D1379" s="36" t="s">
        <v>246</v>
      </c>
      <c r="E1379" s="41">
        <v>12070</v>
      </c>
      <c r="F1379" s="16">
        <v>29400</v>
      </c>
      <c r="G1379" s="16">
        <v>23717.55</v>
      </c>
      <c r="H1379" s="33">
        <v>800</v>
      </c>
      <c r="I1379" s="44">
        <v>1900300.8</v>
      </c>
      <c r="J1379" s="44">
        <v>4586.6000000000004</v>
      </c>
      <c r="K1379" s="46">
        <v>1.9650000000000001</v>
      </c>
      <c r="L1379" s="33">
        <v>26.553000000000001</v>
      </c>
      <c r="M1379" s="33">
        <v>38.021000000000001</v>
      </c>
      <c r="N1379" s="33">
        <v>15.058999999999999</v>
      </c>
    </row>
    <row r="1380" spans="1:14" x14ac:dyDescent="0.3">
      <c r="A1380" s="36" t="s">
        <v>18</v>
      </c>
      <c r="B1380" s="4">
        <v>2017</v>
      </c>
      <c r="C1380" s="36" t="s">
        <v>705</v>
      </c>
      <c r="D1380" s="36" t="s">
        <v>246</v>
      </c>
      <c r="E1380" s="41">
        <v>98040</v>
      </c>
      <c r="F1380" s="16">
        <v>5432600</v>
      </c>
      <c r="G1380" s="16">
        <v>4362485.88</v>
      </c>
      <c r="H1380" s="33">
        <v>800</v>
      </c>
      <c r="I1380" s="44">
        <v>15435417.6</v>
      </c>
      <c r="J1380" s="44">
        <v>37255.199999999997</v>
      </c>
      <c r="K1380" s="46">
        <v>44.497</v>
      </c>
      <c r="L1380" s="33">
        <v>26.553000000000001</v>
      </c>
      <c r="M1380" s="33">
        <v>38.021000000000001</v>
      </c>
      <c r="N1380" s="33">
        <v>15.058999999999999</v>
      </c>
    </row>
    <row r="1381" spans="1:14" x14ac:dyDescent="0.3">
      <c r="A1381" s="36" t="s">
        <v>31</v>
      </c>
      <c r="B1381" s="4">
        <v>2017</v>
      </c>
      <c r="C1381" s="36" t="s">
        <v>49</v>
      </c>
      <c r="D1381" s="36" t="s">
        <v>246</v>
      </c>
      <c r="E1381" s="41">
        <v>1020</v>
      </c>
      <c r="F1381" s="16">
        <v>510</v>
      </c>
      <c r="G1381" s="16">
        <v>627.29999999999995</v>
      </c>
      <c r="H1381" s="33">
        <v>800</v>
      </c>
      <c r="I1381" s="44">
        <v>160588.79999999999</v>
      </c>
      <c r="J1381" s="44">
        <v>387.6</v>
      </c>
      <c r="K1381" s="46">
        <v>0.61499999999999999</v>
      </c>
      <c r="L1381" s="33">
        <v>26.553000000000001</v>
      </c>
      <c r="M1381" s="33">
        <v>38.021000000000001</v>
      </c>
      <c r="N1381" s="33">
        <v>15.058999999999999</v>
      </c>
    </row>
    <row r="1382" spans="1:14" x14ac:dyDescent="0.3">
      <c r="A1382" s="36" t="s">
        <v>31</v>
      </c>
      <c r="B1382" s="4">
        <v>2017</v>
      </c>
      <c r="C1382" s="36" t="s">
        <v>27</v>
      </c>
      <c r="D1382" s="36" t="s">
        <v>246</v>
      </c>
      <c r="E1382" s="41">
        <v>2100</v>
      </c>
      <c r="F1382" s="16">
        <v>2100</v>
      </c>
      <c r="G1382" s="16">
        <v>2100</v>
      </c>
      <c r="H1382" s="33">
        <v>800</v>
      </c>
      <c r="I1382" s="44">
        <v>330624</v>
      </c>
      <c r="J1382" s="44" t="s">
        <v>544</v>
      </c>
      <c r="K1382" s="46">
        <v>1</v>
      </c>
      <c r="L1382" s="33">
        <v>26.553000000000001</v>
      </c>
      <c r="M1382" s="33">
        <v>38.021000000000001</v>
      </c>
      <c r="N1382" s="33">
        <v>15.043275862068958</v>
      </c>
    </row>
    <row r="1383" spans="1:14" x14ac:dyDescent="0.3">
      <c r="A1383" s="36" t="s">
        <v>32</v>
      </c>
      <c r="B1383" s="4">
        <v>2017</v>
      </c>
      <c r="C1383" s="36" t="s">
        <v>49</v>
      </c>
      <c r="D1383" s="36" t="s">
        <v>246</v>
      </c>
      <c r="E1383" s="41">
        <v>1788800</v>
      </c>
      <c r="F1383" s="16">
        <v>1744360</v>
      </c>
      <c r="G1383" s="16">
        <v>1329078.3999999999</v>
      </c>
      <c r="H1383" s="33">
        <v>800</v>
      </c>
      <c r="I1383" s="44">
        <v>281628672</v>
      </c>
      <c r="J1383" s="44">
        <v>679744</v>
      </c>
      <c r="K1383" s="46">
        <v>0.74299999999999999</v>
      </c>
      <c r="L1383" s="33">
        <v>26.553000000000001</v>
      </c>
      <c r="M1383" s="33">
        <v>38.021000000000001</v>
      </c>
      <c r="N1383" s="33">
        <v>15.058999999999999</v>
      </c>
    </row>
    <row r="1384" spans="1:14" x14ac:dyDescent="0.3">
      <c r="A1384" s="36" t="s">
        <v>32</v>
      </c>
      <c r="B1384" s="4">
        <v>2017</v>
      </c>
      <c r="C1384" s="36" t="s">
        <v>120</v>
      </c>
      <c r="D1384" s="36" t="s">
        <v>246</v>
      </c>
      <c r="E1384" s="41">
        <v>35030</v>
      </c>
      <c r="F1384" s="16">
        <v>49260</v>
      </c>
      <c r="G1384" s="16">
        <v>46134.509999999995</v>
      </c>
      <c r="H1384" s="33">
        <v>800</v>
      </c>
      <c r="I1384" s="44">
        <v>5515123.2000000002</v>
      </c>
      <c r="J1384" s="44">
        <v>13311.4</v>
      </c>
      <c r="K1384" s="46">
        <v>1.3169999999999999</v>
      </c>
      <c r="L1384" s="33">
        <v>26.553000000000001</v>
      </c>
      <c r="M1384" s="33">
        <v>38.021000000000001</v>
      </c>
      <c r="N1384" s="33">
        <v>15.058999999999999</v>
      </c>
    </row>
    <row r="1385" spans="1:14" x14ac:dyDescent="0.3">
      <c r="A1385" s="36" t="s">
        <v>20</v>
      </c>
      <c r="B1385" s="4">
        <v>2017</v>
      </c>
      <c r="C1385" s="36" t="s">
        <v>27</v>
      </c>
      <c r="D1385" s="36" t="s">
        <v>246</v>
      </c>
      <c r="E1385" s="41">
        <v>5983248.6551105799</v>
      </c>
      <c r="F1385" s="16">
        <v>20019950</v>
      </c>
      <c r="G1385" s="16">
        <v>20019950</v>
      </c>
      <c r="H1385" s="33">
        <v>800</v>
      </c>
      <c r="I1385" s="44">
        <v>913621171.20000005</v>
      </c>
      <c r="J1385" s="44">
        <v>2205132.4</v>
      </c>
      <c r="K1385" s="46">
        <v>3.3460000000000001</v>
      </c>
      <c r="L1385" s="33">
        <v>26.553000000000001</v>
      </c>
      <c r="M1385" s="33">
        <v>38.021000000000001</v>
      </c>
      <c r="N1385" s="33">
        <v>15.058999999999999</v>
      </c>
    </row>
    <row r="1386" spans="1:14" x14ac:dyDescent="0.3">
      <c r="A1386" s="36" t="s">
        <v>22</v>
      </c>
      <c r="B1386" s="4">
        <v>2017</v>
      </c>
      <c r="C1386" s="36" t="s">
        <v>49</v>
      </c>
      <c r="D1386" s="36" t="s">
        <v>248</v>
      </c>
      <c r="E1386" s="41">
        <v>92817</v>
      </c>
      <c r="F1386" s="16">
        <v>106410</v>
      </c>
      <c r="G1386" s="16">
        <v>104047.857</v>
      </c>
      <c r="H1386" s="33">
        <v>1129.5</v>
      </c>
      <c r="I1386" s="44">
        <v>14613108.48</v>
      </c>
      <c r="J1386" s="44">
        <v>35270.46</v>
      </c>
      <c r="K1386" s="46">
        <v>1.121</v>
      </c>
      <c r="L1386" s="33">
        <v>25.715</v>
      </c>
      <c r="M1386" s="33">
        <v>36.177999999999997</v>
      </c>
      <c r="N1386" s="33">
        <v>15.89</v>
      </c>
    </row>
    <row r="1387" spans="1:14" x14ac:dyDescent="0.3">
      <c r="A1387" s="36" t="s">
        <v>13</v>
      </c>
      <c r="B1387" s="4">
        <v>2017</v>
      </c>
      <c r="C1387" s="36" t="s">
        <v>49</v>
      </c>
      <c r="D1387" s="36" t="s">
        <v>248</v>
      </c>
      <c r="E1387" s="41">
        <v>1424765</v>
      </c>
      <c r="F1387" s="16">
        <v>2668600</v>
      </c>
      <c r="G1387" s="16">
        <v>2333765.0699999998</v>
      </c>
      <c r="H1387" s="33">
        <v>1129.5</v>
      </c>
      <c r="I1387" s="44" t="s">
        <v>545</v>
      </c>
      <c r="J1387" s="44">
        <v>541410.69999999995</v>
      </c>
      <c r="K1387" s="46">
        <v>1.6379999999999999</v>
      </c>
      <c r="L1387" s="33">
        <v>25.715</v>
      </c>
      <c r="M1387" s="33">
        <v>36.177999999999997</v>
      </c>
      <c r="N1387" s="33">
        <v>15.89</v>
      </c>
    </row>
    <row r="1388" spans="1:14" x14ac:dyDescent="0.3">
      <c r="A1388" s="36" t="s">
        <v>13</v>
      </c>
      <c r="B1388" s="4">
        <v>2017</v>
      </c>
      <c r="C1388" s="36" t="s">
        <v>49</v>
      </c>
      <c r="D1388" s="36" t="s">
        <v>248</v>
      </c>
      <c r="E1388" s="41">
        <v>26178</v>
      </c>
      <c r="F1388" s="16">
        <v>62200</v>
      </c>
      <c r="G1388" s="16">
        <v>66387.407999999996</v>
      </c>
      <c r="H1388" s="33">
        <v>1129.5</v>
      </c>
      <c r="I1388" s="44">
        <v>4121464.32</v>
      </c>
      <c r="J1388" s="44">
        <v>9947.64</v>
      </c>
      <c r="K1388" s="46">
        <v>2.536</v>
      </c>
      <c r="L1388" s="33">
        <v>25.715</v>
      </c>
      <c r="M1388" s="33">
        <v>36.177999999999997</v>
      </c>
      <c r="N1388" s="33">
        <v>15.89</v>
      </c>
    </row>
    <row r="1389" spans="1:14" x14ac:dyDescent="0.3">
      <c r="A1389" s="36" t="s">
        <v>18</v>
      </c>
      <c r="B1389" s="4">
        <v>2017</v>
      </c>
      <c r="C1389" s="36" t="s">
        <v>705</v>
      </c>
      <c r="D1389" s="36" t="s">
        <v>248</v>
      </c>
      <c r="E1389" s="41">
        <v>902035</v>
      </c>
      <c r="F1389" s="16">
        <v>82539200</v>
      </c>
      <c r="G1389" s="16">
        <v>59839197.829999991</v>
      </c>
      <c r="H1389" s="33">
        <v>1129.5</v>
      </c>
      <c r="I1389" s="44">
        <v>142016390.40000001</v>
      </c>
      <c r="J1389" s="44">
        <v>342773.3</v>
      </c>
      <c r="K1389" s="46">
        <v>66.337999999999994</v>
      </c>
      <c r="L1389" s="33">
        <v>25.715</v>
      </c>
      <c r="M1389" s="33">
        <v>36.177999999999997</v>
      </c>
      <c r="N1389" s="33">
        <v>15.89</v>
      </c>
    </row>
    <row r="1390" spans="1:14" x14ac:dyDescent="0.3">
      <c r="A1390" s="36" t="s">
        <v>31</v>
      </c>
      <c r="B1390" s="4">
        <v>2017</v>
      </c>
      <c r="C1390" s="36" t="s">
        <v>49</v>
      </c>
      <c r="D1390" s="36" t="s">
        <v>248</v>
      </c>
      <c r="E1390" s="41">
        <v>16497</v>
      </c>
      <c r="F1390" s="16">
        <v>7977</v>
      </c>
      <c r="G1390" s="16">
        <v>8941.3739999999998</v>
      </c>
      <c r="H1390" s="33">
        <v>1129.5</v>
      </c>
      <c r="I1390" s="44">
        <v>2597287.6800000002</v>
      </c>
      <c r="J1390" s="44">
        <v>6268.86</v>
      </c>
      <c r="K1390" s="46">
        <v>0.54200000000000004</v>
      </c>
      <c r="L1390" s="33">
        <v>25.715</v>
      </c>
      <c r="M1390" s="33">
        <v>36.177999999999997</v>
      </c>
      <c r="N1390" s="33">
        <v>15.89</v>
      </c>
    </row>
    <row r="1391" spans="1:14" x14ac:dyDescent="0.3">
      <c r="A1391" s="36" t="s">
        <v>31</v>
      </c>
      <c r="B1391" s="4">
        <v>2017</v>
      </c>
      <c r="C1391" s="36" t="s">
        <v>27</v>
      </c>
      <c r="D1391" s="36" t="s">
        <v>248</v>
      </c>
      <c r="E1391" s="41">
        <v>24016</v>
      </c>
      <c r="F1391" s="16">
        <v>12297</v>
      </c>
      <c r="G1391" s="16">
        <v>12848.560000000001</v>
      </c>
      <c r="H1391" s="33">
        <v>1129.5</v>
      </c>
      <c r="I1391" s="44">
        <v>3781079.04</v>
      </c>
      <c r="J1391" s="44" t="s">
        <v>546</v>
      </c>
      <c r="K1391" s="46">
        <v>0.53500000000000003</v>
      </c>
      <c r="L1391" s="33">
        <v>25.715</v>
      </c>
      <c r="M1391" s="33">
        <v>36.177999999999997</v>
      </c>
      <c r="N1391" s="33">
        <v>15.89</v>
      </c>
    </row>
    <row r="1392" spans="1:14" x14ac:dyDescent="0.3">
      <c r="A1392" s="36" t="s">
        <v>31</v>
      </c>
      <c r="B1392" s="4">
        <v>2017</v>
      </c>
      <c r="C1392" s="36" t="s">
        <v>120</v>
      </c>
      <c r="D1392" s="36" t="s">
        <v>248</v>
      </c>
      <c r="E1392" s="41">
        <v>371</v>
      </c>
      <c r="F1392" s="16">
        <v>450</v>
      </c>
      <c r="G1392" s="16">
        <v>302.73599999999999</v>
      </c>
      <c r="H1392" s="33">
        <v>1129.5</v>
      </c>
      <c r="I1392" s="44">
        <v>58410.239999999998</v>
      </c>
      <c r="J1392" s="44">
        <v>140.97999999999999</v>
      </c>
      <c r="K1392" s="46">
        <v>0.81599999999999995</v>
      </c>
      <c r="L1392" s="33">
        <v>25.715</v>
      </c>
      <c r="M1392" s="33">
        <v>36.177999999999997</v>
      </c>
      <c r="N1392" s="33">
        <v>15.89</v>
      </c>
    </row>
    <row r="1393" spans="1:14" x14ac:dyDescent="0.3">
      <c r="A1393" s="36" t="s">
        <v>32</v>
      </c>
      <c r="B1393" s="4">
        <v>2017</v>
      </c>
      <c r="C1393" s="36" t="s">
        <v>49</v>
      </c>
      <c r="D1393" s="36" t="s">
        <v>248</v>
      </c>
      <c r="E1393" s="41">
        <v>350577</v>
      </c>
      <c r="F1393" s="16">
        <v>121178</v>
      </c>
      <c r="G1393" s="16">
        <v>121178</v>
      </c>
      <c r="H1393" s="33">
        <v>1129.5</v>
      </c>
      <c r="I1393" s="44">
        <v>55194842.880000003</v>
      </c>
      <c r="J1393" s="44">
        <v>133219.26</v>
      </c>
      <c r="K1393" s="46">
        <v>0.34565302344420767</v>
      </c>
      <c r="L1393" s="33">
        <v>25.715</v>
      </c>
      <c r="M1393" s="33">
        <v>36.177999999999997</v>
      </c>
      <c r="N1393" s="33">
        <v>15.89</v>
      </c>
    </row>
    <row r="1394" spans="1:14" x14ac:dyDescent="0.3">
      <c r="A1394" s="36" t="s">
        <v>20</v>
      </c>
      <c r="B1394" s="4">
        <v>2017</v>
      </c>
      <c r="C1394" s="36" t="s">
        <v>27</v>
      </c>
      <c r="D1394" s="36" t="s">
        <v>248</v>
      </c>
      <c r="E1394" s="41">
        <v>1137731.5</v>
      </c>
      <c r="F1394" s="16">
        <v>1884842</v>
      </c>
      <c r="G1394" s="16">
        <v>1712285.9075</v>
      </c>
      <c r="H1394" s="33">
        <v>1357.1343604651165</v>
      </c>
      <c r="I1394" s="44">
        <v>179124447.40000001</v>
      </c>
      <c r="J1394" s="44">
        <v>432337.97</v>
      </c>
      <c r="K1394" s="46">
        <v>1.5049999999999999</v>
      </c>
      <c r="L1394" s="33">
        <v>25.715</v>
      </c>
      <c r="M1394" s="33">
        <v>36.177999999999997</v>
      </c>
      <c r="N1394" s="33">
        <v>15.89</v>
      </c>
    </row>
    <row r="1395" spans="1:14" x14ac:dyDescent="0.3">
      <c r="A1395" s="36" t="s">
        <v>13</v>
      </c>
      <c r="B1395" s="4">
        <v>2017</v>
      </c>
      <c r="C1395" s="36" t="s">
        <v>49</v>
      </c>
      <c r="D1395" s="36" t="s">
        <v>330</v>
      </c>
      <c r="E1395" s="41">
        <v>236710</v>
      </c>
      <c r="F1395" s="16">
        <v>607820</v>
      </c>
      <c r="G1395" s="16">
        <v>516027.80000000005</v>
      </c>
      <c r="H1395" s="33">
        <v>1780</v>
      </c>
      <c r="I1395" s="44">
        <v>37267622.399999999</v>
      </c>
      <c r="J1395" s="44">
        <v>89949.8</v>
      </c>
      <c r="K1395" s="46">
        <v>2.1800000000000002</v>
      </c>
      <c r="L1395" s="33">
        <v>20.896999999999998</v>
      </c>
      <c r="M1395" s="33">
        <v>29.178999999999998</v>
      </c>
      <c r="N1395" s="33">
        <v>13.457000000000001</v>
      </c>
    </row>
    <row r="1396" spans="1:14" x14ac:dyDescent="0.3">
      <c r="A1396" s="36" t="s">
        <v>18</v>
      </c>
      <c r="B1396" s="4">
        <v>2017</v>
      </c>
      <c r="C1396" s="36" t="s">
        <v>705</v>
      </c>
      <c r="D1396" s="36" t="s">
        <v>330</v>
      </c>
      <c r="E1396" s="41">
        <v>6000</v>
      </c>
      <c r="F1396" s="16">
        <v>348000</v>
      </c>
      <c r="G1396" s="16">
        <v>326286</v>
      </c>
      <c r="H1396" s="33">
        <v>1780</v>
      </c>
      <c r="I1396" s="44">
        <v>944640</v>
      </c>
      <c r="J1396" s="44">
        <v>2280</v>
      </c>
      <c r="K1396" s="46">
        <v>54.381</v>
      </c>
      <c r="L1396" s="33">
        <v>20.896999999999998</v>
      </c>
      <c r="M1396" s="33">
        <v>29.178999999999998</v>
      </c>
      <c r="N1396" s="33">
        <v>13.457000000000001</v>
      </c>
    </row>
    <row r="1397" spans="1:14" x14ac:dyDescent="0.3">
      <c r="A1397" s="36" t="s">
        <v>32</v>
      </c>
      <c r="B1397" s="4">
        <v>2017</v>
      </c>
      <c r="C1397" s="36" t="s">
        <v>49</v>
      </c>
      <c r="D1397" s="36" t="s">
        <v>330</v>
      </c>
      <c r="E1397" s="41">
        <v>1439</v>
      </c>
      <c r="F1397" s="16">
        <v>1615.9970000000001</v>
      </c>
      <c r="G1397" s="16">
        <v>1615.9970000000001</v>
      </c>
      <c r="H1397" s="33">
        <v>1780</v>
      </c>
      <c r="I1397" s="44">
        <v>226556.16</v>
      </c>
      <c r="J1397" s="44">
        <v>546.82000000000005</v>
      </c>
      <c r="K1397" s="46">
        <v>1.123</v>
      </c>
      <c r="L1397" s="33">
        <v>20.896999999999998</v>
      </c>
      <c r="M1397" s="33">
        <v>29.178999999999998</v>
      </c>
      <c r="N1397" s="33">
        <v>13.457000000000001</v>
      </c>
    </row>
    <row r="1398" spans="1:14" x14ac:dyDescent="0.3">
      <c r="A1398" s="36" t="s">
        <v>20</v>
      </c>
      <c r="B1398" s="4">
        <v>2017</v>
      </c>
      <c r="C1398" s="36" t="s">
        <v>27</v>
      </c>
      <c r="D1398" s="36" t="s">
        <v>330</v>
      </c>
      <c r="E1398" s="41">
        <v>2250</v>
      </c>
      <c r="F1398" s="16">
        <v>5620</v>
      </c>
      <c r="G1398" s="16">
        <v>5631.75</v>
      </c>
      <c r="H1398" s="33">
        <v>1780</v>
      </c>
      <c r="I1398" s="44">
        <v>354240</v>
      </c>
      <c r="J1398" s="44">
        <v>855</v>
      </c>
      <c r="K1398" s="46">
        <v>2.5030000000000001</v>
      </c>
      <c r="L1398" s="33">
        <v>21.317999999999998</v>
      </c>
      <c r="M1398" s="33">
        <v>29.178999999999998</v>
      </c>
      <c r="N1398" s="33">
        <v>13.457000000000001</v>
      </c>
    </row>
    <row r="1399" spans="1:14" x14ac:dyDescent="0.3">
      <c r="A1399" s="36" t="s">
        <v>13</v>
      </c>
      <c r="B1399" s="4">
        <v>2017</v>
      </c>
      <c r="C1399" s="36" t="s">
        <v>705</v>
      </c>
      <c r="D1399" s="36" t="s">
        <v>250</v>
      </c>
      <c r="E1399" s="41">
        <v>19587.5</v>
      </c>
      <c r="F1399" s="16">
        <v>23580</v>
      </c>
      <c r="G1399" s="16">
        <v>23580.000000000004</v>
      </c>
      <c r="H1399" s="33">
        <v>3865.8</v>
      </c>
      <c r="I1399" s="44">
        <v>3083856</v>
      </c>
      <c r="J1399" s="44">
        <v>7443.25</v>
      </c>
      <c r="K1399" s="46">
        <v>1.2038289725590301</v>
      </c>
      <c r="L1399" s="33">
        <v>20.556999999999999</v>
      </c>
      <c r="M1399" s="33">
        <v>29.434999999999999</v>
      </c>
      <c r="N1399" s="33">
        <v>12.335000000000001</v>
      </c>
    </row>
    <row r="1400" spans="1:14" x14ac:dyDescent="0.3">
      <c r="A1400" s="36" t="s">
        <v>13</v>
      </c>
      <c r="B1400" s="4">
        <v>2017</v>
      </c>
      <c r="C1400" s="36" t="s">
        <v>49</v>
      </c>
      <c r="D1400" s="36" t="s">
        <v>250</v>
      </c>
      <c r="E1400" s="41">
        <v>16039.7</v>
      </c>
      <c r="F1400" s="16">
        <v>35029</v>
      </c>
      <c r="G1400" s="16">
        <v>34581.593200000003</v>
      </c>
      <c r="H1400" s="33">
        <v>3865.8</v>
      </c>
      <c r="I1400" s="44">
        <v>2525290.3679999998</v>
      </c>
      <c r="J1400" s="44">
        <v>6095.0860000000002</v>
      </c>
      <c r="K1400" s="46">
        <v>2.1560000000000001</v>
      </c>
      <c r="L1400" s="33">
        <v>20.556999999999999</v>
      </c>
      <c r="M1400" s="33">
        <v>29.434999999999999</v>
      </c>
      <c r="N1400" s="33">
        <v>12.335000000000001</v>
      </c>
    </row>
    <row r="1401" spans="1:14" x14ac:dyDescent="0.3">
      <c r="A1401" s="36" t="s">
        <v>13</v>
      </c>
      <c r="B1401" s="4">
        <v>2017</v>
      </c>
      <c r="C1401" s="36" t="s">
        <v>27</v>
      </c>
      <c r="D1401" s="36" t="s">
        <v>250</v>
      </c>
      <c r="E1401" s="41">
        <v>487</v>
      </c>
      <c r="F1401" s="16">
        <v>998</v>
      </c>
      <c r="G1401" s="16">
        <v>1017.8299999999999</v>
      </c>
      <c r="H1401" s="33">
        <v>3865.8</v>
      </c>
      <c r="I1401" s="44">
        <v>76673.279999999999</v>
      </c>
      <c r="J1401" s="44">
        <v>185.06</v>
      </c>
      <c r="K1401" s="46">
        <v>2.09</v>
      </c>
      <c r="L1401" s="33">
        <v>20.556999999999999</v>
      </c>
      <c r="M1401" s="33">
        <v>29.434999999999999</v>
      </c>
      <c r="N1401" s="33">
        <v>12.335000000000001</v>
      </c>
    </row>
    <row r="1402" spans="1:14" x14ac:dyDescent="0.3">
      <c r="A1402" s="36" t="s">
        <v>18</v>
      </c>
      <c r="B1402" s="4">
        <v>2017</v>
      </c>
      <c r="C1402" s="36" t="s">
        <v>705</v>
      </c>
      <c r="D1402" s="36" t="s">
        <v>250</v>
      </c>
      <c r="E1402" s="41">
        <v>1558.8</v>
      </c>
      <c r="F1402" s="16">
        <v>44836</v>
      </c>
      <c r="G1402" s="16">
        <v>39340.994399999996</v>
      </c>
      <c r="H1402" s="33">
        <v>3865.8</v>
      </c>
      <c r="I1402" s="44">
        <v>245417.47200000001</v>
      </c>
      <c r="J1402" s="44">
        <v>592.34400000000005</v>
      </c>
      <c r="K1402" s="46">
        <v>25.238</v>
      </c>
      <c r="L1402" s="33">
        <v>20.556999999999999</v>
      </c>
      <c r="M1402" s="33">
        <v>29.434999999999999</v>
      </c>
      <c r="N1402" s="33">
        <v>12.335000000000001</v>
      </c>
    </row>
    <row r="1403" spans="1:14" x14ac:dyDescent="0.3">
      <c r="A1403" s="36" t="s">
        <v>22</v>
      </c>
      <c r="B1403" s="4">
        <v>2017</v>
      </c>
      <c r="C1403" s="36" t="s">
        <v>49</v>
      </c>
      <c r="D1403" s="36" t="s">
        <v>274</v>
      </c>
      <c r="E1403" s="41">
        <v>340</v>
      </c>
      <c r="F1403" s="16">
        <v>330</v>
      </c>
      <c r="G1403" s="16">
        <v>334.21999999999997</v>
      </c>
      <c r="H1403" s="33">
        <v>1722.1</v>
      </c>
      <c r="I1403" s="44">
        <v>53529.599999999999</v>
      </c>
      <c r="J1403" s="44">
        <v>129.19999999999999</v>
      </c>
      <c r="K1403" s="46">
        <v>0.98299999999999998</v>
      </c>
      <c r="L1403" s="33">
        <v>20.535</v>
      </c>
      <c r="M1403" s="33">
        <v>29.507000000000001</v>
      </c>
      <c r="N1403" s="33">
        <v>12.858000000000001</v>
      </c>
    </row>
    <row r="1404" spans="1:14" x14ac:dyDescent="0.3">
      <c r="A1404" s="36" t="s">
        <v>13</v>
      </c>
      <c r="B1404" s="4">
        <v>2017</v>
      </c>
      <c r="C1404" s="36" t="s">
        <v>49</v>
      </c>
      <c r="D1404" s="36" t="s">
        <v>274</v>
      </c>
      <c r="E1404" s="41">
        <v>206750</v>
      </c>
      <c r="F1404" s="16">
        <v>509590</v>
      </c>
      <c r="G1404" s="16">
        <v>500748.50000000006</v>
      </c>
      <c r="H1404" s="33">
        <v>1722.1</v>
      </c>
      <c r="I1404" s="44">
        <v>32550720</v>
      </c>
      <c r="J1404" s="44">
        <v>78565</v>
      </c>
      <c r="K1404" s="46">
        <v>2.4220000000000002</v>
      </c>
      <c r="L1404" s="33">
        <v>20.535</v>
      </c>
      <c r="M1404" s="33">
        <v>29.507000000000001</v>
      </c>
      <c r="N1404" s="33">
        <v>12.858000000000001</v>
      </c>
    </row>
    <row r="1405" spans="1:14" x14ac:dyDescent="0.3">
      <c r="A1405" s="36" t="s">
        <v>13</v>
      </c>
      <c r="B1405" s="4">
        <v>2017</v>
      </c>
      <c r="C1405" s="36" t="s">
        <v>27</v>
      </c>
      <c r="D1405" s="36" t="s">
        <v>274</v>
      </c>
      <c r="E1405" s="41">
        <v>5250</v>
      </c>
      <c r="F1405" s="16">
        <v>14850</v>
      </c>
      <c r="G1405" s="16">
        <v>14841.75</v>
      </c>
      <c r="H1405" s="33">
        <v>1722.1</v>
      </c>
      <c r="I1405" s="44">
        <v>826560</v>
      </c>
      <c r="J1405" s="44">
        <v>1995</v>
      </c>
      <c r="K1405" s="46">
        <v>2.827</v>
      </c>
      <c r="L1405" s="33">
        <v>20.535</v>
      </c>
      <c r="M1405" s="33">
        <v>29.507000000000001</v>
      </c>
      <c r="N1405" s="33">
        <v>12.858000000000001</v>
      </c>
    </row>
    <row r="1406" spans="1:14" x14ac:dyDescent="0.3">
      <c r="A1406" s="36" t="s">
        <v>18</v>
      </c>
      <c r="B1406" s="4">
        <v>2017</v>
      </c>
      <c r="C1406" s="36" t="s">
        <v>49</v>
      </c>
      <c r="D1406" s="36" t="s">
        <v>274</v>
      </c>
      <c r="E1406" s="41">
        <v>4430</v>
      </c>
      <c r="F1406" s="16">
        <v>192750</v>
      </c>
      <c r="G1406" s="16">
        <v>192750.00000000003</v>
      </c>
      <c r="H1406" s="33">
        <v>1722.1</v>
      </c>
      <c r="I1406" s="44">
        <v>697459.19999999995</v>
      </c>
      <c r="J1406" s="44">
        <v>1683.4</v>
      </c>
      <c r="K1406" s="46">
        <v>43.510158013544022</v>
      </c>
      <c r="L1406" s="33">
        <v>20.535</v>
      </c>
      <c r="M1406" s="33">
        <v>29.507000000000001</v>
      </c>
      <c r="N1406" s="33">
        <v>12.858000000000001</v>
      </c>
    </row>
    <row r="1407" spans="1:14" x14ac:dyDescent="0.3">
      <c r="A1407" s="36" t="s">
        <v>31</v>
      </c>
      <c r="B1407" s="4">
        <v>2017</v>
      </c>
      <c r="C1407" s="36" t="s">
        <v>49</v>
      </c>
      <c r="D1407" s="36" t="s">
        <v>274</v>
      </c>
      <c r="E1407" s="41">
        <v>350</v>
      </c>
      <c r="F1407" s="16">
        <v>310</v>
      </c>
      <c r="G1407" s="16">
        <v>314.3</v>
      </c>
      <c r="H1407" s="33">
        <v>1722.1</v>
      </c>
      <c r="I1407" s="44">
        <v>55104</v>
      </c>
      <c r="J1407" s="44">
        <v>133</v>
      </c>
      <c r="K1407" s="46">
        <v>0.89800000000000002</v>
      </c>
      <c r="L1407" s="33">
        <v>20.535</v>
      </c>
      <c r="M1407" s="33">
        <v>29.507000000000001</v>
      </c>
      <c r="N1407" s="33">
        <v>12.858000000000001</v>
      </c>
    </row>
    <row r="1408" spans="1:14" x14ac:dyDescent="0.3">
      <c r="A1408" s="36" t="s">
        <v>31</v>
      </c>
      <c r="B1408" s="4">
        <v>2017</v>
      </c>
      <c r="C1408" s="36" t="s">
        <v>27</v>
      </c>
      <c r="D1408" s="36" t="s">
        <v>274</v>
      </c>
      <c r="E1408" s="41">
        <v>2270</v>
      </c>
      <c r="F1408" s="16">
        <v>1390</v>
      </c>
      <c r="G1408" s="16">
        <v>1393.78</v>
      </c>
      <c r="H1408" s="33">
        <v>1722.1</v>
      </c>
      <c r="I1408" s="44">
        <v>357388.79999999999</v>
      </c>
      <c r="J1408" s="44">
        <v>862.6</v>
      </c>
      <c r="K1408" s="46">
        <v>0.61399999999999999</v>
      </c>
      <c r="L1408" s="33">
        <v>20.535</v>
      </c>
      <c r="M1408" s="33">
        <v>29.507000000000001</v>
      </c>
      <c r="N1408" s="33">
        <v>12.858000000000001</v>
      </c>
    </row>
    <row r="1409" spans="1:14" x14ac:dyDescent="0.3">
      <c r="A1409" s="36" t="s">
        <v>32</v>
      </c>
      <c r="B1409" s="4">
        <v>2017</v>
      </c>
      <c r="C1409" s="36" t="s">
        <v>27</v>
      </c>
      <c r="D1409" s="36" t="s">
        <v>274</v>
      </c>
      <c r="E1409" s="41">
        <v>830</v>
      </c>
      <c r="F1409" s="16">
        <v>680</v>
      </c>
      <c r="G1409" s="16">
        <v>673.13</v>
      </c>
      <c r="H1409" s="33">
        <v>1722.1</v>
      </c>
      <c r="I1409" s="44">
        <v>130675.2</v>
      </c>
      <c r="J1409" s="44">
        <v>315.39999999999998</v>
      </c>
      <c r="K1409" s="46">
        <v>0.81100000000000005</v>
      </c>
      <c r="L1409" s="33">
        <v>20.535</v>
      </c>
      <c r="M1409" s="33">
        <v>29.507000000000001</v>
      </c>
      <c r="N1409" s="33">
        <v>12.858000000000001</v>
      </c>
    </row>
    <row r="1410" spans="1:14" x14ac:dyDescent="0.3">
      <c r="A1410" s="36" t="s">
        <v>20</v>
      </c>
      <c r="B1410" s="4">
        <v>2017</v>
      </c>
      <c r="C1410" s="36" t="s">
        <v>27</v>
      </c>
      <c r="D1410" s="36" t="s">
        <v>274</v>
      </c>
      <c r="E1410" s="41">
        <v>3410</v>
      </c>
      <c r="F1410" s="16">
        <v>6260</v>
      </c>
      <c r="G1410" s="16">
        <v>6253.9400000000005</v>
      </c>
      <c r="H1410" s="33">
        <v>1722.1</v>
      </c>
      <c r="I1410" s="44">
        <v>536870.40000000002</v>
      </c>
      <c r="J1410" s="44">
        <v>1295.8</v>
      </c>
      <c r="K1410" s="46">
        <v>1.8340000000000001</v>
      </c>
      <c r="L1410" s="33">
        <v>20.535</v>
      </c>
      <c r="M1410" s="33">
        <v>29.507000000000001</v>
      </c>
      <c r="N1410" s="33">
        <v>12.858000000000001</v>
      </c>
    </row>
    <row r="1411" spans="1:14" x14ac:dyDescent="0.3">
      <c r="A1411" s="36" t="s">
        <v>13</v>
      </c>
      <c r="B1411" s="4">
        <v>2017</v>
      </c>
      <c r="C1411" s="36" t="s">
        <v>49</v>
      </c>
      <c r="D1411" s="36" t="s">
        <v>252</v>
      </c>
      <c r="E1411" s="41">
        <v>3065000</v>
      </c>
      <c r="F1411" s="16">
        <v>13382000</v>
      </c>
      <c r="G1411" s="16">
        <v>13035445</v>
      </c>
      <c r="H1411" s="33">
        <v>497.5</v>
      </c>
      <c r="I1411" s="44">
        <v>482553600</v>
      </c>
      <c r="J1411" s="44">
        <v>1164700</v>
      </c>
      <c r="K1411" s="46">
        <v>4.2530000000000001</v>
      </c>
      <c r="L1411" s="33">
        <v>25.228999999999999</v>
      </c>
      <c r="M1411" s="33">
        <v>38.067</v>
      </c>
      <c r="N1411" s="33">
        <v>13.172000000000001</v>
      </c>
    </row>
    <row r="1412" spans="1:14" x14ac:dyDescent="0.3">
      <c r="A1412" s="36" t="s">
        <v>18</v>
      </c>
      <c r="B1412" s="4">
        <v>2017</v>
      </c>
      <c r="C1412" s="36" t="s">
        <v>705</v>
      </c>
      <c r="D1412" s="36" t="s">
        <v>252</v>
      </c>
      <c r="E1412" s="41">
        <v>96000</v>
      </c>
      <c r="F1412" s="16">
        <v>8024000</v>
      </c>
      <c r="G1412" s="16">
        <v>8099712</v>
      </c>
      <c r="H1412" s="33">
        <v>497.5</v>
      </c>
      <c r="I1412" s="44">
        <v>15114240</v>
      </c>
      <c r="J1412" s="44">
        <v>36480</v>
      </c>
      <c r="K1412" s="46">
        <v>84.372</v>
      </c>
      <c r="L1412" s="33">
        <v>25.228999999999999</v>
      </c>
      <c r="M1412" s="33">
        <v>38.067</v>
      </c>
      <c r="N1412" s="33">
        <v>13.172000000000001</v>
      </c>
    </row>
    <row r="1413" spans="1:14" x14ac:dyDescent="0.3">
      <c r="A1413" s="36" t="s">
        <v>31</v>
      </c>
      <c r="B1413" s="4">
        <v>2017</v>
      </c>
      <c r="C1413" s="36" t="s">
        <v>27</v>
      </c>
      <c r="D1413" s="36" t="s">
        <v>252</v>
      </c>
      <c r="E1413" s="41">
        <v>6100</v>
      </c>
      <c r="F1413" s="16">
        <v>11600</v>
      </c>
      <c r="G1413" s="16">
        <v>11529</v>
      </c>
      <c r="H1413" s="33">
        <v>497.5</v>
      </c>
      <c r="I1413" s="44">
        <v>960384</v>
      </c>
      <c r="J1413" s="44">
        <v>2318</v>
      </c>
      <c r="K1413" s="46">
        <v>1.89</v>
      </c>
      <c r="L1413" s="33">
        <v>25.228999999999999</v>
      </c>
      <c r="M1413" s="33">
        <v>38.067</v>
      </c>
      <c r="N1413" s="33">
        <v>13.172000000000001</v>
      </c>
    </row>
    <row r="1414" spans="1:14" x14ac:dyDescent="0.3">
      <c r="A1414" s="36" t="s">
        <v>32</v>
      </c>
      <c r="B1414" s="4">
        <v>2017</v>
      </c>
      <c r="C1414" s="36" t="s">
        <v>49</v>
      </c>
      <c r="D1414" s="36" t="s">
        <v>252</v>
      </c>
      <c r="E1414" s="41">
        <v>1600</v>
      </c>
      <c r="F1414" s="16">
        <v>900</v>
      </c>
      <c r="G1414" s="16">
        <v>1180.8</v>
      </c>
      <c r="H1414" s="33">
        <v>497.5</v>
      </c>
      <c r="I1414" s="44">
        <v>251904</v>
      </c>
      <c r="J1414" s="44">
        <v>608</v>
      </c>
      <c r="K1414" s="46">
        <v>0.73799999999999999</v>
      </c>
      <c r="L1414" s="33">
        <v>25.228999999999999</v>
      </c>
      <c r="M1414" s="33">
        <v>38.067</v>
      </c>
      <c r="N1414" s="33">
        <v>13.172000000000001</v>
      </c>
    </row>
    <row r="1415" spans="1:14" x14ac:dyDescent="0.3">
      <c r="A1415" s="36" t="s">
        <v>20</v>
      </c>
      <c r="B1415" s="4">
        <v>2017</v>
      </c>
      <c r="C1415" s="36" t="s">
        <v>27</v>
      </c>
      <c r="D1415" s="36" t="s">
        <v>252</v>
      </c>
      <c r="E1415" s="41">
        <v>3556752.443646519</v>
      </c>
      <c r="F1415" s="16">
        <v>17830000</v>
      </c>
      <c r="G1415" s="16">
        <v>17830000</v>
      </c>
      <c r="H1415" s="33">
        <v>497.5</v>
      </c>
      <c r="I1415" s="44">
        <v>552929280</v>
      </c>
      <c r="J1415" s="44">
        <v>1334560</v>
      </c>
      <c r="K1415" s="46">
        <v>5.0129999999999999</v>
      </c>
      <c r="L1415" s="33">
        <v>25.228999999999999</v>
      </c>
      <c r="M1415" s="33">
        <v>38.067</v>
      </c>
      <c r="N1415" s="33">
        <v>13.172000000000001</v>
      </c>
    </row>
    <row r="1416" spans="1:14" x14ac:dyDescent="0.3">
      <c r="A1416" s="36" t="s">
        <v>22</v>
      </c>
      <c r="B1416" s="4">
        <v>2017</v>
      </c>
      <c r="C1416" s="36" t="s">
        <v>49</v>
      </c>
      <c r="D1416" s="36" t="s">
        <v>481</v>
      </c>
      <c r="E1416" s="41">
        <v>1181</v>
      </c>
      <c r="F1416" s="16">
        <v>1355</v>
      </c>
      <c r="G1416" s="16">
        <v>1393.58</v>
      </c>
      <c r="H1416" s="33">
        <v>815.7</v>
      </c>
      <c r="I1416" s="44">
        <v>185936.64000000001</v>
      </c>
      <c r="J1416" s="44">
        <v>448.78</v>
      </c>
      <c r="K1416" s="46">
        <v>1.18</v>
      </c>
      <c r="L1416" s="33">
        <v>26.367999999999999</v>
      </c>
      <c r="M1416" s="33">
        <v>36.720999999999997</v>
      </c>
      <c r="N1416" s="33">
        <v>17.152000000000001</v>
      </c>
    </row>
    <row r="1417" spans="1:14" x14ac:dyDescent="0.3">
      <c r="A1417" s="36" t="s">
        <v>22</v>
      </c>
      <c r="B1417" s="4">
        <v>2017</v>
      </c>
      <c r="C1417" s="36" t="s">
        <v>27</v>
      </c>
      <c r="D1417" s="36" t="s">
        <v>481</v>
      </c>
      <c r="E1417" s="41">
        <v>274</v>
      </c>
      <c r="F1417" s="16">
        <v>300</v>
      </c>
      <c r="G1417" s="16">
        <v>324.69</v>
      </c>
      <c r="H1417" s="33">
        <v>815.7</v>
      </c>
      <c r="I1417" s="44">
        <v>43138.559999999998</v>
      </c>
      <c r="J1417" s="44">
        <v>104.12</v>
      </c>
      <c r="K1417" s="46">
        <v>1.1850000000000001</v>
      </c>
      <c r="L1417" s="33">
        <v>26.367999999999999</v>
      </c>
      <c r="M1417" s="33">
        <v>36.720999999999997</v>
      </c>
      <c r="N1417" s="33">
        <v>17.152000000000001</v>
      </c>
    </row>
    <row r="1418" spans="1:14" x14ac:dyDescent="0.3">
      <c r="A1418" s="36" t="s">
        <v>13</v>
      </c>
      <c r="B1418" s="4">
        <v>2017</v>
      </c>
      <c r="C1418" s="36" t="s">
        <v>49</v>
      </c>
      <c r="D1418" s="36" t="s">
        <v>481</v>
      </c>
      <c r="E1418" s="41">
        <v>1046987</v>
      </c>
      <c r="F1418" s="16">
        <v>2946004</v>
      </c>
      <c r="G1418" s="16">
        <v>2946004</v>
      </c>
      <c r="H1418" s="33">
        <v>815.7</v>
      </c>
      <c r="I1418" s="44">
        <v>156867272.25416663</v>
      </c>
      <c r="J1418" s="44">
        <v>397855.06</v>
      </c>
      <c r="K1418" s="46">
        <v>2.8137923393509183</v>
      </c>
      <c r="L1418" s="33">
        <v>26.367999999999999</v>
      </c>
      <c r="M1418" s="33">
        <v>36.720999999999997</v>
      </c>
      <c r="N1418" s="33">
        <v>17.152000000000001</v>
      </c>
    </row>
    <row r="1419" spans="1:14" x14ac:dyDescent="0.3">
      <c r="A1419" s="36" t="s">
        <v>13</v>
      </c>
      <c r="B1419" s="4">
        <v>2017</v>
      </c>
      <c r="C1419" s="36" t="s">
        <v>27</v>
      </c>
      <c r="D1419" s="36" t="s">
        <v>481</v>
      </c>
      <c r="E1419" s="41">
        <v>915389</v>
      </c>
      <c r="F1419" s="16">
        <v>3317425</v>
      </c>
      <c r="G1419" s="16">
        <v>3234069.3369999998</v>
      </c>
      <c r="H1419" s="33">
        <v>815.7</v>
      </c>
      <c r="I1419" s="44">
        <v>144118844.19999999</v>
      </c>
      <c r="J1419" s="44">
        <v>347847.82</v>
      </c>
      <c r="K1419" s="46">
        <v>3.5329999999999999</v>
      </c>
      <c r="L1419" s="33">
        <v>26.367999999999999</v>
      </c>
      <c r="M1419" s="33">
        <v>36.720999999999997</v>
      </c>
      <c r="N1419" s="33">
        <v>17.152000000000001</v>
      </c>
    </row>
    <row r="1420" spans="1:14" x14ac:dyDescent="0.3">
      <c r="A1420" s="36" t="s">
        <v>18</v>
      </c>
      <c r="B1420" s="4">
        <v>2017</v>
      </c>
      <c r="C1420" s="36" t="s">
        <v>49</v>
      </c>
      <c r="D1420" s="36" t="s">
        <v>481</v>
      </c>
      <c r="E1420" s="41">
        <v>35788</v>
      </c>
      <c r="F1420" s="16">
        <v>2663092</v>
      </c>
      <c r="G1420" s="16">
        <v>2767700.7680000002</v>
      </c>
      <c r="H1420" s="33">
        <v>815.7</v>
      </c>
      <c r="I1420" s="44">
        <v>5634462.7199999997</v>
      </c>
      <c r="J1420" s="44">
        <v>13599.44</v>
      </c>
      <c r="K1420" s="46">
        <v>77.335999999999999</v>
      </c>
      <c r="L1420" s="33">
        <v>26.367999999999999</v>
      </c>
      <c r="M1420" s="33">
        <v>36.720999999999997</v>
      </c>
      <c r="N1420" s="33">
        <v>17.152000000000001</v>
      </c>
    </row>
    <row r="1421" spans="1:14" x14ac:dyDescent="0.3">
      <c r="A1421" s="36" t="s">
        <v>31</v>
      </c>
      <c r="B1421" s="4">
        <v>2017</v>
      </c>
      <c r="C1421" s="36" t="s">
        <v>49</v>
      </c>
      <c r="D1421" s="36" t="s">
        <v>481</v>
      </c>
      <c r="E1421" s="41">
        <v>411</v>
      </c>
      <c r="F1421" s="16">
        <v>871</v>
      </c>
      <c r="G1421" s="16">
        <v>813.78</v>
      </c>
      <c r="H1421" s="33">
        <v>815.7</v>
      </c>
      <c r="I1421" s="44">
        <v>64707.839999999997</v>
      </c>
      <c r="J1421" s="44" t="s">
        <v>550</v>
      </c>
      <c r="K1421" s="46">
        <v>1.98</v>
      </c>
      <c r="L1421" s="33">
        <v>26.367999999999999</v>
      </c>
      <c r="M1421" s="33">
        <v>36.720999999999997</v>
      </c>
      <c r="N1421" s="33">
        <v>17.152000000000001</v>
      </c>
    </row>
    <row r="1422" spans="1:14" x14ac:dyDescent="0.3">
      <c r="A1422" s="36" t="s">
        <v>31</v>
      </c>
      <c r="B1422" s="4">
        <v>2017</v>
      </c>
      <c r="C1422" s="36" t="s">
        <v>27</v>
      </c>
      <c r="D1422" s="36" t="s">
        <v>481</v>
      </c>
      <c r="E1422" s="41">
        <v>3242</v>
      </c>
      <c r="F1422" s="16">
        <v>6924</v>
      </c>
      <c r="G1422" s="16">
        <v>6578.018</v>
      </c>
      <c r="H1422" s="33">
        <v>815.7</v>
      </c>
      <c r="I1422" s="44">
        <v>510420.47999999998</v>
      </c>
      <c r="J1422" s="44">
        <v>1231.96</v>
      </c>
      <c r="K1422" s="46">
        <v>2.0289999999999999</v>
      </c>
      <c r="L1422" s="33">
        <v>26.367999999999999</v>
      </c>
      <c r="M1422" s="33">
        <v>36.720999999999997</v>
      </c>
      <c r="N1422" s="33">
        <v>17.152000000000001</v>
      </c>
    </row>
    <row r="1423" spans="1:14" x14ac:dyDescent="0.3">
      <c r="A1423" s="36" t="s">
        <v>32</v>
      </c>
      <c r="B1423" s="4">
        <v>2017</v>
      </c>
      <c r="C1423" s="36" t="s">
        <v>49</v>
      </c>
      <c r="D1423" s="36" t="s">
        <v>481</v>
      </c>
      <c r="E1423" s="41">
        <v>32181</v>
      </c>
      <c r="F1423" s="16">
        <v>25976</v>
      </c>
      <c r="G1423" s="16">
        <v>26163.152999999998</v>
      </c>
      <c r="H1423" s="33">
        <v>815.7</v>
      </c>
      <c r="I1423" s="44">
        <v>5066576.6399999997</v>
      </c>
      <c r="J1423" s="44">
        <v>12228.78</v>
      </c>
      <c r="K1423" s="46">
        <v>0.81299999999999994</v>
      </c>
      <c r="L1423" s="33" t="s">
        <v>551</v>
      </c>
      <c r="M1423" s="33">
        <v>36.720999999999997</v>
      </c>
      <c r="N1423" s="33">
        <v>17.152000000000001</v>
      </c>
    </row>
    <row r="1424" spans="1:14" x14ac:dyDescent="0.3">
      <c r="A1424" s="36" t="s">
        <v>32</v>
      </c>
      <c r="B1424" s="4">
        <v>2017</v>
      </c>
      <c r="C1424" s="36" t="s">
        <v>27</v>
      </c>
      <c r="D1424" s="36" t="s">
        <v>481</v>
      </c>
      <c r="E1424" s="41">
        <v>6298</v>
      </c>
      <c r="F1424" s="16">
        <v>5537</v>
      </c>
      <c r="G1424" s="16">
        <v>5661.902</v>
      </c>
      <c r="H1424" s="33">
        <v>815.7</v>
      </c>
      <c r="I1424" s="44">
        <v>991557.12</v>
      </c>
      <c r="J1424" s="44">
        <v>2393.2399999999998</v>
      </c>
      <c r="K1424" s="46">
        <v>0.89900000000000002</v>
      </c>
      <c r="L1424" s="33">
        <v>26.367999999999999</v>
      </c>
      <c r="M1424" s="33">
        <v>36.720999999999997</v>
      </c>
      <c r="N1424" s="33">
        <v>17.152000000000001</v>
      </c>
    </row>
    <row r="1425" spans="1:14" x14ac:dyDescent="0.3">
      <c r="A1425" s="36" t="s">
        <v>20</v>
      </c>
      <c r="B1425" s="4">
        <v>2017</v>
      </c>
      <c r="C1425" s="36" t="s">
        <v>49</v>
      </c>
      <c r="D1425" s="36" t="s">
        <v>481</v>
      </c>
      <c r="E1425" s="41">
        <v>2</v>
      </c>
      <c r="F1425" s="16">
        <v>2</v>
      </c>
      <c r="G1425" s="16">
        <v>2</v>
      </c>
      <c r="H1425" s="33">
        <v>815.7</v>
      </c>
      <c r="I1425" s="44">
        <v>314.88</v>
      </c>
      <c r="J1425" s="44">
        <v>0.76</v>
      </c>
      <c r="K1425" s="46" t="s">
        <v>552</v>
      </c>
      <c r="L1425" s="33">
        <v>26.367999999999999</v>
      </c>
      <c r="M1425" s="33">
        <v>36.720999999999997</v>
      </c>
      <c r="N1425" s="33">
        <v>17.152000000000001</v>
      </c>
    </row>
    <row r="1426" spans="1:14" x14ac:dyDescent="0.3">
      <c r="A1426" s="36" t="s">
        <v>20</v>
      </c>
      <c r="B1426" s="4">
        <v>2017</v>
      </c>
      <c r="C1426" s="36" t="s">
        <v>27</v>
      </c>
      <c r="D1426" s="36" t="s">
        <v>481</v>
      </c>
      <c r="E1426" s="41">
        <v>4156</v>
      </c>
      <c r="F1426" s="16">
        <v>5771</v>
      </c>
      <c r="G1426" s="16">
        <v>5938.924</v>
      </c>
      <c r="H1426" s="33">
        <v>815.7</v>
      </c>
      <c r="I1426" s="44">
        <v>654320.64000000001</v>
      </c>
      <c r="J1426" s="44">
        <v>1579.28</v>
      </c>
      <c r="K1426" s="46">
        <v>1.429</v>
      </c>
      <c r="L1426" s="33">
        <v>26.367999999999999</v>
      </c>
      <c r="M1426" s="33">
        <v>36.720999999999997</v>
      </c>
      <c r="N1426" s="33">
        <v>17.152000000000001</v>
      </c>
    </row>
    <row r="1427" spans="1:14" x14ac:dyDescent="0.3">
      <c r="A1427" s="36" t="s">
        <v>13</v>
      </c>
      <c r="B1427" s="4">
        <v>2017</v>
      </c>
      <c r="C1427" s="36" t="s">
        <v>176</v>
      </c>
      <c r="D1427" s="36" t="s">
        <v>264</v>
      </c>
      <c r="E1427" s="41">
        <v>37775</v>
      </c>
      <c r="F1427" s="16">
        <v>104258</v>
      </c>
      <c r="G1427" s="16">
        <v>101274.77500000001</v>
      </c>
      <c r="H1427" s="33">
        <v>3326.8</v>
      </c>
      <c r="I1427" s="44">
        <v>5947296</v>
      </c>
      <c r="J1427" s="44">
        <v>14354.5</v>
      </c>
      <c r="K1427" s="46">
        <v>2.681</v>
      </c>
      <c r="L1427" s="33">
        <v>24.5</v>
      </c>
      <c r="M1427" s="33">
        <v>31.318000000000001</v>
      </c>
      <c r="N1427" s="33">
        <v>17.225000000000001</v>
      </c>
    </row>
    <row r="1428" spans="1:14" x14ac:dyDescent="0.3">
      <c r="A1428" s="36" t="s">
        <v>13</v>
      </c>
      <c r="B1428" s="4">
        <v>2017</v>
      </c>
      <c r="C1428" s="36" t="s">
        <v>49</v>
      </c>
      <c r="D1428" s="36" t="s">
        <v>264</v>
      </c>
      <c r="E1428" s="41">
        <v>15837</v>
      </c>
      <c r="F1428" s="16">
        <v>16787</v>
      </c>
      <c r="G1428" s="16">
        <v>16248.762000000001</v>
      </c>
      <c r="H1428" s="33">
        <v>3326.8</v>
      </c>
      <c r="I1428" s="44">
        <v>2493377.2799999998</v>
      </c>
      <c r="J1428" s="44">
        <v>6018.06</v>
      </c>
      <c r="K1428" s="46">
        <v>1.026</v>
      </c>
      <c r="L1428" s="33">
        <v>24.5</v>
      </c>
      <c r="M1428" s="33">
        <v>31.318000000000001</v>
      </c>
      <c r="N1428" s="33">
        <v>17.225000000000001</v>
      </c>
    </row>
    <row r="1429" spans="1:14" x14ac:dyDescent="0.3">
      <c r="A1429" s="36" t="s">
        <v>13</v>
      </c>
      <c r="B1429" s="4">
        <v>2017</v>
      </c>
      <c r="C1429" s="36" t="s">
        <v>120</v>
      </c>
      <c r="D1429" s="36" t="s">
        <v>264</v>
      </c>
      <c r="E1429" s="41">
        <v>72224</v>
      </c>
      <c r="F1429" s="16">
        <v>227361.152</v>
      </c>
      <c r="G1429" s="16">
        <v>227361.152</v>
      </c>
      <c r="H1429" s="33">
        <v>3326.8</v>
      </c>
      <c r="I1429" s="44">
        <v>11370946.560000001</v>
      </c>
      <c r="J1429" s="44">
        <v>27445.119999999999</v>
      </c>
      <c r="K1429" s="46">
        <v>3.1480000000000001</v>
      </c>
      <c r="L1429" s="33">
        <v>24.5</v>
      </c>
      <c r="M1429" s="33">
        <v>31.318000000000001</v>
      </c>
      <c r="N1429" s="33">
        <v>17.225000000000001</v>
      </c>
    </row>
    <row r="1430" spans="1:14" x14ac:dyDescent="0.3">
      <c r="A1430" s="36" t="s">
        <v>13</v>
      </c>
      <c r="B1430" s="4">
        <v>2017</v>
      </c>
      <c r="C1430" s="36" t="s">
        <v>324</v>
      </c>
      <c r="D1430" s="36" t="s">
        <v>264</v>
      </c>
      <c r="E1430" s="41">
        <v>148232</v>
      </c>
      <c r="F1430" s="16">
        <v>455932</v>
      </c>
      <c r="G1430" s="16">
        <v>451366.44</v>
      </c>
      <c r="H1430" s="33">
        <v>3326.8</v>
      </c>
      <c r="I1430" s="44">
        <v>23337646.079999998</v>
      </c>
      <c r="J1430" s="44">
        <v>56328.160000000003</v>
      </c>
      <c r="K1430" s="46">
        <v>3.0449999999999999</v>
      </c>
      <c r="L1430" s="33">
        <v>24.5</v>
      </c>
      <c r="M1430" s="33">
        <v>31.318000000000001</v>
      </c>
      <c r="N1430" s="33">
        <v>17.225000000000001</v>
      </c>
    </row>
    <row r="1431" spans="1:14" x14ac:dyDescent="0.3">
      <c r="A1431" s="36" t="s">
        <v>18</v>
      </c>
      <c r="B1431" s="4">
        <v>2017</v>
      </c>
      <c r="C1431" s="36" t="s">
        <v>705</v>
      </c>
      <c r="D1431" s="36" t="s">
        <v>264</v>
      </c>
      <c r="E1431" s="41">
        <v>806</v>
      </c>
      <c r="F1431" s="16">
        <v>42489</v>
      </c>
      <c r="G1431" s="16">
        <v>43031.534</v>
      </c>
      <c r="H1431" s="33">
        <v>3326.8</v>
      </c>
      <c r="I1431" s="44">
        <v>130729.91111111113</v>
      </c>
      <c r="J1431" s="44">
        <v>306.27999999999997</v>
      </c>
      <c r="K1431" s="46">
        <v>53.389000000000003</v>
      </c>
      <c r="L1431" s="33">
        <v>24.5</v>
      </c>
      <c r="M1431" s="33">
        <v>31.318000000000001</v>
      </c>
      <c r="N1431" s="33">
        <v>17.225000000000001</v>
      </c>
    </row>
    <row r="1432" spans="1:14" x14ac:dyDescent="0.3">
      <c r="A1432" s="36" t="s">
        <v>32</v>
      </c>
      <c r="B1432" s="4">
        <v>2017</v>
      </c>
      <c r="C1432" s="36" t="s">
        <v>49</v>
      </c>
      <c r="D1432" s="36" t="s">
        <v>264</v>
      </c>
      <c r="E1432" s="41">
        <v>2868</v>
      </c>
      <c r="F1432" s="16">
        <v>1682</v>
      </c>
      <c r="G1432" s="16">
        <v>1666.308</v>
      </c>
      <c r="H1432" s="33">
        <v>3326.8</v>
      </c>
      <c r="I1432" s="44">
        <v>451537.91999999998</v>
      </c>
      <c r="J1432" s="44">
        <v>1089.8399999999999</v>
      </c>
      <c r="K1432" s="46">
        <v>0.58099999999999996</v>
      </c>
      <c r="L1432" s="33">
        <v>24.5</v>
      </c>
      <c r="M1432" s="33">
        <v>31.318000000000001</v>
      </c>
      <c r="N1432" s="33">
        <v>17.225000000000001</v>
      </c>
    </row>
    <row r="1433" spans="1:14" x14ac:dyDescent="0.3">
      <c r="A1433" s="36" t="s">
        <v>32</v>
      </c>
      <c r="B1433" s="4">
        <v>2017</v>
      </c>
      <c r="C1433" s="36" t="s">
        <v>27</v>
      </c>
      <c r="D1433" s="36" t="s">
        <v>264</v>
      </c>
      <c r="E1433" s="41">
        <v>2482</v>
      </c>
      <c r="F1433" s="16">
        <v>1765</v>
      </c>
      <c r="G1433" s="16">
        <v>0</v>
      </c>
      <c r="H1433" s="33">
        <v>3326.8</v>
      </c>
      <c r="I1433" s="44">
        <v>390766.08000000002</v>
      </c>
      <c r="J1433" s="44">
        <v>943.16</v>
      </c>
      <c r="K1433" s="46">
        <v>0</v>
      </c>
      <c r="L1433" s="33">
        <v>24.5</v>
      </c>
      <c r="M1433" s="33">
        <v>31.318000000000001</v>
      </c>
      <c r="N1433" s="33">
        <v>17.225000000000001</v>
      </c>
    </row>
    <row r="1434" spans="1:14" x14ac:dyDescent="0.3">
      <c r="A1434" s="36" t="s">
        <v>20</v>
      </c>
      <c r="B1434" s="4">
        <v>2017</v>
      </c>
      <c r="C1434" s="36" t="s">
        <v>27</v>
      </c>
      <c r="D1434" s="36" t="s">
        <v>264</v>
      </c>
      <c r="E1434" s="41">
        <v>195</v>
      </c>
      <c r="F1434" s="16">
        <v>396</v>
      </c>
      <c r="G1434" s="16">
        <v>394.875</v>
      </c>
      <c r="H1434" s="33">
        <v>3326.8</v>
      </c>
      <c r="I1434" s="44">
        <v>30700.799999999999</v>
      </c>
      <c r="J1434" s="44">
        <v>74.099999999999994</v>
      </c>
      <c r="K1434" s="46">
        <v>2.0249999999999999</v>
      </c>
      <c r="L1434" s="33">
        <v>24.5</v>
      </c>
      <c r="M1434" s="33">
        <v>31.318000000000001</v>
      </c>
      <c r="N1434" s="33">
        <v>17.225000000000001</v>
      </c>
    </row>
    <row r="1435" spans="1:14" x14ac:dyDescent="0.3">
      <c r="A1435" s="36" t="s">
        <v>13</v>
      </c>
      <c r="B1435" s="4">
        <v>2017</v>
      </c>
      <c r="C1435" s="36" t="s">
        <v>49</v>
      </c>
      <c r="D1435" s="36" t="s">
        <v>253</v>
      </c>
      <c r="E1435" s="41">
        <v>5897871</v>
      </c>
      <c r="F1435" s="16">
        <v>15441958</v>
      </c>
      <c r="G1435" s="16">
        <v>14986490.210999999</v>
      </c>
      <c r="H1435" s="33">
        <v>652.1</v>
      </c>
      <c r="I1435" s="44">
        <v>928560810.20000005</v>
      </c>
      <c r="J1435" s="44">
        <v>2241190.98</v>
      </c>
      <c r="K1435" s="46">
        <v>2.5409999999999999</v>
      </c>
      <c r="L1435" s="33">
        <v>26.212</v>
      </c>
      <c r="M1435" s="33">
        <v>37.756999999999998</v>
      </c>
      <c r="N1435" s="33" t="s">
        <v>554</v>
      </c>
    </row>
    <row r="1436" spans="1:14" x14ac:dyDescent="0.3">
      <c r="A1436" s="36" t="s">
        <v>13</v>
      </c>
      <c r="B1436" s="4">
        <v>2017</v>
      </c>
      <c r="C1436" s="36" t="s">
        <v>120</v>
      </c>
      <c r="D1436" s="36" t="s">
        <v>253</v>
      </c>
      <c r="E1436" s="41">
        <v>25761</v>
      </c>
      <c r="F1436" s="16">
        <v>76645</v>
      </c>
      <c r="G1436" s="16">
        <v>68781.87</v>
      </c>
      <c r="H1436" s="33">
        <v>652.1</v>
      </c>
      <c r="I1436" s="44">
        <v>4055811.84</v>
      </c>
      <c r="J1436" s="44">
        <v>9789.18</v>
      </c>
      <c r="K1436" s="46">
        <v>2.67</v>
      </c>
      <c r="L1436" s="33">
        <v>26.212</v>
      </c>
      <c r="M1436" s="33">
        <v>37.756999999999998</v>
      </c>
      <c r="N1436" s="33">
        <v>14.96</v>
      </c>
    </row>
    <row r="1437" spans="1:14" x14ac:dyDescent="0.3">
      <c r="A1437" s="36" t="s">
        <v>18</v>
      </c>
      <c r="B1437" s="4">
        <v>2017</v>
      </c>
      <c r="C1437" s="36" t="s">
        <v>49</v>
      </c>
      <c r="D1437" s="36" t="s">
        <v>253</v>
      </c>
      <c r="E1437" s="41">
        <v>2234282</v>
      </c>
      <c r="F1437" s="16">
        <v>177056410</v>
      </c>
      <c r="G1437" s="16">
        <v>177056410</v>
      </c>
      <c r="H1437" s="33">
        <v>652.1</v>
      </c>
      <c r="I1437" s="44">
        <v>351765358.10000002</v>
      </c>
      <c r="J1437" s="44" t="s">
        <v>555</v>
      </c>
      <c r="K1437" s="46">
        <v>79.24532802931769</v>
      </c>
      <c r="L1437" s="33">
        <v>26.212</v>
      </c>
      <c r="M1437" s="33">
        <v>37.756999999999998</v>
      </c>
      <c r="N1437" s="33">
        <v>14.96</v>
      </c>
    </row>
    <row r="1438" spans="1:14" x14ac:dyDescent="0.3">
      <c r="A1438" s="36" t="s">
        <v>31</v>
      </c>
      <c r="B1438" s="4">
        <v>2017</v>
      </c>
      <c r="C1438" s="36" t="s">
        <v>120</v>
      </c>
      <c r="D1438" s="36" t="s">
        <v>253</v>
      </c>
      <c r="E1438" s="41">
        <v>2093</v>
      </c>
      <c r="F1438" s="16">
        <v>3036.9430000000002</v>
      </c>
      <c r="G1438" s="16">
        <v>3036.9430000000002</v>
      </c>
      <c r="H1438" s="33">
        <v>652.1</v>
      </c>
      <c r="I1438" s="44">
        <v>329521.91999999998</v>
      </c>
      <c r="J1438" s="44">
        <v>795.34</v>
      </c>
      <c r="K1438" s="46">
        <v>1.4510000000000001</v>
      </c>
      <c r="L1438" s="33">
        <v>26.212</v>
      </c>
      <c r="M1438" s="33" t="s">
        <v>556</v>
      </c>
      <c r="N1438" s="33">
        <v>14.96</v>
      </c>
    </row>
    <row r="1439" spans="1:14" x14ac:dyDescent="0.3">
      <c r="A1439" s="36" t="s">
        <v>32</v>
      </c>
      <c r="B1439" s="4">
        <v>2017</v>
      </c>
      <c r="C1439" s="36" t="s">
        <v>49</v>
      </c>
      <c r="D1439" s="36" t="s">
        <v>253</v>
      </c>
      <c r="E1439" s="41">
        <v>565472</v>
      </c>
      <c r="F1439" s="16">
        <v>283320</v>
      </c>
      <c r="G1439" s="16">
        <v>340979.61599999998</v>
      </c>
      <c r="H1439" s="33">
        <v>652.1</v>
      </c>
      <c r="I1439" s="44">
        <v>89027911.680000007</v>
      </c>
      <c r="J1439" s="44">
        <v>214879.35999999999</v>
      </c>
      <c r="K1439" s="46">
        <v>0.60299999999999998</v>
      </c>
      <c r="L1439" s="33">
        <v>26.212</v>
      </c>
      <c r="M1439" s="33">
        <v>37.756999999999998</v>
      </c>
      <c r="N1439" s="33">
        <v>14.96</v>
      </c>
    </row>
    <row r="1440" spans="1:14" x14ac:dyDescent="0.3">
      <c r="A1440" s="36" t="s">
        <v>32</v>
      </c>
      <c r="B1440" s="4">
        <v>2017</v>
      </c>
      <c r="C1440" s="36" t="s">
        <v>49</v>
      </c>
      <c r="D1440" s="36" t="s">
        <v>253</v>
      </c>
      <c r="E1440" s="41">
        <v>49460</v>
      </c>
      <c r="F1440" s="16">
        <v>31265</v>
      </c>
      <c r="G1440" s="16">
        <v>33187.660000000003</v>
      </c>
      <c r="H1440" s="33">
        <v>652.1</v>
      </c>
      <c r="I1440" s="44">
        <v>45587597.733333334</v>
      </c>
      <c r="J1440" s="44">
        <v>18794.8</v>
      </c>
      <c r="K1440" s="46">
        <v>0.67100000000000004</v>
      </c>
      <c r="L1440" s="33">
        <v>26.212</v>
      </c>
      <c r="M1440" s="33">
        <v>37.756999999999998</v>
      </c>
      <c r="N1440" s="33">
        <v>14.96</v>
      </c>
    </row>
    <row r="1441" spans="1:14" x14ac:dyDescent="0.3">
      <c r="A1441" s="36" t="s">
        <v>20</v>
      </c>
      <c r="B1441" s="4">
        <v>2017</v>
      </c>
      <c r="C1441" s="36" t="s">
        <v>27</v>
      </c>
      <c r="D1441" s="36" t="s">
        <v>253</v>
      </c>
      <c r="E1441" s="41">
        <v>9752941</v>
      </c>
      <c r="F1441" s="16">
        <v>35645666</v>
      </c>
      <c r="G1441" s="16">
        <v>35598234.649999999</v>
      </c>
      <c r="H1441" s="33">
        <v>652.1</v>
      </c>
      <c r="I1441" s="44">
        <v>1535503031</v>
      </c>
      <c r="J1441" s="44">
        <v>3706117.58</v>
      </c>
      <c r="K1441" s="46">
        <v>3.65</v>
      </c>
      <c r="L1441" s="33">
        <v>26.212</v>
      </c>
      <c r="M1441" s="33">
        <v>37.756999999999998</v>
      </c>
      <c r="N1441" s="33">
        <v>14.96</v>
      </c>
    </row>
    <row r="1442" spans="1:14" x14ac:dyDescent="0.3">
      <c r="A1442" s="36" t="s">
        <v>22</v>
      </c>
      <c r="B1442" s="4">
        <v>2017</v>
      </c>
      <c r="C1442" s="36" t="s">
        <v>49</v>
      </c>
      <c r="D1442" s="36" t="s">
        <v>295</v>
      </c>
      <c r="E1442" s="41">
        <v>101504</v>
      </c>
      <c r="F1442" s="16">
        <v>138836</v>
      </c>
      <c r="G1442" s="16">
        <v>151545.47200000001</v>
      </c>
      <c r="H1442" s="33">
        <v>1475.8</v>
      </c>
      <c r="I1442" s="44">
        <v>15980789.76</v>
      </c>
      <c r="J1442" s="44">
        <v>38571.519999999997</v>
      </c>
      <c r="K1442" s="46">
        <v>1.4930000000000001</v>
      </c>
      <c r="L1442" s="33">
        <v>19.486999999999998</v>
      </c>
      <c r="M1442" s="33">
        <v>30.047999999999998</v>
      </c>
      <c r="N1442" s="33">
        <v>10.40279069767443</v>
      </c>
    </row>
    <row r="1443" spans="1:14" x14ac:dyDescent="0.3">
      <c r="A1443" s="36" t="s">
        <v>13</v>
      </c>
      <c r="B1443" s="4">
        <v>2017</v>
      </c>
      <c r="C1443" s="36" t="s">
        <v>49</v>
      </c>
      <c r="D1443" s="36" t="s">
        <v>295</v>
      </c>
      <c r="E1443" s="41">
        <v>246539</v>
      </c>
      <c r="F1443" s="16">
        <v>620027</v>
      </c>
      <c r="G1443" s="16">
        <v>470642.951</v>
      </c>
      <c r="H1443" s="33">
        <v>1475.8</v>
      </c>
      <c r="I1443" s="44">
        <v>38815100.159999996</v>
      </c>
      <c r="J1443" s="44">
        <v>93684.82</v>
      </c>
      <c r="K1443" s="46">
        <v>1.909</v>
      </c>
      <c r="L1443" s="33">
        <v>19.486999999999998</v>
      </c>
      <c r="M1443" s="33">
        <v>30.047999999999998</v>
      </c>
      <c r="N1443" s="33">
        <v>10.445</v>
      </c>
    </row>
    <row r="1444" spans="1:14" x14ac:dyDescent="0.3">
      <c r="A1444" s="36" t="s">
        <v>13</v>
      </c>
      <c r="B1444" s="4">
        <v>2017</v>
      </c>
      <c r="C1444" s="36" t="s">
        <v>120</v>
      </c>
      <c r="D1444" s="36" t="s">
        <v>295</v>
      </c>
      <c r="E1444" s="41">
        <v>13953</v>
      </c>
      <c r="F1444" s="16">
        <v>44845</v>
      </c>
      <c r="G1444" s="16">
        <v>44970.519</v>
      </c>
      <c r="H1444" s="33">
        <v>1475.8</v>
      </c>
      <c r="I1444" s="44">
        <v>2196760.3199999998</v>
      </c>
      <c r="J1444" s="44">
        <v>5302.14</v>
      </c>
      <c r="K1444" s="46">
        <v>3.2229999999999999</v>
      </c>
      <c r="L1444" s="33">
        <v>19.486999999999998</v>
      </c>
      <c r="M1444" s="33">
        <v>30.047999999999998</v>
      </c>
      <c r="N1444" s="33">
        <v>10.445</v>
      </c>
    </row>
    <row r="1445" spans="1:14" x14ac:dyDescent="0.3">
      <c r="A1445" s="36" t="s">
        <v>18</v>
      </c>
      <c r="B1445" s="4">
        <v>2017</v>
      </c>
      <c r="C1445" s="36" t="s">
        <v>705</v>
      </c>
      <c r="D1445" s="36" t="s">
        <v>295</v>
      </c>
      <c r="E1445" s="41">
        <v>91618</v>
      </c>
      <c r="F1445" s="16">
        <v>6312480.2000000002</v>
      </c>
      <c r="G1445" s="16">
        <v>6312480.2000000002</v>
      </c>
      <c r="H1445" s="33">
        <v>1475.8</v>
      </c>
      <c r="I1445" s="44">
        <v>14424337.92</v>
      </c>
      <c r="J1445" s="44">
        <v>34814.839999999997</v>
      </c>
      <c r="K1445" s="46">
        <v>68.900000000000006</v>
      </c>
      <c r="L1445" s="33">
        <v>19.486999999999998</v>
      </c>
      <c r="M1445" s="33">
        <v>30.047999999999998</v>
      </c>
      <c r="N1445" s="33">
        <v>10.445</v>
      </c>
    </row>
    <row r="1446" spans="1:14" x14ac:dyDescent="0.3">
      <c r="A1446" s="36" t="s">
        <v>32</v>
      </c>
      <c r="B1446" s="4">
        <v>2017</v>
      </c>
      <c r="C1446" s="36" t="s">
        <v>49</v>
      </c>
      <c r="D1446" s="36" t="s">
        <v>295</v>
      </c>
      <c r="E1446" s="41">
        <v>12884</v>
      </c>
      <c r="F1446" s="16">
        <v>9838</v>
      </c>
      <c r="G1446" s="16">
        <v>11840.396000000001</v>
      </c>
      <c r="H1446" s="33">
        <v>1475.8</v>
      </c>
      <c r="I1446" s="44">
        <v>2028456.96</v>
      </c>
      <c r="J1446" s="44">
        <v>4895.92</v>
      </c>
      <c r="K1446" s="46">
        <v>0.91900000000000004</v>
      </c>
      <c r="L1446" s="33">
        <v>19.486999999999998</v>
      </c>
      <c r="M1446" s="33">
        <v>30.047999999999998</v>
      </c>
      <c r="N1446" s="33">
        <v>10.445</v>
      </c>
    </row>
    <row r="1447" spans="1:14" x14ac:dyDescent="0.3">
      <c r="A1447" s="36" t="s">
        <v>32</v>
      </c>
      <c r="B1447" s="4">
        <v>2017</v>
      </c>
      <c r="C1447" s="36" t="s">
        <v>120</v>
      </c>
      <c r="D1447" s="36" t="s">
        <v>295</v>
      </c>
      <c r="E1447" s="41">
        <v>97</v>
      </c>
      <c r="F1447" s="16">
        <v>66</v>
      </c>
      <c r="G1447" s="16">
        <v>67.608999999999995</v>
      </c>
      <c r="H1447" s="33">
        <v>1475.8</v>
      </c>
      <c r="I1447" s="44">
        <v>15271.68</v>
      </c>
      <c r="J1447" s="44">
        <v>36.86</v>
      </c>
      <c r="K1447" s="46">
        <v>0.69699999999999995</v>
      </c>
      <c r="L1447" s="33">
        <v>19.486999999999998</v>
      </c>
      <c r="M1447" s="33">
        <v>30.047999999999998</v>
      </c>
      <c r="N1447" s="33">
        <v>10.445</v>
      </c>
    </row>
    <row r="1448" spans="1:14" x14ac:dyDescent="0.3">
      <c r="A1448" s="36" t="s">
        <v>20</v>
      </c>
      <c r="B1448" s="4">
        <v>2017</v>
      </c>
      <c r="C1448" s="36" t="s">
        <v>27</v>
      </c>
      <c r="D1448" s="36" t="s">
        <v>295</v>
      </c>
      <c r="E1448" s="41">
        <v>330401</v>
      </c>
      <c r="F1448" s="16">
        <v>929884</v>
      </c>
      <c r="G1448" s="16">
        <v>694172.50100000005</v>
      </c>
      <c r="H1448" s="33">
        <v>1475.8</v>
      </c>
      <c r="I1448" s="44">
        <v>52018333.439999998</v>
      </c>
      <c r="J1448" s="44">
        <v>125552.38</v>
      </c>
      <c r="K1448" s="46">
        <v>2.101</v>
      </c>
      <c r="L1448" s="33">
        <v>19.486999999999998</v>
      </c>
      <c r="M1448" s="33">
        <v>30.047999999999998</v>
      </c>
      <c r="N1448" s="33">
        <v>10.445</v>
      </c>
    </row>
    <row r="1449" spans="1:14" x14ac:dyDescent="0.3">
      <c r="A1449" s="36" t="s">
        <v>22</v>
      </c>
      <c r="B1449" s="4">
        <v>2017</v>
      </c>
      <c r="C1449" s="36" t="s">
        <v>176</v>
      </c>
      <c r="D1449" s="36" t="s">
        <v>28</v>
      </c>
      <c r="E1449" s="41">
        <v>3379</v>
      </c>
      <c r="F1449" s="16">
        <v>3368</v>
      </c>
      <c r="G1449" s="16">
        <v>2770.7799999999997</v>
      </c>
      <c r="H1449" s="33">
        <v>1830</v>
      </c>
      <c r="I1449" s="44">
        <v>531989.76000000001</v>
      </c>
      <c r="J1449" s="44">
        <v>1284.02</v>
      </c>
      <c r="K1449" s="46">
        <v>0.82</v>
      </c>
      <c r="L1449" s="33">
        <v>26.004999999999999</v>
      </c>
      <c r="M1449" s="33">
        <v>35.557000000000002</v>
      </c>
      <c r="N1449" s="33">
        <v>16.87</v>
      </c>
    </row>
    <row r="1450" spans="1:14" x14ac:dyDescent="0.3">
      <c r="A1450" s="36" t="s">
        <v>13</v>
      </c>
      <c r="B1450" s="4">
        <v>2017</v>
      </c>
      <c r="C1450" s="36" t="s">
        <v>176</v>
      </c>
      <c r="D1450" s="36" t="s">
        <v>28</v>
      </c>
      <c r="E1450" s="41">
        <v>249341</v>
      </c>
      <c r="F1450" s="16">
        <v>633542</v>
      </c>
      <c r="G1450" s="16">
        <v>610885.45000000007</v>
      </c>
      <c r="H1450" s="33">
        <v>1830</v>
      </c>
      <c r="I1450" s="44">
        <v>39256247.039999999</v>
      </c>
      <c r="J1450" s="44">
        <v>94749.58</v>
      </c>
      <c r="K1450" s="46">
        <v>2.4500000000000002</v>
      </c>
      <c r="L1450" s="33">
        <v>26.004999999999999</v>
      </c>
      <c r="M1450" s="33">
        <v>35.557000000000002</v>
      </c>
      <c r="N1450" s="33">
        <v>16.87</v>
      </c>
    </row>
    <row r="1451" spans="1:14" x14ac:dyDescent="0.3">
      <c r="A1451" s="36" t="s">
        <v>13</v>
      </c>
      <c r="B1451" s="4">
        <v>2017</v>
      </c>
      <c r="C1451" s="36" t="s">
        <v>120</v>
      </c>
      <c r="D1451" s="36" t="s">
        <v>28</v>
      </c>
      <c r="E1451" s="41">
        <v>1295678</v>
      </c>
      <c r="F1451" s="16">
        <v>4671912</v>
      </c>
      <c r="G1451" s="16">
        <v>4374208.9280000003</v>
      </c>
      <c r="H1451" s="33">
        <v>1830</v>
      </c>
      <c r="I1451" s="44">
        <v>203991544.30000001</v>
      </c>
      <c r="J1451" s="44">
        <v>492357.64</v>
      </c>
      <c r="K1451" s="46">
        <v>3.3759999999999999</v>
      </c>
      <c r="L1451" s="33">
        <v>26.004999999999999</v>
      </c>
      <c r="M1451" s="33">
        <v>35.557000000000002</v>
      </c>
      <c r="N1451" s="33">
        <v>16.87</v>
      </c>
    </row>
    <row r="1452" spans="1:14" x14ac:dyDescent="0.3">
      <c r="A1452" s="36" t="s">
        <v>13</v>
      </c>
      <c r="B1452" s="4">
        <v>2017</v>
      </c>
      <c r="C1452" s="36" t="s">
        <v>324</v>
      </c>
      <c r="D1452" s="36" t="s">
        <v>28</v>
      </c>
      <c r="E1452" s="41">
        <v>3992412</v>
      </c>
      <c r="F1452" s="16">
        <v>11010468</v>
      </c>
      <c r="G1452" s="16">
        <v>10719626.220000001</v>
      </c>
      <c r="H1452" s="33">
        <v>1830</v>
      </c>
      <c r="I1452" s="44">
        <v>628565345.29999995</v>
      </c>
      <c r="J1452" s="44">
        <v>1517116.56</v>
      </c>
      <c r="K1452" s="46">
        <v>2.6850000000000001</v>
      </c>
      <c r="L1452" s="33">
        <v>26.004999999999999</v>
      </c>
      <c r="M1452" s="33">
        <v>35.557000000000002</v>
      </c>
      <c r="N1452" s="33">
        <v>16.87</v>
      </c>
    </row>
    <row r="1453" spans="1:14" x14ac:dyDescent="0.3">
      <c r="A1453" s="36" t="s">
        <v>18</v>
      </c>
      <c r="B1453" s="4">
        <v>2017</v>
      </c>
      <c r="C1453" s="36" t="s">
        <v>705</v>
      </c>
      <c r="D1453" s="36" t="s">
        <v>28</v>
      </c>
      <c r="E1453" s="41">
        <v>19160</v>
      </c>
      <c r="F1453" s="16">
        <v>1737321</v>
      </c>
      <c r="G1453" s="16">
        <v>1735417</v>
      </c>
      <c r="H1453" s="33">
        <v>1830</v>
      </c>
      <c r="I1453" s="44">
        <v>2784461.8755555553</v>
      </c>
      <c r="J1453" s="44">
        <v>7280.8</v>
      </c>
      <c r="K1453" s="46">
        <v>90.575000000000003</v>
      </c>
      <c r="L1453" s="33">
        <v>26.004999999999999</v>
      </c>
      <c r="M1453" s="33">
        <v>35.557000000000002</v>
      </c>
      <c r="N1453" s="33">
        <v>16.87</v>
      </c>
    </row>
    <row r="1454" spans="1:14" x14ac:dyDescent="0.3">
      <c r="A1454" s="36" t="s">
        <v>31</v>
      </c>
      <c r="B1454" s="4">
        <v>2017</v>
      </c>
      <c r="C1454" s="36" t="s">
        <v>49</v>
      </c>
      <c r="D1454" s="36" t="s">
        <v>28</v>
      </c>
      <c r="E1454" s="41">
        <v>7382</v>
      </c>
      <c r="F1454" s="16">
        <v>9055</v>
      </c>
      <c r="G1454" s="16">
        <v>9375.14</v>
      </c>
      <c r="H1454" s="33">
        <v>1830</v>
      </c>
      <c r="I1454" s="44">
        <v>1162222.0800000001</v>
      </c>
      <c r="J1454" s="44">
        <v>2805.16</v>
      </c>
      <c r="K1454" s="46">
        <v>1.27</v>
      </c>
      <c r="L1454" s="33">
        <v>26.004999999999999</v>
      </c>
      <c r="M1454" s="33">
        <v>35.557000000000002</v>
      </c>
      <c r="N1454" s="33">
        <v>16.87</v>
      </c>
    </row>
    <row r="1455" spans="1:14" x14ac:dyDescent="0.3">
      <c r="A1455" s="36" t="s">
        <v>32</v>
      </c>
      <c r="B1455" s="4">
        <v>2017</v>
      </c>
      <c r="C1455" s="36" t="s">
        <v>49</v>
      </c>
      <c r="D1455" s="36" t="s">
        <v>28</v>
      </c>
      <c r="E1455" s="41">
        <v>67548</v>
      </c>
      <c r="F1455" s="16">
        <v>45383</v>
      </c>
      <c r="G1455" s="16">
        <v>39380.483999999997</v>
      </c>
      <c r="H1455" s="33">
        <v>1830</v>
      </c>
      <c r="I1455" s="44">
        <v>10634757.119999999</v>
      </c>
      <c r="J1455" s="44">
        <v>25668.240000000002</v>
      </c>
      <c r="K1455" s="46">
        <v>0.58299999999999996</v>
      </c>
      <c r="L1455" s="33">
        <v>26.004999999999999</v>
      </c>
      <c r="M1455" s="33">
        <v>35.557000000000002</v>
      </c>
      <c r="N1455" s="33">
        <v>16.590435294117643</v>
      </c>
    </row>
    <row r="1456" spans="1:14" x14ac:dyDescent="0.3">
      <c r="A1456" s="36" t="s">
        <v>32</v>
      </c>
      <c r="B1456" s="4">
        <v>2017</v>
      </c>
      <c r="C1456" s="36" t="s">
        <v>27</v>
      </c>
      <c r="D1456" s="36" t="s">
        <v>28</v>
      </c>
      <c r="E1456" s="41">
        <v>10454</v>
      </c>
      <c r="F1456" s="16">
        <v>9583</v>
      </c>
      <c r="G1456" s="16">
        <v>7662.7820000000002</v>
      </c>
      <c r="H1456" s="33">
        <v>1830</v>
      </c>
      <c r="I1456" s="44">
        <v>1645877.76</v>
      </c>
      <c r="J1456" s="44">
        <v>3972.52</v>
      </c>
      <c r="K1456" s="46">
        <v>0.73299999999999998</v>
      </c>
      <c r="L1456" s="33">
        <v>26.004999999999999</v>
      </c>
      <c r="M1456" s="33">
        <v>35.557000000000002</v>
      </c>
      <c r="N1456" s="33">
        <v>16.87</v>
      </c>
    </row>
    <row r="1457" spans="1:14" x14ac:dyDescent="0.3">
      <c r="A1457" s="36" t="s">
        <v>20</v>
      </c>
      <c r="B1457" s="4">
        <v>2017</v>
      </c>
      <c r="C1457" s="36" t="s">
        <v>27</v>
      </c>
      <c r="D1457" s="36" t="s">
        <v>28</v>
      </c>
      <c r="E1457" s="41">
        <v>117360</v>
      </c>
      <c r="F1457" s="16">
        <v>362744</v>
      </c>
      <c r="G1457" s="16">
        <v>314172.72000000003</v>
      </c>
      <c r="H1457" s="33">
        <v>1830</v>
      </c>
      <c r="I1457" s="44">
        <v>18477158.399999999</v>
      </c>
      <c r="J1457" s="44">
        <v>44596.800000000003</v>
      </c>
      <c r="K1457" s="46">
        <v>2.677</v>
      </c>
      <c r="L1457" s="33">
        <v>26.004999999999999</v>
      </c>
      <c r="M1457" s="33">
        <v>35.557000000000002</v>
      </c>
      <c r="N1457" s="33">
        <v>16.87</v>
      </c>
    </row>
    <row r="1458" spans="1:14" x14ac:dyDescent="0.3">
      <c r="A1458" s="36" t="s">
        <v>13</v>
      </c>
      <c r="B1458" s="4">
        <v>2018</v>
      </c>
      <c r="C1458" s="36" t="s">
        <v>49</v>
      </c>
      <c r="D1458" s="36" t="s">
        <v>515</v>
      </c>
      <c r="E1458" s="41">
        <v>133200</v>
      </c>
      <c r="F1458" s="16">
        <v>239998</v>
      </c>
      <c r="G1458" s="16">
        <v>239998</v>
      </c>
      <c r="H1458" s="33">
        <v>2992.9</v>
      </c>
      <c r="I1458" s="44">
        <v>21605040</v>
      </c>
      <c r="J1458" s="44">
        <v>46620</v>
      </c>
      <c r="K1458" s="46">
        <v>1.8017867867867867</v>
      </c>
      <c r="L1458" s="33">
        <v>20.715</v>
      </c>
      <c r="M1458" s="33">
        <v>30.19</v>
      </c>
      <c r="N1458" s="33">
        <v>13.13</v>
      </c>
    </row>
    <row r="1459" spans="1:14" x14ac:dyDescent="0.3">
      <c r="A1459" s="36" t="s">
        <v>18</v>
      </c>
      <c r="B1459" s="4">
        <v>2018</v>
      </c>
      <c r="C1459" s="36" t="s">
        <v>49</v>
      </c>
      <c r="D1459" s="36" t="s">
        <v>515</v>
      </c>
      <c r="E1459" s="41">
        <v>2130</v>
      </c>
      <c r="F1459" s="16">
        <v>45792</v>
      </c>
      <c r="G1459" s="16">
        <v>50221.14</v>
      </c>
      <c r="H1459" s="33">
        <v>2992.9</v>
      </c>
      <c r="I1459" s="44">
        <v>345486</v>
      </c>
      <c r="J1459" s="44">
        <v>745.5</v>
      </c>
      <c r="K1459" s="46">
        <v>23.577999999999999</v>
      </c>
      <c r="L1459" s="33">
        <v>20.715</v>
      </c>
      <c r="M1459" s="33">
        <v>30.19</v>
      </c>
      <c r="N1459" s="33">
        <v>13.13</v>
      </c>
    </row>
    <row r="1460" spans="1:14" x14ac:dyDescent="0.3">
      <c r="A1460" s="36" t="s">
        <v>31</v>
      </c>
      <c r="B1460" s="4">
        <v>2018</v>
      </c>
      <c r="C1460" s="36" t="s">
        <v>49</v>
      </c>
      <c r="D1460" s="36" t="s">
        <v>515</v>
      </c>
      <c r="E1460" s="41">
        <v>573</v>
      </c>
      <c r="F1460" s="16">
        <v>468</v>
      </c>
      <c r="G1460" s="16">
        <v>488.19599999999997</v>
      </c>
      <c r="H1460" s="33">
        <v>2992.9</v>
      </c>
      <c r="I1460" s="44">
        <v>92940.6</v>
      </c>
      <c r="J1460" s="44">
        <v>200.55</v>
      </c>
      <c r="K1460" s="46">
        <v>0.85199999999999998</v>
      </c>
      <c r="L1460" s="33">
        <v>20.715</v>
      </c>
      <c r="M1460" s="33">
        <v>30.19</v>
      </c>
      <c r="N1460" s="33">
        <v>13.13</v>
      </c>
    </row>
    <row r="1461" spans="1:14" x14ac:dyDescent="0.3">
      <c r="A1461" s="36" t="s">
        <v>32</v>
      </c>
      <c r="B1461" s="4">
        <v>2018</v>
      </c>
      <c r="C1461" s="36" t="s">
        <v>49</v>
      </c>
      <c r="D1461" s="36" t="s">
        <v>515</v>
      </c>
      <c r="E1461" s="41">
        <v>1144</v>
      </c>
      <c r="F1461" s="16">
        <v>1028</v>
      </c>
      <c r="G1461" s="16">
        <v>1129.1279999999999</v>
      </c>
      <c r="H1461" s="33">
        <v>2992.9</v>
      </c>
      <c r="I1461" s="44">
        <v>185556.8</v>
      </c>
      <c r="J1461" s="44">
        <v>400.4</v>
      </c>
      <c r="K1461" s="46">
        <v>0.98699999999999999</v>
      </c>
      <c r="L1461" s="33">
        <v>20.715</v>
      </c>
      <c r="M1461" s="33">
        <v>30.19</v>
      </c>
      <c r="N1461" s="33">
        <v>13.13</v>
      </c>
    </row>
    <row r="1462" spans="1:14" x14ac:dyDescent="0.3">
      <c r="A1462" s="36" t="s">
        <v>32</v>
      </c>
      <c r="B1462" s="4">
        <v>2018</v>
      </c>
      <c r="C1462" s="36" t="s">
        <v>27</v>
      </c>
      <c r="D1462" s="36" t="s">
        <v>515</v>
      </c>
      <c r="E1462" s="41">
        <v>1448</v>
      </c>
      <c r="F1462" s="16">
        <v>1385</v>
      </c>
      <c r="G1462" s="16">
        <v>1540.672</v>
      </c>
      <c r="H1462" s="33">
        <v>2992.9</v>
      </c>
      <c r="I1462" s="44">
        <v>234865.6</v>
      </c>
      <c r="J1462" s="44">
        <v>506.8</v>
      </c>
      <c r="K1462" s="46">
        <v>1.0640000000000001</v>
      </c>
      <c r="L1462" s="33">
        <v>20.715</v>
      </c>
      <c r="M1462" s="33">
        <v>30.19</v>
      </c>
      <c r="N1462" s="33">
        <v>13.13</v>
      </c>
    </row>
    <row r="1463" spans="1:14" x14ac:dyDescent="0.3">
      <c r="A1463" s="36" t="s">
        <v>20</v>
      </c>
      <c r="B1463" s="4">
        <v>2018</v>
      </c>
      <c r="C1463" s="36" t="s">
        <v>27</v>
      </c>
      <c r="D1463" s="36" t="s">
        <v>515</v>
      </c>
      <c r="E1463" s="41">
        <v>3930</v>
      </c>
      <c r="F1463" s="16">
        <v>7742</v>
      </c>
      <c r="G1463" s="16">
        <v>8457.36</v>
      </c>
      <c r="H1463" s="33">
        <v>2992.9</v>
      </c>
      <c r="I1463" s="44">
        <v>637446</v>
      </c>
      <c r="J1463" s="44">
        <v>1375.5</v>
      </c>
      <c r="K1463" s="46">
        <v>2.1520000000000001</v>
      </c>
      <c r="L1463" s="33">
        <v>20.715</v>
      </c>
      <c r="M1463" s="33">
        <v>30.19</v>
      </c>
      <c r="N1463" s="33">
        <v>13.13</v>
      </c>
    </row>
    <row r="1464" spans="1:14" x14ac:dyDescent="0.3">
      <c r="A1464" s="36" t="s">
        <v>22</v>
      </c>
      <c r="B1464" s="4">
        <v>2018</v>
      </c>
      <c r="C1464" s="36" t="s">
        <v>49</v>
      </c>
      <c r="D1464" s="36" t="s">
        <v>243</v>
      </c>
      <c r="E1464" s="41">
        <v>2883</v>
      </c>
      <c r="F1464" s="16">
        <v>3088</v>
      </c>
      <c r="G1464" s="16">
        <v>3298.1519999999996</v>
      </c>
      <c r="H1464" s="33">
        <v>1521.4</v>
      </c>
      <c r="I1464" s="44">
        <v>467622.6</v>
      </c>
      <c r="J1464" s="44">
        <v>1009.05</v>
      </c>
      <c r="K1464" s="46">
        <v>1.1439999999999999</v>
      </c>
      <c r="L1464" s="33">
        <v>26.818000000000001</v>
      </c>
      <c r="M1464" s="33">
        <v>37.765000000000001</v>
      </c>
      <c r="N1464" s="33">
        <v>16.385000000000002</v>
      </c>
    </row>
    <row r="1465" spans="1:14" x14ac:dyDescent="0.3">
      <c r="A1465" s="36" t="s">
        <v>13</v>
      </c>
      <c r="B1465" s="4">
        <v>2018</v>
      </c>
      <c r="C1465" s="36" t="s">
        <v>176</v>
      </c>
      <c r="D1465" s="36" t="s">
        <v>243</v>
      </c>
      <c r="E1465" s="41">
        <v>445393</v>
      </c>
      <c r="F1465" s="16">
        <v>641365.91999999993</v>
      </c>
      <c r="G1465" s="16">
        <v>641365.91999999993</v>
      </c>
      <c r="H1465" s="33">
        <v>1521.4</v>
      </c>
      <c r="I1465" s="44">
        <v>72242744.599999994</v>
      </c>
      <c r="J1465" s="44">
        <v>155887.54999999999</v>
      </c>
      <c r="K1465" s="46">
        <v>1.44</v>
      </c>
      <c r="L1465" s="33">
        <v>26.818000000000001</v>
      </c>
      <c r="M1465" s="33">
        <v>37.765000000000001</v>
      </c>
      <c r="N1465" s="33">
        <v>16.385000000000002</v>
      </c>
    </row>
    <row r="1466" spans="1:14" x14ac:dyDescent="0.3">
      <c r="A1466" s="36" t="s">
        <v>13</v>
      </c>
      <c r="B1466" s="4">
        <v>2018</v>
      </c>
      <c r="C1466" s="36" t="s">
        <v>120</v>
      </c>
      <c r="D1466" s="36" t="s">
        <v>243</v>
      </c>
      <c r="E1466" s="41">
        <v>60400</v>
      </c>
      <c r="F1466" s="16">
        <v>136281</v>
      </c>
      <c r="G1466" s="16">
        <v>133182</v>
      </c>
      <c r="H1466" s="33">
        <v>-1521.4</v>
      </c>
      <c r="I1466" s="44">
        <v>9796880</v>
      </c>
      <c r="J1466" s="44">
        <v>21140</v>
      </c>
      <c r="K1466" s="46">
        <v>2.2050000000000001</v>
      </c>
      <c r="L1466" s="33">
        <v>26.818000000000001</v>
      </c>
      <c r="M1466" s="33">
        <v>37.765000000000001</v>
      </c>
      <c r="N1466" s="33">
        <v>16.385000000000002</v>
      </c>
    </row>
    <row r="1467" spans="1:14" x14ac:dyDescent="0.3">
      <c r="A1467" s="36" t="s">
        <v>13</v>
      </c>
      <c r="B1467" s="4">
        <v>2018</v>
      </c>
      <c r="C1467" s="36" t="s">
        <v>324</v>
      </c>
      <c r="D1467" s="36" t="s">
        <v>243</v>
      </c>
      <c r="E1467" s="41">
        <v>2653929</v>
      </c>
      <c r="F1467" s="16">
        <v>5403580</v>
      </c>
      <c r="G1467" s="16">
        <v>4800957.5609999998</v>
      </c>
      <c r="H1467" s="33">
        <v>1521.4</v>
      </c>
      <c r="I1467" s="44">
        <v>430467283.80000001</v>
      </c>
      <c r="J1467" s="44">
        <v>928875.15</v>
      </c>
      <c r="K1467" s="46">
        <v>1.8089999999999999</v>
      </c>
      <c r="L1467" s="33">
        <v>26.818000000000001</v>
      </c>
      <c r="M1467" s="33">
        <v>37.765000000000001</v>
      </c>
      <c r="N1467" s="33">
        <v>16.385000000000002</v>
      </c>
    </row>
    <row r="1468" spans="1:14" x14ac:dyDescent="0.3">
      <c r="A1468" s="36" t="s">
        <v>18</v>
      </c>
      <c r="B1468" s="4">
        <v>2018</v>
      </c>
      <c r="C1468" s="36" t="s">
        <v>705</v>
      </c>
      <c r="D1468" s="36" t="s">
        <v>243</v>
      </c>
      <c r="E1468" s="41">
        <v>225567</v>
      </c>
      <c r="F1468" s="16">
        <v>20116277</v>
      </c>
      <c r="G1468" s="16">
        <v>14771931.696</v>
      </c>
      <c r="H1468" s="33">
        <v>1521.4</v>
      </c>
      <c r="I1468" s="44">
        <v>36586967.399999999</v>
      </c>
      <c r="J1468" s="44">
        <v>78948.45</v>
      </c>
      <c r="K1468" s="46">
        <v>65.488</v>
      </c>
      <c r="L1468" s="33">
        <v>26.818000000000001</v>
      </c>
      <c r="M1468" s="33">
        <v>37.765000000000001</v>
      </c>
      <c r="N1468" s="33">
        <v>16.385000000000002</v>
      </c>
    </row>
    <row r="1469" spans="1:14" x14ac:dyDescent="0.3">
      <c r="A1469" s="36" t="s">
        <v>31</v>
      </c>
      <c r="B1469" s="4">
        <v>2018</v>
      </c>
      <c r="C1469" s="36" t="s">
        <v>27</v>
      </c>
      <c r="D1469" s="36" t="s">
        <v>243</v>
      </c>
      <c r="E1469" s="41">
        <v>7308</v>
      </c>
      <c r="F1469" s="16">
        <v>10355</v>
      </c>
      <c r="G1469" s="16">
        <v>10355</v>
      </c>
      <c r="H1469" s="33">
        <v>1521.4</v>
      </c>
      <c r="I1469" s="44">
        <v>1185357.6000000001</v>
      </c>
      <c r="J1469" s="44">
        <v>2557.8000000000002</v>
      </c>
      <c r="K1469" s="46">
        <v>1.4169403393541324</v>
      </c>
      <c r="L1469" s="33" t="s">
        <v>198</v>
      </c>
      <c r="M1469" s="33">
        <v>37.765000000000001</v>
      </c>
      <c r="N1469" s="33">
        <v>16.385000000000002</v>
      </c>
    </row>
    <row r="1470" spans="1:14" x14ac:dyDescent="0.3">
      <c r="A1470" s="36" t="s">
        <v>32</v>
      </c>
      <c r="B1470" s="4">
        <v>2018</v>
      </c>
      <c r="C1470" s="36" t="s">
        <v>49</v>
      </c>
      <c r="D1470" s="36" t="s">
        <v>243</v>
      </c>
      <c r="E1470" s="41">
        <v>8180</v>
      </c>
      <c r="F1470" s="16">
        <v>7312</v>
      </c>
      <c r="G1470" s="16">
        <v>7296.56</v>
      </c>
      <c r="H1470" s="33">
        <v>1521.4</v>
      </c>
      <c r="I1470" s="44">
        <v>1326796</v>
      </c>
      <c r="J1470" s="44">
        <v>2863</v>
      </c>
      <c r="K1470" s="46">
        <v>0.89200000000000002</v>
      </c>
      <c r="L1470" s="33">
        <v>26.818000000000001</v>
      </c>
      <c r="M1470" s="33">
        <v>37.765000000000001</v>
      </c>
      <c r="N1470" s="33">
        <v>15.813065789473692</v>
      </c>
    </row>
    <row r="1471" spans="1:14" x14ac:dyDescent="0.3">
      <c r="A1471" s="36" t="s">
        <v>20</v>
      </c>
      <c r="B1471" s="4">
        <v>2018</v>
      </c>
      <c r="C1471" s="36" t="s">
        <v>27</v>
      </c>
      <c r="D1471" s="36" t="s">
        <v>243</v>
      </c>
      <c r="E1471" s="41">
        <v>2156652</v>
      </c>
      <c r="F1471" s="16">
        <v>6465905</v>
      </c>
      <c r="G1471" s="16">
        <v>6465905</v>
      </c>
      <c r="H1471" s="33">
        <v>1521.4</v>
      </c>
      <c r="I1471" s="44">
        <v>349808954.39999998</v>
      </c>
      <c r="J1471" s="44">
        <v>754828.2</v>
      </c>
      <c r="K1471" s="46">
        <v>2.9981216255566498</v>
      </c>
      <c r="L1471" s="33">
        <v>26.818000000000001</v>
      </c>
      <c r="M1471" s="33">
        <v>37.765000000000001</v>
      </c>
      <c r="N1471" s="33">
        <v>16.385000000000002</v>
      </c>
    </row>
    <row r="1472" spans="1:14" x14ac:dyDescent="0.3">
      <c r="A1472" s="36" t="s">
        <v>22</v>
      </c>
      <c r="B1472" s="4">
        <v>2018</v>
      </c>
      <c r="C1472" s="36" t="s">
        <v>49</v>
      </c>
      <c r="D1472" s="36" t="s">
        <v>282</v>
      </c>
      <c r="E1472" s="41">
        <v>6880</v>
      </c>
      <c r="F1472" s="16">
        <v>1682</v>
      </c>
      <c r="G1472" s="16">
        <v>1341.6000000000001</v>
      </c>
      <c r="H1472" s="33">
        <v>1515.5</v>
      </c>
      <c r="I1472" s="44">
        <v>1115936</v>
      </c>
      <c r="J1472" s="44">
        <v>2408</v>
      </c>
      <c r="K1472" s="46">
        <v>0.19500000000000001</v>
      </c>
      <c r="L1472" s="33">
        <v>26.213999999999999</v>
      </c>
      <c r="M1472" s="33">
        <v>36.987000000000002</v>
      </c>
      <c r="N1472" s="33">
        <v>15.785</v>
      </c>
    </row>
    <row r="1473" spans="1:14" x14ac:dyDescent="0.3">
      <c r="A1473" s="36" t="s">
        <v>13</v>
      </c>
      <c r="B1473" s="4">
        <v>2018</v>
      </c>
      <c r="C1473" s="36" t="s">
        <v>49</v>
      </c>
      <c r="D1473" s="36" t="s">
        <v>282</v>
      </c>
      <c r="E1473" s="41">
        <v>4279704.1420118343</v>
      </c>
      <c r="F1473" s="16">
        <v>6509430</v>
      </c>
      <c r="G1473" s="16">
        <v>6509430</v>
      </c>
      <c r="H1473" s="33">
        <v>1515.5</v>
      </c>
      <c r="I1473" s="44">
        <v>671731511.60000002</v>
      </c>
      <c r="J1473" s="44">
        <v>1449482.3</v>
      </c>
      <c r="K1473" s="46">
        <v>1.5209999999999999</v>
      </c>
      <c r="L1473" s="33">
        <v>26.213999999999999</v>
      </c>
      <c r="M1473" s="33">
        <v>36.987000000000002</v>
      </c>
      <c r="N1473" s="33">
        <v>15.785</v>
      </c>
    </row>
    <row r="1474" spans="1:14" x14ac:dyDescent="0.3">
      <c r="A1474" s="36" t="s">
        <v>18</v>
      </c>
      <c r="B1474" s="4">
        <v>2018</v>
      </c>
      <c r="C1474" s="36" t="s">
        <v>705</v>
      </c>
      <c r="D1474" s="36" t="s">
        <v>282</v>
      </c>
      <c r="E1474" s="41">
        <v>43267</v>
      </c>
      <c r="F1474" s="16">
        <v>93432</v>
      </c>
      <c r="G1474" s="16">
        <v>74895.177000000011</v>
      </c>
      <c r="H1474" s="33">
        <v>1515.5</v>
      </c>
      <c r="I1474" s="44">
        <v>7017907.4000000004</v>
      </c>
      <c r="J1474" s="44">
        <v>15143.45</v>
      </c>
      <c r="K1474" s="46">
        <v>1.7310000000000001</v>
      </c>
      <c r="L1474" s="33">
        <v>26.213999999999999</v>
      </c>
      <c r="M1474" s="33">
        <v>36.987000000000002</v>
      </c>
      <c r="N1474" s="33">
        <v>15.785</v>
      </c>
    </row>
    <row r="1475" spans="1:14" x14ac:dyDescent="0.3">
      <c r="A1475" s="36" t="s">
        <v>31</v>
      </c>
      <c r="B1475" s="4">
        <v>2018</v>
      </c>
      <c r="C1475" s="36" t="s">
        <v>705</v>
      </c>
      <c r="D1475" s="36" t="s">
        <v>282</v>
      </c>
      <c r="E1475" s="41">
        <v>847</v>
      </c>
      <c r="F1475" s="16">
        <v>27</v>
      </c>
      <c r="G1475" s="16">
        <v>83.853000000000009</v>
      </c>
      <c r="H1475" s="33">
        <v>1515.5</v>
      </c>
      <c r="I1475" s="44">
        <v>137383.4</v>
      </c>
      <c r="J1475" s="44">
        <v>296.45</v>
      </c>
      <c r="K1475" s="46">
        <v>9.9000000000000005E-2</v>
      </c>
      <c r="L1475" s="33">
        <v>26.213999999999999</v>
      </c>
      <c r="M1475" s="33">
        <v>36.987000000000002</v>
      </c>
      <c r="N1475" s="33">
        <v>15.785</v>
      </c>
    </row>
    <row r="1476" spans="1:14" x14ac:dyDescent="0.3">
      <c r="A1476" s="36" t="s">
        <v>32</v>
      </c>
      <c r="B1476" s="4">
        <v>2018</v>
      </c>
      <c r="C1476" s="36" t="s">
        <v>49</v>
      </c>
      <c r="D1476" s="36" t="s">
        <v>282</v>
      </c>
      <c r="E1476" s="41">
        <v>78781</v>
      </c>
      <c r="F1476" s="16">
        <v>25836</v>
      </c>
      <c r="G1476" s="16">
        <v>26076.511000000002</v>
      </c>
      <c r="H1476" s="33">
        <v>1515.5</v>
      </c>
      <c r="I1476" s="44">
        <v>12778278.199999999</v>
      </c>
      <c r="J1476" s="44">
        <v>27573.35</v>
      </c>
      <c r="K1476" s="46">
        <v>0.33100000000000002</v>
      </c>
      <c r="L1476" s="33">
        <v>26.213999999999999</v>
      </c>
      <c r="M1476" s="33">
        <v>36.987000000000002</v>
      </c>
      <c r="N1476" s="33">
        <v>15.785</v>
      </c>
    </row>
    <row r="1477" spans="1:14" x14ac:dyDescent="0.3">
      <c r="A1477" s="36" t="s">
        <v>32</v>
      </c>
      <c r="B1477" s="4">
        <v>2018</v>
      </c>
      <c r="C1477" s="36" t="s">
        <v>27</v>
      </c>
      <c r="D1477" s="36" t="s">
        <v>282</v>
      </c>
      <c r="E1477" s="41">
        <v>2925</v>
      </c>
      <c r="F1477" s="16">
        <v>871</v>
      </c>
      <c r="G1477" s="16">
        <v>947.7</v>
      </c>
      <c r="H1477" s="33">
        <v>1515.5</v>
      </c>
      <c r="I1477" s="44">
        <v>474435</v>
      </c>
      <c r="J1477" s="44">
        <v>1023.75</v>
      </c>
      <c r="K1477" s="46">
        <v>0.32400000000000001</v>
      </c>
      <c r="L1477" s="33">
        <v>26.213999999999999</v>
      </c>
      <c r="M1477" s="33">
        <v>36.987000000000002</v>
      </c>
      <c r="N1477" s="33">
        <v>15.785</v>
      </c>
    </row>
    <row r="1478" spans="1:14" x14ac:dyDescent="0.3">
      <c r="A1478" s="36" t="s">
        <v>20</v>
      </c>
      <c r="B1478" s="4">
        <v>2018</v>
      </c>
      <c r="C1478" s="36" t="s">
        <v>49</v>
      </c>
      <c r="D1478" s="36" t="s">
        <v>282</v>
      </c>
      <c r="E1478" s="41">
        <v>99925</v>
      </c>
      <c r="F1478" s="16">
        <v>166979</v>
      </c>
      <c r="G1478" s="16">
        <v>179165.52499999999</v>
      </c>
      <c r="H1478" s="33">
        <v>1515.5</v>
      </c>
      <c r="I1478" s="44">
        <v>16207835</v>
      </c>
      <c r="J1478" s="44" t="s">
        <v>562</v>
      </c>
      <c r="K1478" s="46">
        <v>1.7929999999999999</v>
      </c>
      <c r="L1478" s="33">
        <v>26.213999999999999</v>
      </c>
      <c r="M1478" s="33">
        <v>36.987000000000002</v>
      </c>
      <c r="N1478" s="33">
        <v>15.785</v>
      </c>
    </row>
    <row r="1479" spans="1:14" x14ac:dyDescent="0.3">
      <c r="A1479" s="36" t="s">
        <v>22</v>
      </c>
      <c r="B1479" s="4">
        <v>2018</v>
      </c>
      <c r="C1479" s="36" t="s">
        <v>49</v>
      </c>
      <c r="D1479" s="36" t="s">
        <v>244</v>
      </c>
      <c r="E1479" s="41">
        <v>11994</v>
      </c>
      <c r="F1479" s="16">
        <v>9646</v>
      </c>
      <c r="G1479" s="16">
        <v>9646</v>
      </c>
      <c r="H1479" s="33">
        <v>1125.4000000000001</v>
      </c>
      <c r="I1479" s="44">
        <v>1945426.8</v>
      </c>
      <c r="J1479" s="44">
        <v>4197.8999999999996</v>
      </c>
      <c r="K1479" s="46">
        <v>0.80423545105886274</v>
      </c>
      <c r="L1479" s="33">
        <v>27.728000000000002</v>
      </c>
      <c r="M1479" s="33">
        <v>39.686</v>
      </c>
      <c r="N1479" s="33">
        <v>17.076000000000001</v>
      </c>
    </row>
    <row r="1480" spans="1:14" x14ac:dyDescent="0.3">
      <c r="A1480" s="36" t="s">
        <v>13</v>
      </c>
      <c r="B1480" s="4">
        <v>2018</v>
      </c>
      <c r="C1480" s="36" t="s">
        <v>49</v>
      </c>
      <c r="D1480" s="36" t="s">
        <v>244</v>
      </c>
      <c r="E1480" s="41">
        <v>809367</v>
      </c>
      <c r="F1480" s="16">
        <v>1819260</v>
      </c>
      <c r="G1480" s="16">
        <v>1724761.0769999998</v>
      </c>
      <c r="H1480" s="33">
        <v>1125.4000000000001</v>
      </c>
      <c r="I1480" s="44">
        <v>131279327.40000001</v>
      </c>
      <c r="J1480" s="44">
        <v>283278.45</v>
      </c>
      <c r="K1480" s="46">
        <v>2.1309999999999998</v>
      </c>
      <c r="L1480" s="33">
        <v>27.728000000000002</v>
      </c>
      <c r="M1480" s="33">
        <v>39.686</v>
      </c>
      <c r="N1480" s="33">
        <v>17.076000000000001</v>
      </c>
    </row>
    <row r="1481" spans="1:14" x14ac:dyDescent="0.3">
      <c r="A1481" s="36" t="s">
        <v>13</v>
      </c>
      <c r="B1481" s="4">
        <v>2018</v>
      </c>
      <c r="C1481" s="36" t="s">
        <v>120</v>
      </c>
      <c r="D1481" s="36" t="s">
        <v>244</v>
      </c>
      <c r="E1481" s="41">
        <v>0</v>
      </c>
      <c r="F1481" s="16">
        <v>0</v>
      </c>
      <c r="G1481" s="16">
        <v>0</v>
      </c>
      <c r="H1481" s="33">
        <v>1125.4000000000001</v>
      </c>
      <c r="I1481" s="44">
        <v>4798200.4000000004</v>
      </c>
      <c r="J1481" s="44">
        <v>10353.700000000001</v>
      </c>
      <c r="K1481" s="46">
        <v>2.6760000000000002</v>
      </c>
      <c r="L1481" s="33">
        <v>27.728000000000002</v>
      </c>
      <c r="M1481" s="33">
        <v>38.539746268656771</v>
      </c>
      <c r="N1481" s="33">
        <v>17.076000000000001</v>
      </c>
    </row>
    <row r="1482" spans="1:14" x14ac:dyDescent="0.3">
      <c r="A1482" s="36" t="s">
        <v>18</v>
      </c>
      <c r="B1482" s="4">
        <v>2018</v>
      </c>
      <c r="C1482" s="36" t="s">
        <v>705</v>
      </c>
      <c r="D1482" s="36" t="s">
        <v>244</v>
      </c>
      <c r="E1482" s="41">
        <v>161039</v>
      </c>
      <c r="F1482" s="16">
        <v>11664869</v>
      </c>
      <c r="G1482" s="16">
        <v>10723748.048999999</v>
      </c>
      <c r="H1482" s="33">
        <v>1125.4000000000001</v>
      </c>
      <c r="I1482" s="44">
        <v>26120525.800000001</v>
      </c>
      <c r="J1482" s="44">
        <v>56363.65</v>
      </c>
      <c r="K1482" s="46">
        <v>66.590999999999994</v>
      </c>
      <c r="L1482" s="33">
        <v>27.728000000000002</v>
      </c>
      <c r="M1482" s="33">
        <v>39.686</v>
      </c>
      <c r="N1482" s="33">
        <v>17.076000000000001</v>
      </c>
    </row>
    <row r="1483" spans="1:14" x14ac:dyDescent="0.3">
      <c r="A1483" s="36" t="s">
        <v>32</v>
      </c>
      <c r="B1483" s="4">
        <v>2018</v>
      </c>
      <c r="C1483" s="36" t="s">
        <v>49</v>
      </c>
      <c r="D1483" s="36" t="s">
        <v>244</v>
      </c>
      <c r="E1483" s="41">
        <v>106156</v>
      </c>
      <c r="F1483" s="16">
        <v>61583</v>
      </c>
      <c r="G1483" s="16">
        <v>68682.932000000001</v>
      </c>
      <c r="H1483" s="33">
        <v>1125.4000000000001</v>
      </c>
      <c r="I1483" s="44">
        <v>17218503.199999999</v>
      </c>
      <c r="J1483" s="44">
        <v>37154.6</v>
      </c>
      <c r="K1483" s="46">
        <v>0.64700000000000002</v>
      </c>
      <c r="L1483" s="33">
        <v>27.728000000000002</v>
      </c>
      <c r="M1483" s="33">
        <v>39.686</v>
      </c>
      <c r="N1483" s="33">
        <v>17.076000000000001</v>
      </c>
    </row>
    <row r="1484" spans="1:14" x14ac:dyDescent="0.3">
      <c r="A1484" s="36" t="s">
        <v>32</v>
      </c>
      <c r="B1484" s="4">
        <v>2018</v>
      </c>
      <c r="C1484" s="36" t="s">
        <v>120</v>
      </c>
      <c r="D1484" s="36" t="s">
        <v>244</v>
      </c>
      <c r="E1484" s="41">
        <v>3795</v>
      </c>
      <c r="F1484" s="16">
        <v>5608</v>
      </c>
      <c r="G1484" s="16">
        <v>5536.9050000000007</v>
      </c>
      <c r="H1484" s="33">
        <v>1125.4000000000001</v>
      </c>
      <c r="I1484" s="44">
        <v>615549</v>
      </c>
      <c r="J1484" s="44">
        <v>1328.25</v>
      </c>
      <c r="K1484" s="46">
        <v>1.4590000000000001</v>
      </c>
      <c r="L1484" s="33">
        <v>27.728000000000002</v>
      </c>
      <c r="M1484" s="33">
        <v>39.686</v>
      </c>
      <c r="N1484" s="33">
        <v>17.076000000000001</v>
      </c>
    </row>
    <row r="1485" spans="1:14" x14ac:dyDescent="0.3">
      <c r="A1485" s="36" t="s">
        <v>20</v>
      </c>
      <c r="B1485" s="4">
        <v>2018</v>
      </c>
      <c r="C1485" s="36" t="s">
        <v>27</v>
      </c>
      <c r="D1485" s="36" t="s">
        <v>244</v>
      </c>
      <c r="E1485" s="41">
        <v>797156</v>
      </c>
      <c r="F1485" s="16">
        <v>2407132</v>
      </c>
      <c r="G1485" s="16">
        <v>2400236.716</v>
      </c>
      <c r="H1485" s="33">
        <v>1125.4000000000001</v>
      </c>
      <c r="I1485" s="44">
        <v>129298703.2</v>
      </c>
      <c r="J1485" s="44">
        <v>279004.59999999998</v>
      </c>
      <c r="K1485" s="46">
        <v>3.0110000000000001</v>
      </c>
      <c r="L1485" s="33">
        <v>27.728000000000002</v>
      </c>
      <c r="M1485" s="33" t="s">
        <v>564</v>
      </c>
      <c r="N1485" s="33">
        <v>17.076000000000001</v>
      </c>
    </row>
    <row r="1486" spans="1:14" x14ac:dyDescent="0.3">
      <c r="A1486" s="36" t="s">
        <v>13</v>
      </c>
      <c r="B1486" s="4">
        <v>2018</v>
      </c>
      <c r="C1486" s="36" t="s">
        <v>49</v>
      </c>
      <c r="D1486" s="36" t="s">
        <v>258</v>
      </c>
      <c r="E1486" s="41">
        <v>1447000</v>
      </c>
      <c r="F1486" s="16">
        <v>4516000</v>
      </c>
      <c r="G1486" s="16">
        <v>4268650</v>
      </c>
      <c r="H1486" s="33">
        <v>533.20000000000005</v>
      </c>
      <c r="I1486" s="44">
        <v>234703400</v>
      </c>
      <c r="J1486" s="44">
        <v>506450</v>
      </c>
      <c r="K1486" s="46">
        <v>2.95</v>
      </c>
      <c r="L1486" s="33">
        <v>25.597999999999999</v>
      </c>
      <c r="M1486" s="33">
        <v>38.08</v>
      </c>
      <c r="N1486" s="33">
        <v>14.244</v>
      </c>
    </row>
    <row r="1487" spans="1:14" x14ac:dyDescent="0.3">
      <c r="A1487" s="36" t="s">
        <v>18</v>
      </c>
      <c r="B1487" s="4">
        <v>2018</v>
      </c>
      <c r="C1487" s="36" t="s">
        <v>705</v>
      </c>
      <c r="D1487" s="36" t="s">
        <v>258</v>
      </c>
      <c r="E1487" s="41">
        <v>108900</v>
      </c>
      <c r="F1487" s="16">
        <v>8519900</v>
      </c>
      <c r="G1487" s="16">
        <v>8490715.2000000011</v>
      </c>
      <c r="H1487" s="33">
        <v>533.20000000000005</v>
      </c>
      <c r="I1487" s="44">
        <v>17663580</v>
      </c>
      <c r="J1487" s="44">
        <v>38115</v>
      </c>
      <c r="K1487" s="46">
        <v>77.968000000000004</v>
      </c>
      <c r="L1487" s="33">
        <v>25.597999999999999</v>
      </c>
      <c r="M1487" s="33">
        <v>38.08</v>
      </c>
      <c r="N1487" s="33">
        <v>14.244</v>
      </c>
    </row>
    <row r="1488" spans="1:14" x14ac:dyDescent="0.3">
      <c r="A1488" s="36" t="s">
        <v>31</v>
      </c>
      <c r="B1488" s="4">
        <v>2018</v>
      </c>
      <c r="C1488" s="36" t="s">
        <v>49</v>
      </c>
      <c r="D1488" s="36" t="s">
        <v>258</v>
      </c>
      <c r="E1488" s="41">
        <v>9440</v>
      </c>
      <c r="F1488" s="16">
        <v>17960</v>
      </c>
      <c r="G1488" s="16">
        <v>19748.48</v>
      </c>
      <c r="H1488" s="33">
        <v>533.20000000000005</v>
      </c>
      <c r="I1488" s="44">
        <v>1531168</v>
      </c>
      <c r="J1488" s="44">
        <v>3304</v>
      </c>
      <c r="K1488" s="46">
        <v>2.0920000000000001</v>
      </c>
      <c r="L1488" s="33">
        <v>25.597999999999999</v>
      </c>
      <c r="M1488" s="33">
        <v>38.08</v>
      </c>
      <c r="N1488" s="33">
        <v>14.244</v>
      </c>
    </row>
    <row r="1489" spans="1:14" x14ac:dyDescent="0.3">
      <c r="A1489" s="36" t="s">
        <v>32</v>
      </c>
      <c r="B1489" s="4">
        <v>2018</v>
      </c>
      <c r="C1489" s="36" t="s">
        <v>49</v>
      </c>
      <c r="D1489" s="36" t="s">
        <v>258</v>
      </c>
      <c r="E1489" s="41">
        <v>1193.4959349593496</v>
      </c>
      <c r="F1489" s="16">
        <v>734</v>
      </c>
      <c r="G1489" s="16">
        <v>734</v>
      </c>
      <c r="H1489" s="33">
        <v>533.20000000000005</v>
      </c>
      <c r="I1489" s="44">
        <v>206967.2</v>
      </c>
      <c r="J1489" s="44">
        <v>446.6</v>
      </c>
      <c r="K1489" s="46">
        <v>0.61499999999999999</v>
      </c>
      <c r="L1489" s="33">
        <v>25.597999999999999</v>
      </c>
      <c r="M1489" s="33">
        <v>38.08</v>
      </c>
      <c r="N1489" s="33">
        <v>14.244</v>
      </c>
    </row>
    <row r="1490" spans="1:14" x14ac:dyDescent="0.3">
      <c r="A1490" s="36" t="s">
        <v>20</v>
      </c>
      <c r="B1490" s="4">
        <v>2018</v>
      </c>
      <c r="C1490" s="36" t="s">
        <v>27</v>
      </c>
      <c r="D1490" s="36" t="s">
        <v>258</v>
      </c>
      <c r="E1490" s="41">
        <v>2553100</v>
      </c>
      <c r="F1490" s="16">
        <v>12573000</v>
      </c>
      <c r="G1490" s="16">
        <v>12318707.5</v>
      </c>
      <c r="H1490" s="33">
        <v>533.20000000000005</v>
      </c>
      <c r="I1490" s="44">
        <v>414112820</v>
      </c>
      <c r="J1490" s="44">
        <v>893585</v>
      </c>
      <c r="K1490" s="46">
        <v>4.8250000000000002</v>
      </c>
      <c r="L1490" s="33">
        <v>25.597999999999999</v>
      </c>
      <c r="M1490" s="33">
        <v>38.022088888888902</v>
      </c>
      <c r="N1490" s="33">
        <v>14.244</v>
      </c>
    </row>
    <row r="1491" spans="1:14" x14ac:dyDescent="0.3">
      <c r="A1491" s="36" t="s">
        <v>22</v>
      </c>
      <c r="B1491" s="4">
        <v>2018</v>
      </c>
      <c r="C1491" s="36" t="s">
        <v>49</v>
      </c>
      <c r="D1491" s="36" t="s">
        <v>259</v>
      </c>
      <c r="E1491" s="41">
        <v>1720</v>
      </c>
      <c r="F1491" s="16">
        <v>1823</v>
      </c>
      <c r="G1491" s="16">
        <v>1561.76</v>
      </c>
      <c r="H1491" s="33">
        <v>1052.2</v>
      </c>
      <c r="I1491" s="44">
        <v>278984</v>
      </c>
      <c r="J1491" s="44">
        <v>602</v>
      </c>
      <c r="K1491" s="46">
        <v>0.90800000000000003</v>
      </c>
      <c r="L1491" s="33">
        <v>20.710999999999999</v>
      </c>
      <c r="M1491" s="33">
        <v>31.117000000000001</v>
      </c>
      <c r="N1491" s="33">
        <v>11.85</v>
      </c>
    </row>
    <row r="1492" spans="1:14" x14ac:dyDescent="0.3">
      <c r="A1492" s="36" t="s">
        <v>13</v>
      </c>
      <c r="B1492" s="4">
        <v>2018</v>
      </c>
      <c r="C1492" s="36" t="s">
        <v>49</v>
      </c>
      <c r="D1492" s="36" t="s">
        <v>259</v>
      </c>
      <c r="E1492" s="41">
        <v>70748.768472906406</v>
      </c>
      <c r="F1492" s="16">
        <v>114896</v>
      </c>
      <c r="G1492" s="16">
        <v>114896.00000000001</v>
      </c>
      <c r="H1492" s="33">
        <v>1052.2</v>
      </c>
      <c r="I1492" s="44">
        <v>11647582</v>
      </c>
      <c r="J1492" s="44">
        <v>25133.5</v>
      </c>
      <c r="K1492" s="46">
        <v>1.6240000000000001</v>
      </c>
      <c r="L1492" s="33">
        <v>20.710999999999999</v>
      </c>
      <c r="M1492" s="33">
        <v>31.77884782608697</v>
      </c>
      <c r="N1492" s="33">
        <v>11.85</v>
      </c>
    </row>
    <row r="1493" spans="1:14" x14ac:dyDescent="0.3">
      <c r="A1493" s="36" t="s">
        <v>18</v>
      </c>
      <c r="B1493" s="4">
        <v>2018</v>
      </c>
      <c r="C1493" s="36" t="s">
        <v>705</v>
      </c>
      <c r="D1493" s="36" t="s">
        <v>259</v>
      </c>
      <c r="E1493" s="41">
        <v>1585</v>
      </c>
      <c r="F1493" s="16">
        <v>38538</v>
      </c>
      <c r="G1493" s="16">
        <v>27475.975000000002</v>
      </c>
      <c r="H1493" s="33">
        <v>1052.2</v>
      </c>
      <c r="I1493" s="44">
        <v>257087</v>
      </c>
      <c r="J1493" s="44">
        <v>554.75</v>
      </c>
      <c r="K1493" s="46">
        <v>17.335000000000001</v>
      </c>
      <c r="L1493" s="33">
        <v>20.710999999999999</v>
      </c>
      <c r="M1493" s="33">
        <v>31.117000000000001</v>
      </c>
      <c r="N1493" s="33">
        <v>11.85</v>
      </c>
    </row>
    <row r="1494" spans="1:14" x14ac:dyDescent="0.3">
      <c r="A1494" s="36" t="s">
        <v>32</v>
      </c>
      <c r="B1494" s="4">
        <v>2018</v>
      </c>
      <c r="C1494" s="36" t="s">
        <v>49</v>
      </c>
      <c r="D1494" s="36" t="s">
        <v>259</v>
      </c>
      <c r="E1494" s="41">
        <v>7001</v>
      </c>
      <c r="F1494" s="16">
        <v>5110.7299999999996</v>
      </c>
      <c r="G1494" s="16">
        <v>5131.7330000000002</v>
      </c>
      <c r="H1494" s="33">
        <v>1052.2</v>
      </c>
      <c r="I1494" s="44">
        <v>1135562.2</v>
      </c>
      <c r="J1494" s="44">
        <v>2628.0600000000004</v>
      </c>
      <c r="K1494" s="46">
        <v>0.73299999999999998</v>
      </c>
      <c r="L1494" s="33">
        <v>20.710999999999999</v>
      </c>
      <c r="M1494" s="33">
        <v>31.117000000000001</v>
      </c>
      <c r="N1494" s="33">
        <v>11.85</v>
      </c>
    </row>
    <row r="1495" spans="1:14" x14ac:dyDescent="0.3">
      <c r="A1495" s="36" t="s">
        <v>20</v>
      </c>
      <c r="B1495" s="4">
        <v>2018</v>
      </c>
      <c r="C1495" s="36" t="s">
        <v>27</v>
      </c>
      <c r="D1495" s="36" t="s">
        <v>259</v>
      </c>
      <c r="E1495" s="41">
        <v>319002</v>
      </c>
      <c r="F1495" s="16">
        <v>564634</v>
      </c>
      <c r="G1495" s="16">
        <v>508489.18800000002</v>
      </c>
      <c r="H1495" s="33">
        <v>1052.2</v>
      </c>
      <c r="I1495" s="44">
        <v>51742124.399999999</v>
      </c>
      <c r="J1495" s="44">
        <v>111650.7</v>
      </c>
      <c r="K1495" s="46">
        <v>1.5940000000000001</v>
      </c>
      <c r="L1495" s="33">
        <v>20.710999999999999</v>
      </c>
      <c r="M1495" s="33">
        <v>31.117000000000001</v>
      </c>
      <c r="N1495" s="33">
        <v>11.85</v>
      </c>
    </row>
    <row r="1496" spans="1:14" x14ac:dyDescent="0.3">
      <c r="A1496" s="36" t="s">
        <v>22</v>
      </c>
      <c r="B1496" s="4">
        <v>2018</v>
      </c>
      <c r="C1496" s="36" t="s">
        <v>49</v>
      </c>
      <c r="D1496" s="36" t="s">
        <v>322</v>
      </c>
      <c r="E1496" s="41">
        <v>14027</v>
      </c>
      <c r="F1496" s="16">
        <v>11295</v>
      </c>
      <c r="G1496" s="16">
        <v>11095.357</v>
      </c>
      <c r="H1496" s="33">
        <v>1222.7</v>
      </c>
      <c r="I1496" s="44">
        <v>3116983.4785714289</v>
      </c>
      <c r="J1496" s="44" t="s">
        <v>565</v>
      </c>
      <c r="K1496" s="46">
        <v>0.79100000000000004</v>
      </c>
      <c r="L1496" s="33">
        <v>23.568000000000001</v>
      </c>
      <c r="M1496" s="33">
        <v>33.789000000000001</v>
      </c>
      <c r="N1496" s="33">
        <v>13.814</v>
      </c>
    </row>
    <row r="1497" spans="1:14" x14ac:dyDescent="0.3">
      <c r="A1497" s="36" t="s">
        <v>13</v>
      </c>
      <c r="B1497" s="4">
        <v>2018</v>
      </c>
      <c r="C1497" s="36" t="s">
        <v>49</v>
      </c>
      <c r="D1497" s="36" t="s">
        <v>322</v>
      </c>
      <c r="E1497" s="41">
        <v>1527103</v>
      </c>
      <c r="F1497" s="16">
        <v>2894101</v>
      </c>
      <c r="G1497" s="16">
        <v>2894101</v>
      </c>
      <c r="H1497" s="33">
        <v>1222.7</v>
      </c>
      <c r="I1497" s="44">
        <v>247696106.59999999</v>
      </c>
      <c r="J1497" s="44">
        <v>534486.05000000005</v>
      </c>
      <c r="K1497" s="46">
        <v>1.895157694012781</v>
      </c>
      <c r="L1497" s="33" t="s">
        <v>567</v>
      </c>
      <c r="M1497" s="33">
        <v>33.789000000000001</v>
      </c>
      <c r="N1497" s="33">
        <v>13.814</v>
      </c>
    </row>
    <row r="1498" spans="1:14" x14ac:dyDescent="0.3">
      <c r="A1498" s="36" t="s">
        <v>31</v>
      </c>
      <c r="B1498" s="4">
        <v>2018</v>
      </c>
      <c r="C1498" s="36" t="s">
        <v>49</v>
      </c>
      <c r="D1498" s="36" t="s">
        <v>322</v>
      </c>
      <c r="E1498" s="41">
        <v>358</v>
      </c>
      <c r="F1498" s="16">
        <v>198</v>
      </c>
      <c r="G1498" s="16">
        <v>224.108</v>
      </c>
      <c r="H1498" s="33">
        <v>1222.7</v>
      </c>
      <c r="I1498" s="44">
        <v>58067.6</v>
      </c>
      <c r="J1498" s="44">
        <v>125.3</v>
      </c>
      <c r="K1498" s="46">
        <v>0.626</v>
      </c>
      <c r="L1498" s="33">
        <v>23.568000000000001</v>
      </c>
      <c r="M1498" s="33">
        <v>33.789000000000001</v>
      </c>
      <c r="N1498" s="33">
        <v>13.814</v>
      </c>
    </row>
    <row r="1499" spans="1:14" x14ac:dyDescent="0.3">
      <c r="A1499" s="36" t="s">
        <v>31</v>
      </c>
      <c r="B1499" s="4">
        <v>2018</v>
      </c>
      <c r="C1499" s="36" t="s">
        <v>176</v>
      </c>
      <c r="D1499" s="36" t="s">
        <v>322</v>
      </c>
      <c r="E1499" s="41">
        <v>705</v>
      </c>
      <c r="F1499" s="16">
        <v>325</v>
      </c>
      <c r="G1499" s="16">
        <v>475.17</v>
      </c>
      <c r="H1499" s="33">
        <v>1222.7</v>
      </c>
      <c r="I1499" s="44">
        <v>114351</v>
      </c>
      <c r="J1499" s="44">
        <v>246.75</v>
      </c>
      <c r="K1499" s="46">
        <v>0.67400000000000004</v>
      </c>
      <c r="L1499" s="33">
        <v>23.568000000000001</v>
      </c>
      <c r="M1499" s="33">
        <v>33.789000000000001</v>
      </c>
      <c r="N1499" s="33">
        <v>13.814</v>
      </c>
    </row>
    <row r="1500" spans="1:14" x14ac:dyDescent="0.3">
      <c r="A1500" s="36" t="s">
        <v>32</v>
      </c>
      <c r="B1500" s="4">
        <v>2018</v>
      </c>
      <c r="C1500" s="36" t="s">
        <v>49</v>
      </c>
      <c r="D1500" s="36" t="s">
        <v>322</v>
      </c>
      <c r="E1500" s="41">
        <v>128669</v>
      </c>
      <c r="F1500" s="16">
        <v>108197</v>
      </c>
      <c r="G1500" s="16">
        <v>99203.798999999999</v>
      </c>
      <c r="H1500" s="33">
        <v>1222.7</v>
      </c>
      <c r="I1500" s="44">
        <v>20870111.800000001</v>
      </c>
      <c r="J1500" s="44">
        <v>45034.15</v>
      </c>
      <c r="K1500" s="46">
        <v>0.77100000000000002</v>
      </c>
      <c r="L1500" s="33">
        <v>23.568000000000001</v>
      </c>
      <c r="M1500" s="33">
        <v>33.789000000000001</v>
      </c>
      <c r="N1500" s="33" t="s">
        <v>569</v>
      </c>
    </row>
    <row r="1501" spans="1:14" x14ac:dyDescent="0.3">
      <c r="A1501" s="36" t="s">
        <v>20</v>
      </c>
      <c r="B1501" s="4">
        <v>2018</v>
      </c>
      <c r="C1501" s="36" t="s">
        <v>27</v>
      </c>
      <c r="D1501" s="36" t="s">
        <v>322</v>
      </c>
      <c r="E1501" s="41">
        <v>163847</v>
      </c>
      <c r="F1501" s="16">
        <v>302559</v>
      </c>
      <c r="G1501" s="16">
        <v>314913.93400000001</v>
      </c>
      <c r="H1501" s="33">
        <v>1222.7</v>
      </c>
      <c r="I1501" s="44">
        <v>26575983.399999999</v>
      </c>
      <c r="J1501" s="44">
        <v>57346.45</v>
      </c>
      <c r="K1501" s="46">
        <v>1.9219999999999999</v>
      </c>
      <c r="L1501" s="33">
        <v>23.568000000000001</v>
      </c>
      <c r="M1501" s="33">
        <v>33.789000000000001</v>
      </c>
      <c r="N1501" s="33">
        <v>13.814</v>
      </c>
    </row>
    <row r="1502" spans="1:14" x14ac:dyDescent="0.3">
      <c r="A1502" s="36" t="s">
        <v>13</v>
      </c>
      <c r="B1502" s="4">
        <v>2018</v>
      </c>
      <c r="C1502" s="36" t="s">
        <v>49</v>
      </c>
      <c r="D1502" s="36" t="s">
        <v>246</v>
      </c>
      <c r="E1502" s="41">
        <v>2794020</v>
      </c>
      <c r="F1502" s="16">
        <v>5238850</v>
      </c>
      <c r="G1502" s="16">
        <v>4037358.9000000004</v>
      </c>
      <c r="H1502" s="33">
        <v>1102.2</v>
      </c>
      <c r="I1502" s="44">
        <v>453190044</v>
      </c>
      <c r="J1502" s="44">
        <v>977907</v>
      </c>
      <c r="K1502" s="46">
        <v>1.4450000000000001</v>
      </c>
      <c r="L1502" s="33">
        <v>26.413</v>
      </c>
      <c r="M1502" s="33">
        <v>37.912999999999997</v>
      </c>
      <c r="N1502" s="33">
        <v>15.731999999999999</v>
      </c>
    </row>
    <row r="1503" spans="1:14" x14ac:dyDescent="0.3">
      <c r="A1503" s="36" t="s">
        <v>18</v>
      </c>
      <c r="B1503" s="4">
        <v>2018</v>
      </c>
      <c r="C1503" s="36" t="s">
        <v>705</v>
      </c>
      <c r="D1503" s="36" t="s">
        <v>246</v>
      </c>
      <c r="E1503" s="41">
        <v>107902</v>
      </c>
      <c r="F1503" s="16">
        <v>5276970</v>
      </c>
      <c r="G1503" s="16">
        <v>3830089.3920000005</v>
      </c>
      <c r="H1503" s="33">
        <v>1102.2</v>
      </c>
      <c r="I1503" s="44">
        <v>17501704.399999999</v>
      </c>
      <c r="J1503" s="44">
        <v>37765.699999999997</v>
      </c>
      <c r="K1503" s="46">
        <v>35.496000000000002</v>
      </c>
      <c r="L1503" s="33">
        <v>26.413</v>
      </c>
      <c r="M1503" s="33">
        <v>37.912999999999997</v>
      </c>
      <c r="N1503" s="33">
        <v>15.731999999999999</v>
      </c>
    </row>
    <row r="1504" spans="1:14" x14ac:dyDescent="0.3">
      <c r="A1504" s="36" t="s">
        <v>32</v>
      </c>
      <c r="B1504" s="4">
        <v>2018</v>
      </c>
      <c r="C1504" s="36" t="s">
        <v>49</v>
      </c>
      <c r="D1504" s="36" t="s">
        <v>246</v>
      </c>
      <c r="E1504" s="41">
        <v>2436898</v>
      </c>
      <c r="F1504" s="16">
        <v>1132524</v>
      </c>
      <c r="G1504" s="16">
        <v>1094167.202</v>
      </c>
      <c r="H1504" s="33">
        <v>1102.2</v>
      </c>
      <c r="I1504" s="44">
        <v>395264855.60000002</v>
      </c>
      <c r="J1504" s="44">
        <v>852914.3</v>
      </c>
      <c r="K1504" s="46">
        <v>0.44900000000000001</v>
      </c>
      <c r="L1504" s="33">
        <v>26.413</v>
      </c>
      <c r="M1504" s="33">
        <v>37.912999999999997</v>
      </c>
      <c r="N1504" s="33">
        <v>15.731999999999999</v>
      </c>
    </row>
    <row r="1505" spans="1:14" x14ac:dyDescent="0.3">
      <c r="A1505" s="36" t="s">
        <v>32</v>
      </c>
      <c r="B1505" s="4">
        <v>2018</v>
      </c>
      <c r="C1505" s="36" t="s">
        <v>120</v>
      </c>
      <c r="D1505" s="36" t="s">
        <v>246</v>
      </c>
      <c r="E1505" s="41">
        <v>4234</v>
      </c>
      <c r="F1505" s="16">
        <v>1948</v>
      </c>
      <c r="G1505" s="16">
        <v>1282.902</v>
      </c>
      <c r="H1505" s="33">
        <v>1102.2</v>
      </c>
      <c r="I1505" s="44">
        <v>118704647.69562501</v>
      </c>
      <c r="J1505" s="44">
        <v>1481.9</v>
      </c>
      <c r="K1505" s="46">
        <v>0.30299999999999999</v>
      </c>
      <c r="L1505" s="33">
        <v>26.413</v>
      </c>
      <c r="M1505" s="33">
        <v>37.912999999999997</v>
      </c>
      <c r="N1505" s="33">
        <v>15.731999999999999</v>
      </c>
    </row>
    <row r="1506" spans="1:14" x14ac:dyDescent="0.3">
      <c r="A1506" s="36" t="s">
        <v>20</v>
      </c>
      <c r="B1506" s="4">
        <v>2018</v>
      </c>
      <c r="C1506" s="36" t="s">
        <v>27</v>
      </c>
      <c r="D1506" s="36" t="s">
        <v>246</v>
      </c>
      <c r="E1506" s="41">
        <v>7721549</v>
      </c>
      <c r="F1506" s="16">
        <v>25276038</v>
      </c>
      <c r="G1506" s="16">
        <v>24261106.958000001</v>
      </c>
      <c r="H1506" s="33">
        <v>1052.7754098360654</v>
      </c>
      <c r="I1506" s="44">
        <v>1252435248</v>
      </c>
      <c r="J1506" s="44">
        <v>2702542.15</v>
      </c>
      <c r="K1506" s="46">
        <v>3.1419999999999999</v>
      </c>
      <c r="L1506" s="33">
        <v>26.413</v>
      </c>
      <c r="M1506" s="33" t="s">
        <v>570</v>
      </c>
      <c r="N1506" s="33">
        <v>15.731999999999999</v>
      </c>
    </row>
    <row r="1507" spans="1:14" x14ac:dyDescent="0.3">
      <c r="A1507" s="36" t="s">
        <v>22</v>
      </c>
      <c r="B1507" s="4">
        <v>2018</v>
      </c>
      <c r="C1507" s="36" t="s">
        <v>49</v>
      </c>
      <c r="D1507" s="36" t="s">
        <v>248</v>
      </c>
      <c r="E1507" s="41">
        <v>80297</v>
      </c>
      <c r="F1507" s="16">
        <v>93472</v>
      </c>
      <c r="G1507" s="16">
        <v>80377.296999999991</v>
      </c>
      <c r="H1507" s="33">
        <v>1387.4</v>
      </c>
      <c r="I1507" s="44">
        <v>13024173.4</v>
      </c>
      <c r="J1507" s="44">
        <v>28103.95</v>
      </c>
      <c r="K1507" s="46">
        <v>1.0009999999999999</v>
      </c>
      <c r="L1507" s="33">
        <v>26.279</v>
      </c>
      <c r="M1507" s="33">
        <v>37.325000000000003</v>
      </c>
      <c r="N1507" s="33">
        <v>16.22</v>
      </c>
    </row>
    <row r="1508" spans="1:14" x14ac:dyDescent="0.3">
      <c r="A1508" s="36" t="s">
        <v>13</v>
      </c>
      <c r="B1508" s="4">
        <v>2018</v>
      </c>
      <c r="C1508" s="36" t="s">
        <v>49</v>
      </c>
      <c r="D1508" s="36" t="s">
        <v>248</v>
      </c>
      <c r="E1508" s="41">
        <v>1417445</v>
      </c>
      <c r="F1508" s="16">
        <v>3143748</v>
      </c>
      <c r="G1508" s="16">
        <v>2350123.81</v>
      </c>
      <c r="H1508" s="33">
        <v>1387.4</v>
      </c>
      <c r="I1508" s="44">
        <v>229909579</v>
      </c>
      <c r="J1508" s="44">
        <v>496105.75</v>
      </c>
      <c r="K1508" s="46">
        <v>1.6579999999999999</v>
      </c>
      <c r="L1508" s="33">
        <v>26.279</v>
      </c>
      <c r="M1508" s="33">
        <v>37.325000000000003</v>
      </c>
      <c r="N1508" s="33">
        <v>16.22</v>
      </c>
    </row>
    <row r="1509" spans="1:14" x14ac:dyDescent="0.3">
      <c r="A1509" s="36" t="s">
        <v>13</v>
      </c>
      <c r="B1509" s="4">
        <v>2018</v>
      </c>
      <c r="C1509" s="36" t="s">
        <v>120</v>
      </c>
      <c r="D1509" s="36" t="s">
        <v>248</v>
      </c>
      <c r="E1509" s="41">
        <v>47541</v>
      </c>
      <c r="F1509" s="16">
        <v>132050</v>
      </c>
      <c r="G1509" s="16">
        <v>131022.99599999998</v>
      </c>
      <c r="H1509" s="33">
        <v>1387.4</v>
      </c>
      <c r="I1509" s="44">
        <v>7711150.2000000002</v>
      </c>
      <c r="J1509" s="44">
        <v>16639.349999999999</v>
      </c>
      <c r="K1509" s="46">
        <v>2.7559999999999998</v>
      </c>
      <c r="L1509" s="33">
        <v>26.279</v>
      </c>
      <c r="M1509" s="33">
        <v>37.325000000000003</v>
      </c>
      <c r="N1509" s="33">
        <v>16.22</v>
      </c>
    </row>
    <row r="1510" spans="1:14" x14ac:dyDescent="0.3">
      <c r="A1510" s="36" t="s">
        <v>18</v>
      </c>
      <c r="B1510" s="4">
        <v>2018</v>
      </c>
      <c r="C1510" s="36" t="s">
        <v>705</v>
      </c>
      <c r="D1510" s="36" t="s">
        <v>248</v>
      </c>
      <c r="E1510" s="41">
        <v>1162836</v>
      </c>
      <c r="F1510" s="16">
        <v>89770489</v>
      </c>
      <c r="G1510" s="16">
        <v>76402976.544</v>
      </c>
      <c r="H1510" s="33">
        <v>1387.4</v>
      </c>
      <c r="I1510" s="44">
        <v>188611999.19999999</v>
      </c>
      <c r="J1510" s="44">
        <v>406992.6</v>
      </c>
      <c r="K1510" s="46">
        <v>65.703999999999994</v>
      </c>
      <c r="L1510" s="33">
        <v>26.279</v>
      </c>
      <c r="M1510" s="33">
        <v>37.325000000000003</v>
      </c>
      <c r="N1510" s="33">
        <v>16.22</v>
      </c>
    </row>
    <row r="1511" spans="1:14" x14ac:dyDescent="0.3">
      <c r="A1511" s="36" t="s">
        <v>31</v>
      </c>
      <c r="B1511" s="4">
        <v>2018</v>
      </c>
      <c r="C1511" s="36" t="s">
        <v>49</v>
      </c>
      <c r="D1511" s="36" t="s">
        <v>248</v>
      </c>
      <c r="E1511" s="41">
        <v>16026</v>
      </c>
      <c r="F1511" s="16">
        <v>2610</v>
      </c>
      <c r="G1511" s="16">
        <v>1826.9640000000002</v>
      </c>
      <c r="H1511" s="33">
        <v>1387.4</v>
      </c>
      <c r="I1511" s="44">
        <v>2599417.2000000002</v>
      </c>
      <c r="J1511" s="44">
        <v>5609.1</v>
      </c>
      <c r="K1511" s="46">
        <v>0.114</v>
      </c>
      <c r="L1511" s="33">
        <v>26.279</v>
      </c>
      <c r="M1511" s="33">
        <v>37.325000000000003</v>
      </c>
      <c r="N1511" s="33">
        <v>16.22</v>
      </c>
    </row>
    <row r="1512" spans="1:14" x14ac:dyDescent="0.3">
      <c r="A1512" s="36" t="s">
        <v>31</v>
      </c>
      <c r="B1512" s="4">
        <v>2018</v>
      </c>
      <c r="C1512" s="36" t="s">
        <v>120</v>
      </c>
      <c r="D1512" s="36" t="s">
        <v>248</v>
      </c>
      <c r="E1512" s="41">
        <v>285</v>
      </c>
      <c r="F1512" s="16">
        <v>437</v>
      </c>
      <c r="G1512" s="16">
        <v>356.25</v>
      </c>
      <c r="H1512" s="33">
        <v>1387.4</v>
      </c>
      <c r="I1512" s="44">
        <v>46227</v>
      </c>
      <c r="J1512" s="44">
        <v>99.75</v>
      </c>
      <c r="K1512" s="46">
        <v>1.25</v>
      </c>
      <c r="L1512" s="33">
        <v>26.279</v>
      </c>
      <c r="M1512" s="33">
        <v>37.325000000000003</v>
      </c>
      <c r="N1512" s="33">
        <v>16.22</v>
      </c>
    </row>
    <row r="1513" spans="1:14" x14ac:dyDescent="0.3">
      <c r="A1513" s="36" t="s">
        <v>32</v>
      </c>
      <c r="B1513" s="4">
        <v>2018</v>
      </c>
      <c r="C1513" s="36" t="s">
        <v>49</v>
      </c>
      <c r="D1513" s="36" t="s">
        <v>248</v>
      </c>
      <c r="E1513" s="41">
        <v>366614</v>
      </c>
      <c r="F1513" s="16">
        <v>154473</v>
      </c>
      <c r="G1513" s="16">
        <v>150678.35399999999</v>
      </c>
      <c r="H1513" s="33">
        <v>1387.4</v>
      </c>
      <c r="I1513" s="44">
        <v>59464790.799999997</v>
      </c>
      <c r="J1513" s="44">
        <v>113689.79875</v>
      </c>
      <c r="K1513" s="46">
        <v>0.41099999999999998</v>
      </c>
      <c r="L1513" s="33">
        <v>26.279</v>
      </c>
      <c r="M1513" s="33">
        <v>37.325000000000003</v>
      </c>
      <c r="N1513" s="33">
        <v>16.22</v>
      </c>
    </row>
    <row r="1514" spans="1:14" x14ac:dyDescent="0.3">
      <c r="A1514" s="36" t="s">
        <v>20</v>
      </c>
      <c r="B1514" s="4">
        <v>2018</v>
      </c>
      <c r="C1514" s="36" t="s">
        <v>27</v>
      </c>
      <c r="D1514" s="36" t="s">
        <v>248</v>
      </c>
      <c r="E1514" s="41">
        <v>834423.25</v>
      </c>
      <c r="F1514" s="16">
        <v>1249407</v>
      </c>
      <c r="G1514" s="16">
        <v>1159013.8942499999</v>
      </c>
      <c r="H1514" s="33">
        <v>1387.4</v>
      </c>
      <c r="I1514" s="44">
        <v>135343451.09999999</v>
      </c>
      <c r="J1514" s="44">
        <v>292048.13799999998</v>
      </c>
      <c r="K1514" s="46">
        <v>1.389</v>
      </c>
      <c r="L1514" s="33">
        <v>26.279</v>
      </c>
      <c r="M1514" s="33">
        <v>37.325000000000003</v>
      </c>
      <c r="N1514" s="33">
        <v>16.22</v>
      </c>
    </row>
    <row r="1515" spans="1:14" x14ac:dyDescent="0.3">
      <c r="A1515" s="36" t="s">
        <v>13</v>
      </c>
      <c r="B1515" s="4">
        <v>2018</v>
      </c>
      <c r="C1515" s="36" t="s">
        <v>49</v>
      </c>
      <c r="D1515" s="36" t="s">
        <v>330</v>
      </c>
      <c r="E1515" s="41">
        <v>233500</v>
      </c>
      <c r="F1515" s="16">
        <v>602430</v>
      </c>
      <c r="G1515" s="16">
        <v>521172.00000000006</v>
      </c>
      <c r="H1515" s="33">
        <v>1196.9000000000001</v>
      </c>
      <c r="I1515" s="44">
        <v>37873700</v>
      </c>
      <c r="J1515" s="44">
        <v>81725</v>
      </c>
      <c r="K1515" s="46">
        <v>2.2320000000000002</v>
      </c>
      <c r="L1515" s="33">
        <v>20.667999999999999</v>
      </c>
      <c r="M1515" s="33">
        <v>29.378</v>
      </c>
      <c r="N1515" s="33">
        <v>12.702</v>
      </c>
    </row>
    <row r="1516" spans="1:14" x14ac:dyDescent="0.3">
      <c r="A1516" s="36" t="s">
        <v>18</v>
      </c>
      <c r="B1516" s="4">
        <v>2018</v>
      </c>
      <c r="C1516" s="36" t="s">
        <v>705</v>
      </c>
      <c r="D1516" s="36" t="s">
        <v>330</v>
      </c>
      <c r="E1516" s="41">
        <v>5450</v>
      </c>
      <c r="F1516" s="16">
        <v>315070</v>
      </c>
      <c r="G1516" s="16">
        <v>295973.15000000002</v>
      </c>
      <c r="H1516" s="33">
        <v>1196.9000000000001</v>
      </c>
      <c r="I1516" s="44">
        <v>883990</v>
      </c>
      <c r="J1516" s="44">
        <v>1907.5</v>
      </c>
      <c r="K1516" s="46">
        <v>54.307000000000002</v>
      </c>
      <c r="L1516" s="33">
        <v>20.667999999999999</v>
      </c>
      <c r="M1516" s="33">
        <v>29.378</v>
      </c>
      <c r="N1516" s="33">
        <v>12.702</v>
      </c>
    </row>
    <row r="1517" spans="1:14" x14ac:dyDescent="0.3">
      <c r="A1517" s="36" t="s">
        <v>32</v>
      </c>
      <c r="B1517" s="4">
        <v>2018</v>
      </c>
      <c r="C1517" s="36" t="s">
        <v>49</v>
      </c>
      <c r="D1517" s="36" t="s">
        <v>330</v>
      </c>
      <c r="E1517" s="41">
        <v>1372</v>
      </c>
      <c r="F1517" s="16">
        <v>1379</v>
      </c>
      <c r="G1517" s="16">
        <v>1421.3920000000001</v>
      </c>
      <c r="H1517" s="33">
        <v>1196.9000000000001</v>
      </c>
      <c r="I1517" s="44">
        <v>222538.4</v>
      </c>
      <c r="J1517" s="44">
        <v>480.2</v>
      </c>
      <c r="K1517" s="46">
        <v>1.036</v>
      </c>
      <c r="L1517" s="33">
        <v>20.667999999999999</v>
      </c>
      <c r="M1517" s="33">
        <v>29.378</v>
      </c>
      <c r="N1517" s="33">
        <v>12.702</v>
      </c>
    </row>
    <row r="1518" spans="1:14" x14ac:dyDescent="0.3">
      <c r="A1518" s="36" t="s">
        <v>20</v>
      </c>
      <c r="B1518" s="4">
        <v>2018</v>
      </c>
      <c r="C1518" s="36" t="s">
        <v>27</v>
      </c>
      <c r="D1518" s="36" t="s">
        <v>330</v>
      </c>
      <c r="E1518" s="41">
        <v>2290</v>
      </c>
      <c r="F1518" s="16">
        <v>5730</v>
      </c>
      <c r="G1518" s="16">
        <v>5486.84</v>
      </c>
      <c r="H1518" s="33">
        <v>1196.9000000000001</v>
      </c>
      <c r="I1518" s="44">
        <v>371438</v>
      </c>
      <c r="J1518" s="44">
        <v>801.5</v>
      </c>
      <c r="K1518" s="46">
        <v>2.3959999999999999</v>
      </c>
      <c r="L1518" s="33">
        <v>20.667999999999999</v>
      </c>
      <c r="M1518" s="33">
        <v>29.378</v>
      </c>
      <c r="N1518" s="33">
        <v>12.702</v>
      </c>
    </row>
    <row r="1519" spans="1:14" x14ac:dyDescent="0.3">
      <c r="A1519" s="36" t="s">
        <v>13</v>
      </c>
      <c r="B1519" s="4">
        <v>2018</v>
      </c>
      <c r="C1519" s="36" t="s">
        <v>176</v>
      </c>
      <c r="D1519" s="36" t="s">
        <v>250</v>
      </c>
      <c r="E1519" s="41">
        <v>18957</v>
      </c>
      <c r="F1519" s="16">
        <v>23372</v>
      </c>
      <c r="G1519" s="16">
        <v>23032.755000000001</v>
      </c>
      <c r="H1519" s="33">
        <v>1665.2</v>
      </c>
      <c r="I1519" s="44">
        <v>3074825.4</v>
      </c>
      <c r="J1519" s="44">
        <v>6634.95</v>
      </c>
      <c r="K1519" s="46">
        <v>1.2150000000000001</v>
      </c>
      <c r="L1519" s="33">
        <v>20.137</v>
      </c>
      <c r="M1519" s="33">
        <v>29.949000000000002</v>
      </c>
      <c r="N1519" s="33">
        <v>11.795999999999999</v>
      </c>
    </row>
    <row r="1520" spans="1:14" x14ac:dyDescent="0.3">
      <c r="A1520" s="36" t="s">
        <v>13</v>
      </c>
      <c r="B1520" s="4">
        <v>2018</v>
      </c>
      <c r="C1520" s="36" t="s">
        <v>49</v>
      </c>
      <c r="D1520" s="36" t="s">
        <v>250</v>
      </c>
      <c r="E1520" s="41">
        <v>16133</v>
      </c>
      <c r="F1520" s="16">
        <v>35678</v>
      </c>
      <c r="G1520" s="16">
        <v>35460.334000000003</v>
      </c>
      <c r="H1520" s="33">
        <v>1665.2</v>
      </c>
      <c r="I1520" s="44">
        <v>2616772.6</v>
      </c>
      <c r="J1520" s="44">
        <v>5646.55</v>
      </c>
      <c r="K1520" s="46">
        <v>2.198</v>
      </c>
      <c r="L1520" s="33">
        <v>20.137</v>
      </c>
      <c r="M1520" s="33">
        <v>29.949000000000002</v>
      </c>
      <c r="N1520" s="33">
        <v>11.795999999999999</v>
      </c>
    </row>
    <row r="1521" spans="1:14" x14ac:dyDescent="0.3">
      <c r="A1521" s="36" t="s">
        <v>13</v>
      </c>
      <c r="B1521" s="4">
        <v>2018</v>
      </c>
      <c r="C1521" s="36" t="s">
        <v>27</v>
      </c>
      <c r="D1521" s="36" t="s">
        <v>250</v>
      </c>
      <c r="E1521" s="41">
        <v>460</v>
      </c>
      <c r="F1521" s="16">
        <v>960</v>
      </c>
      <c r="G1521" s="16">
        <v>972.90000000000009</v>
      </c>
      <c r="H1521" s="33">
        <v>1665.2</v>
      </c>
      <c r="I1521" s="44">
        <v>74612</v>
      </c>
      <c r="J1521" s="44">
        <v>161</v>
      </c>
      <c r="K1521" s="46">
        <v>2.1150000000000002</v>
      </c>
      <c r="L1521" s="33">
        <v>20.137</v>
      </c>
      <c r="M1521" s="33">
        <v>29.949000000000002</v>
      </c>
      <c r="N1521" s="33">
        <v>11.795999999999999</v>
      </c>
    </row>
    <row r="1522" spans="1:14" x14ac:dyDescent="0.3">
      <c r="A1522" s="36" t="s">
        <v>18</v>
      </c>
      <c r="B1522" s="4">
        <v>2018</v>
      </c>
      <c r="C1522" s="36" t="s">
        <v>705</v>
      </c>
      <c r="D1522" s="36" t="s">
        <v>250</v>
      </c>
      <c r="E1522" s="41">
        <v>1462</v>
      </c>
      <c r="F1522" s="16">
        <v>44260</v>
      </c>
      <c r="G1522" s="16">
        <v>37734.22</v>
      </c>
      <c r="H1522" s="33">
        <v>1665.2</v>
      </c>
      <c r="I1522" s="44">
        <v>237136.4</v>
      </c>
      <c r="J1522" s="44">
        <v>483.70422222222231</v>
      </c>
      <c r="K1522" s="46">
        <v>25.81</v>
      </c>
      <c r="L1522" s="33">
        <v>20.137</v>
      </c>
      <c r="M1522" s="33">
        <v>29.949000000000002</v>
      </c>
      <c r="N1522" s="33">
        <v>11.795999999999999</v>
      </c>
    </row>
    <row r="1523" spans="1:14" x14ac:dyDescent="0.3">
      <c r="A1523" s="36" t="s">
        <v>22</v>
      </c>
      <c r="B1523" s="4">
        <v>2018</v>
      </c>
      <c r="C1523" s="36" t="s">
        <v>49</v>
      </c>
      <c r="D1523" s="36" t="s">
        <v>274</v>
      </c>
      <c r="E1523" s="41">
        <v>350</v>
      </c>
      <c r="F1523" s="16">
        <v>340</v>
      </c>
      <c r="G1523" s="16">
        <v>344.05</v>
      </c>
      <c r="H1523" s="33">
        <v>1372.7</v>
      </c>
      <c r="I1523" s="44">
        <v>56770</v>
      </c>
      <c r="J1523" s="44">
        <v>122.5</v>
      </c>
      <c r="K1523" s="46">
        <v>0.98299999999999998</v>
      </c>
      <c r="L1523" s="33">
        <v>20.111999999999998</v>
      </c>
      <c r="M1523" s="33">
        <v>29.562999999999999</v>
      </c>
      <c r="N1523" s="33">
        <v>12.214</v>
      </c>
    </row>
    <row r="1524" spans="1:14" x14ac:dyDescent="0.3">
      <c r="A1524" s="36" t="s">
        <v>13</v>
      </c>
      <c r="B1524" s="4">
        <v>2018</v>
      </c>
      <c r="C1524" s="36" t="s">
        <v>49</v>
      </c>
      <c r="D1524" s="36" t="s">
        <v>274</v>
      </c>
      <c r="E1524" s="41">
        <v>208990</v>
      </c>
      <c r="F1524" s="16">
        <v>519600</v>
      </c>
      <c r="G1524" s="16">
        <v>510980.55</v>
      </c>
      <c r="H1524" s="33">
        <v>1534.2110416666676</v>
      </c>
      <c r="I1524" s="44">
        <v>33898178</v>
      </c>
      <c r="J1524" s="44">
        <v>73146.5</v>
      </c>
      <c r="K1524" s="46">
        <v>2.4449999999999998</v>
      </c>
      <c r="L1524" s="33">
        <v>20.111999999999998</v>
      </c>
      <c r="M1524" s="33">
        <v>29.562999999999999</v>
      </c>
      <c r="N1524" s="33">
        <v>12.214</v>
      </c>
    </row>
    <row r="1525" spans="1:14" x14ac:dyDescent="0.3">
      <c r="A1525" s="36" t="s">
        <v>13</v>
      </c>
      <c r="B1525" s="4">
        <v>2018</v>
      </c>
      <c r="C1525" s="36" t="s">
        <v>27</v>
      </c>
      <c r="D1525" s="36" t="s">
        <v>274</v>
      </c>
      <c r="E1525" s="41">
        <v>5460</v>
      </c>
      <c r="F1525" s="16">
        <v>15440</v>
      </c>
      <c r="G1525" s="16">
        <v>15440.88</v>
      </c>
      <c r="H1525" s="33">
        <v>1372.7</v>
      </c>
      <c r="I1525" s="44">
        <v>16309822.694736842</v>
      </c>
      <c r="J1525" s="44">
        <v>1911</v>
      </c>
      <c r="K1525" s="46">
        <v>2.8279999999999998</v>
      </c>
      <c r="L1525" s="33">
        <v>20.111999999999998</v>
      </c>
      <c r="M1525" s="33">
        <v>29.562999999999999</v>
      </c>
      <c r="N1525" s="33">
        <v>12.214</v>
      </c>
    </row>
    <row r="1526" spans="1:14" x14ac:dyDescent="0.3">
      <c r="A1526" s="36" t="s">
        <v>18</v>
      </c>
      <c r="B1526" s="4">
        <v>2018</v>
      </c>
      <c r="C1526" s="36" t="s">
        <v>49</v>
      </c>
      <c r="D1526" s="36" t="s">
        <v>274</v>
      </c>
      <c r="E1526" s="41">
        <v>4440</v>
      </c>
      <c r="F1526" s="16">
        <v>193180</v>
      </c>
      <c r="G1526" s="16">
        <v>193148.88</v>
      </c>
      <c r="H1526" s="33">
        <v>1372.7</v>
      </c>
      <c r="I1526" s="44">
        <v>720168</v>
      </c>
      <c r="J1526" s="44">
        <v>1554</v>
      </c>
      <c r="K1526" s="46">
        <v>43.502000000000002</v>
      </c>
      <c r="L1526" s="33">
        <v>20.111999999999998</v>
      </c>
      <c r="M1526" s="33">
        <v>29.562999999999999</v>
      </c>
      <c r="N1526" s="33">
        <v>12.214</v>
      </c>
    </row>
    <row r="1527" spans="1:14" x14ac:dyDescent="0.3">
      <c r="A1527" s="36" t="s">
        <v>31</v>
      </c>
      <c r="B1527" s="4">
        <v>2018</v>
      </c>
      <c r="C1527" s="36" t="s">
        <v>49</v>
      </c>
      <c r="D1527" s="36" t="s">
        <v>274</v>
      </c>
      <c r="E1527" s="41">
        <v>360</v>
      </c>
      <c r="F1527" s="16">
        <v>320</v>
      </c>
      <c r="G1527" s="16">
        <v>320</v>
      </c>
      <c r="H1527" s="33">
        <v>1372.7</v>
      </c>
      <c r="I1527" s="44">
        <v>58392</v>
      </c>
      <c r="J1527" s="44">
        <v>126</v>
      </c>
      <c r="K1527" s="46">
        <v>0.88888888888888884</v>
      </c>
      <c r="L1527" s="33">
        <v>20.111999999999998</v>
      </c>
      <c r="M1527" s="33">
        <v>29.562999999999999</v>
      </c>
      <c r="N1527" s="33">
        <v>12.214</v>
      </c>
    </row>
    <row r="1528" spans="1:14" x14ac:dyDescent="0.3">
      <c r="A1528" s="36" t="s">
        <v>31</v>
      </c>
      <c r="B1528" s="4">
        <v>2018</v>
      </c>
      <c r="C1528" s="36" t="s">
        <v>27</v>
      </c>
      <c r="D1528" s="36" t="s">
        <v>274</v>
      </c>
      <c r="E1528" s="41">
        <v>2320</v>
      </c>
      <c r="F1528" s="16">
        <v>1420</v>
      </c>
      <c r="G1528" s="16">
        <v>1424.48</v>
      </c>
      <c r="H1528" s="33">
        <v>1372.7</v>
      </c>
      <c r="I1528" s="44">
        <v>376304</v>
      </c>
      <c r="J1528" s="44">
        <v>812</v>
      </c>
      <c r="K1528" s="46">
        <v>0.61399999999999999</v>
      </c>
      <c r="L1528" s="33">
        <v>20.111999999999998</v>
      </c>
      <c r="M1528" s="33">
        <v>29.562999999999999</v>
      </c>
      <c r="N1528" s="33">
        <v>12.214</v>
      </c>
    </row>
    <row r="1529" spans="1:14" x14ac:dyDescent="0.3">
      <c r="A1529" s="36" t="s">
        <v>32</v>
      </c>
      <c r="B1529" s="4">
        <v>2018</v>
      </c>
      <c r="C1529" s="36" t="s">
        <v>27</v>
      </c>
      <c r="D1529" s="36" t="s">
        <v>274</v>
      </c>
      <c r="E1529" s="41" t="s">
        <v>737</v>
      </c>
      <c r="F1529" s="16">
        <v>680</v>
      </c>
      <c r="G1529" s="16" t="s">
        <v>737</v>
      </c>
      <c r="H1529" s="33">
        <v>1534.2110416666676</v>
      </c>
      <c r="I1529" s="44">
        <v>134626</v>
      </c>
      <c r="J1529" s="44">
        <v>290.5</v>
      </c>
      <c r="K1529" s="46" t="s">
        <v>737</v>
      </c>
      <c r="L1529" s="33">
        <v>20.111999999999998</v>
      </c>
      <c r="M1529" s="33">
        <v>29.562999999999999</v>
      </c>
      <c r="N1529" s="33">
        <v>12.214</v>
      </c>
    </row>
    <row r="1530" spans="1:14" x14ac:dyDescent="0.3">
      <c r="A1530" s="36" t="s">
        <v>20</v>
      </c>
      <c r="B1530" s="4">
        <v>2018</v>
      </c>
      <c r="C1530" s="36" t="s">
        <v>27</v>
      </c>
      <c r="D1530" s="36" t="s">
        <v>274</v>
      </c>
      <c r="E1530" s="41">
        <v>3420</v>
      </c>
      <c r="F1530" s="16">
        <v>6260</v>
      </c>
      <c r="G1530" s="16">
        <v>6258.6</v>
      </c>
      <c r="H1530" s="33">
        <v>1372.7</v>
      </c>
      <c r="I1530" s="44">
        <v>554724</v>
      </c>
      <c r="J1530" s="44">
        <v>1197</v>
      </c>
      <c r="K1530" s="46">
        <v>1.83</v>
      </c>
      <c r="L1530" s="33">
        <v>20.111999999999998</v>
      </c>
      <c r="M1530" s="33">
        <v>29.562999999999999</v>
      </c>
      <c r="N1530" s="33">
        <v>12.214</v>
      </c>
    </row>
    <row r="1531" spans="1:14" x14ac:dyDescent="0.3">
      <c r="A1531" s="36" t="s">
        <v>13</v>
      </c>
      <c r="B1531" s="4">
        <v>2018</v>
      </c>
      <c r="C1531" s="36" t="s">
        <v>49</v>
      </c>
      <c r="D1531" s="36" t="s">
        <v>252</v>
      </c>
      <c r="E1531" s="41">
        <v>3103000</v>
      </c>
      <c r="F1531" s="16">
        <v>12822000</v>
      </c>
      <c r="G1531" s="16">
        <v>12449235.999999998</v>
      </c>
      <c r="H1531" s="33">
        <v>585.5</v>
      </c>
      <c r="I1531" s="44">
        <v>503306600</v>
      </c>
      <c r="J1531" s="44">
        <v>1086050</v>
      </c>
      <c r="K1531" s="46">
        <v>4.0119999999999996</v>
      </c>
      <c r="L1531" s="33">
        <v>24.832000000000001</v>
      </c>
      <c r="M1531" s="33">
        <v>37.042000000000002</v>
      </c>
      <c r="N1531" s="33">
        <v>13.77</v>
      </c>
    </row>
    <row r="1532" spans="1:14" x14ac:dyDescent="0.3">
      <c r="A1532" s="36" t="s">
        <v>18</v>
      </c>
      <c r="B1532" s="4">
        <v>2018</v>
      </c>
      <c r="C1532" s="36" t="s">
        <v>705</v>
      </c>
      <c r="D1532" s="36" t="s">
        <v>252</v>
      </c>
      <c r="E1532" s="41">
        <v>95000</v>
      </c>
      <c r="F1532" s="16">
        <v>7774000</v>
      </c>
      <c r="G1532" s="16">
        <v>7717514.9999999991</v>
      </c>
      <c r="H1532" s="33">
        <v>585.5</v>
      </c>
      <c r="I1532" s="44">
        <v>15409000</v>
      </c>
      <c r="J1532" s="44" t="s">
        <v>571</v>
      </c>
      <c r="K1532" s="46">
        <v>81.236999999999995</v>
      </c>
      <c r="L1532" s="33">
        <v>24.832000000000001</v>
      </c>
      <c r="M1532" s="33">
        <v>37.042000000000002</v>
      </c>
      <c r="N1532" s="33">
        <v>13.77</v>
      </c>
    </row>
    <row r="1533" spans="1:14" x14ac:dyDescent="0.3">
      <c r="A1533" s="36" t="s">
        <v>31</v>
      </c>
      <c r="B1533" s="4">
        <v>2018</v>
      </c>
      <c r="C1533" s="36" t="s">
        <v>27</v>
      </c>
      <c r="D1533" s="36" t="s">
        <v>252</v>
      </c>
      <c r="E1533" s="41">
        <v>5000</v>
      </c>
      <c r="F1533" s="16">
        <v>9700</v>
      </c>
      <c r="G1533" s="16">
        <v>9440</v>
      </c>
      <c r="H1533" s="33">
        <v>585.5</v>
      </c>
      <c r="I1533" s="44">
        <v>1089653.2</v>
      </c>
      <c r="J1533" s="44">
        <v>1750</v>
      </c>
      <c r="K1533" s="46">
        <v>1.8879999999999999</v>
      </c>
      <c r="L1533" s="33">
        <v>24.832000000000001</v>
      </c>
      <c r="M1533" s="33">
        <v>37.042000000000002</v>
      </c>
      <c r="N1533" s="33">
        <v>13.77</v>
      </c>
    </row>
    <row r="1534" spans="1:14" x14ac:dyDescent="0.3">
      <c r="A1534" s="36" t="s">
        <v>32</v>
      </c>
      <c r="B1534" s="4">
        <v>2018</v>
      </c>
      <c r="C1534" s="36" t="s">
        <v>49</v>
      </c>
      <c r="D1534" s="36" t="s">
        <v>252</v>
      </c>
      <c r="E1534" s="41">
        <v>2000</v>
      </c>
      <c r="F1534" s="16">
        <v>1100</v>
      </c>
      <c r="G1534" s="16">
        <v>1400</v>
      </c>
      <c r="H1534" s="33">
        <v>585.5</v>
      </c>
      <c r="I1534" s="44">
        <v>324400</v>
      </c>
      <c r="J1534" s="44">
        <v>700</v>
      </c>
      <c r="K1534" s="46">
        <v>0.7</v>
      </c>
      <c r="L1534" s="33">
        <v>24.832000000000001</v>
      </c>
      <c r="M1534" s="33">
        <v>37.042000000000002</v>
      </c>
      <c r="N1534" s="33">
        <v>13.77</v>
      </c>
    </row>
    <row r="1535" spans="1:14" x14ac:dyDescent="0.3">
      <c r="A1535" s="36" t="s">
        <v>20</v>
      </c>
      <c r="B1535" s="4">
        <v>2018</v>
      </c>
      <c r="C1535" s="36" t="s">
        <v>27</v>
      </c>
      <c r="D1535" s="36" t="s">
        <v>252</v>
      </c>
      <c r="E1535" s="41">
        <v>3520000</v>
      </c>
      <c r="F1535" s="16">
        <v>18262000</v>
      </c>
      <c r="G1535" s="16">
        <v>17842880</v>
      </c>
      <c r="H1535" s="33">
        <v>585.5</v>
      </c>
      <c r="I1535" s="44">
        <v>570944000</v>
      </c>
      <c r="J1535" s="44">
        <v>1232000</v>
      </c>
      <c r="K1535" s="46">
        <v>5.069</v>
      </c>
      <c r="L1535" s="33">
        <v>24.832000000000001</v>
      </c>
      <c r="M1535" s="33">
        <v>37.042000000000002</v>
      </c>
      <c r="N1535" s="33">
        <v>13.77</v>
      </c>
    </row>
    <row r="1536" spans="1:14" x14ac:dyDescent="0.3">
      <c r="A1536" s="36" t="s">
        <v>22</v>
      </c>
      <c r="B1536" s="4">
        <v>2018</v>
      </c>
      <c r="C1536" s="36" t="s">
        <v>49</v>
      </c>
      <c r="D1536" s="36" t="s">
        <v>481</v>
      </c>
      <c r="E1536" s="41">
        <v>1034</v>
      </c>
      <c r="F1536" s="16">
        <v>1011</v>
      </c>
      <c r="G1536" s="16">
        <v>1007.116</v>
      </c>
      <c r="H1536" s="33">
        <v>1350.3</v>
      </c>
      <c r="I1536" s="44">
        <v>167714.79999999999</v>
      </c>
      <c r="J1536" s="44">
        <v>361.9</v>
      </c>
      <c r="K1536" s="46">
        <v>0.97399999999999998</v>
      </c>
      <c r="L1536" s="33">
        <v>26.603999999999999</v>
      </c>
      <c r="M1536" s="33">
        <v>37.094999999999999</v>
      </c>
      <c r="N1536" s="33">
        <v>16.962</v>
      </c>
    </row>
    <row r="1537" spans="1:14" x14ac:dyDescent="0.3">
      <c r="A1537" s="36" t="s">
        <v>22</v>
      </c>
      <c r="B1537" s="4">
        <v>2018</v>
      </c>
      <c r="C1537" s="36" t="s">
        <v>27</v>
      </c>
      <c r="D1537" s="36" t="s">
        <v>481</v>
      </c>
      <c r="E1537" s="41">
        <v>176</v>
      </c>
      <c r="F1537" s="16">
        <v>173</v>
      </c>
      <c r="G1537" s="16">
        <v>174.94399999999999</v>
      </c>
      <c r="H1537" s="33">
        <v>1350.3</v>
      </c>
      <c r="I1537" s="44">
        <v>28547.200000000001</v>
      </c>
      <c r="J1537" s="44">
        <v>61.6</v>
      </c>
      <c r="K1537" s="46">
        <v>0.99399999999999999</v>
      </c>
      <c r="L1537" s="33">
        <v>26.603999999999999</v>
      </c>
      <c r="M1537" s="33">
        <v>37.094999999999999</v>
      </c>
      <c r="N1537" s="33">
        <v>16.962</v>
      </c>
    </row>
    <row r="1538" spans="1:14" x14ac:dyDescent="0.3">
      <c r="A1538" s="36" t="s">
        <v>13</v>
      </c>
      <c r="B1538" s="4">
        <v>2018</v>
      </c>
      <c r="C1538" s="36" t="s">
        <v>49</v>
      </c>
      <c r="D1538" s="36" t="s">
        <v>481</v>
      </c>
      <c r="E1538" s="41">
        <v>1189264</v>
      </c>
      <c r="F1538" s="16">
        <v>4135049</v>
      </c>
      <c r="G1538" s="16">
        <v>3932896.048</v>
      </c>
      <c r="H1538" s="33">
        <v>1350.3</v>
      </c>
      <c r="I1538" s="44">
        <v>192898620.80000001</v>
      </c>
      <c r="J1538" s="44">
        <v>416242.4</v>
      </c>
      <c r="K1538" s="46">
        <v>3.3069999999999999</v>
      </c>
      <c r="L1538" s="33" t="s">
        <v>572</v>
      </c>
      <c r="M1538" s="33">
        <v>37.094999999999999</v>
      </c>
      <c r="N1538" s="33">
        <v>16.962</v>
      </c>
    </row>
    <row r="1539" spans="1:14" x14ac:dyDescent="0.3">
      <c r="A1539" s="36" t="s">
        <v>13</v>
      </c>
      <c r="B1539" s="4">
        <v>2018</v>
      </c>
      <c r="C1539" s="36" t="s">
        <v>27</v>
      </c>
      <c r="D1539" s="36" t="s">
        <v>481</v>
      </c>
      <c r="E1539" s="41">
        <v>742508</v>
      </c>
      <c r="F1539" s="16">
        <v>2533895</v>
      </c>
      <c r="G1539" s="16">
        <v>2381965.6640000003</v>
      </c>
      <c r="H1539" s="33">
        <v>1350.3</v>
      </c>
      <c r="I1539" s="44">
        <v>120434797.59999999</v>
      </c>
      <c r="J1539" s="44">
        <v>259877.8</v>
      </c>
      <c r="K1539" s="46">
        <v>3.2080000000000002</v>
      </c>
      <c r="L1539" s="33">
        <v>26.603999999999999</v>
      </c>
      <c r="M1539" s="33">
        <v>37.094999999999999</v>
      </c>
      <c r="N1539" s="33">
        <v>16.962</v>
      </c>
    </row>
    <row r="1540" spans="1:14" x14ac:dyDescent="0.3">
      <c r="A1540" s="36" t="s">
        <v>18</v>
      </c>
      <c r="B1540" s="4">
        <v>2018</v>
      </c>
      <c r="C1540" s="36" t="s">
        <v>49</v>
      </c>
      <c r="D1540" s="36" t="s">
        <v>481</v>
      </c>
      <c r="E1540" s="41">
        <v>39824</v>
      </c>
      <c r="F1540" s="16">
        <v>3169577</v>
      </c>
      <c r="G1540" s="16">
        <v>3204637.28</v>
      </c>
      <c r="H1540" s="33">
        <v>1350.3</v>
      </c>
      <c r="I1540" s="44">
        <v>6459452.7999999998</v>
      </c>
      <c r="J1540" s="44">
        <v>13938.4</v>
      </c>
      <c r="K1540" s="46">
        <v>80.47</v>
      </c>
      <c r="L1540" s="33">
        <v>26.603999999999999</v>
      </c>
      <c r="M1540" s="33">
        <v>37.094999999999999</v>
      </c>
      <c r="N1540" s="33">
        <v>16.962</v>
      </c>
    </row>
    <row r="1541" spans="1:14" x14ac:dyDescent="0.3">
      <c r="A1541" s="36" t="s">
        <v>31</v>
      </c>
      <c r="B1541" s="4">
        <v>2018</v>
      </c>
      <c r="C1541" s="36" t="s">
        <v>49</v>
      </c>
      <c r="D1541" s="36" t="s">
        <v>481</v>
      </c>
      <c r="E1541" s="41">
        <v>124</v>
      </c>
      <c r="F1541" s="16">
        <v>243</v>
      </c>
      <c r="G1541" s="16">
        <v>245.52</v>
      </c>
      <c r="H1541" s="33">
        <v>994.48985507246334</v>
      </c>
      <c r="I1541" s="44">
        <v>20112.8</v>
      </c>
      <c r="J1541" s="44">
        <v>43.4</v>
      </c>
      <c r="K1541" s="46">
        <v>1.98</v>
      </c>
      <c r="L1541" s="33">
        <v>26.603999999999999</v>
      </c>
      <c r="M1541" s="33">
        <v>36.588238805970164</v>
      </c>
      <c r="N1541" s="33">
        <v>16.962</v>
      </c>
    </row>
    <row r="1542" spans="1:14" x14ac:dyDescent="0.3">
      <c r="A1542" s="36" t="s">
        <v>31</v>
      </c>
      <c r="B1542" s="4">
        <v>2018</v>
      </c>
      <c r="C1542" s="36" t="s">
        <v>27</v>
      </c>
      <c r="D1542" s="36" t="s">
        <v>481</v>
      </c>
      <c r="E1542" s="41">
        <v>2414</v>
      </c>
      <c r="F1542" s="16">
        <v>4733</v>
      </c>
      <c r="G1542" s="16">
        <v>4789.3760000000002</v>
      </c>
      <c r="H1542" s="33">
        <v>1350.3</v>
      </c>
      <c r="I1542" s="44">
        <v>391550.8</v>
      </c>
      <c r="J1542" s="44">
        <v>844.9</v>
      </c>
      <c r="K1542" s="46">
        <v>1.984</v>
      </c>
      <c r="L1542" s="33">
        <v>26.603999999999999</v>
      </c>
      <c r="M1542" s="33">
        <v>37.094999999999999</v>
      </c>
      <c r="N1542" s="33">
        <v>16.962</v>
      </c>
    </row>
    <row r="1543" spans="1:14" x14ac:dyDescent="0.3">
      <c r="A1543" s="36" t="s">
        <v>32</v>
      </c>
      <c r="B1543" s="4">
        <v>2018</v>
      </c>
      <c r="C1543" s="36" t="s">
        <v>49</v>
      </c>
      <c r="D1543" s="36" t="s">
        <v>481</v>
      </c>
      <c r="E1543" s="41">
        <v>26783</v>
      </c>
      <c r="F1543" s="16">
        <v>22628</v>
      </c>
      <c r="G1543" s="16">
        <v>23086.946</v>
      </c>
      <c r="H1543" s="33">
        <v>1350.3</v>
      </c>
      <c r="I1543" s="44">
        <v>4344202.5999999996</v>
      </c>
      <c r="J1543" s="44">
        <v>9374.0499999999993</v>
      </c>
      <c r="K1543" s="46">
        <v>0.86199999999999999</v>
      </c>
      <c r="L1543" s="33">
        <v>26.603999999999999</v>
      </c>
      <c r="M1543" s="33">
        <v>37.094999999999999</v>
      </c>
      <c r="N1543" s="33" t="s">
        <v>573</v>
      </c>
    </row>
    <row r="1544" spans="1:14" x14ac:dyDescent="0.3">
      <c r="A1544" s="36" t="s">
        <v>32</v>
      </c>
      <c r="B1544" s="4">
        <v>2018</v>
      </c>
      <c r="C1544" s="36" t="s">
        <v>27</v>
      </c>
      <c r="D1544" s="36" t="s">
        <v>481</v>
      </c>
      <c r="E1544" s="41">
        <v>5289</v>
      </c>
      <c r="F1544" s="16">
        <v>7828</v>
      </c>
      <c r="G1544" s="16">
        <v>7383.4439999999995</v>
      </c>
      <c r="H1544" s="33">
        <v>1350.3</v>
      </c>
      <c r="I1544" s="44">
        <v>857875.8</v>
      </c>
      <c r="J1544" s="44">
        <v>1851.15</v>
      </c>
      <c r="K1544" s="46">
        <v>1.3959999999999999</v>
      </c>
      <c r="L1544" s="33">
        <v>26.603999999999999</v>
      </c>
      <c r="M1544" s="33">
        <v>37.094999999999999</v>
      </c>
      <c r="N1544" s="33">
        <v>16.962</v>
      </c>
    </row>
    <row r="1545" spans="1:14" x14ac:dyDescent="0.3">
      <c r="A1545" s="36" t="s">
        <v>20</v>
      </c>
      <c r="B1545" s="4">
        <v>2018</v>
      </c>
      <c r="C1545" s="36" t="s">
        <v>27</v>
      </c>
      <c r="D1545" s="36" t="s">
        <v>481</v>
      </c>
      <c r="E1545" s="41">
        <v>4844</v>
      </c>
      <c r="F1545" s="16">
        <v>9093</v>
      </c>
      <c r="G1545" s="16">
        <v>8753.1080000000002</v>
      </c>
      <c r="H1545" s="33">
        <v>1350.3</v>
      </c>
      <c r="I1545" s="44">
        <v>785696.8</v>
      </c>
      <c r="J1545" s="44">
        <v>1695.4</v>
      </c>
      <c r="K1545" s="46">
        <v>1.8069999999999999</v>
      </c>
      <c r="L1545" s="33">
        <v>26.603999999999999</v>
      </c>
      <c r="M1545" s="33">
        <v>36.588238805970164</v>
      </c>
      <c r="N1545" s="33">
        <v>16.962</v>
      </c>
    </row>
    <row r="1546" spans="1:14" x14ac:dyDescent="0.3">
      <c r="A1546" s="36" t="s">
        <v>13</v>
      </c>
      <c r="B1546" s="4">
        <v>2018</v>
      </c>
      <c r="C1546" s="36" t="s">
        <v>49</v>
      </c>
      <c r="D1546" s="36" t="s">
        <v>264</v>
      </c>
      <c r="E1546" s="41">
        <v>35340</v>
      </c>
      <c r="F1546" s="16">
        <v>93453</v>
      </c>
      <c r="G1546" s="16">
        <v>88562.04</v>
      </c>
      <c r="H1546" s="33">
        <v>2169.1</v>
      </c>
      <c r="I1546" s="44">
        <v>5732148</v>
      </c>
      <c r="J1546" s="44">
        <v>12369</v>
      </c>
      <c r="K1546" s="46">
        <v>2.5059999999999998</v>
      </c>
      <c r="L1546" s="33">
        <v>24.155000000000001</v>
      </c>
      <c r="M1546" s="33">
        <v>31.878</v>
      </c>
      <c r="N1546" s="33">
        <v>16.628</v>
      </c>
    </row>
    <row r="1547" spans="1:14" x14ac:dyDescent="0.3">
      <c r="A1547" s="36" t="s">
        <v>13</v>
      </c>
      <c r="B1547" s="4">
        <v>2018</v>
      </c>
      <c r="C1547" s="36" t="s">
        <v>49</v>
      </c>
      <c r="D1547" s="36" t="s">
        <v>264</v>
      </c>
      <c r="E1547" s="41">
        <v>15382</v>
      </c>
      <c r="F1547" s="16">
        <v>16212.628000000001</v>
      </c>
      <c r="G1547" s="16">
        <v>16212.628000000001</v>
      </c>
      <c r="H1547" s="33">
        <v>2169.1</v>
      </c>
      <c r="I1547" s="44">
        <v>2494960.4</v>
      </c>
      <c r="J1547" s="44">
        <v>5383.7</v>
      </c>
      <c r="K1547" s="46">
        <v>1.054</v>
      </c>
      <c r="L1547" s="33">
        <v>24.155000000000001</v>
      </c>
      <c r="M1547" s="33">
        <v>31.878</v>
      </c>
      <c r="N1547" s="33">
        <v>16.628</v>
      </c>
    </row>
    <row r="1548" spans="1:14" x14ac:dyDescent="0.3">
      <c r="A1548" s="36" t="s">
        <v>13</v>
      </c>
      <c r="B1548" s="4">
        <v>2018</v>
      </c>
      <c r="C1548" s="36" t="s">
        <v>120</v>
      </c>
      <c r="D1548" s="36" t="s">
        <v>264</v>
      </c>
      <c r="E1548" s="41">
        <v>70742</v>
      </c>
      <c r="F1548" s="16">
        <v>232551</v>
      </c>
      <c r="G1548" s="16">
        <v>217743.87599999999</v>
      </c>
      <c r="H1548" s="33">
        <v>2169.1</v>
      </c>
      <c r="I1548" s="44">
        <v>11474352.4</v>
      </c>
      <c r="J1548" s="44">
        <v>24759.7</v>
      </c>
      <c r="K1548" s="46">
        <v>3.0779999999999998</v>
      </c>
      <c r="L1548" s="33">
        <v>24.155000000000001</v>
      </c>
      <c r="M1548" s="33">
        <v>31.878</v>
      </c>
      <c r="N1548" s="33">
        <v>17.101166666666678</v>
      </c>
    </row>
    <row r="1549" spans="1:14" x14ac:dyDescent="0.3">
      <c r="A1549" s="36" t="s">
        <v>13</v>
      </c>
      <c r="B1549" s="4">
        <v>2018</v>
      </c>
      <c r="C1549" s="36" t="s">
        <v>324</v>
      </c>
      <c r="D1549" s="36" t="s">
        <v>264</v>
      </c>
      <c r="E1549" s="41">
        <v>147900</v>
      </c>
      <c r="F1549" s="16">
        <v>450930</v>
      </c>
      <c r="G1549" s="16">
        <v>448728.6</v>
      </c>
      <c r="H1549" s="33">
        <v>2169.1</v>
      </c>
      <c r="I1549" s="44">
        <v>23989380</v>
      </c>
      <c r="J1549" s="44">
        <v>51765</v>
      </c>
      <c r="K1549" s="46">
        <v>3.0339999999999998</v>
      </c>
      <c r="L1549" s="33">
        <v>24.155000000000001</v>
      </c>
      <c r="M1549" s="33">
        <v>31.878</v>
      </c>
      <c r="N1549" s="33">
        <v>16.628</v>
      </c>
    </row>
    <row r="1550" spans="1:14" x14ac:dyDescent="0.3">
      <c r="A1550" s="36" t="s">
        <v>18</v>
      </c>
      <c r="B1550" s="4">
        <v>2018</v>
      </c>
      <c r="C1550" s="36" t="s">
        <v>705</v>
      </c>
      <c r="D1550" s="36" t="s">
        <v>264</v>
      </c>
      <c r="E1550" s="41">
        <v>647.77605425489696</v>
      </c>
      <c r="F1550" s="16">
        <v>35914</v>
      </c>
      <c r="G1550" s="16">
        <v>35914</v>
      </c>
      <c r="H1550" s="33">
        <v>2169.1</v>
      </c>
      <c r="I1550" s="44">
        <v>107376.4</v>
      </c>
      <c r="J1550" s="44">
        <v>270.32444444444445</v>
      </c>
      <c r="K1550" s="46">
        <v>55.442</v>
      </c>
      <c r="L1550" s="33">
        <v>24.155000000000001</v>
      </c>
      <c r="M1550" s="33" t="s">
        <v>574</v>
      </c>
      <c r="N1550" s="33">
        <v>16.628</v>
      </c>
    </row>
    <row r="1551" spans="1:14" x14ac:dyDescent="0.3">
      <c r="A1551" s="36" t="s">
        <v>32</v>
      </c>
      <c r="B1551" s="4">
        <v>2018</v>
      </c>
      <c r="C1551" s="36" t="s">
        <v>49</v>
      </c>
      <c r="D1551" s="36" t="s">
        <v>264</v>
      </c>
      <c r="E1551" s="41">
        <v>2526</v>
      </c>
      <c r="F1551" s="16">
        <v>1471</v>
      </c>
      <c r="G1551" s="16">
        <v>1480.2359999999999</v>
      </c>
      <c r="H1551" s="33">
        <v>2169.1</v>
      </c>
      <c r="I1551" s="44">
        <v>409717.2</v>
      </c>
      <c r="J1551" s="44">
        <v>884.1</v>
      </c>
      <c r="K1551" s="46">
        <v>0.58599999999999997</v>
      </c>
      <c r="L1551" s="33">
        <v>24.155000000000001</v>
      </c>
      <c r="M1551" s="33">
        <v>31.878</v>
      </c>
      <c r="N1551" s="33">
        <v>16.628</v>
      </c>
    </row>
    <row r="1552" spans="1:14" x14ac:dyDescent="0.3">
      <c r="A1552" s="36" t="s">
        <v>32</v>
      </c>
      <c r="B1552" s="4">
        <v>2018</v>
      </c>
      <c r="C1552" s="36" t="s">
        <v>27</v>
      </c>
      <c r="D1552" s="36" t="s">
        <v>264</v>
      </c>
      <c r="E1552" s="41">
        <v>2334</v>
      </c>
      <c r="F1552" s="16">
        <v>1631.4659999999999</v>
      </c>
      <c r="G1552" s="16">
        <v>1631.4659999999999</v>
      </c>
      <c r="H1552" s="33">
        <v>2169.1</v>
      </c>
      <c r="I1552" s="44">
        <v>378574.8</v>
      </c>
      <c r="J1552" s="44">
        <v>816.9</v>
      </c>
      <c r="K1552" s="46">
        <v>0.69899999999999995</v>
      </c>
      <c r="L1552" s="33">
        <v>24.155000000000001</v>
      </c>
      <c r="M1552" s="33">
        <v>31.878</v>
      </c>
      <c r="N1552" s="33">
        <v>17.101166666666678</v>
      </c>
    </row>
    <row r="1553" spans="1:14" x14ac:dyDescent="0.3">
      <c r="A1553" s="36" t="s">
        <v>20</v>
      </c>
      <c r="B1553" s="4">
        <v>2018</v>
      </c>
      <c r="C1553" s="36" t="s">
        <v>27</v>
      </c>
      <c r="D1553" s="36" t="s">
        <v>264</v>
      </c>
      <c r="E1553" s="41">
        <v>157</v>
      </c>
      <c r="F1553" s="16">
        <v>332</v>
      </c>
      <c r="G1553" s="16">
        <v>327.50199999999995</v>
      </c>
      <c r="H1553" s="33">
        <v>2169.1</v>
      </c>
      <c r="I1553" s="44">
        <v>25465.4</v>
      </c>
      <c r="J1553" s="44">
        <v>54.95</v>
      </c>
      <c r="K1553" s="46">
        <v>2.0859999999999999</v>
      </c>
      <c r="L1553" s="33">
        <v>24.155000000000001</v>
      </c>
      <c r="M1553" s="33">
        <v>31.878</v>
      </c>
      <c r="N1553" s="33">
        <v>16.628</v>
      </c>
    </row>
    <row r="1554" spans="1:14" x14ac:dyDescent="0.3">
      <c r="A1554" s="36" t="s">
        <v>13</v>
      </c>
      <c r="B1554" s="4">
        <v>2018</v>
      </c>
      <c r="C1554" s="36" t="s">
        <v>49</v>
      </c>
      <c r="D1554" s="36" t="s">
        <v>253</v>
      </c>
      <c r="E1554" s="41">
        <v>5894983</v>
      </c>
      <c r="F1554" s="16">
        <v>15932429</v>
      </c>
      <c r="G1554" s="16">
        <v>15362325.697999999</v>
      </c>
      <c r="H1554" s="33">
        <v>792.8</v>
      </c>
      <c r="I1554" s="44">
        <v>956166242.60000002</v>
      </c>
      <c r="J1554" s="44">
        <v>2063244.05</v>
      </c>
      <c r="K1554" s="46">
        <v>2.6059999999999999</v>
      </c>
      <c r="L1554" s="33">
        <v>25.934999999999999</v>
      </c>
      <c r="M1554" s="33">
        <v>37.265000000000001</v>
      </c>
      <c r="N1554" s="33">
        <v>15.416</v>
      </c>
    </row>
    <row r="1555" spans="1:14" x14ac:dyDescent="0.3">
      <c r="A1555" s="36" t="s">
        <v>13</v>
      </c>
      <c r="B1555" s="4">
        <v>2018</v>
      </c>
      <c r="C1555" s="36" t="s">
        <v>120</v>
      </c>
      <c r="D1555" s="36" t="s">
        <v>253</v>
      </c>
      <c r="E1555" s="41">
        <v>29145</v>
      </c>
      <c r="F1555" s="16">
        <v>87266</v>
      </c>
      <c r="G1555" s="16">
        <v>77613.134999999995</v>
      </c>
      <c r="H1555" s="33">
        <v>-792.8</v>
      </c>
      <c r="I1555" s="44">
        <v>490567258.74315786</v>
      </c>
      <c r="J1555" s="44">
        <v>10200.75</v>
      </c>
      <c r="K1555" s="46">
        <v>2.6629999999999998</v>
      </c>
      <c r="L1555" s="33">
        <v>25.934999999999999</v>
      </c>
      <c r="M1555" s="33">
        <v>37.265000000000001</v>
      </c>
      <c r="N1555" s="33">
        <v>15.416</v>
      </c>
    </row>
    <row r="1556" spans="1:14" x14ac:dyDescent="0.3">
      <c r="A1556" s="36" t="s">
        <v>18</v>
      </c>
      <c r="B1556" s="4">
        <v>2018</v>
      </c>
      <c r="C1556" s="36" t="s">
        <v>49</v>
      </c>
      <c r="D1556" s="36" t="s">
        <v>253</v>
      </c>
      <c r="E1556" s="41" t="s">
        <v>575</v>
      </c>
      <c r="F1556" s="16">
        <v>179698158</v>
      </c>
      <c r="G1556" s="16">
        <v>152948860.29000002</v>
      </c>
      <c r="H1556" s="33">
        <v>792.8</v>
      </c>
      <c r="I1556" s="44">
        <v>346050263.13333333</v>
      </c>
      <c r="J1556" s="44">
        <v>778331.75</v>
      </c>
      <c r="K1556" s="46">
        <v>68.778000000000006</v>
      </c>
      <c r="L1556" s="33">
        <v>25.934999999999999</v>
      </c>
      <c r="M1556" s="33">
        <v>37.265000000000001</v>
      </c>
      <c r="N1556" s="33">
        <v>15.416</v>
      </c>
    </row>
    <row r="1557" spans="1:14" x14ac:dyDescent="0.3">
      <c r="A1557" s="36" t="s">
        <v>31</v>
      </c>
      <c r="B1557" s="4">
        <v>2018</v>
      </c>
      <c r="C1557" s="36" t="s">
        <v>120</v>
      </c>
      <c r="D1557" s="36" t="s">
        <v>253</v>
      </c>
      <c r="E1557" s="41">
        <v>1245</v>
      </c>
      <c r="F1557" s="16">
        <v>1699</v>
      </c>
      <c r="G1557" s="16">
        <v>1691.9549999999999</v>
      </c>
      <c r="H1557" s="33">
        <v>792.8</v>
      </c>
      <c r="I1557" s="44">
        <v>201939</v>
      </c>
      <c r="J1557" s="44">
        <v>435.75</v>
      </c>
      <c r="K1557" s="46">
        <v>1.359</v>
      </c>
      <c r="L1557" s="33">
        <v>25.934999999999999</v>
      </c>
      <c r="M1557" s="33">
        <v>37.265000000000001</v>
      </c>
      <c r="N1557" s="33">
        <v>15.416</v>
      </c>
    </row>
    <row r="1558" spans="1:14" x14ac:dyDescent="0.3">
      <c r="A1558" s="36" t="s">
        <v>32</v>
      </c>
      <c r="B1558" s="4">
        <v>2018</v>
      </c>
      <c r="C1558" s="36" t="s">
        <v>49</v>
      </c>
      <c r="D1558" s="36" t="s">
        <v>253</v>
      </c>
      <c r="E1558" s="41">
        <v>521486</v>
      </c>
      <c r="F1558" s="16">
        <v>289614</v>
      </c>
      <c r="G1558" s="16">
        <v>350438.592</v>
      </c>
      <c r="H1558" s="33">
        <v>792.8</v>
      </c>
      <c r="I1558" s="44">
        <v>84585029.200000003</v>
      </c>
      <c r="J1558" s="44">
        <v>182520.1</v>
      </c>
      <c r="K1558" s="46">
        <v>0.67200000000000004</v>
      </c>
      <c r="L1558" s="33">
        <v>25.934999999999999</v>
      </c>
      <c r="M1558" s="33">
        <v>37.265000000000001</v>
      </c>
      <c r="N1558" s="33">
        <v>15.416</v>
      </c>
    </row>
    <row r="1559" spans="1:14" x14ac:dyDescent="0.3">
      <c r="A1559" s="36" t="s">
        <v>32</v>
      </c>
      <c r="B1559" s="4">
        <v>2018</v>
      </c>
      <c r="C1559" s="36" t="s">
        <v>120</v>
      </c>
      <c r="D1559" s="36" t="s">
        <v>253</v>
      </c>
      <c r="E1559" s="41">
        <v>45514</v>
      </c>
      <c r="F1559" s="16">
        <v>35754</v>
      </c>
      <c r="G1559" s="16">
        <v>37458.021999999997</v>
      </c>
      <c r="H1559" s="33">
        <v>792.8</v>
      </c>
      <c r="I1559" s="44">
        <v>7382370.7999999998</v>
      </c>
      <c r="J1559" s="44">
        <v>15929.9</v>
      </c>
      <c r="K1559" s="46">
        <v>0.82299999999999995</v>
      </c>
      <c r="L1559" s="33">
        <v>25.934999999999999</v>
      </c>
      <c r="M1559" s="33">
        <v>37.265000000000001</v>
      </c>
      <c r="N1559" s="33">
        <v>15.416</v>
      </c>
    </row>
    <row r="1560" spans="1:14" x14ac:dyDescent="0.3">
      <c r="A1560" s="36" t="s">
        <v>20</v>
      </c>
      <c r="B1560" s="4">
        <v>2018</v>
      </c>
      <c r="C1560" s="36" t="s">
        <v>27</v>
      </c>
      <c r="D1560" s="36" t="s">
        <v>253</v>
      </c>
      <c r="E1560" s="41">
        <v>9855900</v>
      </c>
      <c r="F1560" s="16">
        <v>38039724</v>
      </c>
      <c r="G1560" s="16">
        <v>38004350.399999999</v>
      </c>
      <c r="H1560" s="33">
        <v>792.8</v>
      </c>
      <c r="I1560" s="44">
        <v>1598626980</v>
      </c>
      <c r="J1560" s="44">
        <v>3449565</v>
      </c>
      <c r="K1560" s="46">
        <v>3.8559999999999999</v>
      </c>
      <c r="L1560" s="33">
        <v>25.934999999999999</v>
      </c>
      <c r="M1560" s="33">
        <v>37.265000000000001</v>
      </c>
      <c r="N1560" s="33">
        <v>15.416</v>
      </c>
    </row>
    <row r="1561" spans="1:14" x14ac:dyDescent="0.3">
      <c r="A1561" s="36" t="s">
        <v>22</v>
      </c>
      <c r="B1561" s="4">
        <v>2018</v>
      </c>
      <c r="C1561" s="36" t="s">
        <v>49</v>
      </c>
      <c r="D1561" s="36" t="s">
        <v>295</v>
      </c>
      <c r="E1561" s="41">
        <v>94004</v>
      </c>
      <c r="F1561" s="16">
        <v>128315.46</v>
      </c>
      <c r="G1561" s="16">
        <v>128315.46</v>
      </c>
      <c r="H1561" s="33">
        <v>1373</v>
      </c>
      <c r="I1561" s="44">
        <v>15247448.800000001</v>
      </c>
      <c r="J1561" s="44">
        <v>32901.4</v>
      </c>
      <c r="K1561" s="46">
        <v>1.365</v>
      </c>
      <c r="L1561" s="33">
        <v>19.105</v>
      </c>
      <c r="M1561" s="33">
        <v>29.103999999999999</v>
      </c>
      <c r="N1561" s="33">
        <v>10.581</v>
      </c>
    </row>
    <row r="1562" spans="1:14" x14ac:dyDescent="0.3">
      <c r="A1562" s="36" t="s">
        <v>13</v>
      </c>
      <c r="B1562" s="4">
        <v>2018</v>
      </c>
      <c r="C1562" s="36" t="s">
        <v>49</v>
      </c>
      <c r="D1562" s="36" t="s">
        <v>295</v>
      </c>
      <c r="E1562" s="41">
        <v>243666</v>
      </c>
      <c r="F1562" s="16">
        <v>574963</v>
      </c>
      <c r="G1562" s="16">
        <v>439817.13</v>
      </c>
      <c r="H1562" s="33">
        <v>1422.0957701149423</v>
      </c>
      <c r="I1562" s="44">
        <v>39522625.200000003</v>
      </c>
      <c r="J1562" s="44">
        <v>85283.1</v>
      </c>
      <c r="K1562" s="46">
        <v>1.8049999999999999</v>
      </c>
      <c r="L1562" s="33">
        <v>19.105</v>
      </c>
      <c r="M1562" s="33">
        <v>29.103999999999999</v>
      </c>
      <c r="N1562" s="33">
        <v>10.581</v>
      </c>
    </row>
    <row r="1563" spans="1:14" x14ac:dyDescent="0.3">
      <c r="A1563" s="36" t="s">
        <v>13</v>
      </c>
      <c r="B1563" s="4">
        <v>2018</v>
      </c>
      <c r="C1563" s="36" t="s">
        <v>120</v>
      </c>
      <c r="D1563" s="36" t="s">
        <v>295</v>
      </c>
      <c r="E1563" s="41">
        <v>15682</v>
      </c>
      <c r="F1563" s="16">
        <v>51570</v>
      </c>
      <c r="G1563" s="16">
        <v>51484.006000000001</v>
      </c>
      <c r="H1563" s="33">
        <v>1373</v>
      </c>
      <c r="I1563" s="44">
        <v>2543620.4</v>
      </c>
      <c r="J1563" s="44">
        <v>5488.7</v>
      </c>
      <c r="K1563" s="46">
        <v>3.2829999999999999</v>
      </c>
      <c r="L1563" s="33">
        <v>19.105</v>
      </c>
      <c r="M1563" s="33">
        <v>29.103999999999999</v>
      </c>
      <c r="N1563" s="33">
        <v>10.581</v>
      </c>
    </row>
    <row r="1564" spans="1:14" x14ac:dyDescent="0.3">
      <c r="A1564" s="36" t="s">
        <v>18</v>
      </c>
      <c r="B1564" s="4">
        <v>2018</v>
      </c>
      <c r="C1564" s="36" t="s">
        <v>705</v>
      </c>
      <c r="D1564" s="36" t="s">
        <v>295</v>
      </c>
      <c r="E1564" s="41">
        <v>92863</v>
      </c>
      <c r="F1564" s="16">
        <v>6459016</v>
      </c>
      <c r="G1564" s="16">
        <v>6788285.2999999998</v>
      </c>
      <c r="H1564" s="33">
        <v>1373</v>
      </c>
      <c r="I1564" s="44">
        <v>15062378.6</v>
      </c>
      <c r="J1564" s="44">
        <v>32502.05</v>
      </c>
      <c r="K1564" s="46">
        <v>73.099999999999994</v>
      </c>
      <c r="L1564" s="33">
        <v>19.105</v>
      </c>
      <c r="M1564" s="33">
        <v>29.103999999999999</v>
      </c>
      <c r="N1564" s="33">
        <v>10.581</v>
      </c>
    </row>
    <row r="1565" spans="1:14" x14ac:dyDescent="0.3">
      <c r="A1565" s="36" t="s">
        <v>31</v>
      </c>
      <c r="B1565" s="4">
        <v>2018</v>
      </c>
      <c r="C1565" s="36" t="s">
        <v>49</v>
      </c>
      <c r="D1565" s="36" t="s">
        <v>295</v>
      </c>
      <c r="E1565" s="41">
        <v>5</v>
      </c>
      <c r="F1565" s="16">
        <v>3</v>
      </c>
      <c r="G1565" s="16">
        <v>3</v>
      </c>
      <c r="H1565" s="33">
        <v>1373</v>
      </c>
      <c r="I1565" s="44">
        <v>811</v>
      </c>
      <c r="J1565" s="44">
        <v>1.75</v>
      </c>
      <c r="K1565" s="46">
        <v>0.6</v>
      </c>
      <c r="L1565" s="33">
        <v>19.105</v>
      </c>
      <c r="M1565" s="33">
        <v>29.103999999999999</v>
      </c>
      <c r="N1565" s="33">
        <v>10.581</v>
      </c>
    </row>
    <row r="1566" spans="1:14" x14ac:dyDescent="0.3">
      <c r="A1566" s="36" t="s">
        <v>31</v>
      </c>
      <c r="B1566" s="4">
        <v>2018</v>
      </c>
      <c r="C1566" s="36" t="s">
        <v>120</v>
      </c>
      <c r="D1566" s="36" t="s">
        <v>295</v>
      </c>
      <c r="E1566" s="41">
        <v>3</v>
      </c>
      <c r="F1566" s="16">
        <v>3</v>
      </c>
      <c r="G1566" s="16">
        <v>3</v>
      </c>
      <c r="H1566" s="33">
        <v>1373</v>
      </c>
      <c r="I1566" s="44">
        <v>486.6</v>
      </c>
      <c r="J1566" s="44">
        <v>1.05</v>
      </c>
      <c r="K1566" s="46">
        <v>1</v>
      </c>
      <c r="L1566" s="33">
        <v>19.842500000000001</v>
      </c>
      <c r="M1566" s="33">
        <v>29.103999999999999</v>
      </c>
      <c r="N1566" s="33">
        <v>10.581</v>
      </c>
    </row>
    <row r="1567" spans="1:14" x14ac:dyDescent="0.3">
      <c r="A1567" s="36" t="s">
        <v>32</v>
      </c>
      <c r="B1567" s="4">
        <v>2018</v>
      </c>
      <c r="C1567" s="36" t="s">
        <v>49</v>
      </c>
      <c r="D1567" s="36" t="s">
        <v>295</v>
      </c>
      <c r="E1567" s="41">
        <v>12491</v>
      </c>
      <c r="F1567" s="16">
        <v>10727</v>
      </c>
      <c r="G1567" s="16">
        <v>11878.940999999999</v>
      </c>
      <c r="H1567" s="33">
        <v>1373</v>
      </c>
      <c r="I1567" s="44">
        <v>2026040.2</v>
      </c>
      <c r="J1567" s="44">
        <v>4371.8500000000004</v>
      </c>
      <c r="K1567" s="46">
        <v>0.95099999999999996</v>
      </c>
      <c r="L1567" s="33">
        <v>19.105</v>
      </c>
      <c r="M1567" s="33">
        <v>29.103999999999999</v>
      </c>
      <c r="N1567" s="33">
        <v>10.581</v>
      </c>
    </row>
    <row r="1568" spans="1:14" x14ac:dyDescent="0.3">
      <c r="A1568" s="36" t="s">
        <v>32</v>
      </c>
      <c r="B1568" s="4">
        <v>2018</v>
      </c>
      <c r="C1568" s="36" t="s">
        <v>120</v>
      </c>
      <c r="D1568" s="36" t="s">
        <v>295</v>
      </c>
      <c r="E1568" s="41">
        <v>49</v>
      </c>
      <c r="F1568" s="16">
        <v>32</v>
      </c>
      <c r="G1568" s="16">
        <v>40.424999999999997</v>
      </c>
      <c r="H1568" s="33">
        <v>1373</v>
      </c>
      <c r="I1568" s="44">
        <v>7947.8</v>
      </c>
      <c r="J1568" s="44">
        <v>17.149999999999999</v>
      </c>
      <c r="K1568" s="46">
        <v>0.82499999999999996</v>
      </c>
      <c r="L1568" s="33">
        <v>19.105</v>
      </c>
      <c r="M1568" s="33">
        <v>29.103999999999999</v>
      </c>
      <c r="N1568" s="33">
        <v>10.581</v>
      </c>
    </row>
    <row r="1569" spans="1:14" x14ac:dyDescent="0.3">
      <c r="A1569" s="36" t="s">
        <v>20</v>
      </c>
      <c r="B1569" s="4">
        <v>2018</v>
      </c>
      <c r="C1569" s="36" t="s">
        <v>27</v>
      </c>
      <c r="D1569" s="36" t="s">
        <v>295</v>
      </c>
      <c r="E1569" s="41" t="s">
        <v>737</v>
      </c>
      <c r="F1569" s="16">
        <v>927657</v>
      </c>
      <c r="G1569" s="16" t="s">
        <v>737</v>
      </c>
      <c r="H1569" s="33">
        <v>1373</v>
      </c>
      <c r="I1569" s="44">
        <v>49868714.399999999</v>
      </c>
      <c r="J1569" s="44">
        <v>107608.2</v>
      </c>
      <c r="K1569" s="46" t="s">
        <v>737</v>
      </c>
      <c r="L1569" s="33">
        <v>19.105</v>
      </c>
      <c r="M1569" s="33">
        <v>29.103999999999999</v>
      </c>
      <c r="N1569" s="33">
        <v>10.581</v>
      </c>
    </row>
    <row r="1570" spans="1:14" x14ac:dyDescent="0.3">
      <c r="A1570" s="36" t="s">
        <v>22</v>
      </c>
      <c r="B1570" s="4">
        <v>2018</v>
      </c>
      <c r="C1570" s="36" t="s">
        <v>176</v>
      </c>
      <c r="D1570" s="36" t="s">
        <v>28</v>
      </c>
      <c r="E1570" s="41">
        <v>3274</v>
      </c>
      <c r="F1570" s="16">
        <v>2929</v>
      </c>
      <c r="G1570" s="16">
        <v>2422.7599999999998</v>
      </c>
      <c r="H1570" s="33">
        <v>2012.6</v>
      </c>
      <c r="I1570" s="44">
        <v>531042.80000000005</v>
      </c>
      <c r="J1570" s="44">
        <v>1145.9000000000001</v>
      </c>
      <c r="K1570" s="46">
        <v>0.74</v>
      </c>
      <c r="L1570" s="33">
        <v>25.387</v>
      </c>
      <c r="M1570" s="33">
        <v>34.793999999999997</v>
      </c>
      <c r="N1570" s="33">
        <v>16.445</v>
      </c>
    </row>
    <row r="1571" spans="1:14" x14ac:dyDescent="0.3">
      <c r="A1571" s="36" t="s">
        <v>13</v>
      </c>
      <c r="B1571" s="4">
        <v>2018</v>
      </c>
      <c r="C1571" s="36" t="s">
        <v>176</v>
      </c>
      <c r="D1571" s="36" t="s">
        <v>28</v>
      </c>
      <c r="E1571" s="41">
        <v>230980</v>
      </c>
      <c r="F1571" s="16">
        <v>609496</v>
      </c>
      <c r="G1571" s="16">
        <v>617178.56000000006</v>
      </c>
      <c r="H1571" s="33">
        <v>2012.6</v>
      </c>
      <c r="I1571" s="44">
        <v>37464956</v>
      </c>
      <c r="J1571" s="44">
        <v>80843</v>
      </c>
      <c r="K1571" s="46">
        <v>2.6720000000000002</v>
      </c>
      <c r="L1571" s="33">
        <v>25.387</v>
      </c>
      <c r="M1571" s="33">
        <v>34.793999999999997</v>
      </c>
      <c r="N1571" s="33">
        <v>16.445</v>
      </c>
    </row>
    <row r="1572" spans="1:14" x14ac:dyDescent="0.3">
      <c r="A1572" s="36" t="s">
        <v>13</v>
      </c>
      <c r="B1572" s="4">
        <v>2018</v>
      </c>
      <c r="C1572" s="36" t="s">
        <v>27</v>
      </c>
      <c r="D1572" s="36" t="s">
        <v>28</v>
      </c>
      <c r="E1572" s="41">
        <v>1279500</v>
      </c>
      <c r="F1572" s="16">
        <v>4615344</v>
      </c>
      <c r="G1572" s="16">
        <v>4427070</v>
      </c>
      <c r="H1572" s="33">
        <v>2012.6</v>
      </c>
      <c r="I1572" s="44">
        <v>207534900</v>
      </c>
      <c r="J1572" s="44">
        <v>447825</v>
      </c>
      <c r="K1572" s="46">
        <v>3.46</v>
      </c>
      <c r="L1572" s="33">
        <v>25.387</v>
      </c>
      <c r="M1572" s="33">
        <v>34.793999999999997</v>
      </c>
      <c r="N1572" s="33">
        <v>16.445</v>
      </c>
    </row>
    <row r="1573" spans="1:14" x14ac:dyDescent="0.3">
      <c r="A1573" s="36" t="s">
        <v>13</v>
      </c>
      <c r="B1573" s="4">
        <v>2018</v>
      </c>
      <c r="C1573" s="36" t="s">
        <v>324</v>
      </c>
      <c r="D1573" s="36" t="s">
        <v>28</v>
      </c>
      <c r="E1573" s="41">
        <v>4002092</v>
      </c>
      <c r="F1573" s="16">
        <v>11282409</v>
      </c>
      <c r="G1573" s="16">
        <v>10985742.540000001</v>
      </c>
      <c r="H1573" s="33">
        <v>2012.6</v>
      </c>
      <c r="I1573" s="44">
        <v>649139322.39999998</v>
      </c>
      <c r="J1573" s="44">
        <v>1400732.2</v>
      </c>
      <c r="K1573" s="46">
        <v>2.7450000000000001</v>
      </c>
      <c r="L1573" s="33">
        <v>25.387</v>
      </c>
      <c r="M1573" s="33">
        <v>34.793999999999997</v>
      </c>
      <c r="N1573" s="33">
        <v>16.445</v>
      </c>
    </row>
    <row r="1574" spans="1:14" x14ac:dyDescent="0.3">
      <c r="A1574" s="36" t="s">
        <v>18</v>
      </c>
      <c r="B1574" s="4">
        <v>2018</v>
      </c>
      <c r="C1574" s="36" t="s">
        <v>705</v>
      </c>
      <c r="D1574" s="36" t="s">
        <v>28</v>
      </c>
      <c r="E1574" s="41">
        <v>18805</v>
      </c>
      <c r="F1574" s="16">
        <v>1588816</v>
      </c>
      <c r="G1574" s="16">
        <v>1589680.675</v>
      </c>
      <c r="H1574" s="33">
        <v>2012.6</v>
      </c>
      <c r="I1574" s="44">
        <v>3050171</v>
      </c>
      <c r="J1574" s="44">
        <v>6581.75</v>
      </c>
      <c r="K1574" s="46">
        <v>84.534999999999997</v>
      </c>
      <c r="L1574" s="33">
        <v>25.387</v>
      </c>
      <c r="M1574" s="33">
        <v>34.793999999999997</v>
      </c>
      <c r="N1574" s="33">
        <v>16.445</v>
      </c>
    </row>
    <row r="1575" spans="1:14" x14ac:dyDescent="0.3">
      <c r="A1575" s="36" t="s">
        <v>31</v>
      </c>
      <c r="B1575" s="4">
        <v>2018</v>
      </c>
      <c r="C1575" s="36" t="s">
        <v>49</v>
      </c>
      <c r="D1575" s="36" t="s">
        <v>28</v>
      </c>
      <c r="E1575" s="41">
        <v>8454</v>
      </c>
      <c r="F1575" s="16">
        <v>8050</v>
      </c>
      <c r="G1575" s="16">
        <v>9924.9959999999992</v>
      </c>
      <c r="H1575" s="33">
        <v>2012.6</v>
      </c>
      <c r="I1575" s="44">
        <v>1371238.8</v>
      </c>
      <c r="J1575" s="44">
        <v>2303.7511111111112</v>
      </c>
      <c r="K1575" s="46">
        <v>1.1739999999999999</v>
      </c>
      <c r="L1575" s="33">
        <v>25.387</v>
      </c>
      <c r="M1575" s="33">
        <v>34.793999999999997</v>
      </c>
      <c r="N1575" s="33">
        <v>16.445</v>
      </c>
    </row>
    <row r="1576" spans="1:14" x14ac:dyDescent="0.3">
      <c r="A1576" s="36" t="s">
        <v>32</v>
      </c>
      <c r="B1576" s="4">
        <v>2018</v>
      </c>
      <c r="C1576" s="36" t="s">
        <v>49</v>
      </c>
      <c r="D1576" s="36" t="s">
        <v>28</v>
      </c>
      <c r="E1576" s="41">
        <v>66685</v>
      </c>
      <c r="F1576" s="16">
        <v>43811</v>
      </c>
      <c r="G1576" s="16">
        <v>38410.559999999998</v>
      </c>
      <c r="H1576" s="33">
        <v>2012.6</v>
      </c>
      <c r="I1576" s="44">
        <v>10816307</v>
      </c>
      <c r="J1576" s="44">
        <v>23339.75</v>
      </c>
      <c r="K1576" s="46">
        <v>0.57599999999999996</v>
      </c>
      <c r="L1576" s="33">
        <v>25.387</v>
      </c>
      <c r="M1576" s="33">
        <v>34.793999999999997</v>
      </c>
      <c r="N1576" s="33">
        <v>16.445</v>
      </c>
    </row>
    <row r="1577" spans="1:14" x14ac:dyDescent="0.3">
      <c r="A1577" s="36" t="s">
        <v>32</v>
      </c>
      <c r="B1577" s="4">
        <v>2018</v>
      </c>
      <c r="C1577" s="36" t="s">
        <v>27</v>
      </c>
      <c r="D1577" s="36" t="s">
        <v>28</v>
      </c>
      <c r="E1577" s="41">
        <v>8186</v>
      </c>
      <c r="F1577" s="16">
        <v>5951.2219999999998</v>
      </c>
      <c r="G1577" s="16">
        <v>5951.2219999999998</v>
      </c>
      <c r="H1577" s="33">
        <v>2012.6</v>
      </c>
      <c r="I1577" s="44">
        <v>1327769.2</v>
      </c>
      <c r="J1577" s="44">
        <v>2865.1</v>
      </c>
      <c r="K1577" s="46">
        <v>0.72699999999999998</v>
      </c>
      <c r="L1577" s="33">
        <v>25.387</v>
      </c>
      <c r="M1577" s="33">
        <v>34.793999999999997</v>
      </c>
      <c r="N1577" s="33">
        <v>16.445</v>
      </c>
    </row>
    <row r="1578" spans="1:14" x14ac:dyDescent="0.3">
      <c r="A1578" s="36" t="s">
        <v>20</v>
      </c>
      <c r="B1578" s="4">
        <v>2018</v>
      </c>
      <c r="C1578" s="36" t="s">
        <v>27</v>
      </c>
      <c r="D1578" s="36" t="s">
        <v>28</v>
      </c>
      <c r="E1578" s="41">
        <v>112147</v>
      </c>
      <c r="F1578" s="16">
        <v>337751</v>
      </c>
      <c r="G1578" s="16">
        <v>278461.00099999999</v>
      </c>
      <c r="H1578" s="33">
        <v>2012.6</v>
      </c>
      <c r="I1578" s="44">
        <v>18190243.399999999</v>
      </c>
      <c r="J1578" s="44">
        <v>39251.449999999997</v>
      </c>
      <c r="K1578" s="46">
        <v>2.4830000000000001</v>
      </c>
      <c r="L1578" s="33">
        <v>25.387</v>
      </c>
      <c r="M1578" s="33">
        <v>34.793999999999997</v>
      </c>
      <c r="N1578" s="33">
        <v>16.445</v>
      </c>
    </row>
    <row r="1579" spans="1:14" x14ac:dyDescent="0.3">
      <c r="A1579" s="36" t="s">
        <v>13</v>
      </c>
      <c r="B1579" s="4">
        <v>2019</v>
      </c>
      <c r="C1579" s="36" t="s">
        <v>49</v>
      </c>
      <c r="D1579" s="36" t="s">
        <v>515</v>
      </c>
      <c r="E1579" s="41">
        <v>133500</v>
      </c>
      <c r="F1579" s="16">
        <v>244741</v>
      </c>
      <c r="G1579" s="16">
        <v>237496.5</v>
      </c>
      <c r="H1579" s="33">
        <v>2433.3000000000002</v>
      </c>
      <c r="I1579" s="44">
        <v>22929960</v>
      </c>
      <c r="J1579" s="44">
        <v>49395</v>
      </c>
      <c r="K1579" s="46">
        <v>1.7789999999999999</v>
      </c>
      <c r="L1579" s="33">
        <v>20.843</v>
      </c>
      <c r="M1579" s="33">
        <v>30.879000000000001</v>
      </c>
      <c r="N1579" s="33">
        <v>12.832000000000001</v>
      </c>
    </row>
    <row r="1580" spans="1:14" x14ac:dyDescent="0.3">
      <c r="A1580" s="36" t="s">
        <v>18</v>
      </c>
      <c r="B1580" s="4">
        <v>2019</v>
      </c>
      <c r="C1580" s="36" t="s">
        <v>705</v>
      </c>
      <c r="D1580" s="36" t="s">
        <v>515</v>
      </c>
      <c r="E1580" s="41">
        <v>2146</v>
      </c>
      <c r="F1580" s="16">
        <v>46139</v>
      </c>
      <c r="G1580" s="16">
        <v>46139</v>
      </c>
      <c r="H1580" s="33">
        <v>2433.3000000000002</v>
      </c>
      <c r="I1580" s="44">
        <v>368596.96</v>
      </c>
      <c r="J1580" s="44">
        <v>794.02</v>
      </c>
      <c r="K1580" s="46">
        <v>21.5</v>
      </c>
      <c r="L1580" s="33">
        <v>6.4160000000000004</v>
      </c>
      <c r="M1580" s="33">
        <v>30.408380952380959</v>
      </c>
      <c r="N1580" s="33">
        <v>12.832000000000001</v>
      </c>
    </row>
    <row r="1581" spans="1:14" x14ac:dyDescent="0.3">
      <c r="A1581" s="36" t="s">
        <v>31</v>
      </c>
      <c r="B1581" s="4">
        <v>2019</v>
      </c>
      <c r="C1581" s="36" t="s">
        <v>49</v>
      </c>
      <c r="D1581" s="36" t="s">
        <v>515</v>
      </c>
      <c r="E1581" s="41">
        <v>574</v>
      </c>
      <c r="F1581" s="16">
        <v>469</v>
      </c>
      <c r="G1581" s="16">
        <v>479.86399999999998</v>
      </c>
      <c r="H1581" s="33">
        <v>2433.3000000000002</v>
      </c>
      <c r="I1581" s="44">
        <v>98590.24</v>
      </c>
      <c r="J1581" s="44">
        <v>212.38</v>
      </c>
      <c r="K1581" s="46">
        <v>0.83599999999999997</v>
      </c>
      <c r="L1581" s="33">
        <v>20.843</v>
      </c>
      <c r="M1581" s="33">
        <v>30.879000000000001</v>
      </c>
      <c r="N1581" s="33">
        <v>12.832000000000001</v>
      </c>
    </row>
    <row r="1582" spans="1:14" x14ac:dyDescent="0.3">
      <c r="A1582" s="36" t="s">
        <v>32</v>
      </c>
      <c r="B1582" s="4">
        <v>2019</v>
      </c>
      <c r="C1582" s="36" t="s">
        <v>49</v>
      </c>
      <c r="D1582" s="36" t="s">
        <v>515</v>
      </c>
      <c r="E1582" s="41">
        <v>1040.0400400400401</v>
      </c>
      <c r="F1582" s="16">
        <v>1039</v>
      </c>
      <c r="G1582" s="16">
        <v>1039</v>
      </c>
      <c r="H1582" s="33">
        <v>2433.3000000000002</v>
      </c>
      <c r="I1582" s="44">
        <v>197180.48</v>
      </c>
      <c r="J1582" s="44">
        <v>424.76</v>
      </c>
      <c r="K1582" s="46">
        <v>0.999</v>
      </c>
      <c r="L1582" s="33">
        <v>20.843</v>
      </c>
      <c r="M1582" s="33">
        <v>30.879000000000001</v>
      </c>
      <c r="N1582" s="33">
        <v>12.832000000000001</v>
      </c>
    </row>
    <row r="1583" spans="1:14" x14ac:dyDescent="0.3">
      <c r="A1583" s="36" t="s">
        <v>32</v>
      </c>
      <c r="B1583" s="4">
        <v>2019</v>
      </c>
      <c r="C1583" s="36" t="s">
        <v>27</v>
      </c>
      <c r="D1583" s="36" t="s">
        <v>515</v>
      </c>
      <c r="E1583" s="41">
        <v>1454</v>
      </c>
      <c r="F1583" s="16">
        <v>1400</v>
      </c>
      <c r="G1583" s="16">
        <v>1583.4059999999999</v>
      </c>
      <c r="H1583" s="33">
        <v>2433.3000000000002</v>
      </c>
      <c r="I1583" s="44">
        <v>201265.83714285717</v>
      </c>
      <c r="J1583" s="44">
        <v>455.93142857142863</v>
      </c>
      <c r="K1583" s="46">
        <v>1.089</v>
      </c>
      <c r="L1583" s="33">
        <v>20.843</v>
      </c>
      <c r="M1583" s="33">
        <v>30.879000000000001</v>
      </c>
      <c r="N1583" s="33">
        <v>12.832000000000001</v>
      </c>
    </row>
    <row r="1584" spans="1:14" x14ac:dyDescent="0.3">
      <c r="A1584" s="36" t="s">
        <v>20</v>
      </c>
      <c r="B1584" s="4">
        <v>2019</v>
      </c>
      <c r="C1584" s="36" t="s">
        <v>27</v>
      </c>
      <c r="D1584" s="36" t="s">
        <v>515</v>
      </c>
      <c r="E1584" s="41">
        <v>3930</v>
      </c>
      <c r="F1584" s="16">
        <v>7742</v>
      </c>
      <c r="G1584" s="16">
        <v>8520.24</v>
      </c>
      <c r="H1584" s="33">
        <v>2433.3000000000002</v>
      </c>
      <c r="I1584" s="44">
        <v>675016.8</v>
      </c>
      <c r="J1584" s="44">
        <v>1454.1</v>
      </c>
      <c r="K1584" s="46">
        <v>2.1680000000000001</v>
      </c>
      <c r="L1584" s="33">
        <v>20.843</v>
      </c>
      <c r="M1584" s="33">
        <v>30.879000000000001</v>
      </c>
      <c r="N1584" s="33">
        <v>12.832000000000001</v>
      </c>
    </row>
    <row r="1585" spans="1:14" x14ac:dyDescent="0.3">
      <c r="A1585" s="36" t="s">
        <v>22</v>
      </c>
      <c r="B1585" s="4">
        <v>2019</v>
      </c>
      <c r="C1585" s="36" t="s">
        <v>49</v>
      </c>
      <c r="D1585" s="36" t="s">
        <v>243</v>
      </c>
      <c r="E1585" s="41">
        <v>2755</v>
      </c>
      <c r="F1585" s="16">
        <v>2193</v>
      </c>
      <c r="G1585" s="16">
        <v>2327.9749999999999</v>
      </c>
      <c r="H1585" s="33">
        <v>1194.7</v>
      </c>
      <c r="I1585" s="44">
        <v>473198.8</v>
      </c>
      <c r="J1585" s="44">
        <v>1019.35</v>
      </c>
      <c r="K1585" s="46">
        <v>0.84499999999999997</v>
      </c>
      <c r="L1585" s="33">
        <v>26.516999999999999</v>
      </c>
      <c r="M1585" s="33">
        <v>37.841000000000001</v>
      </c>
      <c r="N1585" s="33">
        <v>15.49</v>
      </c>
    </row>
    <row r="1586" spans="1:14" x14ac:dyDescent="0.3">
      <c r="A1586" s="36" t="s">
        <v>13</v>
      </c>
      <c r="B1586" s="4">
        <v>2019</v>
      </c>
      <c r="C1586" s="36" t="s">
        <v>176</v>
      </c>
      <c r="D1586" s="36" t="s">
        <v>243</v>
      </c>
      <c r="E1586" s="41">
        <v>443965</v>
      </c>
      <c r="F1586" s="16">
        <v>727611</v>
      </c>
      <c r="G1586" s="16">
        <v>781378.4</v>
      </c>
      <c r="H1586" s="33">
        <v>1194.7</v>
      </c>
      <c r="I1586" s="44">
        <v>76255428.400000006</v>
      </c>
      <c r="J1586" s="44">
        <v>164267.04999999999</v>
      </c>
      <c r="K1586" s="46">
        <v>1.76</v>
      </c>
      <c r="L1586" s="33">
        <v>26.516999999999999</v>
      </c>
      <c r="M1586" s="33">
        <v>37.841000000000001</v>
      </c>
      <c r="N1586" s="33">
        <v>15.49</v>
      </c>
    </row>
    <row r="1587" spans="1:14" x14ac:dyDescent="0.3">
      <c r="A1587" s="36" t="s">
        <v>13</v>
      </c>
      <c r="B1587" s="4">
        <v>2019</v>
      </c>
      <c r="C1587" s="36" t="s">
        <v>120</v>
      </c>
      <c r="D1587" s="36" t="s">
        <v>243</v>
      </c>
      <c r="E1587" s="41">
        <v>60399</v>
      </c>
      <c r="F1587" s="16">
        <v>128812</v>
      </c>
      <c r="G1587" s="16">
        <v>129435.05699999999</v>
      </c>
      <c r="H1587" s="33">
        <v>1194.7</v>
      </c>
      <c r="I1587" s="44">
        <v>10374132.24</v>
      </c>
      <c r="J1587" s="44">
        <v>22347.63</v>
      </c>
      <c r="K1587" s="46">
        <v>2.1429999999999998</v>
      </c>
      <c r="L1587" s="33">
        <v>26.516999999999999</v>
      </c>
      <c r="M1587" s="33">
        <v>37.841000000000001</v>
      </c>
      <c r="N1587" s="33">
        <v>15.49</v>
      </c>
    </row>
    <row r="1588" spans="1:14" x14ac:dyDescent="0.3">
      <c r="A1588" s="36" t="s">
        <v>13</v>
      </c>
      <c r="B1588" s="4">
        <v>2019</v>
      </c>
      <c r="C1588" s="36" t="s">
        <v>324</v>
      </c>
      <c r="D1588" s="36" t="s">
        <v>243</v>
      </c>
      <c r="E1588" s="41">
        <v>2593026</v>
      </c>
      <c r="F1588" s="16">
        <v>6096095</v>
      </c>
      <c r="G1588" s="16">
        <v>5634645.4979999997</v>
      </c>
      <c r="H1588" s="33">
        <v>1194.7</v>
      </c>
      <c r="I1588" s="44">
        <v>159358223.8737931</v>
      </c>
      <c r="J1588" s="44">
        <v>959419.62</v>
      </c>
      <c r="K1588" s="46">
        <v>2.173</v>
      </c>
      <c r="L1588" s="33">
        <v>26.516999999999999</v>
      </c>
      <c r="M1588" s="33">
        <v>37.841000000000001</v>
      </c>
      <c r="N1588" s="33">
        <v>15.49</v>
      </c>
    </row>
    <row r="1589" spans="1:14" x14ac:dyDescent="0.3">
      <c r="A1589" s="36" t="s">
        <v>18</v>
      </c>
      <c r="B1589" s="4">
        <v>2019</v>
      </c>
      <c r="C1589" s="36" t="s">
        <v>705</v>
      </c>
      <c r="D1589" s="36" t="s">
        <v>243</v>
      </c>
      <c r="E1589" s="41">
        <v>223892</v>
      </c>
      <c r="F1589" s="16">
        <v>13578832</v>
      </c>
      <c r="G1589" s="16">
        <v>13830704.408</v>
      </c>
      <c r="H1589" s="33">
        <v>1194.7</v>
      </c>
      <c r="I1589" s="44">
        <v>38455689.920000002</v>
      </c>
      <c r="J1589" s="44">
        <v>80481.798571428561</v>
      </c>
      <c r="K1589" s="46">
        <v>61.774000000000001</v>
      </c>
      <c r="L1589" s="33">
        <v>26.516999999999999</v>
      </c>
      <c r="M1589" s="33">
        <v>37.841000000000001</v>
      </c>
      <c r="N1589" s="33">
        <v>15.49</v>
      </c>
    </row>
    <row r="1590" spans="1:14" x14ac:dyDescent="0.3">
      <c r="A1590" s="36" t="s">
        <v>31</v>
      </c>
      <c r="B1590" s="4">
        <v>2019</v>
      </c>
      <c r="C1590" s="36" t="s">
        <v>27</v>
      </c>
      <c r="D1590" s="36" t="s">
        <v>243</v>
      </c>
      <c r="E1590" s="41">
        <v>8081</v>
      </c>
      <c r="F1590" s="16">
        <v>11485</v>
      </c>
      <c r="G1590" s="16">
        <v>11135.617999999999</v>
      </c>
      <c r="H1590" s="33">
        <v>1194.7</v>
      </c>
      <c r="I1590" s="44">
        <v>1922742.6600000001</v>
      </c>
      <c r="J1590" s="44">
        <v>2989.97</v>
      </c>
      <c r="K1590" s="46">
        <v>1.3779999999999999</v>
      </c>
      <c r="L1590" s="33">
        <v>26.516999999999999</v>
      </c>
      <c r="M1590" s="33">
        <v>37.841000000000001</v>
      </c>
      <c r="N1590" s="33">
        <v>15.49</v>
      </c>
    </row>
    <row r="1591" spans="1:14" x14ac:dyDescent="0.3">
      <c r="A1591" s="36" t="s">
        <v>32</v>
      </c>
      <c r="B1591" s="4">
        <v>2019</v>
      </c>
      <c r="C1591" s="36" t="s">
        <v>49</v>
      </c>
      <c r="D1591" s="36" t="s">
        <v>243</v>
      </c>
      <c r="E1591" s="41">
        <v>7102</v>
      </c>
      <c r="F1591" s="16">
        <v>6289</v>
      </c>
      <c r="G1591" s="16">
        <v>6327.8820000000005</v>
      </c>
      <c r="H1591" s="33">
        <v>1194.7</v>
      </c>
      <c r="I1591" s="44">
        <v>1219839.52</v>
      </c>
      <c r="J1591" s="44">
        <v>2627.74</v>
      </c>
      <c r="K1591" s="46">
        <v>0.89100000000000001</v>
      </c>
      <c r="L1591" s="33">
        <v>26.516999999999999</v>
      </c>
      <c r="M1591" s="33">
        <v>37.841000000000001</v>
      </c>
      <c r="N1591" s="33">
        <v>15.49</v>
      </c>
    </row>
    <row r="1592" spans="1:14" x14ac:dyDescent="0.3">
      <c r="A1592" s="36" t="s">
        <v>20</v>
      </c>
      <c r="B1592" s="4">
        <v>2019</v>
      </c>
      <c r="C1592" s="36" t="s">
        <v>49</v>
      </c>
      <c r="D1592" s="36" t="s">
        <v>243</v>
      </c>
      <c r="E1592" s="41">
        <v>2150180</v>
      </c>
      <c r="F1592" s="16">
        <v>5579348</v>
      </c>
      <c r="G1592" s="16">
        <v>5523812.4199999999</v>
      </c>
      <c r="H1592" s="33">
        <v>1194.7</v>
      </c>
      <c r="I1592" s="44">
        <v>369314916.80000001</v>
      </c>
      <c r="J1592" s="44">
        <v>795566.6</v>
      </c>
      <c r="K1592" s="46">
        <v>2.569</v>
      </c>
      <c r="L1592" s="33">
        <v>26.516999999999999</v>
      </c>
      <c r="M1592" s="33">
        <v>37.841000000000001</v>
      </c>
      <c r="N1592" s="33">
        <v>15.49</v>
      </c>
    </row>
    <row r="1593" spans="1:14" x14ac:dyDescent="0.3">
      <c r="A1593" s="36" t="s">
        <v>22</v>
      </c>
      <c r="B1593" s="4">
        <v>2019</v>
      </c>
      <c r="C1593" s="36" t="s">
        <v>49</v>
      </c>
      <c r="D1593" s="36" t="s">
        <v>282</v>
      </c>
      <c r="E1593" s="41">
        <v>4466</v>
      </c>
      <c r="F1593" s="16">
        <v>1194</v>
      </c>
      <c r="G1593" s="16">
        <v>1116.5</v>
      </c>
      <c r="H1593" s="33">
        <v>1420.3</v>
      </c>
      <c r="I1593" s="44">
        <v>767080.16</v>
      </c>
      <c r="J1593" s="44">
        <v>1652.42</v>
      </c>
      <c r="K1593" s="46">
        <v>0.25</v>
      </c>
      <c r="L1593" s="33">
        <v>26.321999999999999</v>
      </c>
      <c r="M1593" s="33">
        <v>36.677999999999997</v>
      </c>
      <c r="N1593" s="33">
        <v>15.550157142857142</v>
      </c>
    </row>
    <row r="1594" spans="1:14" x14ac:dyDescent="0.3">
      <c r="A1594" s="36" t="s">
        <v>13</v>
      </c>
      <c r="B1594" s="4">
        <v>2019</v>
      </c>
      <c r="C1594" s="36" t="s">
        <v>49</v>
      </c>
      <c r="D1594" s="36" t="s">
        <v>282</v>
      </c>
      <c r="E1594" s="41">
        <v>4266022</v>
      </c>
      <c r="F1594" s="16">
        <v>8569367</v>
      </c>
      <c r="G1594" s="16">
        <v>8259018.5920000002</v>
      </c>
      <c r="H1594" s="33">
        <v>1420.3</v>
      </c>
      <c r="I1594" s="44">
        <v>732731938.70000005</v>
      </c>
      <c r="J1594" s="44">
        <v>1578428.14</v>
      </c>
      <c r="K1594" s="46">
        <v>1.9359999999999999</v>
      </c>
      <c r="L1594" s="33">
        <v>26.321999999999999</v>
      </c>
      <c r="M1594" s="33">
        <v>36.677999999999997</v>
      </c>
      <c r="N1594" s="33">
        <v>15.505000000000001</v>
      </c>
    </row>
    <row r="1595" spans="1:14" x14ac:dyDescent="0.3">
      <c r="A1595" s="36" t="s">
        <v>18</v>
      </c>
      <c r="B1595" s="4">
        <v>2019</v>
      </c>
      <c r="C1595" s="36" t="s">
        <v>705</v>
      </c>
      <c r="D1595" s="36" t="s">
        <v>282</v>
      </c>
      <c r="E1595" s="41">
        <v>31237</v>
      </c>
      <c r="F1595" s="16">
        <v>699040</v>
      </c>
      <c r="G1595" s="16">
        <v>699040</v>
      </c>
      <c r="H1595" s="33">
        <v>1420.3</v>
      </c>
      <c r="I1595" s="44">
        <v>5365267.12</v>
      </c>
      <c r="J1595" s="44">
        <v>11557.69</v>
      </c>
      <c r="K1595" s="46">
        <v>22.378589493229182</v>
      </c>
      <c r="L1595" s="33">
        <v>26.321999999999999</v>
      </c>
      <c r="M1595" s="33">
        <v>36.677999999999997</v>
      </c>
      <c r="N1595" s="33">
        <v>15.505000000000001</v>
      </c>
    </row>
    <row r="1596" spans="1:14" x14ac:dyDescent="0.3">
      <c r="A1596" s="36" t="s">
        <v>31</v>
      </c>
      <c r="B1596" s="4">
        <v>2019</v>
      </c>
      <c r="C1596" s="36" t="s">
        <v>705</v>
      </c>
      <c r="D1596" s="36" t="s">
        <v>282</v>
      </c>
      <c r="E1596" s="41">
        <v>461.65884194053206</v>
      </c>
      <c r="F1596" s="16">
        <v>295</v>
      </c>
      <c r="G1596" s="16">
        <v>295</v>
      </c>
      <c r="H1596" s="33">
        <v>1420.3</v>
      </c>
      <c r="I1596" s="44">
        <v>108037.04</v>
      </c>
      <c r="J1596" s="44">
        <v>232.73</v>
      </c>
      <c r="K1596" s="46">
        <v>0.63900000000000001</v>
      </c>
      <c r="L1596" s="33">
        <v>26.321999999999999</v>
      </c>
      <c r="M1596" s="33">
        <v>36.677999999999997</v>
      </c>
      <c r="N1596" s="33">
        <v>15.505000000000001</v>
      </c>
    </row>
    <row r="1597" spans="1:14" x14ac:dyDescent="0.3">
      <c r="A1597" s="36" t="s">
        <v>32</v>
      </c>
      <c r="B1597" s="4">
        <v>2019</v>
      </c>
      <c r="C1597" s="36" t="s">
        <v>49</v>
      </c>
      <c r="D1597" s="36" t="s">
        <v>282</v>
      </c>
      <c r="E1597" s="41">
        <v>74267</v>
      </c>
      <c r="F1597" s="16">
        <v>24305</v>
      </c>
      <c r="G1597" s="16">
        <v>24582.377</v>
      </c>
      <c r="H1597" s="33">
        <v>1420.3</v>
      </c>
      <c r="I1597" s="44">
        <v>12756099.92</v>
      </c>
      <c r="J1597" s="44">
        <v>27478.79</v>
      </c>
      <c r="K1597" s="46">
        <v>0.33100000000000002</v>
      </c>
      <c r="L1597" s="33">
        <v>26.321999999999999</v>
      </c>
      <c r="M1597" s="33">
        <v>36.677999999999997</v>
      </c>
      <c r="N1597" s="33">
        <v>15.505000000000001</v>
      </c>
    </row>
    <row r="1598" spans="1:14" x14ac:dyDescent="0.3">
      <c r="A1598" s="36" t="s">
        <v>32</v>
      </c>
      <c r="B1598" s="4">
        <v>2019</v>
      </c>
      <c r="C1598" s="36" t="s">
        <v>27</v>
      </c>
      <c r="D1598" s="36" t="s">
        <v>282</v>
      </c>
      <c r="E1598" s="41">
        <v>1796</v>
      </c>
      <c r="F1598" s="16">
        <v>539</v>
      </c>
      <c r="G1598" s="16">
        <v>556.76</v>
      </c>
      <c r="H1598" s="33">
        <v>1420.3</v>
      </c>
      <c r="I1598" s="44">
        <v>308480.96000000002</v>
      </c>
      <c r="J1598" s="44">
        <v>15103.584444444443</v>
      </c>
      <c r="K1598" s="46">
        <v>0.31</v>
      </c>
      <c r="L1598" s="33">
        <v>26.321999999999999</v>
      </c>
      <c r="M1598" s="33">
        <v>36.677999999999997</v>
      </c>
      <c r="N1598" s="33">
        <v>15.505000000000001</v>
      </c>
    </row>
    <row r="1599" spans="1:14" x14ac:dyDescent="0.3">
      <c r="A1599" s="36" t="s">
        <v>20</v>
      </c>
      <c r="B1599" s="4">
        <v>2019</v>
      </c>
      <c r="C1599" s="36" t="s">
        <v>27</v>
      </c>
      <c r="D1599" s="36" t="s">
        <v>282</v>
      </c>
      <c r="E1599" s="41">
        <v>116274</v>
      </c>
      <c r="F1599" s="16">
        <v>135888</v>
      </c>
      <c r="G1599" s="16">
        <v>155458.33799999999</v>
      </c>
      <c r="H1599" s="33">
        <v>1420.3</v>
      </c>
      <c r="I1599" s="44">
        <v>19971222.239999998</v>
      </c>
      <c r="J1599" s="44">
        <v>43021.38</v>
      </c>
      <c r="K1599" s="46">
        <v>1.337</v>
      </c>
      <c r="L1599" s="33">
        <v>26.321999999999999</v>
      </c>
      <c r="M1599" s="33">
        <v>36.677999999999997</v>
      </c>
      <c r="N1599" s="33">
        <v>15.505000000000001</v>
      </c>
    </row>
    <row r="1600" spans="1:14" x14ac:dyDescent="0.3">
      <c r="A1600" s="36" t="s">
        <v>22</v>
      </c>
      <c r="B1600" s="4">
        <v>2019</v>
      </c>
      <c r="C1600" s="36" t="s">
        <v>49</v>
      </c>
      <c r="D1600" s="36" t="s">
        <v>244</v>
      </c>
      <c r="E1600" s="41">
        <v>11606</v>
      </c>
      <c r="F1600" s="16">
        <v>10010</v>
      </c>
      <c r="G1600" s="16">
        <v>9632.98</v>
      </c>
      <c r="H1600" s="33">
        <v>1067.8</v>
      </c>
      <c r="I1600" s="44">
        <v>1993446.56</v>
      </c>
      <c r="J1600" s="44">
        <v>4294.22</v>
      </c>
      <c r="K1600" s="46">
        <v>0.83</v>
      </c>
      <c r="L1600" s="33">
        <v>26.396999999999998</v>
      </c>
      <c r="M1600" s="33">
        <v>37.856000000000002</v>
      </c>
      <c r="N1600" s="33">
        <v>16.041</v>
      </c>
    </row>
    <row r="1601" spans="1:14" x14ac:dyDescent="0.3">
      <c r="A1601" s="36" t="s">
        <v>13</v>
      </c>
      <c r="B1601" s="4">
        <v>2019</v>
      </c>
      <c r="C1601" s="36" t="s">
        <v>49</v>
      </c>
      <c r="D1601" s="36" t="s">
        <v>244</v>
      </c>
      <c r="E1601" s="41">
        <v>849599</v>
      </c>
      <c r="F1601" s="16">
        <v>1821136</v>
      </c>
      <c r="G1601" s="16">
        <v>1655868.4510000001</v>
      </c>
      <c r="H1601" s="33">
        <v>1067.8</v>
      </c>
      <c r="I1601" s="44">
        <v>145927124.19999999</v>
      </c>
      <c r="J1601" s="44">
        <v>314351.63</v>
      </c>
      <c r="K1601" s="46">
        <v>1.9490000000000001</v>
      </c>
      <c r="L1601" s="33">
        <v>26.396999999999998</v>
      </c>
      <c r="M1601" s="33">
        <v>37.856000000000002</v>
      </c>
      <c r="N1601" s="33">
        <v>16.041</v>
      </c>
    </row>
    <row r="1602" spans="1:14" x14ac:dyDescent="0.3">
      <c r="A1602" s="36" t="s">
        <v>13</v>
      </c>
      <c r="B1602" s="4">
        <v>2019</v>
      </c>
      <c r="C1602" s="36" t="s">
        <v>120</v>
      </c>
      <c r="D1602" s="36" t="s">
        <v>244</v>
      </c>
      <c r="E1602" s="41">
        <v>54751</v>
      </c>
      <c r="F1602" s="16">
        <v>161497</v>
      </c>
      <c r="G1602" s="16">
        <v>155985.59900000002</v>
      </c>
      <c r="H1602" s="33">
        <v>1067.8</v>
      </c>
      <c r="I1602" s="44">
        <v>9404031.7599999998</v>
      </c>
      <c r="J1602" s="44">
        <v>20257.87</v>
      </c>
      <c r="K1602" s="46">
        <v>2.8490000000000002</v>
      </c>
      <c r="L1602" s="33">
        <v>26.948500000000003</v>
      </c>
      <c r="M1602" s="33">
        <v>37.856000000000002</v>
      </c>
      <c r="N1602" s="33">
        <v>16.041</v>
      </c>
    </row>
    <row r="1603" spans="1:14" x14ac:dyDescent="0.3">
      <c r="A1603" s="36" t="s">
        <v>18</v>
      </c>
      <c r="B1603" s="4">
        <v>2019</v>
      </c>
      <c r="C1603" s="36" t="s">
        <v>705</v>
      </c>
      <c r="D1603" s="36" t="s">
        <v>244</v>
      </c>
      <c r="E1603" s="41">
        <v>160940</v>
      </c>
      <c r="F1603" s="16">
        <v>11569942</v>
      </c>
      <c r="G1603" s="16">
        <v>11357535.799999999</v>
      </c>
      <c r="H1603" s="33">
        <v>1067.8</v>
      </c>
      <c r="I1603" s="44">
        <v>27643054.399999999</v>
      </c>
      <c r="J1603" s="44">
        <v>59547.8</v>
      </c>
      <c r="K1603" s="46">
        <v>70.569999999999993</v>
      </c>
      <c r="L1603" s="33">
        <v>26.396999999999998</v>
      </c>
      <c r="M1603" s="33">
        <v>37.856000000000002</v>
      </c>
      <c r="N1603" s="33">
        <v>16.041</v>
      </c>
    </row>
    <row r="1604" spans="1:14" x14ac:dyDescent="0.3">
      <c r="A1604" s="36" t="s">
        <v>32</v>
      </c>
      <c r="B1604" s="4">
        <v>2019</v>
      </c>
      <c r="C1604" s="36" t="s">
        <v>49</v>
      </c>
      <c r="D1604" s="36" t="s">
        <v>244</v>
      </c>
      <c r="E1604" s="41">
        <v>86469</v>
      </c>
      <c r="F1604" s="16">
        <v>52291</v>
      </c>
      <c r="G1604" s="16">
        <v>60614.768999999993</v>
      </c>
      <c r="H1604" s="33">
        <v>1067.8</v>
      </c>
      <c r="I1604" s="44">
        <v>14851915.439999999</v>
      </c>
      <c r="J1604" s="44">
        <v>31993.53</v>
      </c>
      <c r="K1604" s="46">
        <v>0.70099999999999996</v>
      </c>
      <c r="L1604" s="33">
        <v>26.396999999999998</v>
      </c>
      <c r="M1604" s="33">
        <v>37.856000000000002</v>
      </c>
      <c r="N1604" s="33">
        <v>16.041</v>
      </c>
    </row>
    <row r="1605" spans="1:14" x14ac:dyDescent="0.3">
      <c r="A1605" s="36" t="s">
        <v>32</v>
      </c>
      <c r="B1605" s="4">
        <v>2019</v>
      </c>
      <c r="C1605" s="36" t="s">
        <v>120</v>
      </c>
      <c r="D1605" s="36" t="s">
        <v>244</v>
      </c>
      <c r="E1605" s="41">
        <v>13456</v>
      </c>
      <c r="F1605" s="16">
        <v>21329</v>
      </c>
      <c r="G1605" s="16">
        <v>21273.935999999998</v>
      </c>
      <c r="H1605" s="33">
        <v>1067.8</v>
      </c>
      <c r="I1605" s="44">
        <v>2311202.56</v>
      </c>
      <c r="J1605" s="44">
        <v>4978.72</v>
      </c>
      <c r="K1605" s="46">
        <v>1.581</v>
      </c>
      <c r="L1605" s="33">
        <v>26.396999999999998</v>
      </c>
      <c r="M1605" s="33">
        <v>37.856000000000002</v>
      </c>
      <c r="N1605" s="33">
        <v>16.041</v>
      </c>
    </row>
    <row r="1606" spans="1:14" x14ac:dyDescent="0.3">
      <c r="A1606" s="36" t="s">
        <v>20</v>
      </c>
      <c r="B1606" s="4">
        <v>2019</v>
      </c>
      <c r="C1606" s="36" t="s">
        <v>27</v>
      </c>
      <c r="D1606" s="36" t="s">
        <v>244</v>
      </c>
      <c r="E1606" s="41">
        <v>1393487</v>
      </c>
      <c r="F1606" s="16">
        <v>4553681</v>
      </c>
      <c r="G1606" s="16">
        <v>4379729.6409999998</v>
      </c>
      <c r="H1606" s="33">
        <v>1067.8</v>
      </c>
      <c r="I1606" s="44">
        <v>239345327.09999999</v>
      </c>
      <c r="J1606" s="44">
        <v>515590.19</v>
      </c>
      <c r="K1606" s="46">
        <v>3.1429999999999998</v>
      </c>
      <c r="L1606" s="33">
        <v>26.396999999999998</v>
      </c>
      <c r="M1606" s="33">
        <v>37.856000000000002</v>
      </c>
      <c r="N1606" s="33">
        <v>16.041</v>
      </c>
    </row>
    <row r="1607" spans="1:14" x14ac:dyDescent="0.3">
      <c r="A1607" s="36" t="s">
        <v>13</v>
      </c>
      <c r="B1607" s="4">
        <v>2019</v>
      </c>
      <c r="C1607" s="36" t="s">
        <v>49</v>
      </c>
      <c r="D1607" s="36" t="s">
        <v>258</v>
      </c>
      <c r="E1607" s="41">
        <v>1558900</v>
      </c>
      <c r="F1607" s="16">
        <v>5194600</v>
      </c>
      <c r="G1607" s="16">
        <v>4751527.2</v>
      </c>
      <c r="H1607" s="33">
        <v>351.8</v>
      </c>
      <c r="I1607" s="44">
        <v>267756664</v>
      </c>
      <c r="J1607" s="44">
        <v>576793</v>
      </c>
      <c r="K1607" s="46">
        <v>3.048</v>
      </c>
      <c r="L1607" s="33">
        <v>25.215</v>
      </c>
      <c r="M1607" s="33">
        <v>38.140999999999998</v>
      </c>
      <c r="N1607" s="33">
        <v>13.535</v>
      </c>
    </row>
    <row r="1608" spans="1:14" x14ac:dyDescent="0.3">
      <c r="A1608" s="36" t="s">
        <v>18</v>
      </c>
      <c r="B1608" s="4">
        <v>2019</v>
      </c>
      <c r="C1608" s="36" t="s">
        <v>705</v>
      </c>
      <c r="D1608" s="36" t="s">
        <v>258</v>
      </c>
      <c r="E1608" s="41">
        <v>96300</v>
      </c>
      <c r="F1608" s="16">
        <v>7730300</v>
      </c>
      <c r="G1608" s="16">
        <v>7602307.2000000002</v>
      </c>
      <c r="H1608" s="33">
        <v>351.8</v>
      </c>
      <c r="I1608" s="44">
        <v>16540488</v>
      </c>
      <c r="J1608" s="44">
        <v>35631</v>
      </c>
      <c r="K1608" s="46">
        <v>78.944000000000003</v>
      </c>
      <c r="L1608" s="33">
        <v>25.215</v>
      </c>
      <c r="M1608" s="33">
        <v>38.140999999999998</v>
      </c>
      <c r="N1608" s="33">
        <v>13.535</v>
      </c>
    </row>
    <row r="1609" spans="1:14" x14ac:dyDescent="0.3">
      <c r="A1609" s="36" t="s">
        <v>31</v>
      </c>
      <c r="B1609" s="4">
        <v>2019</v>
      </c>
      <c r="C1609" s="36" t="s">
        <v>49</v>
      </c>
      <c r="D1609" s="36" t="s">
        <v>258</v>
      </c>
      <c r="E1609" s="41">
        <v>9050</v>
      </c>
      <c r="F1609" s="16">
        <v>16730</v>
      </c>
      <c r="G1609" s="16">
        <v>15928</v>
      </c>
      <c r="H1609" s="33">
        <v>351.8</v>
      </c>
      <c r="I1609" s="44">
        <v>1554428</v>
      </c>
      <c r="J1609" s="44">
        <v>3348.5</v>
      </c>
      <c r="K1609" s="46" t="s">
        <v>580</v>
      </c>
      <c r="L1609" s="33">
        <v>25.215</v>
      </c>
      <c r="M1609" s="33">
        <v>38.140999999999998</v>
      </c>
      <c r="N1609" s="33">
        <v>13.535</v>
      </c>
    </row>
    <row r="1610" spans="1:14" x14ac:dyDescent="0.3">
      <c r="A1610" s="36" t="s">
        <v>32</v>
      </c>
      <c r="B1610" s="4">
        <v>2019</v>
      </c>
      <c r="C1610" s="36" t="s">
        <v>49</v>
      </c>
      <c r="D1610" s="36" t="s">
        <v>258</v>
      </c>
      <c r="E1610" s="41">
        <v>265</v>
      </c>
      <c r="F1610" s="16">
        <v>136</v>
      </c>
      <c r="G1610" s="16">
        <v>142.57000000000002</v>
      </c>
      <c r="H1610" s="33">
        <v>351.8</v>
      </c>
      <c r="I1610" s="44">
        <v>45516.4</v>
      </c>
      <c r="J1610" s="44">
        <v>98.05</v>
      </c>
      <c r="K1610" s="46">
        <v>0.53800000000000003</v>
      </c>
      <c r="L1610" s="33">
        <v>25.215</v>
      </c>
      <c r="M1610" s="33">
        <v>38.140999999999998</v>
      </c>
      <c r="N1610" s="33">
        <v>13.535</v>
      </c>
    </row>
    <row r="1611" spans="1:14" x14ac:dyDescent="0.3">
      <c r="A1611" s="36" t="s">
        <v>20</v>
      </c>
      <c r="B1611" s="4">
        <v>2019</v>
      </c>
      <c r="C1611" s="36" t="s">
        <v>27</v>
      </c>
      <c r="D1611" s="36" t="s">
        <v>258</v>
      </c>
      <c r="E1611" s="41">
        <v>2533800</v>
      </c>
      <c r="F1611" s="16">
        <v>11701088.4</v>
      </c>
      <c r="G1611" s="16">
        <v>11701088.4</v>
      </c>
      <c r="H1611" s="33">
        <v>351.8</v>
      </c>
      <c r="I1611" s="44">
        <v>435205488</v>
      </c>
      <c r="J1611" s="44">
        <v>937506</v>
      </c>
      <c r="K1611" s="46">
        <v>4.6180000000000003</v>
      </c>
      <c r="L1611" s="33" t="s">
        <v>581</v>
      </c>
      <c r="M1611" s="33">
        <v>38.140999999999998</v>
      </c>
      <c r="N1611" s="33">
        <v>13.535</v>
      </c>
    </row>
    <row r="1612" spans="1:14" x14ac:dyDescent="0.3">
      <c r="A1612" s="36" t="s">
        <v>22</v>
      </c>
      <c r="B1612" s="4">
        <v>2019</v>
      </c>
      <c r="C1612" s="36" t="s">
        <v>49</v>
      </c>
      <c r="D1612" s="36" t="s">
        <v>259</v>
      </c>
      <c r="E1612" s="41">
        <v>1757</v>
      </c>
      <c r="F1612" s="16">
        <v>2060</v>
      </c>
      <c r="G1612" s="16">
        <v>1883.5040000000001</v>
      </c>
      <c r="H1612" s="33">
        <v>1217.7</v>
      </c>
      <c r="I1612" s="44">
        <v>301782.32</v>
      </c>
      <c r="J1612" s="44">
        <v>650.09</v>
      </c>
      <c r="K1612" s="46">
        <v>1.0720000000000001</v>
      </c>
      <c r="L1612" s="33">
        <v>20.202999999999999</v>
      </c>
      <c r="M1612" s="33">
        <v>31.297000000000001</v>
      </c>
      <c r="N1612" s="33">
        <v>10.734</v>
      </c>
    </row>
    <row r="1613" spans="1:14" x14ac:dyDescent="0.3">
      <c r="A1613" s="36" t="s">
        <v>13</v>
      </c>
      <c r="B1613" s="4">
        <v>2019</v>
      </c>
      <c r="C1613" s="36" t="s">
        <v>49</v>
      </c>
      <c r="D1613" s="36" t="s">
        <v>259</v>
      </c>
      <c r="E1613" s="41">
        <v>72620</v>
      </c>
      <c r="F1613" s="16">
        <v>116879</v>
      </c>
      <c r="G1613" s="16">
        <v>120258.72</v>
      </c>
      <c r="H1613" s="33">
        <v>1217.7</v>
      </c>
      <c r="I1613" s="44">
        <v>12473211.199999999</v>
      </c>
      <c r="J1613" s="44">
        <v>26869.4</v>
      </c>
      <c r="K1613" s="46">
        <v>1.6559999999999999</v>
      </c>
      <c r="L1613" s="33">
        <v>20.202999999999999</v>
      </c>
      <c r="M1613" s="33">
        <v>31.297000000000001</v>
      </c>
      <c r="N1613" s="33">
        <v>10.734</v>
      </c>
    </row>
    <row r="1614" spans="1:14" x14ac:dyDescent="0.3">
      <c r="A1614" s="36" t="s">
        <v>18</v>
      </c>
      <c r="B1614" s="4">
        <v>2019</v>
      </c>
      <c r="C1614" s="36" t="s">
        <v>705</v>
      </c>
      <c r="D1614" s="36" t="s">
        <v>259</v>
      </c>
      <c r="E1614" s="41">
        <v>16030</v>
      </c>
      <c r="F1614" s="16">
        <v>36143</v>
      </c>
      <c r="G1614" s="16">
        <v>271099.36</v>
      </c>
      <c r="H1614" s="33">
        <v>1217.7</v>
      </c>
      <c r="I1614" s="44">
        <v>275331.28000000003</v>
      </c>
      <c r="J1614" s="44">
        <v>593.11</v>
      </c>
      <c r="K1614" s="46">
        <v>16.911999999999999</v>
      </c>
      <c r="L1614" s="33">
        <v>20.202999999999999</v>
      </c>
      <c r="M1614" s="33">
        <v>31.297000000000001</v>
      </c>
      <c r="N1614" s="33">
        <v>10.734</v>
      </c>
    </row>
    <row r="1615" spans="1:14" x14ac:dyDescent="0.3">
      <c r="A1615" s="36" t="s">
        <v>32</v>
      </c>
      <c r="B1615" s="4">
        <v>2019</v>
      </c>
      <c r="C1615" s="36" t="s">
        <v>49</v>
      </c>
      <c r="D1615" s="36" t="s">
        <v>259</v>
      </c>
      <c r="E1615" s="41">
        <v>7017</v>
      </c>
      <c r="F1615" s="16">
        <v>5155</v>
      </c>
      <c r="G1615" s="16">
        <v>5452.2089999999998</v>
      </c>
      <c r="H1615" s="33">
        <v>1217.7</v>
      </c>
      <c r="I1615" s="44">
        <v>1205239.92</v>
      </c>
      <c r="J1615" s="44">
        <v>2596.29</v>
      </c>
      <c r="K1615" s="46">
        <v>0.77700000000000002</v>
      </c>
      <c r="L1615" s="33">
        <v>20.202999999999999</v>
      </c>
      <c r="M1615" s="33">
        <v>31.297000000000001</v>
      </c>
      <c r="N1615" s="33">
        <v>10.734</v>
      </c>
    </row>
    <row r="1616" spans="1:14" x14ac:dyDescent="0.3">
      <c r="A1616" s="36" t="s">
        <v>20</v>
      </c>
      <c r="B1616" s="4">
        <v>2019</v>
      </c>
      <c r="C1616" s="36" t="s">
        <v>27</v>
      </c>
      <c r="D1616" s="36" t="s">
        <v>259</v>
      </c>
      <c r="E1616" s="41">
        <v>319098</v>
      </c>
      <c r="F1616" s="16">
        <v>619689</v>
      </c>
      <c r="G1616" s="16">
        <v>619689</v>
      </c>
      <c r="H1616" s="33">
        <v>1217.7</v>
      </c>
      <c r="I1616" s="44">
        <v>54808272.479999997</v>
      </c>
      <c r="J1616" s="44">
        <v>118066.26</v>
      </c>
      <c r="K1616" s="46">
        <v>1.9420021435421093</v>
      </c>
      <c r="L1616" s="33">
        <v>20.202999999999999</v>
      </c>
      <c r="M1616" s="33">
        <v>31.297000000000001</v>
      </c>
      <c r="N1616" s="33">
        <v>10.734</v>
      </c>
    </row>
    <row r="1617" spans="1:14" x14ac:dyDescent="0.3">
      <c r="A1617" s="36" t="s">
        <v>22</v>
      </c>
      <c r="B1617" s="4">
        <v>2019</v>
      </c>
      <c r="C1617" s="36" t="s">
        <v>49</v>
      </c>
      <c r="D1617" s="36" t="s">
        <v>322</v>
      </c>
      <c r="E1617" s="41">
        <v>14584</v>
      </c>
      <c r="F1617" s="16">
        <v>12819.335999999999</v>
      </c>
      <c r="G1617" s="16">
        <v>12819.335999999999</v>
      </c>
      <c r="H1617" s="33">
        <v>1137.8</v>
      </c>
      <c r="I1617" s="44">
        <v>2504947.84</v>
      </c>
      <c r="J1617" s="44">
        <v>5396.08</v>
      </c>
      <c r="K1617" s="46">
        <v>0.879</v>
      </c>
      <c r="L1617" s="33">
        <v>23.545000000000002</v>
      </c>
      <c r="M1617" s="33">
        <v>33.803918367346945</v>
      </c>
      <c r="N1617" s="33">
        <v>13.189</v>
      </c>
    </row>
    <row r="1618" spans="1:14" x14ac:dyDescent="0.3">
      <c r="A1618" s="36" t="s">
        <v>13</v>
      </c>
      <c r="B1618" s="4">
        <v>2019</v>
      </c>
      <c r="C1618" s="36" t="s">
        <v>49</v>
      </c>
      <c r="D1618" s="36" t="s">
        <v>322</v>
      </c>
      <c r="E1618" s="41">
        <v>1357726</v>
      </c>
      <c r="F1618" s="16">
        <v>3612589</v>
      </c>
      <c r="G1618" s="16">
        <v>3615624.3379999995</v>
      </c>
      <c r="H1618" s="33">
        <v>1137.8</v>
      </c>
      <c r="I1618" s="44">
        <v>233203017.80000001</v>
      </c>
      <c r="J1618" s="44">
        <v>254010.40714285715</v>
      </c>
      <c r="K1618" s="46">
        <v>2.6629999999999998</v>
      </c>
      <c r="L1618" s="33">
        <v>23.545000000000002</v>
      </c>
      <c r="M1618" s="33">
        <v>34.328000000000003</v>
      </c>
      <c r="N1618" s="33">
        <v>13.189</v>
      </c>
    </row>
    <row r="1619" spans="1:14" x14ac:dyDescent="0.3">
      <c r="A1619" s="36" t="s">
        <v>31</v>
      </c>
      <c r="B1619" s="4">
        <v>2019</v>
      </c>
      <c r="C1619" s="36" t="s">
        <v>49</v>
      </c>
      <c r="D1619" s="36" t="s">
        <v>322</v>
      </c>
      <c r="E1619" s="41">
        <v>149</v>
      </c>
      <c r="F1619" s="16">
        <v>78</v>
      </c>
      <c r="G1619" s="16">
        <v>78</v>
      </c>
      <c r="H1619" s="33">
        <v>1137.8</v>
      </c>
      <c r="I1619" s="44">
        <v>25592.240000000002</v>
      </c>
      <c r="J1619" s="44">
        <v>55.13</v>
      </c>
      <c r="K1619" s="46">
        <v>0.52348993288590606</v>
      </c>
      <c r="L1619" s="33">
        <v>23.545000000000002</v>
      </c>
      <c r="M1619" s="33">
        <v>33.803918367346945</v>
      </c>
      <c r="N1619" s="33">
        <v>13.189</v>
      </c>
    </row>
    <row r="1620" spans="1:14" x14ac:dyDescent="0.3">
      <c r="A1620" s="36" t="s">
        <v>31</v>
      </c>
      <c r="B1620" s="4">
        <v>2019</v>
      </c>
      <c r="C1620" s="36" t="s">
        <v>27</v>
      </c>
      <c r="D1620" s="36" t="s">
        <v>322</v>
      </c>
      <c r="E1620" s="41">
        <v>398</v>
      </c>
      <c r="F1620" s="16">
        <v>218</v>
      </c>
      <c r="G1620" s="16">
        <v>258.7</v>
      </c>
      <c r="H1620" s="33">
        <v>1137.8</v>
      </c>
      <c r="I1620" s="44">
        <v>68360.479999999996</v>
      </c>
      <c r="J1620" s="44">
        <v>147.26</v>
      </c>
      <c r="K1620" s="46">
        <v>0.65</v>
      </c>
      <c r="L1620" s="33">
        <v>23.545000000000002</v>
      </c>
      <c r="M1620" s="33">
        <v>34.328000000000003</v>
      </c>
      <c r="N1620" s="33">
        <v>13.189</v>
      </c>
    </row>
    <row r="1621" spans="1:14" x14ac:dyDescent="0.3">
      <c r="A1621" s="36" t="s">
        <v>32</v>
      </c>
      <c r="B1621" s="4">
        <v>2019</v>
      </c>
      <c r="C1621" s="36" t="s">
        <v>49</v>
      </c>
      <c r="D1621" s="36" t="s">
        <v>322</v>
      </c>
      <c r="E1621" s="41">
        <v>128440</v>
      </c>
      <c r="F1621" s="16">
        <v>111657</v>
      </c>
      <c r="G1621" s="16">
        <v>108146.48</v>
      </c>
      <c r="H1621" s="33">
        <v>1137.8</v>
      </c>
      <c r="I1621" s="44">
        <v>22060854.399999999</v>
      </c>
      <c r="J1621" s="44">
        <v>47522.8</v>
      </c>
      <c r="K1621" s="46">
        <v>0.84199999999999997</v>
      </c>
      <c r="L1621" s="33">
        <v>23.545000000000002</v>
      </c>
      <c r="M1621" s="33">
        <v>34.328000000000003</v>
      </c>
      <c r="N1621" s="33">
        <v>13.189</v>
      </c>
    </row>
    <row r="1622" spans="1:14" x14ac:dyDescent="0.3">
      <c r="A1622" s="36" t="s">
        <v>20</v>
      </c>
      <c r="B1622" s="4">
        <v>2019</v>
      </c>
      <c r="C1622" s="36" t="s">
        <v>27</v>
      </c>
      <c r="D1622" s="36" t="s">
        <v>322</v>
      </c>
      <c r="E1622" s="41">
        <v>214780</v>
      </c>
      <c r="F1622" s="16" t="s">
        <v>583</v>
      </c>
      <c r="G1622" s="16">
        <v>441372.9</v>
      </c>
      <c r="H1622" s="33">
        <v>1137.8</v>
      </c>
      <c r="I1622" s="44" t="s">
        <v>584</v>
      </c>
      <c r="J1622" s="44">
        <v>79468.600000000006</v>
      </c>
      <c r="K1622" s="46">
        <v>2.0550000000000002</v>
      </c>
      <c r="L1622" s="33">
        <v>23.545000000000002</v>
      </c>
      <c r="M1622" s="33">
        <v>34.328000000000003</v>
      </c>
      <c r="N1622" s="33">
        <v>13.189</v>
      </c>
    </row>
    <row r="1623" spans="1:14" x14ac:dyDescent="0.3">
      <c r="A1623" s="36" t="s">
        <v>13</v>
      </c>
      <c r="B1623" s="4">
        <v>2019</v>
      </c>
      <c r="C1623" s="36" t="s">
        <v>49</v>
      </c>
      <c r="D1623" s="36" t="s">
        <v>246</v>
      </c>
      <c r="E1623" s="41">
        <v>3912087.7287405808</v>
      </c>
      <c r="F1623" s="16">
        <v>7268659</v>
      </c>
      <c r="G1623" s="16">
        <v>7268659</v>
      </c>
      <c r="H1623" s="33">
        <v>1446.7</v>
      </c>
      <c r="I1623" s="44">
        <v>528333760</v>
      </c>
      <c r="J1623" s="44">
        <v>1138120</v>
      </c>
      <c r="K1623" s="46">
        <v>1.8580000000000001</v>
      </c>
      <c r="L1623" s="33">
        <v>25.942</v>
      </c>
      <c r="M1623" s="33">
        <v>37.215000000000003</v>
      </c>
      <c r="N1623" s="33">
        <v>14.539</v>
      </c>
    </row>
    <row r="1624" spans="1:14" x14ac:dyDescent="0.3">
      <c r="A1624" s="36" t="s">
        <v>13</v>
      </c>
      <c r="B1624" s="4">
        <v>2019</v>
      </c>
      <c r="C1624" s="36" t="s">
        <v>120</v>
      </c>
      <c r="D1624" s="36" t="s">
        <v>246</v>
      </c>
      <c r="E1624" s="41">
        <v>34311</v>
      </c>
      <c r="F1624" s="16">
        <v>94770</v>
      </c>
      <c r="G1624" s="16">
        <v>94770</v>
      </c>
      <c r="H1624" s="33">
        <v>1446.7</v>
      </c>
      <c r="I1624" s="44">
        <v>5893257.3600000003</v>
      </c>
      <c r="J1624" s="44">
        <v>12695.07</v>
      </c>
      <c r="K1624" s="46">
        <v>2.7620879601294046</v>
      </c>
      <c r="L1624" s="33">
        <v>25.942</v>
      </c>
      <c r="M1624" s="33">
        <v>37.215000000000003</v>
      </c>
      <c r="N1624" s="33">
        <v>14.539</v>
      </c>
    </row>
    <row r="1625" spans="1:14" x14ac:dyDescent="0.3">
      <c r="A1625" s="36" t="s">
        <v>18</v>
      </c>
      <c r="B1625" s="4">
        <v>2019</v>
      </c>
      <c r="C1625" s="36" t="s">
        <v>49</v>
      </c>
      <c r="D1625" s="36" t="s">
        <v>246</v>
      </c>
      <c r="E1625" s="41">
        <v>124681</v>
      </c>
      <c r="F1625" s="16">
        <v>7414530</v>
      </c>
      <c r="G1625" s="16">
        <v>4869416.4550000001</v>
      </c>
      <c r="H1625" s="33">
        <v>1446.7</v>
      </c>
      <c r="I1625" s="44">
        <v>21415208.559999999</v>
      </c>
      <c r="J1625" s="44">
        <v>46131.97</v>
      </c>
      <c r="K1625" s="46">
        <v>39.055</v>
      </c>
      <c r="L1625" s="33">
        <v>25.942</v>
      </c>
      <c r="M1625" s="33">
        <v>37.215000000000003</v>
      </c>
      <c r="N1625" s="33">
        <v>14.539</v>
      </c>
    </row>
    <row r="1626" spans="1:14" x14ac:dyDescent="0.3">
      <c r="A1626" s="36" t="s">
        <v>32</v>
      </c>
      <c r="B1626" s="4">
        <v>2019</v>
      </c>
      <c r="C1626" s="36" t="s">
        <v>49</v>
      </c>
      <c r="D1626" s="36" t="s">
        <v>246</v>
      </c>
      <c r="E1626" s="41">
        <v>1761556</v>
      </c>
      <c r="F1626" s="16">
        <v>462639</v>
      </c>
      <c r="G1626" s="16">
        <v>627113.93599999999</v>
      </c>
      <c r="H1626" s="33">
        <v>1446.7</v>
      </c>
      <c r="I1626" s="44">
        <v>302564858.60000002</v>
      </c>
      <c r="J1626" s="44">
        <v>651775.72</v>
      </c>
      <c r="K1626" s="46">
        <v>0.35599999999999998</v>
      </c>
      <c r="L1626" s="33">
        <v>25.942</v>
      </c>
      <c r="M1626" s="33">
        <v>37.215000000000003</v>
      </c>
      <c r="N1626" s="33">
        <v>14.539</v>
      </c>
    </row>
    <row r="1627" spans="1:14" x14ac:dyDescent="0.3">
      <c r="A1627" s="36" t="s">
        <v>32</v>
      </c>
      <c r="B1627" s="4">
        <v>2019</v>
      </c>
      <c r="C1627" s="36" t="s">
        <v>120</v>
      </c>
      <c r="D1627" s="36" t="s">
        <v>246</v>
      </c>
      <c r="E1627" s="41">
        <v>32389</v>
      </c>
      <c r="F1627" s="16">
        <v>40419</v>
      </c>
      <c r="G1627" s="16">
        <v>22575.132999999998</v>
      </c>
      <c r="H1627" s="33">
        <v>1446.7</v>
      </c>
      <c r="I1627" s="44">
        <v>5563134.6399999997</v>
      </c>
      <c r="J1627" s="44">
        <v>11983.93</v>
      </c>
      <c r="K1627" s="46">
        <v>0.69699999999999995</v>
      </c>
      <c r="L1627" s="33">
        <v>25.942</v>
      </c>
      <c r="M1627" s="33">
        <v>37.215000000000003</v>
      </c>
      <c r="N1627" s="33" t="s">
        <v>585</v>
      </c>
    </row>
    <row r="1628" spans="1:14" x14ac:dyDescent="0.3">
      <c r="A1628" s="36" t="s">
        <v>20</v>
      </c>
      <c r="B1628" s="4">
        <v>2019</v>
      </c>
      <c r="C1628" s="36" t="s">
        <v>27</v>
      </c>
      <c r="D1628" s="36" t="s">
        <v>246</v>
      </c>
      <c r="E1628" s="41">
        <v>10216517</v>
      </c>
      <c r="F1628" s="16">
        <v>37507219</v>
      </c>
      <c r="G1628" s="16">
        <v>35951923.322999999</v>
      </c>
      <c r="H1628" s="33">
        <v>1446.7</v>
      </c>
      <c r="I1628" s="44">
        <v>1754788960</v>
      </c>
      <c r="J1628" s="44">
        <v>3780111.29</v>
      </c>
      <c r="K1628" s="46">
        <v>3.5190000000000001</v>
      </c>
      <c r="L1628" s="33">
        <v>25.942</v>
      </c>
      <c r="M1628" s="33">
        <v>37.215000000000003</v>
      </c>
      <c r="N1628" s="33">
        <v>14.539</v>
      </c>
    </row>
    <row r="1629" spans="1:14" x14ac:dyDescent="0.3">
      <c r="A1629" s="36" t="s">
        <v>22</v>
      </c>
      <c r="B1629" s="4">
        <v>2019</v>
      </c>
      <c r="C1629" s="36" t="s">
        <v>49</v>
      </c>
      <c r="D1629" s="36" t="s">
        <v>248</v>
      </c>
      <c r="E1629" s="41">
        <v>82225</v>
      </c>
      <c r="F1629" s="16">
        <v>87270</v>
      </c>
      <c r="G1629" s="16">
        <v>82965.024999999994</v>
      </c>
      <c r="H1629" s="33">
        <v>1555.8</v>
      </c>
      <c r="I1629" s="44">
        <v>14122966</v>
      </c>
      <c r="J1629" s="44">
        <v>30423.25</v>
      </c>
      <c r="K1629" s="46">
        <v>1.0089999999999999</v>
      </c>
      <c r="L1629" s="33">
        <v>25.632999999999999</v>
      </c>
      <c r="M1629" s="33">
        <v>35.942</v>
      </c>
      <c r="N1629" s="33">
        <v>15.295</v>
      </c>
    </row>
    <row r="1630" spans="1:14" x14ac:dyDescent="0.3">
      <c r="A1630" s="36" t="s">
        <v>13</v>
      </c>
      <c r="B1630" s="4">
        <v>2019</v>
      </c>
      <c r="C1630" s="36" t="s">
        <v>49</v>
      </c>
      <c r="D1630" s="36" t="s">
        <v>248</v>
      </c>
      <c r="E1630" s="41">
        <v>1478093</v>
      </c>
      <c r="F1630" s="16">
        <v>2701810</v>
      </c>
      <c r="G1630" s="16">
        <v>1856484.808</v>
      </c>
      <c r="H1630" s="33">
        <v>1555.8</v>
      </c>
      <c r="I1630" s="44">
        <v>253877253.69999999</v>
      </c>
      <c r="J1630" s="44">
        <v>546894.41</v>
      </c>
      <c r="K1630" s="46">
        <v>1.256</v>
      </c>
      <c r="L1630" s="33">
        <v>25.632999999999999</v>
      </c>
      <c r="M1630" s="33">
        <v>35.942</v>
      </c>
      <c r="N1630" s="33">
        <v>15.295</v>
      </c>
    </row>
    <row r="1631" spans="1:14" x14ac:dyDescent="0.3">
      <c r="A1631" s="36" t="s">
        <v>13</v>
      </c>
      <c r="B1631" s="4">
        <v>2019</v>
      </c>
      <c r="C1631" s="36" t="s">
        <v>120</v>
      </c>
      <c r="D1631" s="36" t="s">
        <v>248</v>
      </c>
      <c r="E1631" s="41">
        <v>74896</v>
      </c>
      <c r="F1631" s="16">
        <v>195623</v>
      </c>
      <c r="G1631" s="16">
        <v>199298.25599999999</v>
      </c>
      <c r="H1631" s="33">
        <v>1555.8</v>
      </c>
      <c r="I1631" s="44">
        <v>12864136.960000001</v>
      </c>
      <c r="J1631" s="44">
        <v>27711.52</v>
      </c>
      <c r="K1631" s="46">
        <v>2.661</v>
      </c>
      <c r="L1631" s="33">
        <v>25.632999999999999</v>
      </c>
      <c r="M1631" s="33">
        <v>35.942</v>
      </c>
      <c r="N1631" s="33">
        <v>15.295</v>
      </c>
    </row>
    <row r="1632" spans="1:14" x14ac:dyDescent="0.3">
      <c r="A1632" s="36" t="s">
        <v>18</v>
      </c>
      <c r="B1632" s="4">
        <v>2019</v>
      </c>
      <c r="C1632" s="36" t="s">
        <v>705</v>
      </c>
      <c r="D1632" s="36" t="s">
        <v>248</v>
      </c>
      <c r="E1632" s="41">
        <v>822407</v>
      </c>
      <c r="F1632" s="16">
        <v>69312919</v>
      </c>
      <c r="G1632" s="16">
        <v>57256797.746999994</v>
      </c>
      <c r="H1632" s="33">
        <v>1555.8</v>
      </c>
      <c r="I1632" s="44">
        <v>141256626.30000001</v>
      </c>
      <c r="J1632" s="44">
        <v>304290.59000000003</v>
      </c>
      <c r="K1632" s="46">
        <v>69.620999999999995</v>
      </c>
      <c r="L1632" s="33">
        <v>25.632999999999999</v>
      </c>
      <c r="M1632" s="33">
        <v>35.942</v>
      </c>
      <c r="N1632" s="33">
        <v>15.295</v>
      </c>
    </row>
    <row r="1633" spans="1:14" x14ac:dyDescent="0.3">
      <c r="A1633" s="36" t="s">
        <v>31</v>
      </c>
      <c r="B1633" s="4">
        <v>2019</v>
      </c>
      <c r="C1633" s="36" t="s">
        <v>49</v>
      </c>
      <c r="D1633" s="36" t="s">
        <v>248</v>
      </c>
      <c r="E1633" s="41">
        <v>19230</v>
      </c>
      <c r="F1633" s="16">
        <v>6672.8099999999995</v>
      </c>
      <c r="G1633" s="16">
        <v>6672.8099999999995</v>
      </c>
      <c r="H1633" s="33">
        <v>1555.8</v>
      </c>
      <c r="I1633" s="44">
        <v>3302944.8</v>
      </c>
      <c r="J1633" s="44">
        <v>7115.1</v>
      </c>
      <c r="K1633" s="46">
        <v>0.34699999999999998</v>
      </c>
      <c r="L1633" s="33">
        <v>25.632999999999999</v>
      </c>
      <c r="M1633" s="33">
        <v>35.942</v>
      </c>
      <c r="N1633" s="33">
        <v>15.295</v>
      </c>
    </row>
    <row r="1634" spans="1:14" x14ac:dyDescent="0.3">
      <c r="A1634" s="36" t="s">
        <v>31</v>
      </c>
      <c r="B1634" s="4">
        <v>2019</v>
      </c>
      <c r="C1634" s="36" t="s">
        <v>27</v>
      </c>
      <c r="D1634" s="36" t="s">
        <v>248</v>
      </c>
      <c r="E1634" s="41">
        <v>3411</v>
      </c>
      <c r="F1634" s="16">
        <v>1843</v>
      </c>
      <c r="G1634" s="16">
        <v>1702.0889999999999</v>
      </c>
      <c r="H1634" s="33">
        <v>1555.8</v>
      </c>
      <c r="I1634" s="44">
        <v>585873.36</v>
      </c>
      <c r="J1634" s="44">
        <v>1262.07</v>
      </c>
      <c r="K1634" s="46">
        <v>0.499</v>
      </c>
      <c r="L1634" s="33">
        <v>25.632999999999999</v>
      </c>
      <c r="M1634" s="33">
        <v>35.942</v>
      </c>
      <c r="N1634" s="33">
        <v>15.295</v>
      </c>
    </row>
    <row r="1635" spans="1:14" x14ac:dyDescent="0.3">
      <c r="A1635" s="36" t="s">
        <v>31</v>
      </c>
      <c r="B1635" s="4">
        <v>2019</v>
      </c>
      <c r="C1635" s="36" t="s">
        <v>120</v>
      </c>
      <c r="D1635" s="36" t="s">
        <v>248</v>
      </c>
      <c r="E1635" s="41">
        <v>5161</v>
      </c>
      <c r="F1635" s="16">
        <v>3511</v>
      </c>
      <c r="G1635" s="16">
        <v>4536.5190000000002</v>
      </c>
      <c r="H1635" s="33">
        <v>1555.8</v>
      </c>
      <c r="I1635" s="44">
        <v>886453.36</v>
      </c>
      <c r="J1635" s="44">
        <v>1909.57</v>
      </c>
      <c r="K1635" s="46">
        <v>0.879</v>
      </c>
      <c r="L1635" s="33">
        <v>25.632999999999999</v>
      </c>
      <c r="M1635" s="33">
        <v>35.942</v>
      </c>
      <c r="N1635" s="33">
        <v>15.295</v>
      </c>
    </row>
    <row r="1636" spans="1:14" x14ac:dyDescent="0.3">
      <c r="A1636" s="36" t="s">
        <v>32</v>
      </c>
      <c r="B1636" s="4">
        <v>2019</v>
      </c>
      <c r="C1636" s="36" t="s">
        <v>49</v>
      </c>
      <c r="D1636" s="36" t="s">
        <v>248</v>
      </c>
      <c r="E1636" s="41">
        <v>340529</v>
      </c>
      <c r="F1636" s="16">
        <v>151195</v>
      </c>
      <c r="G1636" s="16">
        <v>155281.22400000002</v>
      </c>
      <c r="H1636" s="33">
        <v>1357.1343604651165</v>
      </c>
      <c r="I1636" s="44">
        <v>58489261.039999999</v>
      </c>
      <c r="J1636" s="44">
        <v>125995.73</v>
      </c>
      <c r="K1636" s="46">
        <v>0.45600000000000002</v>
      </c>
      <c r="L1636" s="33">
        <v>25.632999999999999</v>
      </c>
      <c r="M1636" s="33">
        <v>35.942</v>
      </c>
      <c r="N1636" s="33">
        <v>15.295</v>
      </c>
    </row>
    <row r="1637" spans="1:14" x14ac:dyDescent="0.3">
      <c r="A1637" s="36" t="s">
        <v>20</v>
      </c>
      <c r="B1637" s="4">
        <v>2019</v>
      </c>
      <c r="C1637" s="36" t="s">
        <v>27</v>
      </c>
      <c r="D1637" s="36" t="s">
        <v>248</v>
      </c>
      <c r="E1637" s="41">
        <v>1056965</v>
      </c>
      <c r="F1637" s="16">
        <v>1793440</v>
      </c>
      <c r="G1637" s="16">
        <v>1653093.26</v>
      </c>
      <c r="H1637" s="33">
        <v>1555.8</v>
      </c>
      <c r="I1637" s="44">
        <v>181544308.40000001</v>
      </c>
      <c r="J1637" s="44">
        <v>391077.05</v>
      </c>
      <c r="K1637" s="46">
        <v>1.5640000000000001</v>
      </c>
      <c r="L1637" s="33">
        <v>25.632999999999999</v>
      </c>
      <c r="M1637" s="33">
        <v>35.942</v>
      </c>
      <c r="N1637" s="33">
        <v>15.295</v>
      </c>
    </row>
    <row r="1638" spans="1:14" x14ac:dyDescent="0.3">
      <c r="A1638" s="36" t="s">
        <v>13</v>
      </c>
      <c r="B1638" s="4">
        <v>2019</v>
      </c>
      <c r="C1638" s="36" t="s">
        <v>176</v>
      </c>
      <c r="D1638" s="36" t="s">
        <v>250</v>
      </c>
      <c r="E1638" s="41">
        <v>18510</v>
      </c>
      <c r="F1638" s="16">
        <v>22904</v>
      </c>
      <c r="G1638" s="16">
        <v>22008.39</v>
      </c>
      <c r="H1638" s="33">
        <v>2178.5</v>
      </c>
      <c r="I1638" s="44">
        <v>3179277.6</v>
      </c>
      <c r="J1638" s="44">
        <v>6848.7</v>
      </c>
      <c r="K1638" s="46">
        <v>1.1890000000000001</v>
      </c>
      <c r="L1638" s="33">
        <v>20.713999999999999</v>
      </c>
      <c r="M1638" s="33">
        <v>30.780999999999999</v>
      </c>
      <c r="N1638" s="33">
        <v>12.048999999999999</v>
      </c>
    </row>
    <row r="1639" spans="1:14" x14ac:dyDescent="0.3">
      <c r="A1639" s="36" t="s">
        <v>13</v>
      </c>
      <c r="B1639" s="4">
        <v>2019</v>
      </c>
      <c r="C1639" s="36" t="s">
        <v>49</v>
      </c>
      <c r="D1639" s="36" t="s">
        <v>250</v>
      </c>
      <c r="E1639" s="41">
        <v>16232</v>
      </c>
      <c r="F1639" s="16">
        <v>36357</v>
      </c>
      <c r="G1639" s="16">
        <v>35742.864000000001</v>
      </c>
      <c r="H1639" s="33">
        <v>2178.5</v>
      </c>
      <c r="I1639" s="44">
        <v>2788008.32</v>
      </c>
      <c r="J1639" s="44">
        <v>6005.84</v>
      </c>
      <c r="K1639" s="46">
        <v>2.202</v>
      </c>
      <c r="L1639" s="33">
        <v>20.713999999999999</v>
      </c>
      <c r="M1639" s="33">
        <v>30.780999999999999</v>
      </c>
      <c r="N1639" s="33">
        <v>12.048999999999999</v>
      </c>
    </row>
    <row r="1640" spans="1:14" x14ac:dyDescent="0.3">
      <c r="A1640" s="36" t="s">
        <v>13</v>
      </c>
      <c r="B1640" s="4">
        <v>2019</v>
      </c>
      <c r="C1640" s="36" t="s">
        <v>27</v>
      </c>
      <c r="D1640" s="36" t="s">
        <v>250</v>
      </c>
      <c r="E1640" s="41">
        <v>468</v>
      </c>
      <c r="F1640" s="16" t="s">
        <v>588</v>
      </c>
      <c r="G1640" s="16">
        <v>999.18</v>
      </c>
      <c r="H1640" s="33">
        <v>2178.5</v>
      </c>
      <c r="I1640" s="44">
        <v>80383.679999999993</v>
      </c>
      <c r="J1640" s="44">
        <v>173.16</v>
      </c>
      <c r="K1640" s="46">
        <v>2.1349999999999998</v>
      </c>
      <c r="L1640" s="33">
        <v>20.713999999999999</v>
      </c>
      <c r="M1640" s="33">
        <v>30.780999999999999</v>
      </c>
      <c r="N1640" s="33">
        <v>12.048999999999999</v>
      </c>
    </row>
    <row r="1641" spans="1:14" x14ac:dyDescent="0.3">
      <c r="A1641" s="36" t="s">
        <v>18</v>
      </c>
      <c r="B1641" s="4">
        <v>2019</v>
      </c>
      <c r="C1641" s="36" t="s">
        <v>705</v>
      </c>
      <c r="D1641" s="36" t="s">
        <v>250</v>
      </c>
      <c r="E1641" s="41">
        <v>1468</v>
      </c>
      <c r="F1641" s="16">
        <v>46842</v>
      </c>
      <c r="G1641" s="16">
        <v>44459.848000000005</v>
      </c>
      <c r="H1641" s="33">
        <v>2178.5</v>
      </c>
      <c r="I1641" s="44">
        <v>252143.68</v>
      </c>
      <c r="J1641" s="44">
        <v>543.16</v>
      </c>
      <c r="K1641" s="46">
        <v>30.286000000000001</v>
      </c>
      <c r="L1641" s="33">
        <v>20.713999999999999</v>
      </c>
      <c r="M1641" s="33">
        <v>30.780999999999999</v>
      </c>
      <c r="N1641" s="33">
        <v>12.048999999999999</v>
      </c>
    </row>
    <row r="1642" spans="1:14" x14ac:dyDescent="0.3">
      <c r="A1642" s="36" t="s">
        <v>22</v>
      </c>
      <c r="B1642" s="4">
        <v>2019</v>
      </c>
      <c r="C1642" s="36" t="s">
        <v>49</v>
      </c>
      <c r="D1642" s="36" t="s">
        <v>274</v>
      </c>
      <c r="E1642" s="41">
        <v>350</v>
      </c>
      <c r="F1642" s="16">
        <v>340</v>
      </c>
      <c r="G1642" s="16">
        <v>344.05</v>
      </c>
      <c r="H1642" s="33">
        <v>1593</v>
      </c>
      <c r="I1642" s="44">
        <v>60116</v>
      </c>
      <c r="J1642" s="44">
        <v>129.5</v>
      </c>
      <c r="K1642" s="46">
        <v>0.98299999999999998</v>
      </c>
      <c r="L1642" s="33">
        <v>20.332999999999998</v>
      </c>
      <c r="M1642" s="33">
        <v>29.754999999999999</v>
      </c>
      <c r="N1642" s="33">
        <v>12.244999999999999</v>
      </c>
    </row>
    <row r="1643" spans="1:14" x14ac:dyDescent="0.3">
      <c r="A1643" s="36" t="s">
        <v>13</v>
      </c>
      <c r="B1643" s="4">
        <v>2019</v>
      </c>
      <c r="C1643" s="36" t="s">
        <v>49</v>
      </c>
      <c r="D1643" s="36" t="s">
        <v>274</v>
      </c>
      <c r="E1643" s="41">
        <v>211280</v>
      </c>
      <c r="F1643" s="16">
        <v>528920</v>
      </c>
      <c r="G1643" s="16">
        <v>519537.52</v>
      </c>
      <c r="H1643" s="33">
        <v>1593</v>
      </c>
      <c r="I1643" s="44">
        <v>36289452.799999997</v>
      </c>
      <c r="J1643" s="44" t="s">
        <v>590</v>
      </c>
      <c r="K1643" s="46">
        <v>2.4590000000000001</v>
      </c>
      <c r="L1643" s="33">
        <v>20.332999999999998</v>
      </c>
      <c r="M1643" s="33">
        <v>29.754999999999999</v>
      </c>
      <c r="N1643" s="33">
        <v>12.244999999999999</v>
      </c>
    </row>
    <row r="1644" spans="1:14" x14ac:dyDescent="0.3">
      <c r="A1644" s="36" t="s">
        <v>13</v>
      </c>
      <c r="B1644" s="4">
        <v>2019</v>
      </c>
      <c r="C1644" s="36" t="s">
        <v>27</v>
      </c>
      <c r="D1644" s="36" t="s">
        <v>274</v>
      </c>
      <c r="E1644" s="41">
        <v>5670</v>
      </c>
      <c r="F1644" s="16">
        <v>16050</v>
      </c>
      <c r="G1644" s="16">
        <v>16046.1</v>
      </c>
      <c r="H1644" s="33">
        <v>1593</v>
      </c>
      <c r="I1644" s="44">
        <v>973879.2</v>
      </c>
      <c r="J1644" s="44">
        <v>2097.9</v>
      </c>
      <c r="K1644" s="46">
        <v>2.83</v>
      </c>
      <c r="L1644" s="33">
        <v>20.332999999999998</v>
      </c>
      <c r="M1644" s="33">
        <v>29.754999999999999</v>
      </c>
      <c r="N1644" s="33">
        <v>12.244999999999999</v>
      </c>
    </row>
    <row r="1645" spans="1:14" x14ac:dyDescent="0.3">
      <c r="A1645" s="36" t="s">
        <v>18</v>
      </c>
      <c r="B1645" s="4">
        <v>2019</v>
      </c>
      <c r="C1645" s="36" t="s">
        <v>49</v>
      </c>
      <c r="D1645" s="36" t="s">
        <v>274</v>
      </c>
      <c r="E1645" s="41">
        <v>4450</v>
      </c>
      <c r="F1645" s="16">
        <v>193620</v>
      </c>
      <c r="G1645" s="16">
        <v>193463.75</v>
      </c>
      <c r="H1645" s="33">
        <v>1593</v>
      </c>
      <c r="I1645" s="44">
        <v>764332</v>
      </c>
      <c r="J1645" s="44">
        <v>1646.5</v>
      </c>
      <c r="K1645" s="46">
        <v>43.475000000000001</v>
      </c>
      <c r="L1645" s="33">
        <v>20.332999999999998</v>
      </c>
      <c r="M1645" s="33">
        <v>29.754999999999999</v>
      </c>
      <c r="N1645" s="33">
        <v>12.244999999999999</v>
      </c>
    </row>
    <row r="1646" spans="1:14" x14ac:dyDescent="0.3">
      <c r="A1646" s="36" t="s">
        <v>31</v>
      </c>
      <c r="B1646" s="4">
        <v>2019</v>
      </c>
      <c r="C1646" s="36" t="s">
        <v>49</v>
      </c>
      <c r="D1646" s="36" t="s">
        <v>274</v>
      </c>
      <c r="E1646" s="41">
        <v>360</v>
      </c>
      <c r="F1646" s="16">
        <v>320</v>
      </c>
      <c r="G1646" s="16">
        <v>323.28000000000003</v>
      </c>
      <c r="H1646" s="33">
        <v>1593</v>
      </c>
      <c r="I1646" s="44">
        <v>207587.39444444442</v>
      </c>
      <c r="J1646" s="44">
        <v>133.19999999999999</v>
      </c>
      <c r="K1646" s="46">
        <v>0.89800000000000002</v>
      </c>
      <c r="L1646" s="33">
        <v>20.332999999999998</v>
      </c>
      <c r="M1646" s="33">
        <v>29.754999999999999</v>
      </c>
      <c r="N1646" s="33">
        <v>12.244999999999999</v>
      </c>
    </row>
    <row r="1647" spans="1:14" x14ac:dyDescent="0.3">
      <c r="A1647" s="36" t="s">
        <v>31</v>
      </c>
      <c r="B1647" s="4">
        <v>2019</v>
      </c>
      <c r="C1647" s="36" t="s">
        <v>27</v>
      </c>
      <c r="D1647" s="36" t="s">
        <v>274</v>
      </c>
      <c r="E1647" s="41">
        <v>2370</v>
      </c>
      <c r="F1647" s="16">
        <v>1450</v>
      </c>
      <c r="G1647" s="16">
        <v>1455.18</v>
      </c>
      <c r="H1647" s="33">
        <v>1593</v>
      </c>
      <c r="I1647" s="44">
        <v>407071.2</v>
      </c>
      <c r="J1647" s="44">
        <v>876.9</v>
      </c>
      <c r="K1647" s="46">
        <v>0.61399999999999999</v>
      </c>
      <c r="L1647" s="33">
        <v>20.332999999999998</v>
      </c>
      <c r="M1647" s="33">
        <v>29.754999999999999</v>
      </c>
      <c r="N1647" s="33">
        <v>12.244999999999999</v>
      </c>
    </row>
    <row r="1648" spans="1:14" x14ac:dyDescent="0.3">
      <c r="A1648" s="36" t="s">
        <v>32</v>
      </c>
      <c r="B1648" s="4">
        <v>2019</v>
      </c>
      <c r="C1648" s="36" t="s">
        <v>27</v>
      </c>
      <c r="D1648" s="36" t="s">
        <v>274</v>
      </c>
      <c r="E1648" s="41">
        <v>830</v>
      </c>
      <c r="F1648" s="16">
        <v>680</v>
      </c>
      <c r="G1648" s="16">
        <v>673.13</v>
      </c>
      <c r="H1648" s="33">
        <v>1593</v>
      </c>
      <c r="I1648" s="44">
        <v>142560.79999999999</v>
      </c>
      <c r="J1648" s="44">
        <v>307.10000000000002</v>
      </c>
      <c r="K1648" s="46">
        <v>0.81100000000000005</v>
      </c>
      <c r="L1648" s="33">
        <v>20.332999999999998</v>
      </c>
      <c r="M1648" s="33">
        <v>29.754999999999999</v>
      </c>
      <c r="N1648" s="33">
        <v>12.244999999999999</v>
      </c>
    </row>
    <row r="1649" spans="1:14" x14ac:dyDescent="0.3">
      <c r="A1649" s="36" t="s">
        <v>20</v>
      </c>
      <c r="B1649" s="4">
        <v>2019</v>
      </c>
      <c r="C1649" s="36" t="s">
        <v>27</v>
      </c>
      <c r="D1649" s="36" t="s">
        <v>274</v>
      </c>
      <c r="E1649" s="41">
        <v>3430</v>
      </c>
      <c r="F1649" s="16">
        <v>6280</v>
      </c>
      <c r="G1649" s="16">
        <v>6280.33</v>
      </c>
      <c r="H1649" s="33">
        <v>1593</v>
      </c>
      <c r="I1649" s="44">
        <v>589136.80000000005</v>
      </c>
      <c r="J1649" s="44">
        <v>1269.0999999999999</v>
      </c>
      <c r="K1649" s="46">
        <v>1.831</v>
      </c>
      <c r="L1649" s="33">
        <v>20.332999999999998</v>
      </c>
      <c r="M1649" s="33">
        <v>29.754999999999999</v>
      </c>
      <c r="N1649" s="33">
        <v>12.244999999999999</v>
      </c>
    </row>
    <row r="1650" spans="1:14" x14ac:dyDescent="0.3">
      <c r="A1650" s="36" t="s">
        <v>22</v>
      </c>
      <c r="B1650" s="4">
        <v>2019</v>
      </c>
      <c r="C1650" s="36" t="s">
        <v>176</v>
      </c>
      <c r="D1650" s="36" t="s">
        <v>237</v>
      </c>
      <c r="E1650" s="41">
        <v>9588</v>
      </c>
      <c r="F1650" s="16">
        <v>7154</v>
      </c>
      <c r="G1650" s="16">
        <v>5954.1480000000001</v>
      </c>
      <c r="H1650" s="33">
        <v>1593.9</v>
      </c>
      <c r="I1650" s="44">
        <v>1646834.88</v>
      </c>
      <c r="J1650" s="44">
        <v>3547.56</v>
      </c>
      <c r="K1650" s="46">
        <v>0.621</v>
      </c>
      <c r="L1650" s="33">
        <v>26.207999999999998</v>
      </c>
      <c r="M1650" s="33">
        <v>36.078000000000003</v>
      </c>
      <c r="N1650" s="33">
        <v>16.588000000000001</v>
      </c>
    </row>
    <row r="1651" spans="1:14" x14ac:dyDescent="0.3">
      <c r="A1651" s="36" t="s">
        <v>22</v>
      </c>
      <c r="B1651" s="4">
        <v>2019</v>
      </c>
      <c r="C1651" s="36" t="s">
        <v>120</v>
      </c>
      <c r="D1651" s="36" t="s">
        <v>237</v>
      </c>
      <c r="E1651" s="41">
        <v>381</v>
      </c>
      <c r="F1651" s="16">
        <v>288</v>
      </c>
      <c r="G1651" s="16">
        <v>288</v>
      </c>
      <c r="H1651" s="33">
        <v>1593.9</v>
      </c>
      <c r="I1651" s="44">
        <v>65440.56</v>
      </c>
      <c r="J1651" s="44">
        <v>140.97</v>
      </c>
      <c r="K1651" s="46">
        <v>0.75590551181102361</v>
      </c>
      <c r="L1651" s="33">
        <v>26.207999999999998</v>
      </c>
      <c r="M1651" s="33">
        <v>36.078000000000003</v>
      </c>
      <c r="N1651" s="33">
        <v>16.588000000000001</v>
      </c>
    </row>
    <row r="1652" spans="1:14" x14ac:dyDescent="0.3">
      <c r="A1652" s="36" t="s">
        <v>22</v>
      </c>
      <c r="B1652" s="4">
        <v>2019</v>
      </c>
      <c r="C1652" s="36" t="s">
        <v>324</v>
      </c>
      <c r="D1652" s="36" t="s">
        <v>237</v>
      </c>
      <c r="E1652" s="41">
        <v>25919</v>
      </c>
      <c r="F1652" s="16">
        <v>18778</v>
      </c>
      <c r="G1652" s="16">
        <v>14825.668</v>
      </c>
      <c r="H1652" s="33">
        <v>1593.9</v>
      </c>
      <c r="I1652" s="44">
        <v>4451847.4400000004</v>
      </c>
      <c r="J1652" s="44">
        <v>9590.0300000000007</v>
      </c>
      <c r="K1652" s="46">
        <v>0.57199999999999995</v>
      </c>
      <c r="L1652" s="33">
        <v>26.207999999999998</v>
      </c>
      <c r="M1652" s="33">
        <v>36.078000000000003</v>
      </c>
      <c r="N1652" s="33">
        <v>16.588000000000001</v>
      </c>
    </row>
    <row r="1653" spans="1:14" x14ac:dyDescent="0.3">
      <c r="A1653" s="36" t="s">
        <v>13</v>
      </c>
      <c r="B1653" s="4">
        <v>2019</v>
      </c>
      <c r="C1653" s="36" t="s">
        <v>176</v>
      </c>
      <c r="D1653" s="36" t="s">
        <v>237</v>
      </c>
      <c r="E1653" s="41">
        <v>426080</v>
      </c>
      <c r="F1653" s="16">
        <v>769480</v>
      </c>
      <c r="G1653" s="16">
        <v>801882.55999999994</v>
      </c>
      <c r="H1653" s="33" t="s">
        <v>591</v>
      </c>
      <c r="I1653" s="44">
        <v>73183500.799999997</v>
      </c>
      <c r="J1653" s="44">
        <v>157649.60000000001</v>
      </c>
      <c r="K1653" s="46">
        <v>1.8819999999999999</v>
      </c>
      <c r="L1653" s="33">
        <v>26.207999999999998</v>
      </c>
      <c r="M1653" s="33">
        <v>36.078000000000003</v>
      </c>
      <c r="N1653" s="33">
        <v>16.588000000000001</v>
      </c>
    </row>
    <row r="1654" spans="1:14" x14ac:dyDescent="0.3">
      <c r="A1654" s="36" t="s">
        <v>13</v>
      </c>
      <c r="B1654" s="4">
        <v>2019</v>
      </c>
      <c r="C1654" s="36" t="s">
        <v>120</v>
      </c>
      <c r="D1654" s="36" t="s">
        <v>237</v>
      </c>
      <c r="E1654" s="41">
        <v>292610</v>
      </c>
      <c r="F1654" s="16">
        <v>932910</v>
      </c>
      <c r="G1654" s="16">
        <v>818430.17</v>
      </c>
      <c r="H1654" s="33">
        <v>1593.9</v>
      </c>
      <c r="I1654" s="44" t="s">
        <v>592</v>
      </c>
      <c r="J1654" s="44">
        <v>108265.7</v>
      </c>
      <c r="K1654" s="46">
        <v>2.7970000000000002</v>
      </c>
      <c r="L1654" s="33">
        <v>26.207999999999998</v>
      </c>
      <c r="M1654" s="33">
        <v>36.058148148148199</v>
      </c>
      <c r="N1654" s="33">
        <v>16.588000000000001</v>
      </c>
    </row>
    <row r="1655" spans="1:14" x14ac:dyDescent="0.3">
      <c r="A1655" s="36" t="s">
        <v>13</v>
      </c>
      <c r="B1655" s="4">
        <v>2019</v>
      </c>
      <c r="C1655" s="36" t="s">
        <v>324</v>
      </c>
      <c r="D1655" s="36" t="s">
        <v>237</v>
      </c>
      <c r="E1655" s="41">
        <v>3222020</v>
      </c>
      <c r="F1655" s="16">
        <v>8052660</v>
      </c>
      <c r="G1655" s="16">
        <v>8264481.2999999998</v>
      </c>
      <c r="H1655" s="33">
        <v>1593.9</v>
      </c>
      <c r="I1655" s="44">
        <v>553414155.20000005</v>
      </c>
      <c r="J1655" s="44">
        <v>1192147.3999999999</v>
      </c>
      <c r="K1655" s="46">
        <v>2.5649999999999999</v>
      </c>
      <c r="L1655" s="33">
        <v>26.207999999999998</v>
      </c>
      <c r="M1655" s="33">
        <v>36.078000000000003</v>
      </c>
      <c r="N1655" s="33">
        <v>16.588000000000001</v>
      </c>
    </row>
    <row r="1656" spans="1:14" x14ac:dyDescent="0.3">
      <c r="A1656" s="36" t="s">
        <v>18</v>
      </c>
      <c r="B1656" s="4">
        <v>2019</v>
      </c>
      <c r="C1656" s="36" t="s">
        <v>324</v>
      </c>
      <c r="D1656" s="36" t="s">
        <v>237</v>
      </c>
      <c r="E1656" s="41">
        <v>8948</v>
      </c>
      <c r="F1656" s="16">
        <v>504870</v>
      </c>
      <c r="G1656" s="16">
        <v>506116.77599999995</v>
      </c>
      <c r="H1656" s="33">
        <v>1449.4609090909071</v>
      </c>
      <c r="I1656" s="44">
        <v>1536908.48</v>
      </c>
      <c r="J1656" s="44">
        <v>3310.76</v>
      </c>
      <c r="K1656" s="46">
        <v>56.561999999999998</v>
      </c>
      <c r="L1656" s="33">
        <v>26.207999999999998</v>
      </c>
      <c r="M1656" s="33">
        <v>36.078000000000003</v>
      </c>
      <c r="N1656" s="33">
        <v>16.588000000000001</v>
      </c>
    </row>
    <row r="1657" spans="1:14" x14ac:dyDescent="0.3">
      <c r="A1657" s="36" t="s">
        <v>31</v>
      </c>
      <c r="B1657" s="4">
        <v>2019</v>
      </c>
      <c r="C1657" s="36" t="s">
        <v>49</v>
      </c>
      <c r="D1657" s="36" t="s">
        <v>237</v>
      </c>
      <c r="E1657" s="41">
        <v>630</v>
      </c>
      <c r="F1657" s="16">
        <v>470</v>
      </c>
      <c r="G1657" s="16">
        <v>521.64</v>
      </c>
      <c r="H1657" s="33">
        <v>1593.9</v>
      </c>
      <c r="I1657" s="44">
        <v>108208.8</v>
      </c>
      <c r="J1657" s="44">
        <v>5894.1</v>
      </c>
      <c r="K1657" s="46">
        <v>0.82799999999999996</v>
      </c>
      <c r="L1657" s="33">
        <v>26.207999999999998</v>
      </c>
      <c r="M1657" s="33">
        <v>36.078000000000003</v>
      </c>
      <c r="N1657" s="33">
        <v>16.588000000000001</v>
      </c>
    </row>
    <row r="1658" spans="1:14" x14ac:dyDescent="0.3">
      <c r="A1658" s="36" t="s">
        <v>31</v>
      </c>
      <c r="B1658" s="4">
        <v>2019</v>
      </c>
      <c r="C1658" s="36" t="s">
        <v>27</v>
      </c>
      <c r="D1658" s="36" t="s">
        <v>237</v>
      </c>
      <c r="E1658" s="41">
        <v>15930</v>
      </c>
      <c r="F1658" s="16">
        <v>20480</v>
      </c>
      <c r="G1658" s="16">
        <v>20517.84</v>
      </c>
      <c r="H1658" s="33">
        <v>1593.9</v>
      </c>
      <c r="I1658" s="44">
        <v>108208.8</v>
      </c>
      <c r="J1658" s="44">
        <v>5894.1</v>
      </c>
      <c r="K1658" s="46">
        <v>1.288</v>
      </c>
      <c r="L1658" s="33">
        <v>26.207999999999998</v>
      </c>
      <c r="M1658" s="33">
        <v>36.078000000000003</v>
      </c>
      <c r="N1658" s="33">
        <v>16.588000000000001</v>
      </c>
    </row>
    <row r="1659" spans="1:14" x14ac:dyDescent="0.3">
      <c r="A1659" s="36" t="s">
        <v>32</v>
      </c>
      <c r="B1659" s="4">
        <v>2019</v>
      </c>
      <c r="C1659" s="36" t="s">
        <v>176</v>
      </c>
      <c r="D1659" s="36" t="s">
        <v>237</v>
      </c>
      <c r="E1659" s="41">
        <v>10170</v>
      </c>
      <c r="F1659" s="16">
        <v>2986</v>
      </c>
      <c r="G1659" s="16">
        <v>3234.06</v>
      </c>
      <c r="H1659" s="33">
        <v>1593.9</v>
      </c>
      <c r="I1659" s="44">
        <v>1746799.2</v>
      </c>
      <c r="J1659" s="44">
        <v>3762.9</v>
      </c>
      <c r="K1659" s="46">
        <v>0.318</v>
      </c>
      <c r="L1659" s="33">
        <v>26.207999999999998</v>
      </c>
      <c r="M1659" s="33">
        <v>36.078000000000003</v>
      </c>
      <c r="N1659" s="33">
        <v>16.588000000000001</v>
      </c>
    </row>
    <row r="1660" spans="1:14" x14ac:dyDescent="0.3">
      <c r="A1660" s="36" t="s">
        <v>32</v>
      </c>
      <c r="B1660" s="4">
        <v>2019</v>
      </c>
      <c r="C1660" s="36" t="s">
        <v>120</v>
      </c>
      <c r="D1660" s="36" t="s">
        <v>237</v>
      </c>
      <c r="E1660" s="41">
        <v>8522</v>
      </c>
      <c r="F1660" s="16">
        <v>3212</v>
      </c>
      <c r="G1660" s="16">
        <v>3485.4979999999996</v>
      </c>
      <c r="H1660" s="33">
        <v>1593.9</v>
      </c>
      <c r="I1660" s="44">
        <v>1463738.72</v>
      </c>
      <c r="J1660" s="44">
        <v>3153.14</v>
      </c>
      <c r="K1660" s="46">
        <v>0.40899999999999997</v>
      </c>
      <c r="L1660" s="33">
        <v>26.207999999999998</v>
      </c>
      <c r="M1660" s="33">
        <v>36.078000000000003</v>
      </c>
      <c r="N1660" s="33">
        <v>16.588000000000001</v>
      </c>
    </row>
    <row r="1661" spans="1:14" x14ac:dyDescent="0.3">
      <c r="A1661" s="36" t="s">
        <v>32</v>
      </c>
      <c r="B1661" s="4">
        <v>2019</v>
      </c>
      <c r="C1661" s="36" t="s">
        <v>324</v>
      </c>
      <c r="D1661" s="36" t="s">
        <v>237</v>
      </c>
      <c r="E1661" s="41">
        <v>38948</v>
      </c>
      <c r="F1661" s="16">
        <v>15020</v>
      </c>
      <c r="G1661" s="16">
        <v>14527.603999999999</v>
      </c>
      <c r="H1661" s="33">
        <v>1593.9</v>
      </c>
      <c r="I1661" s="44">
        <v>6689708.4800000004</v>
      </c>
      <c r="J1661" s="44">
        <v>14410.76</v>
      </c>
      <c r="K1661" s="46">
        <v>0.373</v>
      </c>
      <c r="L1661" s="33">
        <v>26.333000000000002</v>
      </c>
      <c r="M1661" s="33">
        <v>36.078000000000003</v>
      </c>
      <c r="N1661" s="33">
        <v>16.588000000000001</v>
      </c>
    </row>
    <row r="1662" spans="1:14" x14ac:dyDescent="0.3">
      <c r="A1662" s="36" t="s">
        <v>20</v>
      </c>
      <c r="B1662" s="4">
        <v>2019</v>
      </c>
      <c r="C1662" s="36" t="s">
        <v>120</v>
      </c>
      <c r="D1662" s="36" t="s">
        <v>237</v>
      </c>
      <c r="E1662" s="41">
        <v>118</v>
      </c>
      <c r="F1662" s="16">
        <v>164</v>
      </c>
      <c r="G1662" s="16">
        <v>176.41000000000003</v>
      </c>
      <c r="H1662" s="33">
        <v>1593.9</v>
      </c>
      <c r="I1662" s="44">
        <v>20267.68</v>
      </c>
      <c r="J1662" s="44">
        <v>43.66</v>
      </c>
      <c r="K1662" s="46">
        <v>1.4950000000000001</v>
      </c>
      <c r="L1662" s="33">
        <v>26.207999999999998</v>
      </c>
      <c r="M1662" s="33">
        <v>36.078000000000003</v>
      </c>
      <c r="N1662" s="33">
        <v>16.588000000000001</v>
      </c>
    </row>
    <row r="1663" spans="1:14" x14ac:dyDescent="0.3">
      <c r="A1663" s="36" t="s">
        <v>13</v>
      </c>
      <c r="B1663" s="4">
        <v>2019</v>
      </c>
      <c r="C1663" s="36" t="s">
        <v>49</v>
      </c>
      <c r="D1663" s="36" t="s">
        <v>252</v>
      </c>
      <c r="E1663" s="41">
        <v>3142000</v>
      </c>
      <c r="F1663" s="16">
        <v>12675000</v>
      </c>
      <c r="G1663" s="16">
        <v>12351202</v>
      </c>
      <c r="H1663" s="33">
        <v>653.20000000000005</v>
      </c>
      <c r="I1663" s="44">
        <v>539669920</v>
      </c>
      <c r="J1663" s="44">
        <v>1162540</v>
      </c>
      <c r="K1663" s="46">
        <v>3.931</v>
      </c>
      <c r="L1663" s="33">
        <v>24.106000000000002</v>
      </c>
      <c r="M1663" s="33">
        <v>36.384999999999998</v>
      </c>
      <c r="N1663" s="33">
        <v>13.185</v>
      </c>
    </row>
    <row r="1664" spans="1:14" x14ac:dyDescent="0.3">
      <c r="A1664" s="36" t="s">
        <v>18</v>
      </c>
      <c r="B1664" s="4">
        <v>2019</v>
      </c>
      <c r="C1664" s="36" t="s">
        <v>705</v>
      </c>
      <c r="D1664" s="36" t="s">
        <v>252</v>
      </c>
      <c r="E1664" s="41">
        <v>91000</v>
      </c>
      <c r="F1664" s="16">
        <v>7302000</v>
      </c>
      <c r="G1664" s="16">
        <v>7426237</v>
      </c>
      <c r="H1664" s="33">
        <v>653.20000000000005</v>
      </c>
      <c r="I1664" s="44">
        <v>15630160</v>
      </c>
      <c r="J1664" s="44">
        <v>33670</v>
      </c>
      <c r="K1664" s="46">
        <v>81.606999999999999</v>
      </c>
      <c r="L1664" s="33">
        <v>24.106000000000002</v>
      </c>
      <c r="M1664" s="33">
        <v>36.384999999999998</v>
      </c>
      <c r="N1664" s="33">
        <v>13.185</v>
      </c>
    </row>
    <row r="1665" spans="1:14" x14ac:dyDescent="0.3">
      <c r="A1665" s="36" t="s">
        <v>31</v>
      </c>
      <c r="B1665" s="4">
        <v>2019</v>
      </c>
      <c r="C1665" s="36" t="s">
        <v>27</v>
      </c>
      <c r="D1665" s="36" t="s">
        <v>252</v>
      </c>
      <c r="E1665" s="41">
        <v>4300</v>
      </c>
      <c r="F1665" s="16">
        <v>8000</v>
      </c>
      <c r="G1665" s="16">
        <v>8049.6</v>
      </c>
      <c r="H1665" s="33">
        <v>653.20000000000005</v>
      </c>
      <c r="I1665" s="44">
        <v>738568</v>
      </c>
      <c r="J1665" s="44">
        <v>1591</v>
      </c>
      <c r="K1665" s="46">
        <v>1.8720000000000001</v>
      </c>
      <c r="L1665" s="33">
        <v>24.106000000000002</v>
      </c>
      <c r="M1665" s="33">
        <v>36.384999999999998</v>
      </c>
      <c r="N1665" s="33">
        <v>13.185</v>
      </c>
    </row>
    <row r="1666" spans="1:14" x14ac:dyDescent="0.3">
      <c r="A1666" s="36" t="s">
        <v>32</v>
      </c>
      <c r="B1666" s="4">
        <v>2019</v>
      </c>
      <c r="C1666" s="36" t="s">
        <v>49</v>
      </c>
      <c r="D1666" s="36" t="s">
        <v>252</v>
      </c>
      <c r="E1666" s="41">
        <v>2000</v>
      </c>
      <c r="F1666" s="16">
        <v>1200</v>
      </c>
      <c r="G1666" s="16">
        <v>1636</v>
      </c>
      <c r="H1666" s="33">
        <v>653.20000000000005</v>
      </c>
      <c r="I1666" s="44">
        <v>343520</v>
      </c>
      <c r="J1666" s="44">
        <v>740</v>
      </c>
      <c r="K1666" s="46">
        <v>0.81799999999999995</v>
      </c>
      <c r="L1666" s="33">
        <v>24.106000000000002</v>
      </c>
      <c r="M1666" s="33">
        <v>36.384999999999998</v>
      </c>
      <c r="N1666" s="33">
        <v>13.185</v>
      </c>
    </row>
    <row r="1667" spans="1:14" x14ac:dyDescent="0.3">
      <c r="A1667" s="36" t="s">
        <v>20</v>
      </c>
      <c r="B1667" s="4">
        <v>2019</v>
      </c>
      <c r="C1667" s="36" t="s">
        <v>27</v>
      </c>
      <c r="D1667" s="36" t="s">
        <v>252</v>
      </c>
      <c r="E1667" s="41">
        <v>3521000</v>
      </c>
      <c r="F1667" s="16">
        <v>17224732</v>
      </c>
      <c r="G1667" s="16">
        <v>17224732</v>
      </c>
      <c r="H1667" s="33">
        <v>530.13181818181829</v>
      </c>
      <c r="I1667" s="44">
        <v>604766960</v>
      </c>
      <c r="J1667" s="44">
        <v>1302770</v>
      </c>
      <c r="K1667" s="46">
        <v>4.8920000000000003</v>
      </c>
      <c r="L1667" s="33">
        <v>24.106000000000002</v>
      </c>
      <c r="M1667" s="33">
        <v>36.384999999999998</v>
      </c>
      <c r="N1667" s="33">
        <v>13.185</v>
      </c>
    </row>
    <row r="1668" spans="1:14" x14ac:dyDescent="0.3">
      <c r="A1668" s="36" t="s">
        <v>22</v>
      </c>
      <c r="B1668" s="4">
        <v>2019</v>
      </c>
      <c r="C1668" s="36" t="s">
        <v>49</v>
      </c>
      <c r="D1668" s="36" t="s">
        <v>481</v>
      </c>
      <c r="E1668" s="41">
        <v>1488</v>
      </c>
      <c r="F1668" s="16">
        <v>2355</v>
      </c>
      <c r="G1668" s="16">
        <v>2446.2719999999999</v>
      </c>
      <c r="H1668" s="33">
        <v>1031.7</v>
      </c>
      <c r="I1668" s="44">
        <v>255578.88</v>
      </c>
      <c r="J1668" s="44">
        <v>550.55999999999995</v>
      </c>
      <c r="K1668" s="46">
        <v>1.6439999999999999</v>
      </c>
      <c r="L1668" s="33">
        <v>26.599</v>
      </c>
      <c r="M1668" s="33">
        <v>36.366999999999997</v>
      </c>
      <c r="N1668" s="33">
        <v>17.117999999999999</v>
      </c>
    </row>
    <row r="1669" spans="1:14" x14ac:dyDescent="0.3">
      <c r="A1669" s="36" t="s">
        <v>22</v>
      </c>
      <c r="B1669" s="4">
        <v>2019</v>
      </c>
      <c r="C1669" s="36" t="s">
        <v>49</v>
      </c>
      <c r="D1669" s="36" t="s">
        <v>481</v>
      </c>
      <c r="E1669" s="41">
        <v>262</v>
      </c>
      <c r="F1669" s="16">
        <v>417</v>
      </c>
      <c r="G1669" s="16">
        <v>412.12599999999998</v>
      </c>
      <c r="H1669" s="33">
        <v>1031.7</v>
      </c>
      <c r="I1669" s="44">
        <v>45001.120000000003</v>
      </c>
      <c r="J1669" s="44">
        <v>245.72461538461536</v>
      </c>
      <c r="K1669" s="46">
        <v>1.573</v>
      </c>
      <c r="L1669" s="33">
        <v>26.599</v>
      </c>
      <c r="M1669" s="33">
        <v>36.366999999999997</v>
      </c>
      <c r="N1669" s="33">
        <v>17.117999999999999</v>
      </c>
    </row>
    <row r="1670" spans="1:14" x14ac:dyDescent="0.3">
      <c r="A1670" s="36" t="s">
        <v>13</v>
      </c>
      <c r="B1670" s="4">
        <v>2019</v>
      </c>
      <c r="C1670" s="36" t="s">
        <v>49</v>
      </c>
      <c r="D1670" s="36" t="s">
        <v>481</v>
      </c>
      <c r="E1670" s="41">
        <v>1631151</v>
      </c>
      <c r="F1670" s="16">
        <v>5832995.9759999998</v>
      </c>
      <c r="G1670" s="16">
        <v>5832995.9759999998</v>
      </c>
      <c r="H1670" s="33">
        <v>1031.7</v>
      </c>
      <c r="I1670" s="44">
        <v>280166495.80000001</v>
      </c>
      <c r="J1670" s="44">
        <v>603525.87</v>
      </c>
      <c r="K1670" s="46">
        <v>3.5760000000000001</v>
      </c>
      <c r="L1670" s="33">
        <v>26.599</v>
      </c>
      <c r="M1670" s="33">
        <v>36.366999999999997</v>
      </c>
      <c r="N1670" s="33">
        <v>17.117999999999999</v>
      </c>
    </row>
    <row r="1671" spans="1:14" x14ac:dyDescent="0.3">
      <c r="A1671" s="36" t="s">
        <v>13</v>
      </c>
      <c r="B1671" s="4">
        <v>2019</v>
      </c>
      <c r="C1671" s="36" t="s">
        <v>27</v>
      </c>
      <c r="D1671" s="36" t="s">
        <v>481</v>
      </c>
      <c r="E1671" s="41">
        <v>1585062</v>
      </c>
      <c r="F1671" s="16">
        <v>5900447</v>
      </c>
      <c r="G1671" s="16">
        <v>5723658.8820000002</v>
      </c>
      <c r="H1671" s="33">
        <v>1031.7</v>
      </c>
      <c r="I1671" s="44">
        <v>272250249.10000002</v>
      </c>
      <c r="J1671" s="44">
        <v>586472.93999999994</v>
      </c>
      <c r="K1671" s="46">
        <v>3.6110000000000002</v>
      </c>
      <c r="L1671" s="33">
        <v>26.599</v>
      </c>
      <c r="M1671" s="33">
        <v>36.366999999999997</v>
      </c>
      <c r="N1671" s="33">
        <v>17.117999999999999</v>
      </c>
    </row>
    <row r="1672" spans="1:14" x14ac:dyDescent="0.3">
      <c r="A1672" s="36" t="s">
        <v>18</v>
      </c>
      <c r="B1672" s="4">
        <v>2019</v>
      </c>
      <c r="C1672" s="36" t="s">
        <v>49</v>
      </c>
      <c r="D1672" s="36" t="s">
        <v>481</v>
      </c>
      <c r="E1672" s="41">
        <v>26115</v>
      </c>
      <c r="F1672" s="16">
        <v>2021771</v>
      </c>
      <c r="G1672" s="16">
        <v>2212645.605</v>
      </c>
      <c r="H1672" s="33">
        <v>1031.7</v>
      </c>
      <c r="I1672" s="44">
        <v>4485512.4000000004</v>
      </c>
      <c r="J1672" s="44">
        <v>9662.5499999999993</v>
      </c>
      <c r="K1672" s="46">
        <v>84.727000000000004</v>
      </c>
      <c r="L1672" s="33">
        <v>26.599</v>
      </c>
      <c r="M1672" s="33">
        <v>36.366999999999997</v>
      </c>
      <c r="N1672" s="33">
        <v>17.117999999999999</v>
      </c>
    </row>
    <row r="1673" spans="1:14" x14ac:dyDescent="0.3">
      <c r="A1673" s="36" t="s">
        <v>31</v>
      </c>
      <c r="B1673" s="4">
        <v>2019</v>
      </c>
      <c r="C1673" s="36" t="s">
        <v>49</v>
      </c>
      <c r="D1673" s="36" t="s">
        <v>481</v>
      </c>
      <c r="E1673" s="41">
        <v>63</v>
      </c>
      <c r="F1673" s="16" t="s">
        <v>593</v>
      </c>
      <c r="G1673" s="16">
        <v>142.88399999999999</v>
      </c>
      <c r="H1673" s="33">
        <v>1031.7</v>
      </c>
      <c r="I1673" s="44">
        <v>10820.88</v>
      </c>
      <c r="J1673" s="44" t="s">
        <v>594</v>
      </c>
      <c r="K1673" s="46">
        <v>2.2679999999999998</v>
      </c>
      <c r="L1673" s="33">
        <v>26.599</v>
      </c>
      <c r="M1673" s="33">
        <v>36.366999999999997</v>
      </c>
      <c r="N1673" s="33">
        <v>17.117999999999999</v>
      </c>
    </row>
    <row r="1674" spans="1:14" x14ac:dyDescent="0.3">
      <c r="A1674" s="36" t="s">
        <v>31</v>
      </c>
      <c r="B1674" s="4">
        <v>2019</v>
      </c>
      <c r="C1674" s="36" t="s">
        <v>27</v>
      </c>
      <c r="D1674" s="36" t="s">
        <v>481</v>
      </c>
      <c r="E1674" s="41">
        <v>4469</v>
      </c>
      <c r="F1674" s="16">
        <v>9969</v>
      </c>
      <c r="G1674" s="16">
        <v>9679.8539999999994</v>
      </c>
      <c r="H1674" s="33">
        <v>1031.7</v>
      </c>
      <c r="I1674" s="44">
        <v>767595.44</v>
      </c>
      <c r="J1674" s="44">
        <v>1653.53</v>
      </c>
      <c r="K1674" s="46">
        <v>2.1659999999999999</v>
      </c>
      <c r="L1674" s="33">
        <v>26.599</v>
      </c>
      <c r="M1674" s="33">
        <v>36.366999999999997</v>
      </c>
      <c r="N1674" s="33">
        <v>17.117999999999999</v>
      </c>
    </row>
    <row r="1675" spans="1:14" x14ac:dyDescent="0.3">
      <c r="A1675" s="36" t="s">
        <v>32</v>
      </c>
      <c r="B1675" s="4">
        <v>2019</v>
      </c>
      <c r="C1675" s="36" t="s">
        <v>49</v>
      </c>
      <c r="D1675" s="36" t="s">
        <v>481</v>
      </c>
      <c r="E1675" s="41">
        <v>14723</v>
      </c>
      <c r="F1675" s="16">
        <v>13805</v>
      </c>
      <c r="G1675" s="16">
        <v>13707.113000000001</v>
      </c>
      <c r="H1675" s="33">
        <v>1031.7</v>
      </c>
      <c r="I1675" s="44">
        <v>2528822.48</v>
      </c>
      <c r="J1675" s="44">
        <v>5447.51</v>
      </c>
      <c r="K1675" s="46">
        <v>0.93100000000000005</v>
      </c>
      <c r="L1675" s="33">
        <v>26.599</v>
      </c>
      <c r="M1675" s="33">
        <v>36.366999999999997</v>
      </c>
      <c r="N1675" s="33">
        <v>17.117999999999999</v>
      </c>
    </row>
    <row r="1676" spans="1:14" x14ac:dyDescent="0.3">
      <c r="A1676" s="36" t="s">
        <v>32</v>
      </c>
      <c r="B1676" s="4">
        <v>2019</v>
      </c>
      <c r="C1676" s="36" t="s">
        <v>27</v>
      </c>
      <c r="D1676" s="36" t="s">
        <v>481</v>
      </c>
      <c r="E1676" s="41">
        <v>6816</v>
      </c>
      <c r="F1676" s="16">
        <v>12269</v>
      </c>
      <c r="G1676" s="16">
        <v>12187.008</v>
      </c>
      <c r="H1676" s="33">
        <v>994.48985507246334</v>
      </c>
      <c r="I1676" s="44">
        <v>1170716.1599999999</v>
      </c>
      <c r="J1676" s="44">
        <v>2521.92</v>
      </c>
      <c r="K1676" s="46">
        <v>1.788</v>
      </c>
      <c r="L1676" s="33">
        <v>26.599</v>
      </c>
      <c r="M1676" s="33">
        <v>36.366999999999997</v>
      </c>
      <c r="N1676" s="33">
        <v>17.117999999999999</v>
      </c>
    </row>
    <row r="1677" spans="1:14" x14ac:dyDescent="0.3">
      <c r="A1677" s="36" t="s">
        <v>20</v>
      </c>
      <c r="B1677" s="4">
        <v>2019</v>
      </c>
      <c r="C1677" s="36" t="s">
        <v>49</v>
      </c>
      <c r="D1677" s="36" t="s">
        <v>481</v>
      </c>
      <c r="E1677" s="41">
        <v>1</v>
      </c>
      <c r="F1677" s="16">
        <v>0</v>
      </c>
      <c r="G1677" s="16">
        <v>0</v>
      </c>
      <c r="H1677" s="33">
        <v>1031.7</v>
      </c>
      <c r="I1677" s="44">
        <v>171.76</v>
      </c>
      <c r="J1677" s="44">
        <v>0.37</v>
      </c>
      <c r="K1677" s="46">
        <v>0</v>
      </c>
      <c r="L1677" s="33">
        <v>26.599</v>
      </c>
      <c r="M1677" s="33">
        <v>36.366999999999997</v>
      </c>
      <c r="N1677" s="33">
        <v>17.117999999999999</v>
      </c>
    </row>
    <row r="1678" spans="1:14" x14ac:dyDescent="0.3">
      <c r="A1678" s="36" t="s">
        <v>20</v>
      </c>
      <c r="B1678" s="4">
        <v>2019</v>
      </c>
      <c r="C1678" s="36" t="s">
        <v>27</v>
      </c>
      <c r="D1678" s="36" t="s">
        <v>481</v>
      </c>
      <c r="E1678" s="41">
        <v>4471</v>
      </c>
      <c r="F1678" s="16">
        <v>8237</v>
      </c>
      <c r="G1678" s="16">
        <v>8038.8580000000002</v>
      </c>
      <c r="H1678" s="33">
        <v>1031.7</v>
      </c>
      <c r="I1678" s="44">
        <v>767938.96</v>
      </c>
      <c r="J1678" s="44">
        <v>1654.27</v>
      </c>
      <c r="K1678" s="46">
        <v>1.798</v>
      </c>
      <c r="L1678" s="33">
        <v>26.599</v>
      </c>
      <c r="M1678" s="33">
        <v>36.366999999999997</v>
      </c>
      <c r="N1678" s="33">
        <v>17.117999999999999</v>
      </c>
    </row>
    <row r="1679" spans="1:14" x14ac:dyDescent="0.3">
      <c r="A1679" s="36" t="s">
        <v>13</v>
      </c>
      <c r="B1679" s="4">
        <v>2019</v>
      </c>
      <c r="C1679" s="36" t="s">
        <v>176</v>
      </c>
      <c r="D1679" s="36" t="s">
        <v>264</v>
      </c>
      <c r="E1679" s="41">
        <v>34235</v>
      </c>
      <c r="F1679" s="16">
        <v>94357</v>
      </c>
      <c r="G1679" s="16">
        <v>90448.87</v>
      </c>
      <c r="H1679" s="33">
        <v>2252.8000000000002</v>
      </c>
      <c r="I1679" s="44">
        <v>5880203.5999999996</v>
      </c>
      <c r="J1679" s="44">
        <v>12666.95</v>
      </c>
      <c r="K1679" s="46">
        <v>2.6419999999999999</v>
      </c>
      <c r="L1679" s="33">
        <v>24.658999999999999</v>
      </c>
      <c r="M1679" s="33">
        <v>32.978999999999999</v>
      </c>
      <c r="N1679" s="33">
        <v>16.757999999999999</v>
      </c>
    </row>
    <row r="1680" spans="1:14" x14ac:dyDescent="0.3">
      <c r="A1680" s="36" t="s">
        <v>13</v>
      </c>
      <c r="B1680" s="4">
        <v>2019</v>
      </c>
      <c r="C1680" s="36" t="s">
        <v>49</v>
      </c>
      <c r="D1680" s="36" t="s">
        <v>264</v>
      </c>
      <c r="E1680" s="41">
        <v>15228</v>
      </c>
      <c r="F1680" s="16">
        <v>16175</v>
      </c>
      <c r="G1680" s="16">
        <v>16278.732</v>
      </c>
      <c r="H1680" s="33">
        <v>2252.8000000000002</v>
      </c>
      <c r="I1680" s="44">
        <v>2615561.2799999998</v>
      </c>
      <c r="J1680" s="44">
        <v>5634.36</v>
      </c>
      <c r="K1680" s="46">
        <v>1.069</v>
      </c>
      <c r="L1680" s="33">
        <v>24.658999999999999</v>
      </c>
      <c r="M1680" s="33">
        <v>32.978999999999999</v>
      </c>
      <c r="N1680" s="33">
        <v>16.757999999999999</v>
      </c>
    </row>
    <row r="1681" spans="1:14" x14ac:dyDescent="0.3">
      <c r="A1681" s="36" t="s">
        <v>13</v>
      </c>
      <c r="B1681" s="4">
        <v>2019</v>
      </c>
      <c r="C1681" s="36" t="s">
        <v>120</v>
      </c>
      <c r="D1681" s="36" t="s">
        <v>264</v>
      </c>
      <c r="E1681" s="41">
        <v>70577</v>
      </c>
      <c r="F1681" s="16">
        <v>228104</v>
      </c>
      <c r="G1681" s="16">
        <v>220906.00999999998</v>
      </c>
      <c r="H1681" s="33">
        <v>2252.8000000000002</v>
      </c>
      <c r="I1681" s="44">
        <v>12122305.52</v>
      </c>
      <c r="J1681" s="44">
        <v>26113.49</v>
      </c>
      <c r="K1681" s="46">
        <v>3.13</v>
      </c>
      <c r="L1681" s="33">
        <v>24.658999999999999</v>
      </c>
      <c r="M1681" s="33">
        <v>32.978999999999999</v>
      </c>
      <c r="N1681" s="33">
        <v>16.757999999999999</v>
      </c>
    </row>
    <row r="1682" spans="1:14" x14ac:dyDescent="0.3">
      <c r="A1682" s="36" t="s">
        <v>13</v>
      </c>
      <c r="B1682" s="4">
        <v>2019</v>
      </c>
      <c r="C1682" s="36" t="s">
        <v>324</v>
      </c>
      <c r="D1682" s="36" t="s">
        <v>264</v>
      </c>
      <c r="E1682" s="41">
        <v>147295</v>
      </c>
      <c r="F1682" s="16">
        <v>471608</v>
      </c>
      <c r="G1682" s="16">
        <v>467514.33</v>
      </c>
      <c r="H1682" s="33">
        <v>2252.8000000000002</v>
      </c>
      <c r="I1682" s="44">
        <v>25299389.199999999</v>
      </c>
      <c r="J1682" s="44">
        <v>54499.15</v>
      </c>
      <c r="K1682" s="46">
        <v>3.1739999999999999</v>
      </c>
      <c r="L1682" s="33">
        <v>24.658999999999999</v>
      </c>
      <c r="M1682" s="33">
        <v>32.978999999999999</v>
      </c>
      <c r="N1682" s="33">
        <v>16.757999999999999</v>
      </c>
    </row>
    <row r="1683" spans="1:14" x14ac:dyDescent="0.3">
      <c r="A1683" s="36" t="s">
        <v>18</v>
      </c>
      <c r="B1683" s="4">
        <v>2019</v>
      </c>
      <c r="C1683" s="36" t="s">
        <v>705</v>
      </c>
      <c r="D1683" s="36" t="s">
        <v>264</v>
      </c>
      <c r="E1683" s="41">
        <v>687</v>
      </c>
      <c r="F1683" s="16">
        <v>36372</v>
      </c>
      <c r="G1683" s="16">
        <v>37389.288</v>
      </c>
      <c r="H1683" s="33">
        <v>2252.8000000000002</v>
      </c>
      <c r="I1683" s="44">
        <v>117999.12</v>
      </c>
      <c r="J1683" s="44">
        <v>254.19</v>
      </c>
      <c r="K1683" s="46">
        <v>54.423999999999999</v>
      </c>
      <c r="L1683" s="33">
        <v>24.658999999999999</v>
      </c>
      <c r="M1683" s="33">
        <v>32.978999999999999</v>
      </c>
      <c r="N1683" s="33">
        <v>16.757999999999999</v>
      </c>
    </row>
    <row r="1684" spans="1:14" x14ac:dyDescent="0.3">
      <c r="A1684" s="36" t="s">
        <v>32</v>
      </c>
      <c r="B1684" s="4">
        <v>2019</v>
      </c>
      <c r="C1684" s="36" t="s">
        <v>49</v>
      </c>
      <c r="D1684" s="36" t="s">
        <v>264</v>
      </c>
      <c r="E1684" s="41">
        <v>2952</v>
      </c>
      <c r="F1684" s="16">
        <v>1857</v>
      </c>
      <c r="G1684" s="16">
        <v>1853.856</v>
      </c>
      <c r="H1684" s="33">
        <v>2252.8000000000002</v>
      </c>
      <c r="I1684" s="44">
        <v>507035.52</v>
      </c>
      <c r="J1684" s="44">
        <v>1092.24</v>
      </c>
      <c r="K1684" s="46">
        <v>0.628</v>
      </c>
      <c r="L1684" s="33">
        <v>24.658999999999999</v>
      </c>
      <c r="M1684" s="33">
        <v>32.978999999999999</v>
      </c>
      <c r="N1684" s="33">
        <v>16.757999999999999</v>
      </c>
    </row>
    <row r="1685" spans="1:14" x14ac:dyDescent="0.3">
      <c r="A1685" s="36" t="s">
        <v>32</v>
      </c>
      <c r="B1685" s="4">
        <v>2019</v>
      </c>
      <c r="C1685" s="36" t="s">
        <v>49</v>
      </c>
      <c r="D1685" s="36" t="s">
        <v>264</v>
      </c>
      <c r="E1685" s="41">
        <v>1967</v>
      </c>
      <c r="F1685" s="16">
        <v>1445</v>
      </c>
      <c r="G1685" s="16">
        <v>1433.943</v>
      </c>
      <c r="H1685" s="33">
        <v>2252.8000000000002</v>
      </c>
      <c r="I1685" s="44">
        <v>337851.92</v>
      </c>
      <c r="J1685" s="44">
        <v>727.79</v>
      </c>
      <c r="K1685" s="46">
        <v>0.72899999999999998</v>
      </c>
      <c r="L1685" s="33">
        <v>24.658999999999999</v>
      </c>
      <c r="M1685" s="33">
        <v>32.978999999999999</v>
      </c>
      <c r="N1685" s="33">
        <v>16.757999999999999</v>
      </c>
    </row>
    <row r="1686" spans="1:14" x14ac:dyDescent="0.3">
      <c r="A1686" s="36" t="s">
        <v>20</v>
      </c>
      <c r="B1686" s="4">
        <v>2019</v>
      </c>
      <c r="C1686" s="36" t="s">
        <v>27</v>
      </c>
      <c r="D1686" s="36" t="s">
        <v>264</v>
      </c>
      <c r="E1686" s="41">
        <v>148</v>
      </c>
      <c r="F1686" s="16">
        <v>331</v>
      </c>
      <c r="G1686" s="16">
        <v>329.74400000000003</v>
      </c>
      <c r="H1686" s="33">
        <v>2252.8000000000002</v>
      </c>
      <c r="I1686" s="44">
        <v>25420.48</v>
      </c>
      <c r="J1686" s="44">
        <v>54.76</v>
      </c>
      <c r="K1686" s="46">
        <v>2.2280000000000002</v>
      </c>
      <c r="L1686" s="33">
        <v>24.658999999999999</v>
      </c>
      <c r="M1686" s="33">
        <v>32.978999999999999</v>
      </c>
      <c r="N1686" s="33">
        <v>16.757999999999999</v>
      </c>
    </row>
    <row r="1687" spans="1:14" x14ac:dyDescent="0.3">
      <c r="A1687" s="36" t="s">
        <v>13</v>
      </c>
      <c r="B1687" s="4">
        <v>2019</v>
      </c>
      <c r="C1687" s="36" t="s">
        <v>49</v>
      </c>
      <c r="D1687" s="36" t="s">
        <v>253</v>
      </c>
      <c r="E1687" s="41">
        <v>5898690</v>
      </c>
      <c r="F1687" s="16">
        <v>16947998</v>
      </c>
      <c r="G1687" s="16">
        <v>16652001.869999999</v>
      </c>
      <c r="H1687" s="33">
        <v>814.5</v>
      </c>
      <c r="I1687" s="44">
        <v>1013158994</v>
      </c>
      <c r="J1687" s="44">
        <v>2182515.2999999998</v>
      </c>
      <c r="K1687" s="46">
        <v>2.823</v>
      </c>
      <c r="L1687" s="33">
        <v>25.385999999999999</v>
      </c>
      <c r="M1687" s="33">
        <v>36.835000000000001</v>
      </c>
      <c r="N1687" s="33">
        <v>14.651999999999999</v>
      </c>
    </row>
    <row r="1688" spans="1:14" x14ac:dyDescent="0.3">
      <c r="A1688" s="36" t="s">
        <v>13</v>
      </c>
      <c r="B1688" s="4">
        <v>2019</v>
      </c>
      <c r="C1688" s="36" t="s">
        <v>120</v>
      </c>
      <c r="D1688" s="36" t="s">
        <v>253</v>
      </c>
      <c r="E1688" s="41">
        <v>26908.386662175817</v>
      </c>
      <c r="F1688" s="16">
        <v>79891</v>
      </c>
      <c r="G1688" s="16">
        <v>79891</v>
      </c>
      <c r="H1688" s="33">
        <v>814.5</v>
      </c>
      <c r="I1688" s="44">
        <v>4407189.84</v>
      </c>
      <c r="J1688" s="44">
        <v>9493.83</v>
      </c>
      <c r="K1688" s="46">
        <v>2.9689999999999999</v>
      </c>
      <c r="L1688" s="33">
        <v>25.385999999999999</v>
      </c>
      <c r="M1688" s="33">
        <v>36.835000000000001</v>
      </c>
      <c r="N1688" s="33">
        <v>14.651999999999999</v>
      </c>
    </row>
    <row r="1689" spans="1:14" x14ac:dyDescent="0.3">
      <c r="A1689" s="36" t="s">
        <v>18</v>
      </c>
      <c r="B1689" s="4">
        <v>2019</v>
      </c>
      <c r="C1689" s="36" t="s">
        <v>49</v>
      </c>
      <c r="D1689" s="36" t="s">
        <v>253</v>
      </c>
      <c r="E1689" s="41">
        <v>2208347</v>
      </c>
      <c r="F1689" s="16">
        <v>179567765</v>
      </c>
      <c r="G1689" s="16">
        <v>156726386.59</v>
      </c>
      <c r="H1689" s="33">
        <v>814.5</v>
      </c>
      <c r="I1689" s="44">
        <v>379305680.69999999</v>
      </c>
      <c r="J1689" s="44">
        <v>817088.39</v>
      </c>
      <c r="K1689" s="46">
        <v>70.97</v>
      </c>
      <c r="L1689" s="33">
        <v>25.385999999999999</v>
      </c>
      <c r="M1689" s="33">
        <v>36.835000000000001</v>
      </c>
      <c r="N1689" s="33">
        <v>14.651999999999999</v>
      </c>
    </row>
    <row r="1690" spans="1:14" x14ac:dyDescent="0.3">
      <c r="A1690" s="36" t="s">
        <v>31</v>
      </c>
      <c r="B1690" s="4">
        <v>2019</v>
      </c>
      <c r="C1690" s="36" t="s">
        <v>120</v>
      </c>
      <c r="D1690" s="36" t="s">
        <v>253</v>
      </c>
      <c r="E1690" s="41">
        <v>3421</v>
      </c>
      <c r="F1690" s="16">
        <v>4727</v>
      </c>
      <c r="G1690" s="16">
        <v>4618.3500000000004</v>
      </c>
      <c r="H1690" s="33">
        <v>814.5</v>
      </c>
      <c r="I1690" s="44">
        <v>587590.96</v>
      </c>
      <c r="J1690" s="44">
        <v>1265.77</v>
      </c>
      <c r="K1690" s="46">
        <v>1.35</v>
      </c>
      <c r="L1690" s="33">
        <v>25.743500000000001</v>
      </c>
      <c r="M1690" s="33">
        <v>36.835000000000001</v>
      </c>
      <c r="N1690" s="33">
        <v>14.651999999999999</v>
      </c>
    </row>
    <row r="1691" spans="1:14" x14ac:dyDescent="0.3">
      <c r="A1691" s="36" t="s">
        <v>32</v>
      </c>
      <c r="B1691" s="4">
        <v>2019</v>
      </c>
      <c r="C1691" s="36" t="s">
        <v>49</v>
      </c>
      <c r="D1691" s="36" t="s">
        <v>253</v>
      </c>
      <c r="E1691" s="41">
        <v>518986</v>
      </c>
      <c r="F1691" s="16">
        <v>212530</v>
      </c>
      <c r="G1691" s="16">
        <v>307758.69799999997</v>
      </c>
      <c r="H1691" s="33">
        <v>814.5</v>
      </c>
      <c r="I1691" s="44" t="s">
        <v>595</v>
      </c>
      <c r="J1691" s="44">
        <v>192024.82</v>
      </c>
      <c r="K1691" s="46">
        <v>0.59299999999999997</v>
      </c>
      <c r="L1691" s="33">
        <v>25.385999999999999</v>
      </c>
      <c r="M1691" s="33">
        <v>36.835000000000001</v>
      </c>
      <c r="N1691" s="33">
        <v>14.651999999999999</v>
      </c>
    </row>
    <row r="1692" spans="1:14" x14ac:dyDescent="0.3">
      <c r="A1692" s="36" t="s">
        <v>32</v>
      </c>
      <c r="B1692" s="4">
        <v>2019</v>
      </c>
      <c r="C1692" s="36" t="s">
        <v>120</v>
      </c>
      <c r="D1692" s="36" t="s">
        <v>253</v>
      </c>
      <c r="E1692" s="41">
        <v>45487</v>
      </c>
      <c r="F1692" s="16">
        <v>32575</v>
      </c>
      <c r="G1692" s="16">
        <v>35843.756000000001</v>
      </c>
      <c r="H1692" s="33">
        <v>814.5</v>
      </c>
      <c r="I1692" s="44">
        <v>7812847.1200000001</v>
      </c>
      <c r="J1692" s="44">
        <v>16830.189999999999</v>
      </c>
      <c r="K1692" s="46">
        <v>0.78800000000000003</v>
      </c>
      <c r="L1692" s="33">
        <v>25.385999999999999</v>
      </c>
      <c r="M1692" s="33">
        <v>36.835000000000001</v>
      </c>
      <c r="N1692" s="33">
        <v>14.651999999999999</v>
      </c>
    </row>
    <row r="1693" spans="1:14" x14ac:dyDescent="0.3">
      <c r="A1693" s="36" t="s">
        <v>20</v>
      </c>
      <c r="B1693" s="4">
        <v>2019</v>
      </c>
      <c r="C1693" s="36" t="s">
        <v>27</v>
      </c>
      <c r="D1693" s="36" t="s">
        <v>253</v>
      </c>
      <c r="E1693" s="41">
        <v>9852504</v>
      </c>
      <c r="F1693" s="16">
        <v>36209665</v>
      </c>
      <c r="G1693" s="16">
        <v>36345887.255999997</v>
      </c>
      <c r="H1693" s="33">
        <v>814.5</v>
      </c>
      <c r="I1693" s="44">
        <v>1692266087</v>
      </c>
      <c r="J1693" s="44">
        <v>3645426.48</v>
      </c>
      <c r="K1693" s="46">
        <v>3.6890000000000001</v>
      </c>
      <c r="L1693" s="33">
        <v>25.385999999999999</v>
      </c>
      <c r="M1693" s="33">
        <v>36.835000000000001</v>
      </c>
      <c r="N1693" s="33">
        <v>14.651999999999999</v>
      </c>
    </row>
    <row r="1694" spans="1:14" x14ac:dyDescent="0.3">
      <c r="A1694" s="36" t="s">
        <v>22</v>
      </c>
      <c r="B1694" s="4">
        <v>2019</v>
      </c>
      <c r="C1694" s="36" t="s">
        <v>49</v>
      </c>
      <c r="D1694" s="36" t="s">
        <v>295</v>
      </c>
      <c r="E1694" s="41">
        <v>91584</v>
      </c>
      <c r="F1694" s="16">
        <v>129994</v>
      </c>
      <c r="G1694" s="16">
        <v>139665.60000000001</v>
      </c>
      <c r="H1694" s="33">
        <v>1378.9</v>
      </c>
      <c r="I1694" s="44">
        <v>15730467.84</v>
      </c>
      <c r="J1694" s="44">
        <v>33886.080000000002</v>
      </c>
      <c r="K1694" s="46">
        <v>1.5249999999999999</v>
      </c>
      <c r="L1694" s="33">
        <v>18.768000000000001</v>
      </c>
      <c r="M1694" s="33">
        <v>29.373999999999999</v>
      </c>
      <c r="N1694" s="33">
        <v>9.4949999999999992</v>
      </c>
    </row>
    <row r="1695" spans="1:14" x14ac:dyDescent="0.3">
      <c r="A1695" s="36" t="s">
        <v>13</v>
      </c>
      <c r="B1695" s="4">
        <v>2019</v>
      </c>
      <c r="C1695" s="36" t="s">
        <v>49</v>
      </c>
      <c r="D1695" s="36" t="s">
        <v>295</v>
      </c>
      <c r="E1695" s="41">
        <v>240411</v>
      </c>
      <c r="F1695" s="16">
        <v>615514</v>
      </c>
      <c r="G1695" s="16">
        <v>464954.87400000001</v>
      </c>
      <c r="H1695" s="33">
        <v>1378.9</v>
      </c>
      <c r="I1695" s="44">
        <v>41292993.359999999</v>
      </c>
      <c r="J1695" s="44">
        <v>88952.07</v>
      </c>
      <c r="K1695" s="46">
        <v>1.9339999999999999</v>
      </c>
      <c r="L1695" s="33">
        <v>18.768000000000001</v>
      </c>
      <c r="M1695" s="33">
        <v>29.373999999999999</v>
      </c>
      <c r="N1695" s="33">
        <v>9.4949999999999992</v>
      </c>
    </row>
    <row r="1696" spans="1:14" x14ac:dyDescent="0.3">
      <c r="A1696" s="36" t="s">
        <v>13</v>
      </c>
      <c r="B1696" s="4">
        <v>2019</v>
      </c>
      <c r="C1696" s="36" t="s">
        <v>120</v>
      </c>
      <c r="D1696" s="36" t="s">
        <v>295</v>
      </c>
      <c r="E1696" s="41">
        <v>17370</v>
      </c>
      <c r="F1696" s="16">
        <v>61915</v>
      </c>
      <c r="G1696" s="16">
        <v>61889.310000000005</v>
      </c>
      <c r="H1696" s="33">
        <v>1378.9</v>
      </c>
      <c r="I1696" s="44">
        <v>2983471.2</v>
      </c>
      <c r="J1696" s="44">
        <v>6426.9</v>
      </c>
      <c r="K1696" s="46">
        <v>3.5630000000000002</v>
      </c>
      <c r="L1696" s="33">
        <v>18.768000000000001</v>
      </c>
      <c r="M1696" s="33">
        <v>29.373999999999999</v>
      </c>
      <c r="N1696" s="33">
        <v>9.4949999999999992</v>
      </c>
    </row>
    <row r="1697" spans="1:14" x14ac:dyDescent="0.3">
      <c r="A1697" s="36" t="s">
        <v>18</v>
      </c>
      <c r="B1697" s="4">
        <v>2019</v>
      </c>
      <c r="C1697" s="36" t="s">
        <v>705</v>
      </c>
      <c r="D1697" s="36" t="s">
        <v>295</v>
      </c>
      <c r="E1697" s="41">
        <v>90688</v>
      </c>
      <c r="F1697" s="16">
        <v>6838266</v>
      </c>
      <c r="G1697" s="16">
        <v>6865081.6000000006</v>
      </c>
      <c r="H1697" s="33">
        <v>1378.9</v>
      </c>
      <c r="I1697" s="44">
        <v>15576570.880000001</v>
      </c>
      <c r="J1697" s="44">
        <v>33554.559999999998</v>
      </c>
      <c r="K1697" s="46">
        <v>75.7</v>
      </c>
      <c r="L1697" s="33">
        <v>18.768000000000001</v>
      </c>
      <c r="M1697" s="33">
        <v>29.373999999999999</v>
      </c>
      <c r="N1697" s="33">
        <v>9.4949999999999992</v>
      </c>
    </row>
    <row r="1698" spans="1:14" x14ac:dyDescent="0.3">
      <c r="A1698" s="36" t="s">
        <v>31</v>
      </c>
      <c r="B1698" s="4">
        <v>2019</v>
      </c>
      <c r="C1698" s="36" t="s">
        <v>49</v>
      </c>
      <c r="D1698" s="36" t="s">
        <v>295</v>
      </c>
      <c r="E1698" s="41">
        <v>28</v>
      </c>
      <c r="F1698" s="16">
        <v>17</v>
      </c>
      <c r="G1698" s="16">
        <v>21</v>
      </c>
      <c r="H1698" s="33">
        <v>1378.9</v>
      </c>
      <c r="I1698" s="44">
        <v>4809.28</v>
      </c>
      <c r="J1698" s="44">
        <v>10.36</v>
      </c>
      <c r="K1698" s="46">
        <v>0.75</v>
      </c>
      <c r="L1698" s="33">
        <v>18.768000000000001</v>
      </c>
      <c r="M1698" s="33">
        <v>29.373999999999999</v>
      </c>
      <c r="N1698" s="33">
        <v>9.4949999999999992</v>
      </c>
    </row>
    <row r="1699" spans="1:14" x14ac:dyDescent="0.3">
      <c r="A1699" s="36" t="s">
        <v>32</v>
      </c>
      <c r="B1699" s="4">
        <v>2019</v>
      </c>
      <c r="C1699" s="36" t="s">
        <v>49</v>
      </c>
      <c r="D1699" s="36" t="s">
        <v>295</v>
      </c>
      <c r="E1699" s="41">
        <v>13173</v>
      </c>
      <c r="F1699" s="16">
        <v>12233</v>
      </c>
      <c r="G1699" s="16">
        <v>12856.848</v>
      </c>
      <c r="H1699" s="33">
        <v>1378.9</v>
      </c>
      <c r="I1699" s="44">
        <v>2262594.48</v>
      </c>
      <c r="J1699" s="44">
        <v>4874.01</v>
      </c>
      <c r="K1699" s="46">
        <v>0.97599999999999998</v>
      </c>
      <c r="L1699" s="33">
        <v>18.768000000000001</v>
      </c>
      <c r="M1699" s="33">
        <v>29.373999999999999</v>
      </c>
      <c r="N1699" s="33">
        <v>9.4949999999999992</v>
      </c>
    </row>
    <row r="1700" spans="1:14" x14ac:dyDescent="0.3">
      <c r="A1700" s="36" t="s">
        <v>32</v>
      </c>
      <c r="B1700" s="4">
        <v>2019</v>
      </c>
      <c r="C1700" s="36" t="s">
        <v>120</v>
      </c>
      <c r="D1700" s="36" t="s">
        <v>295</v>
      </c>
      <c r="E1700" s="41">
        <v>69</v>
      </c>
      <c r="F1700" s="16">
        <v>72</v>
      </c>
      <c r="G1700" s="16">
        <v>72</v>
      </c>
      <c r="H1700" s="33">
        <v>1378.9</v>
      </c>
      <c r="I1700" s="44">
        <v>11851.44</v>
      </c>
      <c r="J1700" s="44">
        <v>25.53</v>
      </c>
      <c r="K1700" s="46">
        <v>1.0434782608695652</v>
      </c>
      <c r="L1700" s="33">
        <v>18.768000000000001</v>
      </c>
      <c r="M1700" s="33">
        <v>29.373999999999999</v>
      </c>
      <c r="N1700" s="33">
        <v>9.4949999999999992</v>
      </c>
    </row>
    <row r="1701" spans="1:14" x14ac:dyDescent="0.3">
      <c r="A1701" s="36" t="s">
        <v>20</v>
      </c>
      <c r="B1701" s="4">
        <v>2019</v>
      </c>
      <c r="C1701" s="36" t="s">
        <v>27</v>
      </c>
      <c r="D1701" s="36" t="s">
        <v>295</v>
      </c>
      <c r="E1701" s="41">
        <v>303283</v>
      </c>
      <c r="F1701" s="16">
        <v>887440</v>
      </c>
      <c r="G1701" s="16">
        <v>720903.69099999988</v>
      </c>
      <c r="H1701" s="33">
        <v>1378.9</v>
      </c>
      <c r="I1701" s="44">
        <v>52091888.079999998</v>
      </c>
      <c r="J1701" s="44">
        <v>109612.98299999998</v>
      </c>
      <c r="K1701" s="46">
        <v>2.3769999999999998</v>
      </c>
      <c r="L1701" s="33">
        <v>18.768000000000001</v>
      </c>
      <c r="M1701" s="33">
        <v>29.373999999999999</v>
      </c>
      <c r="N1701" s="33">
        <v>9.4949999999999992</v>
      </c>
    </row>
    <row r="1702" spans="1:14" x14ac:dyDescent="0.3">
      <c r="A1702" s="36" t="s">
        <v>22</v>
      </c>
      <c r="B1702" s="4">
        <v>2019</v>
      </c>
      <c r="C1702" s="36" t="s">
        <v>176</v>
      </c>
      <c r="D1702" s="36" t="s">
        <v>28</v>
      </c>
      <c r="E1702" s="41">
        <v>4853.4883720930229</v>
      </c>
      <c r="F1702" s="16">
        <v>4174</v>
      </c>
      <c r="G1702" s="16">
        <v>4174</v>
      </c>
      <c r="H1702" s="33">
        <v>1733.4</v>
      </c>
      <c r="I1702" s="44">
        <v>489687.76</v>
      </c>
      <c r="J1702" s="44">
        <v>1054.8699999999999</v>
      </c>
      <c r="K1702" s="46">
        <v>0.86</v>
      </c>
      <c r="L1702" s="33">
        <v>26.187000000000001</v>
      </c>
      <c r="M1702" s="33">
        <v>36.174999999999997</v>
      </c>
      <c r="N1702" s="33">
        <v>16.678999999999998</v>
      </c>
    </row>
    <row r="1703" spans="1:14" x14ac:dyDescent="0.3">
      <c r="A1703" s="36" t="s">
        <v>13</v>
      </c>
      <c r="B1703" s="4">
        <v>2019</v>
      </c>
      <c r="C1703" s="36" t="s">
        <v>176</v>
      </c>
      <c r="D1703" s="36" t="s">
        <v>28</v>
      </c>
      <c r="E1703" s="41">
        <v>215126</v>
      </c>
      <c r="F1703" s="16">
        <v>514586</v>
      </c>
      <c r="G1703" s="16">
        <v>523616.68400000001</v>
      </c>
      <c r="H1703" s="33">
        <v>1733.4</v>
      </c>
      <c r="I1703" s="44">
        <v>36950041.759999998</v>
      </c>
      <c r="J1703" s="44">
        <v>79596.62</v>
      </c>
      <c r="K1703" s="46">
        <v>2.4340000000000002</v>
      </c>
      <c r="L1703" s="33">
        <v>26.187000000000001</v>
      </c>
      <c r="M1703" s="33">
        <v>36.174999999999997</v>
      </c>
      <c r="N1703" s="33">
        <v>16.678999999999998</v>
      </c>
    </row>
    <row r="1704" spans="1:14" x14ac:dyDescent="0.3">
      <c r="A1704" s="36" t="s">
        <v>13</v>
      </c>
      <c r="B1704" s="4">
        <v>2019</v>
      </c>
      <c r="C1704" s="36" t="s">
        <v>120</v>
      </c>
      <c r="D1704" s="36" t="s">
        <v>28</v>
      </c>
      <c r="E1704" s="41">
        <v>1271772</v>
      </c>
      <c r="F1704" s="16">
        <v>4616835</v>
      </c>
      <c r="G1704" s="16">
        <v>4405418.2079999996</v>
      </c>
      <c r="H1704" s="33">
        <v>1733.4</v>
      </c>
      <c r="I1704" s="44">
        <v>218439558.69999999</v>
      </c>
      <c r="J1704" s="44">
        <v>470555.64</v>
      </c>
      <c r="K1704" s="46">
        <v>3.464</v>
      </c>
      <c r="L1704" s="33">
        <v>26.187000000000001</v>
      </c>
      <c r="M1704" s="33">
        <v>36.174999999999997</v>
      </c>
      <c r="N1704" s="33">
        <v>16.678999999999998</v>
      </c>
    </row>
    <row r="1705" spans="1:14" x14ac:dyDescent="0.3">
      <c r="A1705" s="36" t="s">
        <v>13</v>
      </c>
      <c r="B1705" s="4">
        <v>2019</v>
      </c>
      <c r="C1705" s="36" t="s">
        <v>324</v>
      </c>
      <c r="D1705" s="36" t="s">
        <v>28</v>
      </c>
      <c r="E1705" s="41">
        <v>4004077</v>
      </c>
      <c r="F1705" s="16">
        <v>11344600</v>
      </c>
      <c r="G1705" s="16">
        <v>11095297.367000001</v>
      </c>
      <c r="H1705" s="33">
        <v>1733.4</v>
      </c>
      <c r="I1705" s="44">
        <v>687740265.5</v>
      </c>
      <c r="J1705" s="44">
        <v>1481508.49</v>
      </c>
      <c r="K1705" s="46">
        <v>2.7709999999999999</v>
      </c>
      <c r="L1705" s="33">
        <v>26.187000000000001</v>
      </c>
      <c r="M1705" s="33">
        <v>36.174999999999997</v>
      </c>
      <c r="N1705" s="33">
        <v>16.678999999999998</v>
      </c>
    </row>
    <row r="1706" spans="1:14" x14ac:dyDescent="0.3">
      <c r="A1706" s="36" t="s">
        <v>18</v>
      </c>
      <c r="B1706" s="4">
        <v>2019</v>
      </c>
      <c r="C1706" s="36" t="s">
        <v>705</v>
      </c>
      <c r="D1706" s="36" t="s">
        <v>28</v>
      </c>
      <c r="E1706" s="41">
        <v>19177</v>
      </c>
      <c r="F1706" s="16">
        <v>1527577</v>
      </c>
      <c r="G1706" s="16">
        <v>1555101.284</v>
      </c>
      <c r="H1706" s="33">
        <v>1733.4</v>
      </c>
      <c r="I1706" s="44">
        <v>3293841.52</v>
      </c>
      <c r="J1706" s="44">
        <v>5681.0887499999999</v>
      </c>
      <c r="K1706" s="46">
        <v>81.091999999999999</v>
      </c>
      <c r="L1706" s="33">
        <v>26.187000000000001</v>
      </c>
      <c r="M1706" s="33">
        <v>36.174999999999997</v>
      </c>
      <c r="N1706" s="33">
        <v>16.678999999999998</v>
      </c>
    </row>
    <row r="1707" spans="1:14" x14ac:dyDescent="0.3">
      <c r="A1707" s="36" t="s">
        <v>31</v>
      </c>
      <c r="B1707" s="4">
        <v>2019</v>
      </c>
      <c r="C1707" s="36" t="s">
        <v>49</v>
      </c>
      <c r="D1707" s="36" t="s">
        <v>28</v>
      </c>
      <c r="E1707" s="41">
        <v>7842</v>
      </c>
      <c r="F1707" s="16">
        <v>8743.83</v>
      </c>
      <c r="G1707" s="16">
        <v>8743.83</v>
      </c>
      <c r="H1707" s="33">
        <v>1733.4</v>
      </c>
      <c r="I1707" s="44">
        <v>1346941.92</v>
      </c>
      <c r="J1707" s="44">
        <v>2901.54</v>
      </c>
      <c r="K1707" s="46">
        <v>1.115</v>
      </c>
      <c r="L1707" s="33">
        <v>26.187000000000001</v>
      </c>
      <c r="M1707" s="33">
        <v>36.174999999999997</v>
      </c>
      <c r="N1707" s="33">
        <v>16.678999999999998</v>
      </c>
    </row>
    <row r="1708" spans="1:14" x14ac:dyDescent="0.3">
      <c r="A1708" s="36" t="s">
        <v>32</v>
      </c>
      <c r="B1708" s="4">
        <v>2019</v>
      </c>
      <c r="C1708" s="36" t="s">
        <v>49</v>
      </c>
      <c r="D1708" s="36" t="s">
        <v>28</v>
      </c>
      <c r="E1708" s="41">
        <v>66846</v>
      </c>
      <c r="F1708" s="16">
        <v>44876</v>
      </c>
      <c r="G1708" s="16">
        <v>42781.440000000002</v>
      </c>
      <c r="H1708" s="33">
        <v>1690.7453488372098</v>
      </c>
      <c r="I1708" s="44">
        <v>11481468.960000001</v>
      </c>
      <c r="J1708" s="44">
        <v>24733.02</v>
      </c>
      <c r="K1708" s="46">
        <v>0.64</v>
      </c>
      <c r="L1708" s="33">
        <v>26.187000000000001</v>
      </c>
      <c r="M1708" s="33">
        <v>36.174999999999997</v>
      </c>
      <c r="N1708" s="33">
        <v>16.678999999999998</v>
      </c>
    </row>
    <row r="1709" spans="1:14" x14ac:dyDescent="0.3">
      <c r="A1709" s="36" t="s">
        <v>32</v>
      </c>
      <c r="B1709" s="4">
        <v>2019</v>
      </c>
      <c r="C1709" s="36" t="s">
        <v>27</v>
      </c>
      <c r="D1709" s="36" t="s">
        <v>28</v>
      </c>
      <c r="E1709" s="41">
        <v>5502</v>
      </c>
      <c r="F1709" s="16">
        <v>5215</v>
      </c>
      <c r="G1709" s="16">
        <v>4071.48</v>
      </c>
      <c r="H1709" s="33">
        <v>1733.4</v>
      </c>
      <c r="I1709" s="44">
        <v>945023.52</v>
      </c>
      <c r="J1709" s="44">
        <v>2035.74</v>
      </c>
      <c r="K1709" s="46">
        <v>0.74</v>
      </c>
      <c r="L1709" s="33">
        <v>26.187000000000001</v>
      </c>
      <c r="M1709" s="33">
        <v>36.174999999999997</v>
      </c>
      <c r="N1709" s="33">
        <v>16.678999999999998</v>
      </c>
    </row>
    <row r="1710" spans="1:14" x14ac:dyDescent="0.3">
      <c r="A1710" s="36" t="s">
        <v>20</v>
      </c>
      <c r="B1710" s="4">
        <v>2019</v>
      </c>
      <c r="C1710" s="36" t="s">
        <v>27</v>
      </c>
      <c r="D1710" s="36" t="s">
        <v>28</v>
      </c>
      <c r="E1710" s="41">
        <v>188308</v>
      </c>
      <c r="F1710" s="16">
        <v>509970</v>
      </c>
      <c r="G1710" s="16">
        <v>498639.58400000003</v>
      </c>
      <c r="H1710" s="33">
        <v>1733.4</v>
      </c>
      <c r="I1710" s="44">
        <v>32343782.079999998</v>
      </c>
      <c r="J1710" s="44">
        <v>69673.960000000006</v>
      </c>
      <c r="K1710" s="46">
        <v>2.6480000000000001</v>
      </c>
      <c r="L1710" s="33">
        <v>26.187000000000001</v>
      </c>
      <c r="M1710" s="33">
        <v>36.174999999999997</v>
      </c>
      <c r="N1710" s="33">
        <v>16.678999999999998</v>
      </c>
    </row>
    <row r="1711" spans="1:14" x14ac:dyDescent="0.3">
      <c r="A1711" s="36" t="s">
        <v>22</v>
      </c>
      <c r="B1711" s="4">
        <v>2020</v>
      </c>
      <c r="C1711" s="36" t="s">
        <v>49</v>
      </c>
      <c r="D1711" s="36" t="s">
        <v>295</v>
      </c>
      <c r="E1711" s="41">
        <v>85427</v>
      </c>
      <c r="F1711" s="16">
        <v>125898</v>
      </c>
      <c r="G1711" s="16">
        <v>135743.503</v>
      </c>
      <c r="H1711" s="33">
        <v>1313.9480000000001</v>
      </c>
      <c r="I1711" s="44">
        <v>16539521.470000001</v>
      </c>
      <c r="J1711" s="44">
        <v>31607.99</v>
      </c>
      <c r="K1711" s="46">
        <v>1.589</v>
      </c>
      <c r="L1711" s="33">
        <v>18.271999999999998</v>
      </c>
      <c r="M1711" s="33">
        <v>28.315000000000001</v>
      </c>
      <c r="N1711" s="33">
        <v>9.57</v>
      </c>
    </row>
    <row r="1712" spans="1:14" x14ac:dyDescent="0.3">
      <c r="A1712" s="36" t="s">
        <v>13</v>
      </c>
      <c r="B1712" s="4">
        <v>2020</v>
      </c>
      <c r="C1712" s="36" t="s">
        <v>49</v>
      </c>
      <c r="D1712" s="36" t="s">
        <v>295</v>
      </c>
      <c r="E1712" s="41">
        <v>241936</v>
      </c>
      <c r="F1712" s="16">
        <v>669372</v>
      </c>
      <c r="G1712" s="16">
        <v>506372.04800000001</v>
      </c>
      <c r="H1712" s="33">
        <v>1313.9480000000001</v>
      </c>
      <c r="I1712" s="44">
        <v>46841228.960000001</v>
      </c>
      <c r="J1712" s="44">
        <v>89516.32</v>
      </c>
      <c r="K1712" s="46">
        <v>2.093</v>
      </c>
      <c r="L1712" s="33">
        <v>18.271999999999998</v>
      </c>
      <c r="M1712" s="33">
        <v>28.315000000000001</v>
      </c>
      <c r="N1712" s="33">
        <v>9.57</v>
      </c>
    </row>
    <row r="1713" spans="1:14" x14ac:dyDescent="0.3">
      <c r="A1713" s="36" t="s">
        <v>13</v>
      </c>
      <c r="B1713" s="4">
        <v>2020</v>
      </c>
      <c r="C1713" s="36" t="s">
        <v>120</v>
      </c>
      <c r="D1713" s="36" t="s">
        <v>295</v>
      </c>
      <c r="E1713" s="41">
        <v>15315</v>
      </c>
      <c r="F1713" s="16">
        <v>55057</v>
      </c>
      <c r="G1713" s="16">
        <v>54567.345000000001</v>
      </c>
      <c r="H1713" s="33">
        <v>1313.9480000000001</v>
      </c>
      <c r="I1713" s="44">
        <v>2965137.15</v>
      </c>
      <c r="J1713" s="44">
        <v>51291.708500000001</v>
      </c>
      <c r="K1713" s="46">
        <v>3.5630000000000002</v>
      </c>
      <c r="L1713" s="33">
        <v>18.271999999999998</v>
      </c>
      <c r="M1713" s="33">
        <v>28.315000000000001</v>
      </c>
      <c r="N1713" s="33">
        <v>9.57</v>
      </c>
    </row>
    <row r="1714" spans="1:14" x14ac:dyDescent="0.3">
      <c r="A1714" s="36" t="s">
        <v>18</v>
      </c>
      <c r="B1714" s="4">
        <v>2020</v>
      </c>
      <c r="C1714" s="36" t="s">
        <v>705</v>
      </c>
      <c r="D1714" s="36" t="s">
        <v>295</v>
      </c>
      <c r="E1714" s="41">
        <v>90184</v>
      </c>
      <c r="F1714" s="16">
        <v>7970299</v>
      </c>
      <c r="G1714" s="16">
        <v>7353603.3600000003</v>
      </c>
      <c r="H1714" s="33">
        <v>1313.9480000000001</v>
      </c>
      <c r="I1714" s="44">
        <v>17460524.239999998</v>
      </c>
      <c r="J1714" s="44">
        <v>33368.080000000002</v>
      </c>
      <c r="K1714" s="46">
        <v>81.540000000000006</v>
      </c>
      <c r="L1714" s="33">
        <v>18.271999999999998</v>
      </c>
      <c r="M1714" s="33">
        <v>28.315000000000001</v>
      </c>
      <c r="N1714" s="33">
        <v>9.57</v>
      </c>
    </row>
    <row r="1715" spans="1:14" x14ac:dyDescent="0.3">
      <c r="A1715" s="36" t="s">
        <v>31</v>
      </c>
      <c r="B1715" s="4">
        <v>2020</v>
      </c>
      <c r="C1715" s="36" t="s">
        <v>49</v>
      </c>
      <c r="D1715" s="36" t="s">
        <v>295</v>
      </c>
      <c r="E1715" s="41">
        <v>3</v>
      </c>
      <c r="F1715" s="16">
        <v>2</v>
      </c>
      <c r="G1715" s="16">
        <v>2.25</v>
      </c>
      <c r="H1715" s="33">
        <v>1313.9480000000001</v>
      </c>
      <c r="I1715" s="44">
        <v>580.83000000000004</v>
      </c>
      <c r="J1715" s="44">
        <v>1.1100000000000001</v>
      </c>
      <c r="K1715" s="46">
        <v>0.75</v>
      </c>
      <c r="L1715" s="33">
        <v>18.271999999999998</v>
      </c>
      <c r="M1715" s="33">
        <v>28.315000000000001</v>
      </c>
      <c r="N1715" s="33">
        <v>9.57</v>
      </c>
    </row>
    <row r="1716" spans="1:14" x14ac:dyDescent="0.3">
      <c r="A1716" s="36" t="s">
        <v>31</v>
      </c>
      <c r="B1716" s="4">
        <v>2020</v>
      </c>
      <c r="C1716" s="36" t="s">
        <v>49</v>
      </c>
      <c r="D1716" s="36" t="s">
        <v>295</v>
      </c>
      <c r="E1716" s="41">
        <v>3</v>
      </c>
      <c r="F1716" s="16">
        <v>2</v>
      </c>
      <c r="G1716" s="16">
        <v>2.0100000000000002</v>
      </c>
      <c r="H1716" s="33">
        <v>1313.9480000000001</v>
      </c>
      <c r="I1716" s="44">
        <v>580.83000000000004</v>
      </c>
      <c r="J1716" s="44" t="s">
        <v>598</v>
      </c>
      <c r="K1716" s="46">
        <v>0.67</v>
      </c>
      <c r="L1716" s="33">
        <v>18.271999999999998</v>
      </c>
      <c r="M1716" s="33">
        <v>28.315000000000001</v>
      </c>
      <c r="N1716" s="33">
        <v>9.57</v>
      </c>
    </row>
    <row r="1717" spans="1:14" x14ac:dyDescent="0.3">
      <c r="A1717" s="36" t="s">
        <v>32</v>
      </c>
      <c r="B1717" s="4">
        <v>2020</v>
      </c>
      <c r="C1717" s="36" t="s">
        <v>49</v>
      </c>
      <c r="D1717" s="36" t="s">
        <v>295</v>
      </c>
      <c r="E1717" s="41">
        <v>12398</v>
      </c>
      <c r="F1717" s="16">
        <v>13282</v>
      </c>
      <c r="G1717" s="16">
        <v>13898.157999999999</v>
      </c>
      <c r="H1717" s="33">
        <v>1313.9480000000001</v>
      </c>
      <c r="I1717" s="44">
        <v>2400376.7799999998</v>
      </c>
      <c r="J1717" s="44">
        <v>4587.26</v>
      </c>
      <c r="K1717" s="46">
        <v>1.121</v>
      </c>
      <c r="L1717" s="33">
        <v>18.271999999999998</v>
      </c>
      <c r="M1717" s="33">
        <v>28.315000000000001</v>
      </c>
      <c r="N1717" s="33">
        <v>9.57</v>
      </c>
    </row>
    <row r="1718" spans="1:14" x14ac:dyDescent="0.3">
      <c r="A1718" s="36" t="s">
        <v>32</v>
      </c>
      <c r="B1718" s="4">
        <v>2020</v>
      </c>
      <c r="C1718" s="36" t="s">
        <v>120</v>
      </c>
      <c r="D1718" s="36" t="s">
        <v>295</v>
      </c>
      <c r="E1718" s="41">
        <v>58</v>
      </c>
      <c r="F1718" s="16">
        <v>69</v>
      </c>
      <c r="G1718" s="16">
        <v>69.194000000000003</v>
      </c>
      <c r="H1718" s="33">
        <v>1313.9480000000001</v>
      </c>
      <c r="I1718" s="44">
        <v>11229.38</v>
      </c>
      <c r="J1718" s="44">
        <v>21.46</v>
      </c>
      <c r="K1718" s="46">
        <v>1.1930000000000001</v>
      </c>
      <c r="L1718" s="33">
        <v>18.271999999999998</v>
      </c>
      <c r="M1718" s="33">
        <v>28.315000000000001</v>
      </c>
      <c r="N1718" s="33">
        <v>9.57</v>
      </c>
    </row>
    <row r="1719" spans="1:14" x14ac:dyDescent="0.3">
      <c r="A1719" s="36" t="s">
        <v>20</v>
      </c>
      <c r="B1719" s="4">
        <v>2020</v>
      </c>
      <c r="C1719" s="36" t="s">
        <v>27</v>
      </c>
      <c r="D1719" s="36" t="s">
        <v>295</v>
      </c>
      <c r="E1719" s="41">
        <v>297189</v>
      </c>
      <c r="F1719" s="16">
        <v>937003</v>
      </c>
      <c r="G1719" s="16">
        <v>658570.82400000002</v>
      </c>
      <c r="H1719" s="33">
        <v>1313.9480000000001</v>
      </c>
      <c r="I1719" s="44">
        <v>57538762.289999999</v>
      </c>
      <c r="J1719" s="44">
        <v>109959.93</v>
      </c>
      <c r="K1719" s="46">
        <v>2.2160000000000002</v>
      </c>
      <c r="L1719" s="33">
        <v>18.271999999999998</v>
      </c>
      <c r="M1719" s="33">
        <v>28.315000000000001</v>
      </c>
      <c r="N1719" s="33">
        <v>9.57</v>
      </c>
    </row>
    <row r="1720" spans="1:14" x14ac:dyDescent="0.3">
      <c r="A1720" s="36" t="s">
        <v>13</v>
      </c>
      <c r="B1720" s="4">
        <v>2010</v>
      </c>
      <c r="C1720" s="36" t="s">
        <v>49</v>
      </c>
      <c r="D1720" s="36" t="s">
        <v>326</v>
      </c>
      <c r="E1720" s="41">
        <v>6848</v>
      </c>
      <c r="F1720" s="16">
        <v>19083</v>
      </c>
      <c r="G1720" s="16">
        <v>19105.920000000002</v>
      </c>
      <c r="H1720" s="33">
        <v>989.5</v>
      </c>
      <c r="I1720" s="44">
        <v>977769.29857142852</v>
      </c>
      <c r="J1720" s="44">
        <v>1643.52</v>
      </c>
      <c r="K1720" s="46">
        <v>2.79</v>
      </c>
      <c r="L1720" s="33">
        <v>25.952000000000002</v>
      </c>
      <c r="M1720" s="33">
        <v>37.749000000000002</v>
      </c>
      <c r="N1720" s="33">
        <v>14.141999999999999</v>
      </c>
    </row>
    <row r="1721" spans="1:14" x14ac:dyDescent="0.3">
      <c r="A1721" s="36" t="s">
        <v>18</v>
      </c>
      <c r="B1721" s="4">
        <v>2010</v>
      </c>
      <c r="C1721" s="36" t="s">
        <v>705</v>
      </c>
      <c r="D1721" s="36" t="s">
        <v>326</v>
      </c>
      <c r="E1721" s="41">
        <v>3</v>
      </c>
      <c r="F1721" s="16">
        <v>226</v>
      </c>
      <c r="G1721" s="16">
        <v>225.99</v>
      </c>
      <c r="H1721" s="33">
        <v>989.5</v>
      </c>
      <c r="I1721" s="44">
        <v>498.33</v>
      </c>
      <c r="J1721" s="44">
        <v>0.72</v>
      </c>
      <c r="K1721" s="46">
        <v>75.33</v>
      </c>
      <c r="L1721" s="33">
        <v>25.952000000000002</v>
      </c>
      <c r="M1721" s="33">
        <v>37.749000000000002</v>
      </c>
      <c r="N1721" s="33">
        <v>14.141999999999999</v>
      </c>
    </row>
    <row r="1722" spans="1:14" x14ac:dyDescent="0.3">
      <c r="A1722" s="36" t="s">
        <v>20</v>
      </c>
      <c r="B1722" s="4">
        <v>2010</v>
      </c>
      <c r="C1722" s="36" t="s">
        <v>27</v>
      </c>
      <c r="D1722" s="36" t="s">
        <v>326</v>
      </c>
      <c r="E1722" s="41">
        <v>20135</v>
      </c>
      <c r="F1722" s="16">
        <v>87385</v>
      </c>
      <c r="G1722" s="16">
        <v>87385.9</v>
      </c>
      <c r="H1722" s="33">
        <v>989.5</v>
      </c>
      <c r="I1722" s="44">
        <v>3344624.85</v>
      </c>
      <c r="J1722" s="44">
        <v>4832.3999999999996</v>
      </c>
      <c r="K1722" s="46">
        <v>4.34</v>
      </c>
      <c r="L1722" s="33">
        <v>25.952000000000002</v>
      </c>
      <c r="M1722" s="33">
        <v>37.749000000000002</v>
      </c>
      <c r="N1722" s="33">
        <v>14.141999999999999</v>
      </c>
    </row>
    <row r="1723" spans="1:14" x14ac:dyDescent="0.3">
      <c r="A1723" s="36" t="s">
        <v>13</v>
      </c>
      <c r="B1723" s="4">
        <v>2011</v>
      </c>
      <c r="C1723" s="36" t="s">
        <v>49</v>
      </c>
      <c r="D1723" s="36" t="s">
        <v>326</v>
      </c>
      <c r="E1723" s="41">
        <v>7248</v>
      </c>
      <c r="F1723" s="16">
        <v>20198</v>
      </c>
      <c r="G1723" s="16">
        <v>20221.920000000002</v>
      </c>
      <c r="H1723" s="33">
        <v>641.39499999999998</v>
      </c>
      <c r="I1723" s="44">
        <v>1214184.96</v>
      </c>
      <c r="J1723" s="44">
        <v>2391.84</v>
      </c>
      <c r="K1723" s="46">
        <v>2.79</v>
      </c>
      <c r="L1723" s="33">
        <v>25.065000000000001</v>
      </c>
      <c r="M1723" s="33">
        <v>37.418999999999997</v>
      </c>
      <c r="N1723" s="33">
        <v>13.47</v>
      </c>
    </row>
    <row r="1724" spans="1:14" x14ac:dyDescent="0.3">
      <c r="A1724" s="36" t="s">
        <v>18</v>
      </c>
      <c r="B1724" s="4">
        <v>2011</v>
      </c>
      <c r="C1724" s="36" t="s">
        <v>705</v>
      </c>
      <c r="D1724" s="36" t="s">
        <v>326</v>
      </c>
      <c r="E1724" s="41">
        <v>3</v>
      </c>
      <c r="F1724" s="16">
        <v>226</v>
      </c>
      <c r="G1724" s="16">
        <v>225.99</v>
      </c>
      <c r="H1724" s="33">
        <v>641.39499999999998</v>
      </c>
      <c r="I1724" s="44">
        <v>502.56</v>
      </c>
      <c r="J1724" s="44">
        <v>0.99</v>
      </c>
      <c r="K1724" s="46">
        <v>75.33</v>
      </c>
      <c r="L1724" s="33">
        <v>25.065000000000001</v>
      </c>
      <c r="M1724" s="33">
        <v>37.418999999999997</v>
      </c>
      <c r="N1724" s="33">
        <v>13.47</v>
      </c>
    </row>
    <row r="1725" spans="1:14" x14ac:dyDescent="0.3">
      <c r="A1725" s="36" t="s">
        <v>20</v>
      </c>
      <c r="B1725" s="4">
        <v>2011</v>
      </c>
      <c r="C1725" s="36" t="s">
        <v>27</v>
      </c>
      <c r="D1725" s="36" t="s">
        <v>326</v>
      </c>
      <c r="E1725" s="41">
        <v>18927</v>
      </c>
      <c r="F1725" s="16">
        <v>82142</v>
      </c>
      <c r="G1725" s="16">
        <v>82143.179999999993</v>
      </c>
      <c r="H1725" s="33">
        <v>641.39499999999998</v>
      </c>
      <c r="I1725" s="44">
        <v>3170651.04</v>
      </c>
      <c r="J1725" s="44">
        <v>6245.91</v>
      </c>
      <c r="K1725" s="46">
        <v>4.34</v>
      </c>
      <c r="L1725" s="33">
        <v>25.065000000000001</v>
      </c>
      <c r="M1725" s="33">
        <v>37.418999999999997</v>
      </c>
      <c r="N1725" s="33">
        <v>13.47</v>
      </c>
    </row>
    <row r="1726" spans="1:14" x14ac:dyDescent="0.3">
      <c r="A1726" s="36" t="s">
        <v>13</v>
      </c>
      <c r="B1726" s="4">
        <v>2011</v>
      </c>
      <c r="C1726" s="36" t="s">
        <v>49</v>
      </c>
      <c r="D1726" s="36" t="s">
        <v>406</v>
      </c>
      <c r="E1726" s="41">
        <v>262169</v>
      </c>
      <c r="F1726" s="16">
        <v>544396</v>
      </c>
      <c r="G1726" s="16">
        <v>530105.71799999999</v>
      </c>
      <c r="H1726" s="33">
        <v>887.6</v>
      </c>
      <c r="I1726" s="44">
        <v>43918550.880000003</v>
      </c>
      <c r="J1726" s="44">
        <v>86515.77</v>
      </c>
      <c r="K1726" s="46">
        <v>2.0219999999999998</v>
      </c>
      <c r="L1726" s="33">
        <v>-3.2639999999999998</v>
      </c>
      <c r="M1726" s="33">
        <v>10.212999999999999</v>
      </c>
      <c r="N1726" s="33">
        <v>-16.68</v>
      </c>
    </row>
    <row r="1727" spans="1:14" x14ac:dyDescent="0.3">
      <c r="A1727" s="36" t="s">
        <v>18</v>
      </c>
      <c r="B1727" s="4">
        <v>2011</v>
      </c>
      <c r="C1727" s="36" t="s">
        <v>49</v>
      </c>
      <c r="D1727" s="36" t="s">
        <v>406</v>
      </c>
      <c r="E1727" s="41">
        <v>19</v>
      </c>
      <c r="F1727" s="16">
        <v>28.5</v>
      </c>
      <c r="G1727" s="16">
        <v>28.5</v>
      </c>
      <c r="H1727" s="33">
        <v>887.6</v>
      </c>
      <c r="I1727" s="44">
        <v>3182.88</v>
      </c>
      <c r="J1727" s="44">
        <v>94.245999999999995</v>
      </c>
      <c r="K1727" s="46">
        <v>1.5</v>
      </c>
      <c r="L1727" s="33">
        <v>-3.2639999999999998</v>
      </c>
      <c r="M1727" s="33">
        <v>10.212999999999999</v>
      </c>
      <c r="N1727" s="33">
        <v>-16.68</v>
      </c>
    </row>
    <row r="1728" spans="1:14" x14ac:dyDescent="0.3">
      <c r="A1728" s="36" t="s">
        <v>32</v>
      </c>
      <c r="B1728" s="4">
        <v>2011</v>
      </c>
      <c r="C1728" s="36" t="s">
        <v>49</v>
      </c>
      <c r="D1728" s="36" t="s">
        <v>406</v>
      </c>
      <c r="E1728" s="41">
        <v>15022</v>
      </c>
      <c r="F1728" s="16">
        <v>5175</v>
      </c>
      <c r="G1728" s="16">
        <v>6729.8559999999998</v>
      </c>
      <c r="H1728" s="33">
        <v>887.6</v>
      </c>
      <c r="I1728" s="44">
        <v>2516485.44</v>
      </c>
      <c r="J1728" s="44">
        <v>4957.26</v>
      </c>
      <c r="K1728" s="46">
        <v>0.44800000000000001</v>
      </c>
      <c r="L1728" s="33">
        <v>-3.2639999999999998</v>
      </c>
      <c r="M1728" s="33">
        <v>10.212999999999999</v>
      </c>
      <c r="N1728" s="33">
        <v>-16.68</v>
      </c>
    </row>
    <row r="1729" spans="1:14" x14ac:dyDescent="0.3">
      <c r="A1729" s="36" t="s">
        <v>20</v>
      </c>
      <c r="B1729" s="4">
        <v>2011</v>
      </c>
      <c r="C1729" s="36" t="s">
        <v>27</v>
      </c>
      <c r="D1729" s="36" t="s">
        <v>406</v>
      </c>
      <c r="E1729" s="41">
        <v>291994</v>
      </c>
      <c r="F1729" s="16">
        <v>496542</v>
      </c>
      <c r="G1729" s="16">
        <v>415799.45600000001</v>
      </c>
      <c r="H1729" s="33">
        <v>1209.0410256410255</v>
      </c>
      <c r="I1729" s="44">
        <v>48914834.880000003</v>
      </c>
      <c r="J1729" s="44">
        <v>96358.02</v>
      </c>
      <c r="K1729" s="46">
        <v>1.4239999999999999</v>
      </c>
      <c r="L1729" s="33">
        <v>-3.2639999999999998</v>
      </c>
      <c r="M1729" s="33">
        <v>10.212999999999999</v>
      </c>
      <c r="N1729" s="33">
        <v>-16.68</v>
      </c>
    </row>
    <row r="1730" spans="1:14" x14ac:dyDescent="0.3">
      <c r="A1730" s="36" t="s">
        <v>13</v>
      </c>
      <c r="B1730" s="4">
        <v>2012</v>
      </c>
      <c r="C1730" s="36" t="s">
        <v>49</v>
      </c>
      <c r="D1730" s="36" t="s">
        <v>326</v>
      </c>
      <c r="E1730" s="41">
        <v>6068</v>
      </c>
      <c r="F1730" s="16">
        <v>19768</v>
      </c>
      <c r="G1730" s="16">
        <v>19781.68</v>
      </c>
      <c r="H1730" s="33">
        <v>451.9</v>
      </c>
      <c r="I1730" s="44">
        <v>915054.4</v>
      </c>
      <c r="J1730" s="44">
        <v>2014.7355555555559</v>
      </c>
      <c r="K1730" s="46">
        <v>3.26</v>
      </c>
      <c r="L1730" s="33">
        <v>25.292000000000002</v>
      </c>
      <c r="M1730" s="33">
        <v>38.061999999999998</v>
      </c>
      <c r="N1730" s="33">
        <v>13.336</v>
      </c>
    </row>
    <row r="1731" spans="1:14" x14ac:dyDescent="0.3">
      <c r="A1731" s="36" t="s">
        <v>18</v>
      </c>
      <c r="B1731" s="4">
        <v>2012</v>
      </c>
      <c r="C1731" s="36" t="s">
        <v>705</v>
      </c>
      <c r="D1731" s="36" t="s">
        <v>326</v>
      </c>
      <c r="E1731" s="41">
        <v>3</v>
      </c>
      <c r="F1731" s="16">
        <v>226</v>
      </c>
      <c r="G1731" s="16">
        <v>225.99</v>
      </c>
      <c r="H1731" s="33">
        <v>670.17204545454558</v>
      </c>
      <c r="I1731" s="44">
        <v>452.4</v>
      </c>
      <c r="J1731" s="44">
        <v>0.93</v>
      </c>
      <c r="K1731" s="46">
        <v>75.33</v>
      </c>
      <c r="L1731" s="33">
        <v>25.292000000000002</v>
      </c>
      <c r="M1731" s="33">
        <v>38.061999999999998</v>
      </c>
      <c r="N1731" s="33">
        <v>13.336</v>
      </c>
    </row>
    <row r="1732" spans="1:14" x14ac:dyDescent="0.3">
      <c r="A1732" s="36" t="s">
        <v>20</v>
      </c>
      <c r="B1732" s="4">
        <v>2012</v>
      </c>
      <c r="C1732" s="36" t="s">
        <v>27</v>
      </c>
      <c r="D1732" s="36" t="s">
        <v>326</v>
      </c>
      <c r="E1732" s="41">
        <v>19450</v>
      </c>
      <c r="F1732" s="16">
        <v>84802</v>
      </c>
      <c r="G1732" s="16">
        <v>84802</v>
      </c>
      <c r="H1732" s="33">
        <v>451.9</v>
      </c>
      <c r="I1732" s="44">
        <v>2933060</v>
      </c>
      <c r="J1732" s="44">
        <v>6029.5</v>
      </c>
      <c r="K1732" s="46">
        <v>4.3600000000000003</v>
      </c>
      <c r="L1732" s="33">
        <v>25.292000000000002</v>
      </c>
      <c r="M1732" s="33">
        <v>38.061999999999998</v>
      </c>
      <c r="N1732" s="33">
        <v>13.336</v>
      </c>
    </row>
    <row r="1733" spans="1:14" x14ac:dyDescent="0.3">
      <c r="A1733" s="36" t="s">
        <v>13</v>
      </c>
      <c r="B1733" s="4">
        <v>2012</v>
      </c>
      <c r="C1733" s="36" t="s">
        <v>49</v>
      </c>
      <c r="D1733" s="36" t="s">
        <v>406</v>
      </c>
      <c r="E1733" s="41">
        <v>261663</v>
      </c>
      <c r="F1733" s="16">
        <v>545186</v>
      </c>
      <c r="G1733" s="16">
        <v>494019.74399999995</v>
      </c>
      <c r="H1733" s="33">
        <v>1116.7</v>
      </c>
      <c r="I1733" s="44">
        <v>39458780.399999999</v>
      </c>
      <c r="J1733" s="44">
        <v>81115.53</v>
      </c>
      <c r="K1733" s="46">
        <v>1.8879999999999999</v>
      </c>
      <c r="L1733" s="33" t="s">
        <v>614</v>
      </c>
      <c r="M1733" s="33">
        <v>9.4879999999999995</v>
      </c>
      <c r="N1733" s="33">
        <v>-16.870999999999999</v>
      </c>
    </row>
    <row r="1734" spans="1:14" x14ac:dyDescent="0.3">
      <c r="A1734" s="36" t="s">
        <v>18</v>
      </c>
      <c r="B1734" s="4">
        <v>2012</v>
      </c>
      <c r="C1734" s="36" t="s">
        <v>49</v>
      </c>
      <c r="D1734" s="36" t="s">
        <v>406</v>
      </c>
      <c r="E1734" s="41">
        <v>22</v>
      </c>
      <c r="F1734" s="16">
        <v>33</v>
      </c>
      <c r="G1734" s="16">
        <v>32.89</v>
      </c>
      <c r="H1734" s="33">
        <v>1116.7</v>
      </c>
      <c r="I1734" s="44">
        <v>3317.6</v>
      </c>
      <c r="J1734" s="44">
        <v>6.82</v>
      </c>
      <c r="K1734" s="46">
        <v>1.4950000000000001</v>
      </c>
      <c r="L1734" s="33">
        <v>-3.6150000000000002</v>
      </c>
      <c r="M1734" s="33">
        <v>9.4879999999999995</v>
      </c>
      <c r="N1734" s="33">
        <v>-16.870999999999999</v>
      </c>
    </row>
    <row r="1735" spans="1:14" x14ac:dyDescent="0.3">
      <c r="A1735" s="36" t="s">
        <v>32</v>
      </c>
      <c r="B1735" s="4">
        <v>2012</v>
      </c>
      <c r="C1735" s="36" t="s">
        <v>49</v>
      </c>
      <c r="D1735" s="36" t="s">
        <v>406</v>
      </c>
      <c r="E1735" s="41">
        <v>14010</v>
      </c>
      <c r="F1735" s="16">
        <v>5423</v>
      </c>
      <c r="G1735" s="16">
        <v>6276.4800000000005</v>
      </c>
      <c r="H1735" s="33">
        <v>1116.7</v>
      </c>
      <c r="I1735" s="44">
        <v>2112708</v>
      </c>
      <c r="J1735" s="44">
        <v>4343.1000000000004</v>
      </c>
      <c r="K1735" s="46">
        <v>0.44800000000000001</v>
      </c>
      <c r="L1735" s="33">
        <v>-3.6150000000000002</v>
      </c>
      <c r="M1735" s="33">
        <v>9.4879999999999995</v>
      </c>
      <c r="N1735" s="33">
        <v>-16.870999999999999</v>
      </c>
    </row>
    <row r="1736" spans="1:14" x14ac:dyDescent="0.3">
      <c r="A1736" s="36" t="s">
        <v>20</v>
      </c>
      <c r="B1736" s="4">
        <v>2012</v>
      </c>
      <c r="C1736" s="36" t="s">
        <v>27</v>
      </c>
      <c r="D1736" s="36" t="s">
        <v>406</v>
      </c>
      <c r="E1736" s="41">
        <v>289964</v>
      </c>
      <c r="F1736" s="16">
        <v>385072.19200000004</v>
      </c>
      <c r="G1736" s="16">
        <v>385072.19200000004</v>
      </c>
      <c r="H1736" s="33">
        <v>1116.7</v>
      </c>
      <c r="I1736" s="44">
        <v>43726571.200000003</v>
      </c>
      <c r="J1736" s="44">
        <v>89888.84</v>
      </c>
      <c r="K1736" s="46">
        <v>1.3280000000000001</v>
      </c>
      <c r="L1736" s="33">
        <v>-3.6150000000000002</v>
      </c>
      <c r="M1736" s="33">
        <v>9.4879999999999995</v>
      </c>
      <c r="N1736" s="33">
        <v>-16.870999999999999</v>
      </c>
    </row>
    <row r="1737" spans="1:14" x14ac:dyDescent="0.3">
      <c r="A1737" s="36" t="s">
        <v>22</v>
      </c>
      <c r="B1737" s="4">
        <v>2012</v>
      </c>
      <c r="C1737" s="36" t="s">
        <v>49</v>
      </c>
      <c r="D1737" s="36" t="s">
        <v>36</v>
      </c>
      <c r="E1737" s="41">
        <v>16</v>
      </c>
      <c r="F1737" s="16">
        <v>37</v>
      </c>
      <c r="G1737" s="16">
        <v>36.96</v>
      </c>
      <c r="H1737" s="33">
        <v>1098.3</v>
      </c>
      <c r="I1737" s="44">
        <v>2582.91</v>
      </c>
      <c r="J1737" s="44">
        <v>4.96</v>
      </c>
      <c r="K1737" s="46">
        <v>2.31</v>
      </c>
      <c r="L1737" s="33">
        <v>28.047000000000001</v>
      </c>
      <c r="M1737" s="33">
        <v>32.965000000000003</v>
      </c>
      <c r="N1737" s="33">
        <v>24.242000000000001</v>
      </c>
    </row>
    <row r="1738" spans="1:14" x14ac:dyDescent="0.3">
      <c r="A1738" s="36" t="s">
        <v>22</v>
      </c>
      <c r="B1738" s="4">
        <v>2012</v>
      </c>
      <c r="C1738" s="36" t="s">
        <v>120</v>
      </c>
      <c r="D1738" s="36" t="s">
        <v>36</v>
      </c>
      <c r="E1738" s="41">
        <v>17</v>
      </c>
      <c r="F1738" s="16">
        <v>31</v>
      </c>
      <c r="G1738" s="16">
        <v>30.94</v>
      </c>
      <c r="H1738" s="33">
        <v>1098.3</v>
      </c>
      <c r="I1738" s="44">
        <v>2563.6</v>
      </c>
      <c r="J1738" s="44">
        <v>5.27</v>
      </c>
      <c r="K1738" s="46">
        <v>1.82</v>
      </c>
      <c r="L1738" s="33">
        <v>28.047000000000001</v>
      </c>
      <c r="M1738" s="33">
        <v>32.965000000000003</v>
      </c>
      <c r="N1738" s="33">
        <v>24.242000000000001</v>
      </c>
    </row>
    <row r="1739" spans="1:14" x14ac:dyDescent="0.3">
      <c r="A1739" s="36" t="s">
        <v>13</v>
      </c>
      <c r="B1739" s="4">
        <v>2012</v>
      </c>
      <c r="C1739" s="36" t="s">
        <v>49</v>
      </c>
      <c r="D1739" s="36" t="s">
        <v>36</v>
      </c>
      <c r="E1739" s="41">
        <v>3559</v>
      </c>
      <c r="F1739" s="16">
        <v>11637</v>
      </c>
      <c r="G1739" s="16">
        <v>10951.043</v>
      </c>
      <c r="H1739" s="33">
        <v>1098.3</v>
      </c>
      <c r="I1739" s="44">
        <v>536697.19999999995</v>
      </c>
      <c r="J1739" s="44">
        <v>1103.29</v>
      </c>
      <c r="K1739" s="46">
        <v>3.077</v>
      </c>
      <c r="L1739" s="33">
        <v>28.047000000000001</v>
      </c>
      <c r="M1739" s="33">
        <v>32.965000000000003</v>
      </c>
      <c r="N1739" s="33">
        <v>24.242000000000001</v>
      </c>
    </row>
    <row r="1740" spans="1:14" x14ac:dyDescent="0.3">
      <c r="A1740" s="36" t="s">
        <v>13</v>
      </c>
      <c r="B1740" s="4">
        <v>2012</v>
      </c>
      <c r="C1740" s="36" t="s">
        <v>27</v>
      </c>
      <c r="D1740" s="36" t="s">
        <v>36</v>
      </c>
      <c r="E1740" s="41">
        <v>8979</v>
      </c>
      <c r="F1740" s="16">
        <v>23373</v>
      </c>
      <c r="G1740" s="16">
        <v>23373</v>
      </c>
      <c r="H1740" s="33">
        <v>1098.3</v>
      </c>
      <c r="I1740" s="44">
        <v>1354033.2</v>
      </c>
      <c r="J1740" s="44">
        <v>2783.49</v>
      </c>
      <c r="K1740" s="46">
        <v>2.6030738389575676</v>
      </c>
      <c r="L1740" s="33">
        <v>28.047000000000001</v>
      </c>
      <c r="M1740" s="33">
        <v>32.965000000000003</v>
      </c>
      <c r="N1740" s="33">
        <v>24.242000000000001</v>
      </c>
    </row>
    <row r="1741" spans="1:14" x14ac:dyDescent="0.3">
      <c r="A1741" s="36" t="s">
        <v>13</v>
      </c>
      <c r="B1741" s="4">
        <v>2012</v>
      </c>
      <c r="C1741" s="36" t="s">
        <v>120</v>
      </c>
      <c r="D1741" s="36" t="s">
        <v>36</v>
      </c>
      <c r="E1741" s="41">
        <v>3743</v>
      </c>
      <c r="F1741" s="16">
        <v>11509</v>
      </c>
      <c r="G1741" s="16">
        <v>9507.2199999999993</v>
      </c>
      <c r="H1741" s="33">
        <v>1098.3</v>
      </c>
      <c r="I1741" s="44">
        <v>564444.4</v>
      </c>
      <c r="J1741" s="44">
        <v>1160.33</v>
      </c>
      <c r="K1741" s="46">
        <v>2.54</v>
      </c>
      <c r="L1741" s="33">
        <v>28.047000000000001</v>
      </c>
      <c r="M1741" s="33" t="s">
        <v>616</v>
      </c>
      <c r="N1741" s="33">
        <v>24.242000000000001</v>
      </c>
    </row>
    <row r="1742" spans="1:14" x14ac:dyDescent="0.3">
      <c r="A1742" s="36" t="s">
        <v>18</v>
      </c>
      <c r="B1742" s="4">
        <v>2012</v>
      </c>
      <c r="C1742" s="36" t="s">
        <v>49</v>
      </c>
      <c r="D1742" s="36" t="s">
        <v>36</v>
      </c>
      <c r="E1742" s="41">
        <v>2027</v>
      </c>
      <c r="F1742" s="16">
        <v>304516</v>
      </c>
      <c r="G1742" s="16">
        <v>304516.20999999996</v>
      </c>
      <c r="H1742" s="33">
        <v>1098.3</v>
      </c>
      <c r="I1742" s="44">
        <v>305671.59999999998</v>
      </c>
      <c r="J1742" s="44">
        <v>628.37</v>
      </c>
      <c r="K1742" s="46">
        <v>150.22999999999999</v>
      </c>
      <c r="L1742" s="33">
        <v>28.047000000000001</v>
      </c>
      <c r="M1742" s="33">
        <v>32.965000000000003</v>
      </c>
      <c r="N1742" s="33">
        <v>24.242000000000001</v>
      </c>
    </row>
    <row r="1743" spans="1:14" x14ac:dyDescent="0.3">
      <c r="A1743" s="36" t="s">
        <v>32</v>
      </c>
      <c r="B1743" s="4">
        <v>2012</v>
      </c>
      <c r="C1743" s="36" t="s">
        <v>49</v>
      </c>
      <c r="D1743" s="36" t="s">
        <v>36</v>
      </c>
      <c r="E1743" s="41">
        <v>4</v>
      </c>
      <c r="F1743" s="16">
        <v>4</v>
      </c>
      <c r="G1743" s="16">
        <v>4</v>
      </c>
      <c r="H1743" s="33">
        <v>1098.3</v>
      </c>
      <c r="I1743" s="44">
        <v>603.20000000000005</v>
      </c>
      <c r="J1743" s="44">
        <v>1.24</v>
      </c>
      <c r="K1743" s="46">
        <v>1</v>
      </c>
      <c r="L1743" s="33">
        <v>28.603500000000004</v>
      </c>
      <c r="M1743" s="33">
        <v>32.965000000000003</v>
      </c>
      <c r="N1743" s="33">
        <v>24.242000000000001</v>
      </c>
    </row>
    <row r="1744" spans="1:14" x14ac:dyDescent="0.3">
      <c r="A1744" s="36" t="s">
        <v>32</v>
      </c>
      <c r="B1744" s="4">
        <v>2012</v>
      </c>
      <c r="C1744" s="36" t="s">
        <v>27</v>
      </c>
      <c r="D1744" s="36" t="s">
        <v>36</v>
      </c>
      <c r="E1744" s="41">
        <v>227</v>
      </c>
      <c r="F1744" s="16">
        <v>310</v>
      </c>
      <c r="G1744" s="16">
        <v>225.86500000000001</v>
      </c>
      <c r="H1744" s="33">
        <v>1098.3</v>
      </c>
      <c r="I1744" s="44">
        <v>34231.599999999999</v>
      </c>
      <c r="J1744" s="44">
        <v>70.37</v>
      </c>
      <c r="K1744" s="46">
        <v>0.995</v>
      </c>
      <c r="L1744" s="33">
        <v>28.047000000000001</v>
      </c>
      <c r="M1744" s="33">
        <v>32.965000000000003</v>
      </c>
      <c r="N1744" s="33" t="s">
        <v>617</v>
      </c>
    </row>
    <row r="1745" spans="1:14" x14ac:dyDescent="0.3">
      <c r="A1745" s="36" t="s">
        <v>32</v>
      </c>
      <c r="B1745" s="4">
        <v>2012</v>
      </c>
      <c r="C1745" s="36" t="s">
        <v>120</v>
      </c>
      <c r="D1745" s="36" t="s">
        <v>36</v>
      </c>
      <c r="E1745" s="41">
        <v>410</v>
      </c>
      <c r="F1745" s="16">
        <v>151</v>
      </c>
      <c r="G1745" s="16">
        <v>295.2</v>
      </c>
      <c r="H1745" s="33">
        <v>1098.3</v>
      </c>
      <c r="I1745" s="44">
        <v>61828</v>
      </c>
      <c r="J1745" s="44">
        <v>76.323103448275859</v>
      </c>
      <c r="K1745" s="46">
        <v>0.72</v>
      </c>
      <c r="L1745" s="33">
        <v>28.047000000000001</v>
      </c>
      <c r="M1745" s="33">
        <v>32.965000000000003</v>
      </c>
      <c r="N1745" s="33">
        <v>24.242000000000001</v>
      </c>
    </row>
    <row r="1746" spans="1:14" x14ac:dyDescent="0.3">
      <c r="A1746" s="36" t="s">
        <v>13</v>
      </c>
      <c r="B1746" s="4">
        <v>2013</v>
      </c>
      <c r="C1746" s="36" t="s">
        <v>49</v>
      </c>
      <c r="D1746" s="36" t="s">
        <v>326</v>
      </c>
      <c r="E1746" s="41">
        <v>6068</v>
      </c>
      <c r="F1746" s="16">
        <v>19768</v>
      </c>
      <c r="G1746" s="16">
        <v>19781.68</v>
      </c>
      <c r="H1746" s="33">
        <v>706.8</v>
      </c>
      <c r="I1746" s="44">
        <v>977769.29857142852</v>
      </c>
      <c r="J1746" s="44">
        <v>1638.36</v>
      </c>
      <c r="K1746" s="46">
        <v>3.26</v>
      </c>
      <c r="L1746" s="33">
        <v>24.620999999999999</v>
      </c>
      <c r="M1746" s="33">
        <v>37.774833333333326</v>
      </c>
      <c r="N1746" s="33">
        <v>12.992000000000001</v>
      </c>
    </row>
    <row r="1747" spans="1:14" x14ac:dyDescent="0.3">
      <c r="A1747" s="36" t="s">
        <v>18</v>
      </c>
      <c r="B1747" s="4">
        <v>2013</v>
      </c>
      <c r="C1747" s="36" t="s">
        <v>705</v>
      </c>
      <c r="D1747" s="36" t="s">
        <v>326</v>
      </c>
      <c r="E1747" s="41">
        <v>3</v>
      </c>
      <c r="F1747" s="16">
        <v>226</v>
      </c>
      <c r="G1747" s="16">
        <v>225.99</v>
      </c>
      <c r="H1747" s="33">
        <v>706.8</v>
      </c>
      <c r="I1747" s="44">
        <v>433.47</v>
      </c>
      <c r="J1747" s="44">
        <v>0.81</v>
      </c>
      <c r="K1747" s="46">
        <v>75.33</v>
      </c>
      <c r="L1747" s="33">
        <v>24.620999999999999</v>
      </c>
      <c r="M1747" s="33">
        <v>36.438000000000002</v>
      </c>
      <c r="N1747" s="33">
        <v>12.992000000000001</v>
      </c>
    </row>
    <row r="1748" spans="1:14" x14ac:dyDescent="0.3">
      <c r="A1748" s="36" t="s">
        <v>20</v>
      </c>
      <c r="B1748" s="4">
        <v>2013</v>
      </c>
      <c r="C1748" s="36" t="s">
        <v>27</v>
      </c>
      <c r="D1748" s="36" t="s">
        <v>326</v>
      </c>
      <c r="E1748" s="41">
        <v>19450</v>
      </c>
      <c r="F1748" s="16">
        <v>86498</v>
      </c>
      <c r="G1748" s="16">
        <v>86552.5</v>
      </c>
      <c r="H1748" s="33">
        <v>706.8</v>
      </c>
      <c r="I1748" s="44">
        <v>2810330.5</v>
      </c>
      <c r="J1748" s="44">
        <v>5251.5</v>
      </c>
      <c r="K1748" s="46">
        <v>4.45</v>
      </c>
      <c r="L1748" s="33">
        <v>24.620999999999999</v>
      </c>
      <c r="M1748" s="33">
        <v>36.438000000000002</v>
      </c>
      <c r="N1748" s="33">
        <v>12.992000000000001</v>
      </c>
    </row>
    <row r="1749" spans="1:14" x14ac:dyDescent="0.3">
      <c r="A1749" s="36" t="s">
        <v>22</v>
      </c>
      <c r="B1749" s="4">
        <v>2013</v>
      </c>
      <c r="C1749" s="36" t="s">
        <v>49</v>
      </c>
      <c r="D1749" s="36" t="s">
        <v>36</v>
      </c>
      <c r="E1749" s="41">
        <v>19.047619047619047</v>
      </c>
      <c r="F1749" s="16">
        <v>36</v>
      </c>
      <c r="G1749" s="16">
        <v>36</v>
      </c>
      <c r="H1749" s="33">
        <v>1083.2</v>
      </c>
      <c r="I1749" s="44">
        <v>2745.31</v>
      </c>
      <c r="J1749" s="44">
        <v>5.13</v>
      </c>
      <c r="K1749" s="46">
        <v>1.89</v>
      </c>
      <c r="L1749" s="33">
        <v>28.103000000000002</v>
      </c>
      <c r="M1749" s="33">
        <v>32.725000000000001</v>
      </c>
      <c r="N1749" s="33">
        <v>24.225000000000001</v>
      </c>
    </row>
    <row r="1750" spans="1:14" x14ac:dyDescent="0.3">
      <c r="A1750" s="36" t="s">
        <v>22</v>
      </c>
      <c r="B1750" s="4">
        <v>2013</v>
      </c>
      <c r="C1750" s="36" t="s">
        <v>27</v>
      </c>
      <c r="D1750" s="36" t="s">
        <v>36</v>
      </c>
      <c r="E1750" s="41">
        <v>1</v>
      </c>
      <c r="F1750" s="16">
        <v>2</v>
      </c>
      <c r="G1750" s="16">
        <v>2</v>
      </c>
      <c r="H1750" s="33">
        <v>1083.2</v>
      </c>
      <c r="I1750" s="44">
        <v>144.49</v>
      </c>
      <c r="J1750" s="44">
        <v>0.27</v>
      </c>
      <c r="K1750" s="46">
        <v>2</v>
      </c>
      <c r="L1750" s="33">
        <v>28.103000000000002</v>
      </c>
      <c r="M1750" s="33">
        <v>32.725000000000001</v>
      </c>
      <c r="N1750" s="33">
        <v>24.398630434782614</v>
      </c>
    </row>
    <row r="1751" spans="1:14" x14ac:dyDescent="0.3">
      <c r="A1751" s="36" t="s">
        <v>22</v>
      </c>
      <c r="B1751" s="4">
        <v>2013</v>
      </c>
      <c r="C1751" s="36" t="s">
        <v>120</v>
      </c>
      <c r="D1751" s="36" t="s">
        <v>36</v>
      </c>
      <c r="E1751" s="41">
        <v>210</v>
      </c>
      <c r="F1751" s="16">
        <v>39</v>
      </c>
      <c r="G1751" s="16">
        <v>390.6</v>
      </c>
      <c r="H1751" s="33">
        <v>1083.2</v>
      </c>
      <c r="I1751" s="44">
        <v>3034.29</v>
      </c>
      <c r="J1751" s="44">
        <v>5.67</v>
      </c>
      <c r="K1751" s="46">
        <v>1.86</v>
      </c>
      <c r="L1751" s="33">
        <v>28.103000000000002</v>
      </c>
      <c r="M1751" s="33">
        <v>32.725000000000001</v>
      </c>
      <c r="N1751" s="33">
        <v>24.225000000000001</v>
      </c>
    </row>
    <row r="1752" spans="1:14" x14ac:dyDescent="0.3">
      <c r="A1752" s="36" t="s">
        <v>13</v>
      </c>
      <c r="B1752" s="4">
        <v>2013</v>
      </c>
      <c r="C1752" s="36" t="s">
        <v>49</v>
      </c>
      <c r="D1752" s="36" t="s">
        <v>36</v>
      </c>
      <c r="E1752" s="41">
        <v>3671</v>
      </c>
      <c r="F1752" s="16">
        <v>12091</v>
      </c>
      <c r="G1752" s="16">
        <v>9900.6869999999999</v>
      </c>
      <c r="H1752" s="33">
        <v>1083.2</v>
      </c>
      <c r="I1752" s="44">
        <v>530422.79</v>
      </c>
      <c r="J1752" s="44">
        <v>991.17</v>
      </c>
      <c r="K1752" s="46">
        <v>2.6970000000000001</v>
      </c>
      <c r="L1752" s="33">
        <v>28.103000000000002</v>
      </c>
      <c r="M1752" s="33">
        <v>32.725000000000001</v>
      </c>
      <c r="N1752" s="33">
        <v>24.225000000000001</v>
      </c>
    </row>
    <row r="1753" spans="1:14" x14ac:dyDescent="0.3">
      <c r="A1753" s="36" t="s">
        <v>13</v>
      </c>
      <c r="B1753" s="4">
        <v>2013</v>
      </c>
      <c r="C1753" s="36" t="s">
        <v>27</v>
      </c>
      <c r="D1753" s="36" t="s">
        <v>36</v>
      </c>
      <c r="E1753" s="41">
        <v>8382</v>
      </c>
      <c r="F1753" s="16">
        <v>24736</v>
      </c>
      <c r="G1753" s="16">
        <v>31683.96</v>
      </c>
      <c r="H1753" s="33">
        <v>1083.2</v>
      </c>
      <c r="I1753" s="44">
        <v>1211115.18</v>
      </c>
      <c r="J1753" s="44">
        <v>2263.14</v>
      </c>
      <c r="K1753" s="46">
        <v>3.78</v>
      </c>
      <c r="L1753" s="33">
        <v>28.103000000000002</v>
      </c>
      <c r="M1753" s="33">
        <v>32.725000000000001</v>
      </c>
      <c r="N1753" s="33">
        <v>24.225000000000001</v>
      </c>
    </row>
    <row r="1754" spans="1:14" x14ac:dyDescent="0.3">
      <c r="A1754" s="36" t="s">
        <v>13</v>
      </c>
      <c r="B1754" s="4">
        <v>2013</v>
      </c>
      <c r="C1754" s="36" t="s">
        <v>120</v>
      </c>
      <c r="D1754" s="36" t="s">
        <v>36</v>
      </c>
      <c r="E1754" s="41">
        <v>3769</v>
      </c>
      <c r="F1754" s="16">
        <v>12965</v>
      </c>
      <c r="G1754" s="16">
        <v>12852.29</v>
      </c>
      <c r="H1754" s="33">
        <v>1083.2</v>
      </c>
      <c r="I1754" s="44">
        <v>544582.81000000006</v>
      </c>
      <c r="J1754" s="44">
        <v>1017.63</v>
      </c>
      <c r="K1754" s="46">
        <v>3.41</v>
      </c>
      <c r="L1754" s="33">
        <v>28.103000000000002</v>
      </c>
      <c r="M1754" s="33">
        <v>32.725000000000001</v>
      </c>
      <c r="N1754" s="33">
        <v>24.225000000000001</v>
      </c>
    </row>
    <row r="1755" spans="1:14" x14ac:dyDescent="0.3">
      <c r="A1755" s="36" t="s">
        <v>18</v>
      </c>
      <c r="B1755" s="4">
        <v>2013</v>
      </c>
      <c r="C1755" s="36" t="s">
        <v>49</v>
      </c>
      <c r="D1755" s="36" t="s">
        <v>36</v>
      </c>
      <c r="E1755" s="41">
        <v>2024</v>
      </c>
      <c r="F1755" s="16">
        <v>304066</v>
      </c>
      <c r="G1755" s="16">
        <v>304065.51999999996</v>
      </c>
      <c r="H1755" s="33">
        <v>1432.1554838709674</v>
      </c>
      <c r="I1755" s="44">
        <v>292447.76</v>
      </c>
      <c r="J1755" s="44">
        <v>546.48</v>
      </c>
      <c r="K1755" s="46">
        <v>150.22999999999999</v>
      </c>
      <c r="L1755" s="33">
        <v>28.103000000000002</v>
      </c>
      <c r="M1755" s="33">
        <v>32.725000000000001</v>
      </c>
      <c r="N1755" s="33">
        <v>24.225000000000001</v>
      </c>
    </row>
    <row r="1756" spans="1:14" x14ac:dyDescent="0.3">
      <c r="A1756" s="36" t="s">
        <v>32</v>
      </c>
      <c r="B1756" s="4">
        <v>2013</v>
      </c>
      <c r="C1756" s="36" t="s">
        <v>49</v>
      </c>
      <c r="D1756" s="36" t="s">
        <v>36</v>
      </c>
      <c r="E1756" s="41">
        <v>3</v>
      </c>
      <c r="F1756" s="16">
        <v>2</v>
      </c>
      <c r="G1756" s="16">
        <v>2.0100000000000002</v>
      </c>
      <c r="H1756" s="33">
        <v>1083.2</v>
      </c>
      <c r="I1756" s="44">
        <v>433.47</v>
      </c>
      <c r="J1756" s="44">
        <v>0.81</v>
      </c>
      <c r="K1756" s="46">
        <v>0.67</v>
      </c>
      <c r="L1756" s="33">
        <v>28.103000000000002</v>
      </c>
      <c r="M1756" s="33">
        <v>32.725000000000001</v>
      </c>
      <c r="N1756" s="33">
        <v>24.225000000000001</v>
      </c>
    </row>
    <row r="1757" spans="1:14" x14ac:dyDescent="0.3">
      <c r="A1757" s="36" t="s">
        <v>32</v>
      </c>
      <c r="B1757" s="4">
        <v>2013</v>
      </c>
      <c r="C1757" s="36" t="s">
        <v>27</v>
      </c>
      <c r="D1757" s="36" t="s">
        <v>36</v>
      </c>
      <c r="E1757" s="41">
        <v>132</v>
      </c>
      <c r="F1757" s="16">
        <v>138</v>
      </c>
      <c r="G1757" s="16">
        <v>108.24</v>
      </c>
      <c r="H1757" s="33">
        <v>1083.2</v>
      </c>
      <c r="I1757" s="44">
        <v>19072.68</v>
      </c>
      <c r="J1757" s="44">
        <v>35.64</v>
      </c>
      <c r="K1757" s="46">
        <v>0.82</v>
      </c>
      <c r="L1757" s="33">
        <v>28.103000000000002</v>
      </c>
      <c r="M1757" s="33">
        <v>32.725000000000001</v>
      </c>
      <c r="N1757" s="33">
        <v>24.225000000000001</v>
      </c>
    </row>
    <row r="1758" spans="1:14" x14ac:dyDescent="0.3">
      <c r="A1758" s="36" t="s">
        <v>32</v>
      </c>
      <c r="B1758" s="4">
        <v>2013</v>
      </c>
      <c r="C1758" s="36" t="s">
        <v>120</v>
      </c>
      <c r="D1758" s="36" t="s">
        <v>36</v>
      </c>
      <c r="E1758" s="41">
        <v>476</v>
      </c>
      <c r="F1758" s="16">
        <v>128</v>
      </c>
      <c r="G1758" s="16">
        <v>292.74</v>
      </c>
      <c r="H1758" s="33">
        <v>1083.2</v>
      </c>
      <c r="I1758" s="44">
        <v>68777.240000000005</v>
      </c>
      <c r="J1758" s="44">
        <v>128.52000000000001</v>
      </c>
      <c r="K1758" s="46">
        <v>0.61499999999999999</v>
      </c>
      <c r="L1758" s="33">
        <v>28.103000000000002</v>
      </c>
      <c r="M1758" s="33">
        <v>32.725000000000001</v>
      </c>
      <c r="N1758" s="33">
        <v>24.225000000000001</v>
      </c>
    </row>
    <row r="1759" spans="1:14" x14ac:dyDescent="0.3">
      <c r="A1759" s="36" t="s">
        <v>13</v>
      </c>
      <c r="B1759" s="4">
        <v>2014</v>
      </c>
      <c r="C1759" s="36" t="s">
        <v>49</v>
      </c>
      <c r="D1759" s="36" t="s">
        <v>326</v>
      </c>
      <c r="E1759" s="41">
        <v>6035</v>
      </c>
      <c r="F1759" s="16">
        <v>17269</v>
      </c>
      <c r="G1759" s="16">
        <v>17260.099999999999</v>
      </c>
      <c r="H1759" s="33">
        <v>416.4</v>
      </c>
      <c r="I1759" s="44">
        <v>911043.6</v>
      </c>
      <c r="J1759" s="44">
        <v>1991.55</v>
      </c>
      <c r="K1759" s="46">
        <v>2.86</v>
      </c>
      <c r="L1759" s="33">
        <v>25.501999999999999</v>
      </c>
      <c r="M1759" s="33">
        <v>38.048000000000002</v>
      </c>
      <c r="N1759" s="33">
        <v>13.999000000000001</v>
      </c>
    </row>
    <row r="1760" spans="1:14" x14ac:dyDescent="0.3">
      <c r="A1760" s="36" t="s">
        <v>20</v>
      </c>
      <c r="B1760" s="4">
        <v>2014</v>
      </c>
      <c r="C1760" s="36" t="s">
        <v>27</v>
      </c>
      <c r="D1760" s="36" t="s">
        <v>326</v>
      </c>
      <c r="E1760" s="41">
        <v>19357.013574660632</v>
      </c>
      <c r="F1760" s="16">
        <v>85558</v>
      </c>
      <c r="G1760" s="16">
        <v>85557.999999999985</v>
      </c>
      <c r="H1760" s="33">
        <v>416.4</v>
      </c>
      <c r="I1760" s="44">
        <v>2922585.6</v>
      </c>
      <c r="J1760" s="44">
        <v>6388.8</v>
      </c>
      <c r="K1760" s="46">
        <v>4.42</v>
      </c>
      <c r="L1760" s="33">
        <v>25.501999999999999</v>
      </c>
      <c r="M1760" s="33">
        <v>38.048000000000002</v>
      </c>
      <c r="N1760" s="33">
        <v>13.999000000000001</v>
      </c>
    </row>
    <row r="1761" spans="1:14" x14ac:dyDescent="0.3">
      <c r="A1761" s="36" t="s">
        <v>13</v>
      </c>
      <c r="B1761" s="4">
        <v>2014</v>
      </c>
      <c r="C1761" s="36" t="s">
        <v>49</v>
      </c>
      <c r="D1761" s="36" t="s">
        <v>406</v>
      </c>
      <c r="E1761" s="41">
        <v>275861</v>
      </c>
      <c r="F1761" s="16">
        <v>344823</v>
      </c>
      <c r="G1761" s="16">
        <v>303171.239</v>
      </c>
      <c r="H1761" s="33">
        <v>1278.4000000000001</v>
      </c>
      <c r="I1761" s="44">
        <v>41643976.560000002</v>
      </c>
      <c r="J1761" s="44">
        <v>91034.13</v>
      </c>
      <c r="K1761" s="46">
        <v>1.099</v>
      </c>
      <c r="L1761" s="33">
        <v>-3.1389999999999998</v>
      </c>
      <c r="M1761" s="33">
        <v>9.4480000000000004</v>
      </c>
      <c r="N1761" s="33">
        <v>-15.582000000000001</v>
      </c>
    </row>
    <row r="1762" spans="1:14" x14ac:dyDescent="0.3">
      <c r="A1762" s="36" t="s">
        <v>18</v>
      </c>
      <c r="B1762" s="4">
        <v>2014</v>
      </c>
      <c r="C1762" s="36" t="s">
        <v>49</v>
      </c>
      <c r="D1762" s="36" t="s">
        <v>406</v>
      </c>
      <c r="E1762" s="41">
        <v>1305</v>
      </c>
      <c r="F1762" s="16">
        <v>1958</v>
      </c>
      <c r="G1762" s="16">
        <v>1957.5</v>
      </c>
      <c r="H1762" s="33">
        <v>1278.4000000000001</v>
      </c>
      <c r="I1762" s="44">
        <v>197002.8</v>
      </c>
      <c r="J1762" s="44">
        <v>430.65</v>
      </c>
      <c r="K1762" s="46">
        <v>1.5</v>
      </c>
      <c r="L1762" s="33">
        <v>-3.1389999999999998</v>
      </c>
      <c r="M1762" s="33">
        <v>9.4480000000000004</v>
      </c>
      <c r="N1762" s="33">
        <v>-15.582000000000001</v>
      </c>
    </row>
    <row r="1763" spans="1:14" x14ac:dyDescent="0.3">
      <c r="A1763" s="36" t="s">
        <v>32</v>
      </c>
      <c r="B1763" s="4">
        <v>2014</v>
      </c>
      <c r="C1763" s="36" t="s">
        <v>49</v>
      </c>
      <c r="D1763" s="36" t="s">
        <v>406</v>
      </c>
      <c r="E1763" s="41">
        <v>13063</v>
      </c>
      <c r="F1763" s="16">
        <v>3971.152</v>
      </c>
      <c r="G1763" s="16">
        <v>3971.152</v>
      </c>
      <c r="H1763" s="33">
        <v>1278.4000000000001</v>
      </c>
      <c r="I1763" s="44">
        <v>1971990.48</v>
      </c>
      <c r="J1763" s="44">
        <v>4310.79</v>
      </c>
      <c r="K1763" s="46">
        <v>0.30399999999999999</v>
      </c>
      <c r="L1763" s="33">
        <v>-3.1389999999999998</v>
      </c>
      <c r="M1763" s="33">
        <v>9.4480000000000004</v>
      </c>
      <c r="N1763" s="33">
        <v>-15.582000000000001</v>
      </c>
    </row>
    <row r="1764" spans="1:14" x14ac:dyDescent="0.3">
      <c r="A1764" s="36" t="s">
        <v>22</v>
      </c>
      <c r="B1764" s="4">
        <v>2014</v>
      </c>
      <c r="C1764" s="36" t="s">
        <v>49</v>
      </c>
      <c r="D1764" s="36" t="s">
        <v>36</v>
      </c>
      <c r="E1764" s="41">
        <v>12</v>
      </c>
      <c r="F1764" s="16">
        <v>28</v>
      </c>
      <c r="G1764" s="16">
        <v>26.160000000000004</v>
      </c>
      <c r="H1764" s="33">
        <v>1330</v>
      </c>
      <c r="I1764" s="44">
        <v>1811.52</v>
      </c>
      <c r="J1764" s="44">
        <v>3.96</v>
      </c>
      <c r="K1764" s="46">
        <v>2.1800000000000002</v>
      </c>
      <c r="L1764" s="33">
        <v>28.094999999999999</v>
      </c>
      <c r="M1764" s="33">
        <v>32.625</v>
      </c>
      <c r="N1764" s="33">
        <v>24.513999999999999</v>
      </c>
    </row>
    <row r="1765" spans="1:14" x14ac:dyDescent="0.3">
      <c r="A1765" s="36" t="s">
        <v>22</v>
      </c>
      <c r="B1765" s="4">
        <v>2014</v>
      </c>
      <c r="C1765" s="36" t="s">
        <v>120</v>
      </c>
      <c r="D1765" s="36" t="s">
        <v>36</v>
      </c>
      <c r="E1765" s="41">
        <v>32.044198895027627</v>
      </c>
      <c r="F1765" s="16">
        <v>58</v>
      </c>
      <c r="G1765" s="16">
        <v>58.000000000000007</v>
      </c>
      <c r="H1765" s="33">
        <v>1330</v>
      </c>
      <c r="I1765" s="44">
        <v>4830.72</v>
      </c>
      <c r="J1765" s="44">
        <v>10.56</v>
      </c>
      <c r="K1765" s="46">
        <v>1.81</v>
      </c>
      <c r="L1765" s="33">
        <v>28.094999999999999</v>
      </c>
      <c r="M1765" s="33">
        <v>32.625</v>
      </c>
      <c r="N1765" s="33">
        <v>24.513999999999999</v>
      </c>
    </row>
    <row r="1766" spans="1:14" x14ac:dyDescent="0.3">
      <c r="A1766" s="36" t="s">
        <v>13</v>
      </c>
      <c r="B1766" s="4">
        <v>2014</v>
      </c>
      <c r="C1766" s="36" t="s">
        <v>49</v>
      </c>
      <c r="D1766" s="36" t="s">
        <v>36</v>
      </c>
      <c r="E1766" s="41">
        <v>3643</v>
      </c>
      <c r="F1766" s="16">
        <v>11821</v>
      </c>
      <c r="G1766" s="16">
        <v>10699.491</v>
      </c>
      <c r="H1766" s="33">
        <v>1330</v>
      </c>
      <c r="I1766" s="44">
        <v>549947.28</v>
      </c>
      <c r="J1766" s="44">
        <v>1202.19</v>
      </c>
      <c r="K1766" s="46">
        <v>2.9369999999999998</v>
      </c>
      <c r="L1766" s="33">
        <v>28.094999999999999</v>
      </c>
      <c r="M1766" s="33">
        <v>32.625</v>
      </c>
      <c r="N1766" s="33">
        <v>24.513999999999999</v>
      </c>
    </row>
    <row r="1767" spans="1:14" x14ac:dyDescent="0.3">
      <c r="A1767" s="36" t="s">
        <v>13</v>
      </c>
      <c r="B1767" s="4">
        <v>2014</v>
      </c>
      <c r="C1767" s="36" t="s">
        <v>27</v>
      </c>
      <c r="D1767" s="36" t="s">
        <v>36</v>
      </c>
      <c r="E1767" s="41">
        <v>7521.5283718277724</v>
      </c>
      <c r="F1767" s="16">
        <v>26378</v>
      </c>
      <c r="G1767" s="16">
        <v>26378</v>
      </c>
      <c r="H1767" s="33">
        <v>1330</v>
      </c>
      <c r="I1767" s="44">
        <v>1359545.76</v>
      </c>
      <c r="J1767" s="44">
        <v>2971.98</v>
      </c>
      <c r="K1767" s="46">
        <v>3.5070000000000001</v>
      </c>
      <c r="L1767" s="33">
        <v>28.094999999999999</v>
      </c>
      <c r="M1767" s="33">
        <v>32.711188888888891</v>
      </c>
      <c r="N1767" s="33">
        <v>24.513999999999999</v>
      </c>
    </row>
    <row r="1768" spans="1:14" x14ac:dyDescent="0.3">
      <c r="A1768" s="36" t="s">
        <v>13</v>
      </c>
      <c r="B1768" s="4">
        <v>2014</v>
      </c>
      <c r="C1768" s="36" t="s">
        <v>120</v>
      </c>
      <c r="D1768" s="36" t="s">
        <v>36</v>
      </c>
      <c r="E1768" s="41">
        <v>4005</v>
      </c>
      <c r="F1768" s="16">
        <v>14498.1</v>
      </c>
      <c r="G1768" s="16">
        <v>14498.1</v>
      </c>
      <c r="H1768" s="33">
        <v>1330</v>
      </c>
      <c r="I1768" s="44">
        <v>604594.80000000005</v>
      </c>
      <c r="J1768" s="44">
        <v>1321.65</v>
      </c>
      <c r="K1768" s="46">
        <v>3.62</v>
      </c>
      <c r="L1768" s="33">
        <v>28.094999999999999</v>
      </c>
      <c r="M1768" s="33">
        <v>32.625</v>
      </c>
      <c r="N1768" s="33">
        <v>24.513999999999999</v>
      </c>
    </row>
    <row r="1769" spans="1:14" x14ac:dyDescent="0.3">
      <c r="A1769" s="36" t="s">
        <v>18</v>
      </c>
      <c r="B1769" s="4">
        <v>2014</v>
      </c>
      <c r="C1769" s="36" t="s">
        <v>49</v>
      </c>
      <c r="D1769" s="36" t="s">
        <v>36</v>
      </c>
      <c r="E1769" s="41">
        <v>1921</v>
      </c>
      <c r="F1769" s="16">
        <v>316965</v>
      </c>
      <c r="G1769" s="16">
        <v>316965</v>
      </c>
      <c r="H1769" s="33" t="s">
        <v>623</v>
      </c>
      <c r="I1769" s="44">
        <v>289994.15999999997</v>
      </c>
      <c r="J1769" s="44">
        <v>633.92999999999995</v>
      </c>
      <c r="K1769" s="46">
        <v>165</v>
      </c>
      <c r="L1769" s="33">
        <v>28.094999999999999</v>
      </c>
      <c r="M1769" s="33">
        <v>32.625</v>
      </c>
      <c r="N1769" s="33">
        <v>24.513999999999999</v>
      </c>
    </row>
    <row r="1770" spans="1:14" x14ac:dyDescent="0.3">
      <c r="A1770" s="36" t="s">
        <v>32</v>
      </c>
      <c r="B1770" s="4">
        <v>2014</v>
      </c>
      <c r="C1770" s="36" t="s">
        <v>49</v>
      </c>
      <c r="D1770" s="36" t="s">
        <v>36</v>
      </c>
      <c r="E1770" s="41">
        <v>9</v>
      </c>
      <c r="F1770" s="16">
        <v>7</v>
      </c>
      <c r="G1770" s="16">
        <v>7.0200000000000005</v>
      </c>
      <c r="H1770" s="33">
        <v>1330</v>
      </c>
      <c r="I1770" s="44">
        <v>1358.64</v>
      </c>
      <c r="J1770" s="44">
        <v>2.97</v>
      </c>
      <c r="K1770" s="46">
        <v>0.78</v>
      </c>
      <c r="L1770" s="33">
        <v>28.094999999999999</v>
      </c>
      <c r="M1770" s="33">
        <v>32.625</v>
      </c>
      <c r="N1770" s="33">
        <v>24.513999999999999</v>
      </c>
    </row>
    <row r="1771" spans="1:14" x14ac:dyDescent="0.3">
      <c r="A1771" s="36" t="s">
        <v>32</v>
      </c>
      <c r="B1771" s="4">
        <v>2014</v>
      </c>
      <c r="C1771" s="36" t="s">
        <v>27</v>
      </c>
      <c r="D1771" s="36" t="s">
        <v>36</v>
      </c>
      <c r="E1771" s="41">
        <v>171</v>
      </c>
      <c r="F1771" s="16">
        <v>174</v>
      </c>
      <c r="G1771" s="16">
        <v>172.71</v>
      </c>
      <c r="H1771" s="33">
        <v>1330</v>
      </c>
      <c r="I1771" s="44">
        <v>25814.16</v>
      </c>
      <c r="J1771" s="44">
        <v>56.43</v>
      </c>
      <c r="K1771" s="46">
        <v>1.01</v>
      </c>
      <c r="L1771" s="33">
        <v>28.094999999999999</v>
      </c>
      <c r="M1771" s="33">
        <v>32.625</v>
      </c>
      <c r="N1771" s="33">
        <v>24.513999999999999</v>
      </c>
    </row>
    <row r="1772" spans="1:14" x14ac:dyDescent="0.3">
      <c r="A1772" s="36" t="s">
        <v>32</v>
      </c>
      <c r="B1772" s="4">
        <v>2014</v>
      </c>
      <c r="C1772" s="36" t="s">
        <v>120</v>
      </c>
      <c r="D1772" s="36" t="s">
        <v>36</v>
      </c>
      <c r="E1772" s="41">
        <v>592</v>
      </c>
      <c r="F1772" s="16">
        <v>211</v>
      </c>
      <c r="G1772" s="16">
        <v>390.72</v>
      </c>
      <c r="H1772" s="33">
        <v>1330</v>
      </c>
      <c r="I1772" s="44">
        <v>89368.320000000007</v>
      </c>
      <c r="J1772" s="44">
        <v>195.36</v>
      </c>
      <c r="K1772" s="46">
        <v>0.66</v>
      </c>
      <c r="L1772" s="33">
        <v>28.094999999999999</v>
      </c>
      <c r="M1772" s="33">
        <v>32.625</v>
      </c>
      <c r="N1772" s="33">
        <v>24.513999999999999</v>
      </c>
    </row>
    <row r="1773" spans="1:14" x14ac:dyDescent="0.3">
      <c r="A1773" s="36" t="s">
        <v>13</v>
      </c>
      <c r="B1773" s="4">
        <v>2015</v>
      </c>
      <c r="C1773" s="36" t="s">
        <v>49</v>
      </c>
      <c r="D1773" s="36" t="s">
        <v>326</v>
      </c>
      <c r="E1773" s="41">
        <v>5884</v>
      </c>
      <c r="F1773" s="16">
        <v>16837</v>
      </c>
      <c r="G1773" s="16">
        <v>16828.239999999998</v>
      </c>
      <c r="H1773" s="33">
        <v>757.7</v>
      </c>
      <c r="I1773" s="44">
        <v>929142.44</v>
      </c>
      <c r="J1773" s="44">
        <v>1941.72</v>
      </c>
      <c r="K1773" s="46">
        <v>2.86</v>
      </c>
      <c r="L1773" s="33">
        <v>25.398</v>
      </c>
      <c r="M1773" s="33">
        <v>37.597000000000001</v>
      </c>
      <c r="N1773" s="33">
        <v>13.638</v>
      </c>
    </row>
    <row r="1774" spans="1:14" x14ac:dyDescent="0.3">
      <c r="A1774" s="36" t="s">
        <v>20</v>
      </c>
      <c r="B1774" s="4">
        <v>2015</v>
      </c>
      <c r="C1774" s="36" t="s">
        <v>27</v>
      </c>
      <c r="D1774" s="36" t="s">
        <v>326</v>
      </c>
      <c r="E1774" s="41">
        <v>19050</v>
      </c>
      <c r="F1774" s="16">
        <v>83419</v>
      </c>
      <c r="G1774" s="16">
        <v>83439</v>
      </c>
      <c r="H1774" s="33">
        <v>757.7</v>
      </c>
      <c r="I1774" s="44">
        <v>3008185.5</v>
      </c>
      <c r="J1774" s="44">
        <v>6286.5</v>
      </c>
      <c r="K1774" s="46">
        <v>4.38</v>
      </c>
      <c r="L1774" s="33">
        <v>25.398</v>
      </c>
      <c r="M1774" s="33">
        <v>37.597000000000001</v>
      </c>
      <c r="N1774" s="33">
        <v>13.638</v>
      </c>
    </row>
    <row r="1775" spans="1:14" x14ac:dyDescent="0.3">
      <c r="A1775" s="36" t="s">
        <v>13</v>
      </c>
      <c r="B1775" s="4">
        <v>2015</v>
      </c>
      <c r="C1775" s="36" t="s">
        <v>49</v>
      </c>
      <c r="D1775" s="36" t="s">
        <v>406</v>
      </c>
      <c r="E1775" s="41">
        <v>304503</v>
      </c>
      <c r="F1775" s="16">
        <v>646362</v>
      </c>
      <c r="G1775" s="16">
        <v>624231.14999999991</v>
      </c>
      <c r="H1775" s="33">
        <v>1572.6</v>
      </c>
      <c r="I1775" s="44">
        <v>48084068.729999997</v>
      </c>
      <c r="J1775" s="44">
        <v>100485.99</v>
      </c>
      <c r="K1775" s="46">
        <v>2.0499999999999998</v>
      </c>
      <c r="L1775" s="33">
        <v>-2.8610000000000002</v>
      </c>
      <c r="M1775" s="33">
        <v>9.6920000000000002</v>
      </c>
      <c r="N1775" s="33">
        <v>-15.64</v>
      </c>
    </row>
    <row r="1776" spans="1:14" x14ac:dyDescent="0.3">
      <c r="A1776" s="36" t="s">
        <v>18</v>
      </c>
      <c r="B1776" s="4">
        <v>2015</v>
      </c>
      <c r="C1776" s="36" t="s">
        <v>49</v>
      </c>
      <c r="D1776" s="36" t="s">
        <v>406</v>
      </c>
      <c r="E1776" s="41">
        <v>193</v>
      </c>
      <c r="F1776" s="16">
        <v>290</v>
      </c>
      <c r="G1776" s="16">
        <v>289.5</v>
      </c>
      <c r="H1776" s="33">
        <v>1572.6</v>
      </c>
      <c r="I1776" s="44">
        <v>30476.63</v>
      </c>
      <c r="J1776" s="44">
        <v>94.245999999999995</v>
      </c>
      <c r="K1776" s="46">
        <v>1.5</v>
      </c>
      <c r="L1776" s="33">
        <v>-2.8610000000000002</v>
      </c>
      <c r="M1776" s="33">
        <v>9.6920000000000002</v>
      </c>
      <c r="N1776" s="33">
        <v>-15.64</v>
      </c>
    </row>
    <row r="1777" spans="1:14" x14ac:dyDescent="0.3">
      <c r="A1777" s="36" t="s">
        <v>32</v>
      </c>
      <c r="B1777" s="4">
        <v>2015</v>
      </c>
      <c r="C1777" s="36" t="s">
        <v>49</v>
      </c>
      <c r="D1777" s="36" t="s">
        <v>406</v>
      </c>
      <c r="E1777" s="41">
        <v>6457</v>
      </c>
      <c r="F1777" s="16">
        <v>2180</v>
      </c>
      <c r="G1777" s="16">
        <v>2602.1710000000003</v>
      </c>
      <c r="H1777" s="33">
        <v>1572.6</v>
      </c>
      <c r="I1777" s="44">
        <v>1019624.87</v>
      </c>
      <c r="J1777" s="44">
        <v>2130.81</v>
      </c>
      <c r="K1777" s="46">
        <v>0.40300000000000002</v>
      </c>
      <c r="L1777" s="33">
        <v>-2.8610000000000002</v>
      </c>
      <c r="M1777" s="33">
        <v>9.6920000000000002</v>
      </c>
      <c r="N1777" s="33">
        <v>-15.64</v>
      </c>
    </row>
    <row r="1778" spans="1:14" x14ac:dyDescent="0.3">
      <c r="A1778" s="36" t="s">
        <v>32</v>
      </c>
      <c r="B1778" s="4">
        <v>2015</v>
      </c>
      <c r="C1778" s="36" t="s">
        <v>27</v>
      </c>
      <c r="D1778" s="36" t="s">
        <v>406</v>
      </c>
      <c r="E1778" s="41">
        <v>18</v>
      </c>
      <c r="F1778" s="16">
        <v>9</v>
      </c>
      <c r="G1778" s="16">
        <v>8.370000000000001</v>
      </c>
      <c r="H1778" s="33">
        <v>1572.6</v>
      </c>
      <c r="I1778" s="44">
        <v>2842.38</v>
      </c>
      <c r="J1778" s="44">
        <v>5.94</v>
      </c>
      <c r="K1778" s="46">
        <v>0.46500000000000002</v>
      </c>
      <c r="L1778" s="33">
        <v>-2.8610000000000002</v>
      </c>
      <c r="M1778" s="33">
        <v>9.6920000000000002</v>
      </c>
      <c r="N1778" s="33">
        <v>-15.64</v>
      </c>
    </row>
    <row r="1779" spans="1:14" x14ac:dyDescent="0.3">
      <c r="A1779" s="36" t="s">
        <v>20</v>
      </c>
      <c r="B1779" s="4">
        <v>2015</v>
      </c>
      <c r="C1779" s="36" t="s">
        <v>27</v>
      </c>
      <c r="D1779" s="36" t="s">
        <v>406</v>
      </c>
      <c r="E1779" s="41">
        <v>281870</v>
      </c>
      <c r="F1779" s="16">
        <v>544889</v>
      </c>
      <c r="G1779" s="16">
        <v>375732.70999999996</v>
      </c>
      <c r="H1779" s="33">
        <v>1572.6</v>
      </c>
      <c r="I1779" s="44">
        <v>44510091.700000003</v>
      </c>
      <c r="J1779" s="44">
        <v>93017.1</v>
      </c>
      <c r="K1779" s="46">
        <v>1.333</v>
      </c>
      <c r="L1779" s="33">
        <v>-2.8610000000000002</v>
      </c>
      <c r="M1779" s="33">
        <v>9.6920000000000002</v>
      </c>
      <c r="N1779" s="33">
        <v>-15.64</v>
      </c>
    </row>
    <row r="1780" spans="1:14" x14ac:dyDescent="0.3">
      <c r="A1780" s="36" t="s">
        <v>13</v>
      </c>
      <c r="B1780" s="4">
        <v>2016</v>
      </c>
      <c r="C1780" s="36" t="s">
        <v>49</v>
      </c>
      <c r="D1780" s="36" t="s">
        <v>326</v>
      </c>
      <c r="E1780" s="41">
        <v>5973</v>
      </c>
      <c r="F1780" s="16">
        <v>17260</v>
      </c>
      <c r="G1780" s="16">
        <v>17261.97</v>
      </c>
      <c r="H1780" s="33">
        <v>747.1</v>
      </c>
      <c r="I1780" s="44">
        <v>915362.25</v>
      </c>
      <c r="J1780" s="44">
        <v>2090.5500000000002</v>
      </c>
      <c r="K1780" s="46">
        <v>2.89</v>
      </c>
      <c r="L1780" s="33">
        <v>26.312999999999999</v>
      </c>
      <c r="M1780" s="33">
        <v>37.972000000000001</v>
      </c>
      <c r="N1780" s="33">
        <v>15.452</v>
      </c>
    </row>
    <row r="1781" spans="1:14" x14ac:dyDescent="0.3">
      <c r="A1781" s="36" t="s">
        <v>20</v>
      </c>
      <c r="B1781" s="4">
        <v>2016</v>
      </c>
      <c r="C1781" s="36" t="s">
        <v>49</v>
      </c>
      <c r="D1781" s="36" t="s">
        <v>326</v>
      </c>
      <c r="E1781" s="41">
        <v>19622</v>
      </c>
      <c r="F1781" s="16">
        <v>87182</v>
      </c>
      <c r="G1781" s="16">
        <v>87121.680000000008</v>
      </c>
      <c r="H1781" s="33">
        <v>747.1</v>
      </c>
      <c r="I1781" s="44">
        <v>3007071.5</v>
      </c>
      <c r="J1781" s="44">
        <v>6867.7</v>
      </c>
      <c r="K1781" s="46">
        <v>4.4400000000000004</v>
      </c>
      <c r="L1781" s="33">
        <v>26.312999999999999</v>
      </c>
      <c r="M1781" s="33">
        <v>37.972000000000001</v>
      </c>
      <c r="N1781" s="33">
        <v>15.452</v>
      </c>
    </row>
    <row r="1782" spans="1:14" x14ac:dyDescent="0.3">
      <c r="A1782" s="36" t="s">
        <v>13</v>
      </c>
      <c r="B1782" s="4">
        <v>2016</v>
      </c>
      <c r="C1782" s="36" t="s">
        <v>49</v>
      </c>
      <c r="D1782" s="36" t="s">
        <v>406</v>
      </c>
      <c r="E1782" s="41">
        <v>283443</v>
      </c>
      <c r="F1782" s="16">
        <v>572213</v>
      </c>
      <c r="G1782" s="16">
        <v>574255.51799999992</v>
      </c>
      <c r="H1782" s="33">
        <v>902.8</v>
      </c>
      <c r="I1782" s="44">
        <v>43437639.75</v>
      </c>
      <c r="J1782" s="44">
        <v>90166.233749999985</v>
      </c>
      <c r="K1782" s="46">
        <v>2.0259999999999998</v>
      </c>
      <c r="L1782" s="33">
        <v>-1.982</v>
      </c>
      <c r="M1782" s="33">
        <v>10.172000000000001</v>
      </c>
      <c r="N1782" s="33">
        <v>-13.51</v>
      </c>
    </row>
    <row r="1783" spans="1:14" x14ac:dyDescent="0.3">
      <c r="A1783" s="36" t="s">
        <v>18</v>
      </c>
      <c r="B1783" s="4">
        <v>2016</v>
      </c>
      <c r="C1783" s="36" t="s">
        <v>49</v>
      </c>
      <c r="D1783" s="36" t="s">
        <v>406</v>
      </c>
      <c r="E1783" s="41">
        <v>45</v>
      </c>
      <c r="F1783" s="16">
        <v>68</v>
      </c>
      <c r="G1783" s="16">
        <v>67.5</v>
      </c>
      <c r="H1783" s="33">
        <v>902.8</v>
      </c>
      <c r="I1783" s="44">
        <v>6896.25</v>
      </c>
      <c r="J1783" s="44">
        <v>15.75</v>
      </c>
      <c r="K1783" s="46">
        <v>1.5</v>
      </c>
      <c r="L1783" s="33">
        <v>-1.982</v>
      </c>
      <c r="M1783" s="33">
        <v>10.172000000000001</v>
      </c>
      <c r="N1783" s="33">
        <v>-13.51</v>
      </c>
    </row>
    <row r="1784" spans="1:14" x14ac:dyDescent="0.3">
      <c r="A1784" s="36" t="s">
        <v>32</v>
      </c>
      <c r="B1784" s="4">
        <v>2016</v>
      </c>
      <c r="C1784" s="36" t="s">
        <v>49</v>
      </c>
      <c r="D1784" s="36" t="s">
        <v>406</v>
      </c>
      <c r="E1784" s="41">
        <v>9636</v>
      </c>
      <c r="F1784" s="16">
        <v>3288</v>
      </c>
      <c r="G1784" s="16">
        <v>3613.5</v>
      </c>
      <c r="H1784" s="33">
        <v>902.8</v>
      </c>
      <c r="I1784" s="44">
        <v>1476717</v>
      </c>
      <c r="J1784" s="44">
        <v>3372.6</v>
      </c>
      <c r="K1784" s="46">
        <v>0.375</v>
      </c>
      <c r="L1784" s="33">
        <v>-1.982</v>
      </c>
      <c r="M1784" s="33">
        <v>10.172000000000001</v>
      </c>
      <c r="N1784" s="33">
        <v>-13.51</v>
      </c>
    </row>
    <row r="1785" spans="1:14" x14ac:dyDescent="0.3">
      <c r="A1785" s="36" t="s">
        <v>20</v>
      </c>
      <c r="B1785" s="4">
        <v>2016</v>
      </c>
      <c r="C1785" s="36" t="s">
        <v>27</v>
      </c>
      <c r="D1785" s="36" t="s">
        <v>406</v>
      </c>
      <c r="E1785" s="41">
        <v>290301</v>
      </c>
      <c r="F1785" s="16">
        <v>548542</v>
      </c>
      <c r="G1785" s="16">
        <v>411066.21599999996</v>
      </c>
      <c r="H1785" s="33">
        <v>902.8</v>
      </c>
      <c r="I1785" s="44">
        <v>44488628.25</v>
      </c>
      <c r="J1785" s="44">
        <v>101605.35</v>
      </c>
      <c r="K1785" s="46">
        <v>1.4159999999999999</v>
      </c>
      <c r="L1785" s="33">
        <v>-1.982</v>
      </c>
      <c r="M1785" s="33">
        <v>10.172000000000001</v>
      </c>
      <c r="N1785" s="33">
        <v>-13.51</v>
      </c>
    </row>
    <row r="1786" spans="1:14" x14ac:dyDescent="0.3">
      <c r="A1786" s="36" t="s">
        <v>13</v>
      </c>
      <c r="B1786" s="4">
        <v>2017</v>
      </c>
      <c r="C1786" s="36" t="s">
        <v>49</v>
      </c>
      <c r="D1786" s="36" t="s">
        <v>326</v>
      </c>
      <c r="E1786" s="41">
        <v>5854</v>
      </c>
      <c r="F1786" s="16">
        <v>16837</v>
      </c>
      <c r="G1786" s="16">
        <v>16859.52</v>
      </c>
      <c r="H1786" s="33">
        <v>533.70000000000005</v>
      </c>
      <c r="I1786" s="44">
        <v>921653.76000000001</v>
      </c>
      <c r="J1786" s="44">
        <v>2224.52</v>
      </c>
      <c r="K1786" s="46">
        <v>2.88</v>
      </c>
      <c r="L1786" s="33">
        <v>25.786000000000001</v>
      </c>
      <c r="M1786" s="33">
        <v>38.472000000000001</v>
      </c>
      <c r="N1786" s="33">
        <v>13.78</v>
      </c>
    </row>
    <row r="1787" spans="1:14" x14ac:dyDescent="0.3">
      <c r="A1787" s="36" t="s">
        <v>20</v>
      </c>
      <c r="B1787" s="4">
        <v>2017</v>
      </c>
      <c r="C1787" s="36" t="s">
        <v>27</v>
      </c>
      <c r="D1787" s="36" t="s">
        <v>326</v>
      </c>
      <c r="E1787" s="41">
        <v>19671</v>
      </c>
      <c r="F1787" s="16">
        <v>83405.040000000008</v>
      </c>
      <c r="G1787" s="16">
        <v>83405.040000000008</v>
      </c>
      <c r="H1787" s="33">
        <v>670.17204545454558</v>
      </c>
      <c r="I1787" s="44">
        <v>3097002.24</v>
      </c>
      <c r="J1787" s="44">
        <v>7474.98</v>
      </c>
      <c r="K1787" s="46">
        <v>4.24</v>
      </c>
      <c r="L1787" s="33">
        <v>25.786000000000001</v>
      </c>
      <c r="M1787" s="33">
        <v>38.472000000000001</v>
      </c>
      <c r="N1787" s="33">
        <v>13.78</v>
      </c>
    </row>
    <row r="1788" spans="1:14" x14ac:dyDescent="0.3">
      <c r="A1788" s="36" t="s">
        <v>22</v>
      </c>
      <c r="B1788" s="4">
        <v>2017</v>
      </c>
      <c r="C1788" s="36" t="s">
        <v>49</v>
      </c>
      <c r="D1788" s="36" t="s">
        <v>406</v>
      </c>
      <c r="E1788" s="41">
        <v>238</v>
      </c>
      <c r="F1788" s="16">
        <v>126</v>
      </c>
      <c r="G1788" s="16">
        <v>134.946</v>
      </c>
      <c r="H1788" s="33">
        <v>1279.0999999999999</v>
      </c>
      <c r="I1788" s="44">
        <v>37470.720000000001</v>
      </c>
      <c r="J1788" s="44">
        <v>90.44</v>
      </c>
      <c r="K1788" s="46">
        <v>0.56699999999999995</v>
      </c>
      <c r="L1788" s="33">
        <v>-3.0470000000000002</v>
      </c>
      <c r="M1788" s="33">
        <v>9.82</v>
      </c>
      <c r="N1788" s="33">
        <v>-16.832999999999998</v>
      </c>
    </row>
    <row r="1789" spans="1:14" x14ac:dyDescent="0.3">
      <c r="A1789" s="36" t="s">
        <v>22</v>
      </c>
      <c r="B1789" s="4">
        <v>2017</v>
      </c>
      <c r="C1789" s="36" t="s">
        <v>27</v>
      </c>
      <c r="D1789" s="36" t="s">
        <v>406</v>
      </c>
      <c r="E1789" s="41">
        <v>8486</v>
      </c>
      <c r="F1789" s="16">
        <v>4725</v>
      </c>
      <c r="G1789" s="16">
        <v>4837.0199999999995</v>
      </c>
      <c r="H1789" s="33">
        <v>1279.0999999999999</v>
      </c>
      <c r="I1789" s="44">
        <v>189088.63</v>
      </c>
      <c r="J1789" s="44">
        <v>3224.68</v>
      </c>
      <c r="K1789" s="46">
        <v>0.56999999999999995</v>
      </c>
      <c r="L1789" s="33">
        <v>-3.0470000000000002</v>
      </c>
      <c r="M1789" s="33">
        <v>9.82</v>
      </c>
      <c r="N1789" s="33">
        <v>-16.832999999999998</v>
      </c>
    </row>
    <row r="1790" spans="1:14" x14ac:dyDescent="0.3">
      <c r="A1790" s="36" t="s">
        <v>13</v>
      </c>
      <c r="B1790" s="4">
        <v>2017</v>
      </c>
      <c r="C1790" s="36" t="s">
        <v>49</v>
      </c>
      <c r="D1790" s="36" t="s">
        <v>406</v>
      </c>
      <c r="E1790" s="41">
        <v>273582</v>
      </c>
      <c r="F1790" s="16">
        <v>663755</v>
      </c>
      <c r="G1790" s="16">
        <v>631974.42000000004</v>
      </c>
      <c r="H1790" s="33">
        <v>1279.0999999999999</v>
      </c>
      <c r="I1790" s="44">
        <v>43072750.079999998</v>
      </c>
      <c r="J1790" s="44">
        <v>103961.16</v>
      </c>
      <c r="K1790" s="46">
        <v>2.31</v>
      </c>
      <c r="L1790" s="33" t="s">
        <v>625</v>
      </c>
      <c r="M1790" s="33">
        <v>9.82</v>
      </c>
      <c r="N1790" s="33">
        <v>-16.832999999999998</v>
      </c>
    </row>
    <row r="1791" spans="1:14" x14ac:dyDescent="0.3">
      <c r="A1791" s="36" t="s">
        <v>32</v>
      </c>
      <c r="B1791" s="4">
        <v>2017</v>
      </c>
      <c r="C1791" s="36" t="s">
        <v>49</v>
      </c>
      <c r="D1791" s="36" t="s">
        <v>406</v>
      </c>
      <c r="E1791" s="41">
        <v>10256</v>
      </c>
      <c r="F1791" s="16">
        <v>3468</v>
      </c>
      <c r="G1791" s="16">
        <v>3815.232</v>
      </c>
      <c r="H1791" s="33">
        <v>1279.0999999999999</v>
      </c>
      <c r="I1791" s="44">
        <v>1614704.6399999999</v>
      </c>
      <c r="J1791" s="44">
        <v>3897.28</v>
      </c>
      <c r="K1791" s="46">
        <v>0.372</v>
      </c>
      <c r="L1791" s="33">
        <v>-3.0470000000000002</v>
      </c>
      <c r="M1791" s="33">
        <v>9.82</v>
      </c>
      <c r="N1791" s="33">
        <v>-16.832999999999998</v>
      </c>
    </row>
    <row r="1792" spans="1:14" x14ac:dyDescent="0.3">
      <c r="A1792" s="36" t="s">
        <v>32</v>
      </c>
      <c r="B1792" s="4">
        <v>2017</v>
      </c>
      <c r="C1792" s="36" t="s">
        <v>27</v>
      </c>
      <c r="D1792" s="36" t="s">
        <v>406</v>
      </c>
      <c r="E1792" s="41">
        <v>64</v>
      </c>
      <c r="F1792" s="16">
        <v>38</v>
      </c>
      <c r="G1792" s="16">
        <v>38.4</v>
      </c>
      <c r="H1792" s="33">
        <v>1279.0999999999999</v>
      </c>
      <c r="I1792" s="44">
        <v>10076.16</v>
      </c>
      <c r="J1792" s="44">
        <v>24.32</v>
      </c>
      <c r="K1792" s="46">
        <v>0.6</v>
      </c>
      <c r="L1792" s="33">
        <v>-3.0470000000000002</v>
      </c>
      <c r="M1792" s="33">
        <v>9.82</v>
      </c>
      <c r="N1792" s="33">
        <v>-16.832999999999998</v>
      </c>
    </row>
    <row r="1793" spans="1:14" x14ac:dyDescent="0.3">
      <c r="A1793" s="36" t="s">
        <v>20</v>
      </c>
      <c r="B1793" s="4">
        <v>2017</v>
      </c>
      <c r="C1793" s="36" t="s">
        <v>27</v>
      </c>
      <c r="D1793" s="36" t="s">
        <v>406</v>
      </c>
      <c r="E1793" s="41">
        <v>299336</v>
      </c>
      <c r="F1793" s="16">
        <v>640196</v>
      </c>
      <c r="G1793" s="16">
        <v>492407.72000000003</v>
      </c>
      <c r="H1793" s="33">
        <v>1279.0999999999999</v>
      </c>
      <c r="I1793" s="44">
        <v>45024532.017499998</v>
      </c>
      <c r="J1793" s="44">
        <v>113747.68</v>
      </c>
      <c r="K1793" s="46">
        <v>1.645</v>
      </c>
      <c r="L1793" s="33">
        <v>-3.0470000000000002</v>
      </c>
      <c r="M1793" s="33">
        <v>9.82</v>
      </c>
      <c r="N1793" s="33">
        <v>-16.832999999999998</v>
      </c>
    </row>
    <row r="1794" spans="1:14" x14ac:dyDescent="0.3">
      <c r="A1794" s="36" t="s">
        <v>13</v>
      </c>
      <c r="B1794" s="4">
        <v>2018</v>
      </c>
      <c r="C1794" s="36" t="s">
        <v>49</v>
      </c>
      <c r="D1794" s="36" t="s">
        <v>326</v>
      </c>
      <c r="E1794" s="41">
        <v>5848</v>
      </c>
      <c r="F1794" s="16">
        <v>16826</v>
      </c>
      <c r="G1794" s="16">
        <v>16842.239999999998</v>
      </c>
      <c r="H1794" s="33">
        <v>678.5</v>
      </c>
      <c r="I1794" s="44">
        <v>948545.6</v>
      </c>
      <c r="J1794" s="44">
        <v>2046.8</v>
      </c>
      <c r="K1794" s="46">
        <v>2.88</v>
      </c>
      <c r="L1794" s="33">
        <v>25.495000000000001</v>
      </c>
      <c r="M1794" s="33">
        <v>37.601999999999997</v>
      </c>
      <c r="N1794" s="33">
        <v>14.291</v>
      </c>
    </row>
    <row r="1795" spans="1:14" x14ac:dyDescent="0.3">
      <c r="A1795" s="36" t="s">
        <v>20</v>
      </c>
      <c r="B1795" s="4">
        <v>2018</v>
      </c>
      <c r="C1795" s="36" t="s">
        <v>27</v>
      </c>
      <c r="D1795" s="36" t="s">
        <v>326</v>
      </c>
      <c r="E1795" s="41">
        <v>19220</v>
      </c>
      <c r="F1795" s="16">
        <v>82876</v>
      </c>
      <c r="G1795" s="16">
        <v>82838.2</v>
      </c>
      <c r="H1795" s="33">
        <v>678.5</v>
      </c>
      <c r="I1795" s="44">
        <v>3117484</v>
      </c>
      <c r="J1795" s="44">
        <v>6727</v>
      </c>
      <c r="K1795" s="46">
        <v>4.3099999999999996</v>
      </c>
      <c r="L1795" s="33">
        <v>25.495000000000001</v>
      </c>
      <c r="M1795" s="33">
        <v>37.601999999999997</v>
      </c>
      <c r="N1795" s="33">
        <v>14.291</v>
      </c>
    </row>
    <row r="1796" spans="1:14" x14ac:dyDescent="0.3">
      <c r="A1796" s="36" t="s">
        <v>22</v>
      </c>
      <c r="B1796" s="4">
        <v>2018</v>
      </c>
      <c r="C1796" s="36" t="s">
        <v>49</v>
      </c>
      <c r="D1796" s="36" t="s">
        <v>406</v>
      </c>
      <c r="E1796" s="41">
        <v>159</v>
      </c>
      <c r="F1796" s="16">
        <v>84</v>
      </c>
      <c r="G1796" s="16">
        <v>87.45</v>
      </c>
      <c r="H1796" s="33">
        <v>1016.3</v>
      </c>
      <c r="I1796" s="44">
        <v>25789.8</v>
      </c>
      <c r="J1796" s="44">
        <v>55.65</v>
      </c>
      <c r="K1796" s="46">
        <v>0.55000000000000004</v>
      </c>
      <c r="L1796" s="33">
        <v>-3.7559999999999998</v>
      </c>
      <c r="M1796" s="33">
        <v>9.4939999999999998</v>
      </c>
      <c r="N1796" s="33">
        <v>-17.100000000000001</v>
      </c>
    </row>
    <row r="1797" spans="1:14" x14ac:dyDescent="0.3">
      <c r="A1797" s="36" t="s">
        <v>22</v>
      </c>
      <c r="B1797" s="4">
        <v>2018</v>
      </c>
      <c r="C1797" s="36" t="s">
        <v>27</v>
      </c>
      <c r="D1797" s="36" t="s">
        <v>406</v>
      </c>
      <c r="E1797" s="41">
        <v>4056</v>
      </c>
      <c r="F1797" s="16">
        <v>2987</v>
      </c>
      <c r="G1797" s="16">
        <v>2311.9199999999996</v>
      </c>
      <c r="H1797" s="33">
        <v>1016.3</v>
      </c>
      <c r="I1797" s="44">
        <v>657883.19999999995</v>
      </c>
      <c r="J1797" s="44">
        <v>1419.6</v>
      </c>
      <c r="K1797" s="46">
        <v>0.56999999999999995</v>
      </c>
      <c r="L1797" s="33">
        <v>-3.7559999999999998</v>
      </c>
      <c r="M1797" s="33">
        <v>9.4939999999999998</v>
      </c>
      <c r="N1797" s="33">
        <v>-17.100000000000001</v>
      </c>
    </row>
    <row r="1798" spans="1:14" x14ac:dyDescent="0.3">
      <c r="A1798" s="36" t="s">
        <v>13</v>
      </c>
      <c r="B1798" s="4">
        <v>2018</v>
      </c>
      <c r="C1798" s="36" t="s">
        <v>49</v>
      </c>
      <c r="D1798" s="36" t="s">
        <v>406</v>
      </c>
      <c r="E1798" s="41" t="s">
        <v>737</v>
      </c>
      <c r="F1798" s="16">
        <v>615799</v>
      </c>
      <c r="G1798" s="16" t="s">
        <v>737</v>
      </c>
      <c r="H1798" s="33">
        <v>1209.0410256410255</v>
      </c>
      <c r="I1798" s="44">
        <v>42498346.399999999</v>
      </c>
      <c r="J1798" s="44">
        <v>91704.2</v>
      </c>
      <c r="K1798" s="46" t="s">
        <v>737</v>
      </c>
      <c r="L1798" s="33">
        <v>-3.7559999999999998</v>
      </c>
      <c r="M1798" s="33">
        <v>9.4939999999999998</v>
      </c>
      <c r="N1798" s="33">
        <v>-17.100000000000001</v>
      </c>
    </row>
    <row r="1799" spans="1:14" x14ac:dyDescent="0.3">
      <c r="A1799" s="36" t="s">
        <v>32</v>
      </c>
      <c r="B1799" s="4">
        <v>2018</v>
      </c>
      <c r="C1799" s="36" t="s">
        <v>49</v>
      </c>
      <c r="D1799" s="36" t="s">
        <v>406</v>
      </c>
      <c r="E1799" s="41">
        <v>10962</v>
      </c>
      <c r="F1799" s="16">
        <v>3704</v>
      </c>
      <c r="G1799" s="16">
        <v>4034.0160000000001</v>
      </c>
      <c r="H1799" s="33">
        <v>1016.3</v>
      </c>
      <c r="I1799" s="44">
        <v>1778036.4</v>
      </c>
      <c r="J1799" s="44">
        <v>3836.7</v>
      </c>
      <c r="K1799" s="46">
        <v>0.36799999999999999</v>
      </c>
      <c r="L1799" s="33">
        <v>-3.7559999999999998</v>
      </c>
      <c r="M1799" s="33">
        <v>9.4939999999999998</v>
      </c>
      <c r="N1799" s="33">
        <v>-17.100000000000001</v>
      </c>
    </row>
    <row r="1800" spans="1:14" x14ac:dyDescent="0.3">
      <c r="A1800" s="36" t="s">
        <v>20</v>
      </c>
      <c r="B1800" s="4">
        <v>2018</v>
      </c>
      <c r="C1800" s="36" t="s">
        <v>27</v>
      </c>
      <c r="D1800" s="36" t="s">
        <v>406</v>
      </c>
      <c r="E1800" s="41">
        <v>288387</v>
      </c>
      <c r="F1800" s="16">
        <v>671799</v>
      </c>
      <c r="G1800" s="16">
        <v>671799</v>
      </c>
      <c r="H1800" s="33">
        <v>1016.3</v>
      </c>
      <c r="I1800" s="44">
        <v>46776371.399999999</v>
      </c>
      <c r="J1800" s="44">
        <v>100935.45</v>
      </c>
      <c r="K1800" s="46">
        <v>2.3295051441292429</v>
      </c>
      <c r="L1800" s="33">
        <v>-3.7559999999999998</v>
      </c>
      <c r="M1800" s="33">
        <v>9.4939999999999998</v>
      </c>
      <c r="N1800" s="33">
        <v>-17.100000000000001</v>
      </c>
    </row>
    <row r="1801" spans="1:14" x14ac:dyDescent="0.3">
      <c r="A1801" s="36" t="s">
        <v>13</v>
      </c>
      <c r="B1801" s="4">
        <v>2019</v>
      </c>
      <c r="C1801" s="36" t="s">
        <v>49</v>
      </c>
      <c r="D1801" s="36" t="s">
        <v>326</v>
      </c>
      <c r="E1801" s="41">
        <v>5848</v>
      </c>
      <c r="F1801" s="16">
        <v>17580</v>
      </c>
      <c r="G1801" s="16">
        <v>17602.48</v>
      </c>
      <c r="H1801" s="33">
        <v>546.9</v>
      </c>
      <c r="I1801" s="44">
        <v>1004452.48</v>
      </c>
      <c r="J1801" s="44">
        <v>2163.7600000000002</v>
      </c>
      <c r="K1801" s="46">
        <v>3.01</v>
      </c>
      <c r="L1801" s="33">
        <v>25.28</v>
      </c>
      <c r="M1801" s="33">
        <v>38.088000000000001</v>
      </c>
      <c r="N1801" s="33">
        <v>13.654999999999999</v>
      </c>
    </row>
    <row r="1802" spans="1:14" x14ac:dyDescent="0.3">
      <c r="A1802" s="36" t="s">
        <v>20</v>
      </c>
      <c r="B1802" s="4">
        <v>2019</v>
      </c>
      <c r="C1802" s="36" t="s">
        <v>27</v>
      </c>
      <c r="D1802" s="36" t="s">
        <v>326</v>
      </c>
      <c r="E1802" s="41">
        <v>19228</v>
      </c>
      <c r="F1802" s="16">
        <v>82905</v>
      </c>
      <c r="G1802" s="16">
        <v>82872.679999999993</v>
      </c>
      <c r="H1802" s="33">
        <v>546.9</v>
      </c>
      <c r="I1802" s="44">
        <v>3302601.28</v>
      </c>
      <c r="J1802" s="44">
        <v>7114.36</v>
      </c>
      <c r="K1802" s="46">
        <v>4.3099999999999996</v>
      </c>
      <c r="L1802" s="33">
        <v>25.28</v>
      </c>
      <c r="M1802" s="33">
        <v>38.088000000000001</v>
      </c>
      <c r="N1802" s="33">
        <v>13.654999999999999</v>
      </c>
    </row>
    <row r="1803" spans="1:14" x14ac:dyDescent="0.3">
      <c r="A1803" s="36" t="s">
        <v>22</v>
      </c>
      <c r="B1803" s="4">
        <v>2019</v>
      </c>
      <c r="C1803" s="36" t="s">
        <v>49</v>
      </c>
      <c r="D1803" s="36" t="s">
        <v>406</v>
      </c>
      <c r="E1803" s="41">
        <v>205</v>
      </c>
      <c r="F1803" s="16">
        <v>107</v>
      </c>
      <c r="G1803" s="16">
        <v>112.75000000000001</v>
      </c>
      <c r="H1803" s="33">
        <v>1324.1</v>
      </c>
      <c r="I1803" s="44">
        <v>35210.800000000003</v>
      </c>
      <c r="J1803" s="44">
        <v>1197.5925</v>
      </c>
      <c r="K1803" s="46">
        <v>0.55000000000000004</v>
      </c>
      <c r="L1803" s="33">
        <v>-5.1150000000000002</v>
      </c>
      <c r="M1803" s="33">
        <v>7.7009999999999996</v>
      </c>
      <c r="N1803" s="33" t="s">
        <v>628</v>
      </c>
    </row>
    <row r="1804" spans="1:14" x14ac:dyDescent="0.3">
      <c r="A1804" s="36" t="s">
        <v>13</v>
      </c>
      <c r="B1804" s="4">
        <v>2019</v>
      </c>
      <c r="C1804" s="36" t="s">
        <v>49</v>
      </c>
      <c r="D1804" s="36" t="s">
        <v>406</v>
      </c>
      <c r="E1804" s="41">
        <v>280513</v>
      </c>
      <c r="F1804" s="16">
        <v>587099</v>
      </c>
      <c r="G1804" s="16">
        <v>582344.98800000001</v>
      </c>
      <c r="H1804" s="33">
        <v>1324.1</v>
      </c>
      <c r="I1804" s="44">
        <v>48180912.880000003</v>
      </c>
      <c r="J1804" s="44">
        <v>103789.81</v>
      </c>
      <c r="K1804" s="46">
        <v>2.0760000000000001</v>
      </c>
      <c r="L1804" s="33">
        <v>-5.1150000000000002</v>
      </c>
      <c r="M1804" s="33">
        <v>7.7009999999999996</v>
      </c>
      <c r="N1804" s="33">
        <v>-19.359000000000002</v>
      </c>
    </row>
    <row r="1805" spans="1:14" x14ac:dyDescent="0.3">
      <c r="A1805" s="36" t="s">
        <v>18</v>
      </c>
      <c r="B1805" s="4">
        <v>2019</v>
      </c>
      <c r="C1805" s="36" t="s">
        <v>705</v>
      </c>
      <c r="D1805" s="36" t="s">
        <v>406</v>
      </c>
      <c r="E1805" s="41">
        <v>37</v>
      </c>
      <c r="F1805" s="16">
        <v>83</v>
      </c>
      <c r="G1805" s="16">
        <v>83</v>
      </c>
      <c r="H1805" s="33">
        <v>1324.1</v>
      </c>
      <c r="I1805" s="44">
        <v>6355.12</v>
      </c>
      <c r="J1805" s="44">
        <v>13.69</v>
      </c>
      <c r="K1805" s="46">
        <v>2.2432432432432434</v>
      </c>
      <c r="L1805" s="33">
        <v>-5.1150000000000002</v>
      </c>
      <c r="M1805" s="33">
        <v>7.7009999999999996</v>
      </c>
      <c r="N1805" s="33">
        <v>-19.359000000000002</v>
      </c>
    </row>
    <row r="1806" spans="1:14" x14ac:dyDescent="0.3">
      <c r="A1806" s="36" t="s">
        <v>32</v>
      </c>
      <c r="B1806" s="4">
        <v>2019</v>
      </c>
      <c r="C1806" s="36" t="s">
        <v>49</v>
      </c>
      <c r="D1806" s="36" t="s">
        <v>406</v>
      </c>
      <c r="E1806" s="41">
        <v>8315</v>
      </c>
      <c r="F1806" s="16">
        <v>2802</v>
      </c>
      <c r="G1806" s="16">
        <v>3084.8649999999998</v>
      </c>
      <c r="H1806" s="33">
        <v>1324.1</v>
      </c>
      <c r="I1806" s="44">
        <v>1428184.4</v>
      </c>
      <c r="J1806" s="44">
        <v>3076.55</v>
      </c>
      <c r="K1806" s="46">
        <v>0.371</v>
      </c>
      <c r="L1806" s="33">
        <v>-5.1150000000000002</v>
      </c>
      <c r="M1806" s="33">
        <v>7.7009999999999996</v>
      </c>
      <c r="N1806" s="33">
        <v>-19.359000000000002</v>
      </c>
    </row>
    <row r="1807" spans="1:14" x14ac:dyDescent="0.3">
      <c r="A1807" s="36" t="s">
        <v>32</v>
      </c>
      <c r="B1807" s="4">
        <v>2019</v>
      </c>
      <c r="C1807" s="36" t="s">
        <v>27</v>
      </c>
      <c r="D1807" s="36" t="s">
        <v>406</v>
      </c>
      <c r="E1807" s="41">
        <v>6</v>
      </c>
      <c r="F1807" s="16">
        <v>3</v>
      </c>
      <c r="G1807" s="16">
        <v>2.88</v>
      </c>
      <c r="H1807" s="33">
        <v>1324.1</v>
      </c>
      <c r="I1807" s="44">
        <v>1030.56</v>
      </c>
      <c r="J1807" s="44">
        <v>2.2200000000000002</v>
      </c>
      <c r="K1807" s="46">
        <v>0.48</v>
      </c>
      <c r="L1807" s="33">
        <v>-5.1150000000000002</v>
      </c>
      <c r="M1807" s="33">
        <v>7.7009999999999996</v>
      </c>
      <c r="N1807" s="33">
        <v>-19.359000000000002</v>
      </c>
    </row>
    <row r="1808" spans="1:14" x14ac:dyDescent="0.3">
      <c r="A1808" s="36" t="s">
        <v>20</v>
      </c>
      <c r="B1808" s="4">
        <v>2019</v>
      </c>
      <c r="C1808" s="36" t="s">
        <v>27</v>
      </c>
      <c r="D1808" s="36" t="s">
        <v>406</v>
      </c>
      <c r="E1808" s="41">
        <v>243929</v>
      </c>
      <c r="F1808" s="16">
        <v>488297</v>
      </c>
      <c r="G1808" s="16">
        <v>404434.28200000001</v>
      </c>
      <c r="H1808" s="33">
        <v>1324.1</v>
      </c>
      <c r="I1808" s="44">
        <v>41897245.039999999</v>
      </c>
      <c r="J1808" s="44">
        <v>90253.73</v>
      </c>
      <c r="K1808" s="46">
        <v>1.6579999999999999</v>
      </c>
      <c r="L1808" s="33">
        <v>-5.1150000000000002</v>
      </c>
      <c r="M1808" s="33">
        <v>7.7009999999999996</v>
      </c>
      <c r="N1808" s="33">
        <v>-19.359000000000002</v>
      </c>
    </row>
    <row r="1809" spans="1:14" x14ac:dyDescent="0.3">
      <c r="A1809" s="36" t="s">
        <v>13</v>
      </c>
      <c r="B1809" s="4">
        <v>2010</v>
      </c>
      <c r="C1809" s="36" t="s">
        <v>49</v>
      </c>
      <c r="D1809" s="36" t="s">
        <v>636</v>
      </c>
      <c r="E1809" s="41">
        <v>12140</v>
      </c>
      <c r="F1809" s="16">
        <v>20973</v>
      </c>
      <c r="G1809" s="16">
        <v>19691.080000000002</v>
      </c>
      <c r="H1809" s="33">
        <v>2527</v>
      </c>
      <c r="I1809" s="44">
        <v>2016575.4</v>
      </c>
      <c r="J1809" s="44">
        <v>2913.6</v>
      </c>
      <c r="K1809" s="46">
        <v>1.6220000000000001</v>
      </c>
      <c r="L1809" s="33">
        <v>7.7750000000000004</v>
      </c>
      <c r="M1809" s="33">
        <v>16.344000000000001</v>
      </c>
      <c r="N1809" s="33">
        <v>-0.436</v>
      </c>
    </row>
    <row r="1810" spans="1:14" x14ac:dyDescent="0.3">
      <c r="A1810" s="36" t="s">
        <v>32</v>
      </c>
      <c r="B1810" s="4">
        <v>2010</v>
      </c>
      <c r="C1810" s="36" t="s">
        <v>49</v>
      </c>
      <c r="D1810" s="36" t="s">
        <v>636</v>
      </c>
      <c r="E1810" s="41">
        <v>3700</v>
      </c>
      <c r="F1810" s="16">
        <v>1943</v>
      </c>
      <c r="G1810" s="16">
        <v>2442</v>
      </c>
      <c r="H1810" s="33">
        <v>2527</v>
      </c>
      <c r="I1810" s="44">
        <v>614607</v>
      </c>
      <c r="J1810" s="44">
        <v>888</v>
      </c>
      <c r="K1810" s="46">
        <v>0.66</v>
      </c>
      <c r="L1810" s="33">
        <v>7.7750000000000004</v>
      </c>
      <c r="M1810" s="33">
        <v>16.344000000000001</v>
      </c>
      <c r="N1810" s="33">
        <v>-0.436</v>
      </c>
    </row>
    <row r="1811" spans="1:14" x14ac:dyDescent="0.3">
      <c r="A1811" s="36" t="s">
        <v>20</v>
      </c>
      <c r="B1811" s="4">
        <v>2010</v>
      </c>
      <c r="C1811" s="36" t="s">
        <v>27</v>
      </c>
      <c r="D1811" s="36" t="s">
        <v>636</v>
      </c>
      <c r="E1811" s="41" t="s">
        <v>645</v>
      </c>
      <c r="F1811" s="16">
        <v>2710</v>
      </c>
      <c r="G1811" s="16">
        <v>2729.5</v>
      </c>
      <c r="H1811" s="33">
        <v>2527</v>
      </c>
      <c r="I1811" s="44">
        <v>440191.5</v>
      </c>
      <c r="J1811" s="44">
        <v>636</v>
      </c>
      <c r="K1811" s="46">
        <v>1.03</v>
      </c>
      <c r="L1811" s="33">
        <v>7.7750000000000004</v>
      </c>
      <c r="M1811" s="33">
        <v>16.344000000000001</v>
      </c>
      <c r="N1811" s="33">
        <v>-0.436</v>
      </c>
    </row>
    <row r="1812" spans="1:14" x14ac:dyDescent="0.3">
      <c r="A1812" s="36" t="s">
        <v>13</v>
      </c>
      <c r="B1812" s="4">
        <v>2011</v>
      </c>
      <c r="C1812" s="36" t="s">
        <v>49</v>
      </c>
      <c r="D1812" s="36" t="s">
        <v>636</v>
      </c>
      <c r="E1812" s="41">
        <v>12070</v>
      </c>
      <c r="F1812" s="16">
        <v>20880</v>
      </c>
      <c r="G1812" s="16">
        <v>19577.54</v>
      </c>
      <c r="H1812" s="33">
        <v>2585.4859999999999</v>
      </c>
      <c r="I1812" s="44">
        <v>2021966.4</v>
      </c>
      <c r="J1812" s="44">
        <v>3983.1</v>
      </c>
      <c r="K1812" s="46">
        <v>1.6220000000000001</v>
      </c>
      <c r="L1812" s="33">
        <v>7.1239999999999997</v>
      </c>
      <c r="M1812" s="33">
        <v>15.992000000000001</v>
      </c>
      <c r="N1812" s="33">
        <v>-1.4550000000000001</v>
      </c>
    </row>
    <row r="1813" spans="1:14" x14ac:dyDescent="0.3">
      <c r="A1813" s="36" t="s">
        <v>32</v>
      </c>
      <c r="B1813" s="4">
        <v>2011</v>
      </c>
      <c r="C1813" s="36" t="s">
        <v>49</v>
      </c>
      <c r="D1813" s="36" t="s">
        <v>636</v>
      </c>
      <c r="E1813" s="41">
        <v>3420</v>
      </c>
      <c r="F1813" s="16">
        <v>2968.56</v>
      </c>
      <c r="G1813" s="16">
        <v>2968.56</v>
      </c>
      <c r="H1813" s="33">
        <v>2585.4859999999999</v>
      </c>
      <c r="I1813" s="44">
        <v>476486.66444444447</v>
      </c>
      <c r="J1813" s="44">
        <v>1128.5999999999999</v>
      </c>
      <c r="K1813" s="46">
        <v>0.86799999999999999</v>
      </c>
      <c r="L1813" s="33">
        <v>7.1239999999999997</v>
      </c>
      <c r="M1813" s="33">
        <v>15.992000000000001</v>
      </c>
      <c r="N1813" s="33">
        <v>-1.4550000000000001</v>
      </c>
    </row>
    <row r="1814" spans="1:14" x14ac:dyDescent="0.3">
      <c r="A1814" s="36" t="s">
        <v>20</v>
      </c>
      <c r="B1814" s="4">
        <v>2011</v>
      </c>
      <c r="C1814" s="36" t="s">
        <v>49</v>
      </c>
      <c r="D1814" s="36" t="s">
        <v>636</v>
      </c>
      <c r="E1814" s="41">
        <v>2500</v>
      </c>
      <c r="F1814" s="16" t="s">
        <v>645</v>
      </c>
      <c r="G1814" s="16">
        <v>2662.5</v>
      </c>
      <c r="H1814" s="33">
        <v>2585.4859999999999</v>
      </c>
      <c r="I1814" s="44">
        <v>418800</v>
      </c>
      <c r="J1814" s="44">
        <v>825</v>
      </c>
      <c r="K1814" s="46">
        <v>1.0649999999999999</v>
      </c>
      <c r="L1814" s="33">
        <v>7.1239999999999997</v>
      </c>
      <c r="M1814" s="33">
        <v>15.992000000000001</v>
      </c>
      <c r="N1814" s="33">
        <v>-1.4550000000000001</v>
      </c>
    </row>
    <row r="1815" spans="1:14" x14ac:dyDescent="0.3">
      <c r="A1815" s="36" t="s">
        <v>13</v>
      </c>
      <c r="B1815" s="4">
        <v>2012</v>
      </c>
      <c r="C1815" s="36" t="s">
        <v>49</v>
      </c>
      <c r="D1815" s="36" t="s">
        <v>636</v>
      </c>
      <c r="E1815" s="41">
        <v>11920</v>
      </c>
      <c r="F1815" s="16">
        <v>21340</v>
      </c>
      <c r="G1815" s="16">
        <v>20478.560000000001</v>
      </c>
      <c r="H1815" s="33">
        <v>3006.9</v>
      </c>
      <c r="I1815" s="44">
        <v>1797536</v>
      </c>
      <c r="J1815" s="44">
        <v>3695.2</v>
      </c>
      <c r="K1815" s="46">
        <v>1.718</v>
      </c>
      <c r="L1815" s="33" t="s">
        <v>646</v>
      </c>
      <c r="M1815" s="33">
        <v>16.434999999999999</v>
      </c>
      <c r="N1815" s="33">
        <v>-1.6819999999999999</v>
      </c>
    </row>
    <row r="1816" spans="1:14" x14ac:dyDescent="0.3">
      <c r="A1816" s="36" t="s">
        <v>32</v>
      </c>
      <c r="B1816" s="4">
        <v>2012</v>
      </c>
      <c r="C1816" s="36" t="s">
        <v>49</v>
      </c>
      <c r="D1816" s="36" t="s">
        <v>636</v>
      </c>
      <c r="E1816" s="41">
        <v>3270</v>
      </c>
      <c r="F1816" s="16">
        <v>2910</v>
      </c>
      <c r="G1816" s="16">
        <v>2975.7000000000003</v>
      </c>
      <c r="H1816" s="33">
        <v>3006.9</v>
      </c>
      <c r="I1816" s="44">
        <v>493116</v>
      </c>
      <c r="J1816" s="44">
        <v>1013.7</v>
      </c>
      <c r="K1816" s="46">
        <v>0.91</v>
      </c>
      <c r="L1816" s="33">
        <v>7.0549999999999997</v>
      </c>
      <c r="M1816" s="33">
        <v>16.434999999999999</v>
      </c>
      <c r="N1816" s="33">
        <v>-1.6819999999999999</v>
      </c>
    </row>
    <row r="1817" spans="1:14" x14ac:dyDescent="0.3">
      <c r="A1817" s="36" t="s">
        <v>20</v>
      </c>
      <c r="B1817" s="4">
        <v>2012</v>
      </c>
      <c r="C1817" s="36" t="s">
        <v>27</v>
      </c>
      <c r="D1817" s="36" t="s">
        <v>636</v>
      </c>
      <c r="E1817" s="41">
        <v>524.80916030534354</v>
      </c>
      <c r="F1817" s="16">
        <v>550</v>
      </c>
      <c r="G1817" s="16">
        <v>550</v>
      </c>
      <c r="H1817" s="33">
        <v>3006.9</v>
      </c>
      <c r="I1817" s="44">
        <v>78416</v>
      </c>
      <c r="J1817" s="44">
        <v>161.19999999999999</v>
      </c>
      <c r="K1817" s="46">
        <v>1.048</v>
      </c>
      <c r="L1817" s="33">
        <v>7.0549999999999997</v>
      </c>
      <c r="M1817" s="33">
        <v>16.434999999999999</v>
      </c>
      <c r="N1817" s="33">
        <v>-1.6819999999999999</v>
      </c>
    </row>
    <row r="1818" spans="1:14" x14ac:dyDescent="0.3">
      <c r="A1818" s="36" t="s">
        <v>20</v>
      </c>
      <c r="B1818" s="4">
        <v>2013</v>
      </c>
      <c r="C1818" s="36" t="s">
        <v>27</v>
      </c>
      <c r="D1818" s="36" t="s">
        <v>406</v>
      </c>
      <c r="E1818" s="41">
        <v>292380</v>
      </c>
      <c r="F1818" s="16">
        <v>464577</v>
      </c>
      <c r="G1818" s="16">
        <v>371322.6</v>
      </c>
      <c r="H1818" s="33">
        <v>1193.8</v>
      </c>
      <c r="I1818" s="44">
        <v>42245986.200000003</v>
      </c>
      <c r="J1818" s="44">
        <v>78942.600000000006</v>
      </c>
      <c r="K1818" s="46">
        <v>1.27</v>
      </c>
      <c r="L1818" s="33">
        <v>-2.4860000000000002</v>
      </c>
      <c r="M1818" s="33">
        <v>10.015000000000001</v>
      </c>
      <c r="N1818" s="33">
        <v>-15.368</v>
      </c>
    </row>
    <row r="1819" spans="1:14" x14ac:dyDescent="0.3">
      <c r="A1819" s="36" t="s">
        <v>13</v>
      </c>
      <c r="B1819" s="4">
        <v>2013</v>
      </c>
      <c r="C1819" s="36" t="s">
        <v>49</v>
      </c>
      <c r="D1819" s="36" t="s">
        <v>636</v>
      </c>
      <c r="E1819" s="41">
        <v>11158</v>
      </c>
      <c r="F1819" s="16">
        <v>20260</v>
      </c>
      <c r="G1819" s="16">
        <v>19638.080000000002</v>
      </c>
      <c r="H1819" s="33">
        <v>2567.6</v>
      </c>
      <c r="I1819" s="44">
        <v>1612219.42</v>
      </c>
      <c r="J1819" s="44">
        <v>3012.66</v>
      </c>
      <c r="K1819" s="46">
        <v>1.76</v>
      </c>
      <c r="L1819" s="33">
        <v>7.4660000000000002</v>
      </c>
      <c r="M1819" s="33" t="s">
        <v>647</v>
      </c>
      <c r="N1819" s="33">
        <v>-1.9990000000000001</v>
      </c>
    </row>
    <row r="1820" spans="1:14" x14ac:dyDescent="0.3">
      <c r="A1820" s="36" t="s">
        <v>32</v>
      </c>
      <c r="B1820" s="4">
        <v>2013</v>
      </c>
      <c r="C1820" s="36" t="s">
        <v>49</v>
      </c>
      <c r="D1820" s="36" t="s">
        <v>636</v>
      </c>
      <c r="E1820" s="41">
        <v>3280</v>
      </c>
      <c r="F1820" s="16">
        <v>2954</v>
      </c>
      <c r="G1820" s="16">
        <v>2954</v>
      </c>
      <c r="H1820" s="33">
        <v>2567.6</v>
      </c>
      <c r="I1820" s="44">
        <v>473927.2</v>
      </c>
      <c r="J1820" s="44">
        <v>885.6</v>
      </c>
      <c r="K1820" s="46">
        <v>0.900609756097561</v>
      </c>
      <c r="L1820" s="33">
        <v>7.4660000000000002</v>
      </c>
      <c r="M1820" s="33">
        <v>16.895</v>
      </c>
      <c r="N1820" s="33">
        <v>-1.9990000000000001</v>
      </c>
    </row>
    <row r="1821" spans="1:14" x14ac:dyDescent="0.3">
      <c r="A1821" s="36" t="s">
        <v>20</v>
      </c>
      <c r="B1821" s="4">
        <v>2013</v>
      </c>
      <c r="C1821" s="36" t="s">
        <v>27</v>
      </c>
      <c r="D1821" s="36" t="s">
        <v>636</v>
      </c>
      <c r="E1821" s="41">
        <v>360</v>
      </c>
      <c r="F1821" s="16">
        <v>385</v>
      </c>
      <c r="G1821" s="16">
        <v>370.8</v>
      </c>
      <c r="H1821" s="33">
        <v>2567.6</v>
      </c>
      <c r="I1821" s="44">
        <v>52016.4</v>
      </c>
      <c r="J1821" s="44">
        <v>97.2</v>
      </c>
      <c r="K1821" s="46">
        <v>1.03</v>
      </c>
      <c r="L1821" s="33">
        <v>7.4660000000000002</v>
      </c>
      <c r="M1821" s="33">
        <v>16.895</v>
      </c>
      <c r="N1821" s="33">
        <v>-1.9990000000000001</v>
      </c>
    </row>
    <row r="1822" spans="1:14" x14ac:dyDescent="0.3">
      <c r="A1822" s="36" t="s">
        <v>13</v>
      </c>
      <c r="B1822" s="4">
        <v>2014</v>
      </c>
      <c r="C1822" s="36" t="s">
        <v>49</v>
      </c>
      <c r="D1822" s="36" t="s">
        <v>636</v>
      </c>
      <c r="E1822" s="41">
        <v>11040</v>
      </c>
      <c r="F1822" s="16">
        <v>20070</v>
      </c>
      <c r="G1822" s="16">
        <v>19430.400000000001</v>
      </c>
      <c r="H1822" s="33">
        <v>2627</v>
      </c>
      <c r="I1822" s="44">
        <v>1666598.4</v>
      </c>
      <c r="J1822" s="44">
        <v>3643.2</v>
      </c>
      <c r="K1822" s="46">
        <v>1.76</v>
      </c>
      <c r="L1822" s="33">
        <v>7.5750000000000002</v>
      </c>
      <c r="M1822" s="33">
        <v>16.239000000000001</v>
      </c>
      <c r="N1822" s="33">
        <v>-0.57799999999999996</v>
      </c>
    </row>
    <row r="1823" spans="1:14" x14ac:dyDescent="0.3">
      <c r="A1823" s="36" t="s">
        <v>32</v>
      </c>
      <c r="B1823" s="4">
        <v>2014</v>
      </c>
      <c r="C1823" s="36" t="s">
        <v>49</v>
      </c>
      <c r="D1823" s="36" t="s">
        <v>636</v>
      </c>
      <c r="E1823" s="41">
        <v>3230</v>
      </c>
      <c r="F1823" s="16">
        <v>2914</v>
      </c>
      <c r="G1823" s="16">
        <v>2971.6</v>
      </c>
      <c r="H1823" s="33">
        <v>2627</v>
      </c>
      <c r="I1823" s="44">
        <v>487600.8</v>
      </c>
      <c r="J1823" s="44">
        <v>1065.9000000000001</v>
      </c>
      <c r="K1823" s="46">
        <v>0.92</v>
      </c>
      <c r="L1823" s="33">
        <v>7.5750000000000002</v>
      </c>
      <c r="M1823" s="33">
        <v>16.239000000000001</v>
      </c>
      <c r="N1823" s="33">
        <v>-0.57799999999999996</v>
      </c>
    </row>
    <row r="1824" spans="1:14" x14ac:dyDescent="0.3">
      <c r="A1824" s="36" t="s">
        <v>20</v>
      </c>
      <c r="B1824" s="4">
        <v>2014</v>
      </c>
      <c r="C1824" s="36" t="s">
        <v>27</v>
      </c>
      <c r="D1824" s="36" t="s">
        <v>636</v>
      </c>
      <c r="E1824" s="41">
        <v>390</v>
      </c>
      <c r="F1824" s="16">
        <v>420</v>
      </c>
      <c r="G1824" s="16">
        <v>409.5</v>
      </c>
      <c r="H1824" s="33">
        <v>2627</v>
      </c>
      <c r="I1824" s="44">
        <v>58874.400000000001</v>
      </c>
      <c r="J1824" s="44">
        <v>128.69999999999999</v>
      </c>
      <c r="K1824" s="46">
        <v>1.05</v>
      </c>
      <c r="L1824" s="33">
        <v>7.5750000000000002</v>
      </c>
      <c r="M1824" s="33">
        <v>16.239000000000001</v>
      </c>
      <c r="N1824" s="33">
        <v>-0.57799999999999996</v>
      </c>
    </row>
    <row r="1825" spans="1:14" x14ac:dyDescent="0.3">
      <c r="A1825" s="36" t="s">
        <v>13</v>
      </c>
      <c r="B1825" s="4">
        <v>2015</v>
      </c>
      <c r="C1825" s="36" t="s">
        <v>49</v>
      </c>
      <c r="D1825" s="36" t="s">
        <v>636</v>
      </c>
      <c r="E1825" s="41">
        <v>10669</v>
      </c>
      <c r="F1825" s="16">
        <v>19687</v>
      </c>
      <c r="G1825" s="16">
        <v>19118.848000000002</v>
      </c>
      <c r="H1825" s="33">
        <v>2949.1</v>
      </c>
      <c r="I1825" s="44">
        <v>1684741.79</v>
      </c>
      <c r="J1825" s="44">
        <v>3520.77</v>
      </c>
      <c r="K1825" s="46">
        <v>1.792</v>
      </c>
      <c r="L1825" s="33">
        <v>7.5270000000000001</v>
      </c>
      <c r="M1825" s="33">
        <v>16.265000000000001</v>
      </c>
      <c r="N1825" s="33">
        <v>-0.51800000000000002</v>
      </c>
    </row>
    <row r="1826" spans="1:14" x14ac:dyDescent="0.3">
      <c r="A1826" s="36" t="s">
        <v>32</v>
      </c>
      <c r="B1826" s="4">
        <v>2015</v>
      </c>
      <c r="C1826" s="36" t="s">
        <v>49</v>
      </c>
      <c r="D1826" s="36" t="s">
        <v>636</v>
      </c>
      <c r="E1826" s="41">
        <v>2904</v>
      </c>
      <c r="F1826" s="16">
        <v>2682</v>
      </c>
      <c r="G1826" s="16">
        <v>2682</v>
      </c>
      <c r="H1826" s="33">
        <v>2815.3813103448279</v>
      </c>
      <c r="I1826" s="44">
        <v>458570.64</v>
      </c>
      <c r="J1826" s="44">
        <v>958.32</v>
      </c>
      <c r="K1826" s="46">
        <v>0.92355371900826444</v>
      </c>
      <c r="L1826" s="33">
        <v>7.5270000000000001</v>
      </c>
      <c r="M1826" s="33">
        <v>16.265000000000001</v>
      </c>
      <c r="N1826" s="33">
        <v>-0.51800000000000002</v>
      </c>
    </row>
    <row r="1827" spans="1:14" x14ac:dyDescent="0.3">
      <c r="A1827" s="36" t="s">
        <v>20</v>
      </c>
      <c r="B1827" s="4">
        <v>2015</v>
      </c>
      <c r="C1827" s="36" t="s">
        <v>27</v>
      </c>
      <c r="D1827" s="36" t="s">
        <v>636</v>
      </c>
      <c r="E1827" s="41">
        <v>323</v>
      </c>
      <c r="F1827" s="16">
        <v>346</v>
      </c>
      <c r="G1827" s="16">
        <v>335.274</v>
      </c>
      <c r="H1827" s="33">
        <v>2949.1</v>
      </c>
      <c r="I1827" s="44">
        <v>51004.93</v>
      </c>
      <c r="J1827" s="44">
        <v>236.03444444444449</v>
      </c>
      <c r="K1827" s="46">
        <v>1.038</v>
      </c>
      <c r="L1827" s="33">
        <v>7.5270000000000001</v>
      </c>
      <c r="M1827" s="33">
        <v>16.265000000000001</v>
      </c>
      <c r="N1827" s="33">
        <v>-0.51800000000000002</v>
      </c>
    </row>
    <row r="1828" spans="1:14" x14ac:dyDescent="0.3">
      <c r="A1828" s="36" t="s">
        <v>13</v>
      </c>
      <c r="B1828" s="4">
        <v>2016</v>
      </c>
      <c r="C1828" s="36" t="s">
        <v>49</v>
      </c>
      <c r="D1828" s="36" t="s">
        <v>636</v>
      </c>
      <c r="E1828" s="41">
        <v>10481</v>
      </c>
      <c r="F1828" s="16">
        <v>19453</v>
      </c>
      <c r="G1828" s="16">
        <v>18949.648000000001</v>
      </c>
      <c r="H1828" s="33">
        <v>2971.6</v>
      </c>
      <c r="I1828" s="44">
        <v>1606213.25</v>
      </c>
      <c r="J1828" s="44">
        <v>3668.35</v>
      </c>
      <c r="K1828" s="46">
        <v>1.8080000000000001</v>
      </c>
      <c r="L1828" s="33">
        <v>7.9320000000000004</v>
      </c>
      <c r="M1828" s="33">
        <v>16.196999999999999</v>
      </c>
      <c r="N1828" s="33">
        <v>0.72199999999999998</v>
      </c>
    </row>
    <row r="1829" spans="1:14" x14ac:dyDescent="0.3">
      <c r="A1829" s="36" t="s">
        <v>32</v>
      </c>
      <c r="B1829" s="4">
        <v>2016</v>
      </c>
      <c r="C1829" s="36" t="s">
        <v>49</v>
      </c>
      <c r="D1829" s="36" t="s">
        <v>636</v>
      </c>
      <c r="E1829" s="41">
        <v>2722</v>
      </c>
      <c r="F1829" s="16">
        <v>2526</v>
      </c>
      <c r="G1829" s="16">
        <v>2558.6799999999998</v>
      </c>
      <c r="H1829" s="33">
        <v>2971.6</v>
      </c>
      <c r="I1829" s="44">
        <v>417146.5</v>
      </c>
      <c r="J1829" s="44">
        <v>952.7</v>
      </c>
      <c r="K1829" s="46">
        <v>0.94</v>
      </c>
      <c r="L1829" s="33">
        <v>7.9320000000000004</v>
      </c>
      <c r="M1829" s="33">
        <v>16.196999999999999</v>
      </c>
      <c r="N1829" s="33">
        <v>0.72199999999999998</v>
      </c>
    </row>
    <row r="1830" spans="1:14" x14ac:dyDescent="0.3">
      <c r="A1830" s="36" t="s">
        <v>20</v>
      </c>
      <c r="B1830" s="4">
        <v>2016</v>
      </c>
      <c r="C1830" s="36" t="s">
        <v>27</v>
      </c>
      <c r="D1830" s="36" t="s">
        <v>636</v>
      </c>
      <c r="E1830" s="41">
        <v>265</v>
      </c>
      <c r="F1830" s="16">
        <v>286</v>
      </c>
      <c r="G1830" s="16">
        <v>277.45499999999998</v>
      </c>
      <c r="H1830" s="33">
        <v>2971.6</v>
      </c>
      <c r="I1830" s="44">
        <v>40611.25</v>
      </c>
      <c r="J1830" s="44">
        <v>92.75</v>
      </c>
      <c r="K1830" s="46">
        <v>1.0469999999999999</v>
      </c>
      <c r="L1830" s="33">
        <v>7.9320000000000004</v>
      </c>
      <c r="M1830" s="33">
        <v>16.196999999999999</v>
      </c>
      <c r="N1830" s="33">
        <v>0.72199999999999998</v>
      </c>
    </row>
    <row r="1831" spans="1:14" x14ac:dyDescent="0.3">
      <c r="A1831" s="36" t="s">
        <v>13</v>
      </c>
      <c r="B1831" s="4">
        <v>2017</v>
      </c>
      <c r="C1831" s="36" t="s">
        <v>49</v>
      </c>
      <c r="D1831" s="36" t="s">
        <v>636</v>
      </c>
      <c r="E1831" s="41">
        <v>9501</v>
      </c>
      <c r="F1831" s="16">
        <v>17244.314999999999</v>
      </c>
      <c r="G1831" s="16">
        <v>17244.314999999999</v>
      </c>
      <c r="H1831" s="33">
        <v>2873.6</v>
      </c>
      <c r="I1831" s="44">
        <v>1495837.44</v>
      </c>
      <c r="J1831" s="44">
        <v>3610.38</v>
      </c>
      <c r="K1831" s="46">
        <v>1.8149999999999999</v>
      </c>
      <c r="L1831" s="33">
        <v>7.7430000000000003</v>
      </c>
      <c r="M1831" s="33">
        <v>16.472999999999999</v>
      </c>
      <c r="N1831" s="33">
        <v>-0.44500000000000001</v>
      </c>
    </row>
    <row r="1832" spans="1:14" x14ac:dyDescent="0.3">
      <c r="A1832" s="36" t="s">
        <v>32</v>
      </c>
      <c r="B1832" s="4">
        <v>2017</v>
      </c>
      <c r="C1832" s="36" t="s">
        <v>49</v>
      </c>
      <c r="D1832" s="36" t="s">
        <v>636</v>
      </c>
      <c r="E1832" s="41">
        <v>2690</v>
      </c>
      <c r="F1832" s="16">
        <v>2497</v>
      </c>
      <c r="G1832" s="16">
        <v>2528.6</v>
      </c>
      <c r="H1832" s="33">
        <v>2873.6</v>
      </c>
      <c r="I1832" s="44">
        <v>423513.59999999998</v>
      </c>
      <c r="J1832" s="44">
        <v>1022.2</v>
      </c>
      <c r="K1832" s="46">
        <v>0.94</v>
      </c>
      <c r="L1832" s="33">
        <v>7.7430000000000003</v>
      </c>
      <c r="M1832" s="33">
        <v>16.472999999999999</v>
      </c>
      <c r="N1832" s="33">
        <v>-0.44500000000000001</v>
      </c>
    </row>
    <row r="1833" spans="1:14" x14ac:dyDescent="0.3">
      <c r="A1833" s="36" t="s">
        <v>20</v>
      </c>
      <c r="B1833" s="4">
        <v>2017</v>
      </c>
      <c r="C1833" s="36" t="s">
        <v>49</v>
      </c>
      <c r="D1833" s="36" t="s">
        <v>636</v>
      </c>
      <c r="E1833" s="41">
        <v>172</v>
      </c>
      <c r="F1833" s="16">
        <v>185</v>
      </c>
      <c r="G1833" s="16">
        <v>177.16</v>
      </c>
      <c r="H1833" s="33">
        <v>2873.6</v>
      </c>
      <c r="I1833" s="44">
        <v>27079.68</v>
      </c>
      <c r="J1833" s="44">
        <v>65.36</v>
      </c>
      <c r="K1833" s="46">
        <v>1.03</v>
      </c>
      <c r="L1833" s="33">
        <v>7.7430000000000003</v>
      </c>
      <c r="M1833" s="33">
        <v>16.472999999999999</v>
      </c>
      <c r="N1833" s="33">
        <v>-0.44500000000000001</v>
      </c>
    </row>
    <row r="1834" spans="1:14" x14ac:dyDescent="0.3">
      <c r="A1834" s="36" t="s">
        <v>13</v>
      </c>
      <c r="B1834" s="4">
        <v>2018</v>
      </c>
      <c r="C1834" s="36" t="s">
        <v>49</v>
      </c>
      <c r="D1834" s="36" t="s">
        <v>636</v>
      </c>
      <c r="E1834" s="41">
        <v>9256</v>
      </c>
      <c r="F1834" s="16">
        <v>17182</v>
      </c>
      <c r="G1834" s="16">
        <v>16845.920000000002</v>
      </c>
      <c r="H1834" s="33">
        <v>3350.1</v>
      </c>
      <c r="I1834" s="44">
        <v>1501323.2</v>
      </c>
      <c r="J1834" s="44">
        <v>3239.6</v>
      </c>
      <c r="K1834" s="46">
        <v>1.82</v>
      </c>
      <c r="L1834" s="33">
        <v>7.1820000000000004</v>
      </c>
      <c r="M1834" s="33">
        <v>15.462999999999999</v>
      </c>
      <c r="N1834" s="33">
        <v>-1.319</v>
      </c>
    </row>
    <row r="1835" spans="1:14" x14ac:dyDescent="0.3">
      <c r="A1835" s="36" t="s">
        <v>32</v>
      </c>
      <c r="B1835" s="4">
        <v>2018</v>
      </c>
      <c r="C1835" s="36" t="s">
        <v>49</v>
      </c>
      <c r="D1835" s="36" t="s">
        <v>636</v>
      </c>
      <c r="E1835" s="41">
        <v>2718</v>
      </c>
      <c r="F1835" s="16">
        <v>2545</v>
      </c>
      <c r="G1835" s="16">
        <v>2554.92</v>
      </c>
      <c r="H1835" s="33">
        <v>3350.1</v>
      </c>
      <c r="I1835" s="44">
        <v>440859.6</v>
      </c>
      <c r="J1835" s="44">
        <v>951.3</v>
      </c>
      <c r="K1835" s="46">
        <v>0.94</v>
      </c>
      <c r="L1835" s="33">
        <v>7.1820000000000004</v>
      </c>
      <c r="M1835" s="33">
        <v>16.194107142857145</v>
      </c>
      <c r="N1835" s="33">
        <v>-1.319</v>
      </c>
    </row>
    <row r="1836" spans="1:14" x14ac:dyDescent="0.3">
      <c r="A1836" s="36" t="s">
        <v>20</v>
      </c>
      <c r="B1836" s="4">
        <v>2018</v>
      </c>
      <c r="C1836" s="36" t="s">
        <v>49</v>
      </c>
      <c r="D1836" s="36" t="s">
        <v>636</v>
      </c>
      <c r="E1836" s="41">
        <v>163</v>
      </c>
      <c r="F1836" s="16">
        <v>176</v>
      </c>
      <c r="G1836" s="16">
        <v>169.52</v>
      </c>
      <c r="H1836" s="33">
        <v>3350.1</v>
      </c>
      <c r="I1836" s="44">
        <v>26438.6</v>
      </c>
      <c r="J1836" s="44">
        <v>57.05</v>
      </c>
      <c r="K1836" s="46">
        <v>1.04</v>
      </c>
      <c r="L1836" s="33">
        <v>7.1820000000000004</v>
      </c>
      <c r="M1836" s="33">
        <v>15.462999999999999</v>
      </c>
      <c r="N1836" s="33">
        <v>-1.319</v>
      </c>
    </row>
    <row r="1837" spans="1:14" x14ac:dyDescent="0.3">
      <c r="A1837" s="36" t="s">
        <v>13</v>
      </c>
      <c r="B1837" s="4">
        <v>2019</v>
      </c>
      <c r="C1837" s="36" t="s">
        <v>49</v>
      </c>
      <c r="D1837" s="36" t="s">
        <v>636</v>
      </c>
      <c r="E1837" s="41">
        <v>8685</v>
      </c>
      <c r="F1837" s="16">
        <v>16137</v>
      </c>
      <c r="G1837" s="16">
        <v>15824.07</v>
      </c>
      <c r="H1837" s="33">
        <v>2740</v>
      </c>
      <c r="I1837" s="44">
        <v>1491735.6</v>
      </c>
      <c r="J1837" s="44">
        <v>3213.45</v>
      </c>
      <c r="K1837" s="46">
        <v>1.8220000000000001</v>
      </c>
      <c r="L1837" s="33">
        <v>7.1820000000000004</v>
      </c>
      <c r="M1837" s="33">
        <v>15.628</v>
      </c>
      <c r="N1837" s="33">
        <v>-1.839</v>
      </c>
    </row>
    <row r="1838" spans="1:14" x14ac:dyDescent="0.3">
      <c r="A1838" s="36" t="s">
        <v>32</v>
      </c>
      <c r="B1838" s="4">
        <v>2019</v>
      </c>
      <c r="C1838" s="36" t="s">
        <v>49</v>
      </c>
      <c r="D1838" s="36" t="s">
        <v>636</v>
      </c>
      <c r="E1838" s="41">
        <v>2789</v>
      </c>
      <c r="F1838" s="16">
        <v>2612</v>
      </c>
      <c r="G1838" s="16">
        <v>2630.027</v>
      </c>
      <c r="H1838" s="33">
        <v>2740</v>
      </c>
      <c r="I1838" s="44">
        <v>479038.64</v>
      </c>
      <c r="J1838" s="44">
        <v>1031.93</v>
      </c>
      <c r="K1838" s="46">
        <v>0.94299999999999995</v>
      </c>
      <c r="L1838" s="33">
        <v>7.1820000000000004</v>
      </c>
      <c r="M1838" s="33">
        <v>15.628</v>
      </c>
      <c r="N1838" s="33">
        <v>-1.839</v>
      </c>
    </row>
    <row r="1839" spans="1:14" x14ac:dyDescent="0.3">
      <c r="A1839" s="36" t="s">
        <v>20</v>
      </c>
      <c r="B1839" s="4">
        <v>2019</v>
      </c>
      <c r="C1839" s="36" t="s">
        <v>27</v>
      </c>
      <c r="D1839" s="36" t="s">
        <v>636</v>
      </c>
      <c r="E1839" s="41">
        <v>165</v>
      </c>
      <c r="F1839" s="16">
        <v>178</v>
      </c>
      <c r="G1839" s="16">
        <v>170.77499999999998</v>
      </c>
      <c r="H1839" s="33">
        <v>2740</v>
      </c>
      <c r="I1839" s="44">
        <v>28340.400000000001</v>
      </c>
      <c r="J1839" s="44">
        <v>61.05</v>
      </c>
      <c r="K1839" s="46">
        <v>1.0349999999999999</v>
      </c>
      <c r="L1839" s="33">
        <v>7.1820000000000004</v>
      </c>
      <c r="M1839" s="33">
        <v>15.628</v>
      </c>
      <c r="N1839" s="33">
        <v>-1.839</v>
      </c>
    </row>
    <row r="1840" spans="1:14" x14ac:dyDescent="0.3">
      <c r="A1840" s="36" t="s">
        <v>13</v>
      </c>
      <c r="B1840" s="4">
        <v>2010</v>
      </c>
      <c r="C1840" s="36" t="s">
        <v>49</v>
      </c>
      <c r="D1840" s="36" t="s">
        <v>515</v>
      </c>
      <c r="E1840" s="41">
        <v>121570</v>
      </c>
      <c r="F1840" s="16">
        <v>155993</v>
      </c>
      <c r="G1840" s="16">
        <v>148193.83000000002</v>
      </c>
      <c r="H1840" s="33">
        <v>2574.1</v>
      </c>
      <c r="I1840" s="44">
        <v>20193992.699999999</v>
      </c>
      <c r="J1840" s="44">
        <v>29176.799999999999</v>
      </c>
      <c r="K1840" s="46">
        <v>1.2190000000000001</v>
      </c>
      <c r="L1840" s="33">
        <v>21.021000000000001</v>
      </c>
      <c r="M1840" s="33">
        <v>29.515000000000001</v>
      </c>
      <c r="N1840" s="33">
        <v>12.526999999999999</v>
      </c>
    </row>
    <row r="1841" spans="1:14" x14ac:dyDescent="0.3">
      <c r="A1841" s="36" t="s">
        <v>18</v>
      </c>
      <c r="B1841" s="4">
        <v>2010</v>
      </c>
      <c r="C1841" s="36" t="s">
        <v>705</v>
      </c>
      <c r="D1841" s="36" t="s">
        <v>515</v>
      </c>
      <c r="E1841" s="41">
        <v>1404.3914497600697</v>
      </c>
      <c r="F1841" s="16">
        <v>28974</v>
      </c>
      <c r="G1841" s="16">
        <v>28973.999999999996</v>
      </c>
      <c r="H1841" s="33">
        <v>2574.1</v>
      </c>
      <c r="I1841" s="44">
        <v>250493.88</v>
      </c>
      <c r="J1841" s="44">
        <v>361.92</v>
      </c>
      <c r="K1841" s="46">
        <v>20.631</v>
      </c>
      <c r="L1841" s="33">
        <v>20.213999999999999</v>
      </c>
      <c r="M1841" s="33">
        <v>29.515000000000001</v>
      </c>
      <c r="N1841" s="33">
        <v>12.526999999999999</v>
      </c>
    </row>
    <row r="1842" spans="1:14" x14ac:dyDescent="0.3">
      <c r="A1842" s="36" t="s">
        <v>20</v>
      </c>
      <c r="B1842" s="4">
        <v>2010</v>
      </c>
      <c r="C1842" s="36" t="s">
        <v>27</v>
      </c>
      <c r="D1842" s="36" t="s">
        <v>515</v>
      </c>
      <c r="E1842" s="41">
        <v>3699</v>
      </c>
      <c r="F1842" s="16">
        <v>6092.2529999999997</v>
      </c>
      <c r="G1842" s="16">
        <v>6092.2529999999997</v>
      </c>
      <c r="H1842" s="33">
        <v>2574.1</v>
      </c>
      <c r="I1842" s="44">
        <v>614440.89</v>
      </c>
      <c r="J1842" s="44">
        <v>887.76</v>
      </c>
      <c r="K1842" s="46">
        <v>1.647</v>
      </c>
      <c r="L1842" s="33">
        <v>20.213999999999999</v>
      </c>
      <c r="M1842" s="33">
        <v>29.515000000000001</v>
      </c>
      <c r="N1842" s="33">
        <v>12.925476190476186</v>
      </c>
    </row>
    <row r="1843" spans="1:14" x14ac:dyDescent="0.3">
      <c r="A1843" s="36" t="s">
        <v>13</v>
      </c>
      <c r="B1843" s="4">
        <v>2011</v>
      </c>
      <c r="C1843" s="36" t="s">
        <v>49</v>
      </c>
      <c r="D1843" s="36" t="s">
        <v>515</v>
      </c>
      <c r="E1843" s="41">
        <v>130880.22969647251</v>
      </c>
      <c r="F1843" s="16">
        <v>159543</v>
      </c>
      <c r="G1843" s="16">
        <v>159543</v>
      </c>
      <c r="H1843" s="33">
        <v>2193.6999999999998</v>
      </c>
      <c r="I1843" s="44">
        <v>20688720</v>
      </c>
      <c r="J1843" s="44">
        <v>40755</v>
      </c>
      <c r="K1843" s="46">
        <v>1.2190000000000001</v>
      </c>
      <c r="L1843" s="33">
        <v>20.068000000000001</v>
      </c>
      <c r="M1843" s="33">
        <v>29.965</v>
      </c>
      <c r="N1843" s="33">
        <v>12.019</v>
      </c>
    </row>
    <row r="1844" spans="1:14" x14ac:dyDescent="0.3">
      <c r="A1844" s="36" t="s">
        <v>18</v>
      </c>
      <c r="B1844" s="4">
        <v>2011</v>
      </c>
      <c r="C1844" s="36" t="s">
        <v>705</v>
      </c>
      <c r="D1844" s="36" t="s">
        <v>515</v>
      </c>
      <c r="E1844" s="41">
        <v>1550</v>
      </c>
      <c r="F1844" s="16">
        <v>30000</v>
      </c>
      <c r="G1844" s="16">
        <v>31128.649999999998</v>
      </c>
      <c r="H1844" s="33">
        <v>2193.6999999999998</v>
      </c>
      <c r="I1844" s="44">
        <v>259656</v>
      </c>
      <c r="J1844" s="44">
        <v>511.5</v>
      </c>
      <c r="K1844" s="46">
        <v>20.082999999999998</v>
      </c>
      <c r="L1844" s="33">
        <v>20.068000000000001</v>
      </c>
      <c r="M1844" s="33">
        <v>29.965</v>
      </c>
      <c r="N1844" s="33">
        <v>12.019</v>
      </c>
    </row>
    <row r="1845" spans="1:14" x14ac:dyDescent="0.3">
      <c r="A1845" s="36" t="s">
        <v>20</v>
      </c>
      <c r="B1845" s="4">
        <v>2011</v>
      </c>
      <c r="C1845" s="36" t="s">
        <v>27</v>
      </c>
      <c r="D1845" s="36" t="s">
        <v>515</v>
      </c>
      <c r="E1845" s="41">
        <v>3700</v>
      </c>
      <c r="F1845" s="16">
        <v>6500</v>
      </c>
      <c r="G1845" s="16">
        <v>6726.6</v>
      </c>
      <c r="H1845" s="33">
        <v>2193.6999999999998</v>
      </c>
      <c r="I1845" s="44">
        <v>619824</v>
      </c>
      <c r="J1845" s="44">
        <v>1221</v>
      </c>
      <c r="K1845" s="46">
        <v>1.8180000000000001</v>
      </c>
      <c r="L1845" s="33">
        <v>20.068000000000001</v>
      </c>
      <c r="M1845" s="33">
        <v>29.965</v>
      </c>
      <c r="N1845" s="33">
        <v>12.019</v>
      </c>
    </row>
    <row r="1846" spans="1:14" x14ac:dyDescent="0.3">
      <c r="A1846" s="36" t="s">
        <v>13</v>
      </c>
      <c r="B1846" s="4">
        <v>2012</v>
      </c>
      <c r="C1846" s="36" t="s">
        <v>49</v>
      </c>
      <c r="D1846" s="36" t="s">
        <v>515</v>
      </c>
      <c r="E1846" s="41">
        <v>126085</v>
      </c>
      <c r="F1846" s="16">
        <v>174662</v>
      </c>
      <c r="G1846" s="16">
        <v>164919.18</v>
      </c>
      <c r="H1846" s="33">
        <v>2760.7</v>
      </c>
      <c r="I1846" s="44">
        <v>19013618</v>
      </c>
      <c r="J1846" s="44">
        <v>39086.35</v>
      </c>
      <c r="K1846" s="46">
        <v>1.3080000000000001</v>
      </c>
      <c r="L1846" s="33">
        <v>20.167999999999999</v>
      </c>
      <c r="M1846" s="33">
        <v>29.818000000000001</v>
      </c>
      <c r="N1846" s="33">
        <v>12.24</v>
      </c>
    </row>
    <row r="1847" spans="1:14" x14ac:dyDescent="0.3">
      <c r="A1847" s="36" t="s">
        <v>18</v>
      </c>
      <c r="B1847" s="4">
        <v>2012</v>
      </c>
      <c r="C1847" s="36" t="s">
        <v>705</v>
      </c>
      <c r="D1847" s="36" t="s">
        <v>515</v>
      </c>
      <c r="E1847" s="41">
        <v>1530</v>
      </c>
      <c r="F1847" s="16">
        <v>30151</v>
      </c>
      <c r="G1847" s="16">
        <v>30895.29</v>
      </c>
      <c r="H1847" s="33">
        <v>2760.7</v>
      </c>
      <c r="I1847" s="44">
        <v>230724</v>
      </c>
      <c r="J1847" s="44">
        <v>474.3</v>
      </c>
      <c r="K1847" s="46">
        <v>20.193000000000001</v>
      </c>
      <c r="L1847" s="33">
        <v>20.167999999999999</v>
      </c>
      <c r="M1847" s="33">
        <v>29.818000000000001</v>
      </c>
      <c r="N1847" s="33">
        <v>12.24</v>
      </c>
    </row>
    <row r="1848" spans="1:14" x14ac:dyDescent="0.3">
      <c r="A1848" s="36" t="s">
        <v>20</v>
      </c>
      <c r="B1848" s="4">
        <v>2012</v>
      </c>
      <c r="C1848" s="36" t="s">
        <v>27</v>
      </c>
      <c r="D1848" s="36" t="s">
        <v>515</v>
      </c>
      <c r="E1848" s="41">
        <v>2937</v>
      </c>
      <c r="F1848" s="16">
        <v>4401</v>
      </c>
      <c r="G1848" s="16">
        <v>5081.01</v>
      </c>
      <c r="H1848" s="33">
        <v>2760.7</v>
      </c>
      <c r="I1848" s="44">
        <v>442899.6</v>
      </c>
      <c r="J1848" s="44">
        <v>910.47</v>
      </c>
      <c r="K1848" s="46">
        <v>1.73</v>
      </c>
      <c r="L1848" s="33">
        <v>20.167999999999999</v>
      </c>
      <c r="M1848" s="33">
        <v>29.818000000000001</v>
      </c>
      <c r="N1848" s="33">
        <v>12.24</v>
      </c>
    </row>
    <row r="1849" spans="1:14" x14ac:dyDescent="0.3">
      <c r="A1849" s="36" t="s">
        <v>13</v>
      </c>
      <c r="B1849" s="4">
        <v>2013</v>
      </c>
      <c r="C1849" s="36" t="s">
        <v>49</v>
      </c>
      <c r="D1849" s="36" t="s">
        <v>515</v>
      </c>
      <c r="E1849" s="41">
        <v>131989</v>
      </c>
      <c r="F1849" s="16">
        <v>184104</v>
      </c>
      <c r="G1849" s="16">
        <v>171717.68899999998</v>
      </c>
      <c r="H1849" s="33">
        <v>2042.9</v>
      </c>
      <c r="I1849" s="44">
        <v>19071090.609999999</v>
      </c>
      <c r="J1849" s="44">
        <v>35637.03</v>
      </c>
      <c r="K1849" s="46">
        <v>1.3009999999999999</v>
      </c>
      <c r="L1849" s="33">
        <v>21.021999999999998</v>
      </c>
      <c r="M1849" s="33">
        <v>31.395</v>
      </c>
      <c r="N1849" s="33">
        <v>12.592000000000001</v>
      </c>
    </row>
    <row r="1850" spans="1:14" x14ac:dyDescent="0.3">
      <c r="A1850" s="36" t="s">
        <v>18</v>
      </c>
      <c r="B1850" s="4">
        <v>2013</v>
      </c>
      <c r="C1850" s="36" t="s">
        <v>705</v>
      </c>
      <c r="D1850" s="36" t="s">
        <v>515</v>
      </c>
      <c r="E1850" s="41">
        <v>1561</v>
      </c>
      <c r="F1850" s="16">
        <v>30351</v>
      </c>
      <c r="G1850" s="16">
        <v>31021.753000000001</v>
      </c>
      <c r="H1850" s="33">
        <v>2042.9</v>
      </c>
      <c r="I1850" s="44">
        <v>225548.89</v>
      </c>
      <c r="J1850" s="44">
        <v>421.47</v>
      </c>
      <c r="K1850" s="46">
        <v>19.873000000000001</v>
      </c>
      <c r="L1850" s="33">
        <v>21.021999999999998</v>
      </c>
      <c r="M1850" s="33">
        <v>31.395</v>
      </c>
      <c r="N1850" s="33">
        <v>12.592000000000001</v>
      </c>
    </row>
    <row r="1851" spans="1:14" x14ac:dyDescent="0.3">
      <c r="A1851" s="36" t="s">
        <v>20</v>
      </c>
      <c r="B1851" s="4">
        <v>2013</v>
      </c>
      <c r="C1851" s="36" t="s">
        <v>27</v>
      </c>
      <c r="D1851" s="36" t="s">
        <v>515</v>
      </c>
      <c r="E1851" s="41">
        <v>2960</v>
      </c>
      <c r="F1851" s="16">
        <v>4470</v>
      </c>
      <c r="G1851" s="16">
        <v>5120.8</v>
      </c>
      <c r="H1851" s="33">
        <v>2042.9</v>
      </c>
      <c r="I1851" s="44">
        <v>427690.4</v>
      </c>
      <c r="J1851" s="44">
        <v>799.2</v>
      </c>
      <c r="K1851" s="46">
        <v>1.73</v>
      </c>
      <c r="L1851" s="33">
        <v>21.021999999999998</v>
      </c>
      <c r="M1851" s="33">
        <v>31.395</v>
      </c>
      <c r="N1851" s="33">
        <v>12.592000000000001</v>
      </c>
    </row>
    <row r="1852" spans="1:14" x14ac:dyDescent="0.3">
      <c r="A1852" s="36" t="s">
        <v>13</v>
      </c>
      <c r="B1852" s="4">
        <v>2014</v>
      </c>
      <c r="C1852" s="36" t="s">
        <v>49</v>
      </c>
      <c r="D1852" s="36" t="s">
        <v>515</v>
      </c>
      <c r="E1852" s="41">
        <v>127200</v>
      </c>
      <c r="F1852" s="16">
        <v>189992</v>
      </c>
      <c r="G1852" s="16">
        <v>184058.4</v>
      </c>
      <c r="H1852" s="33">
        <v>2403.1999999999998</v>
      </c>
      <c r="I1852" s="44">
        <v>19202112</v>
      </c>
      <c r="J1852" s="44">
        <v>41976</v>
      </c>
      <c r="K1852" s="46">
        <v>1.4470000000000001</v>
      </c>
      <c r="L1852" s="33">
        <v>20.922000000000001</v>
      </c>
      <c r="M1852" s="33">
        <v>30.341999999999999</v>
      </c>
      <c r="N1852" s="33">
        <v>13.2</v>
      </c>
    </row>
    <row r="1853" spans="1:14" x14ac:dyDescent="0.3">
      <c r="A1853" s="36" t="s">
        <v>18</v>
      </c>
      <c r="B1853" s="4">
        <v>2014</v>
      </c>
      <c r="C1853" s="36" t="s">
        <v>705</v>
      </c>
      <c r="D1853" s="36" t="s">
        <v>515</v>
      </c>
      <c r="E1853" s="41">
        <v>1790</v>
      </c>
      <c r="F1853" s="16">
        <v>34900</v>
      </c>
      <c r="G1853" s="16">
        <v>36141.89</v>
      </c>
      <c r="H1853" s="33">
        <v>2403.1999999999998</v>
      </c>
      <c r="I1853" s="44">
        <v>293180.2644444445</v>
      </c>
      <c r="J1853" s="44">
        <v>590.70000000000005</v>
      </c>
      <c r="K1853" s="46">
        <v>20.190999999999999</v>
      </c>
      <c r="L1853" s="33">
        <v>20.922000000000001</v>
      </c>
      <c r="M1853" s="33">
        <v>30.341999999999999</v>
      </c>
      <c r="N1853" s="33">
        <v>13.2</v>
      </c>
    </row>
    <row r="1854" spans="1:14" x14ac:dyDescent="0.3">
      <c r="A1854" s="36" t="s">
        <v>20</v>
      </c>
      <c r="B1854" s="4">
        <v>2014</v>
      </c>
      <c r="C1854" s="36" t="s">
        <v>27</v>
      </c>
      <c r="D1854" s="36" t="s">
        <v>515</v>
      </c>
      <c r="E1854" s="41">
        <v>3800</v>
      </c>
      <c r="F1854" s="16">
        <v>7500</v>
      </c>
      <c r="G1854" s="16">
        <v>9325.2000000000007</v>
      </c>
      <c r="H1854" s="33">
        <v>2403.1999999999998</v>
      </c>
      <c r="I1854" s="44">
        <v>573648</v>
      </c>
      <c r="J1854" s="44">
        <v>1254</v>
      </c>
      <c r="K1854" s="46">
        <v>2.4540000000000002</v>
      </c>
      <c r="L1854" s="33">
        <v>20.922000000000001</v>
      </c>
      <c r="M1854" s="33">
        <v>30.341999999999999</v>
      </c>
      <c r="N1854" s="33">
        <v>13.2</v>
      </c>
    </row>
    <row r="1855" spans="1:14" x14ac:dyDescent="0.3">
      <c r="A1855" s="36" t="s">
        <v>13</v>
      </c>
      <c r="B1855" s="4">
        <v>2015</v>
      </c>
      <c r="C1855" s="36" t="s">
        <v>49</v>
      </c>
      <c r="D1855" s="36" t="s">
        <v>515</v>
      </c>
      <c r="E1855" s="41">
        <v>128800</v>
      </c>
      <c r="F1855" s="16">
        <v>204001</v>
      </c>
      <c r="G1855" s="16">
        <v>268934.40000000002</v>
      </c>
      <c r="H1855" s="33">
        <v>2593.1999999999998</v>
      </c>
      <c r="I1855" s="44">
        <v>20338808</v>
      </c>
      <c r="J1855" s="44">
        <v>42504</v>
      </c>
      <c r="K1855" s="46">
        <v>2.0880000000000001</v>
      </c>
      <c r="L1855" s="33">
        <v>20.655000000000001</v>
      </c>
      <c r="M1855" s="33">
        <v>30.149000000000001</v>
      </c>
      <c r="N1855" s="33">
        <v>13.194000000000001</v>
      </c>
    </row>
    <row r="1856" spans="1:14" x14ac:dyDescent="0.3">
      <c r="A1856" s="36" t="s">
        <v>18</v>
      </c>
      <c r="B1856" s="4">
        <v>2015</v>
      </c>
      <c r="C1856" s="36" t="s">
        <v>705</v>
      </c>
      <c r="D1856" s="36" t="s">
        <v>515</v>
      </c>
      <c r="E1856" s="41">
        <v>1950</v>
      </c>
      <c r="F1856" s="16">
        <v>40755</v>
      </c>
      <c r="G1856" s="16">
        <v>42412.5</v>
      </c>
      <c r="H1856" s="33">
        <v>2593.1999999999998</v>
      </c>
      <c r="I1856" s="44">
        <v>307924.5</v>
      </c>
      <c r="J1856" s="44">
        <v>643.5</v>
      </c>
      <c r="K1856" s="46">
        <v>21.75</v>
      </c>
      <c r="L1856" s="33">
        <v>20.655000000000001</v>
      </c>
      <c r="M1856" s="33">
        <v>30.149000000000001</v>
      </c>
      <c r="N1856" s="33">
        <v>13.194000000000001</v>
      </c>
    </row>
    <row r="1857" spans="1:14" x14ac:dyDescent="0.3">
      <c r="A1857" s="36" t="s">
        <v>20</v>
      </c>
      <c r="B1857" s="4">
        <v>2015</v>
      </c>
      <c r="C1857" s="36" t="s">
        <v>27</v>
      </c>
      <c r="D1857" s="36" t="s">
        <v>515</v>
      </c>
      <c r="E1857" s="41">
        <v>3910</v>
      </c>
      <c r="F1857" s="16">
        <v>7700</v>
      </c>
      <c r="G1857" s="16">
        <v>7700</v>
      </c>
      <c r="H1857" s="33">
        <v>2593.1999999999998</v>
      </c>
      <c r="I1857" s="44">
        <v>617428.1</v>
      </c>
      <c r="J1857" s="44">
        <v>1290.3</v>
      </c>
      <c r="K1857" s="46">
        <v>1.9693094629156009</v>
      </c>
      <c r="L1857" s="33">
        <v>20.655000000000001</v>
      </c>
      <c r="M1857" s="33">
        <v>30.149000000000001</v>
      </c>
      <c r="N1857" s="33">
        <v>13.194000000000001</v>
      </c>
    </row>
    <row r="1858" spans="1:14" x14ac:dyDescent="0.3">
      <c r="A1858" s="36" t="s">
        <v>22</v>
      </c>
      <c r="B1858" s="4">
        <v>2010</v>
      </c>
      <c r="C1858" s="36" t="s">
        <v>176</v>
      </c>
      <c r="D1858" s="36" t="s">
        <v>237</v>
      </c>
      <c r="E1858" s="41">
        <v>27570</v>
      </c>
      <c r="F1858" s="16">
        <v>19424</v>
      </c>
      <c r="G1858" s="16">
        <v>16872.84</v>
      </c>
      <c r="H1858" s="33">
        <v>1291.9000000000001</v>
      </c>
      <c r="I1858" s="44">
        <v>4579652.7</v>
      </c>
      <c r="J1858" s="44">
        <v>6616.8</v>
      </c>
      <c r="K1858" s="46">
        <v>0.61199999999999999</v>
      </c>
      <c r="L1858" s="33">
        <v>26.712</v>
      </c>
      <c r="M1858" s="33">
        <v>36.570999999999998</v>
      </c>
      <c r="N1858" s="33">
        <v>17.434999999999999</v>
      </c>
    </row>
    <row r="1859" spans="1:14" x14ac:dyDescent="0.3">
      <c r="A1859" s="36" t="s">
        <v>22</v>
      </c>
      <c r="B1859" s="4">
        <v>2010</v>
      </c>
      <c r="C1859" s="36" t="s">
        <v>120</v>
      </c>
      <c r="D1859" s="36" t="s">
        <v>237</v>
      </c>
      <c r="E1859" s="41">
        <v>328</v>
      </c>
      <c r="F1859" s="16">
        <v>276</v>
      </c>
      <c r="G1859" s="16">
        <v>280.11199999999997</v>
      </c>
      <c r="H1859" s="33">
        <v>1291.9000000000001</v>
      </c>
      <c r="I1859" s="44">
        <v>54484.08</v>
      </c>
      <c r="J1859" s="44">
        <v>78.72</v>
      </c>
      <c r="K1859" s="46">
        <v>0.85399999999999998</v>
      </c>
      <c r="L1859" s="33">
        <v>26.712</v>
      </c>
      <c r="M1859" s="33">
        <v>36.570999999999998</v>
      </c>
      <c r="N1859" s="33">
        <v>17.434999999999999</v>
      </c>
    </row>
    <row r="1860" spans="1:14" x14ac:dyDescent="0.3">
      <c r="A1860" s="36" t="s">
        <v>22</v>
      </c>
      <c r="B1860" s="4">
        <v>2010</v>
      </c>
      <c r="C1860" s="36" t="s">
        <v>324</v>
      </c>
      <c r="D1860" s="36" t="s">
        <v>237</v>
      </c>
      <c r="E1860" s="41">
        <v>38276</v>
      </c>
      <c r="F1860" s="16">
        <v>27206</v>
      </c>
      <c r="G1860" s="16">
        <v>23654.567999999999</v>
      </c>
      <c r="H1860" s="33">
        <v>1291.9000000000001</v>
      </c>
      <c r="I1860" s="44">
        <v>6358026.3600000003</v>
      </c>
      <c r="J1860" s="44">
        <v>9186.24</v>
      </c>
      <c r="K1860" s="46">
        <v>0.61799999999999999</v>
      </c>
      <c r="L1860" s="33">
        <v>26.712</v>
      </c>
      <c r="M1860" s="33">
        <v>36.570999999999998</v>
      </c>
      <c r="N1860" s="33">
        <v>17.434999999999999</v>
      </c>
    </row>
    <row r="1861" spans="1:14" x14ac:dyDescent="0.3">
      <c r="A1861" s="36" t="s">
        <v>13</v>
      </c>
      <c r="B1861" s="4">
        <v>2010</v>
      </c>
      <c r="C1861" s="36" t="s">
        <v>176</v>
      </c>
      <c r="D1861" s="36" t="s">
        <v>237</v>
      </c>
      <c r="E1861" s="41">
        <v>678000</v>
      </c>
      <c r="F1861" s="16">
        <v>563000</v>
      </c>
      <c r="G1861" s="16">
        <v>637320</v>
      </c>
      <c r="H1861" s="33">
        <v>1291.9000000000001</v>
      </c>
      <c r="I1861" s="44">
        <v>112622580</v>
      </c>
      <c r="J1861" s="44">
        <v>162720</v>
      </c>
      <c r="K1861" s="46">
        <v>0.94</v>
      </c>
      <c r="L1861" s="33">
        <v>26.712</v>
      </c>
      <c r="M1861" s="33">
        <v>36.570999999999998</v>
      </c>
      <c r="N1861" s="33">
        <v>17.434999999999999</v>
      </c>
    </row>
    <row r="1862" spans="1:14" x14ac:dyDescent="0.3">
      <c r="A1862" s="36" t="s">
        <v>13</v>
      </c>
      <c r="B1862" s="4">
        <v>2010</v>
      </c>
      <c r="C1862" s="36" t="s">
        <v>120</v>
      </c>
      <c r="D1862" s="36" t="s">
        <v>237</v>
      </c>
      <c r="E1862" s="41">
        <v>293000</v>
      </c>
      <c r="F1862" s="16">
        <v>863000</v>
      </c>
      <c r="G1862" s="16">
        <v>615886</v>
      </c>
      <c r="H1862" s="33">
        <v>1291.9000000000001</v>
      </c>
      <c r="I1862" s="44">
        <v>48670230</v>
      </c>
      <c r="J1862" s="44">
        <v>70320</v>
      </c>
      <c r="K1862" s="46">
        <v>2.1019999999999999</v>
      </c>
      <c r="L1862" s="33">
        <v>26.712</v>
      </c>
      <c r="M1862" s="33" t="s">
        <v>679</v>
      </c>
      <c r="N1862" s="33">
        <v>17.434999999999999</v>
      </c>
    </row>
    <row r="1863" spans="1:14" x14ac:dyDescent="0.3">
      <c r="A1863" s="36" t="s">
        <v>13</v>
      </c>
      <c r="B1863" s="4">
        <v>2010</v>
      </c>
      <c r="C1863" s="36" t="s">
        <v>324</v>
      </c>
      <c r="D1863" s="36" t="s">
        <v>237</v>
      </c>
      <c r="E1863" s="41">
        <v>3255000</v>
      </c>
      <c r="F1863" s="16">
        <v>5398000</v>
      </c>
      <c r="G1863" s="16">
        <v>5315415</v>
      </c>
      <c r="H1863" s="33">
        <v>1291.9000000000001</v>
      </c>
      <c r="I1863" s="44">
        <v>540688050</v>
      </c>
      <c r="J1863" s="44">
        <v>781200</v>
      </c>
      <c r="K1863" s="46">
        <v>1.633</v>
      </c>
      <c r="L1863" s="33">
        <v>27.003</v>
      </c>
      <c r="M1863" s="33">
        <v>36.570999999999998</v>
      </c>
      <c r="N1863" s="33">
        <v>17.434999999999999</v>
      </c>
    </row>
    <row r="1864" spans="1:14" x14ac:dyDescent="0.3">
      <c r="A1864" s="36" t="s">
        <v>18</v>
      </c>
      <c r="B1864" s="4">
        <v>2010</v>
      </c>
      <c r="C1864" s="36" t="s">
        <v>324</v>
      </c>
      <c r="D1864" s="36" t="s">
        <v>237</v>
      </c>
      <c r="E1864" s="41">
        <v>14500.738932082502</v>
      </c>
      <c r="F1864" s="16">
        <v>902700</v>
      </c>
      <c r="G1864" s="16">
        <v>902700</v>
      </c>
      <c r="H1864" s="33">
        <v>1291.9000000000001</v>
      </c>
      <c r="I1864" s="44">
        <v>2183017.62</v>
      </c>
      <c r="J1864" s="44">
        <v>3154.08</v>
      </c>
      <c r="K1864" s="46">
        <v>62.252000000000002</v>
      </c>
      <c r="L1864" s="33">
        <v>26.712</v>
      </c>
      <c r="M1864" s="33">
        <v>36.570999999999998</v>
      </c>
      <c r="N1864" s="33">
        <v>17.434999999999999</v>
      </c>
    </row>
    <row r="1865" spans="1:14" x14ac:dyDescent="0.3">
      <c r="A1865" s="36" t="s">
        <v>32</v>
      </c>
      <c r="B1865" s="4">
        <v>2010</v>
      </c>
      <c r="C1865" s="36" t="s">
        <v>176</v>
      </c>
      <c r="D1865" s="36" t="s">
        <v>237</v>
      </c>
      <c r="E1865" s="41">
        <v>35912</v>
      </c>
      <c r="F1865" s="16">
        <v>8295.6720000000005</v>
      </c>
      <c r="G1865" s="16">
        <v>8295.6720000000005</v>
      </c>
      <c r="H1865" s="33">
        <v>1291.9000000000001</v>
      </c>
      <c r="I1865" s="44">
        <v>5965342.3200000003</v>
      </c>
      <c r="J1865" s="44">
        <v>8618.8799999999992</v>
      </c>
      <c r="K1865" s="46">
        <v>0.23100000000000001</v>
      </c>
      <c r="L1865" s="33">
        <v>26.712</v>
      </c>
      <c r="M1865" s="33">
        <v>36.570999999999998</v>
      </c>
      <c r="N1865" s="33">
        <v>17.434999999999999</v>
      </c>
    </row>
    <row r="1866" spans="1:14" x14ac:dyDescent="0.3">
      <c r="A1866" s="36" t="s">
        <v>32</v>
      </c>
      <c r="B1866" s="4">
        <v>2010</v>
      </c>
      <c r="C1866" s="36" t="s">
        <v>120</v>
      </c>
      <c r="D1866" s="36" t="s">
        <v>237</v>
      </c>
      <c r="E1866" s="41">
        <v>8014</v>
      </c>
      <c r="F1866" s="16">
        <v>2980</v>
      </c>
      <c r="G1866" s="16">
        <v>2885.04</v>
      </c>
      <c r="H1866" s="33">
        <v>1291.9000000000001</v>
      </c>
      <c r="I1866" s="44">
        <v>1331205.54</v>
      </c>
      <c r="J1866" s="44">
        <v>1923.36</v>
      </c>
      <c r="K1866" s="46">
        <v>0.36</v>
      </c>
      <c r="L1866" s="33">
        <v>26.712</v>
      </c>
      <c r="M1866" s="33">
        <v>36.570999999999998</v>
      </c>
      <c r="N1866" s="33">
        <v>17.434999999999999</v>
      </c>
    </row>
    <row r="1867" spans="1:14" x14ac:dyDescent="0.3">
      <c r="A1867" s="36" t="s">
        <v>32</v>
      </c>
      <c r="B1867" s="4">
        <v>2010</v>
      </c>
      <c r="C1867" s="36" t="s">
        <v>324</v>
      </c>
      <c r="D1867" s="36" t="s">
        <v>237</v>
      </c>
      <c r="E1867" s="41">
        <v>89773</v>
      </c>
      <c r="F1867" s="16">
        <v>28134</v>
      </c>
      <c r="G1867" s="16">
        <v>25136.440000000002</v>
      </c>
      <c r="H1867" s="33">
        <v>1291.9000000000001</v>
      </c>
      <c r="I1867" s="44">
        <v>14912193.029999999</v>
      </c>
      <c r="J1867" s="44">
        <v>21545.52</v>
      </c>
      <c r="K1867" s="46">
        <v>0.28000000000000003</v>
      </c>
      <c r="L1867" s="33">
        <v>26.712</v>
      </c>
      <c r="M1867" s="33">
        <v>36.570999999999998</v>
      </c>
      <c r="N1867" s="33">
        <v>17.434999999999999</v>
      </c>
    </row>
    <row r="1868" spans="1:14" x14ac:dyDescent="0.3">
      <c r="A1868" s="36" t="s">
        <v>20</v>
      </c>
      <c r="B1868" s="4">
        <v>2010</v>
      </c>
      <c r="C1868" s="36" t="s">
        <v>120</v>
      </c>
      <c r="D1868" s="36" t="s">
        <v>237</v>
      </c>
      <c r="E1868" s="41">
        <v>3116.4179104477612</v>
      </c>
      <c r="F1868" s="16">
        <v>4176</v>
      </c>
      <c r="G1868" s="16">
        <v>4176</v>
      </c>
      <c r="H1868" s="33">
        <v>1291.9000000000001</v>
      </c>
      <c r="I1868" s="44">
        <v>474576.27</v>
      </c>
      <c r="J1868" s="44">
        <v>685.68</v>
      </c>
      <c r="K1868" s="46">
        <v>1.34</v>
      </c>
      <c r="L1868" s="33">
        <v>26.712</v>
      </c>
      <c r="M1868" s="33">
        <v>36.570999999999998</v>
      </c>
      <c r="N1868" s="33">
        <v>17.434999999999999</v>
      </c>
    </row>
    <row r="1869" spans="1:14" x14ac:dyDescent="0.3">
      <c r="A1869" s="36" t="s">
        <v>22</v>
      </c>
      <c r="B1869" s="4">
        <v>2010</v>
      </c>
      <c r="C1869" s="36" t="s">
        <v>49</v>
      </c>
      <c r="D1869" s="36" t="s">
        <v>37</v>
      </c>
      <c r="E1869" s="41">
        <v>150</v>
      </c>
      <c r="F1869" s="16">
        <v>133</v>
      </c>
      <c r="G1869" s="16">
        <v>135</v>
      </c>
      <c r="H1869" s="33">
        <v>4193.3</v>
      </c>
      <c r="I1869" s="44">
        <v>24916.5</v>
      </c>
      <c r="J1869" s="44">
        <v>36</v>
      </c>
      <c r="K1869" s="46">
        <v>0.9</v>
      </c>
      <c r="L1869" s="33">
        <v>25.166</v>
      </c>
      <c r="M1869" s="33">
        <v>34.25</v>
      </c>
      <c r="N1869" s="33">
        <v>17.594000000000001</v>
      </c>
    </row>
    <row r="1870" spans="1:14" x14ac:dyDescent="0.3">
      <c r="A1870" s="36" t="s">
        <v>13</v>
      </c>
      <c r="B1870" s="4">
        <v>2010</v>
      </c>
      <c r="C1870" s="36" t="s">
        <v>49</v>
      </c>
      <c r="D1870" s="36" t="s">
        <v>37</v>
      </c>
      <c r="E1870" s="41">
        <v>30732.340425531915</v>
      </c>
      <c r="F1870" s="16">
        <v>72221</v>
      </c>
      <c r="G1870" s="16">
        <v>72221</v>
      </c>
      <c r="H1870" s="33">
        <v>3209.9868750000001</v>
      </c>
      <c r="I1870" s="44">
        <v>5088281.5199999996</v>
      </c>
      <c r="J1870" s="44">
        <v>7351.68</v>
      </c>
      <c r="K1870" s="46">
        <v>2.35</v>
      </c>
      <c r="L1870" s="33">
        <v>25.166</v>
      </c>
      <c r="M1870" s="33">
        <v>34.25</v>
      </c>
      <c r="N1870" s="33">
        <v>17.594000000000001</v>
      </c>
    </row>
    <row r="1871" spans="1:14" x14ac:dyDescent="0.3">
      <c r="A1871" s="36" t="s">
        <v>13</v>
      </c>
      <c r="B1871" s="4">
        <v>2010</v>
      </c>
      <c r="C1871" s="36" t="s">
        <v>27</v>
      </c>
      <c r="D1871" s="36" t="s">
        <v>37</v>
      </c>
      <c r="E1871" s="41">
        <v>15980</v>
      </c>
      <c r="F1871" s="16">
        <v>42773</v>
      </c>
      <c r="G1871" s="16">
        <v>42826.400000000001</v>
      </c>
      <c r="H1871" s="33">
        <v>-4193.3</v>
      </c>
      <c r="I1871" s="44">
        <v>2654437.7999999998</v>
      </c>
      <c r="J1871" s="44">
        <v>3835.2</v>
      </c>
      <c r="K1871" s="46">
        <v>2.68</v>
      </c>
      <c r="L1871" s="33">
        <v>25.166</v>
      </c>
      <c r="M1871" s="33">
        <v>34.25</v>
      </c>
      <c r="N1871" s="33">
        <v>17.594000000000001</v>
      </c>
    </row>
    <row r="1872" spans="1:14" x14ac:dyDescent="0.3">
      <c r="A1872" s="36" t="s">
        <v>18</v>
      </c>
      <c r="B1872" s="4">
        <v>2010</v>
      </c>
      <c r="C1872" s="36" t="s">
        <v>705</v>
      </c>
      <c r="D1872" s="36" t="s">
        <v>37</v>
      </c>
      <c r="E1872" s="41">
        <v>921</v>
      </c>
      <c r="F1872" s="16">
        <v>49109</v>
      </c>
      <c r="G1872" s="16">
        <v>44866.515000000007</v>
      </c>
      <c r="H1872" s="33">
        <v>4193.3</v>
      </c>
      <c r="I1872" s="44">
        <v>143998.17249999999</v>
      </c>
      <c r="J1872" s="44">
        <v>221.04</v>
      </c>
      <c r="K1872" s="46">
        <v>48.715000000000003</v>
      </c>
      <c r="L1872" s="33">
        <v>25.166</v>
      </c>
      <c r="M1872" s="33" t="s">
        <v>680</v>
      </c>
      <c r="N1872" s="33">
        <v>17.594000000000001</v>
      </c>
    </row>
    <row r="1873" spans="1:14" x14ac:dyDescent="0.3">
      <c r="A1873" s="36" t="s">
        <v>22</v>
      </c>
      <c r="B1873" s="4">
        <v>2011</v>
      </c>
      <c r="C1873" s="36" t="s">
        <v>176</v>
      </c>
      <c r="D1873" s="36" t="s">
        <v>237</v>
      </c>
      <c r="E1873" s="41">
        <v>20228</v>
      </c>
      <c r="F1873" s="16">
        <v>12871</v>
      </c>
      <c r="G1873" s="16">
        <v>11084.944000000001</v>
      </c>
      <c r="H1873" s="33">
        <v>1346.2</v>
      </c>
      <c r="I1873" s="44">
        <v>3388594.56</v>
      </c>
      <c r="J1873" s="44">
        <v>6675.24</v>
      </c>
      <c r="K1873" s="46">
        <v>0.54800000000000004</v>
      </c>
      <c r="L1873" s="33">
        <v>25.805</v>
      </c>
      <c r="M1873" s="33">
        <v>35.503999999999998</v>
      </c>
      <c r="N1873" s="33">
        <v>16.757999999999999</v>
      </c>
    </row>
    <row r="1874" spans="1:14" x14ac:dyDescent="0.3">
      <c r="A1874" s="36" t="s">
        <v>22</v>
      </c>
      <c r="B1874" s="4">
        <v>2011</v>
      </c>
      <c r="C1874" s="36" t="s">
        <v>120</v>
      </c>
      <c r="D1874" s="36" t="s">
        <v>237</v>
      </c>
      <c r="E1874" s="41">
        <v>114</v>
      </c>
      <c r="F1874" s="16" t="s">
        <v>681</v>
      </c>
      <c r="G1874" s="16">
        <v>76.722000000000008</v>
      </c>
      <c r="H1874" s="33">
        <v>1346.2</v>
      </c>
      <c r="I1874" s="44">
        <v>19097.28</v>
      </c>
      <c r="J1874" s="44">
        <v>37.619999999999997</v>
      </c>
      <c r="K1874" s="46">
        <v>0.67300000000000004</v>
      </c>
      <c r="L1874" s="33">
        <v>25.805</v>
      </c>
      <c r="M1874" s="33">
        <v>35.503999999999998</v>
      </c>
      <c r="N1874" s="33">
        <v>16.776442477876099</v>
      </c>
    </row>
    <row r="1875" spans="1:14" x14ac:dyDescent="0.3">
      <c r="A1875" s="36" t="s">
        <v>22</v>
      </c>
      <c r="B1875" s="4">
        <v>2011</v>
      </c>
      <c r="C1875" s="36" t="s">
        <v>324</v>
      </c>
      <c r="D1875" s="36" t="s">
        <v>237</v>
      </c>
      <c r="E1875" s="41">
        <v>34666</v>
      </c>
      <c r="F1875" s="16">
        <v>17961</v>
      </c>
      <c r="G1875" s="16">
        <v>14559.72</v>
      </c>
      <c r="H1875" s="33">
        <v>1346.2</v>
      </c>
      <c r="I1875" s="44">
        <v>5807248.3200000003</v>
      </c>
      <c r="J1875" s="44">
        <v>11439.78</v>
      </c>
      <c r="K1875" s="46">
        <v>0.42</v>
      </c>
      <c r="L1875" s="33">
        <v>25.805</v>
      </c>
      <c r="M1875" s="33">
        <v>35.503999999999998</v>
      </c>
      <c r="N1875" s="33">
        <v>16.757999999999999</v>
      </c>
    </row>
    <row r="1876" spans="1:14" x14ac:dyDescent="0.3">
      <c r="A1876" s="36" t="s">
        <v>13</v>
      </c>
      <c r="B1876" s="4">
        <v>2011</v>
      </c>
      <c r="C1876" s="36" t="s">
        <v>176</v>
      </c>
      <c r="D1876" s="36" t="s">
        <v>237</v>
      </c>
      <c r="E1876" s="41">
        <v>536000</v>
      </c>
      <c r="F1876" s="16">
        <v>428800</v>
      </c>
      <c r="G1876" s="16">
        <v>428800</v>
      </c>
      <c r="H1876" s="33">
        <v>1346.2</v>
      </c>
      <c r="I1876" s="44">
        <v>89790720</v>
      </c>
      <c r="J1876" s="44">
        <v>176880</v>
      </c>
      <c r="K1876" s="46">
        <v>0.8</v>
      </c>
      <c r="L1876" s="33">
        <v>25.805</v>
      </c>
      <c r="M1876" s="33">
        <v>35.503999999999998</v>
      </c>
      <c r="N1876" s="33">
        <v>16.757999999999999</v>
      </c>
    </row>
    <row r="1877" spans="1:14" x14ac:dyDescent="0.3">
      <c r="A1877" s="36" t="s">
        <v>13</v>
      </c>
      <c r="B1877" s="4">
        <v>2011</v>
      </c>
      <c r="C1877" s="36" t="s">
        <v>120</v>
      </c>
      <c r="D1877" s="36" t="s">
        <v>237</v>
      </c>
      <c r="E1877" s="41">
        <v>236000</v>
      </c>
      <c r="F1877" s="16">
        <v>755000</v>
      </c>
      <c r="G1877" s="16">
        <v>557904</v>
      </c>
      <c r="H1877" s="33">
        <v>1346.2</v>
      </c>
      <c r="I1877" s="44">
        <v>39534720</v>
      </c>
      <c r="J1877" s="44">
        <v>77880</v>
      </c>
      <c r="K1877" s="46">
        <v>2.3639999999999999</v>
      </c>
      <c r="L1877" s="33">
        <v>25.805</v>
      </c>
      <c r="M1877" s="33">
        <v>35.503999999999998</v>
      </c>
      <c r="N1877" s="33">
        <v>16.757999999999999</v>
      </c>
    </row>
    <row r="1878" spans="1:14" x14ac:dyDescent="0.3">
      <c r="A1878" s="36" t="s">
        <v>13</v>
      </c>
      <c r="B1878" s="4">
        <v>2011</v>
      </c>
      <c r="C1878" s="36" t="s">
        <v>324</v>
      </c>
      <c r="D1878" s="36" t="s">
        <v>237</v>
      </c>
      <c r="E1878" s="41">
        <v>3233000</v>
      </c>
      <c r="F1878" s="16">
        <v>4633000</v>
      </c>
      <c r="G1878" s="16">
        <v>4542365</v>
      </c>
      <c r="H1878" s="33">
        <v>1346.2</v>
      </c>
      <c r="I1878" s="44">
        <v>541592160</v>
      </c>
      <c r="J1878" s="44">
        <v>1066890</v>
      </c>
      <c r="K1878" s="46">
        <v>1.405</v>
      </c>
      <c r="L1878" s="33">
        <v>25.805</v>
      </c>
      <c r="M1878" s="33">
        <v>35.503999999999998</v>
      </c>
      <c r="N1878" s="33">
        <v>16.757999999999999</v>
      </c>
    </row>
    <row r="1879" spans="1:14" x14ac:dyDescent="0.3">
      <c r="A1879" s="36" t="s">
        <v>18</v>
      </c>
      <c r="B1879" s="4">
        <v>2011</v>
      </c>
      <c r="C1879" s="36" t="s">
        <v>324</v>
      </c>
      <c r="D1879" s="36" t="s">
        <v>237</v>
      </c>
      <c r="E1879" s="41">
        <v>14499</v>
      </c>
      <c r="F1879" s="16">
        <v>884716</v>
      </c>
      <c r="G1879" s="16">
        <v>864314.38800000004</v>
      </c>
      <c r="H1879" s="33">
        <v>1346.2</v>
      </c>
      <c r="I1879" s="44">
        <v>2428872.48</v>
      </c>
      <c r="J1879" s="44">
        <v>4784.67</v>
      </c>
      <c r="K1879" s="46">
        <v>59.612000000000002</v>
      </c>
      <c r="L1879" s="33">
        <v>25.805</v>
      </c>
      <c r="M1879" s="33">
        <v>35.503999999999998</v>
      </c>
      <c r="N1879" s="33">
        <v>16.757999999999999</v>
      </c>
    </row>
    <row r="1880" spans="1:14" x14ac:dyDescent="0.3">
      <c r="A1880" s="36" t="s">
        <v>32</v>
      </c>
      <c r="B1880" s="4">
        <v>2011</v>
      </c>
      <c r="C1880" s="36" t="s">
        <v>176</v>
      </c>
      <c r="D1880" s="36" t="s">
        <v>237</v>
      </c>
      <c r="E1880" s="41">
        <v>29714</v>
      </c>
      <c r="F1880" s="16">
        <v>6032</v>
      </c>
      <c r="G1880" s="16">
        <v>6239.94</v>
      </c>
      <c r="H1880" s="33">
        <v>1346.2</v>
      </c>
      <c r="I1880" s="44">
        <v>4977689.28</v>
      </c>
      <c r="J1880" s="44">
        <v>9805.6200000000008</v>
      </c>
      <c r="K1880" s="46">
        <v>0.21</v>
      </c>
      <c r="L1880" s="33">
        <v>25.805</v>
      </c>
      <c r="M1880" s="33">
        <v>35.503999999999998</v>
      </c>
      <c r="N1880" s="33">
        <v>16.757999999999999</v>
      </c>
    </row>
    <row r="1881" spans="1:14" x14ac:dyDescent="0.3">
      <c r="A1881" s="36" t="s">
        <v>32</v>
      </c>
      <c r="B1881" s="4">
        <v>2011</v>
      </c>
      <c r="C1881" s="36" t="s">
        <v>120</v>
      </c>
      <c r="D1881" s="36" t="s">
        <v>237</v>
      </c>
      <c r="E1881" s="41">
        <v>5980</v>
      </c>
      <c r="F1881" s="16">
        <v>2073</v>
      </c>
      <c r="G1881" s="16">
        <v>1614.6000000000001</v>
      </c>
      <c r="H1881" s="33">
        <v>1346.2</v>
      </c>
      <c r="I1881" s="44">
        <v>1001769.6</v>
      </c>
      <c r="J1881" s="44">
        <v>1973.4</v>
      </c>
      <c r="K1881" s="46">
        <v>0.27</v>
      </c>
      <c r="L1881" s="33">
        <v>25.805</v>
      </c>
      <c r="M1881" s="33">
        <v>35.503999999999998</v>
      </c>
      <c r="N1881" s="33">
        <v>16.757999999999999</v>
      </c>
    </row>
    <row r="1882" spans="1:14" x14ac:dyDescent="0.3">
      <c r="A1882" s="36" t="s">
        <v>32</v>
      </c>
      <c r="B1882" s="4">
        <v>2011</v>
      </c>
      <c r="C1882" s="36" t="s">
        <v>324</v>
      </c>
      <c r="D1882" s="36" t="s">
        <v>237</v>
      </c>
      <c r="E1882" s="41">
        <v>76386</v>
      </c>
      <c r="F1882" s="16">
        <v>21975</v>
      </c>
      <c r="G1882" s="16">
        <v>19325.657999999999</v>
      </c>
      <c r="H1882" s="33">
        <v>1449.4609090909071</v>
      </c>
      <c r="I1882" s="44">
        <v>12796182.720000001</v>
      </c>
      <c r="J1882" s="44">
        <v>25207.38</v>
      </c>
      <c r="K1882" s="46">
        <v>0.253</v>
      </c>
      <c r="L1882" s="33">
        <v>25.805</v>
      </c>
      <c r="M1882" s="33">
        <v>35.503999999999998</v>
      </c>
      <c r="N1882" s="33">
        <v>16.757999999999999</v>
      </c>
    </row>
    <row r="1883" spans="1:14" x14ac:dyDescent="0.3">
      <c r="A1883" s="36" t="s">
        <v>20</v>
      </c>
      <c r="B1883" s="4">
        <v>2011</v>
      </c>
      <c r="C1883" s="36" t="s">
        <v>120</v>
      </c>
      <c r="D1883" s="36" t="s">
        <v>237</v>
      </c>
      <c r="E1883" s="41">
        <v>1461</v>
      </c>
      <c r="F1883" s="16">
        <v>2396</v>
      </c>
      <c r="G1883" s="16">
        <v>2030.79</v>
      </c>
      <c r="H1883" s="33">
        <v>1346.2</v>
      </c>
      <c r="I1883" s="44">
        <v>244746.72</v>
      </c>
      <c r="J1883" s="44">
        <v>482.13</v>
      </c>
      <c r="K1883" s="46">
        <v>1.39</v>
      </c>
      <c r="L1883" s="33">
        <v>25.805</v>
      </c>
      <c r="M1883" s="33">
        <v>35.503999999999998</v>
      </c>
      <c r="N1883" s="33">
        <v>16.757999999999999</v>
      </c>
    </row>
    <row r="1884" spans="1:14" x14ac:dyDescent="0.3">
      <c r="A1884" s="36" t="s">
        <v>22</v>
      </c>
      <c r="B1884" s="4">
        <v>2011</v>
      </c>
      <c r="C1884" s="36" t="s">
        <v>49</v>
      </c>
      <c r="D1884" s="36" t="s">
        <v>37</v>
      </c>
      <c r="E1884" s="41">
        <v>150</v>
      </c>
      <c r="F1884" s="16">
        <v>137</v>
      </c>
      <c r="G1884" s="16">
        <v>139.5</v>
      </c>
      <c r="H1884" s="33">
        <v>3340.395</v>
      </c>
      <c r="I1884" s="44">
        <v>25128</v>
      </c>
      <c r="J1884" s="44">
        <v>49.5</v>
      </c>
      <c r="K1884" s="46">
        <v>0.93</v>
      </c>
      <c r="L1884" s="33">
        <v>24.785</v>
      </c>
      <c r="M1884" s="33">
        <v>33.94</v>
      </c>
      <c r="N1884" s="33">
        <v>16.986999999999998</v>
      </c>
    </row>
    <row r="1885" spans="1:14" x14ac:dyDescent="0.3">
      <c r="A1885" s="36" t="s">
        <v>13</v>
      </c>
      <c r="B1885" s="4">
        <v>2011</v>
      </c>
      <c r="C1885" s="36" t="s">
        <v>49</v>
      </c>
      <c r="D1885" s="36" t="s">
        <v>37</v>
      </c>
      <c r="E1885" s="41">
        <v>31247</v>
      </c>
      <c r="F1885" s="16">
        <v>78770</v>
      </c>
      <c r="G1885" s="16">
        <v>77961.264999999999</v>
      </c>
      <c r="H1885" s="33">
        <v>3340.395</v>
      </c>
      <c r="I1885" s="44">
        <v>5234497.4400000004</v>
      </c>
      <c r="J1885" s="44">
        <v>10311.51</v>
      </c>
      <c r="K1885" s="46">
        <v>2.4950000000000001</v>
      </c>
      <c r="L1885" s="33">
        <v>24.785</v>
      </c>
      <c r="M1885" s="33">
        <v>33.94</v>
      </c>
      <c r="N1885" s="33">
        <v>16.986999999999998</v>
      </c>
    </row>
    <row r="1886" spans="1:14" x14ac:dyDescent="0.3">
      <c r="A1886" s="36" t="s">
        <v>13</v>
      </c>
      <c r="B1886" s="4">
        <v>2011</v>
      </c>
      <c r="C1886" s="36" t="s">
        <v>27</v>
      </c>
      <c r="D1886" s="36" t="s">
        <v>37</v>
      </c>
      <c r="E1886" s="41">
        <v>15990</v>
      </c>
      <c r="F1886" s="16">
        <v>43221</v>
      </c>
      <c r="G1886" s="16">
        <v>43173</v>
      </c>
      <c r="H1886" s="33">
        <v>3340.395</v>
      </c>
      <c r="I1886" s="44">
        <v>2678644.7999999998</v>
      </c>
      <c r="J1886" s="44">
        <v>5276.7</v>
      </c>
      <c r="K1886" s="46">
        <v>2.7</v>
      </c>
      <c r="L1886" s="33">
        <v>24.785</v>
      </c>
      <c r="M1886" s="33">
        <v>33.94</v>
      </c>
      <c r="N1886" s="33">
        <v>16.986999999999998</v>
      </c>
    </row>
    <row r="1887" spans="1:14" x14ac:dyDescent="0.3">
      <c r="A1887" s="36" t="s">
        <v>18</v>
      </c>
      <c r="B1887" s="4">
        <v>2011</v>
      </c>
      <c r="C1887" s="36" t="s">
        <v>705</v>
      </c>
      <c r="D1887" s="36" t="s">
        <v>37</v>
      </c>
      <c r="E1887" s="41">
        <v>915</v>
      </c>
      <c r="F1887" s="16">
        <v>46584</v>
      </c>
      <c r="G1887" s="16">
        <v>43261.200000000004</v>
      </c>
      <c r="H1887" s="33">
        <v>3340.395</v>
      </c>
      <c r="I1887" s="44">
        <v>153280.79999999999</v>
      </c>
      <c r="J1887" s="44">
        <v>301.95</v>
      </c>
      <c r="K1887" s="46">
        <v>47.28</v>
      </c>
      <c r="L1887" s="33">
        <v>24.785</v>
      </c>
      <c r="M1887" s="33">
        <v>33.94</v>
      </c>
      <c r="N1887" s="33">
        <v>16.986999999999998</v>
      </c>
    </row>
    <row r="1888" spans="1:14" x14ac:dyDescent="0.3">
      <c r="A1888" s="36" t="s">
        <v>22</v>
      </c>
      <c r="B1888" s="4">
        <v>2012</v>
      </c>
      <c r="C1888" s="36" t="s">
        <v>120</v>
      </c>
      <c r="D1888" s="36" t="s">
        <v>237</v>
      </c>
      <c r="E1888" s="41">
        <v>17502</v>
      </c>
      <c r="F1888" s="16">
        <v>12599</v>
      </c>
      <c r="G1888" s="16">
        <v>11061.263999999999</v>
      </c>
      <c r="H1888" s="33">
        <v>1430.2</v>
      </c>
      <c r="I1888" s="44">
        <v>2639301.6</v>
      </c>
      <c r="J1888" s="44">
        <v>5425.62</v>
      </c>
      <c r="K1888" s="46">
        <v>0.63200000000000001</v>
      </c>
      <c r="L1888" s="33">
        <v>26.175000000000001</v>
      </c>
      <c r="M1888" s="33">
        <v>36.255000000000003</v>
      </c>
      <c r="N1888" s="33">
        <v>16.035</v>
      </c>
    </row>
    <row r="1889" spans="1:14" x14ac:dyDescent="0.3">
      <c r="A1889" s="36" t="s">
        <v>22</v>
      </c>
      <c r="B1889" s="4">
        <v>2012</v>
      </c>
      <c r="C1889" s="36" t="s">
        <v>120</v>
      </c>
      <c r="D1889" s="36" t="s">
        <v>237</v>
      </c>
      <c r="E1889" s="41">
        <v>119</v>
      </c>
      <c r="F1889" s="16">
        <v>94</v>
      </c>
      <c r="G1889" s="16">
        <v>99.126999999999995</v>
      </c>
      <c r="H1889" s="33">
        <v>1430.2</v>
      </c>
      <c r="I1889" s="44">
        <v>17945.2</v>
      </c>
      <c r="J1889" s="44">
        <v>36.89</v>
      </c>
      <c r="K1889" s="46">
        <v>0.83299999999999996</v>
      </c>
      <c r="L1889" s="33">
        <v>26.175000000000001</v>
      </c>
      <c r="M1889" s="33">
        <v>36.255000000000003</v>
      </c>
      <c r="N1889" s="33">
        <v>16.035</v>
      </c>
    </row>
    <row r="1890" spans="1:14" x14ac:dyDescent="0.3">
      <c r="A1890" s="36" t="s">
        <v>22</v>
      </c>
      <c r="B1890" s="4">
        <v>2012</v>
      </c>
      <c r="C1890" s="36" t="s">
        <v>324</v>
      </c>
      <c r="D1890" s="36" t="s">
        <v>237</v>
      </c>
      <c r="E1890" s="41">
        <v>39551</v>
      </c>
      <c r="F1890" s="16">
        <v>31335</v>
      </c>
      <c r="G1890" s="16">
        <v>27013.333000000002</v>
      </c>
      <c r="H1890" s="33">
        <v>1430.2</v>
      </c>
      <c r="I1890" s="44">
        <v>5964290.7999999998</v>
      </c>
      <c r="J1890" s="44">
        <v>4850.2657142857151</v>
      </c>
      <c r="K1890" s="46">
        <v>0.68300000000000005</v>
      </c>
      <c r="L1890" s="33">
        <v>26.175000000000001</v>
      </c>
      <c r="M1890" s="33">
        <v>36.255000000000003</v>
      </c>
      <c r="N1890" s="33">
        <v>16.035</v>
      </c>
    </row>
    <row r="1891" spans="1:14" x14ac:dyDescent="0.3">
      <c r="A1891" s="36" t="s">
        <v>13</v>
      </c>
      <c r="B1891" s="4">
        <v>2012</v>
      </c>
      <c r="C1891" s="36" t="s">
        <v>176</v>
      </c>
      <c r="D1891" s="36" t="s">
        <v>237</v>
      </c>
      <c r="E1891" s="41">
        <v>561000</v>
      </c>
      <c r="F1891" s="16">
        <v>970000</v>
      </c>
      <c r="G1891" s="16">
        <v>875160</v>
      </c>
      <c r="H1891" s="33">
        <v>1430.2</v>
      </c>
      <c r="I1891" s="44">
        <v>84598800</v>
      </c>
      <c r="J1891" s="44">
        <v>173910</v>
      </c>
      <c r="K1891" s="46">
        <v>1.56</v>
      </c>
      <c r="L1891" s="33">
        <v>26.175000000000001</v>
      </c>
      <c r="M1891" s="33">
        <v>36.255000000000003</v>
      </c>
      <c r="N1891" s="33">
        <v>16.035</v>
      </c>
    </row>
    <row r="1892" spans="1:14" x14ac:dyDescent="0.3">
      <c r="A1892" s="36" t="s">
        <v>13</v>
      </c>
      <c r="B1892" s="4">
        <v>2012</v>
      </c>
      <c r="C1892" s="36" t="s">
        <v>120</v>
      </c>
      <c r="D1892" s="36" t="s">
        <v>237</v>
      </c>
      <c r="E1892" s="41">
        <v>8629000</v>
      </c>
      <c r="F1892" s="16">
        <v>868000</v>
      </c>
      <c r="G1892" s="16">
        <v>664433</v>
      </c>
      <c r="H1892" s="33">
        <v>1430.2</v>
      </c>
      <c r="I1892" s="44">
        <v>1301253200</v>
      </c>
      <c r="J1892" s="44">
        <v>2674990</v>
      </c>
      <c r="K1892" s="46">
        <v>7.6999999999999999E-2</v>
      </c>
      <c r="L1892" s="33">
        <v>26.175000000000001</v>
      </c>
      <c r="M1892" s="33">
        <v>36.255000000000003</v>
      </c>
      <c r="N1892" s="33">
        <v>16.035</v>
      </c>
    </row>
    <row r="1893" spans="1:14" x14ac:dyDescent="0.3">
      <c r="A1893" s="36" t="s">
        <v>13</v>
      </c>
      <c r="B1893" s="4">
        <v>2012</v>
      </c>
      <c r="C1893" s="36" t="s">
        <v>324</v>
      </c>
      <c r="D1893" s="36" t="s">
        <v>237</v>
      </c>
      <c r="E1893" s="41">
        <v>3188000</v>
      </c>
      <c r="F1893" s="16">
        <v>7658000</v>
      </c>
      <c r="G1893" s="16">
        <v>7941308</v>
      </c>
      <c r="H1893" s="33">
        <v>1430.2</v>
      </c>
      <c r="I1893" s="44">
        <v>480750400</v>
      </c>
      <c r="J1893" s="44">
        <v>988280</v>
      </c>
      <c r="K1893" s="46">
        <v>2.4910000000000001</v>
      </c>
      <c r="L1893" s="33">
        <v>26.175000000000001</v>
      </c>
      <c r="M1893" s="33">
        <v>36.255000000000003</v>
      </c>
      <c r="N1893" s="33">
        <v>16.035</v>
      </c>
    </row>
    <row r="1894" spans="1:14" x14ac:dyDescent="0.3">
      <c r="A1894" s="36" t="s">
        <v>18</v>
      </c>
      <c r="B1894" s="4">
        <v>2012</v>
      </c>
      <c r="C1894" s="36" t="s">
        <v>324</v>
      </c>
      <c r="D1894" s="36" t="s">
        <v>237</v>
      </c>
      <c r="E1894" s="41">
        <v>14530</v>
      </c>
      <c r="F1894" s="16">
        <v>952370</v>
      </c>
      <c r="G1894" s="16">
        <v>984581.86</v>
      </c>
      <c r="H1894" s="33">
        <v>1430.2</v>
      </c>
      <c r="I1894" s="44">
        <v>2191124</v>
      </c>
      <c r="J1894" s="44">
        <v>4504.3</v>
      </c>
      <c r="K1894" s="46">
        <v>67.762</v>
      </c>
      <c r="L1894" s="33">
        <v>26.175000000000001</v>
      </c>
      <c r="M1894" s="33">
        <v>36.255000000000003</v>
      </c>
      <c r="N1894" s="33">
        <v>16.035</v>
      </c>
    </row>
    <row r="1895" spans="1:14" x14ac:dyDescent="0.3">
      <c r="A1895" s="36" t="s">
        <v>32</v>
      </c>
      <c r="B1895" s="4">
        <v>2012</v>
      </c>
      <c r="C1895" s="36" t="s">
        <v>176</v>
      </c>
      <c r="D1895" s="36" t="s">
        <v>237</v>
      </c>
      <c r="E1895" s="41">
        <v>27091</v>
      </c>
      <c r="F1895" s="16">
        <v>7941</v>
      </c>
      <c r="G1895" s="16">
        <v>7531.2980000000007</v>
      </c>
      <c r="H1895" s="33">
        <v>1430.2</v>
      </c>
      <c r="I1895" s="44">
        <v>4085322.8</v>
      </c>
      <c r="J1895" s="44">
        <v>8398.2099999999991</v>
      </c>
      <c r="K1895" s="46">
        <v>0.27800000000000002</v>
      </c>
      <c r="L1895" s="33">
        <v>26.175000000000001</v>
      </c>
      <c r="M1895" s="33">
        <v>36.255000000000003</v>
      </c>
      <c r="N1895" s="33">
        <v>16.035</v>
      </c>
    </row>
    <row r="1896" spans="1:14" x14ac:dyDescent="0.3">
      <c r="A1896" s="36" t="s">
        <v>32</v>
      </c>
      <c r="B1896" s="4">
        <v>2012</v>
      </c>
      <c r="C1896" s="36" t="s">
        <v>120</v>
      </c>
      <c r="D1896" s="36" t="s">
        <v>237</v>
      </c>
      <c r="E1896" s="41">
        <v>5021</v>
      </c>
      <c r="F1896" s="16">
        <v>1901</v>
      </c>
      <c r="G1896" s="16">
        <v>2013.421</v>
      </c>
      <c r="H1896" s="33">
        <v>1430.2</v>
      </c>
      <c r="I1896" s="44">
        <v>757166.8</v>
      </c>
      <c r="J1896" s="44">
        <v>1556.51</v>
      </c>
      <c r="K1896" s="46">
        <v>0.40100000000000002</v>
      </c>
      <c r="L1896" s="33">
        <v>26.175000000000001</v>
      </c>
      <c r="M1896" s="33">
        <v>36.255000000000003</v>
      </c>
      <c r="N1896" s="33">
        <v>16.035</v>
      </c>
    </row>
    <row r="1897" spans="1:14" x14ac:dyDescent="0.3">
      <c r="A1897" s="36" t="s">
        <v>32</v>
      </c>
      <c r="B1897" s="4">
        <v>2012</v>
      </c>
      <c r="C1897" s="36" t="s">
        <v>324</v>
      </c>
      <c r="D1897" s="36" t="s">
        <v>237</v>
      </c>
      <c r="E1897" s="41">
        <v>79881</v>
      </c>
      <c r="F1897" s="16">
        <v>27544</v>
      </c>
      <c r="G1897" s="16">
        <v>26919.897000000001</v>
      </c>
      <c r="H1897" s="33">
        <v>1430.2</v>
      </c>
      <c r="I1897" s="44">
        <v>12046054.800000001</v>
      </c>
      <c r="J1897" s="44">
        <v>24763.11</v>
      </c>
      <c r="K1897" s="46">
        <v>0.33700000000000002</v>
      </c>
      <c r="L1897" s="33">
        <v>26.175000000000001</v>
      </c>
      <c r="M1897" s="33">
        <v>36.255000000000003</v>
      </c>
      <c r="N1897" s="33">
        <v>16.035</v>
      </c>
    </row>
    <row r="1898" spans="1:14" x14ac:dyDescent="0.3">
      <c r="A1898" s="36" t="s">
        <v>20</v>
      </c>
      <c r="B1898" s="4">
        <v>2012</v>
      </c>
      <c r="C1898" s="36" t="s">
        <v>120</v>
      </c>
      <c r="D1898" s="36" t="s">
        <v>237</v>
      </c>
      <c r="E1898" s="41">
        <v>1039</v>
      </c>
      <c r="F1898" s="16">
        <v>1686.297</v>
      </c>
      <c r="G1898" s="16">
        <v>1686.297</v>
      </c>
      <c r="H1898" s="33">
        <v>1430.2</v>
      </c>
      <c r="I1898" s="44">
        <v>156681.20000000001</v>
      </c>
      <c r="J1898" s="44">
        <v>322.08999999999997</v>
      </c>
      <c r="K1898" s="46">
        <v>1.623</v>
      </c>
      <c r="L1898" s="33">
        <v>26.175000000000001</v>
      </c>
      <c r="M1898" s="33">
        <v>36.255000000000003</v>
      </c>
      <c r="N1898" s="33">
        <v>16.035</v>
      </c>
    </row>
    <row r="1899" spans="1:14" x14ac:dyDescent="0.3">
      <c r="A1899" s="36" t="s">
        <v>22</v>
      </c>
      <c r="B1899" s="4">
        <v>2012</v>
      </c>
      <c r="C1899" s="36" t="s">
        <v>49</v>
      </c>
      <c r="D1899" s="36" t="s">
        <v>37</v>
      </c>
      <c r="E1899" s="41">
        <v>45.454545454545453</v>
      </c>
      <c r="F1899" s="16">
        <v>50</v>
      </c>
      <c r="G1899" s="16">
        <v>50</v>
      </c>
      <c r="H1899" s="33">
        <v>3048.9</v>
      </c>
      <c r="I1899" s="44">
        <v>7238.4</v>
      </c>
      <c r="J1899" s="44">
        <v>14.88</v>
      </c>
      <c r="K1899" s="46">
        <v>1.1000000000000001</v>
      </c>
      <c r="L1899" s="33">
        <v>25.143000000000001</v>
      </c>
      <c r="M1899" s="33">
        <v>34.911999999999999</v>
      </c>
      <c r="N1899" s="33">
        <v>17.088000000000001</v>
      </c>
    </row>
    <row r="1900" spans="1:14" x14ac:dyDescent="0.3">
      <c r="A1900" s="36" t="s">
        <v>13</v>
      </c>
      <c r="B1900" s="4">
        <v>2012</v>
      </c>
      <c r="C1900" s="36" t="s">
        <v>49</v>
      </c>
      <c r="D1900" s="36" t="s">
        <v>37</v>
      </c>
      <c r="E1900" s="41">
        <v>31255</v>
      </c>
      <c r="F1900" s="16">
        <v>81229</v>
      </c>
      <c r="G1900" s="16">
        <v>80950.45</v>
      </c>
      <c r="H1900" s="33">
        <v>3048.9</v>
      </c>
      <c r="I1900" s="44">
        <v>4713254</v>
      </c>
      <c r="J1900" s="44">
        <v>9689.0499999999993</v>
      </c>
      <c r="K1900" s="46">
        <v>2.59</v>
      </c>
      <c r="L1900" s="33">
        <v>25.143000000000001</v>
      </c>
      <c r="M1900" s="33">
        <v>34.911999999999999</v>
      </c>
      <c r="N1900" s="33">
        <v>17.088000000000001</v>
      </c>
    </row>
    <row r="1901" spans="1:14" x14ac:dyDescent="0.3">
      <c r="A1901" s="36" t="s">
        <v>13</v>
      </c>
      <c r="B1901" s="4">
        <v>2012</v>
      </c>
      <c r="C1901" s="36" t="s">
        <v>27</v>
      </c>
      <c r="D1901" s="36" t="s">
        <v>37</v>
      </c>
      <c r="E1901" s="41">
        <v>14575</v>
      </c>
      <c r="F1901" s="16">
        <v>41592</v>
      </c>
      <c r="G1901" s="16">
        <v>41538.75</v>
      </c>
      <c r="H1901" s="33">
        <v>3048.9</v>
      </c>
      <c r="I1901" s="44">
        <v>2197910</v>
      </c>
      <c r="J1901" s="44">
        <v>4518.25</v>
      </c>
      <c r="K1901" s="46">
        <v>2.85</v>
      </c>
      <c r="L1901" s="33">
        <v>25.143000000000001</v>
      </c>
      <c r="M1901" s="33">
        <v>34.911999999999999</v>
      </c>
      <c r="N1901" s="33">
        <v>17.088000000000001</v>
      </c>
    </row>
    <row r="1902" spans="1:14" x14ac:dyDescent="0.3">
      <c r="A1902" s="36" t="s">
        <v>18</v>
      </c>
      <c r="B1902" s="4">
        <v>2012</v>
      </c>
      <c r="C1902" s="36" t="s">
        <v>49</v>
      </c>
      <c r="D1902" s="36" t="s">
        <v>37</v>
      </c>
      <c r="E1902" s="41">
        <v>854</v>
      </c>
      <c r="F1902" s="16">
        <v>46055</v>
      </c>
      <c r="G1902" s="16">
        <v>40791.31</v>
      </c>
      <c r="H1902" s="33">
        <v>3048.9</v>
      </c>
      <c r="I1902" s="44">
        <v>128783.2</v>
      </c>
      <c r="J1902" s="44">
        <v>264.74</v>
      </c>
      <c r="K1902" s="46">
        <v>47.765000000000001</v>
      </c>
      <c r="L1902" s="33">
        <v>25.143000000000001</v>
      </c>
      <c r="M1902" s="33">
        <v>34.911999999999999</v>
      </c>
      <c r="N1902" s="33">
        <v>17.088000000000001</v>
      </c>
    </row>
    <row r="1903" spans="1:14" x14ac:dyDescent="0.3">
      <c r="A1903" s="36" t="s">
        <v>22</v>
      </c>
      <c r="B1903" s="4">
        <v>2013</v>
      </c>
      <c r="C1903" s="36" t="s">
        <v>176</v>
      </c>
      <c r="D1903" s="36" t="s">
        <v>237</v>
      </c>
      <c r="E1903" s="41">
        <v>15768</v>
      </c>
      <c r="F1903" s="16" t="s">
        <v>684</v>
      </c>
      <c r="G1903" s="16">
        <v>9429.2639999999992</v>
      </c>
      <c r="H1903" s="33">
        <v>1632.4</v>
      </c>
      <c r="I1903" s="44">
        <v>2278318.3199999998</v>
      </c>
      <c r="J1903" s="44">
        <v>4257.3599999999997</v>
      </c>
      <c r="K1903" s="46">
        <v>0.59799999999999998</v>
      </c>
      <c r="L1903" s="33">
        <v>25.940999999999999</v>
      </c>
      <c r="M1903" s="33">
        <v>35.655999999999999</v>
      </c>
      <c r="N1903" s="33">
        <v>16.667000000000002</v>
      </c>
    </row>
    <row r="1904" spans="1:14" x14ac:dyDescent="0.3">
      <c r="A1904" s="36" t="s">
        <v>22</v>
      </c>
      <c r="B1904" s="4">
        <v>2013</v>
      </c>
      <c r="C1904" s="36" t="s">
        <v>120</v>
      </c>
      <c r="D1904" s="36" t="s">
        <v>237</v>
      </c>
      <c r="E1904" s="41">
        <v>229</v>
      </c>
      <c r="F1904" s="16">
        <v>191</v>
      </c>
      <c r="G1904" s="16">
        <v>173.124</v>
      </c>
      <c r="H1904" s="33">
        <v>1632.4</v>
      </c>
      <c r="I1904" s="44">
        <v>33088.21</v>
      </c>
      <c r="J1904" s="44">
        <v>61.83</v>
      </c>
      <c r="K1904" s="46">
        <v>0.75600000000000001</v>
      </c>
      <c r="L1904" s="33">
        <v>25.940999999999999</v>
      </c>
      <c r="M1904" s="33">
        <v>35.655999999999999</v>
      </c>
      <c r="N1904" s="33">
        <v>16.667000000000002</v>
      </c>
    </row>
    <row r="1905" spans="1:14" x14ac:dyDescent="0.3">
      <c r="A1905" s="36" t="s">
        <v>22</v>
      </c>
      <c r="B1905" s="4">
        <v>2013</v>
      </c>
      <c r="C1905" s="36" t="s">
        <v>324</v>
      </c>
      <c r="D1905" s="36" t="s">
        <v>237</v>
      </c>
      <c r="E1905" s="41">
        <v>40637</v>
      </c>
      <c r="F1905" s="16">
        <v>34102</v>
      </c>
      <c r="G1905" s="16">
        <v>34866.546000000002</v>
      </c>
      <c r="H1905" s="33">
        <v>1632.4</v>
      </c>
      <c r="I1905" s="44">
        <v>5871640.1299999999</v>
      </c>
      <c r="J1905" s="44">
        <v>10971.99</v>
      </c>
      <c r="K1905" s="46">
        <v>0.85799999999999998</v>
      </c>
      <c r="L1905" s="33">
        <v>25.940999999999999</v>
      </c>
      <c r="M1905" s="33">
        <v>36.058148148148199</v>
      </c>
      <c r="N1905" s="33">
        <v>16.667000000000002</v>
      </c>
    </row>
    <row r="1906" spans="1:14" x14ac:dyDescent="0.3">
      <c r="A1906" s="36" t="s">
        <v>13</v>
      </c>
      <c r="B1906" s="4">
        <v>2013</v>
      </c>
      <c r="C1906" s="36" t="s">
        <v>176</v>
      </c>
      <c r="D1906" s="36" t="s">
        <v>237</v>
      </c>
      <c r="E1906" s="41">
        <v>582000</v>
      </c>
      <c r="F1906" s="16">
        <v>851000</v>
      </c>
      <c r="G1906" s="16">
        <v>754854</v>
      </c>
      <c r="H1906" s="33">
        <v>1632.4</v>
      </c>
      <c r="I1906" s="44">
        <v>84093180</v>
      </c>
      <c r="J1906" s="44">
        <v>157140</v>
      </c>
      <c r="K1906" s="46">
        <v>1.2969999999999999</v>
      </c>
      <c r="L1906" s="33">
        <v>25.940999999999999</v>
      </c>
      <c r="M1906" s="33">
        <v>35.655999999999999</v>
      </c>
      <c r="N1906" s="33">
        <v>16.667000000000002</v>
      </c>
    </row>
    <row r="1907" spans="1:14" x14ac:dyDescent="0.3">
      <c r="A1907" s="36" t="s">
        <v>13</v>
      </c>
      <c r="B1907" s="4">
        <v>2013</v>
      </c>
      <c r="C1907" s="36" t="s">
        <v>120</v>
      </c>
      <c r="D1907" s="36" t="s">
        <v>237</v>
      </c>
      <c r="E1907" s="41">
        <v>300000</v>
      </c>
      <c r="F1907" s="16">
        <v>1025000</v>
      </c>
      <c r="G1907" s="16">
        <v>857100.00000000012</v>
      </c>
      <c r="H1907" s="33">
        <v>1632.4</v>
      </c>
      <c r="I1907" s="44">
        <v>43347000</v>
      </c>
      <c r="J1907" s="44">
        <v>538479.78275862068</v>
      </c>
      <c r="K1907" s="46">
        <v>2.8570000000000002</v>
      </c>
      <c r="L1907" s="33">
        <v>25.940999999999999</v>
      </c>
      <c r="M1907" s="33">
        <v>35.655999999999999</v>
      </c>
      <c r="N1907" s="33">
        <v>16.667000000000002</v>
      </c>
    </row>
    <row r="1908" spans="1:14" x14ac:dyDescent="0.3">
      <c r="A1908" s="36" t="s">
        <v>13</v>
      </c>
      <c r="B1908" s="4">
        <v>2013</v>
      </c>
      <c r="C1908" s="36" t="s">
        <v>324</v>
      </c>
      <c r="D1908" s="36" t="s">
        <v>237</v>
      </c>
      <c r="E1908" s="41" t="s">
        <v>685</v>
      </c>
      <c r="F1908" s="16">
        <v>5734000</v>
      </c>
      <c r="G1908" s="16">
        <v>6111194</v>
      </c>
      <c r="H1908" s="33">
        <v>1632.4</v>
      </c>
      <c r="I1908" s="44">
        <v>476528020</v>
      </c>
      <c r="J1908" s="44">
        <v>890460</v>
      </c>
      <c r="K1908" s="46">
        <v>1.853</v>
      </c>
      <c r="L1908" s="33">
        <v>25.940999999999999</v>
      </c>
      <c r="M1908" s="33">
        <v>35.655999999999999</v>
      </c>
      <c r="N1908" s="33">
        <v>16.667000000000002</v>
      </c>
    </row>
    <row r="1909" spans="1:14" x14ac:dyDescent="0.3">
      <c r="A1909" s="36" t="s">
        <v>18</v>
      </c>
      <c r="B1909" s="4">
        <v>2013</v>
      </c>
      <c r="C1909" s="36" t="s">
        <v>324</v>
      </c>
      <c r="D1909" s="36" t="s">
        <v>237</v>
      </c>
      <c r="E1909" s="41">
        <v>14213</v>
      </c>
      <c r="F1909" s="16">
        <v>936514</v>
      </c>
      <c r="G1909" s="16">
        <v>883835.40500000003</v>
      </c>
      <c r="H1909" s="33">
        <v>1632.4</v>
      </c>
      <c r="I1909" s="44">
        <v>2053636.37</v>
      </c>
      <c r="J1909" s="44">
        <v>3837.51</v>
      </c>
      <c r="K1909" s="46">
        <v>62.185000000000002</v>
      </c>
      <c r="L1909" s="33">
        <v>25.940999999999999</v>
      </c>
      <c r="M1909" s="33">
        <v>35.655999999999999</v>
      </c>
      <c r="N1909" s="33">
        <v>16.667000000000002</v>
      </c>
    </row>
    <row r="1910" spans="1:14" x14ac:dyDescent="0.3">
      <c r="A1910" s="36" t="s">
        <v>32</v>
      </c>
      <c r="B1910" s="4">
        <v>2013</v>
      </c>
      <c r="C1910" s="36" t="s">
        <v>176</v>
      </c>
      <c r="D1910" s="36" t="s">
        <v>237</v>
      </c>
      <c r="E1910" s="41">
        <v>27587</v>
      </c>
      <c r="F1910" s="16">
        <v>8298</v>
      </c>
      <c r="G1910" s="16">
        <v>7007.098</v>
      </c>
      <c r="H1910" s="33">
        <v>1632.4</v>
      </c>
      <c r="I1910" s="44">
        <v>3986045.63</v>
      </c>
      <c r="J1910" s="44">
        <v>7448.49</v>
      </c>
      <c r="K1910" s="46">
        <v>0.254</v>
      </c>
      <c r="L1910" s="33">
        <v>25.940999999999999</v>
      </c>
      <c r="M1910" s="33">
        <v>35.655999999999999</v>
      </c>
      <c r="N1910" s="33">
        <v>16.667000000000002</v>
      </c>
    </row>
    <row r="1911" spans="1:14" x14ac:dyDescent="0.3">
      <c r="A1911" s="36" t="s">
        <v>32</v>
      </c>
      <c r="B1911" s="4">
        <v>2013</v>
      </c>
      <c r="C1911" s="36" t="s">
        <v>120</v>
      </c>
      <c r="D1911" s="36" t="s">
        <v>237</v>
      </c>
      <c r="E1911" s="41">
        <v>3008</v>
      </c>
      <c r="F1911" s="16">
        <v>1344</v>
      </c>
      <c r="G1911" s="16">
        <v>1152.0640000000001</v>
      </c>
      <c r="H1911" s="33">
        <v>1632.4</v>
      </c>
      <c r="I1911" s="44">
        <v>434625.92</v>
      </c>
      <c r="J1911" s="44">
        <v>812.16</v>
      </c>
      <c r="K1911" s="46">
        <v>0.38300000000000001</v>
      </c>
      <c r="L1911" s="33">
        <v>25.940999999999999</v>
      </c>
      <c r="M1911" s="33">
        <v>35.655999999999999</v>
      </c>
      <c r="N1911" s="33">
        <v>16.667000000000002</v>
      </c>
    </row>
    <row r="1912" spans="1:14" x14ac:dyDescent="0.3">
      <c r="A1912" s="36" t="s">
        <v>32</v>
      </c>
      <c r="B1912" s="4">
        <v>2013</v>
      </c>
      <c r="C1912" s="36" t="s">
        <v>324</v>
      </c>
      <c r="D1912" s="36" t="s">
        <v>237</v>
      </c>
      <c r="E1912" s="41">
        <v>54210</v>
      </c>
      <c r="F1912" s="16">
        <v>16697</v>
      </c>
      <c r="G1912" s="16">
        <v>17509.830000000002</v>
      </c>
      <c r="H1912" s="33">
        <v>1632.4</v>
      </c>
      <c r="I1912" s="44">
        <v>7832802.9000000004</v>
      </c>
      <c r="J1912" s="44">
        <v>14636.7</v>
      </c>
      <c r="K1912" s="46">
        <v>0.32300000000000001</v>
      </c>
      <c r="L1912" s="33">
        <v>25.940999999999999</v>
      </c>
      <c r="M1912" s="33">
        <v>35.655999999999999</v>
      </c>
      <c r="N1912" s="33">
        <v>16.667000000000002</v>
      </c>
    </row>
    <row r="1913" spans="1:14" x14ac:dyDescent="0.3">
      <c r="A1913" s="36" t="s">
        <v>20</v>
      </c>
      <c r="B1913" s="4">
        <v>2013</v>
      </c>
      <c r="C1913" s="36" t="s">
        <v>120</v>
      </c>
      <c r="D1913" s="36" t="s">
        <v>237</v>
      </c>
      <c r="E1913" s="41">
        <v>678</v>
      </c>
      <c r="F1913" s="16">
        <v>1069</v>
      </c>
      <c r="G1913" s="16">
        <v>1129.548</v>
      </c>
      <c r="H1913" s="33">
        <v>1632.4</v>
      </c>
      <c r="I1913" s="44">
        <v>97964.22</v>
      </c>
      <c r="J1913" s="44">
        <v>183.06</v>
      </c>
      <c r="K1913" s="46">
        <v>1.6659999999999999</v>
      </c>
      <c r="L1913" s="33">
        <v>25.940999999999999</v>
      </c>
      <c r="M1913" s="33">
        <v>35.655999999999999</v>
      </c>
      <c r="N1913" s="33">
        <v>16.667000000000002</v>
      </c>
    </row>
    <row r="1914" spans="1:14" x14ac:dyDescent="0.3">
      <c r="A1914" s="36" t="s">
        <v>22</v>
      </c>
      <c r="B1914" s="4">
        <v>2014</v>
      </c>
      <c r="C1914" s="36" t="s">
        <v>176</v>
      </c>
      <c r="D1914" s="36" t="s">
        <v>237</v>
      </c>
      <c r="E1914" s="41">
        <v>15247</v>
      </c>
      <c r="F1914" s="16">
        <v>10806</v>
      </c>
      <c r="G1914" s="16">
        <v>9742.8330000000005</v>
      </c>
      <c r="H1914" s="33">
        <v>1536.9</v>
      </c>
      <c r="I1914" s="44">
        <v>2301687.12</v>
      </c>
      <c r="J1914" s="44">
        <v>5031.51</v>
      </c>
      <c r="K1914" s="46">
        <v>0.63900000000000001</v>
      </c>
      <c r="L1914" s="33">
        <v>25.786999999999999</v>
      </c>
      <c r="M1914" s="33">
        <v>36.058148148148199</v>
      </c>
      <c r="N1914" s="33">
        <v>16.276</v>
      </c>
    </row>
    <row r="1915" spans="1:14" x14ac:dyDescent="0.3">
      <c r="A1915" s="36" t="s">
        <v>22</v>
      </c>
      <c r="B1915" s="4">
        <v>2014</v>
      </c>
      <c r="C1915" s="36" t="s">
        <v>120</v>
      </c>
      <c r="D1915" s="36" t="s">
        <v>237</v>
      </c>
      <c r="E1915" s="41">
        <v>286</v>
      </c>
      <c r="F1915" s="16">
        <v>260</v>
      </c>
      <c r="G1915" s="16">
        <v>208.494</v>
      </c>
      <c r="H1915" s="33">
        <v>1536.9</v>
      </c>
      <c r="I1915" s="44">
        <v>43174.559999999998</v>
      </c>
      <c r="J1915" s="44">
        <v>94.38</v>
      </c>
      <c r="K1915" s="46">
        <v>0.72899999999999998</v>
      </c>
      <c r="L1915" s="33">
        <v>25.786999999999999</v>
      </c>
      <c r="M1915" s="33">
        <v>35.561999999999998</v>
      </c>
      <c r="N1915" s="33">
        <v>16.276</v>
      </c>
    </row>
    <row r="1916" spans="1:14" x14ac:dyDescent="0.3">
      <c r="A1916" s="36" t="s">
        <v>22</v>
      </c>
      <c r="B1916" s="4">
        <v>2014</v>
      </c>
      <c r="C1916" s="36" t="s">
        <v>324</v>
      </c>
      <c r="D1916" s="36" t="s">
        <v>237</v>
      </c>
      <c r="E1916" s="41">
        <v>35945</v>
      </c>
      <c r="F1916" s="16">
        <v>26950</v>
      </c>
      <c r="G1916" s="16">
        <v>24550.435000000001</v>
      </c>
      <c r="H1916" s="33">
        <v>1536.9</v>
      </c>
      <c r="I1916" s="44">
        <v>5426257.2000000002</v>
      </c>
      <c r="J1916" s="44">
        <v>11861.85</v>
      </c>
      <c r="K1916" s="46">
        <v>0.68300000000000005</v>
      </c>
      <c r="L1916" s="33">
        <v>25.786999999999999</v>
      </c>
      <c r="M1916" s="33">
        <v>35.561999999999998</v>
      </c>
      <c r="N1916" s="33">
        <v>16.276</v>
      </c>
    </row>
    <row r="1917" spans="1:14" x14ac:dyDescent="0.3">
      <c r="A1917" s="36" t="s">
        <v>13</v>
      </c>
      <c r="B1917" s="4">
        <v>2014</v>
      </c>
      <c r="C1917" s="36" t="s">
        <v>176</v>
      </c>
      <c r="D1917" s="36" t="s">
        <v>237</v>
      </c>
      <c r="E1917" s="41">
        <v>583000</v>
      </c>
      <c r="F1917" s="16">
        <v>1036000</v>
      </c>
      <c r="G1917" s="16">
        <v>932217</v>
      </c>
      <c r="H1917" s="33">
        <v>1536.9</v>
      </c>
      <c r="I1917" s="44">
        <v>88009680</v>
      </c>
      <c r="J1917" s="44">
        <v>192390</v>
      </c>
      <c r="K1917" s="46">
        <v>1.599</v>
      </c>
      <c r="L1917" s="33">
        <v>25.786999999999999</v>
      </c>
      <c r="M1917" s="33">
        <v>35.561999999999998</v>
      </c>
      <c r="N1917" s="33">
        <v>16.276</v>
      </c>
    </row>
    <row r="1918" spans="1:14" x14ac:dyDescent="0.3">
      <c r="A1918" s="36" t="s">
        <v>13</v>
      </c>
      <c r="B1918" s="4">
        <v>2014</v>
      </c>
      <c r="C1918" s="36" t="s">
        <v>120</v>
      </c>
      <c r="D1918" s="36" t="s">
        <v>237</v>
      </c>
      <c r="E1918" s="41">
        <v>301000</v>
      </c>
      <c r="F1918" s="16">
        <v>1002000</v>
      </c>
      <c r="G1918" s="16">
        <v>788620</v>
      </c>
      <c r="H1918" s="33">
        <v>1536.9</v>
      </c>
      <c r="I1918" s="44">
        <v>45438960</v>
      </c>
      <c r="J1918" s="44">
        <v>99330</v>
      </c>
      <c r="K1918" s="46">
        <v>2.62</v>
      </c>
      <c r="L1918" s="33">
        <v>25.786999999999999</v>
      </c>
      <c r="M1918" s="33">
        <v>35.561999999999998</v>
      </c>
      <c r="N1918" s="33">
        <v>16.276</v>
      </c>
    </row>
    <row r="1919" spans="1:14" x14ac:dyDescent="0.3">
      <c r="A1919" s="36" t="s">
        <v>13</v>
      </c>
      <c r="B1919" s="4">
        <v>2014</v>
      </c>
      <c r="C1919" s="36" t="s">
        <v>324</v>
      </c>
      <c r="D1919" s="36" t="s">
        <v>237</v>
      </c>
      <c r="E1919" s="41">
        <v>3282000</v>
      </c>
      <c r="F1919" s="16">
        <v>7802000</v>
      </c>
      <c r="G1919" s="16">
        <v>7807878</v>
      </c>
      <c r="H1919" s="33">
        <v>1536.9</v>
      </c>
      <c r="I1919" s="44">
        <v>495450720</v>
      </c>
      <c r="J1919" s="44">
        <v>1083060</v>
      </c>
      <c r="K1919" s="46">
        <v>2.379</v>
      </c>
      <c r="L1919" s="33">
        <v>25.786999999999999</v>
      </c>
      <c r="M1919" s="33">
        <v>35.561999999999998</v>
      </c>
      <c r="N1919" s="33">
        <v>16.276</v>
      </c>
    </row>
    <row r="1920" spans="1:14" x14ac:dyDescent="0.3">
      <c r="A1920" s="36" t="s">
        <v>18</v>
      </c>
      <c r="B1920" s="4">
        <v>2014</v>
      </c>
      <c r="C1920" s="36" t="s">
        <v>324</v>
      </c>
      <c r="D1920" s="36" t="s">
        <v>237</v>
      </c>
      <c r="E1920" s="41">
        <v>10047</v>
      </c>
      <c r="F1920" s="16">
        <v>722892</v>
      </c>
      <c r="G1920" s="16">
        <v>605844.147</v>
      </c>
      <c r="H1920" s="33">
        <v>1536.9</v>
      </c>
      <c r="I1920" s="44">
        <v>1516695.12</v>
      </c>
      <c r="J1920" s="44">
        <v>3315.51</v>
      </c>
      <c r="K1920" s="46">
        <v>60.301000000000002</v>
      </c>
      <c r="L1920" s="33">
        <v>25.786999999999999</v>
      </c>
      <c r="M1920" s="33">
        <v>35.561999999999998</v>
      </c>
      <c r="N1920" s="33">
        <v>16.276</v>
      </c>
    </row>
    <row r="1921" spans="1:14" x14ac:dyDescent="0.3">
      <c r="A1921" s="36" t="s">
        <v>32</v>
      </c>
      <c r="B1921" s="4">
        <v>2014</v>
      </c>
      <c r="C1921" s="36" t="s">
        <v>176</v>
      </c>
      <c r="D1921" s="36" t="s">
        <v>237</v>
      </c>
      <c r="E1921" s="41">
        <v>22843</v>
      </c>
      <c r="F1921" s="16">
        <v>5978</v>
      </c>
      <c r="G1921" s="16">
        <v>6510.2549999999992</v>
      </c>
      <c r="H1921" s="33">
        <v>1536.9</v>
      </c>
      <c r="I1921" s="44">
        <v>3448379.28</v>
      </c>
      <c r="J1921" s="44">
        <v>7538.19</v>
      </c>
      <c r="K1921" s="46">
        <v>0.28499999999999998</v>
      </c>
      <c r="L1921" s="33">
        <v>25.786999999999999</v>
      </c>
      <c r="M1921" s="33">
        <v>35.561999999999998</v>
      </c>
      <c r="N1921" s="33">
        <v>16.276</v>
      </c>
    </row>
    <row r="1922" spans="1:14" x14ac:dyDescent="0.3">
      <c r="A1922" s="36" t="s">
        <v>32</v>
      </c>
      <c r="B1922" s="4">
        <v>2014</v>
      </c>
      <c r="C1922" s="36" t="s">
        <v>120</v>
      </c>
      <c r="D1922" s="36" t="s">
        <v>237</v>
      </c>
      <c r="E1922" s="41">
        <v>2800</v>
      </c>
      <c r="F1922" s="16">
        <v>1120</v>
      </c>
      <c r="G1922" s="16">
        <v>1128.4000000000001</v>
      </c>
      <c r="H1922" s="33">
        <v>1536.9</v>
      </c>
      <c r="I1922" s="44">
        <v>422688</v>
      </c>
      <c r="J1922" s="44">
        <v>924</v>
      </c>
      <c r="K1922" s="46">
        <v>0.40300000000000002</v>
      </c>
      <c r="L1922" s="33">
        <v>25.786999999999999</v>
      </c>
      <c r="M1922" s="33">
        <v>35.561999999999998</v>
      </c>
      <c r="N1922" s="33">
        <v>16.276</v>
      </c>
    </row>
    <row r="1923" spans="1:14" x14ac:dyDescent="0.3">
      <c r="A1923" s="36" t="s">
        <v>32</v>
      </c>
      <c r="B1923" s="4">
        <v>2014</v>
      </c>
      <c r="C1923" s="36" t="s">
        <v>324</v>
      </c>
      <c r="D1923" s="36" t="s">
        <v>237</v>
      </c>
      <c r="E1923" s="41">
        <v>56121</v>
      </c>
      <c r="F1923" s="16">
        <v>20452</v>
      </c>
      <c r="G1923" s="16">
        <v>19698.470999999998</v>
      </c>
      <c r="H1923" s="33">
        <v>1536.9</v>
      </c>
      <c r="I1923" s="44">
        <v>8472026.1600000001</v>
      </c>
      <c r="J1923" s="44">
        <v>18519.93</v>
      </c>
      <c r="K1923" s="46">
        <v>0.35099999999999998</v>
      </c>
      <c r="L1923" s="33">
        <v>25.786999999999999</v>
      </c>
      <c r="M1923" s="33">
        <v>35.561999999999998</v>
      </c>
      <c r="N1923" s="33">
        <v>16.276</v>
      </c>
    </row>
    <row r="1924" spans="1:14" x14ac:dyDescent="0.3">
      <c r="A1924" s="36" t="s">
        <v>20</v>
      </c>
      <c r="B1924" s="4">
        <v>2014</v>
      </c>
      <c r="C1924" s="36" t="s">
        <v>120</v>
      </c>
      <c r="D1924" s="36" t="s">
        <v>237</v>
      </c>
      <c r="E1924" s="41">
        <v>4030</v>
      </c>
      <c r="F1924" s="16">
        <v>658</v>
      </c>
      <c r="G1924" s="16">
        <v>5807.2300000000005</v>
      </c>
      <c r="H1924" s="33">
        <v>1536.9</v>
      </c>
      <c r="I1924" s="44">
        <v>60836.88</v>
      </c>
      <c r="J1924" s="44">
        <v>132.99</v>
      </c>
      <c r="K1924" s="46">
        <v>1.4410000000000001</v>
      </c>
      <c r="L1924" s="33">
        <v>25.786999999999999</v>
      </c>
      <c r="M1924" s="33">
        <v>35.561999999999998</v>
      </c>
      <c r="N1924" s="33">
        <v>16.276</v>
      </c>
    </row>
    <row r="1925" spans="1:14" x14ac:dyDescent="0.3">
      <c r="A1925" s="36" t="s">
        <v>22</v>
      </c>
      <c r="B1925" s="4">
        <v>2015</v>
      </c>
      <c r="C1925" s="36" t="s">
        <v>176</v>
      </c>
      <c r="D1925" s="36" t="s">
        <v>237</v>
      </c>
      <c r="E1925" s="41">
        <v>14682.274247491639</v>
      </c>
      <c r="F1925" s="16">
        <v>8780</v>
      </c>
      <c r="G1925" s="16">
        <v>8780</v>
      </c>
      <c r="H1925" s="33" t="s">
        <v>686</v>
      </c>
      <c r="I1925" s="44">
        <v>2247059.2999999998</v>
      </c>
      <c r="J1925" s="44">
        <v>4695.8999999999996</v>
      </c>
      <c r="K1925" s="46">
        <v>0.59799999999999998</v>
      </c>
      <c r="L1925" s="33">
        <v>26.14</v>
      </c>
      <c r="M1925" s="33">
        <v>36.148000000000003</v>
      </c>
      <c r="N1925" s="33">
        <v>16.846</v>
      </c>
    </row>
    <row r="1926" spans="1:14" x14ac:dyDescent="0.3">
      <c r="A1926" s="36" t="s">
        <v>22</v>
      </c>
      <c r="B1926" s="4">
        <v>2015</v>
      </c>
      <c r="C1926" s="36" t="s">
        <v>120</v>
      </c>
      <c r="D1926" s="36" t="s">
        <v>237</v>
      </c>
      <c r="E1926" s="41">
        <v>297</v>
      </c>
      <c r="F1926" s="16">
        <v>265</v>
      </c>
      <c r="G1926" s="16">
        <v>232.55100000000002</v>
      </c>
      <c r="H1926" s="33">
        <v>1210.0999999999999</v>
      </c>
      <c r="I1926" s="44">
        <v>46899.27</v>
      </c>
      <c r="J1926" s="44">
        <v>98.01</v>
      </c>
      <c r="K1926" s="46">
        <v>0.78300000000000003</v>
      </c>
      <c r="L1926" s="33">
        <v>26.14</v>
      </c>
      <c r="M1926" s="33">
        <v>36.148000000000003</v>
      </c>
      <c r="N1926" s="33">
        <v>16.846</v>
      </c>
    </row>
    <row r="1927" spans="1:14" x14ac:dyDescent="0.3">
      <c r="A1927" s="36" t="s">
        <v>22</v>
      </c>
      <c r="B1927" s="4">
        <v>2015</v>
      </c>
      <c r="C1927" s="36" t="s">
        <v>324</v>
      </c>
      <c r="D1927" s="36" t="s">
        <v>237</v>
      </c>
      <c r="E1927" s="41">
        <v>31166</v>
      </c>
      <c r="F1927" s="16">
        <v>19281</v>
      </c>
      <c r="G1927" s="16">
        <v>19281</v>
      </c>
      <c r="H1927" s="33">
        <v>1210.0999999999999</v>
      </c>
      <c r="I1927" s="44">
        <v>4921423.0599999996</v>
      </c>
      <c r="J1927" s="44">
        <v>10284.780000000001</v>
      </c>
      <c r="K1927" s="46">
        <v>0.61865494449079128</v>
      </c>
      <c r="L1927" s="33">
        <v>26.14</v>
      </c>
      <c r="M1927" s="33">
        <v>36.148000000000003</v>
      </c>
      <c r="N1927" s="33">
        <v>16.846</v>
      </c>
    </row>
    <row r="1928" spans="1:14" x14ac:dyDescent="0.3">
      <c r="A1928" s="36" t="s">
        <v>13</v>
      </c>
      <c r="B1928" s="4">
        <v>2015</v>
      </c>
      <c r="C1928" s="36" t="s">
        <v>176</v>
      </c>
      <c r="D1928" s="36" t="s">
        <v>237</v>
      </c>
      <c r="E1928" s="41">
        <v>541000</v>
      </c>
      <c r="F1928" s="16">
        <v>467965</v>
      </c>
      <c r="G1928" s="16">
        <v>467965</v>
      </c>
      <c r="H1928" s="33">
        <v>1210.0999999999999</v>
      </c>
      <c r="I1928" s="44">
        <v>85429310</v>
      </c>
      <c r="J1928" s="44">
        <v>178530</v>
      </c>
      <c r="K1928" s="46">
        <v>0.86499999999999999</v>
      </c>
      <c r="L1928" s="33">
        <v>26.14</v>
      </c>
      <c r="M1928" s="33">
        <v>36.148000000000003</v>
      </c>
      <c r="N1928" s="33">
        <v>16.846</v>
      </c>
    </row>
    <row r="1929" spans="1:14" x14ac:dyDescent="0.3">
      <c r="A1929" s="36" t="s">
        <v>13</v>
      </c>
      <c r="B1929" s="4">
        <v>2015</v>
      </c>
      <c r="C1929" s="36" t="s">
        <v>120</v>
      </c>
      <c r="D1929" s="36" t="s">
        <v>237</v>
      </c>
      <c r="E1929" s="41">
        <v>234000</v>
      </c>
      <c r="F1929" s="16">
        <v>782000</v>
      </c>
      <c r="G1929" s="16">
        <v>782000</v>
      </c>
      <c r="H1929" s="33">
        <v>1210.0999999999999</v>
      </c>
      <c r="I1929" s="44">
        <v>36950940</v>
      </c>
      <c r="J1929" s="44">
        <v>77220</v>
      </c>
      <c r="K1929" s="46">
        <v>3.341880341880342</v>
      </c>
      <c r="L1929" s="33">
        <v>26.14</v>
      </c>
      <c r="M1929" s="33">
        <v>36.148000000000003</v>
      </c>
      <c r="N1929" s="33">
        <v>16.846</v>
      </c>
    </row>
    <row r="1930" spans="1:14" x14ac:dyDescent="0.3">
      <c r="A1930" s="36" t="s">
        <v>13</v>
      </c>
      <c r="B1930" s="4">
        <v>2015</v>
      </c>
      <c r="C1930" s="36" t="s">
        <v>324</v>
      </c>
      <c r="D1930" s="36" t="s">
        <v>237</v>
      </c>
      <c r="E1930" s="41">
        <v>3167000</v>
      </c>
      <c r="F1930" s="16">
        <v>4702000</v>
      </c>
      <c r="G1930" s="16">
        <v>4702000</v>
      </c>
      <c r="H1930" s="33">
        <v>1210.0999999999999</v>
      </c>
      <c r="I1930" s="44">
        <v>500100970</v>
      </c>
      <c r="J1930" s="44">
        <v>1045110</v>
      </c>
      <c r="K1930" s="46">
        <v>1.4846858225449953</v>
      </c>
      <c r="L1930" s="33">
        <v>26.14</v>
      </c>
      <c r="M1930" s="33">
        <v>36.148000000000003</v>
      </c>
      <c r="N1930" s="33">
        <v>16.846</v>
      </c>
    </row>
    <row r="1931" spans="1:14" x14ac:dyDescent="0.3">
      <c r="A1931" s="36" t="s">
        <v>18</v>
      </c>
      <c r="B1931" s="4">
        <v>2015</v>
      </c>
      <c r="C1931" s="36" t="s">
        <v>324</v>
      </c>
      <c r="D1931" s="36" t="s">
        <v>237</v>
      </c>
      <c r="E1931" s="41">
        <v>8962</v>
      </c>
      <c r="F1931" s="16">
        <v>577158</v>
      </c>
      <c r="G1931" s="16">
        <v>527449.54799999995</v>
      </c>
      <c r="H1931" s="33">
        <v>1210.0999999999999</v>
      </c>
      <c r="I1931" s="44">
        <v>1415189.42</v>
      </c>
      <c r="J1931" s="44">
        <v>2957.46</v>
      </c>
      <c r="K1931" s="46">
        <v>58.853999999999999</v>
      </c>
      <c r="L1931" s="33">
        <v>26.14</v>
      </c>
      <c r="M1931" s="33">
        <v>36.148000000000003</v>
      </c>
      <c r="N1931" s="33">
        <v>16.846</v>
      </c>
    </row>
    <row r="1932" spans="1:14" x14ac:dyDescent="0.3">
      <c r="A1932" s="36" t="s">
        <v>32</v>
      </c>
      <c r="B1932" s="4">
        <v>2015</v>
      </c>
      <c r="C1932" s="36" t="s">
        <v>176</v>
      </c>
      <c r="D1932" s="36" t="s">
        <v>237</v>
      </c>
      <c r="E1932" s="41">
        <v>20281</v>
      </c>
      <c r="F1932" s="16">
        <v>5005</v>
      </c>
      <c r="G1932" s="16">
        <v>5719.2419999999993</v>
      </c>
      <c r="H1932" s="33">
        <v>1210.0999999999999</v>
      </c>
      <c r="I1932" s="44">
        <v>3202572.71</v>
      </c>
      <c r="J1932" s="44">
        <v>10356.108275862069</v>
      </c>
      <c r="K1932" s="46">
        <v>0.28199999999999997</v>
      </c>
      <c r="L1932" s="33">
        <v>26.14</v>
      </c>
      <c r="M1932" s="33">
        <v>36.148000000000003</v>
      </c>
      <c r="N1932" s="33">
        <v>16.846</v>
      </c>
    </row>
    <row r="1933" spans="1:14" x14ac:dyDescent="0.3">
      <c r="A1933" s="36" t="s">
        <v>32</v>
      </c>
      <c r="B1933" s="4">
        <v>2015</v>
      </c>
      <c r="C1933" s="36" t="s">
        <v>120</v>
      </c>
      <c r="D1933" s="36" t="s">
        <v>237</v>
      </c>
      <c r="E1933" s="41">
        <v>7564</v>
      </c>
      <c r="F1933" s="16">
        <v>3170</v>
      </c>
      <c r="G1933" s="16">
        <v>2934.8319999999999</v>
      </c>
      <c r="H1933" s="33">
        <v>1210.0999999999999</v>
      </c>
      <c r="I1933" s="44">
        <v>1194431.24</v>
      </c>
      <c r="J1933" s="44">
        <v>2496.12</v>
      </c>
      <c r="K1933" s="46">
        <v>0.38800000000000001</v>
      </c>
      <c r="L1933" s="33">
        <v>26.14</v>
      </c>
      <c r="M1933" s="33">
        <v>36.148000000000003</v>
      </c>
      <c r="N1933" s="33">
        <v>16.846</v>
      </c>
    </row>
    <row r="1934" spans="1:14" x14ac:dyDescent="0.3">
      <c r="A1934" s="36" t="s">
        <v>32</v>
      </c>
      <c r="B1934" s="4">
        <v>2015</v>
      </c>
      <c r="C1934" s="36" t="s">
        <v>324</v>
      </c>
      <c r="D1934" s="36" t="s">
        <v>237</v>
      </c>
      <c r="E1934" s="41">
        <v>46473</v>
      </c>
      <c r="F1934" s="16">
        <v>16207</v>
      </c>
      <c r="G1934" s="16">
        <v>16207</v>
      </c>
      <c r="H1934" s="33">
        <v>1210.0999999999999</v>
      </c>
      <c r="I1934" s="44">
        <v>7338551.4299999997</v>
      </c>
      <c r="J1934" s="44">
        <v>15336.09</v>
      </c>
      <c r="K1934" s="46">
        <v>0.34874012867686616</v>
      </c>
      <c r="L1934" s="33">
        <v>26.14</v>
      </c>
      <c r="M1934" s="33">
        <v>36.148000000000003</v>
      </c>
      <c r="N1934" s="33">
        <v>16.846</v>
      </c>
    </row>
    <row r="1935" spans="1:14" x14ac:dyDescent="0.3">
      <c r="A1935" s="36" t="s">
        <v>20</v>
      </c>
      <c r="B1935" s="4">
        <v>2015</v>
      </c>
      <c r="C1935" s="36" t="s">
        <v>120</v>
      </c>
      <c r="D1935" s="36" t="s">
        <v>237</v>
      </c>
      <c r="E1935" s="41">
        <v>367</v>
      </c>
      <c r="F1935" s="16">
        <v>494</v>
      </c>
      <c r="G1935" s="16">
        <v>465.35599999999999</v>
      </c>
      <c r="H1935" s="33">
        <v>1210.0999999999999</v>
      </c>
      <c r="I1935" s="44">
        <v>57952.97</v>
      </c>
      <c r="J1935" s="44">
        <v>121.11</v>
      </c>
      <c r="K1935" s="46">
        <v>1.268</v>
      </c>
      <c r="L1935" s="33">
        <v>26.14</v>
      </c>
      <c r="M1935" s="33">
        <v>36.148000000000003</v>
      </c>
      <c r="N1935" s="33">
        <v>16.846</v>
      </c>
    </row>
    <row r="1936" spans="1:14" x14ac:dyDescent="0.3">
      <c r="A1936" s="36" t="s">
        <v>22</v>
      </c>
      <c r="B1936" s="4">
        <v>2016</v>
      </c>
      <c r="C1936" s="36" t="s">
        <v>176</v>
      </c>
      <c r="D1936" s="36" t="s">
        <v>237</v>
      </c>
      <c r="E1936" s="41">
        <v>14266</v>
      </c>
      <c r="F1936" s="16">
        <v>8474.003999999999</v>
      </c>
      <c r="G1936" s="16">
        <v>8474.003999999999</v>
      </c>
      <c r="H1936" s="33">
        <v>1460.5</v>
      </c>
      <c r="I1936" s="44">
        <v>2186264.5</v>
      </c>
      <c r="J1936" s="44">
        <v>4993.1000000000004</v>
      </c>
      <c r="K1936" s="46">
        <v>0.59399999999999997</v>
      </c>
      <c r="L1936" s="33">
        <v>26.532</v>
      </c>
      <c r="M1936" s="33">
        <v>36.531999999999996</v>
      </c>
      <c r="N1936" s="33">
        <v>17.579999999999998</v>
      </c>
    </row>
    <row r="1937" spans="1:14" x14ac:dyDescent="0.3">
      <c r="A1937" s="36" t="s">
        <v>22</v>
      </c>
      <c r="B1937" s="4">
        <v>2016</v>
      </c>
      <c r="C1937" s="36" t="s">
        <v>120</v>
      </c>
      <c r="D1937" s="36" t="s">
        <v>237</v>
      </c>
      <c r="E1937" s="41">
        <v>78</v>
      </c>
      <c r="F1937" s="16">
        <v>54</v>
      </c>
      <c r="G1937" s="16">
        <v>50.934000000000005</v>
      </c>
      <c r="H1937" s="33">
        <v>1460.5</v>
      </c>
      <c r="I1937" s="44">
        <v>11953.5</v>
      </c>
      <c r="J1937" s="44">
        <v>27.3</v>
      </c>
      <c r="K1937" s="46">
        <v>0.65300000000000002</v>
      </c>
      <c r="L1937" s="33">
        <v>26.532</v>
      </c>
      <c r="M1937" s="33">
        <v>36.531999999999996</v>
      </c>
      <c r="N1937" s="33">
        <v>17.579999999999998</v>
      </c>
    </row>
    <row r="1938" spans="1:14" x14ac:dyDescent="0.3">
      <c r="A1938" s="36" t="s">
        <v>22</v>
      </c>
      <c r="B1938" s="4">
        <v>2016</v>
      </c>
      <c r="C1938" s="36" t="s">
        <v>324</v>
      </c>
      <c r="D1938" s="36" t="s">
        <v>237</v>
      </c>
      <c r="E1938" s="41">
        <v>32617</v>
      </c>
      <c r="F1938" s="16">
        <v>23981</v>
      </c>
      <c r="G1938" s="16">
        <v>22929.751</v>
      </c>
      <c r="H1938" s="33">
        <v>1460.5</v>
      </c>
      <c r="I1938" s="44">
        <v>4998555.25</v>
      </c>
      <c r="J1938" s="44">
        <v>11415.95</v>
      </c>
      <c r="K1938" s="46">
        <v>0.70299999999999996</v>
      </c>
      <c r="L1938" s="33">
        <v>26.532</v>
      </c>
      <c r="M1938" s="33">
        <v>36.531999999999996</v>
      </c>
      <c r="N1938" s="33">
        <v>17.579999999999998</v>
      </c>
    </row>
    <row r="1939" spans="1:14" x14ac:dyDescent="0.3">
      <c r="A1939" s="36" t="s">
        <v>13</v>
      </c>
      <c r="B1939" s="4">
        <v>2016</v>
      </c>
      <c r="C1939" s="36" t="s">
        <v>176</v>
      </c>
      <c r="D1939" s="36" t="s">
        <v>237</v>
      </c>
      <c r="E1939" s="41">
        <v>511550</v>
      </c>
      <c r="F1939" s="16">
        <v>657520</v>
      </c>
      <c r="G1939" s="16">
        <v>738678.2</v>
      </c>
      <c r="H1939" s="33">
        <v>1460.5</v>
      </c>
      <c r="I1939" s="44">
        <v>78395037.5</v>
      </c>
      <c r="J1939" s="44">
        <v>179042.5</v>
      </c>
      <c r="K1939" s="46">
        <v>1.444</v>
      </c>
      <c r="L1939" s="33">
        <v>26.532</v>
      </c>
      <c r="M1939" s="33">
        <v>36.531999999999996</v>
      </c>
      <c r="N1939" s="33">
        <v>17.579999999999998</v>
      </c>
    </row>
    <row r="1940" spans="1:14" x14ac:dyDescent="0.3">
      <c r="A1940" s="36" t="s">
        <v>13</v>
      </c>
      <c r="B1940" s="4">
        <v>2016</v>
      </c>
      <c r="C1940" s="36" t="s">
        <v>120</v>
      </c>
      <c r="D1940" s="36" t="s">
        <v>237</v>
      </c>
      <c r="E1940" s="41">
        <v>224780</v>
      </c>
      <c r="F1940" s="16">
        <v>793690</v>
      </c>
      <c r="G1940" s="16">
        <v>617021.1</v>
      </c>
      <c r="H1940" s="33">
        <v>1460.5</v>
      </c>
      <c r="I1940" s="44">
        <v>34447535</v>
      </c>
      <c r="J1940" s="44">
        <v>78673</v>
      </c>
      <c r="K1940" s="46">
        <v>2.7450000000000001</v>
      </c>
      <c r="L1940" s="33">
        <v>26.532</v>
      </c>
      <c r="M1940" s="33">
        <v>36.531999999999996</v>
      </c>
      <c r="N1940" s="33">
        <v>17.579999999999998</v>
      </c>
    </row>
    <row r="1941" spans="1:14" x14ac:dyDescent="0.3">
      <c r="A1941" s="36" t="s">
        <v>13</v>
      </c>
      <c r="B1941" s="4">
        <v>2016</v>
      </c>
      <c r="C1941" s="36" t="s">
        <v>324</v>
      </c>
      <c r="D1941" s="36" t="s">
        <v>237</v>
      </c>
      <c r="E1941" s="41">
        <v>3226450</v>
      </c>
      <c r="F1941" s="16">
        <v>8343100</v>
      </c>
      <c r="G1941" s="16">
        <v>8204862.3500000006</v>
      </c>
      <c r="H1941" s="33">
        <v>1460.5</v>
      </c>
      <c r="I1941" s="44">
        <v>494453462.5</v>
      </c>
      <c r="J1941" s="44">
        <v>1129257.5</v>
      </c>
      <c r="K1941" s="46">
        <v>2.5430000000000001</v>
      </c>
      <c r="L1941" s="33">
        <v>26.532</v>
      </c>
      <c r="M1941" s="33">
        <v>36.531999999999996</v>
      </c>
      <c r="N1941" s="33">
        <v>17.579999999999998</v>
      </c>
    </row>
    <row r="1942" spans="1:14" x14ac:dyDescent="0.3">
      <c r="A1942" s="36" t="s">
        <v>18</v>
      </c>
      <c r="B1942" s="4">
        <v>2016</v>
      </c>
      <c r="C1942" s="36" t="s">
        <v>324</v>
      </c>
      <c r="D1942" s="36" t="s">
        <v>237</v>
      </c>
      <c r="E1942" s="41">
        <v>5493</v>
      </c>
      <c r="F1942" s="16">
        <v>344294</v>
      </c>
      <c r="G1942" s="16">
        <v>308486.88</v>
      </c>
      <c r="H1942" s="33">
        <v>1460.5</v>
      </c>
      <c r="I1942" s="44">
        <v>841802.25</v>
      </c>
      <c r="J1942" s="44">
        <v>1922.55</v>
      </c>
      <c r="K1942" s="46">
        <v>56.16</v>
      </c>
      <c r="L1942" s="33">
        <v>26.532</v>
      </c>
      <c r="M1942" s="33">
        <v>36.531999999999996</v>
      </c>
      <c r="N1942" s="33">
        <v>17.579999999999998</v>
      </c>
    </row>
    <row r="1943" spans="1:14" x14ac:dyDescent="0.3">
      <c r="A1943" s="36" t="s">
        <v>32</v>
      </c>
      <c r="B1943" s="4">
        <v>2016</v>
      </c>
      <c r="C1943" s="36" t="s">
        <v>176</v>
      </c>
      <c r="D1943" s="36" t="s">
        <v>237</v>
      </c>
      <c r="E1943" s="41">
        <v>27899</v>
      </c>
      <c r="F1943" s="16">
        <v>11114</v>
      </c>
      <c r="G1943" s="16">
        <v>12833.54</v>
      </c>
      <c r="H1943" s="33">
        <v>1460.5</v>
      </c>
      <c r="I1943" s="44">
        <v>4275521.75</v>
      </c>
      <c r="J1943" s="44">
        <v>9764.65</v>
      </c>
      <c r="K1943" s="46">
        <v>0.46</v>
      </c>
      <c r="L1943" s="33">
        <v>26.532</v>
      </c>
      <c r="M1943" s="33">
        <v>36.531999999999996</v>
      </c>
      <c r="N1943" s="33">
        <v>17.579999999999998</v>
      </c>
    </row>
    <row r="1944" spans="1:14" x14ac:dyDescent="0.3">
      <c r="A1944" s="36" t="s">
        <v>32</v>
      </c>
      <c r="B1944" s="4">
        <v>2016</v>
      </c>
      <c r="C1944" s="36" t="s">
        <v>120</v>
      </c>
      <c r="D1944" s="36" t="s">
        <v>237</v>
      </c>
      <c r="E1944" s="41">
        <v>15269</v>
      </c>
      <c r="F1944" s="16">
        <v>8309</v>
      </c>
      <c r="G1944" s="16">
        <v>7298.5819999999994</v>
      </c>
      <c r="H1944" s="33">
        <v>1460.5</v>
      </c>
      <c r="I1944" s="44">
        <v>2339974.25</v>
      </c>
      <c r="J1944" s="44">
        <v>10356.108275862069</v>
      </c>
      <c r="K1944" s="46">
        <v>0.47799999999999998</v>
      </c>
      <c r="L1944" s="33">
        <v>26.532</v>
      </c>
      <c r="M1944" s="33">
        <v>36.531999999999996</v>
      </c>
      <c r="N1944" s="33">
        <v>17.579999999999998</v>
      </c>
    </row>
    <row r="1945" spans="1:14" x14ac:dyDescent="0.3">
      <c r="A1945" s="36" t="s">
        <v>32</v>
      </c>
      <c r="B1945" s="4">
        <v>2016</v>
      </c>
      <c r="C1945" s="36" t="s">
        <v>324</v>
      </c>
      <c r="D1945" s="36" t="s">
        <v>237</v>
      </c>
      <c r="E1945" s="41">
        <v>65569</v>
      </c>
      <c r="F1945" s="16">
        <v>29995</v>
      </c>
      <c r="G1945" s="16">
        <v>27014.428</v>
      </c>
      <c r="H1945" s="33">
        <v>1460.5</v>
      </c>
      <c r="I1945" s="44">
        <v>10048449.25</v>
      </c>
      <c r="J1945" s="44">
        <v>22949.15</v>
      </c>
      <c r="K1945" s="46">
        <v>0.41199999999999998</v>
      </c>
      <c r="L1945" s="33">
        <v>26.532</v>
      </c>
      <c r="M1945" s="33">
        <v>36.531999999999996</v>
      </c>
      <c r="N1945" s="33">
        <v>17.579999999999998</v>
      </c>
    </row>
    <row r="1946" spans="1:14" x14ac:dyDescent="0.3">
      <c r="A1946" s="36" t="s">
        <v>20</v>
      </c>
      <c r="B1946" s="4">
        <v>2016</v>
      </c>
      <c r="C1946" s="36" t="s">
        <v>120</v>
      </c>
      <c r="D1946" s="36" t="s">
        <v>237</v>
      </c>
      <c r="E1946" s="41">
        <v>57</v>
      </c>
      <c r="F1946" s="16">
        <v>80</v>
      </c>
      <c r="G1946" s="16">
        <v>54.15</v>
      </c>
      <c r="H1946" s="33">
        <v>1460.5</v>
      </c>
      <c r="I1946" s="44">
        <v>8735.25</v>
      </c>
      <c r="J1946" s="44">
        <v>19.95</v>
      </c>
      <c r="K1946" s="46">
        <v>0.95</v>
      </c>
      <c r="L1946" s="33">
        <v>26.532</v>
      </c>
      <c r="M1946" s="33">
        <v>36.531999999999996</v>
      </c>
      <c r="N1946" s="33">
        <v>17.579999999999998</v>
      </c>
    </row>
    <row r="1947" spans="1:14" x14ac:dyDescent="0.3">
      <c r="A1947" s="36" t="s">
        <v>22</v>
      </c>
      <c r="B1947" s="4">
        <v>2017</v>
      </c>
      <c r="C1947" s="36" t="s">
        <v>176</v>
      </c>
      <c r="D1947" s="36" t="s">
        <v>237</v>
      </c>
      <c r="E1947" s="41">
        <v>13401.396160558465</v>
      </c>
      <c r="F1947" s="16">
        <v>7679</v>
      </c>
      <c r="G1947" s="16">
        <v>7679</v>
      </c>
      <c r="H1947" s="33">
        <v>1344.4</v>
      </c>
      <c r="I1947" s="44">
        <v>1581012.48</v>
      </c>
      <c r="J1947" s="44">
        <v>3815.96</v>
      </c>
      <c r="K1947" s="46">
        <v>0.57299999999999995</v>
      </c>
      <c r="L1947" s="33">
        <v>26.462</v>
      </c>
      <c r="M1947" s="33">
        <v>36.567999999999998</v>
      </c>
      <c r="N1947" s="33">
        <v>17.257000000000001</v>
      </c>
    </row>
    <row r="1948" spans="1:14" x14ac:dyDescent="0.3">
      <c r="A1948" s="36" t="s">
        <v>22</v>
      </c>
      <c r="B1948" s="4">
        <v>2017</v>
      </c>
      <c r="C1948" s="36" t="s">
        <v>120</v>
      </c>
      <c r="D1948" s="36" t="s">
        <v>237</v>
      </c>
      <c r="E1948" s="41">
        <v>110</v>
      </c>
      <c r="F1948" s="16">
        <v>75</v>
      </c>
      <c r="G1948" s="16">
        <v>75</v>
      </c>
      <c r="H1948" s="33">
        <v>1344.4</v>
      </c>
      <c r="I1948" s="44">
        <v>2689477.1613793108</v>
      </c>
      <c r="J1948" s="44">
        <v>41.8</v>
      </c>
      <c r="K1948" s="46">
        <v>0.68181818181818177</v>
      </c>
      <c r="L1948" s="33">
        <v>26.462</v>
      </c>
      <c r="M1948" s="33">
        <v>36.567999999999998</v>
      </c>
      <c r="N1948" s="33">
        <v>17.257000000000001</v>
      </c>
    </row>
    <row r="1949" spans="1:14" x14ac:dyDescent="0.3">
      <c r="A1949" s="36" t="s">
        <v>22</v>
      </c>
      <c r="B1949" s="4">
        <v>2017</v>
      </c>
      <c r="C1949" s="36" t="s">
        <v>324</v>
      </c>
      <c r="D1949" s="36" t="s">
        <v>237</v>
      </c>
      <c r="E1949" s="41">
        <v>32440</v>
      </c>
      <c r="F1949" s="16">
        <v>24893</v>
      </c>
      <c r="G1949" s="16">
        <v>20599.400000000001</v>
      </c>
      <c r="H1949" s="33">
        <v>1344.4</v>
      </c>
      <c r="I1949" s="44">
        <v>5107353.5999999996</v>
      </c>
      <c r="J1949" s="44">
        <v>12327.2</v>
      </c>
      <c r="K1949" s="46">
        <v>0.63500000000000001</v>
      </c>
      <c r="L1949" s="33">
        <v>26.462</v>
      </c>
      <c r="M1949" s="33">
        <v>36.567999999999998</v>
      </c>
      <c r="N1949" s="33">
        <v>17.257000000000001</v>
      </c>
    </row>
    <row r="1950" spans="1:14" x14ac:dyDescent="0.3">
      <c r="A1950" s="36" t="s">
        <v>13</v>
      </c>
      <c r="B1950" s="4">
        <v>2017</v>
      </c>
      <c r="C1950" s="36" t="s">
        <v>176</v>
      </c>
      <c r="D1950" s="36" t="s">
        <v>237</v>
      </c>
      <c r="E1950" s="41">
        <v>530320</v>
      </c>
      <c r="F1950" s="16">
        <v>576840</v>
      </c>
      <c r="G1950" s="16">
        <v>646460.08000000007</v>
      </c>
      <c r="H1950" s="33">
        <v>1344.4</v>
      </c>
      <c r="I1950" s="44">
        <v>83493580.799999997</v>
      </c>
      <c r="J1950" s="44">
        <v>201521.6</v>
      </c>
      <c r="K1950" s="46">
        <v>1.2190000000000001</v>
      </c>
      <c r="L1950" s="33">
        <v>26.462</v>
      </c>
      <c r="M1950" s="33">
        <v>36.567999999999998</v>
      </c>
      <c r="N1950" s="33">
        <v>17.257000000000001</v>
      </c>
    </row>
    <row r="1951" spans="1:14" x14ac:dyDescent="0.3">
      <c r="A1951" s="36" t="s">
        <v>13</v>
      </c>
      <c r="B1951" s="4">
        <v>2017</v>
      </c>
      <c r="C1951" s="36" t="s">
        <v>120</v>
      </c>
      <c r="D1951" s="36" t="s">
        <v>237</v>
      </c>
      <c r="E1951" s="41" t="s">
        <v>689</v>
      </c>
      <c r="F1951" s="16">
        <v>695400</v>
      </c>
      <c r="G1951" s="16">
        <v>593467.55999999994</v>
      </c>
      <c r="H1951" s="33">
        <v>1344.4</v>
      </c>
      <c r="I1951" s="44">
        <v>34942233.600000001</v>
      </c>
      <c r="J1951" s="44">
        <v>84337.2</v>
      </c>
      <c r="K1951" s="46">
        <v>2.6739999999999999</v>
      </c>
      <c r="L1951" s="33">
        <v>26.462</v>
      </c>
      <c r="M1951" s="33">
        <v>36.567999999999998</v>
      </c>
      <c r="N1951" s="33">
        <v>17.257000000000001</v>
      </c>
    </row>
    <row r="1952" spans="1:14" x14ac:dyDescent="0.3">
      <c r="A1952" s="36" t="s">
        <v>13</v>
      </c>
      <c r="B1952" s="4">
        <v>2017</v>
      </c>
      <c r="C1952" s="36" t="s">
        <v>324</v>
      </c>
      <c r="D1952" s="36" t="s">
        <v>237</v>
      </c>
      <c r="E1952" s="41">
        <v>3014130</v>
      </c>
      <c r="F1952" s="16">
        <v>5279130</v>
      </c>
      <c r="G1952" s="16">
        <v>5265685.1100000003</v>
      </c>
      <c r="H1952" s="33">
        <v>1344.4</v>
      </c>
      <c r="I1952" s="44">
        <v>474544627.19999999</v>
      </c>
      <c r="J1952" s="44">
        <v>1145369.3999999999</v>
      </c>
      <c r="K1952" s="46">
        <v>1.7470000000000001</v>
      </c>
      <c r="L1952" s="33">
        <v>26.462</v>
      </c>
      <c r="M1952" s="33">
        <v>36.567999999999998</v>
      </c>
      <c r="N1952" s="33">
        <v>17.257000000000001</v>
      </c>
    </row>
    <row r="1953" spans="1:14" x14ac:dyDescent="0.3">
      <c r="A1953" s="36" t="s">
        <v>18</v>
      </c>
      <c r="B1953" s="4">
        <v>2017</v>
      </c>
      <c r="C1953" s="36" t="s">
        <v>324</v>
      </c>
      <c r="D1953" s="36" t="s">
        <v>237</v>
      </c>
      <c r="E1953" s="41">
        <v>3713</v>
      </c>
      <c r="F1953" s="16">
        <v>240245</v>
      </c>
      <c r="G1953" s="16">
        <v>210111.24400000001</v>
      </c>
      <c r="H1953" s="33">
        <v>1344.4</v>
      </c>
      <c r="I1953" s="44">
        <v>1634439.1675</v>
      </c>
      <c r="J1953" s="44">
        <v>1410.94</v>
      </c>
      <c r="K1953" s="46">
        <v>56.588000000000001</v>
      </c>
      <c r="L1953" s="33">
        <v>26.462</v>
      </c>
      <c r="M1953" s="33">
        <v>36.567999999999998</v>
      </c>
      <c r="N1953" s="33">
        <v>17.257000000000001</v>
      </c>
    </row>
    <row r="1954" spans="1:14" x14ac:dyDescent="0.3">
      <c r="A1954" s="36" t="s">
        <v>32</v>
      </c>
      <c r="B1954" s="4">
        <v>2017</v>
      </c>
      <c r="C1954" s="36" t="s">
        <v>176</v>
      </c>
      <c r="D1954" s="36" t="s">
        <v>237</v>
      </c>
      <c r="E1954" s="41">
        <v>20431</v>
      </c>
      <c r="F1954" s="16">
        <v>6410</v>
      </c>
      <c r="G1954" s="16">
        <v>7600.3320000000003</v>
      </c>
      <c r="H1954" s="33">
        <v>1344.4</v>
      </c>
      <c r="I1954" s="44">
        <v>3216656.64</v>
      </c>
      <c r="J1954" s="44">
        <v>7763.78</v>
      </c>
      <c r="K1954" s="46">
        <v>0.372</v>
      </c>
      <c r="L1954" s="33">
        <v>26.912500000000001</v>
      </c>
      <c r="M1954" s="33">
        <v>36.567999999999998</v>
      </c>
      <c r="N1954" s="33">
        <v>17.257000000000001</v>
      </c>
    </row>
    <row r="1955" spans="1:14" x14ac:dyDescent="0.3">
      <c r="A1955" s="36" t="s">
        <v>32</v>
      </c>
      <c r="B1955" s="4">
        <v>2017</v>
      </c>
      <c r="C1955" s="36" t="s">
        <v>120</v>
      </c>
      <c r="D1955" s="36" t="s">
        <v>237</v>
      </c>
      <c r="E1955" s="41">
        <v>13987</v>
      </c>
      <c r="F1955" s="16">
        <v>0</v>
      </c>
      <c r="G1955" s="16">
        <v>0</v>
      </c>
      <c r="H1955" s="33">
        <v>1344.4</v>
      </c>
      <c r="I1955" s="44">
        <v>2202113.2799999998</v>
      </c>
      <c r="J1955" s="44">
        <v>5315.06</v>
      </c>
      <c r="K1955" s="46">
        <v>0</v>
      </c>
      <c r="L1955" s="33">
        <v>26.462</v>
      </c>
      <c r="M1955" s="33">
        <v>36.567999999999998</v>
      </c>
      <c r="N1955" s="33">
        <v>17.257000000000001</v>
      </c>
    </row>
    <row r="1956" spans="1:14" x14ac:dyDescent="0.3">
      <c r="A1956" s="36" t="s">
        <v>32</v>
      </c>
      <c r="B1956" s="4">
        <v>2017</v>
      </c>
      <c r="C1956" s="36" t="s">
        <v>324</v>
      </c>
      <c r="D1956" s="36" t="s">
        <v>237</v>
      </c>
      <c r="E1956" s="41">
        <v>42760</v>
      </c>
      <c r="F1956" s="16">
        <v>16334.32</v>
      </c>
      <c r="G1956" s="16">
        <v>16334.32</v>
      </c>
      <c r="H1956" s="33">
        <v>1344.4</v>
      </c>
      <c r="I1956" s="44">
        <v>6732134.4000000004</v>
      </c>
      <c r="J1956" s="44">
        <v>16248.8</v>
      </c>
      <c r="K1956" s="46">
        <v>0.38200000000000001</v>
      </c>
      <c r="L1956" s="33">
        <v>26.462</v>
      </c>
      <c r="M1956" s="33">
        <v>36.567999999999998</v>
      </c>
      <c r="N1956" s="33">
        <v>17.257000000000001</v>
      </c>
    </row>
    <row r="1957" spans="1:14" x14ac:dyDescent="0.3">
      <c r="A1957" s="36" t="s">
        <v>20</v>
      </c>
      <c r="B1957" s="4">
        <v>2017</v>
      </c>
      <c r="C1957" s="36" t="s">
        <v>120</v>
      </c>
      <c r="D1957" s="36" t="s">
        <v>237</v>
      </c>
      <c r="E1957" s="41">
        <v>73</v>
      </c>
      <c r="F1957" s="16">
        <v>158</v>
      </c>
      <c r="G1957" s="16">
        <v>174.251</v>
      </c>
      <c r="H1957" s="33">
        <v>1344.4</v>
      </c>
      <c r="I1957" s="44">
        <v>11493.12</v>
      </c>
      <c r="J1957" s="44">
        <v>27.74</v>
      </c>
      <c r="K1957" s="46">
        <v>2.387</v>
      </c>
      <c r="L1957" s="33">
        <v>26.462</v>
      </c>
      <c r="M1957" s="33">
        <v>36.567999999999998</v>
      </c>
      <c r="N1957" s="33">
        <v>17.257000000000001</v>
      </c>
    </row>
    <row r="1958" spans="1:14" x14ac:dyDescent="0.3">
      <c r="A1958" s="36" t="s">
        <v>22</v>
      </c>
      <c r="B1958" s="4">
        <v>2018</v>
      </c>
      <c r="C1958" s="36" t="s">
        <v>176</v>
      </c>
      <c r="D1958" s="36" t="s">
        <v>237</v>
      </c>
      <c r="E1958" s="41">
        <v>8511</v>
      </c>
      <c r="F1958" s="16">
        <v>5827</v>
      </c>
      <c r="G1958" s="16">
        <v>5455.5510000000004</v>
      </c>
      <c r="H1958" s="33">
        <v>1635.9</v>
      </c>
      <c r="I1958" s="44">
        <v>1380484.2</v>
      </c>
      <c r="J1958" s="44">
        <v>2978.85</v>
      </c>
      <c r="K1958" s="46">
        <v>0.64100000000000001</v>
      </c>
      <c r="L1958" s="33">
        <v>25.785</v>
      </c>
      <c r="M1958" s="33">
        <v>36.058148148148199</v>
      </c>
      <c r="N1958" s="33">
        <v>16.321000000000002</v>
      </c>
    </row>
    <row r="1959" spans="1:14" x14ac:dyDescent="0.3">
      <c r="A1959" s="36" t="s">
        <v>22</v>
      </c>
      <c r="B1959" s="4">
        <v>2018</v>
      </c>
      <c r="C1959" s="36" t="s">
        <v>120</v>
      </c>
      <c r="D1959" s="36" t="s">
        <v>237</v>
      </c>
      <c r="E1959" s="41">
        <v>212</v>
      </c>
      <c r="F1959" s="16">
        <v>132</v>
      </c>
      <c r="G1959" s="16">
        <v>162.816</v>
      </c>
      <c r="H1959" s="33">
        <v>1635.9</v>
      </c>
      <c r="I1959" s="44">
        <v>34386.400000000001</v>
      </c>
      <c r="J1959" s="44">
        <v>74.2</v>
      </c>
      <c r="K1959" s="46">
        <v>0.76800000000000002</v>
      </c>
      <c r="L1959" s="33">
        <v>25.785</v>
      </c>
      <c r="M1959" s="33">
        <v>35.661000000000001</v>
      </c>
      <c r="N1959" s="33">
        <v>16.321000000000002</v>
      </c>
    </row>
    <row r="1960" spans="1:14" x14ac:dyDescent="0.3">
      <c r="A1960" s="36" t="s">
        <v>22</v>
      </c>
      <c r="B1960" s="4">
        <v>2018</v>
      </c>
      <c r="C1960" s="36" t="s">
        <v>324</v>
      </c>
      <c r="D1960" s="36" t="s">
        <v>237</v>
      </c>
      <c r="E1960" s="41">
        <v>27944</v>
      </c>
      <c r="F1960" s="16">
        <v>19356</v>
      </c>
      <c r="G1960" s="16">
        <v>15061.816000000001</v>
      </c>
      <c r="H1960" s="33">
        <v>1635.9</v>
      </c>
      <c r="I1960" s="44">
        <v>4532516.8</v>
      </c>
      <c r="J1960" s="44">
        <v>4850.2657142857151</v>
      </c>
      <c r="K1960" s="46">
        <v>0.53900000000000003</v>
      </c>
      <c r="L1960" s="33">
        <v>25.785</v>
      </c>
      <c r="M1960" s="33">
        <v>35.661000000000001</v>
      </c>
      <c r="N1960" s="33">
        <v>16.321000000000002</v>
      </c>
    </row>
    <row r="1961" spans="1:14" x14ac:dyDescent="0.3">
      <c r="A1961" s="36" t="s">
        <v>13</v>
      </c>
      <c r="B1961" s="4">
        <v>2018</v>
      </c>
      <c r="C1961" s="36" t="s">
        <v>176</v>
      </c>
      <c r="D1961" s="36" t="s">
        <v>237</v>
      </c>
      <c r="E1961" s="41">
        <v>454370</v>
      </c>
      <c r="F1961" s="16">
        <v>527490</v>
      </c>
      <c r="G1961" s="16">
        <v>601131.51</v>
      </c>
      <c r="H1961" s="33">
        <v>1635.9</v>
      </c>
      <c r="I1961" s="44">
        <v>73698814</v>
      </c>
      <c r="J1961" s="44">
        <v>159029.5</v>
      </c>
      <c r="K1961" s="46">
        <v>1.323</v>
      </c>
      <c r="L1961" s="33">
        <v>25.785</v>
      </c>
      <c r="M1961" s="33">
        <v>35.661000000000001</v>
      </c>
      <c r="N1961" s="33">
        <v>16.321000000000002</v>
      </c>
    </row>
    <row r="1962" spans="1:14" x14ac:dyDescent="0.3">
      <c r="A1962" s="36" t="s">
        <v>13</v>
      </c>
      <c r="B1962" s="4">
        <v>2018</v>
      </c>
      <c r="C1962" s="36" t="s">
        <v>120</v>
      </c>
      <c r="D1962" s="36" t="s">
        <v>237</v>
      </c>
      <c r="E1962" s="41">
        <v>274230</v>
      </c>
      <c r="F1962" s="16">
        <v>925810</v>
      </c>
      <c r="G1962" s="16">
        <v>709158.77999999991</v>
      </c>
      <c r="H1962" s="33">
        <v>1635.9</v>
      </c>
      <c r="I1962" s="44">
        <v>44480106</v>
      </c>
      <c r="J1962" s="44">
        <v>95980.5</v>
      </c>
      <c r="K1962" s="46">
        <v>2.5859999999999999</v>
      </c>
      <c r="L1962" s="33">
        <v>25.785</v>
      </c>
      <c r="M1962" s="33">
        <v>35.661000000000001</v>
      </c>
      <c r="N1962" s="33">
        <v>16.321000000000002</v>
      </c>
    </row>
    <row r="1963" spans="1:14" x14ac:dyDescent="0.3">
      <c r="A1963" s="36" t="s">
        <v>13</v>
      </c>
      <c r="B1963" s="4">
        <v>2018</v>
      </c>
      <c r="C1963" s="36" t="s">
        <v>324</v>
      </c>
      <c r="D1963" s="36" t="s">
        <v>237</v>
      </c>
      <c r="E1963" s="41">
        <v>3130820</v>
      </c>
      <c r="F1963" s="16">
        <v>6280410</v>
      </c>
      <c r="G1963" s="16">
        <v>6205285.2400000002</v>
      </c>
      <c r="H1963" s="33">
        <v>1635.9</v>
      </c>
      <c r="I1963" s="44">
        <v>507819004</v>
      </c>
      <c r="J1963" s="44">
        <v>1095787</v>
      </c>
      <c r="K1963" s="46">
        <v>1.982</v>
      </c>
      <c r="L1963" s="33">
        <v>25.785</v>
      </c>
      <c r="M1963" s="33">
        <v>35.661000000000001</v>
      </c>
      <c r="N1963" s="33">
        <v>16.321000000000002</v>
      </c>
    </row>
    <row r="1964" spans="1:14" x14ac:dyDescent="0.3">
      <c r="A1964" s="36" t="s">
        <v>18</v>
      </c>
      <c r="B1964" s="4">
        <v>2018</v>
      </c>
      <c r="C1964" s="36" t="s">
        <v>324</v>
      </c>
      <c r="D1964" s="36" t="s">
        <v>237</v>
      </c>
      <c r="E1964" s="41">
        <v>6778</v>
      </c>
      <c r="F1964" s="16">
        <v>417672</v>
      </c>
      <c r="G1964" s="16">
        <v>390311.13</v>
      </c>
      <c r="H1964" s="33">
        <v>1635.9</v>
      </c>
      <c r="I1964" s="44">
        <v>1099391.6000000001</v>
      </c>
      <c r="J1964" s="44">
        <v>2372.3000000000002</v>
      </c>
      <c r="K1964" s="46">
        <v>57.585000000000001</v>
      </c>
      <c r="L1964" s="33">
        <v>25.785</v>
      </c>
      <c r="M1964" s="33">
        <v>35.661000000000001</v>
      </c>
      <c r="N1964" s="33">
        <v>16.321000000000002</v>
      </c>
    </row>
    <row r="1965" spans="1:14" x14ac:dyDescent="0.3">
      <c r="A1965" s="36" t="s">
        <v>32</v>
      </c>
      <c r="B1965" s="4">
        <v>2018</v>
      </c>
      <c r="C1965" s="36" t="s">
        <v>176</v>
      </c>
      <c r="D1965" s="36" t="s">
        <v>237</v>
      </c>
      <c r="E1965" s="41">
        <v>13720</v>
      </c>
      <c r="F1965" s="16">
        <v>3583</v>
      </c>
      <c r="G1965" s="16">
        <v>4623.6400000000003</v>
      </c>
      <c r="H1965" s="33">
        <v>1635.9</v>
      </c>
      <c r="I1965" s="44">
        <v>2225384</v>
      </c>
      <c r="J1965" s="44">
        <v>4802</v>
      </c>
      <c r="K1965" s="46">
        <v>0.33700000000000002</v>
      </c>
      <c r="L1965" s="33">
        <v>25.785</v>
      </c>
      <c r="M1965" s="33">
        <v>35.661000000000001</v>
      </c>
      <c r="N1965" s="33">
        <v>16.321000000000002</v>
      </c>
    </row>
    <row r="1966" spans="1:14" x14ac:dyDescent="0.3">
      <c r="A1966" s="36" t="s">
        <v>32</v>
      </c>
      <c r="B1966" s="4">
        <v>2018</v>
      </c>
      <c r="C1966" s="36" t="s">
        <v>120</v>
      </c>
      <c r="D1966" s="36" t="s">
        <v>237</v>
      </c>
      <c r="E1966" s="41">
        <v>4571</v>
      </c>
      <c r="F1966" s="16">
        <v>2336</v>
      </c>
      <c r="G1966" s="16">
        <v>2143.799</v>
      </c>
      <c r="H1966" s="33">
        <v>1635.9</v>
      </c>
      <c r="I1966" s="44">
        <v>741416.2</v>
      </c>
      <c r="J1966" s="44">
        <v>1599.85</v>
      </c>
      <c r="K1966" s="46">
        <v>0.46899999999999997</v>
      </c>
      <c r="L1966" s="33">
        <v>25.785</v>
      </c>
      <c r="M1966" s="33">
        <v>35.661000000000001</v>
      </c>
      <c r="N1966" s="33">
        <v>16.321000000000002</v>
      </c>
    </row>
    <row r="1967" spans="1:14" x14ac:dyDescent="0.3">
      <c r="A1967" s="36" t="s">
        <v>32</v>
      </c>
      <c r="B1967" s="4">
        <v>2018</v>
      </c>
      <c r="C1967" s="36" t="s">
        <v>324</v>
      </c>
      <c r="D1967" s="36" t="s">
        <v>237</v>
      </c>
      <c r="E1967" s="41">
        <v>39560</v>
      </c>
      <c r="F1967" s="16">
        <v>13123</v>
      </c>
      <c r="G1967" s="16">
        <v>13964.679999999998</v>
      </c>
      <c r="H1967" s="33">
        <v>1635.9</v>
      </c>
      <c r="I1967" s="44">
        <v>6416632</v>
      </c>
      <c r="J1967" s="44">
        <v>13846</v>
      </c>
      <c r="K1967" s="46">
        <v>0.35299999999999998</v>
      </c>
      <c r="L1967" s="33">
        <v>25.785</v>
      </c>
      <c r="M1967" s="33">
        <v>35.661000000000001</v>
      </c>
      <c r="N1967" s="33">
        <v>16.321000000000002</v>
      </c>
    </row>
    <row r="1968" spans="1:14" x14ac:dyDescent="0.3">
      <c r="A1968" s="36" t="s">
        <v>20</v>
      </c>
      <c r="B1968" s="4">
        <v>2018</v>
      </c>
      <c r="C1968" s="36" t="s">
        <v>120</v>
      </c>
      <c r="D1968" s="36" t="s">
        <v>237</v>
      </c>
      <c r="E1968" s="41">
        <v>147</v>
      </c>
      <c r="F1968" s="16">
        <v>268</v>
      </c>
      <c r="G1968" s="16">
        <v>268.27499999999998</v>
      </c>
      <c r="H1968" s="33">
        <v>1635.9</v>
      </c>
      <c r="I1968" s="44">
        <v>23843.4</v>
      </c>
      <c r="J1968" s="44">
        <v>51.45</v>
      </c>
      <c r="K1968" s="46">
        <v>1.825</v>
      </c>
      <c r="L1968" s="33">
        <v>25.785</v>
      </c>
      <c r="M1968" s="33">
        <v>35.661000000000001</v>
      </c>
      <c r="N1968" s="33">
        <v>16.321000000000002</v>
      </c>
    </row>
    <row r="1969" spans="1:14" x14ac:dyDescent="0.3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</row>
    <row r="1970" spans="1:14" x14ac:dyDescent="0.3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</row>
    <row r="1971" spans="1:14" x14ac:dyDescent="0.3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</row>
    <row r="1972" spans="1:14" x14ac:dyDescent="0.3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</row>
    <row r="1973" spans="1:14" x14ac:dyDescent="0.3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</row>
    <row r="1974" spans="1:14" x14ac:dyDescent="0.3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</row>
    <row r="1975" spans="1:14" x14ac:dyDescent="0.3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</row>
    <row r="1976" spans="1:14" x14ac:dyDescent="0.3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</row>
    <row r="1977" spans="1:14" x14ac:dyDescent="0.3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</row>
    <row r="1978" spans="1:14" x14ac:dyDescent="0.3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</row>
    <row r="1979" spans="1:14" x14ac:dyDescent="0.3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</row>
    <row r="1980" spans="1:14" x14ac:dyDescent="0.3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</row>
    <row r="1981" spans="1:14" x14ac:dyDescent="0.3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</row>
    <row r="1982" spans="1:14" x14ac:dyDescent="0.3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</row>
    <row r="1983" spans="1:14" x14ac:dyDescent="0.3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</row>
    <row r="1984" spans="1:14" x14ac:dyDescent="0.3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</row>
    <row r="1985" spans="1:14" x14ac:dyDescent="0.3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</row>
    <row r="1986" spans="1:14" x14ac:dyDescent="0.3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</row>
    <row r="1987" spans="1:14" x14ac:dyDescent="0.3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</row>
    <row r="1988" spans="1:14" x14ac:dyDescent="0.3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</row>
    <row r="1989" spans="1:14" x14ac:dyDescent="0.3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</row>
    <row r="1990" spans="1:14" x14ac:dyDescent="0.3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</row>
    <row r="1991" spans="1:14" x14ac:dyDescent="0.3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</row>
    <row r="1992" spans="1:14" x14ac:dyDescent="0.3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</row>
    <row r="1993" spans="1:14" x14ac:dyDescent="0.3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</row>
    <row r="1994" spans="1:14" x14ac:dyDescent="0.3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</row>
    <row r="1995" spans="1:14" x14ac:dyDescent="0.3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</row>
    <row r="1996" spans="1:14" x14ac:dyDescent="0.3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</row>
    <row r="1997" spans="1:14" x14ac:dyDescent="0.3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</row>
    <row r="1998" spans="1:14" x14ac:dyDescent="0.3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</row>
    <row r="1999" spans="1:14" x14ac:dyDescent="0.3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</row>
    <row r="2000" spans="1:14" x14ac:dyDescent="0.3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</row>
    <row r="2001" spans="1:14" x14ac:dyDescent="0.3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</row>
    <row r="2002" spans="1:14" x14ac:dyDescent="0.3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4A1A3-1542-495D-83CB-37FF538F20C2}">
  <dimension ref="A1:Y2003"/>
  <sheetViews>
    <sheetView workbookViewId="0">
      <selection activeCell="G1" sqref="G1"/>
    </sheetView>
  </sheetViews>
  <sheetFormatPr defaultRowHeight="14.4" x14ac:dyDescent="0.3"/>
  <cols>
    <col min="1" max="1" width="9.5546875" bestFit="1" customWidth="1"/>
    <col min="2" max="2" width="13.88671875" style="3" bestFit="1" customWidth="1"/>
    <col min="3" max="3" width="11.77734375" bestFit="1" customWidth="1"/>
    <col min="4" max="4" width="11.77734375" customWidth="1"/>
    <col min="5" max="5" width="14.21875" customWidth="1"/>
    <col min="6" max="6" width="17.21875" bestFit="1" customWidth="1"/>
    <col min="7" max="7" width="17.77734375" style="17" bestFit="1" customWidth="1"/>
    <col min="8" max="8" width="17.77734375" style="17" customWidth="1"/>
    <col min="9" max="9" width="21.6640625" style="17" bestFit="1" customWidth="1"/>
    <col min="10" max="10" width="21.6640625" style="17" customWidth="1"/>
    <col min="11" max="11" width="24" style="14" bestFit="1" customWidth="1"/>
    <col min="12" max="13" width="24" style="14" customWidth="1"/>
    <col min="14" max="14" width="16.77734375" style="14" bestFit="1" customWidth="1"/>
    <col min="15" max="15" width="16.77734375" style="14" customWidth="1"/>
    <col min="16" max="16" width="14.77734375" style="14" bestFit="1" customWidth="1"/>
    <col min="17" max="17" width="14.77734375" style="14" customWidth="1"/>
    <col min="18" max="18" width="14.21875" style="14" bestFit="1" customWidth="1"/>
    <col min="19" max="19" width="14.21875" style="14" customWidth="1"/>
    <col min="20" max="20" width="20.77734375" style="14" bestFit="1" customWidth="1"/>
    <col min="21" max="21" width="20.77734375" style="14" customWidth="1"/>
    <col min="22" max="22" width="21.21875" style="14" bestFit="1" customWidth="1"/>
    <col min="23" max="23" width="21.21875" style="14" customWidth="1"/>
    <col min="24" max="24" width="20.88671875" style="14" bestFit="1" customWidth="1"/>
    <col min="25" max="25" width="20.88671875" style="14" customWidth="1"/>
  </cols>
  <sheetData>
    <row r="1" spans="1:25" x14ac:dyDescent="0.3">
      <c r="A1" s="1" t="s">
        <v>0</v>
      </c>
      <c r="B1" s="2" t="s">
        <v>1</v>
      </c>
      <c r="C1" s="1" t="s">
        <v>2</v>
      </c>
      <c r="D1" s="11" t="s">
        <v>711</v>
      </c>
      <c r="E1" s="11" t="s">
        <v>712</v>
      </c>
      <c r="F1" s="54" t="s">
        <v>3</v>
      </c>
      <c r="G1" s="15" t="s">
        <v>699</v>
      </c>
      <c r="H1" s="19" t="s">
        <v>728</v>
      </c>
      <c r="I1" s="15" t="s">
        <v>700</v>
      </c>
      <c r="J1" s="19" t="s">
        <v>727</v>
      </c>
      <c r="K1" s="12" t="s">
        <v>701</v>
      </c>
      <c r="L1" s="21" t="s">
        <v>720</v>
      </c>
      <c r="M1" s="21" t="s">
        <v>726</v>
      </c>
      <c r="N1" s="12" t="s">
        <v>714</v>
      </c>
      <c r="O1" s="21" t="s">
        <v>729</v>
      </c>
      <c r="P1" s="12" t="s">
        <v>715</v>
      </c>
      <c r="Q1" s="21" t="s">
        <v>730</v>
      </c>
      <c r="R1" s="18" t="s">
        <v>9</v>
      </c>
      <c r="S1" s="21" t="s">
        <v>725</v>
      </c>
      <c r="T1" s="12" t="s">
        <v>716</v>
      </c>
      <c r="U1" s="21" t="s">
        <v>734</v>
      </c>
      <c r="V1" s="12" t="s">
        <v>717</v>
      </c>
      <c r="W1" s="21" t="s">
        <v>735</v>
      </c>
      <c r="X1" s="12" t="s">
        <v>718</v>
      </c>
      <c r="Y1" s="12" t="s">
        <v>736</v>
      </c>
    </row>
    <row r="2" spans="1:25" x14ac:dyDescent="0.3">
      <c r="A2" s="5" t="s">
        <v>22</v>
      </c>
      <c r="B2" s="4">
        <v>2010</v>
      </c>
      <c r="C2" s="5" t="s">
        <v>49</v>
      </c>
      <c r="D2" s="5" t="str">
        <f>PROPER(TRIM(Table2[[#This Row],[Season]]))</f>
        <v>Kharif</v>
      </c>
      <c r="E2" s="5" t="str">
        <f>IF(Table2[[#This Row],[Season]]="",_xlfn.XLOOKUP(Table2[[#This Row],[State]],'pivot tables'!$F$3:$F$33,'pivot tables'!$G$3:$G$33),Table2[[#This Row],[Season]])</f>
        <v>Kharif</v>
      </c>
      <c r="F2" s="5" t="s">
        <v>36</v>
      </c>
      <c r="G2" s="16">
        <v>14</v>
      </c>
      <c r="H2" s="16">
        <f>IF(Table2[[#This Row],[Area(hectare)]]="",IFERROR(Table2[[#This Row],[Production(Tones)]]/Table2[[#This Row],[Yield blanks]],""),Table2[[#This Row],[Area(hectare)]])</f>
        <v>14</v>
      </c>
      <c r="I2" s="16">
        <v>29</v>
      </c>
      <c r="J2" s="16">
        <f>IF(Table2[[#This Row],[Production(Tones)]]="",Table2[[#This Row],[Area Blanks]]*Table2[[#This Row],[Yield]],Table2[[#This Row],[Production(Tones)]])</f>
        <v>29</v>
      </c>
      <c r="K2" s="13">
        <v>1434.588</v>
      </c>
      <c r="L2" s="13">
        <f>IF(Table2[[#This Row],[Annual_Rainfall(mm)]]="",_xlfn.XLOOKUP(Table2[[#This Row],[State]],'pivot tables'!$J$3:$J$32,'pivot tables'!$K$3:$K$32),Table2[[#This Row],[Annual_Rainfall(mm)]])</f>
        <v>1434.588</v>
      </c>
      <c r="M2" s="13" t="str">
        <f>Table2[[#This Row],[Crop]]&amp;Table2[[#This Row],[State]]</f>
        <v>RagiPuducherry</v>
      </c>
      <c r="N2" s="13">
        <v>2325.54</v>
      </c>
      <c r="O2" s="13">
        <f>IF(Table2[[#This Row],[Fertilizer(kg)]]="",_xlfn.XLOOKUP(Table2[[#This Row],[crop&amp;state]],'pivot tables'!$O$3:$O$151,'pivot tables'!$P$3:$P$151),Table2[[#This Row],[Fertilizer(kg)]])</f>
        <v>2325.54</v>
      </c>
      <c r="P2" s="13">
        <v>3.36</v>
      </c>
      <c r="Q2" s="13">
        <f>IF(Table2[[#This Row],[Pesticide(kg)]]="",_xlfn.XLOOKUP(Table2[[#This Row],[crop&amp;state]],'pivot tables'!$O$3:$O$151,'pivot tables'!$Q$3:$Q$151),Table2[[#This Row],[Pesticide(kg)]])</f>
        <v>3.36</v>
      </c>
      <c r="R2" s="13">
        <v>1.575</v>
      </c>
      <c r="S2" s="13">
        <f>IF(Table2[[#This Row],[Yield]]="",IFERROR(Table2[[#This Row],[Production(Tones)]]/Table2[[#This Row],[Area(hectare)]],""),Table2[[#This Row],[Yield]])</f>
        <v>1.575</v>
      </c>
      <c r="T2" s="13">
        <v>28.059000000000001</v>
      </c>
      <c r="U2" s="13">
        <f>IF(Table2[[#This Row],[Avg_Temperature(°C)]]="",IFERROR((Table2[[#This Row],[Max_Temperature(°C)]]+Table2[[#This Row],[Min_Temperature(°C)]])/2,""),Table2[[#This Row],[Avg_Temperature(°C)]])</f>
        <v>28.059000000000001</v>
      </c>
      <c r="V2" s="13">
        <v>32.518999999999998</v>
      </c>
      <c r="W2" s="13">
        <f>IF(Table2[[#This Row],[Max_Temperature(°C)]]="",_xlfn.XLOOKUP(Table2[[#This Row],[State]],'pivot tables'!$T$2:$T$33,'pivot tables'!$V$2:$V$33),Table2[[#This Row],[Max_Temperature(°C)]])</f>
        <v>32.518999999999998</v>
      </c>
      <c r="X2" s="13">
        <v>24.308</v>
      </c>
      <c r="Y2" s="30">
        <f>IF(Table2[[#This Row],[Min_Temperature(°C)]]="",_xlfn.XLOOKUP(Table2[[#This Row],[State]],'pivot tables'!$T$2:$T$33,'pivot tables'!$W$2:$W$33),Table2[[#This Row],[Min_Temperature(°C)]])</f>
        <v>24.308</v>
      </c>
    </row>
    <row r="3" spans="1:25" x14ac:dyDescent="0.3">
      <c r="A3" s="5" t="s">
        <v>22</v>
      </c>
      <c r="B3" s="4">
        <v>2010</v>
      </c>
      <c r="C3" s="5" t="s">
        <v>27</v>
      </c>
      <c r="D3" s="5" t="str">
        <f>PROPER(TRIM(Table2[[#This Row],[Season]]))</f>
        <v>Rabi</v>
      </c>
      <c r="E3" s="5" t="str">
        <f>IF(Table2[[#This Row],[Season]]="",_xlfn.XLOOKUP(Table2[[#This Row],[State]],'pivot tables'!$F$3:$F$33,'pivot tables'!$G$3:$G$33),Table2[[#This Row],[Season]])</f>
        <v>Rabi</v>
      </c>
      <c r="F3" s="5" t="s">
        <v>36</v>
      </c>
      <c r="G3" s="16">
        <v>1</v>
      </c>
      <c r="H3" s="16">
        <f>IF(Table2[[#This Row],[Area(hectare)]]="",IFERROR(Table2[[#This Row],[Production(Tones)]]/Table2[[#This Row],[Yield blanks]],""),Table2[[#This Row],[Area(hectare)]])</f>
        <v>1</v>
      </c>
      <c r="I3" s="16">
        <v>2</v>
      </c>
      <c r="J3" s="16">
        <f>IF(Table2[[#This Row],[Production(Tones)]]="",Table2[[#This Row],[Area Blanks]]*Table2[[#This Row],[Yield]],Table2[[#This Row],[Production(Tones)]])</f>
        <v>2</v>
      </c>
      <c r="K3" s="13">
        <v>1434.588</v>
      </c>
      <c r="L3" s="13">
        <f>IF(Table2[[#This Row],[Annual_Rainfall(mm)]]="",_xlfn.XLOOKUP(Table2[[#This Row],[State]],'pivot tables'!$J$3:$J$32,'pivot tables'!$K$3:$K$32),Table2[[#This Row],[Annual_Rainfall(mm)]])</f>
        <v>1434.588</v>
      </c>
      <c r="M3" s="13" t="str">
        <f>Table2[[#This Row],[Crop]]&amp;Table2[[#This Row],[State]]</f>
        <v>RagiPuducherry</v>
      </c>
      <c r="N3" s="13">
        <v>166.11</v>
      </c>
      <c r="O3" s="13">
        <f>IF(Table2[[#This Row],[Fertilizer(kg)]]="",_xlfn.XLOOKUP(Table2[[#This Row],[crop&amp;state]],'pivot tables'!$O$3:$O$151,'pivot tables'!$P$3:$P$151),Table2[[#This Row],[Fertilizer(kg)]])</f>
        <v>166.11</v>
      </c>
      <c r="P3" s="13">
        <v>0.24</v>
      </c>
      <c r="Q3" s="13">
        <f>IF(Table2[[#This Row],[Pesticide(kg)]]="",_xlfn.XLOOKUP(Table2[[#This Row],[crop&amp;state]],'pivot tables'!$O$3:$O$151,'pivot tables'!$Q$3:$Q$151),Table2[[#This Row],[Pesticide(kg)]])</f>
        <v>0.24</v>
      </c>
      <c r="R3" s="13"/>
      <c r="S3" s="13">
        <f>IF(Table2[[#This Row],[Yield]]="",IFERROR(Table2[[#This Row],[Production(Tones)]]/Table2[[#This Row],[Area(hectare)]],""),Table2[[#This Row],[Yield]])</f>
        <v>2</v>
      </c>
      <c r="T3" s="13">
        <v>28.059000000000001</v>
      </c>
      <c r="U3" s="13">
        <f>IF(Table2[[#This Row],[Avg_Temperature(°C)]]="",IFERROR((Table2[[#This Row],[Max_Temperature(°C)]]+Table2[[#This Row],[Min_Temperature(°C)]])/2,""),Table2[[#This Row],[Avg_Temperature(°C)]])</f>
        <v>28.059000000000001</v>
      </c>
      <c r="V3" s="13">
        <v>32.518999999999998</v>
      </c>
      <c r="W3" s="13">
        <f>IF(Table2[[#This Row],[Max_Temperature(°C)]]="",_xlfn.XLOOKUP(Table2[[#This Row],[State]],'pivot tables'!$T$2:$T$33,'pivot tables'!$V$2:$V$33),Table2[[#This Row],[Max_Temperature(°C)]])</f>
        <v>32.518999999999998</v>
      </c>
      <c r="X3" s="13">
        <v>24.308</v>
      </c>
      <c r="Y3" s="31">
        <f>IF(Table2[[#This Row],[Min_Temperature(°C)]]="",_xlfn.XLOOKUP(Table2[[#This Row],[State]],'pivot tables'!$T$2:$T$33,'pivot tables'!$W$2:$W$33),Table2[[#This Row],[Min_Temperature(°C)]])</f>
        <v>24.308</v>
      </c>
    </row>
    <row r="4" spans="1:25" x14ac:dyDescent="0.3">
      <c r="A4" s="5" t="s">
        <v>22</v>
      </c>
      <c r="B4" s="4">
        <v>2010</v>
      </c>
      <c r="C4" s="5" t="s">
        <v>120</v>
      </c>
      <c r="D4" s="5" t="str">
        <f>PROPER(TRIM(Table2[[#This Row],[Season]]))</f>
        <v>Summer</v>
      </c>
      <c r="E4" s="5" t="str">
        <f>IF(Table2[[#This Row],[Season]]="",_xlfn.XLOOKUP(Table2[[#This Row],[State]],'pivot tables'!$F$3:$F$33,'pivot tables'!$G$3:$G$33),Table2[[#This Row],[Season]])</f>
        <v>Summer</v>
      </c>
      <c r="F4" s="5" t="s">
        <v>36</v>
      </c>
      <c r="G4" s="16">
        <v>8</v>
      </c>
      <c r="H4" s="16">
        <f>IF(Table2[[#This Row],[Area(hectare)]]="",IFERROR(Table2[[#This Row],[Production(Tones)]]/Table2[[#This Row],[Yield blanks]],""),Table2[[#This Row],[Area(hectare)]])</f>
        <v>8</v>
      </c>
      <c r="I4" s="16">
        <v>20</v>
      </c>
      <c r="J4" s="16">
        <f>IF(Table2[[#This Row],[Production(Tones)]]="",Table2[[#This Row],[Area Blanks]]*Table2[[#This Row],[Yield]],Table2[[#This Row],[Production(Tones)]])</f>
        <v>20</v>
      </c>
      <c r="K4" s="13">
        <v>1434.588</v>
      </c>
      <c r="L4" s="13">
        <f>IF(Table2[[#This Row],[Annual_Rainfall(mm)]]="",_xlfn.XLOOKUP(Table2[[#This Row],[State]],'pivot tables'!$J$3:$J$32,'pivot tables'!$K$3:$K$32),Table2[[#This Row],[Annual_Rainfall(mm)]])</f>
        <v>1434.588</v>
      </c>
      <c r="M4" s="13" t="str">
        <f>Table2[[#This Row],[Crop]]&amp;Table2[[#This Row],[State]]</f>
        <v>RagiPuducherry</v>
      </c>
      <c r="N4" s="13">
        <v>1328.88</v>
      </c>
      <c r="O4" s="13">
        <f>IF(Table2[[#This Row],[Fertilizer(kg)]]="",_xlfn.XLOOKUP(Table2[[#This Row],[crop&amp;state]],'pivot tables'!$O$3:$O$151,'pivot tables'!$P$3:$P$151),Table2[[#This Row],[Fertilizer(kg)]])</f>
        <v>1328.88</v>
      </c>
      <c r="P4" s="13">
        <v>1.92</v>
      </c>
      <c r="Q4" s="13">
        <f>IF(Table2[[#This Row],[Pesticide(kg)]]="",_xlfn.XLOOKUP(Table2[[#This Row],[crop&amp;state]],'pivot tables'!$O$3:$O$151,'pivot tables'!$Q$3:$Q$151),Table2[[#This Row],[Pesticide(kg)]])</f>
        <v>1.92</v>
      </c>
      <c r="R4" s="13">
        <v>2.5</v>
      </c>
      <c r="S4" s="13">
        <f>IF(Table2[[#This Row],[Yield]]="",IFERROR(Table2[[#This Row],[Production(Tones)]]/Table2[[#This Row],[Area(hectare)]],""),Table2[[#This Row],[Yield]])</f>
        <v>2.5</v>
      </c>
      <c r="T4" s="13">
        <v>28.059000000000001</v>
      </c>
      <c r="U4" s="13">
        <f>IF(Table2[[#This Row],[Avg_Temperature(°C)]]="",IFERROR((Table2[[#This Row],[Max_Temperature(°C)]]+Table2[[#This Row],[Min_Temperature(°C)]])/2,""),Table2[[#This Row],[Avg_Temperature(°C)]])</f>
        <v>28.059000000000001</v>
      </c>
      <c r="V4" s="13">
        <v>32.518999999999998</v>
      </c>
      <c r="W4" s="13">
        <f>IF(Table2[[#This Row],[Max_Temperature(°C)]]="",_xlfn.XLOOKUP(Table2[[#This Row],[State]],'pivot tables'!$T$2:$T$33,'pivot tables'!$V$2:$V$33),Table2[[#This Row],[Max_Temperature(°C)]])</f>
        <v>32.518999999999998</v>
      </c>
      <c r="X4" s="13">
        <v>24.308</v>
      </c>
      <c r="Y4" s="31">
        <f>IF(Table2[[#This Row],[Min_Temperature(°C)]]="",_xlfn.XLOOKUP(Table2[[#This Row],[State]],'pivot tables'!$T$2:$T$33,'pivot tables'!$W$2:$W$33),Table2[[#This Row],[Min_Temperature(°C)]])</f>
        <v>24.308</v>
      </c>
    </row>
    <row r="5" spans="1:25" x14ac:dyDescent="0.3">
      <c r="A5" s="5" t="s">
        <v>13</v>
      </c>
      <c r="B5" s="4">
        <v>2010</v>
      </c>
      <c r="C5" s="5" t="s">
        <v>49</v>
      </c>
      <c r="D5" s="5" t="str">
        <f>PROPER(TRIM(Table2[[#This Row],[Season]]))</f>
        <v>Kharif</v>
      </c>
      <c r="E5" s="5" t="str">
        <f>IF(Table2[[#This Row],[Season]]="",_xlfn.XLOOKUP(Table2[[#This Row],[State]],'pivot tables'!$F$3:$F$33,'pivot tables'!$G$3:$G$33),Table2[[#This Row],[Season]])</f>
        <v>Kharif</v>
      </c>
      <c r="F5" s="5" t="s">
        <v>36</v>
      </c>
      <c r="G5" s="16">
        <v>4384</v>
      </c>
      <c r="H5" s="16">
        <f>IF(Table2[[#This Row],[Area(hectare)]]="",IFERROR(Table2[[#This Row],[Production(Tones)]]/Table2[[#This Row],[Yield blanks]],""),Table2[[#This Row],[Area(hectare)]])</f>
        <v>4384</v>
      </c>
      <c r="I5" s="16">
        <v>12602</v>
      </c>
      <c r="J5" s="16">
        <f>IF(Table2[[#This Row],[Production(Tones)]]="",Table2[[#This Row],[Area Blanks]]*Table2[[#This Row],[Yield]],Table2[[#This Row],[Production(Tones)]])</f>
        <v>12602</v>
      </c>
      <c r="K5" s="13">
        <v>1434.588</v>
      </c>
      <c r="L5" s="13">
        <f>IF(Table2[[#This Row],[Annual_Rainfall(mm)]]="",_xlfn.XLOOKUP(Table2[[#This Row],[State]],'pivot tables'!$J$3:$J$32,'pivot tables'!$K$3:$K$32),Table2[[#This Row],[Annual_Rainfall(mm)]])</f>
        <v>1434.588</v>
      </c>
      <c r="M5" s="13" t="str">
        <f>Table2[[#This Row],[Crop]]&amp;Table2[[#This Row],[State]]</f>
        <v>RicePuducherry</v>
      </c>
      <c r="N5" s="13">
        <v>728226.24</v>
      </c>
      <c r="O5" s="13">
        <f>IF(Table2[[#This Row],[Fertilizer(kg)]]="",_xlfn.XLOOKUP(Table2[[#This Row],[crop&amp;state]],'pivot tables'!$O$3:$O$151,'pivot tables'!$P$3:$P$151),Table2[[#This Row],[Fertilizer(kg)]])</f>
        <v>728226.24</v>
      </c>
      <c r="P5" s="13">
        <v>1052.1600000000001</v>
      </c>
      <c r="Q5" s="13">
        <f>IF(Table2[[#This Row],[Pesticide(kg)]]="",_xlfn.XLOOKUP(Table2[[#This Row],[crop&amp;state]],'pivot tables'!$O$3:$O$151,'pivot tables'!$Q$3:$Q$151),Table2[[#This Row],[Pesticide(kg)]])</f>
        <v>1052.1600000000001</v>
      </c>
      <c r="R5" s="13">
        <v>2.673</v>
      </c>
      <c r="S5" s="13">
        <f>IF(Table2[[#This Row],[Yield]]="",IFERROR(Table2[[#This Row],[Production(Tones)]]/Table2[[#This Row],[Area(hectare)]],""),Table2[[#This Row],[Yield]])</f>
        <v>2.673</v>
      </c>
      <c r="T5" s="13">
        <v>28.059000000000001</v>
      </c>
      <c r="U5" s="13">
        <f>IF(Table2[[#This Row],[Avg_Temperature(°C)]]="",IFERROR((Table2[[#This Row],[Max_Temperature(°C)]]+Table2[[#This Row],[Min_Temperature(°C)]])/2,""),Table2[[#This Row],[Avg_Temperature(°C)]])</f>
        <v>28.059000000000001</v>
      </c>
      <c r="V5" s="13">
        <v>32.518999999999998</v>
      </c>
      <c r="W5" s="13">
        <f>IF(Table2[[#This Row],[Max_Temperature(°C)]]="",_xlfn.XLOOKUP(Table2[[#This Row],[State]],'pivot tables'!$T$2:$T$33,'pivot tables'!$V$2:$V$33),Table2[[#This Row],[Max_Temperature(°C)]])</f>
        <v>32.518999999999998</v>
      </c>
      <c r="X5" s="13">
        <v>24.308</v>
      </c>
      <c r="Y5" s="31">
        <f>IF(Table2[[#This Row],[Min_Temperature(°C)]]="",_xlfn.XLOOKUP(Table2[[#This Row],[State]],'pivot tables'!$T$2:$T$33,'pivot tables'!$W$2:$W$33),Table2[[#This Row],[Min_Temperature(°C)]])</f>
        <v>24.308</v>
      </c>
    </row>
    <row r="6" spans="1:25" x14ac:dyDescent="0.3">
      <c r="A6" s="5" t="s">
        <v>13</v>
      </c>
      <c r="B6" s="4">
        <v>2010</v>
      </c>
      <c r="C6" s="5" t="s">
        <v>27</v>
      </c>
      <c r="D6" s="5" t="str">
        <f>PROPER(TRIM(Table2[[#This Row],[Season]]))</f>
        <v>Rabi</v>
      </c>
      <c r="E6" s="5" t="str">
        <f>IF(Table2[[#This Row],[Season]]="",_xlfn.XLOOKUP(Table2[[#This Row],[State]],'pivot tables'!$F$3:$F$33,'pivot tables'!$G$3:$G$33),Table2[[#This Row],[Season]])</f>
        <v>Rabi</v>
      </c>
      <c r="F6" s="5" t="s">
        <v>36</v>
      </c>
      <c r="G6" s="16">
        <v>10920</v>
      </c>
      <c r="H6" s="16">
        <f>IF(Table2[[#This Row],[Area(hectare)]]="",IFERROR(Table2[[#This Row],[Production(Tones)]]/Table2[[#This Row],[Yield blanks]],""),Table2[[#This Row],[Area(hectare)]])</f>
        <v>10920</v>
      </c>
      <c r="I6" s="16">
        <v>26585</v>
      </c>
      <c r="J6" s="16">
        <f>IF(Table2[[#This Row],[Production(Tones)]]="",Table2[[#This Row],[Area Blanks]]*Table2[[#This Row],[Yield]],Table2[[#This Row],[Production(Tones)]])</f>
        <v>26585</v>
      </c>
      <c r="K6" s="13">
        <v>1434.588</v>
      </c>
      <c r="L6" s="13">
        <f>IF(Table2[[#This Row],[Annual_Rainfall(mm)]]="",_xlfn.XLOOKUP(Table2[[#This Row],[State]],'pivot tables'!$J$3:$J$32,'pivot tables'!$K$3:$K$32),Table2[[#This Row],[Annual_Rainfall(mm)]])</f>
        <v>1434.588</v>
      </c>
      <c r="M6" s="13" t="str">
        <f>Table2[[#This Row],[Crop]]&amp;Table2[[#This Row],[State]]</f>
        <v>RicePuducherry</v>
      </c>
      <c r="N6" s="13">
        <v>1813921.2</v>
      </c>
      <c r="O6" s="13">
        <f>IF(Table2[[#This Row],[Fertilizer(kg)]]="",_xlfn.XLOOKUP(Table2[[#This Row],[crop&amp;state]],'pivot tables'!$O$3:$O$151,'pivot tables'!$P$3:$P$151),Table2[[#This Row],[Fertilizer(kg)]])</f>
        <v>1813921.2</v>
      </c>
      <c r="P6" s="13">
        <v>2620.8000000000002</v>
      </c>
      <c r="Q6" s="13">
        <f>IF(Table2[[#This Row],[Pesticide(kg)]]="",_xlfn.XLOOKUP(Table2[[#This Row],[crop&amp;state]],'pivot tables'!$O$3:$O$151,'pivot tables'!$Q$3:$Q$151),Table2[[#This Row],[Pesticide(kg)]])</f>
        <v>2620.8000000000002</v>
      </c>
      <c r="R6" s="13">
        <v>3.4470000000000001</v>
      </c>
      <c r="S6" s="13">
        <f>IF(Table2[[#This Row],[Yield]]="",IFERROR(Table2[[#This Row],[Production(Tones)]]/Table2[[#This Row],[Area(hectare)]],""),Table2[[#This Row],[Yield]])</f>
        <v>3.4470000000000001</v>
      </c>
      <c r="T6" s="13">
        <v>28.059000000000001</v>
      </c>
      <c r="U6" s="13">
        <f>IF(Table2[[#This Row],[Avg_Temperature(°C)]]="",IFERROR((Table2[[#This Row],[Max_Temperature(°C)]]+Table2[[#This Row],[Min_Temperature(°C)]])/2,""),Table2[[#This Row],[Avg_Temperature(°C)]])</f>
        <v>28.059000000000001</v>
      </c>
      <c r="V6" s="13">
        <v>32.518999999999998</v>
      </c>
      <c r="W6" s="13">
        <f>IF(Table2[[#This Row],[Max_Temperature(°C)]]="",_xlfn.XLOOKUP(Table2[[#This Row],[State]],'pivot tables'!$T$2:$T$33,'pivot tables'!$V$2:$V$33),Table2[[#This Row],[Max_Temperature(°C)]])</f>
        <v>32.518999999999998</v>
      </c>
      <c r="X6" s="13">
        <v>24.308</v>
      </c>
      <c r="Y6" s="31">
        <f>IF(Table2[[#This Row],[Min_Temperature(°C)]]="",_xlfn.XLOOKUP(Table2[[#This Row],[State]],'pivot tables'!$T$2:$T$33,'pivot tables'!$W$2:$W$33),Table2[[#This Row],[Min_Temperature(°C)]])</f>
        <v>24.308</v>
      </c>
    </row>
    <row r="7" spans="1:25" x14ac:dyDescent="0.3">
      <c r="A7" s="5" t="s">
        <v>13</v>
      </c>
      <c r="B7" s="4">
        <v>2010</v>
      </c>
      <c r="C7" s="5" t="s">
        <v>120</v>
      </c>
      <c r="D7" s="5" t="str">
        <f>PROPER(TRIM(Table2[[#This Row],[Season]]))</f>
        <v>Summer</v>
      </c>
      <c r="E7" s="5" t="str">
        <f>IF(Table2[[#This Row],[Season]]="",_xlfn.XLOOKUP(Table2[[#This Row],[State]],'pivot tables'!$F$3:$F$33,'pivot tables'!$G$3:$G$33),Table2[[#This Row],[Season]])</f>
        <v>Summer</v>
      </c>
      <c r="F7" s="5" t="s">
        <v>36</v>
      </c>
      <c r="G7" s="16">
        <v>4710</v>
      </c>
      <c r="H7" s="16">
        <f>IF(Table2[[#This Row],[Area(hectare)]]="",IFERROR(Table2[[#This Row],[Production(Tones)]]/Table2[[#This Row],[Yield blanks]],""),Table2[[#This Row],[Area(hectare)]])</f>
        <v>4710</v>
      </c>
      <c r="I7" s="16">
        <v>12773</v>
      </c>
      <c r="J7" s="16">
        <f>IF(Table2[[#This Row],[Production(Tones)]]="",Table2[[#This Row],[Area Blanks]]*Table2[[#This Row],[Yield]],Table2[[#This Row],[Production(Tones)]])</f>
        <v>12773</v>
      </c>
      <c r="K7" s="13">
        <v>1434.588</v>
      </c>
      <c r="L7" s="13">
        <f>IF(Table2[[#This Row],[Annual_Rainfall(mm)]]="",_xlfn.XLOOKUP(Table2[[#This Row],[State]],'pivot tables'!$J$3:$J$32,'pivot tables'!$K$3:$K$32),Table2[[#This Row],[Annual_Rainfall(mm)]])</f>
        <v>1434.588</v>
      </c>
      <c r="M7" s="13" t="str">
        <f>Table2[[#This Row],[Crop]]&amp;Table2[[#This Row],[State]]</f>
        <v>RicePuducherry</v>
      </c>
      <c r="N7" s="13">
        <v>782378.1</v>
      </c>
      <c r="O7" s="13">
        <f>IF(Table2[[#This Row],[Fertilizer(kg)]]="",_xlfn.XLOOKUP(Table2[[#This Row],[crop&amp;state]],'pivot tables'!$O$3:$O$151,'pivot tables'!$P$3:$P$151),Table2[[#This Row],[Fertilizer(kg)]])</f>
        <v>782378.1</v>
      </c>
      <c r="P7" s="13">
        <v>1130.4000000000001</v>
      </c>
      <c r="Q7" s="13">
        <f>IF(Table2[[#This Row],[Pesticide(kg)]]="",_xlfn.XLOOKUP(Table2[[#This Row],[crop&amp;state]],'pivot tables'!$O$3:$O$151,'pivot tables'!$Q$3:$Q$151),Table2[[#This Row],[Pesticide(kg)]])</f>
        <v>1130.4000000000001</v>
      </c>
      <c r="R7" s="13">
        <v>2.7</v>
      </c>
      <c r="S7" s="13">
        <f>IF(Table2[[#This Row],[Yield]]="",IFERROR(Table2[[#This Row],[Production(Tones)]]/Table2[[#This Row],[Area(hectare)]],""),Table2[[#This Row],[Yield]])</f>
        <v>2.7</v>
      </c>
      <c r="T7" s="13">
        <v>28.059000000000001</v>
      </c>
      <c r="U7" s="13">
        <f>IF(Table2[[#This Row],[Avg_Temperature(°C)]]="",IFERROR((Table2[[#This Row],[Max_Temperature(°C)]]+Table2[[#This Row],[Min_Temperature(°C)]])/2,""),Table2[[#This Row],[Avg_Temperature(°C)]])</f>
        <v>28.059000000000001</v>
      </c>
      <c r="V7" s="13">
        <v>32.518999999999998</v>
      </c>
      <c r="W7" s="13">
        <f>IF(Table2[[#This Row],[Max_Temperature(°C)]]="",_xlfn.XLOOKUP(Table2[[#This Row],[State]],'pivot tables'!$T$2:$T$33,'pivot tables'!$V$2:$V$33),Table2[[#This Row],[Max_Temperature(°C)]])</f>
        <v>32.518999999999998</v>
      </c>
      <c r="X7" s="13">
        <v>24.308</v>
      </c>
      <c r="Y7" s="31">
        <f>IF(Table2[[#This Row],[Min_Temperature(°C)]]="",_xlfn.XLOOKUP(Table2[[#This Row],[State]],'pivot tables'!$T$2:$T$33,'pivot tables'!$W$2:$W$33),Table2[[#This Row],[Min_Temperature(°C)]])</f>
        <v>24.308</v>
      </c>
    </row>
    <row r="8" spans="1:25" x14ac:dyDescent="0.3">
      <c r="A8" s="5" t="s">
        <v>18</v>
      </c>
      <c r="B8" s="4">
        <v>2010</v>
      </c>
      <c r="C8" s="5" t="s">
        <v>49</v>
      </c>
      <c r="D8" s="5" t="str">
        <f>PROPER(TRIM(Table2[[#This Row],[Season]]))</f>
        <v>Kharif</v>
      </c>
      <c r="E8" s="5" t="str">
        <f>IF(Table2[[#This Row],[Season]]="",_xlfn.XLOOKUP(Table2[[#This Row],[State]],'pivot tables'!$F$3:$F$33,'pivot tables'!$G$3:$G$33),Table2[[#This Row],[Season]])</f>
        <v>Kharif</v>
      </c>
      <c r="F8" s="5" t="s">
        <v>36</v>
      </c>
      <c r="G8" s="16">
        <v>1765</v>
      </c>
      <c r="H8" s="16">
        <f>IF(Table2[[#This Row],[Area(hectare)]]="",IFERROR(Table2[[#This Row],[Production(Tones)]]/Table2[[#This Row],[Yield blanks]],""),Table2[[#This Row],[Area(hectare)]])</f>
        <v>1765</v>
      </c>
      <c r="I8" s="16">
        <v>277683</v>
      </c>
      <c r="J8" s="16">
        <f>IF(Table2[[#This Row],[Production(Tones)]]="",Table2[[#This Row],[Area Blanks]]*Table2[[#This Row],[Yield]],Table2[[#This Row],[Production(Tones)]])</f>
        <v>277683</v>
      </c>
      <c r="K8" s="13">
        <v>1434.588</v>
      </c>
      <c r="L8" s="13">
        <f>IF(Table2[[#This Row],[Annual_Rainfall(mm)]]="",_xlfn.XLOOKUP(Table2[[#This Row],[State]],'pivot tables'!$J$3:$J$32,'pivot tables'!$K$3:$K$32),Table2[[#This Row],[Annual_Rainfall(mm)]])</f>
        <v>1434.588</v>
      </c>
      <c r="M8" s="13" t="str">
        <f>Table2[[#This Row],[Crop]]&amp;Table2[[#This Row],[State]]</f>
        <v>SugarcanePuducherry</v>
      </c>
      <c r="N8" s="13">
        <v>293184.15000000002</v>
      </c>
      <c r="O8" s="13">
        <f>IF(Table2[[#This Row],[Fertilizer(kg)]]="",_xlfn.XLOOKUP(Table2[[#This Row],[crop&amp;state]],'pivot tables'!$O$3:$O$151,'pivot tables'!$P$3:$P$151),Table2[[#This Row],[Fertilizer(kg)]])</f>
        <v>293184.15000000002</v>
      </c>
      <c r="P8" s="13">
        <v>423.6</v>
      </c>
      <c r="Q8" s="13">
        <f>IF(Table2[[#This Row],[Pesticide(kg)]]="",_xlfn.XLOOKUP(Table2[[#This Row],[crop&amp;state]],'pivot tables'!$O$3:$O$151,'pivot tables'!$Q$3:$Q$151),Table2[[#This Row],[Pesticide(kg)]])</f>
        <v>423.6</v>
      </c>
      <c r="R8" s="13">
        <v>115.19</v>
      </c>
      <c r="S8" s="13">
        <f>IF(Table2[[#This Row],[Yield]]="",IFERROR(Table2[[#This Row],[Production(Tones)]]/Table2[[#This Row],[Area(hectare)]],""),Table2[[#This Row],[Yield]])</f>
        <v>115.19</v>
      </c>
      <c r="T8" s="13">
        <v>28.059000000000001</v>
      </c>
      <c r="U8" s="13">
        <f>IF(Table2[[#This Row],[Avg_Temperature(°C)]]="",IFERROR((Table2[[#This Row],[Max_Temperature(°C)]]+Table2[[#This Row],[Min_Temperature(°C)]])/2,""),Table2[[#This Row],[Avg_Temperature(°C)]])</f>
        <v>28.059000000000001</v>
      </c>
      <c r="V8" s="13">
        <v>32.518999999999998</v>
      </c>
      <c r="W8" s="13">
        <f>IF(Table2[[#This Row],[Max_Temperature(°C)]]="",_xlfn.XLOOKUP(Table2[[#This Row],[State]],'pivot tables'!$T$2:$T$33,'pivot tables'!$V$2:$V$33),Table2[[#This Row],[Max_Temperature(°C)]])</f>
        <v>32.518999999999998</v>
      </c>
      <c r="X8" s="13">
        <v>24.308</v>
      </c>
      <c r="Y8" s="31">
        <f>IF(Table2[[#This Row],[Min_Temperature(°C)]]="",_xlfn.XLOOKUP(Table2[[#This Row],[State]],'pivot tables'!$T$2:$T$33,'pivot tables'!$W$2:$W$33),Table2[[#This Row],[Min_Temperature(°C)]])</f>
        <v>24.308</v>
      </c>
    </row>
    <row r="9" spans="1:25" x14ac:dyDescent="0.3">
      <c r="A9" s="5" t="s">
        <v>31</v>
      </c>
      <c r="B9" s="4">
        <v>2010</v>
      </c>
      <c r="C9" s="5" t="s">
        <v>49</v>
      </c>
      <c r="D9" s="5" t="str">
        <f>PROPER(TRIM(Table2[[#This Row],[Season]]))</f>
        <v>Kharif</v>
      </c>
      <c r="E9" s="5" t="str">
        <f>IF(Table2[[#This Row],[Season]]="",_xlfn.XLOOKUP(Table2[[#This Row],[State]],'pivot tables'!$F$3:$F$33,'pivot tables'!$G$3:$G$33),Table2[[#This Row],[Season]])</f>
        <v>Kharif</v>
      </c>
      <c r="F9" s="5" t="s">
        <v>36</v>
      </c>
      <c r="G9" s="16">
        <v>1</v>
      </c>
      <c r="H9" s="16">
        <f>IF(Table2[[#This Row],[Area(hectare)]]="",IFERROR(Table2[[#This Row],[Production(Tones)]]/Table2[[#This Row],[Yield blanks]],""),Table2[[#This Row],[Area(hectare)]])</f>
        <v>1</v>
      </c>
      <c r="I9" s="16">
        <v>1</v>
      </c>
      <c r="J9" s="16">
        <f>IF(Table2[[#This Row],[Production(Tones)]]="",Table2[[#This Row],[Area Blanks]]*Table2[[#This Row],[Yield]],Table2[[#This Row],[Production(Tones)]])</f>
        <v>1</v>
      </c>
      <c r="K9" s="13">
        <v>1434.588</v>
      </c>
      <c r="L9" s="13">
        <f>IF(Table2[[#This Row],[Annual_Rainfall(mm)]]="",_xlfn.XLOOKUP(Table2[[#This Row],[State]],'pivot tables'!$J$3:$J$32,'pivot tables'!$K$3:$K$32),Table2[[#This Row],[Annual_Rainfall(mm)]])</f>
        <v>1434.588</v>
      </c>
      <c r="M9" s="13" t="str">
        <f>Table2[[#This Row],[Crop]]&amp;Table2[[#This Row],[State]]</f>
        <v>SunflowerPuducherry</v>
      </c>
      <c r="N9" s="13">
        <v>166.11</v>
      </c>
      <c r="O9" s="13">
        <f>IF(Table2[[#This Row],[Fertilizer(kg)]]="",_xlfn.XLOOKUP(Table2[[#This Row],[crop&amp;state]],'pivot tables'!$O$3:$O$151,'pivot tables'!$P$3:$P$151),Table2[[#This Row],[Fertilizer(kg)]])</f>
        <v>166.11</v>
      </c>
      <c r="P9" s="13">
        <v>0.24</v>
      </c>
      <c r="Q9" s="13">
        <f>IF(Table2[[#This Row],[Pesticide(kg)]]="",_xlfn.XLOOKUP(Table2[[#This Row],[crop&amp;state]],'pivot tables'!$O$3:$O$151,'pivot tables'!$Q$3:$Q$151),Table2[[#This Row],[Pesticide(kg)]])</f>
        <v>0.24</v>
      </c>
      <c r="R9" s="13">
        <v>1</v>
      </c>
      <c r="S9" s="13">
        <f>IF(Table2[[#This Row],[Yield]]="",IFERROR(Table2[[#This Row],[Production(Tones)]]/Table2[[#This Row],[Area(hectare)]],""),Table2[[#This Row],[Yield]])</f>
        <v>1</v>
      </c>
      <c r="T9" s="13">
        <v>28.059000000000001</v>
      </c>
      <c r="U9" s="13">
        <f>IF(Table2[[#This Row],[Avg_Temperature(°C)]]="",IFERROR((Table2[[#This Row],[Max_Temperature(°C)]]+Table2[[#This Row],[Min_Temperature(°C)]])/2,""),Table2[[#This Row],[Avg_Temperature(°C)]])</f>
        <v>28.059000000000001</v>
      </c>
      <c r="V9" s="13">
        <v>32.518999999999998</v>
      </c>
      <c r="W9" s="13">
        <f>IF(Table2[[#This Row],[Max_Temperature(°C)]]="",_xlfn.XLOOKUP(Table2[[#This Row],[State]],'pivot tables'!$T$2:$T$33,'pivot tables'!$V$2:$V$33),Table2[[#This Row],[Max_Temperature(°C)]])</f>
        <v>32.518999999999998</v>
      </c>
      <c r="X9" s="13">
        <v>24.308</v>
      </c>
      <c r="Y9" s="31">
        <f>IF(Table2[[#This Row],[Min_Temperature(°C)]]="",_xlfn.XLOOKUP(Table2[[#This Row],[State]],'pivot tables'!$T$2:$T$33,'pivot tables'!$W$2:$W$33),Table2[[#This Row],[Min_Temperature(°C)]])</f>
        <v>24.308</v>
      </c>
    </row>
    <row r="10" spans="1:25" x14ac:dyDescent="0.3">
      <c r="A10" s="5" t="s">
        <v>32</v>
      </c>
      <c r="B10" s="4">
        <v>2010</v>
      </c>
      <c r="C10" s="5" t="s">
        <v>49</v>
      </c>
      <c r="D10" s="5" t="str">
        <f>PROPER(TRIM(Table2[[#This Row],[Season]]))</f>
        <v>Kharif</v>
      </c>
      <c r="E10" s="5" t="str">
        <f>IF(Table2[[#This Row],[Season]]="",_xlfn.XLOOKUP(Table2[[#This Row],[State]],'pivot tables'!$F$3:$F$33,'pivot tables'!$G$3:$G$33),Table2[[#This Row],[Season]])</f>
        <v>Kharif</v>
      </c>
      <c r="F10" s="5" t="s">
        <v>36</v>
      </c>
      <c r="G10" s="16">
        <v>22</v>
      </c>
      <c r="H10" s="16">
        <f>IF(Table2[[#This Row],[Area(hectare)]]="",IFERROR(Table2[[#This Row],[Production(Tones)]]/Table2[[#This Row],[Yield blanks]],""),Table2[[#This Row],[Area(hectare)]])</f>
        <v>22</v>
      </c>
      <c r="I10" s="16">
        <v>17</v>
      </c>
      <c r="J10" s="16">
        <f>IF(Table2[[#This Row],[Production(Tones)]]="",Table2[[#This Row],[Area Blanks]]*Table2[[#This Row],[Yield]],Table2[[#This Row],[Production(Tones)]])</f>
        <v>17</v>
      </c>
      <c r="K10" s="13">
        <v>1434.588</v>
      </c>
      <c r="L10" s="13">
        <f>IF(Table2[[#This Row],[Annual_Rainfall(mm)]]="",_xlfn.XLOOKUP(Table2[[#This Row],[State]],'pivot tables'!$J$3:$J$32,'pivot tables'!$K$3:$K$32),Table2[[#This Row],[Annual_Rainfall(mm)]])</f>
        <v>1434.588</v>
      </c>
      <c r="M10" s="13" t="str">
        <f>Table2[[#This Row],[Crop]]&amp;Table2[[#This Row],[State]]</f>
        <v>UradPuducherry</v>
      </c>
      <c r="N10" s="13">
        <v>3654.42</v>
      </c>
      <c r="O10" s="13">
        <f>IF(Table2[[#This Row],[Fertilizer(kg)]]="",_xlfn.XLOOKUP(Table2[[#This Row],[crop&amp;state]],'pivot tables'!$O$3:$O$151,'pivot tables'!$P$3:$P$151),Table2[[#This Row],[Fertilizer(kg)]])</f>
        <v>3654.42</v>
      </c>
      <c r="P10" s="13">
        <v>5.28</v>
      </c>
      <c r="Q10" s="13">
        <f>IF(Table2[[#This Row],[Pesticide(kg)]]="",_xlfn.XLOOKUP(Table2[[#This Row],[crop&amp;state]],'pivot tables'!$O$3:$O$151,'pivot tables'!$Q$3:$Q$151),Table2[[#This Row],[Pesticide(kg)]])</f>
        <v>5.28</v>
      </c>
      <c r="R10" s="13">
        <v>0.77</v>
      </c>
      <c r="S10" s="13">
        <f>IF(Table2[[#This Row],[Yield]]="",IFERROR(Table2[[#This Row],[Production(Tones)]]/Table2[[#This Row],[Area(hectare)]],""),Table2[[#This Row],[Yield]])</f>
        <v>0.77</v>
      </c>
      <c r="T10" s="13">
        <v>28.059000000000001</v>
      </c>
      <c r="U10" s="13">
        <f>IF(Table2[[#This Row],[Avg_Temperature(°C)]]="",IFERROR((Table2[[#This Row],[Max_Temperature(°C)]]+Table2[[#This Row],[Min_Temperature(°C)]])/2,""),Table2[[#This Row],[Avg_Temperature(°C)]])</f>
        <v>28.059000000000001</v>
      </c>
      <c r="V10" s="13">
        <v>32.518999999999998</v>
      </c>
      <c r="W10" s="13">
        <f>IF(Table2[[#This Row],[Max_Temperature(°C)]]="",_xlfn.XLOOKUP(Table2[[#This Row],[State]],'pivot tables'!$T$2:$T$33,'pivot tables'!$V$2:$V$33),Table2[[#This Row],[Max_Temperature(°C)]])</f>
        <v>32.518999999999998</v>
      </c>
      <c r="X10" s="13">
        <v>24.308</v>
      </c>
      <c r="Y10" s="31">
        <f>IF(Table2[[#This Row],[Min_Temperature(°C)]]="",_xlfn.XLOOKUP(Table2[[#This Row],[State]],'pivot tables'!$T$2:$T$33,'pivot tables'!$W$2:$W$33),Table2[[#This Row],[Min_Temperature(°C)]])</f>
        <v>24.308</v>
      </c>
    </row>
    <row r="11" spans="1:25" x14ac:dyDescent="0.3">
      <c r="A11" s="5" t="s">
        <v>32</v>
      </c>
      <c r="B11" s="4">
        <v>2010</v>
      </c>
      <c r="C11" s="5" t="s">
        <v>27</v>
      </c>
      <c r="D11" s="5" t="str">
        <f>PROPER(TRIM(Table2[[#This Row],[Season]]))</f>
        <v>Rabi</v>
      </c>
      <c r="E11" s="5" t="str">
        <f>IF(Table2[[#This Row],[Season]]="",_xlfn.XLOOKUP(Table2[[#This Row],[State]],'pivot tables'!$F$3:$F$33,'pivot tables'!$G$3:$G$33),Table2[[#This Row],[Season]])</f>
        <v>Rabi</v>
      </c>
      <c r="F11" s="5" t="s">
        <v>36</v>
      </c>
      <c r="G11" s="16">
        <v>189</v>
      </c>
      <c r="H11" s="16">
        <f>IF(Table2[[#This Row],[Area(hectare)]]="",IFERROR(Table2[[#This Row],[Production(Tones)]]/Table2[[#This Row],[Yield blanks]],""),Table2[[#This Row],[Area(hectare)]])</f>
        <v>189</v>
      </c>
      <c r="I11" s="16">
        <v>206</v>
      </c>
      <c r="J11" s="16">
        <f>IF(Table2[[#This Row],[Production(Tones)]]="",Table2[[#This Row],[Area Blanks]]*Table2[[#This Row],[Yield]],Table2[[#This Row],[Production(Tones)]])</f>
        <v>206</v>
      </c>
      <c r="K11" s="13">
        <v>1434.588</v>
      </c>
      <c r="L11" s="13">
        <f>IF(Table2[[#This Row],[Annual_Rainfall(mm)]]="",_xlfn.XLOOKUP(Table2[[#This Row],[State]],'pivot tables'!$J$3:$J$32,'pivot tables'!$K$3:$K$32),Table2[[#This Row],[Annual_Rainfall(mm)]])</f>
        <v>1434.588</v>
      </c>
      <c r="M11" s="13" t="str">
        <f>Table2[[#This Row],[Crop]]&amp;Table2[[#This Row],[State]]</f>
        <v>UradPuducherry</v>
      </c>
      <c r="N11" s="13">
        <v>31394.79</v>
      </c>
      <c r="O11" s="13">
        <f>IF(Table2[[#This Row],[Fertilizer(kg)]]="",_xlfn.XLOOKUP(Table2[[#This Row],[crop&amp;state]],'pivot tables'!$O$3:$O$151,'pivot tables'!$P$3:$P$151),Table2[[#This Row],[Fertilizer(kg)]])</f>
        <v>31394.79</v>
      </c>
      <c r="P11" s="13">
        <v>45.36</v>
      </c>
      <c r="Q11" s="13">
        <f>IF(Table2[[#This Row],[Pesticide(kg)]]="",_xlfn.XLOOKUP(Table2[[#This Row],[crop&amp;state]],'pivot tables'!$O$3:$O$151,'pivot tables'!$Q$3:$Q$151),Table2[[#This Row],[Pesticide(kg)]])</f>
        <v>45.36</v>
      </c>
      <c r="R11" s="13">
        <v>1.0900000000000001</v>
      </c>
      <c r="S11" s="13">
        <f>IF(Table2[[#This Row],[Yield]]="",IFERROR(Table2[[#This Row],[Production(Tones)]]/Table2[[#This Row],[Area(hectare)]],""),Table2[[#This Row],[Yield]])</f>
        <v>1.0900000000000001</v>
      </c>
      <c r="T11" s="13">
        <v>28.059000000000001</v>
      </c>
      <c r="U11" s="13">
        <f>IF(Table2[[#This Row],[Avg_Temperature(°C)]]="",IFERROR((Table2[[#This Row],[Max_Temperature(°C)]]+Table2[[#This Row],[Min_Temperature(°C)]])/2,""),Table2[[#This Row],[Avg_Temperature(°C)]])</f>
        <v>28.059000000000001</v>
      </c>
      <c r="V11" s="13">
        <v>32.518999999999998</v>
      </c>
      <c r="W11" s="13">
        <f>IF(Table2[[#This Row],[Max_Temperature(°C)]]="",_xlfn.XLOOKUP(Table2[[#This Row],[State]],'pivot tables'!$T$2:$T$33,'pivot tables'!$V$2:$V$33),Table2[[#This Row],[Max_Temperature(°C)]])</f>
        <v>32.518999999999998</v>
      </c>
      <c r="X11" s="13">
        <v>24.308</v>
      </c>
      <c r="Y11" s="31">
        <f>IF(Table2[[#This Row],[Min_Temperature(°C)]]="",_xlfn.XLOOKUP(Table2[[#This Row],[State]],'pivot tables'!$T$2:$T$33,'pivot tables'!$W$2:$W$33),Table2[[#This Row],[Min_Temperature(°C)]])</f>
        <v>24.308</v>
      </c>
    </row>
    <row r="12" spans="1:25" x14ac:dyDescent="0.3">
      <c r="A12" s="5" t="s">
        <v>32</v>
      </c>
      <c r="B12" s="4">
        <v>2010</v>
      </c>
      <c r="C12" s="5" t="s">
        <v>120</v>
      </c>
      <c r="D12" s="5" t="str">
        <f>PROPER(TRIM(Table2[[#This Row],[Season]]))</f>
        <v>Summer</v>
      </c>
      <c r="E12" s="5" t="str">
        <f>IF(Table2[[#This Row],[Season]]="",_xlfn.XLOOKUP(Table2[[#This Row],[State]],'pivot tables'!$F$3:$F$33,'pivot tables'!$G$3:$G$33),Table2[[#This Row],[Season]])</f>
        <v>Summer</v>
      </c>
      <c r="F12" s="5" t="s">
        <v>36</v>
      </c>
      <c r="G12" s="16">
        <v>916</v>
      </c>
      <c r="H12" s="16">
        <f>IF(Table2[[#This Row],[Area(hectare)]]="",IFERROR(Table2[[#This Row],[Production(Tones)]]/Table2[[#This Row],[Yield blanks]],""),Table2[[#This Row],[Area(hectare)]])</f>
        <v>916</v>
      </c>
      <c r="I12" s="16">
        <v>374</v>
      </c>
      <c r="J12" s="16">
        <f>IF(Table2[[#This Row],[Production(Tones)]]="",Table2[[#This Row],[Area Blanks]]*Table2[[#This Row],[Yield]],Table2[[#This Row],[Production(Tones)]])</f>
        <v>374</v>
      </c>
      <c r="K12" s="13">
        <v>1434.588</v>
      </c>
      <c r="L12" s="13">
        <f>IF(Table2[[#This Row],[Annual_Rainfall(mm)]]="",_xlfn.XLOOKUP(Table2[[#This Row],[State]],'pivot tables'!$J$3:$J$32,'pivot tables'!$K$3:$K$32),Table2[[#This Row],[Annual_Rainfall(mm)]])</f>
        <v>1434.588</v>
      </c>
      <c r="M12" s="13" t="str">
        <f>Table2[[#This Row],[Crop]]&amp;Table2[[#This Row],[State]]</f>
        <v>UradPuducherry</v>
      </c>
      <c r="N12" s="13">
        <v>152156.76</v>
      </c>
      <c r="O12" s="13">
        <f>IF(Table2[[#This Row],[Fertilizer(kg)]]="",_xlfn.XLOOKUP(Table2[[#This Row],[crop&amp;state]],'pivot tables'!$O$3:$O$151,'pivot tables'!$P$3:$P$151),Table2[[#This Row],[Fertilizer(kg)]])</f>
        <v>152156.76</v>
      </c>
      <c r="P12" s="13">
        <v>219.84</v>
      </c>
      <c r="Q12" s="13">
        <f>IF(Table2[[#This Row],[Pesticide(kg)]]="",_xlfn.XLOOKUP(Table2[[#This Row],[crop&amp;state]],'pivot tables'!$O$3:$O$151,'pivot tables'!$Q$3:$Q$151),Table2[[#This Row],[Pesticide(kg)]])</f>
        <v>219.84</v>
      </c>
      <c r="R12" s="13">
        <v>0.627</v>
      </c>
      <c r="S12" s="13">
        <f>IF(Table2[[#This Row],[Yield]]="",IFERROR(Table2[[#This Row],[Production(Tones)]]/Table2[[#This Row],[Area(hectare)]],""),Table2[[#This Row],[Yield]])</f>
        <v>0.627</v>
      </c>
      <c r="T12" s="13">
        <v>28.059000000000001</v>
      </c>
      <c r="U12" s="13">
        <f>IF(Table2[[#This Row],[Avg_Temperature(°C)]]="",IFERROR((Table2[[#This Row],[Max_Temperature(°C)]]+Table2[[#This Row],[Min_Temperature(°C)]])/2,""),Table2[[#This Row],[Avg_Temperature(°C)]])</f>
        <v>28.059000000000001</v>
      </c>
      <c r="V12" s="13">
        <v>32.518999999999998</v>
      </c>
      <c r="W12" s="13">
        <f>IF(Table2[[#This Row],[Max_Temperature(°C)]]="",_xlfn.XLOOKUP(Table2[[#This Row],[State]],'pivot tables'!$T$2:$T$33,'pivot tables'!$V$2:$V$33),Table2[[#This Row],[Max_Temperature(°C)]])</f>
        <v>32.518999999999998</v>
      </c>
      <c r="X12" s="13">
        <v>24.308</v>
      </c>
      <c r="Y12" s="31">
        <f>IF(Table2[[#This Row],[Min_Temperature(°C)]]="",_xlfn.XLOOKUP(Table2[[#This Row],[State]],'pivot tables'!$T$2:$T$33,'pivot tables'!$W$2:$W$33),Table2[[#This Row],[Min_Temperature(°C)]])</f>
        <v>24.308</v>
      </c>
    </row>
    <row r="13" spans="1:25" x14ac:dyDescent="0.3">
      <c r="A13" s="5" t="s">
        <v>13</v>
      </c>
      <c r="B13" s="4">
        <v>2010</v>
      </c>
      <c r="C13" s="5" t="s">
        <v>176</v>
      </c>
      <c r="D13" s="5" t="str">
        <f>PROPER(TRIM(Table2[[#This Row],[Season]]))</f>
        <v>Autumn</v>
      </c>
      <c r="E13" s="5" t="str">
        <f>IF(Table2[[#This Row],[Season]]="",_xlfn.XLOOKUP(Table2[[#This Row],[State]],'pivot tables'!$F$3:$F$33,'pivot tables'!$G$3:$G$33),Table2[[#This Row],[Season]])</f>
        <v>Autumn</v>
      </c>
      <c r="F13" s="5" t="s">
        <v>15</v>
      </c>
      <c r="G13" s="16">
        <v>307988</v>
      </c>
      <c r="H13" s="16">
        <f>IF(Table2[[#This Row],[Area(hectare)]]="",IFERROR(Table2[[#This Row],[Production(Tones)]]/Table2[[#This Row],[Yield blanks]],""),Table2[[#This Row],[Area(hectare)]])</f>
        <v>307988</v>
      </c>
      <c r="I13" s="16">
        <v>355825</v>
      </c>
      <c r="J13" s="16">
        <f>IF(Table2[[#This Row],[Production(Tones)]]="",Table2[[#This Row],[Area Blanks]]*Table2[[#This Row],[Yield]],Table2[[#This Row],[Production(Tones)]])</f>
        <v>355825</v>
      </c>
      <c r="K13" s="13">
        <v>2578.5</v>
      </c>
      <c r="L13" s="13">
        <f>IF(Table2[[#This Row],[Annual_Rainfall(mm)]]="",_xlfn.XLOOKUP(Table2[[#This Row],[State]],'pivot tables'!$J$3:$J$32,'pivot tables'!$K$3:$K$32),Table2[[#This Row],[Annual_Rainfall(mm)]])</f>
        <v>2578.5</v>
      </c>
      <c r="M13" s="13" t="str">
        <f>Table2[[#This Row],[Crop]]&amp;Table2[[#This Row],[State]]</f>
        <v>RiceAssam</v>
      </c>
      <c r="N13" s="13">
        <v>51159886.68</v>
      </c>
      <c r="O13" s="13">
        <f>IF(Table2[[#This Row],[Fertilizer(kg)]]="",_xlfn.XLOOKUP(Table2[[#This Row],[crop&amp;state]],'pivot tables'!$O$3:$O$151,'pivot tables'!$P$3:$P$151),Table2[[#This Row],[Fertilizer(kg)]])</f>
        <v>51159886.68</v>
      </c>
      <c r="P13" s="13">
        <v>73917.119999999995</v>
      </c>
      <c r="Q13" s="13">
        <f>IF(Table2[[#This Row],[Pesticide(kg)]]="",_xlfn.XLOOKUP(Table2[[#This Row],[crop&amp;state]],'pivot tables'!$O$3:$O$151,'pivot tables'!$Q$3:$Q$151),Table2[[#This Row],[Pesticide(kg)]])</f>
        <v>73917.119999999995</v>
      </c>
      <c r="R13" s="13">
        <v>1.2729999999999999</v>
      </c>
      <c r="S13" s="13">
        <f>IF(Table2[[#This Row],[Yield]]="",IFERROR(Table2[[#This Row],[Production(Tones)]]/Table2[[#This Row],[Area(hectare)]],""),Table2[[#This Row],[Yield]])</f>
        <v>1.2729999999999999</v>
      </c>
      <c r="T13" s="13">
        <v>23.876000000000001</v>
      </c>
      <c r="U13" s="13">
        <f>IF(Table2[[#This Row],[Avg_Temperature(°C)]]="",IFERROR((Table2[[#This Row],[Max_Temperature(°C)]]+Table2[[#This Row],[Min_Temperature(°C)]])/2,""),Table2[[#This Row],[Avg_Temperature(°C)]])</f>
        <v>23.876000000000001</v>
      </c>
      <c r="V13" s="13">
        <v>32.110999999999997</v>
      </c>
      <c r="W13" s="13">
        <f>IF(Table2[[#This Row],[Max_Temperature(°C)]]="",_xlfn.XLOOKUP(Table2[[#This Row],[State]],'pivot tables'!$T$2:$T$33,'pivot tables'!$V$2:$V$33),Table2[[#This Row],[Max_Temperature(°C)]])</f>
        <v>32.110999999999997</v>
      </c>
      <c r="X13" s="13">
        <v>16.375</v>
      </c>
      <c r="Y13" s="31">
        <f>IF(Table2[[#This Row],[Min_Temperature(°C)]]="",_xlfn.XLOOKUP(Table2[[#This Row],[State]],'pivot tables'!$T$2:$T$33,'pivot tables'!$W$2:$W$33),Table2[[#This Row],[Min_Temperature(°C)]])</f>
        <v>16.375</v>
      </c>
    </row>
    <row r="14" spans="1:25" x14ac:dyDescent="0.3">
      <c r="A14" s="5" t="s">
        <v>13</v>
      </c>
      <c r="B14" s="4">
        <v>2010</v>
      </c>
      <c r="C14" s="5" t="s">
        <v>120</v>
      </c>
      <c r="D14" s="5" t="str">
        <f>PROPER(TRIM(Table2[[#This Row],[Season]]))</f>
        <v>Summer</v>
      </c>
      <c r="E14" s="5" t="str">
        <f>IF(Table2[[#This Row],[Season]]="",_xlfn.XLOOKUP(Table2[[#This Row],[State]],'pivot tables'!$F$3:$F$33,'pivot tables'!$G$3:$G$33),Table2[[#This Row],[Season]])</f>
        <v>Summer</v>
      </c>
      <c r="F14" s="5" t="s">
        <v>15</v>
      </c>
      <c r="G14" s="16">
        <v>398785</v>
      </c>
      <c r="H14" s="16">
        <f>IF(Table2[[#This Row],[Area(hectare)]]="",IFERROR(Table2[[#This Row],[Production(Tones)]]/Table2[[#This Row],[Yield blanks]],""),Table2[[#This Row],[Area(hectare)]])</f>
        <v>398785</v>
      </c>
      <c r="I14" s="16">
        <v>1027575</v>
      </c>
      <c r="J14" s="16">
        <f>IF(Table2[[#This Row],[Production(Tones)]]="",Table2[[#This Row],[Area Blanks]]*Table2[[#This Row],[Yield]],Table2[[#This Row],[Production(Tones)]])</f>
        <v>1027575</v>
      </c>
      <c r="K14" s="13">
        <v>2578.5</v>
      </c>
      <c r="L14" s="13">
        <f>IF(Table2[[#This Row],[Annual_Rainfall(mm)]]="",_xlfn.XLOOKUP(Table2[[#This Row],[State]],'pivot tables'!$J$3:$J$32,'pivot tables'!$K$3:$K$32),Table2[[#This Row],[Annual_Rainfall(mm)]])</f>
        <v>2578.5</v>
      </c>
      <c r="M14" s="13" t="str">
        <f>Table2[[#This Row],[Crop]]&amp;Table2[[#This Row],[State]]</f>
        <v>RiceAssam</v>
      </c>
      <c r="N14" s="13">
        <v>66242176.350000001</v>
      </c>
      <c r="O14" s="13">
        <f>IF(Table2[[#This Row],[Fertilizer(kg)]]="",_xlfn.XLOOKUP(Table2[[#This Row],[crop&amp;state]],'pivot tables'!$O$3:$O$151,'pivot tables'!$P$3:$P$151),Table2[[#This Row],[Fertilizer(kg)]])</f>
        <v>66242176.350000001</v>
      </c>
      <c r="P14" s="13">
        <v>95708.4</v>
      </c>
      <c r="Q14" s="13">
        <f>IF(Table2[[#This Row],[Pesticide(kg)]]="",_xlfn.XLOOKUP(Table2[[#This Row],[crop&amp;state]],'pivot tables'!$O$3:$O$151,'pivot tables'!$Q$3:$Q$151),Table2[[#This Row],[Pesticide(kg)]])</f>
        <v>95708.4</v>
      </c>
      <c r="R14" s="13">
        <v>2.3420000000000001</v>
      </c>
      <c r="S14" s="13">
        <f>IF(Table2[[#This Row],[Yield]]="",IFERROR(Table2[[#This Row],[Production(Tones)]]/Table2[[#This Row],[Area(hectare)]],""),Table2[[#This Row],[Yield]])</f>
        <v>2.3420000000000001</v>
      </c>
      <c r="T14" s="13">
        <v>23.876000000000001</v>
      </c>
      <c r="U14" s="13">
        <f>IF(Table2[[#This Row],[Avg_Temperature(°C)]]="",IFERROR((Table2[[#This Row],[Max_Temperature(°C)]]+Table2[[#This Row],[Min_Temperature(°C)]])/2,""),Table2[[#This Row],[Avg_Temperature(°C)]])</f>
        <v>23.876000000000001</v>
      </c>
      <c r="V14" s="13">
        <v>32.110999999999997</v>
      </c>
      <c r="W14" s="13">
        <f>IF(Table2[[#This Row],[Max_Temperature(°C)]]="",_xlfn.XLOOKUP(Table2[[#This Row],[State]],'pivot tables'!$T$2:$T$33,'pivot tables'!$V$2:$V$33),Table2[[#This Row],[Max_Temperature(°C)]])</f>
        <v>32.110999999999997</v>
      </c>
      <c r="X14" s="13">
        <v>16.375</v>
      </c>
      <c r="Y14" s="31">
        <f>IF(Table2[[#This Row],[Min_Temperature(°C)]]="",_xlfn.XLOOKUP(Table2[[#This Row],[State]],'pivot tables'!$T$2:$T$33,'pivot tables'!$W$2:$W$33),Table2[[#This Row],[Min_Temperature(°C)]])</f>
        <v>16.375</v>
      </c>
    </row>
    <row r="15" spans="1:25" x14ac:dyDescent="0.3">
      <c r="A15" s="5" t="s">
        <v>13</v>
      </c>
      <c r="B15" s="4">
        <v>2010</v>
      </c>
      <c r="C15" s="5" t="s">
        <v>324</v>
      </c>
      <c r="D15" s="5" t="str">
        <f>PROPER(TRIM(Table2[[#This Row],[Season]]))</f>
        <v>Winter</v>
      </c>
      <c r="E15" s="5" t="str">
        <f>IF(Table2[[#This Row],[Season]]="",_xlfn.XLOOKUP(Table2[[#This Row],[State]],'pivot tables'!$F$3:$F$33,'pivot tables'!$G$3:$G$33),Table2[[#This Row],[Season]])</f>
        <v>Winter</v>
      </c>
      <c r="F15" s="5" t="s">
        <v>15</v>
      </c>
      <c r="G15" s="16">
        <v>1830682</v>
      </c>
      <c r="H15" s="16">
        <f>IF(Table2[[#This Row],[Area(hectare)]]="",IFERROR(Table2[[#This Row],[Production(Tones)]]/Table2[[#This Row],[Yield blanks]],""),Table2[[#This Row],[Area(hectare)]])</f>
        <v>1830682</v>
      </c>
      <c r="I15" s="16">
        <v>3649129</v>
      </c>
      <c r="J15" s="16">
        <f>IF(Table2[[#This Row],[Production(Tones)]]="",Table2[[#This Row],[Area Blanks]]*Table2[[#This Row],[Yield]],Table2[[#This Row],[Production(Tones)]])</f>
        <v>3649129</v>
      </c>
      <c r="K15" s="13">
        <v>2578.5</v>
      </c>
      <c r="L15" s="13">
        <f>IF(Table2[[#This Row],[Annual_Rainfall(mm)]]="",_xlfn.XLOOKUP(Table2[[#This Row],[State]],'pivot tables'!$J$3:$J$32,'pivot tables'!$K$3:$K$32),Table2[[#This Row],[Annual_Rainfall(mm)]])</f>
        <v>2578.5</v>
      </c>
      <c r="M15" s="13" t="str">
        <f>Table2[[#This Row],[Crop]]&amp;Table2[[#This Row],[State]]</f>
        <v>RiceAssam</v>
      </c>
      <c r="N15" s="13">
        <v>304094587</v>
      </c>
      <c r="O15" s="13">
        <f>IF(Table2[[#This Row],[Fertilizer(kg)]]="",_xlfn.XLOOKUP(Table2[[#This Row],[crop&amp;state]],'pivot tables'!$O$3:$O$151,'pivot tables'!$P$3:$P$151),Table2[[#This Row],[Fertilizer(kg)]])</f>
        <v>304094587</v>
      </c>
      <c r="P15" s="13">
        <v>439363.68</v>
      </c>
      <c r="Q15" s="13">
        <f>IF(Table2[[#This Row],[Pesticide(kg)]]="",_xlfn.XLOOKUP(Table2[[#This Row],[crop&amp;state]],'pivot tables'!$O$3:$O$151,'pivot tables'!$Q$3:$Q$151),Table2[[#This Row],[Pesticide(kg)]])</f>
        <v>439363.68</v>
      </c>
      <c r="R15" s="13">
        <v>1.9590000000000001</v>
      </c>
      <c r="S15" s="13">
        <f>IF(Table2[[#This Row],[Yield]]="",IFERROR(Table2[[#This Row],[Production(Tones)]]/Table2[[#This Row],[Area(hectare)]],""),Table2[[#This Row],[Yield]])</f>
        <v>1.9590000000000001</v>
      </c>
      <c r="T15" s="13">
        <v>23.876000000000001</v>
      </c>
      <c r="U15" s="13">
        <f>IF(Table2[[#This Row],[Avg_Temperature(°C)]]="",IFERROR((Table2[[#This Row],[Max_Temperature(°C)]]+Table2[[#This Row],[Min_Temperature(°C)]])/2,""),Table2[[#This Row],[Avg_Temperature(°C)]])</f>
        <v>23.876000000000001</v>
      </c>
      <c r="V15" s="13">
        <v>32.110999999999997</v>
      </c>
      <c r="W15" s="13">
        <f>IF(Table2[[#This Row],[Max_Temperature(°C)]]="",_xlfn.XLOOKUP(Table2[[#This Row],[State]],'pivot tables'!$T$2:$T$33,'pivot tables'!$V$2:$V$33),Table2[[#This Row],[Max_Temperature(°C)]])</f>
        <v>32.110999999999997</v>
      </c>
      <c r="X15" s="13">
        <v>16.375</v>
      </c>
      <c r="Y15" s="31">
        <f>IF(Table2[[#This Row],[Min_Temperature(°C)]]="",_xlfn.XLOOKUP(Table2[[#This Row],[State]],'pivot tables'!$T$2:$T$33,'pivot tables'!$W$2:$W$33),Table2[[#This Row],[Min_Temperature(°C)]])</f>
        <v>16.375</v>
      </c>
    </row>
    <row r="16" spans="1:25" x14ac:dyDescent="0.3">
      <c r="A16" s="5" t="s">
        <v>18</v>
      </c>
      <c r="B16" s="4">
        <v>2010</v>
      </c>
      <c r="C16" s="5" t="s">
        <v>705</v>
      </c>
      <c r="D16" s="5" t="str">
        <f>PROPER(TRIM(Table2[[#This Row],[Season]]))</f>
        <v>Whole Year</v>
      </c>
      <c r="E16" s="5" t="str">
        <f>IF(Table2[[#This Row],[Season]]="",_xlfn.XLOOKUP(Table2[[#This Row],[State]],'pivot tables'!$F$3:$F$33,'pivot tables'!$G$3:$G$33),Table2[[#This Row],[Season]])</f>
        <v>Whole Year</v>
      </c>
      <c r="F16" s="5" t="s">
        <v>15</v>
      </c>
      <c r="G16" s="16">
        <v>29736</v>
      </c>
      <c r="H16" s="16">
        <f>IF(Table2[[#This Row],[Area(hectare)]]="",IFERROR(Table2[[#This Row],[Production(Tones)]]/Table2[[#This Row],[Yield blanks]],""),Table2[[#This Row],[Area(hectare)]])</f>
        <v>29736</v>
      </c>
      <c r="I16" s="16">
        <v>1076332</v>
      </c>
      <c r="J16" s="16">
        <f>IF(Table2[[#This Row],[Production(Tones)]]="",Table2[[#This Row],[Area Blanks]]*Table2[[#This Row],[Yield]],Table2[[#This Row],[Production(Tones)]])</f>
        <v>1076332</v>
      </c>
      <c r="K16" s="13">
        <v>2578.5</v>
      </c>
      <c r="L16" s="13">
        <f>IF(Table2[[#This Row],[Annual_Rainfall(mm)]]="",_xlfn.XLOOKUP(Table2[[#This Row],[State]],'pivot tables'!$J$3:$J$32,'pivot tables'!$K$3:$K$32),Table2[[#This Row],[Annual_Rainfall(mm)]])</f>
        <v>2578.5</v>
      </c>
      <c r="M16" s="13" t="str">
        <f>Table2[[#This Row],[Crop]]&amp;Table2[[#This Row],[State]]</f>
        <v>SugarcaneAssam</v>
      </c>
      <c r="N16" s="13">
        <v>4939446.96</v>
      </c>
      <c r="O16" s="13">
        <f>IF(Table2[[#This Row],[Fertilizer(kg)]]="",_xlfn.XLOOKUP(Table2[[#This Row],[crop&amp;state]],'pivot tables'!$O$3:$O$151,'pivot tables'!$P$3:$P$151),Table2[[#This Row],[Fertilizer(kg)]])</f>
        <v>4939446.96</v>
      </c>
      <c r="P16" s="13">
        <v>7136.64</v>
      </c>
      <c r="Q16" s="13">
        <f>IF(Table2[[#This Row],[Pesticide(kg)]]="",_xlfn.XLOOKUP(Table2[[#This Row],[crop&amp;state]],'pivot tables'!$O$3:$O$151,'pivot tables'!$Q$3:$Q$151),Table2[[#This Row],[Pesticide(kg)]])</f>
        <v>7136.64</v>
      </c>
      <c r="R16" s="13">
        <v>36.276000000000003</v>
      </c>
      <c r="S16" s="13">
        <f>IF(Table2[[#This Row],[Yield]]="",IFERROR(Table2[[#This Row],[Production(Tones)]]/Table2[[#This Row],[Area(hectare)]],""),Table2[[#This Row],[Yield]])</f>
        <v>36.276000000000003</v>
      </c>
      <c r="T16" s="13">
        <v>23.876000000000001</v>
      </c>
      <c r="U16" s="13">
        <f>IF(Table2[[#This Row],[Avg_Temperature(°C)]]="",IFERROR((Table2[[#This Row],[Max_Temperature(°C)]]+Table2[[#This Row],[Min_Temperature(°C)]])/2,""),Table2[[#This Row],[Avg_Temperature(°C)]])</f>
        <v>23.876000000000001</v>
      </c>
      <c r="V16" s="13">
        <v>32.110999999999997</v>
      </c>
      <c r="W16" s="13">
        <f>IF(Table2[[#This Row],[Max_Temperature(°C)]]="",_xlfn.XLOOKUP(Table2[[#This Row],[State]],'pivot tables'!$T$2:$T$33,'pivot tables'!$V$2:$V$33),Table2[[#This Row],[Max_Temperature(°C)]])</f>
        <v>32.110999999999997</v>
      </c>
      <c r="X16" s="13">
        <v>16.375</v>
      </c>
      <c r="Y16" s="31">
        <f>IF(Table2[[#This Row],[Min_Temperature(°C)]]="",_xlfn.XLOOKUP(Table2[[#This Row],[State]],'pivot tables'!$T$2:$T$33,'pivot tables'!$W$2:$W$33),Table2[[#This Row],[Min_Temperature(°C)]])</f>
        <v>16.375</v>
      </c>
    </row>
    <row r="17" spans="1:25" x14ac:dyDescent="0.3">
      <c r="A17" s="5" t="s">
        <v>32</v>
      </c>
      <c r="B17" s="4">
        <v>2010</v>
      </c>
      <c r="C17" s="5" t="s">
        <v>27</v>
      </c>
      <c r="D17" s="5" t="str">
        <f>PROPER(TRIM(Table2[[#This Row],[Season]]))</f>
        <v>Rabi</v>
      </c>
      <c r="E17" s="5" t="str">
        <f>IF(Table2[[#This Row],[Season]]="",_xlfn.XLOOKUP(Table2[[#This Row],[State]],'pivot tables'!$F$3:$F$33,'pivot tables'!$G$3:$G$33),Table2[[#This Row],[Season]])</f>
        <v>Rabi</v>
      </c>
      <c r="F17" s="5" t="s">
        <v>15</v>
      </c>
      <c r="G17" s="16">
        <v>48796</v>
      </c>
      <c r="H17" s="16">
        <f>IF(Table2[[#This Row],[Area(hectare)]]="",IFERROR(Table2[[#This Row],[Production(Tones)]]/Table2[[#This Row],[Yield blanks]],""),Table2[[#This Row],[Area(hectare)]])</f>
        <v>48796</v>
      </c>
      <c r="I17" s="16">
        <v>27216</v>
      </c>
      <c r="J17" s="16">
        <f>IF(Table2[[#This Row],[Production(Tones)]]="",Table2[[#This Row],[Area Blanks]]*Table2[[#This Row],[Yield]],Table2[[#This Row],[Production(Tones)]])</f>
        <v>27216</v>
      </c>
      <c r="K17" s="13">
        <v>2578.5</v>
      </c>
      <c r="L17" s="13">
        <f>IF(Table2[[#This Row],[Annual_Rainfall(mm)]]="",_xlfn.XLOOKUP(Table2[[#This Row],[State]],'pivot tables'!$J$3:$J$32,'pivot tables'!$K$3:$K$32),Table2[[#This Row],[Annual_Rainfall(mm)]])</f>
        <v>2578.5</v>
      </c>
      <c r="M17" s="13" t="str">
        <f>Table2[[#This Row],[Crop]]&amp;Table2[[#This Row],[State]]</f>
        <v>UradAssam</v>
      </c>
      <c r="N17" s="13">
        <v>8105503.5599999996</v>
      </c>
      <c r="O17" s="13">
        <f>IF(Table2[[#This Row],[Fertilizer(kg)]]="",_xlfn.XLOOKUP(Table2[[#This Row],[crop&amp;state]],'pivot tables'!$O$3:$O$151,'pivot tables'!$P$3:$P$151),Table2[[#This Row],[Fertilizer(kg)]])</f>
        <v>8105503.5599999996</v>
      </c>
      <c r="P17" s="13">
        <v>11711.04</v>
      </c>
      <c r="Q17" s="13">
        <f>IF(Table2[[#This Row],[Pesticide(kg)]]="",_xlfn.XLOOKUP(Table2[[#This Row],[crop&amp;state]],'pivot tables'!$O$3:$O$151,'pivot tables'!$Q$3:$Q$151),Table2[[#This Row],[Pesticide(kg)]])</f>
        <v>11711.04</v>
      </c>
      <c r="R17" s="13">
        <v>0.57699999999999996</v>
      </c>
      <c r="S17" s="13">
        <f>IF(Table2[[#This Row],[Yield]]="",IFERROR(Table2[[#This Row],[Production(Tones)]]/Table2[[#This Row],[Area(hectare)]],""),Table2[[#This Row],[Yield]])</f>
        <v>0.57699999999999996</v>
      </c>
      <c r="T17" s="13">
        <v>23.876000000000001</v>
      </c>
      <c r="U17" s="13">
        <f>IF(Table2[[#This Row],[Avg_Temperature(°C)]]="",IFERROR((Table2[[#This Row],[Max_Temperature(°C)]]+Table2[[#This Row],[Min_Temperature(°C)]])/2,""),Table2[[#This Row],[Avg_Temperature(°C)]])</f>
        <v>23.876000000000001</v>
      </c>
      <c r="V17" s="13">
        <v>32.110999999999997</v>
      </c>
      <c r="W17" s="13">
        <f>IF(Table2[[#This Row],[Max_Temperature(°C)]]="",_xlfn.XLOOKUP(Table2[[#This Row],[State]],'pivot tables'!$T$2:$T$33,'pivot tables'!$V$2:$V$33),Table2[[#This Row],[Max_Temperature(°C)]])</f>
        <v>32.110999999999997</v>
      </c>
      <c r="X17" s="13">
        <v>16.375</v>
      </c>
      <c r="Y17" s="31">
        <f>IF(Table2[[#This Row],[Min_Temperature(°C)]]="",_xlfn.XLOOKUP(Table2[[#This Row],[State]],'pivot tables'!$T$2:$T$33,'pivot tables'!$W$2:$W$33),Table2[[#This Row],[Min_Temperature(°C)]])</f>
        <v>16.375</v>
      </c>
    </row>
    <row r="18" spans="1:25" x14ac:dyDescent="0.3">
      <c r="A18" s="5" t="s">
        <v>20</v>
      </c>
      <c r="B18" s="4">
        <v>2010</v>
      </c>
      <c r="C18" s="5" t="s">
        <v>27</v>
      </c>
      <c r="D18" s="5" t="str">
        <f>PROPER(TRIM(Table2[[#This Row],[Season]]))</f>
        <v>Rabi</v>
      </c>
      <c r="E18" s="5" t="str">
        <f>IF(Table2[[#This Row],[Season]]="",_xlfn.XLOOKUP(Table2[[#This Row],[State]],'pivot tables'!$F$3:$F$33,'pivot tables'!$G$3:$G$33),Table2[[#This Row],[Season]])</f>
        <v>Rabi</v>
      </c>
      <c r="F18" s="5" t="s">
        <v>15</v>
      </c>
      <c r="G18" s="16">
        <v>44772</v>
      </c>
      <c r="H18" s="16">
        <f>IF(Table2[[#This Row],[Area(hectare)]]="",IFERROR(Table2[[#This Row],[Production(Tones)]]/Table2[[#This Row],[Yield blanks]],""),Table2[[#This Row],[Area(hectare)]])</f>
        <v>44772</v>
      </c>
      <c r="I18" s="16">
        <v>56216</v>
      </c>
      <c r="J18" s="16">
        <f>IF(Table2[[#This Row],[Production(Tones)]]="",Table2[[#This Row],[Area Blanks]]*Table2[[#This Row],[Yield]],Table2[[#This Row],[Production(Tones)]])</f>
        <v>56216</v>
      </c>
      <c r="K18" s="13">
        <v>2578.5</v>
      </c>
      <c r="L18" s="13">
        <f>IF(Table2[[#This Row],[Annual_Rainfall(mm)]]="",_xlfn.XLOOKUP(Table2[[#This Row],[State]],'pivot tables'!$J$3:$J$32,'pivot tables'!$K$3:$K$32),Table2[[#This Row],[Annual_Rainfall(mm)]])</f>
        <v>2578.5</v>
      </c>
      <c r="M18" s="13" t="str">
        <f>Table2[[#This Row],[Crop]]&amp;Table2[[#This Row],[State]]</f>
        <v>WheatAssam</v>
      </c>
      <c r="N18" s="13">
        <v>7437076.9199999999</v>
      </c>
      <c r="O18" s="13">
        <f>IF(Table2[[#This Row],[Fertilizer(kg)]]="",_xlfn.XLOOKUP(Table2[[#This Row],[crop&amp;state]],'pivot tables'!$O$3:$O$151,'pivot tables'!$P$3:$P$151),Table2[[#This Row],[Fertilizer(kg)]])</f>
        <v>7437076.9199999999</v>
      </c>
      <c r="P18" s="13">
        <v>10745.28</v>
      </c>
      <c r="Q18" s="13">
        <f>IF(Table2[[#This Row],[Pesticide(kg)]]="",_xlfn.XLOOKUP(Table2[[#This Row],[crop&amp;state]],'pivot tables'!$O$3:$O$151,'pivot tables'!$Q$3:$Q$151),Table2[[#This Row],[Pesticide(kg)]])</f>
        <v>10745.28</v>
      </c>
      <c r="R18" s="13">
        <v>1.1970000000000001</v>
      </c>
      <c r="S18" s="13">
        <f>IF(Table2[[#This Row],[Yield]]="",IFERROR(Table2[[#This Row],[Production(Tones)]]/Table2[[#This Row],[Area(hectare)]],""),Table2[[#This Row],[Yield]])</f>
        <v>1.1970000000000001</v>
      </c>
      <c r="T18" s="13">
        <v>23.876000000000001</v>
      </c>
      <c r="U18" s="13">
        <f>IF(Table2[[#This Row],[Avg_Temperature(°C)]]="",IFERROR((Table2[[#This Row],[Max_Temperature(°C)]]+Table2[[#This Row],[Min_Temperature(°C)]])/2,""),Table2[[#This Row],[Avg_Temperature(°C)]])</f>
        <v>23.876000000000001</v>
      </c>
      <c r="V18" s="13">
        <v>32.110999999999997</v>
      </c>
      <c r="W18" s="13">
        <f>IF(Table2[[#This Row],[Max_Temperature(°C)]]="",_xlfn.XLOOKUP(Table2[[#This Row],[State]],'pivot tables'!$T$2:$T$33,'pivot tables'!$V$2:$V$33),Table2[[#This Row],[Max_Temperature(°C)]])</f>
        <v>32.110999999999997</v>
      </c>
      <c r="X18" s="13">
        <v>16.375</v>
      </c>
      <c r="Y18" s="31">
        <f>IF(Table2[[#This Row],[Min_Temperature(°C)]]="",_xlfn.XLOOKUP(Table2[[#This Row],[State]],'pivot tables'!$T$2:$T$33,'pivot tables'!$W$2:$W$33),Table2[[#This Row],[Min_Temperature(°C)]])</f>
        <v>16.375</v>
      </c>
    </row>
    <row r="19" spans="1:25" x14ac:dyDescent="0.3">
      <c r="A19" s="5" t="s">
        <v>22</v>
      </c>
      <c r="B19" s="4">
        <v>2010</v>
      </c>
      <c r="C19" s="5" t="s">
        <v>49</v>
      </c>
      <c r="D19" s="5" t="str">
        <f>PROPER(TRIM(Table2[[#This Row],[Season]]))</f>
        <v>Kharif</v>
      </c>
      <c r="E19" s="5" t="str">
        <f>IF(Table2[[#This Row],[Season]]="",_xlfn.XLOOKUP(Table2[[#This Row],[State]],'pivot tables'!$F$3:$F$33,'pivot tables'!$G$3:$G$33),Table2[[#This Row],[Season]])</f>
        <v>Kharif</v>
      </c>
      <c r="F19" s="5" t="s">
        <v>52</v>
      </c>
      <c r="G19" s="16">
        <v>37078</v>
      </c>
      <c r="H19" s="16">
        <f>IF(Table2[[#This Row],[Area(hectare)]]="",IFERROR(Table2[[#This Row],[Production(Tones)]]/Table2[[#This Row],[Yield blanks]],""),Table2[[#This Row],[Area(hectare)]])</f>
        <v>37078</v>
      </c>
      <c r="I19" s="16">
        <v>42556</v>
      </c>
      <c r="J19" s="16">
        <f>IF(Table2[[#This Row],[Production(Tones)]]="",Table2[[#This Row],[Area Blanks]]*Table2[[#This Row],[Yield]],Table2[[#This Row],[Production(Tones)]])</f>
        <v>42556</v>
      </c>
      <c r="K19" s="13">
        <v>1297</v>
      </c>
      <c r="L19" s="13">
        <f>IF(Table2[[#This Row],[Annual_Rainfall(mm)]]="",_xlfn.XLOOKUP(Table2[[#This Row],[State]],'pivot tables'!$J$3:$J$32,'pivot tables'!$K$3:$K$32),Table2[[#This Row],[Annual_Rainfall(mm)]])</f>
        <v>1297</v>
      </c>
      <c r="M19" s="13" t="str">
        <f>Table2[[#This Row],[Crop]]&amp;Table2[[#This Row],[State]]</f>
        <v>RagiAndhra Pradesh</v>
      </c>
      <c r="N19" s="13">
        <v>6159026.5800000001</v>
      </c>
      <c r="O19" s="13">
        <f>IF(Table2[[#This Row],[Fertilizer(kg)]]="",_xlfn.XLOOKUP(Table2[[#This Row],[crop&amp;state]],'pivot tables'!$O$3:$O$151,'pivot tables'!$P$3:$P$151),Table2[[#This Row],[Fertilizer(kg)]])</f>
        <v>6159026.5800000001</v>
      </c>
      <c r="P19" s="13">
        <v>8898.7199999999993</v>
      </c>
      <c r="Q19" s="13">
        <f>IF(Table2[[#This Row],[Pesticide(kg)]]="",_xlfn.XLOOKUP(Table2[[#This Row],[crop&amp;state]],'pivot tables'!$O$3:$O$151,'pivot tables'!$Q$3:$Q$151),Table2[[#This Row],[Pesticide(kg)]])</f>
        <v>8898.7199999999993</v>
      </c>
      <c r="R19" s="13">
        <v>1.1830000000000001</v>
      </c>
      <c r="S19" s="13">
        <f>IF(Table2[[#This Row],[Yield]]="",IFERROR(Table2[[#This Row],[Production(Tones)]]/Table2[[#This Row],[Area(hectare)]],""),Table2[[#This Row],[Yield]])</f>
        <v>1.1830000000000001</v>
      </c>
      <c r="T19" s="13">
        <v>27.928000000000001</v>
      </c>
      <c r="U19" s="13">
        <f>IF(Table2[[#This Row],[Avg_Temperature(°C)]]="",IFERROR((Table2[[#This Row],[Max_Temperature(°C)]]+Table2[[#This Row],[Min_Temperature(°C)]])/2,""),Table2[[#This Row],[Avg_Temperature(°C)]])</f>
        <v>27.928000000000001</v>
      </c>
      <c r="V19" s="13">
        <v>37.308</v>
      </c>
      <c r="W19" s="13">
        <f>IF(Table2[[#This Row],[Max_Temperature(°C)]]="",_xlfn.XLOOKUP(Table2[[#This Row],[State]],'pivot tables'!$T$2:$T$33,'pivot tables'!$V$2:$V$33),Table2[[#This Row],[Max_Temperature(°C)]])</f>
        <v>37.308</v>
      </c>
      <c r="X19" s="13">
        <v>20.51</v>
      </c>
      <c r="Y19" s="31">
        <f>IF(Table2[[#This Row],[Min_Temperature(°C)]]="",_xlfn.XLOOKUP(Table2[[#This Row],[State]],'pivot tables'!$T$2:$T$33,'pivot tables'!$W$2:$W$33),Table2[[#This Row],[Min_Temperature(°C)]])</f>
        <v>20.51</v>
      </c>
    </row>
    <row r="20" spans="1:25" x14ac:dyDescent="0.3">
      <c r="A20" s="5" t="s">
        <v>22</v>
      </c>
      <c r="B20" s="4">
        <v>2010</v>
      </c>
      <c r="C20" s="5" t="s">
        <v>27</v>
      </c>
      <c r="D20" s="5" t="str">
        <f>PROPER(TRIM(Table2[[#This Row],[Season]]))</f>
        <v>Rabi</v>
      </c>
      <c r="E20" s="5" t="str">
        <f>IF(Table2[[#This Row],[Season]]="",_xlfn.XLOOKUP(Table2[[#This Row],[State]],'pivot tables'!$F$3:$F$33,'pivot tables'!$G$3:$G$33),Table2[[#This Row],[Season]])</f>
        <v>Rabi</v>
      </c>
      <c r="F20" s="5" t="s">
        <v>52</v>
      </c>
      <c r="G20" s="16">
        <v>5244</v>
      </c>
      <c r="H20" s="16">
        <f>IF(Table2[[#This Row],[Area(hectare)]]="",IFERROR(Table2[[#This Row],[Production(Tones)]]/Table2[[#This Row],[Yield blanks]],""),Table2[[#This Row],[Area(hectare)]])</f>
        <v>5244</v>
      </c>
      <c r="I20" s="16">
        <v>7725</v>
      </c>
      <c r="J20" s="16">
        <f>IF(Table2[[#This Row],[Production(Tones)]]="",Table2[[#This Row],[Area Blanks]]*Table2[[#This Row],[Yield]],Table2[[#This Row],[Production(Tones)]])</f>
        <v>7725</v>
      </c>
      <c r="K20" s="13">
        <v>1297</v>
      </c>
      <c r="L20" s="13">
        <f>IF(Table2[[#This Row],[Annual_Rainfall(mm)]]="",_xlfn.XLOOKUP(Table2[[#This Row],[State]],'pivot tables'!$J$3:$J$32,'pivot tables'!$K$3:$K$32),Table2[[#This Row],[Annual_Rainfall(mm)]])</f>
        <v>1297</v>
      </c>
      <c r="M20" s="13" t="str">
        <f>Table2[[#This Row],[Crop]]&amp;Table2[[#This Row],[State]]</f>
        <v>RagiAndhra Pradesh</v>
      </c>
      <c r="N20" s="13">
        <v>871080.84</v>
      </c>
      <c r="O20" s="13">
        <f>IF(Table2[[#This Row],[Fertilizer(kg)]]="",_xlfn.XLOOKUP(Table2[[#This Row],[crop&amp;state]],'pivot tables'!$O$3:$O$151,'pivot tables'!$P$3:$P$151),Table2[[#This Row],[Fertilizer(kg)]])</f>
        <v>871080.84</v>
      </c>
      <c r="P20" s="13">
        <v>1258.56</v>
      </c>
      <c r="Q20" s="13">
        <f>IF(Table2[[#This Row],[Pesticide(kg)]]="",_xlfn.XLOOKUP(Table2[[#This Row],[crop&amp;state]],'pivot tables'!$O$3:$O$151,'pivot tables'!$Q$3:$Q$151),Table2[[#This Row],[Pesticide(kg)]])</f>
        <v>1258.56</v>
      </c>
      <c r="R20" s="13">
        <v>1.466</v>
      </c>
      <c r="S20" s="13">
        <f>IF(Table2[[#This Row],[Yield]]="",IFERROR(Table2[[#This Row],[Production(Tones)]]/Table2[[#This Row],[Area(hectare)]],""),Table2[[#This Row],[Yield]])</f>
        <v>1.466</v>
      </c>
      <c r="T20" s="13">
        <v>27.928000000000001</v>
      </c>
      <c r="U20" s="13">
        <f>IF(Table2[[#This Row],[Avg_Temperature(°C)]]="",IFERROR((Table2[[#This Row],[Max_Temperature(°C)]]+Table2[[#This Row],[Min_Temperature(°C)]])/2,""),Table2[[#This Row],[Avg_Temperature(°C)]])</f>
        <v>27.928000000000001</v>
      </c>
      <c r="V20" s="13">
        <v>37.308</v>
      </c>
      <c r="W20" s="13">
        <f>IF(Table2[[#This Row],[Max_Temperature(°C)]]="",_xlfn.XLOOKUP(Table2[[#This Row],[State]],'pivot tables'!$T$2:$T$33,'pivot tables'!$V$2:$V$33),Table2[[#This Row],[Max_Temperature(°C)]])</f>
        <v>37.308</v>
      </c>
      <c r="X20" s="13">
        <v>20.51</v>
      </c>
      <c r="Y20" s="31">
        <f>IF(Table2[[#This Row],[Min_Temperature(°C)]]="",_xlfn.XLOOKUP(Table2[[#This Row],[State]],'pivot tables'!$T$2:$T$33,'pivot tables'!$W$2:$W$33),Table2[[#This Row],[Min_Temperature(°C)]])</f>
        <v>20.51</v>
      </c>
    </row>
    <row r="21" spans="1:25" x14ac:dyDescent="0.3">
      <c r="A21" s="5" t="s">
        <v>13</v>
      </c>
      <c r="B21" s="4">
        <v>2010</v>
      </c>
      <c r="C21" s="5" t="s">
        <v>49</v>
      </c>
      <c r="D21" s="5" t="str">
        <f>PROPER(TRIM(Table2[[#This Row],[Season]]))</f>
        <v>Kharif</v>
      </c>
      <c r="E21" s="5" t="str">
        <f>IF(Table2[[#This Row],[Season]]="",_xlfn.XLOOKUP(Table2[[#This Row],[State]],'pivot tables'!$F$3:$F$33,'pivot tables'!$G$3:$G$33),Table2[[#This Row],[Season]])</f>
        <v>Kharif</v>
      </c>
      <c r="F21" s="5" t="s">
        <v>52</v>
      </c>
      <c r="G21" s="16">
        <v>2921793</v>
      </c>
      <c r="H21" s="16">
        <f>IF(Table2[[#This Row],[Area(hectare)]]="",IFERROR(Table2[[#This Row],[Production(Tones)]]/Table2[[#This Row],[Yield blanks]],""),Table2[[#This Row],[Area(hectare)]])</f>
        <v>2921793</v>
      </c>
      <c r="I21" s="16">
        <v>-7509866</v>
      </c>
      <c r="J21" s="16">
        <f>IF(Table2[[#This Row],[Production(Tones)]]="",Table2[[#This Row],[Area Blanks]]*Table2[[#This Row],[Yield]],Table2[[#This Row],[Production(Tones)]])</f>
        <v>-7509866</v>
      </c>
      <c r="K21" s="13">
        <v>1297</v>
      </c>
      <c r="L21" s="13">
        <f>IF(Table2[[#This Row],[Annual_Rainfall(mm)]]="",_xlfn.XLOOKUP(Table2[[#This Row],[State]],'pivot tables'!$J$3:$J$32,'pivot tables'!$K$3:$K$32),Table2[[#This Row],[Annual_Rainfall(mm)]])</f>
        <v>1297</v>
      </c>
      <c r="M21" s="13" t="str">
        <f>Table2[[#This Row],[Crop]]&amp;Table2[[#This Row],[State]]</f>
        <v>RiceAndhra Pradesh</v>
      </c>
      <c r="N21" s="13">
        <v>485339035.19999999</v>
      </c>
      <c r="O21" s="13">
        <f>IF(Table2[[#This Row],[Fertilizer(kg)]]="",_xlfn.XLOOKUP(Table2[[#This Row],[crop&amp;state]],'pivot tables'!$O$3:$O$151,'pivot tables'!$P$3:$P$151),Table2[[#This Row],[Fertilizer(kg)]])</f>
        <v>485339035.19999999</v>
      </c>
      <c r="P21" s="13">
        <v>701230.32</v>
      </c>
      <c r="Q21" s="13">
        <f>IF(Table2[[#This Row],[Pesticide(kg)]]="",_xlfn.XLOOKUP(Table2[[#This Row],[crop&amp;state]],'pivot tables'!$O$3:$O$151,'pivot tables'!$Q$3:$Q$151),Table2[[#This Row],[Pesticide(kg)]])</f>
        <v>701230.32</v>
      </c>
      <c r="R21" s="13">
        <v>2.6669999999999998</v>
      </c>
      <c r="S21" s="13">
        <f>IF(Table2[[#This Row],[Yield]]="",IFERROR(Table2[[#This Row],[Production(Tones)]]/Table2[[#This Row],[Area(hectare)]],""),Table2[[#This Row],[Yield]])</f>
        <v>2.6669999999999998</v>
      </c>
      <c r="T21" s="13">
        <v>27.928000000000001</v>
      </c>
      <c r="U21" s="13">
        <f>IF(Table2[[#This Row],[Avg_Temperature(°C)]]="",IFERROR((Table2[[#This Row],[Max_Temperature(°C)]]+Table2[[#This Row],[Min_Temperature(°C)]])/2,""),Table2[[#This Row],[Avg_Temperature(°C)]])</f>
        <v>27.928000000000001</v>
      </c>
      <c r="V21" s="13">
        <v>37.308</v>
      </c>
      <c r="W21" s="13">
        <f>IF(Table2[[#This Row],[Max_Temperature(°C)]]="",_xlfn.XLOOKUP(Table2[[#This Row],[State]],'pivot tables'!$T$2:$T$33,'pivot tables'!$V$2:$V$33),Table2[[#This Row],[Max_Temperature(°C)]])</f>
        <v>37.308</v>
      </c>
      <c r="X21" s="13">
        <v>20.51</v>
      </c>
      <c r="Y21" s="31">
        <f>IF(Table2[[#This Row],[Min_Temperature(°C)]]="",_xlfn.XLOOKUP(Table2[[#This Row],[State]],'pivot tables'!$T$2:$T$33,'pivot tables'!$W$2:$W$33),Table2[[#This Row],[Min_Temperature(°C)]])</f>
        <v>20.51</v>
      </c>
    </row>
    <row r="22" spans="1:25" x14ac:dyDescent="0.3">
      <c r="A22" s="5" t="s">
        <v>13</v>
      </c>
      <c r="B22" s="4">
        <v>2010</v>
      </c>
      <c r="C22" s="5" t="s">
        <v>27</v>
      </c>
      <c r="D22" s="5" t="str">
        <f>PROPER(TRIM(Table2[[#This Row],[Season]]))</f>
        <v>Rabi</v>
      </c>
      <c r="E22" s="5" t="str">
        <f>IF(Table2[[#This Row],[Season]]="",_xlfn.XLOOKUP(Table2[[#This Row],[State]],'pivot tables'!$F$3:$F$33,'pivot tables'!$G$3:$G$33),Table2[[#This Row],[Season]])</f>
        <v>Rabi</v>
      </c>
      <c r="F22" s="5" t="s">
        <v>52</v>
      </c>
      <c r="G22" s="16">
        <v>1829516</v>
      </c>
      <c r="H22" s="16">
        <f>IF(Table2[[#This Row],[Area(hectare)]]="",IFERROR(Table2[[#This Row],[Production(Tones)]]/Table2[[#This Row],[Yield blanks]],""),Table2[[#This Row],[Area(hectare)]])</f>
        <v>1829516</v>
      </c>
      <c r="I22" s="16">
        <v>6909447</v>
      </c>
      <c r="J22" s="16">
        <f>IF(Table2[[#This Row],[Production(Tones)]]="",Table2[[#This Row],[Area Blanks]]*Table2[[#This Row],[Yield]],Table2[[#This Row],[Production(Tones)]])</f>
        <v>6909447</v>
      </c>
      <c r="K22" s="13"/>
      <c r="L22" s="13">
        <f>IF(Table2[[#This Row],[Annual_Rainfall(mm)]]="",_xlfn.XLOOKUP(Table2[[#This Row],[State]],'pivot tables'!$J$3:$J$32,'pivot tables'!$K$3:$K$32),Table2[[#This Row],[Annual_Rainfall(mm)]])</f>
        <v>956.04893617021185</v>
      </c>
      <c r="M22" s="13" t="str">
        <f>Table2[[#This Row],[Crop]]&amp;Table2[[#This Row],[State]]</f>
        <v>RiceAndhra Pradesh</v>
      </c>
      <c r="N22" s="13">
        <v>303900902.80000001</v>
      </c>
      <c r="O22" s="13">
        <f>IF(Table2[[#This Row],[Fertilizer(kg)]]="",_xlfn.XLOOKUP(Table2[[#This Row],[crop&amp;state]],'pivot tables'!$O$3:$O$151,'pivot tables'!$P$3:$P$151),Table2[[#This Row],[Fertilizer(kg)]])</f>
        <v>303900902.80000001</v>
      </c>
      <c r="P22" s="13">
        <v>439083.84</v>
      </c>
      <c r="Q22" s="13">
        <f>IF(Table2[[#This Row],[Pesticide(kg)]]="",_xlfn.XLOOKUP(Table2[[#This Row],[crop&amp;state]],'pivot tables'!$O$3:$O$151,'pivot tables'!$Q$3:$Q$151),Table2[[#This Row],[Pesticide(kg)]])</f>
        <v>439083.84</v>
      </c>
      <c r="R22" s="13">
        <v>3.3260000000000001</v>
      </c>
      <c r="S22" s="13">
        <f>IF(Table2[[#This Row],[Yield]]="",IFERROR(Table2[[#This Row],[Production(Tones)]]/Table2[[#This Row],[Area(hectare)]],""),Table2[[#This Row],[Yield]])</f>
        <v>3.3260000000000001</v>
      </c>
      <c r="T22" s="13"/>
      <c r="U22" s="13">
        <f>IF(Table2[[#This Row],[Avg_Temperature(°C)]]="",IFERROR((Table2[[#This Row],[Max_Temperature(°C)]]+Table2[[#This Row],[Min_Temperature(°C)]])/2,""),Table2[[#This Row],[Avg_Temperature(°C)]])</f>
        <v>28.908999999999999</v>
      </c>
      <c r="V22" s="13">
        <v>37.308</v>
      </c>
      <c r="W22" s="13">
        <f>IF(Table2[[#This Row],[Max_Temperature(°C)]]="",_xlfn.XLOOKUP(Table2[[#This Row],[State]],'pivot tables'!$T$2:$T$33,'pivot tables'!$V$2:$V$33),Table2[[#This Row],[Max_Temperature(°C)]])</f>
        <v>37.308</v>
      </c>
      <c r="X22" s="13">
        <v>20.51</v>
      </c>
      <c r="Y22" s="31">
        <f>IF(Table2[[#This Row],[Min_Temperature(°C)]]="",_xlfn.XLOOKUP(Table2[[#This Row],[State]],'pivot tables'!$T$2:$T$33,'pivot tables'!$W$2:$W$33),Table2[[#This Row],[Min_Temperature(°C)]])</f>
        <v>20.51</v>
      </c>
    </row>
    <row r="23" spans="1:25" x14ac:dyDescent="0.3">
      <c r="A23" s="5" t="s">
        <v>18</v>
      </c>
      <c r="B23" s="4">
        <v>2010</v>
      </c>
      <c r="C23" s="5" t="s">
        <v>705</v>
      </c>
      <c r="D23" s="5" t="str">
        <f>PROPER(TRIM(Table2[[#This Row],[Season]]))</f>
        <v>Whole Year</v>
      </c>
      <c r="E23" s="5" t="str">
        <f>IF(Table2[[#This Row],[Season]]="",_xlfn.XLOOKUP(Table2[[#This Row],[State]],'pivot tables'!$F$3:$F$33,'pivot tables'!$G$3:$G$33),Table2[[#This Row],[Season]])</f>
        <v>Whole Year</v>
      </c>
      <c r="F23" s="5" t="s">
        <v>52</v>
      </c>
      <c r="G23" s="16">
        <v>191729</v>
      </c>
      <c r="H23" s="16">
        <f>IF(Table2[[#This Row],[Area(hectare)]]="",IFERROR(Table2[[#This Row],[Production(Tones)]]/Table2[[#This Row],[Yield blanks]],""),Table2[[#This Row],[Area(hectare)]])</f>
        <v>191729</v>
      </c>
      <c r="I23" s="16">
        <v>14942455</v>
      </c>
      <c r="J23" s="16">
        <f>IF(Table2[[#This Row],[Production(Tones)]]="",Table2[[#This Row],[Area Blanks]]*Table2[[#This Row],[Yield]],Table2[[#This Row],[Production(Tones)]])</f>
        <v>14942455</v>
      </c>
      <c r="K23" s="13">
        <v>1297</v>
      </c>
      <c r="L23" s="13">
        <f>IF(Table2[[#This Row],[Annual_Rainfall(mm)]]="",_xlfn.XLOOKUP(Table2[[#This Row],[State]],'pivot tables'!$J$3:$J$32,'pivot tables'!$K$3:$K$32),Table2[[#This Row],[Annual_Rainfall(mm)]])</f>
        <v>1297</v>
      </c>
      <c r="M23" s="13" t="str">
        <f>Table2[[#This Row],[Crop]]&amp;Table2[[#This Row],[State]]</f>
        <v>SugarcaneAndhra Pradesh</v>
      </c>
      <c r="N23" s="13">
        <v>31848104.190000001</v>
      </c>
      <c r="O23" s="13">
        <f>IF(Table2[[#This Row],[Fertilizer(kg)]]="",_xlfn.XLOOKUP(Table2[[#This Row],[crop&amp;state]],'pivot tables'!$O$3:$O$151,'pivot tables'!$P$3:$P$151),Table2[[#This Row],[Fertilizer(kg)]])</f>
        <v>31848104.190000001</v>
      </c>
      <c r="P23" s="13">
        <v>46014.96</v>
      </c>
      <c r="Q23" s="13">
        <f>IF(Table2[[#This Row],[Pesticide(kg)]]="",_xlfn.XLOOKUP(Table2[[#This Row],[crop&amp;state]],'pivot tables'!$O$3:$O$151,'pivot tables'!$Q$3:$Q$151),Table2[[#This Row],[Pesticide(kg)]])</f>
        <v>46014.96</v>
      </c>
      <c r="R23" s="13">
        <v>81.584000000000003</v>
      </c>
      <c r="S23" s="13">
        <f>IF(Table2[[#This Row],[Yield]]="",IFERROR(Table2[[#This Row],[Production(Tones)]]/Table2[[#This Row],[Area(hectare)]],""),Table2[[#This Row],[Yield]])</f>
        <v>81.584000000000003</v>
      </c>
      <c r="T23" s="13">
        <v>27.928000000000001</v>
      </c>
      <c r="U23" s="13">
        <f>IF(Table2[[#This Row],[Avg_Temperature(°C)]]="",IFERROR((Table2[[#This Row],[Max_Temperature(°C)]]+Table2[[#This Row],[Min_Temperature(°C)]])/2,""),Table2[[#This Row],[Avg_Temperature(°C)]])</f>
        <v>27.928000000000001</v>
      </c>
      <c r="V23" s="13">
        <v>37.308</v>
      </c>
      <c r="W23" s="13">
        <f>IF(Table2[[#This Row],[Max_Temperature(°C)]]="",_xlfn.XLOOKUP(Table2[[#This Row],[State]],'pivot tables'!$T$2:$T$33,'pivot tables'!$V$2:$V$33),Table2[[#This Row],[Max_Temperature(°C)]])</f>
        <v>37.308</v>
      </c>
      <c r="X23" s="13">
        <v>20.51</v>
      </c>
      <c r="Y23" s="31">
        <f>IF(Table2[[#This Row],[Min_Temperature(°C)]]="",_xlfn.XLOOKUP(Table2[[#This Row],[State]],'pivot tables'!$T$2:$T$33,'pivot tables'!$W$2:$W$33),Table2[[#This Row],[Min_Temperature(°C)]])</f>
        <v>20.51</v>
      </c>
    </row>
    <row r="24" spans="1:25" x14ac:dyDescent="0.3">
      <c r="A24" s="5" t="s">
        <v>31</v>
      </c>
      <c r="B24" s="4">
        <v>2010</v>
      </c>
      <c r="C24" s="5" t="s">
        <v>705</v>
      </c>
      <c r="D24" s="5" t="str">
        <f>PROPER(TRIM(Table2[[#This Row],[Season]]))</f>
        <v>Whole Year</v>
      </c>
      <c r="E24" s="5" t="str">
        <f>IF(Table2[[#This Row],[Season]]="",_xlfn.XLOOKUP(Table2[[#This Row],[State]],'pivot tables'!$F$3:$F$33,'pivot tables'!$G$3:$G$33),Table2[[#This Row],[Season]])</f>
        <v>Whole Year</v>
      </c>
      <c r="F24" s="5" t="s">
        <v>52</v>
      </c>
      <c r="G24" s="16">
        <v>225361</v>
      </c>
      <c r="H24" s="16">
        <f>IF(Table2[[#This Row],[Area(hectare)]]="",IFERROR(Table2[[#This Row],[Production(Tones)]]/Table2[[#This Row],[Yield blanks]],""),Table2[[#This Row],[Area(hectare)]])</f>
        <v>225361</v>
      </c>
      <c r="I24" s="16">
        <v>156170</v>
      </c>
      <c r="J24" s="16">
        <f>IF(Table2[[#This Row],[Production(Tones)]]="",Table2[[#This Row],[Area Blanks]]*Table2[[#This Row],[Yield]],Table2[[#This Row],[Production(Tones)]])</f>
        <v>156170</v>
      </c>
      <c r="K24" s="13">
        <v>1297</v>
      </c>
      <c r="L24" s="13">
        <f>IF(Table2[[#This Row],[Annual_Rainfall(mm)]]="",_xlfn.XLOOKUP(Table2[[#This Row],[State]],'pivot tables'!$J$3:$J$32,'pivot tables'!$K$3:$K$32),Table2[[#This Row],[Annual_Rainfall(mm)]])</f>
        <v>1297</v>
      </c>
      <c r="M24" s="13" t="str">
        <f>Table2[[#This Row],[Crop]]&amp;Table2[[#This Row],[State]]</f>
        <v>SunflowerAndhra Pradesh</v>
      </c>
      <c r="N24" s="13">
        <v>37434715.710000001</v>
      </c>
      <c r="O24" s="13">
        <f>IF(Table2[[#This Row],[Fertilizer(kg)]]="",_xlfn.XLOOKUP(Table2[[#This Row],[crop&amp;state]],'pivot tables'!$O$3:$O$151,'pivot tables'!$P$3:$P$151),Table2[[#This Row],[Fertilizer(kg)]])</f>
        <v>37434715.710000001</v>
      </c>
      <c r="P24" s="13"/>
      <c r="Q24" s="13">
        <f>IF(Table2[[#This Row],[Pesticide(kg)]]="",_xlfn.XLOOKUP(Table2[[#This Row],[crop&amp;state]],'pivot tables'!$O$3:$O$151,'pivot tables'!$Q$3:$Q$151),Table2[[#This Row],[Pesticide(kg)]])</f>
        <v>9934.5656250000029</v>
      </c>
      <c r="R24" s="13">
        <v>1.032</v>
      </c>
      <c r="S24" s="13">
        <f>IF(Table2[[#This Row],[Yield]]="",IFERROR(Table2[[#This Row],[Production(Tones)]]/Table2[[#This Row],[Area(hectare)]],""),Table2[[#This Row],[Yield]])</f>
        <v>1.032</v>
      </c>
      <c r="T24" s="13">
        <v>27.928000000000001</v>
      </c>
      <c r="U24" s="13">
        <f>IF(Table2[[#This Row],[Avg_Temperature(°C)]]="",IFERROR((Table2[[#This Row],[Max_Temperature(°C)]]+Table2[[#This Row],[Min_Temperature(°C)]])/2,""),Table2[[#This Row],[Avg_Temperature(°C)]])</f>
        <v>27.928000000000001</v>
      </c>
      <c r="V24" s="13">
        <v>37.308</v>
      </c>
      <c r="W24" s="13">
        <f>IF(Table2[[#This Row],[Max_Temperature(°C)]]="",_xlfn.XLOOKUP(Table2[[#This Row],[State]],'pivot tables'!$T$2:$T$33,'pivot tables'!$V$2:$V$33),Table2[[#This Row],[Max_Temperature(°C)]])</f>
        <v>37.308</v>
      </c>
      <c r="X24" s="13">
        <v>20.51</v>
      </c>
      <c r="Y24" s="31">
        <f>IF(Table2[[#This Row],[Min_Temperature(°C)]]="",_xlfn.XLOOKUP(Table2[[#This Row],[State]],'pivot tables'!$T$2:$T$33,'pivot tables'!$W$2:$W$33),Table2[[#This Row],[Min_Temperature(°C)]])</f>
        <v>20.51</v>
      </c>
    </row>
    <row r="25" spans="1:25" x14ac:dyDescent="0.3">
      <c r="A25" s="5" t="s">
        <v>32</v>
      </c>
      <c r="B25" s="4">
        <v>2010</v>
      </c>
      <c r="C25" s="5" t="s">
        <v>49</v>
      </c>
      <c r="D25" s="5" t="str">
        <f>PROPER(TRIM(Table2[[#This Row],[Season]]))</f>
        <v>Kharif</v>
      </c>
      <c r="E25" s="5" t="str">
        <f>IF(Table2[[#This Row],[Season]]="",_xlfn.XLOOKUP(Table2[[#This Row],[State]],'pivot tables'!$F$3:$F$33,'pivot tables'!$G$3:$G$33),Table2[[#This Row],[Season]])</f>
        <v>Kharif</v>
      </c>
      <c r="F25" s="5" t="s">
        <v>52</v>
      </c>
      <c r="G25" s="16">
        <v>82317</v>
      </c>
      <c r="H25" s="16">
        <f>IF(Table2[[#This Row],[Area(hectare)]]="",IFERROR(Table2[[#This Row],[Production(Tones)]]/Table2[[#This Row],[Yield blanks]],""),Table2[[#This Row],[Area(hectare)]])</f>
        <v>82317</v>
      </c>
      <c r="I25" s="16">
        <v>46191</v>
      </c>
      <c r="J25" s="16">
        <f>IF(Table2[[#This Row],[Production(Tones)]]="",Table2[[#This Row],[Area Blanks]]*Table2[[#This Row],[Yield]],Table2[[#This Row],[Production(Tones)]])</f>
        <v>46191</v>
      </c>
      <c r="K25" s="13">
        <v>1297</v>
      </c>
      <c r="L25" s="13">
        <f>IF(Table2[[#This Row],[Annual_Rainfall(mm)]]="",_xlfn.XLOOKUP(Table2[[#This Row],[State]],'pivot tables'!$J$3:$J$32,'pivot tables'!$K$3:$K$32),Table2[[#This Row],[Annual_Rainfall(mm)]])</f>
        <v>1297</v>
      </c>
      <c r="M25" s="13" t="str">
        <f>Table2[[#This Row],[Crop]]&amp;Table2[[#This Row],[State]]</f>
        <v>UradAndhra Pradesh</v>
      </c>
      <c r="N25" s="13">
        <v>13673676.869999999</v>
      </c>
      <c r="O25" s="13">
        <f>IF(Table2[[#This Row],[Fertilizer(kg)]]="",_xlfn.XLOOKUP(Table2[[#This Row],[crop&amp;state]],'pivot tables'!$O$3:$O$151,'pivot tables'!$P$3:$P$151),Table2[[#This Row],[Fertilizer(kg)]])</f>
        <v>13673676.869999999</v>
      </c>
      <c r="P25" s="13">
        <v>19756.080000000002</v>
      </c>
      <c r="Q25" s="13">
        <f>IF(Table2[[#This Row],[Pesticide(kg)]]="",_xlfn.XLOOKUP(Table2[[#This Row],[crop&amp;state]],'pivot tables'!$O$3:$O$151,'pivot tables'!$Q$3:$Q$151),Table2[[#This Row],[Pesticide(kg)]])</f>
        <v>19756.080000000002</v>
      </c>
      <c r="R25" s="13">
        <v>0.47299999999999998</v>
      </c>
      <c r="S25" s="13">
        <f>IF(Table2[[#This Row],[Yield]]="",IFERROR(Table2[[#This Row],[Production(Tones)]]/Table2[[#This Row],[Area(hectare)]],""),Table2[[#This Row],[Yield]])</f>
        <v>0.47299999999999998</v>
      </c>
      <c r="T25" s="13">
        <v>27.928000000000001</v>
      </c>
      <c r="U25" s="13">
        <f>IF(Table2[[#This Row],[Avg_Temperature(°C)]]="",IFERROR((Table2[[#This Row],[Max_Temperature(°C)]]+Table2[[#This Row],[Min_Temperature(°C)]])/2,""),Table2[[#This Row],[Avg_Temperature(°C)]])</f>
        <v>27.928000000000001</v>
      </c>
      <c r="V25" s="13">
        <v>37.308</v>
      </c>
      <c r="W25" s="13">
        <f>IF(Table2[[#This Row],[Max_Temperature(°C)]]="",_xlfn.XLOOKUP(Table2[[#This Row],[State]],'pivot tables'!$T$2:$T$33,'pivot tables'!$V$2:$V$33),Table2[[#This Row],[Max_Temperature(°C)]])</f>
        <v>37.308</v>
      </c>
      <c r="X25" s="13">
        <v>20.51</v>
      </c>
      <c r="Y25" s="31">
        <f>IF(Table2[[#This Row],[Min_Temperature(°C)]]="",_xlfn.XLOOKUP(Table2[[#This Row],[State]],'pivot tables'!$T$2:$T$33,'pivot tables'!$W$2:$W$33),Table2[[#This Row],[Min_Temperature(°C)]])</f>
        <v>20.51</v>
      </c>
    </row>
    <row r="26" spans="1:25" x14ac:dyDescent="0.3">
      <c r="A26" s="5" t="s">
        <v>32</v>
      </c>
      <c r="B26" s="4">
        <v>2010</v>
      </c>
      <c r="C26" s="5" t="s">
        <v>27</v>
      </c>
      <c r="D26" s="5" t="str">
        <f>PROPER(TRIM(Table2[[#This Row],[Season]]))</f>
        <v>Rabi</v>
      </c>
      <c r="E26" s="5" t="str">
        <f>IF(Table2[[#This Row],[Season]]="",_xlfn.XLOOKUP(Table2[[#This Row],[State]],'pivot tables'!$F$3:$F$33,'pivot tables'!$G$3:$G$33),Table2[[#This Row],[Season]])</f>
        <v>Rabi</v>
      </c>
      <c r="F26" s="5" t="s">
        <v>52</v>
      </c>
      <c r="G26" s="16">
        <v>381529</v>
      </c>
      <c r="H26" s="16">
        <f>IF(Table2[[#This Row],[Area(hectare)]]="",IFERROR(Table2[[#This Row],[Production(Tones)]]/Table2[[#This Row],[Yield blanks]],""),Table2[[#This Row],[Area(hectare)]])</f>
        <v>381529</v>
      </c>
      <c r="I26" s="16">
        <v>207272</v>
      </c>
      <c r="J26" s="16">
        <f>IF(Table2[[#This Row],[Production(Tones)]]="",Table2[[#This Row],[Area Blanks]]*Table2[[#This Row],[Yield]],Table2[[#This Row],[Production(Tones)]])</f>
        <v>207272</v>
      </c>
      <c r="K26" s="13">
        <v>1297</v>
      </c>
      <c r="L26" s="13">
        <f>IF(Table2[[#This Row],[Annual_Rainfall(mm)]]="",_xlfn.XLOOKUP(Table2[[#This Row],[State]],'pivot tables'!$J$3:$J$32,'pivot tables'!$K$3:$K$32),Table2[[#This Row],[Annual_Rainfall(mm)]])</f>
        <v>1297</v>
      </c>
      <c r="M26" s="13" t="str">
        <f>Table2[[#This Row],[Crop]]&amp;Table2[[#This Row],[State]]</f>
        <v>UradAndhra Pradesh</v>
      </c>
      <c r="N26" s="13">
        <v>63375782.189999998</v>
      </c>
      <c r="O26" s="13">
        <f>IF(Table2[[#This Row],[Fertilizer(kg)]]="",_xlfn.XLOOKUP(Table2[[#This Row],[crop&amp;state]],'pivot tables'!$O$3:$O$151,'pivot tables'!$P$3:$P$151),Table2[[#This Row],[Fertilizer(kg)]])</f>
        <v>63375782.189999998</v>
      </c>
      <c r="P26" s="13">
        <v>91566.96</v>
      </c>
      <c r="Q26" s="13">
        <f>IF(Table2[[#This Row],[Pesticide(kg)]]="",_xlfn.XLOOKUP(Table2[[#This Row],[crop&amp;state]],'pivot tables'!$O$3:$O$151,'pivot tables'!$Q$3:$Q$151),Table2[[#This Row],[Pesticide(kg)]])</f>
        <v>91566.96</v>
      </c>
      <c r="R26" s="13">
        <v>0.57399999999999995</v>
      </c>
      <c r="S26" s="13">
        <f>IF(Table2[[#This Row],[Yield]]="",IFERROR(Table2[[#This Row],[Production(Tones)]]/Table2[[#This Row],[Area(hectare)]],""),Table2[[#This Row],[Yield]])</f>
        <v>0.57399999999999995</v>
      </c>
      <c r="T26" s="13">
        <v>27.928000000000001</v>
      </c>
      <c r="U26" s="13">
        <f>IF(Table2[[#This Row],[Avg_Temperature(°C)]]="",IFERROR((Table2[[#This Row],[Max_Temperature(°C)]]+Table2[[#This Row],[Min_Temperature(°C)]])/2,""),Table2[[#This Row],[Avg_Temperature(°C)]])</f>
        <v>27.928000000000001</v>
      </c>
      <c r="V26" s="13">
        <v>37.308</v>
      </c>
      <c r="W26" s="13">
        <f>IF(Table2[[#This Row],[Max_Temperature(°C)]]="",_xlfn.XLOOKUP(Table2[[#This Row],[State]],'pivot tables'!$T$2:$T$33,'pivot tables'!$V$2:$V$33),Table2[[#This Row],[Max_Temperature(°C)]])</f>
        <v>37.308</v>
      </c>
      <c r="X26" s="13">
        <v>20.51</v>
      </c>
      <c r="Y26" s="31">
        <f>IF(Table2[[#This Row],[Min_Temperature(°C)]]="",_xlfn.XLOOKUP(Table2[[#This Row],[State]],'pivot tables'!$T$2:$T$33,'pivot tables'!$W$2:$W$33),Table2[[#This Row],[Min_Temperature(°C)]])</f>
        <v>20.51</v>
      </c>
    </row>
    <row r="27" spans="1:25" x14ac:dyDescent="0.3">
      <c r="A27" s="5" t="s">
        <v>20</v>
      </c>
      <c r="B27" s="4">
        <v>2010</v>
      </c>
      <c r="C27" s="5" t="s">
        <v>27</v>
      </c>
      <c r="D27" s="5" t="str">
        <f>PROPER(TRIM(Table2[[#This Row],[Season]]))</f>
        <v>Rabi</v>
      </c>
      <c r="E27" s="5" t="str">
        <f>IF(Table2[[#This Row],[Season]]="",_xlfn.XLOOKUP(Table2[[#This Row],[State]],'pivot tables'!$F$3:$F$33,'pivot tables'!$G$3:$G$33),Table2[[#This Row],[Season]])</f>
        <v>Rabi</v>
      </c>
      <c r="F27" s="5" t="s">
        <v>52</v>
      </c>
      <c r="G27" s="16">
        <v>10085</v>
      </c>
      <c r="H27" s="16">
        <f>IF(Table2[[#This Row],[Area(hectare)]]="",IFERROR(Table2[[#This Row],[Production(Tones)]]/Table2[[#This Row],[Yield blanks]],""),Table2[[#This Row],[Area(hectare)]])</f>
        <v>10085</v>
      </c>
      <c r="I27" s="16">
        <v>13143</v>
      </c>
      <c r="J27" s="16">
        <f>IF(Table2[[#This Row],[Production(Tones)]]="",Table2[[#This Row],[Area Blanks]]*Table2[[#This Row],[Yield]],Table2[[#This Row],[Production(Tones)]])</f>
        <v>13143</v>
      </c>
      <c r="K27" s="13"/>
      <c r="L27" s="13">
        <f>IF(Table2[[#This Row],[Annual_Rainfall(mm)]]="",_xlfn.XLOOKUP(Table2[[#This Row],[State]],'pivot tables'!$J$3:$J$32,'pivot tables'!$K$3:$K$32),Table2[[#This Row],[Annual_Rainfall(mm)]])</f>
        <v>956.04893617021185</v>
      </c>
      <c r="M27" s="13" t="str">
        <f>Table2[[#This Row],[Crop]]&amp;Table2[[#This Row],[State]]</f>
        <v>WheatAndhra Pradesh</v>
      </c>
      <c r="N27" s="13">
        <v>1675219.35</v>
      </c>
      <c r="O27" s="13">
        <f>IF(Table2[[#This Row],[Fertilizer(kg)]]="",_xlfn.XLOOKUP(Table2[[#This Row],[crop&amp;state]],'pivot tables'!$O$3:$O$151,'pivot tables'!$P$3:$P$151),Table2[[#This Row],[Fertilizer(kg)]])</f>
        <v>1675219.35</v>
      </c>
      <c r="P27" s="13">
        <v>2420.4</v>
      </c>
      <c r="Q27" s="13">
        <f>IF(Table2[[#This Row],[Pesticide(kg)]]="",_xlfn.XLOOKUP(Table2[[#This Row],[crop&amp;state]],'pivot tables'!$O$3:$O$151,'pivot tables'!$Q$3:$Q$151),Table2[[#This Row],[Pesticide(kg)]])</f>
        <v>2420.4</v>
      </c>
      <c r="R27" s="13">
        <v>1.3120000000000001</v>
      </c>
      <c r="S27" s="13">
        <f>IF(Table2[[#This Row],[Yield]]="",IFERROR(Table2[[#This Row],[Production(Tones)]]/Table2[[#This Row],[Area(hectare)]],""),Table2[[#This Row],[Yield]])</f>
        <v>1.3120000000000001</v>
      </c>
      <c r="T27" s="13">
        <v>27.928000000000001</v>
      </c>
      <c r="U27" s="13">
        <f>IF(Table2[[#This Row],[Avg_Temperature(°C)]]="",IFERROR((Table2[[#This Row],[Max_Temperature(°C)]]+Table2[[#This Row],[Min_Temperature(°C)]])/2,""),Table2[[#This Row],[Avg_Temperature(°C)]])</f>
        <v>27.928000000000001</v>
      </c>
      <c r="V27" s="13">
        <v>37.308</v>
      </c>
      <c r="W27" s="13">
        <f>IF(Table2[[#This Row],[Max_Temperature(°C)]]="",_xlfn.XLOOKUP(Table2[[#This Row],[State]],'pivot tables'!$T$2:$T$33,'pivot tables'!$V$2:$V$33),Table2[[#This Row],[Max_Temperature(°C)]])</f>
        <v>37.308</v>
      </c>
      <c r="X27" s="13">
        <v>20.51</v>
      </c>
      <c r="Y27" s="31">
        <f>IF(Table2[[#This Row],[Min_Temperature(°C)]]="",_xlfn.XLOOKUP(Table2[[#This Row],[State]],'pivot tables'!$T$2:$T$33,'pivot tables'!$W$2:$W$33),Table2[[#This Row],[Min_Temperature(°C)]])</f>
        <v>20.51</v>
      </c>
    </row>
    <row r="28" spans="1:25" x14ac:dyDescent="0.3">
      <c r="A28" s="5" t="s">
        <v>22</v>
      </c>
      <c r="B28" s="4">
        <v>2010</v>
      </c>
      <c r="C28" s="5" t="s">
        <v>49</v>
      </c>
      <c r="D28" s="5" t="str">
        <f>PROPER(TRIM(Table2[[#This Row],[Season]]))</f>
        <v>Kharif</v>
      </c>
      <c r="E28" s="5" t="str">
        <f>IF(Table2[[#This Row],[Season]]="",_xlfn.XLOOKUP(Table2[[#This Row],[State]],'pivot tables'!$F$3:$F$33,'pivot tables'!$G$3:$G$33),Table2[[#This Row],[Season]])</f>
        <v>Kharif</v>
      </c>
      <c r="F28" s="5" t="s">
        <v>23</v>
      </c>
      <c r="G28" s="16">
        <v>733345</v>
      </c>
      <c r="H28" s="16">
        <f>IF(Table2[[#This Row],[Area(hectare)]]="",IFERROR(Table2[[#This Row],[Production(Tones)]]/Table2[[#This Row],[Yield blanks]],""),Table2[[#This Row],[Area(hectare)]])</f>
        <v>733345</v>
      </c>
      <c r="I28" s="16">
        <v>1409869</v>
      </c>
      <c r="J28" s="16">
        <f>IF(Table2[[#This Row],[Production(Tones)]]="",Table2[[#This Row],[Area Blanks]]*Table2[[#This Row],[Yield]],Table2[[#This Row],[Production(Tones)]])</f>
        <v>1409869</v>
      </c>
      <c r="K28" s="13">
        <v>1317.7</v>
      </c>
      <c r="L28" s="13">
        <f>IF(Table2[[#This Row],[Annual_Rainfall(mm)]]="",_xlfn.XLOOKUP(Table2[[#This Row],[State]],'pivot tables'!$J$3:$J$32,'pivot tables'!$K$3:$K$32),Table2[[#This Row],[Annual_Rainfall(mm)]])</f>
        <v>1317.7</v>
      </c>
      <c r="M28" s="13" t="str">
        <f>Table2[[#This Row],[Crop]]&amp;Table2[[#This Row],[State]]</f>
        <v>RagiKarnataka</v>
      </c>
      <c r="N28" s="13">
        <v>121815937.90000001</v>
      </c>
      <c r="O28" s="13">
        <f>IF(Table2[[#This Row],[Fertilizer(kg)]]="",_xlfn.XLOOKUP(Table2[[#This Row],[crop&amp;state]],'pivot tables'!$O$3:$O$151,'pivot tables'!$P$3:$P$151),Table2[[#This Row],[Fertilizer(kg)]])</f>
        <v>121815937.90000001</v>
      </c>
      <c r="P28" s="13">
        <v>176002.8</v>
      </c>
      <c r="Q28" s="13">
        <f>IF(Table2[[#This Row],[Pesticide(kg)]]="",_xlfn.XLOOKUP(Table2[[#This Row],[crop&amp;state]],'pivot tables'!$O$3:$O$151,'pivot tables'!$Q$3:$Q$151),Table2[[#This Row],[Pesticide(kg)]])</f>
        <v>176002.8</v>
      </c>
      <c r="R28" s="13">
        <v>1.627</v>
      </c>
      <c r="S28" s="13">
        <f>IF(Table2[[#This Row],[Yield]]="",IFERROR(Table2[[#This Row],[Production(Tones)]]/Table2[[#This Row],[Area(hectare)]],""),Table2[[#This Row],[Yield]])</f>
        <v>1.627</v>
      </c>
      <c r="T28" s="13">
        <v>25.658000000000001</v>
      </c>
      <c r="U28" s="13">
        <f>IF(Table2[[#This Row],[Avg_Temperature(°C)]]="",IFERROR((Table2[[#This Row],[Max_Temperature(°C)]]+Table2[[#This Row],[Min_Temperature(°C)]])/2,""),Table2[[#This Row],[Avg_Temperature(°C)]])</f>
        <v>25.658000000000001</v>
      </c>
      <c r="V28" s="13">
        <v>35.067999999999998</v>
      </c>
      <c r="W28" s="13">
        <f>IF(Table2[[#This Row],[Max_Temperature(°C)]]="",_xlfn.XLOOKUP(Table2[[#This Row],[State]],'pivot tables'!$T$2:$T$33,'pivot tables'!$V$2:$V$33),Table2[[#This Row],[Max_Temperature(°C)]])</f>
        <v>35.067999999999998</v>
      </c>
      <c r="X28" s="13">
        <v>16.713999999999999</v>
      </c>
      <c r="Y28" s="31">
        <f>IF(Table2[[#This Row],[Min_Temperature(°C)]]="",_xlfn.XLOOKUP(Table2[[#This Row],[State]],'pivot tables'!$T$2:$T$33,'pivot tables'!$W$2:$W$33),Table2[[#This Row],[Min_Temperature(°C)]])</f>
        <v>16.713999999999999</v>
      </c>
    </row>
    <row r="29" spans="1:25" x14ac:dyDescent="0.3">
      <c r="A29" s="5" t="s">
        <v>22</v>
      </c>
      <c r="B29" s="4">
        <v>2010</v>
      </c>
      <c r="C29" s="5" t="s">
        <v>27</v>
      </c>
      <c r="D29" s="5" t="str">
        <f>PROPER(TRIM(Table2[[#This Row],[Season]]))</f>
        <v>Rabi</v>
      </c>
      <c r="E29" s="5" t="str">
        <f>IF(Table2[[#This Row],[Season]]="",_xlfn.XLOOKUP(Table2[[#This Row],[State]],'pivot tables'!$F$3:$F$33,'pivot tables'!$G$3:$G$33),Table2[[#This Row],[Season]])</f>
        <v>Rabi</v>
      </c>
      <c r="F29" s="5" t="s">
        <v>23</v>
      </c>
      <c r="G29" s="16">
        <v>45898</v>
      </c>
      <c r="H29" s="16">
        <f>IF(Table2[[#This Row],[Area(hectare)]]="",IFERROR(Table2[[#This Row],[Production(Tones)]]/Table2[[#This Row],[Yield blanks]],""),Table2[[#This Row],[Area(hectare)]])</f>
        <v>45898</v>
      </c>
      <c r="I29" s="16">
        <v>71598</v>
      </c>
      <c r="J29" s="16">
        <f>IF(Table2[[#This Row],[Production(Tones)]]="",Table2[[#This Row],[Area Blanks]]*Table2[[#This Row],[Yield]],Table2[[#This Row],[Production(Tones)]])</f>
        <v>71598</v>
      </c>
      <c r="K29" s="13">
        <v>1317.7</v>
      </c>
      <c r="L29" s="13">
        <f>IF(Table2[[#This Row],[Annual_Rainfall(mm)]]="",_xlfn.XLOOKUP(Table2[[#This Row],[State]],'pivot tables'!$J$3:$J$32,'pivot tables'!$K$3:$K$32),Table2[[#This Row],[Annual_Rainfall(mm)]])</f>
        <v>1317.7</v>
      </c>
      <c r="M29" s="13" t="str">
        <f>Table2[[#This Row],[Crop]]&amp;Table2[[#This Row],[State]]</f>
        <v>RagiKarnataka</v>
      </c>
      <c r="N29" s="13">
        <v>7624116.7800000003</v>
      </c>
      <c r="O29" s="13">
        <f>IF(Table2[[#This Row],[Fertilizer(kg)]]="",_xlfn.XLOOKUP(Table2[[#This Row],[crop&amp;state]],'pivot tables'!$O$3:$O$151,'pivot tables'!$P$3:$P$151),Table2[[#This Row],[Fertilizer(kg)]])</f>
        <v>7624116.7800000003</v>
      </c>
      <c r="P29" s="13">
        <v>11015.52</v>
      </c>
      <c r="Q29" s="13">
        <f>IF(Table2[[#This Row],[Pesticide(kg)]]="",_xlfn.XLOOKUP(Table2[[#This Row],[crop&amp;state]],'pivot tables'!$O$3:$O$151,'pivot tables'!$Q$3:$Q$151),Table2[[#This Row],[Pesticide(kg)]])</f>
        <v>11015.52</v>
      </c>
      <c r="R29" s="13">
        <v>1.7669999999999999</v>
      </c>
      <c r="S29" s="13">
        <f>IF(Table2[[#This Row],[Yield]]="",IFERROR(Table2[[#This Row],[Production(Tones)]]/Table2[[#This Row],[Area(hectare)]],""),Table2[[#This Row],[Yield]])</f>
        <v>1.7669999999999999</v>
      </c>
      <c r="T29" s="13">
        <v>25.658000000000001</v>
      </c>
      <c r="U29" s="13">
        <f>IF(Table2[[#This Row],[Avg_Temperature(°C)]]="",IFERROR((Table2[[#This Row],[Max_Temperature(°C)]]+Table2[[#This Row],[Min_Temperature(°C)]])/2,""),Table2[[#This Row],[Avg_Temperature(°C)]])</f>
        <v>25.658000000000001</v>
      </c>
      <c r="V29" s="13">
        <v>35.067999999999998</v>
      </c>
      <c r="W29" s="13">
        <f>IF(Table2[[#This Row],[Max_Temperature(°C)]]="",_xlfn.XLOOKUP(Table2[[#This Row],[State]],'pivot tables'!$T$2:$T$33,'pivot tables'!$V$2:$V$33),Table2[[#This Row],[Max_Temperature(°C)]])</f>
        <v>35.067999999999998</v>
      </c>
      <c r="X29" s="13">
        <v>16.713999999999999</v>
      </c>
      <c r="Y29" s="31">
        <f>IF(Table2[[#This Row],[Min_Temperature(°C)]]="",_xlfn.XLOOKUP(Table2[[#This Row],[State]],'pivot tables'!$T$2:$T$33,'pivot tables'!$W$2:$W$33),Table2[[#This Row],[Min_Temperature(°C)]])</f>
        <v>16.713999999999999</v>
      </c>
    </row>
    <row r="30" spans="1:25" x14ac:dyDescent="0.3">
      <c r="A30" s="5" t="s">
        <v>22</v>
      </c>
      <c r="B30" s="4">
        <v>2010</v>
      </c>
      <c r="C30" s="5" t="s">
        <v>706</v>
      </c>
      <c r="D30" s="5" t="str">
        <f>PROPER(TRIM(Table2[[#This Row],[Season]]))</f>
        <v/>
      </c>
      <c r="E30" s="5" t="str">
        <f>IF(Table2[[#This Row],[Season]]="",_xlfn.XLOOKUP(Table2[[#This Row],[State]],'pivot tables'!$F$3:$F$33,'pivot tables'!$G$3:$G$33),Table2[[#This Row],[Season]])</f>
        <v>Rabi</v>
      </c>
      <c r="F30" s="5" t="s">
        <v>23</v>
      </c>
      <c r="G30" s="16">
        <v>8675</v>
      </c>
      <c r="H30" s="16">
        <f>IF(Table2[[#This Row],[Area(hectare)]]="",IFERROR(Table2[[#This Row],[Production(Tones)]]/Table2[[#This Row],[Yield blanks]],""),Table2[[#This Row],[Area(hectare)]])</f>
        <v>8675</v>
      </c>
      <c r="I30" s="16">
        <v>16983</v>
      </c>
      <c r="J30" s="16">
        <f>IF(Table2[[#This Row],[Production(Tones)]]="",Table2[[#This Row],[Area Blanks]]*Table2[[#This Row],[Yield]],Table2[[#This Row],[Production(Tones)]])</f>
        <v>16983</v>
      </c>
      <c r="K30" s="13">
        <v>1317.7</v>
      </c>
      <c r="L30" s="13">
        <f>IF(Table2[[#This Row],[Annual_Rainfall(mm)]]="",_xlfn.XLOOKUP(Table2[[#This Row],[State]],'pivot tables'!$J$3:$J$32,'pivot tables'!$K$3:$K$32),Table2[[#This Row],[Annual_Rainfall(mm)]])</f>
        <v>1317.7</v>
      </c>
      <c r="M30" s="13" t="str">
        <f>Table2[[#This Row],[Crop]]&amp;Table2[[#This Row],[State]]</f>
        <v>RagiKarnataka</v>
      </c>
      <c r="N30" s="13">
        <v>1441004.25</v>
      </c>
      <c r="O30" s="13">
        <f>IF(Table2[[#This Row],[Fertilizer(kg)]]="",_xlfn.XLOOKUP(Table2[[#This Row],[crop&amp;state]],'pivot tables'!$O$3:$O$151,'pivot tables'!$P$3:$P$151),Table2[[#This Row],[Fertilizer(kg)]])</f>
        <v>1441004.25</v>
      </c>
      <c r="P30" s="13">
        <v>2082</v>
      </c>
      <c r="Q30" s="13">
        <f>IF(Table2[[#This Row],[Pesticide(kg)]]="",_xlfn.XLOOKUP(Table2[[#This Row],[crop&amp;state]],'pivot tables'!$O$3:$O$151,'pivot tables'!$Q$3:$Q$151),Table2[[#This Row],[Pesticide(kg)]])</f>
        <v>2082</v>
      </c>
      <c r="R30" s="13">
        <v>1.889</v>
      </c>
      <c r="S30" s="13">
        <f>IF(Table2[[#This Row],[Yield]]="",IFERROR(Table2[[#This Row],[Production(Tones)]]/Table2[[#This Row],[Area(hectare)]],""),Table2[[#This Row],[Yield]])</f>
        <v>1.889</v>
      </c>
      <c r="T30" s="13">
        <v>25.658000000000001</v>
      </c>
      <c r="U30" s="13">
        <f>IF(Table2[[#This Row],[Avg_Temperature(°C)]]="",IFERROR((Table2[[#This Row],[Max_Temperature(°C)]]+Table2[[#This Row],[Min_Temperature(°C)]])/2,""),Table2[[#This Row],[Avg_Temperature(°C)]])</f>
        <v>25.658000000000001</v>
      </c>
      <c r="V30" s="13">
        <v>35.067999999999998</v>
      </c>
      <c r="W30" s="13">
        <f>IF(Table2[[#This Row],[Max_Temperature(°C)]]="",_xlfn.XLOOKUP(Table2[[#This Row],[State]],'pivot tables'!$T$2:$T$33,'pivot tables'!$V$2:$V$33),Table2[[#This Row],[Max_Temperature(°C)]])</f>
        <v>35.067999999999998</v>
      </c>
      <c r="X30" s="13">
        <v>16.713999999999999</v>
      </c>
      <c r="Y30" s="31">
        <f>IF(Table2[[#This Row],[Min_Temperature(°C)]]="",_xlfn.XLOOKUP(Table2[[#This Row],[State]],'pivot tables'!$T$2:$T$33,'pivot tables'!$W$2:$W$33),Table2[[#This Row],[Min_Temperature(°C)]])</f>
        <v>16.713999999999999</v>
      </c>
    </row>
    <row r="31" spans="1:25" x14ac:dyDescent="0.3">
      <c r="A31" s="5" t="s">
        <v>13</v>
      </c>
      <c r="B31" s="4">
        <v>2010</v>
      </c>
      <c r="C31" s="5" t="s">
        <v>49</v>
      </c>
      <c r="D31" s="5" t="str">
        <f>PROPER(TRIM(Table2[[#This Row],[Season]]))</f>
        <v>Kharif</v>
      </c>
      <c r="E31" s="5" t="str">
        <f>IF(Table2[[#This Row],[Season]]="",_xlfn.XLOOKUP(Table2[[#This Row],[State]],'pivot tables'!$F$3:$F$33,'pivot tables'!$G$3:$G$33),Table2[[#This Row],[Season]])</f>
        <v>Kharif</v>
      </c>
      <c r="F31" s="5" t="s">
        <v>23</v>
      </c>
      <c r="G31" s="16">
        <v>1129304</v>
      </c>
      <c r="H31" s="16">
        <f>IF(Table2[[#This Row],[Area(hectare)]]="",IFERROR(Table2[[#This Row],[Production(Tones)]]/Table2[[#This Row],[Yield blanks]],""),Table2[[#This Row],[Area(hectare)]])</f>
        <v>1129304</v>
      </c>
      <c r="I31" s="16"/>
      <c r="J31" s="16">
        <f>IF(Table2[[#This Row],[Production(Tones)]]="",Table2[[#This Row],[Area Blanks]]*Table2[[#This Row],[Yield]],Table2[[#This Row],[Production(Tones)]])</f>
        <v>2997172.8160000001</v>
      </c>
      <c r="K31" s="13">
        <v>1317.7</v>
      </c>
      <c r="L31" s="13">
        <f>IF(Table2[[#This Row],[Annual_Rainfall(mm)]]="",_xlfn.XLOOKUP(Table2[[#This Row],[State]],'pivot tables'!$J$3:$J$32,'pivot tables'!$K$3:$K$32),Table2[[#This Row],[Annual_Rainfall(mm)]])</f>
        <v>1317.7</v>
      </c>
      <c r="M31" s="13" t="str">
        <f>Table2[[#This Row],[Crop]]&amp;Table2[[#This Row],[State]]</f>
        <v>RiceKarnataka</v>
      </c>
      <c r="N31" s="13">
        <v>187588687.40000001</v>
      </c>
      <c r="O31" s="13">
        <f>IF(Table2[[#This Row],[Fertilizer(kg)]]="",_xlfn.XLOOKUP(Table2[[#This Row],[crop&amp;state]],'pivot tables'!$O$3:$O$151,'pivot tables'!$P$3:$P$151),Table2[[#This Row],[Fertilizer(kg)]])</f>
        <v>187588687.40000001</v>
      </c>
      <c r="P31" s="13"/>
      <c r="Q31" s="13">
        <f>IF(Table2[[#This Row],[Pesticide(kg)]]="",_xlfn.XLOOKUP(Table2[[#This Row],[crop&amp;state]],'pivot tables'!$O$3:$O$151,'pivot tables'!$Q$3:$Q$151),Table2[[#This Row],[Pesticide(kg)]])</f>
        <v>139190.19461538459</v>
      </c>
      <c r="R31" s="13">
        <v>2.6539999999999999</v>
      </c>
      <c r="S31" s="13">
        <f>IF(Table2[[#This Row],[Yield]]="",IFERROR(Table2[[#This Row],[Production(Tones)]]/Table2[[#This Row],[Area(hectare)]],""),Table2[[#This Row],[Yield]])</f>
        <v>2.6539999999999999</v>
      </c>
      <c r="T31" s="13">
        <v>25.658000000000001</v>
      </c>
      <c r="U31" s="13">
        <f>IF(Table2[[#This Row],[Avg_Temperature(°C)]]="",IFERROR((Table2[[#This Row],[Max_Temperature(°C)]]+Table2[[#This Row],[Min_Temperature(°C)]])/2,""),Table2[[#This Row],[Avg_Temperature(°C)]])</f>
        <v>25.658000000000001</v>
      </c>
      <c r="V31" s="13">
        <v>35.067999999999998</v>
      </c>
      <c r="W31" s="13">
        <f>IF(Table2[[#This Row],[Max_Temperature(°C)]]="",_xlfn.XLOOKUP(Table2[[#This Row],[State]],'pivot tables'!$T$2:$T$33,'pivot tables'!$V$2:$V$33),Table2[[#This Row],[Max_Temperature(°C)]])</f>
        <v>35.067999999999998</v>
      </c>
      <c r="X31" s="13">
        <v>16.713999999999999</v>
      </c>
      <c r="Y31" s="31">
        <f>IF(Table2[[#This Row],[Min_Temperature(°C)]]="",_xlfn.XLOOKUP(Table2[[#This Row],[State]],'pivot tables'!$T$2:$T$33,'pivot tables'!$W$2:$W$33),Table2[[#This Row],[Min_Temperature(°C)]])</f>
        <v>16.713999999999999</v>
      </c>
    </row>
    <row r="32" spans="1:25" x14ac:dyDescent="0.3">
      <c r="A32" s="5" t="s">
        <v>13</v>
      </c>
      <c r="B32" s="4">
        <v>2010</v>
      </c>
      <c r="C32" s="5" t="s">
        <v>27</v>
      </c>
      <c r="D32" s="5" t="str">
        <f>PROPER(TRIM(Table2[[#This Row],[Season]]))</f>
        <v>Rabi</v>
      </c>
      <c r="E32" s="5" t="str">
        <f>IF(Table2[[#This Row],[Season]]="",_xlfn.XLOOKUP(Table2[[#This Row],[State]],'pivot tables'!$F$3:$F$33,'pivot tables'!$G$3:$G$33),Table2[[#This Row],[Season]])</f>
        <v>Rabi</v>
      </c>
      <c r="F32" s="5" t="s">
        <v>23</v>
      </c>
      <c r="G32" s="16">
        <v>49700</v>
      </c>
      <c r="H32" s="16">
        <f>IF(Table2[[#This Row],[Area(hectare)]]="",IFERROR(Table2[[#This Row],[Production(Tones)]]/Table2[[#This Row],[Yield blanks]],""),Table2[[#This Row],[Area(hectare)]])</f>
        <v>49700</v>
      </c>
      <c r="I32" s="16">
        <v>117501</v>
      </c>
      <c r="J32" s="16">
        <f>IF(Table2[[#This Row],[Production(Tones)]]="",Table2[[#This Row],[Area Blanks]]*Table2[[#This Row],[Yield]],Table2[[#This Row],[Production(Tones)]])</f>
        <v>117501</v>
      </c>
      <c r="K32" s="13">
        <v>1317.7</v>
      </c>
      <c r="L32" s="13">
        <f>IF(Table2[[#This Row],[Annual_Rainfall(mm)]]="",_xlfn.XLOOKUP(Table2[[#This Row],[State]],'pivot tables'!$J$3:$J$32,'pivot tables'!$K$3:$K$32),Table2[[#This Row],[Annual_Rainfall(mm)]])</f>
        <v>1317.7</v>
      </c>
      <c r="M32" s="13" t="str">
        <f>Table2[[#This Row],[Crop]]&amp;Table2[[#This Row],[State]]</f>
        <v>RiceKarnataka</v>
      </c>
      <c r="N32" s="13">
        <v>8255667</v>
      </c>
      <c r="O32" s="13">
        <f>IF(Table2[[#This Row],[Fertilizer(kg)]]="",_xlfn.XLOOKUP(Table2[[#This Row],[crop&amp;state]],'pivot tables'!$O$3:$O$151,'pivot tables'!$P$3:$P$151),Table2[[#This Row],[Fertilizer(kg)]])</f>
        <v>8255667</v>
      </c>
      <c r="P32" s="13">
        <v>11928</v>
      </c>
      <c r="Q32" s="13">
        <f>IF(Table2[[#This Row],[Pesticide(kg)]]="",_xlfn.XLOOKUP(Table2[[#This Row],[crop&amp;state]],'pivot tables'!$O$3:$O$151,'pivot tables'!$Q$3:$Q$151),Table2[[#This Row],[Pesticide(kg)]])</f>
        <v>11928</v>
      </c>
      <c r="R32" s="13">
        <v>26.68</v>
      </c>
      <c r="S32" s="13">
        <f>IF(Table2[[#This Row],[Yield]]="",IFERROR(Table2[[#This Row],[Production(Tones)]]/Table2[[#This Row],[Area(hectare)]],""),Table2[[#This Row],[Yield]])</f>
        <v>26.68</v>
      </c>
      <c r="T32" s="13">
        <v>25.658000000000001</v>
      </c>
      <c r="U32" s="13">
        <f>IF(Table2[[#This Row],[Avg_Temperature(°C)]]="",IFERROR((Table2[[#This Row],[Max_Temperature(°C)]]+Table2[[#This Row],[Min_Temperature(°C)]])/2,""),Table2[[#This Row],[Avg_Temperature(°C)]])</f>
        <v>25.658000000000001</v>
      </c>
      <c r="V32" s="13" t="s">
        <v>141</v>
      </c>
      <c r="W32" s="13" t="str">
        <f>IF(Table2[[#This Row],[Max_Temperature(°C)]]="",_xlfn.XLOOKUP(Table2[[#This Row],[State]],'pivot tables'!$T$2:$T$33,'pivot tables'!$V$2:$V$33),Table2[[#This Row],[Max_Temperature(°C)]])</f>
        <v>35.07</v>
      </c>
      <c r="X32" s="13">
        <v>16.713999999999999</v>
      </c>
      <c r="Y32" s="31">
        <f>IF(Table2[[#This Row],[Min_Temperature(°C)]]="",_xlfn.XLOOKUP(Table2[[#This Row],[State]],'pivot tables'!$T$2:$T$33,'pivot tables'!$W$2:$W$33),Table2[[#This Row],[Min_Temperature(°C)]])</f>
        <v>16.713999999999999</v>
      </c>
    </row>
    <row r="33" spans="1:25" x14ac:dyDescent="0.3">
      <c r="A33" s="5" t="s">
        <v>13</v>
      </c>
      <c r="B33" s="4">
        <v>2010</v>
      </c>
      <c r="C33" s="5" t="s">
        <v>120</v>
      </c>
      <c r="D33" s="5" t="str">
        <f>PROPER(TRIM(Table2[[#This Row],[Season]]))</f>
        <v>Summer</v>
      </c>
      <c r="E33" s="5" t="str">
        <f>IF(Table2[[#This Row],[Season]]="",_xlfn.XLOOKUP(Table2[[#This Row],[State]],'pivot tables'!$F$3:$F$33,'pivot tables'!$G$3:$G$33),Table2[[#This Row],[Season]])</f>
        <v>Summer</v>
      </c>
      <c r="F33" s="5" t="s">
        <v>23</v>
      </c>
      <c r="G33" s="16">
        <v>360062</v>
      </c>
      <c r="H33" s="16">
        <f>IF(Table2[[#This Row],[Area(hectare)]]="",IFERROR(Table2[[#This Row],[Production(Tones)]]/Table2[[#This Row],[Yield blanks]],""),Table2[[#This Row],[Area(hectare)]])</f>
        <v>360062</v>
      </c>
      <c r="I33" s="16" t="s">
        <v>142</v>
      </c>
      <c r="J33" s="16" t="str">
        <f>IF(Table2[[#This Row],[Production(Tones)]]="",Table2[[#This Row],[Area Blanks]]*Table2[[#This Row],[Yield]],Table2[[#This Row],[Production(Tones)]])</f>
        <v xml:space="preserve"> 1163725 </v>
      </c>
      <c r="K33" s="13">
        <v>1317.7</v>
      </c>
      <c r="L33" s="13">
        <f>IF(Table2[[#This Row],[Annual_Rainfall(mm)]]="",_xlfn.XLOOKUP(Table2[[#This Row],[State]],'pivot tables'!$J$3:$J$32,'pivot tables'!$K$3:$K$32),Table2[[#This Row],[Annual_Rainfall(mm)]])</f>
        <v>1317.7</v>
      </c>
      <c r="M33" s="13" t="str">
        <f>Table2[[#This Row],[Crop]]&amp;Table2[[#This Row],[State]]</f>
        <v>RiceKarnataka</v>
      </c>
      <c r="N33" s="13">
        <v>59809898.82</v>
      </c>
      <c r="O33" s="13">
        <f>IF(Table2[[#This Row],[Fertilizer(kg)]]="",_xlfn.XLOOKUP(Table2[[#This Row],[crop&amp;state]],'pivot tables'!$O$3:$O$151,'pivot tables'!$P$3:$P$151),Table2[[#This Row],[Fertilizer(kg)]])</f>
        <v>59809898.82</v>
      </c>
      <c r="P33" s="13">
        <v>86414.88</v>
      </c>
      <c r="Q33" s="13">
        <f>IF(Table2[[#This Row],[Pesticide(kg)]]="",_xlfn.XLOOKUP(Table2[[#This Row],[crop&amp;state]],'pivot tables'!$O$3:$O$151,'pivot tables'!$Q$3:$Q$151),Table2[[#This Row],[Pesticide(kg)]])</f>
        <v>86414.88</v>
      </c>
      <c r="R33" s="13">
        <v>2.9359999999999999</v>
      </c>
      <c r="S33" s="13">
        <f>IF(Table2[[#This Row],[Yield]]="",IFERROR(Table2[[#This Row],[Production(Tones)]]/Table2[[#This Row],[Area(hectare)]],""),Table2[[#This Row],[Yield]])</f>
        <v>2.9359999999999999</v>
      </c>
      <c r="T33" s="13">
        <v>25.658000000000001</v>
      </c>
      <c r="U33" s="13">
        <f>IF(Table2[[#This Row],[Avg_Temperature(°C)]]="",IFERROR((Table2[[#This Row],[Max_Temperature(°C)]]+Table2[[#This Row],[Min_Temperature(°C)]])/2,""),Table2[[#This Row],[Avg_Temperature(°C)]])</f>
        <v>25.658000000000001</v>
      </c>
      <c r="V33" s="13"/>
      <c r="W33" s="13">
        <f>IF(Table2[[#This Row],[Max_Temperature(°C)]]="",_xlfn.XLOOKUP(Table2[[#This Row],[State]],'pivot tables'!$T$2:$T$33,'pivot tables'!$V$2:$V$33),Table2[[#This Row],[Max_Temperature(°C)]])</f>
        <v>35.670389312977157</v>
      </c>
      <c r="X33" s="13">
        <v>16.713999999999999</v>
      </c>
      <c r="Y33" s="31">
        <f>IF(Table2[[#This Row],[Min_Temperature(°C)]]="",_xlfn.XLOOKUP(Table2[[#This Row],[State]],'pivot tables'!$T$2:$T$33,'pivot tables'!$W$2:$W$33),Table2[[#This Row],[Min_Temperature(°C)]])</f>
        <v>16.713999999999999</v>
      </c>
    </row>
    <row r="34" spans="1:25" x14ac:dyDescent="0.3">
      <c r="A34" s="5" t="s">
        <v>18</v>
      </c>
      <c r="B34" s="4">
        <v>2010</v>
      </c>
      <c r="C34" s="5" t="s">
        <v>705</v>
      </c>
      <c r="D34" s="5" t="str">
        <f>PROPER(TRIM(Table2[[#This Row],[Season]]))</f>
        <v>Whole Year</v>
      </c>
      <c r="E34" s="5" t="str">
        <f>IF(Table2[[#This Row],[Season]]="",_xlfn.XLOOKUP(Table2[[#This Row],[State]],'pivot tables'!$F$3:$F$33,'pivot tables'!$G$3:$G$33),Table2[[#This Row],[Season]])</f>
        <v>Whole Year</v>
      </c>
      <c r="F34" s="5" t="s">
        <v>23</v>
      </c>
      <c r="G34" s="16">
        <v>436798</v>
      </c>
      <c r="H34" s="16">
        <f>IF(Table2[[#This Row],[Area(hectare)]]="",IFERROR(Table2[[#This Row],[Production(Tones)]]/Table2[[#This Row],[Yield blanks]],""),Table2[[#This Row],[Area(hectare)]])</f>
        <v>436798</v>
      </c>
      <c r="I34" s="16">
        <v>42276713</v>
      </c>
      <c r="J34" s="16">
        <f>IF(Table2[[#This Row],[Production(Tones)]]="",Table2[[#This Row],[Area Blanks]]*Table2[[#This Row],[Yield]],Table2[[#This Row],[Production(Tones)]])</f>
        <v>42276713</v>
      </c>
      <c r="K34" s="13">
        <v>1317.7</v>
      </c>
      <c r="L34" s="13">
        <f>IF(Table2[[#This Row],[Annual_Rainfall(mm)]]="",_xlfn.XLOOKUP(Table2[[#This Row],[State]],'pivot tables'!$J$3:$J$32,'pivot tables'!$K$3:$K$32),Table2[[#This Row],[Annual_Rainfall(mm)]])</f>
        <v>1317.7</v>
      </c>
      <c r="M34" s="13" t="str">
        <f>Table2[[#This Row],[Crop]]&amp;Table2[[#This Row],[State]]</f>
        <v>SugarcaneKarnataka</v>
      </c>
      <c r="N34" s="13">
        <v>72556515.780000001</v>
      </c>
      <c r="O34" s="13">
        <f>IF(Table2[[#This Row],[Fertilizer(kg)]]="",_xlfn.XLOOKUP(Table2[[#This Row],[crop&amp;state]],'pivot tables'!$O$3:$O$151,'pivot tables'!$P$3:$P$151),Table2[[#This Row],[Fertilizer(kg)]])</f>
        <v>72556515.780000001</v>
      </c>
      <c r="P34" s="13">
        <v>104831.52</v>
      </c>
      <c r="Q34" s="13">
        <f>IF(Table2[[#This Row],[Pesticide(kg)]]="",_xlfn.XLOOKUP(Table2[[#This Row],[crop&amp;state]],'pivot tables'!$O$3:$O$151,'pivot tables'!$Q$3:$Q$151),Table2[[#This Row],[Pesticide(kg)]])</f>
        <v>104831.52</v>
      </c>
      <c r="R34" s="13">
        <v>97.331000000000003</v>
      </c>
      <c r="S34" s="13">
        <f>IF(Table2[[#This Row],[Yield]]="",IFERROR(Table2[[#This Row],[Production(Tones)]]/Table2[[#This Row],[Area(hectare)]],""),Table2[[#This Row],[Yield]])</f>
        <v>97.331000000000003</v>
      </c>
      <c r="T34" s="13">
        <v>25.658000000000001</v>
      </c>
      <c r="U34" s="13">
        <f>IF(Table2[[#This Row],[Avg_Temperature(°C)]]="",IFERROR((Table2[[#This Row],[Max_Temperature(°C)]]+Table2[[#This Row],[Min_Temperature(°C)]])/2,""),Table2[[#This Row],[Avg_Temperature(°C)]])</f>
        <v>25.658000000000001</v>
      </c>
      <c r="V34" s="13">
        <v>35.067999999999998</v>
      </c>
      <c r="W34" s="13">
        <f>IF(Table2[[#This Row],[Max_Temperature(°C)]]="",_xlfn.XLOOKUP(Table2[[#This Row],[State]],'pivot tables'!$T$2:$T$33,'pivot tables'!$V$2:$V$33),Table2[[#This Row],[Max_Temperature(°C)]])</f>
        <v>35.067999999999998</v>
      </c>
      <c r="X34" s="13">
        <v>16.713999999999999</v>
      </c>
      <c r="Y34" s="31">
        <f>IF(Table2[[#This Row],[Min_Temperature(°C)]]="",_xlfn.XLOOKUP(Table2[[#This Row],[State]],'pivot tables'!$T$2:$T$33,'pivot tables'!$W$2:$W$33),Table2[[#This Row],[Min_Temperature(°C)]])</f>
        <v>16.713999999999999</v>
      </c>
    </row>
    <row r="35" spans="1:25" x14ac:dyDescent="0.3">
      <c r="A35" s="5" t="s">
        <v>31</v>
      </c>
      <c r="B35" s="4">
        <v>2010</v>
      </c>
      <c r="C35" s="5" t="s">
        <v>49</v>
      </c>
      <c r="D35" s="5" t="str">
        <f>PROPER(TRIM(Table2[[#This Row],[Season]]))</f>
        <v>Kharif</v>
      </c>
      <c r="E35" s="5" t="str">
        <f>IF(Table2[[#This Row],[Season]]="",_xlfn.XLOOKUP(Table2[[#This Row],[State]],'pivot tables'!$F$3:$F$33,'pivot tables'!$G$3:$G$33),Table2[[#This Row],[Season]])</f>
        <v>Kharif</v>
      </c>
      <c r="F35" s="5" t="s">
        <v>23</v>
      </c>
      <c r="G35" s="16">
        <v>193955</v>
      </c>
      <c r="H35" s="16">
        <f>IF(Table2[[#This Row],[Area(hectare)]]="",IFERROR(Table2[[#This Row],[Production(Tones)]]/Table2[[#This Row],[Yield blanks]],""),Table2[[#This Row],[Area(hectare)]])</f>
        <v>193955</v>
      </c>
      <c r="I35" s="16">
        <v>97869</v>
      </c>
      <c r="J35" s="16">
        <f>IF(Table2[[#This Row],[Production(Tones)]]="",Table2[[#This Row],[Area Blanks]]*Table2[[#This Row],[Yield]],Table2[[#This Row],[Production(Tones)]])</f>
        <v>97869</v>
      </c>
      <c r="K35" s="13">
        <v>1317.7</v>
      </c>
      <c r="L35" s="13">
        <f>IF(Table2[[#This Row],[Annual_Rainfall(mm)]]="",_xlfn.XLOOKUP(Table2[[#This Row],[State]],'pivot tables'!$J$3:$J$32,'pivot tables'!$K$3:$K$32),Table2[[#This Row],[Annual_Rainfall(mm)]])</f>
        <v>1317.7</v>
      </c>
      <c r="M35" s="13" t="str">
        <f>Table2[[#This Row],[Crop]]&amp;Table2[[#This Row],[State]]</f>
        <v>SunflowerKarnataka</v>
      </c>
      <c r="N35" s="13">
        <v>32217865.050000001</v>
      </c>
      <c r="O35" s="13">
        <f>IF(Table2[[#This Row],[Fertilizer(kg)]]="",_xlfn.XLOOKUP(Table2[[#This Row],[crop&amp;state]],'pivot tables'!$O$3:$O$151,'pivot tables'!$P$3:$P$151),Table2[[#This Row],[Fertilizer(kg)]])</f>
        <v>32217865.050000001</v>
      </c>
      <c r="P35" s="13">
        <v>46549.2</v>
      </c>
      <c r="Q35" s="13">
        <f>IF(Table2[[#This Row],[Pesticide(kg)]]="",_xlfn.XLOOKUP(Table2[[#This Row],[crop&amp;state]],'pivot tables'!$O$3:$O$151,'pivot tables'!$Q$3:$Q$151),Table2[[#This Row],[Pesticide(kg)]])</f>
        <v>46549.2</v>
      </c>
      <c r="R35" s="13">
        <v>0.56999999999999995</v>
      </c>
      <c r="S35" s="13">
        <f>IF(Table2[[#This Row],[Yield]]="",IFERROR(Table2[[#This Row],[Production(Tones)]]/Table2[[#This Row],[Area(hectare)]],""),Table2[[#This Row],[Yield]])</f>
        <v>0.56999999999999995</v>
      </c>
      <c r="T35" s="13">
        <v>25.658000000000001</v>
      </c>
      <c r="U35" s="13">
        <f>IF(Table2[[#This Row],[Avg_Temperature(°C)]]="",IFERROR((Table2[[#This Row],[Max_Temperature(°C)]]+Table2[[#This Row],[Min_Temperature(°C)]])/2,""),Table2[[#This Row],[Avg_Temperature(°C)]])</f>
        <v>25.658000000000001</v>
      </c>
      <c r="V35" s="13">
        <v>35.067999999999998</v>
      </c>
      <c r="W35" s="13">
        <f>IF(Table2[[#This Row],[Max_Temperature(°C)]]="",_xlfn.XLOOKUP(Table2[[#This Row],[State]],'pivot tables'!$T$2:$T$33,'pivot tables'!$V$2:$V$33),Table2[[#This Row],[Max_Temperature(°C)]])</f>
        <v>35.067999999999998</v>
      </c>
      <c r="X35" s="13">
        <v>16.713999999999999</v>
      </c>
      <c r="Y35" s="31">
        <f>IF(Table2[[#This Row],[Min_Temperature(°C)]]="",_xlfn.XLOOKUP(Table2[[#This Row],[State]],'pivot tables'!$T$2:$T$33,'pivot tables'!$W$2:$W$33),Table2[[#This Row],[Min_Temperature(°C)]])</f>
        <v>16.713999999999999</v>
      </c>
    </row>
    <row r="36" spans="1:25" x14ac:dyDescent="0.3">
      <c r="A36" s="5" t="s">
        <v>31</v>
      </c>
      <c r="B36" s="4">
        <v>2010</v>
      </c>
      <c r="C36" s="5" t="s">
        <v>27</v>
      </c>
      <c r="D36" s="5" t="str">
        <f>PROPER(TRIM(Table2[[#This Row],[Season]]))</f>
        <v>Rabi</v>
      </c>
      <c r="E36" s="5" t="str">
        <f>IF(Table2[[#This Row],[Season]]="",_xlfn.XLOOKUP(Table2[[#This Row],[State]],'pivot tables'!$F$3:$F$33,'pivot tables'!$G$3:$G$33),Table2[[#This Row],[Season]])</f>
        <v>Rabi</v>
      </c>
      <c r="F36" s="5" t="s">
        <v>23</v>
      </c>
      <c r="G36" s="16">
        <v>193178</v>
      </c>
      <c r="H36" s="16">
        <f>IF(Table2[[#This Row],[Area(hectare)]]="",IFERROR(Table2[[#This Row],[Production(Tones)]]/Table2[[#This Row],[Yield blanks]],""),Table2[[#This Row],[Area(hectare)]])</f>
        <v>193178</v>
      </c>
      <c r="I36" s="16">
        <v>98783</v>
      </c>
      <c r="J36" s="16">
        <f>IF(Table2[[#This Row],[Production(Tones)]]="",Table2[[#This Row],[Area Blanks]]*Table2[[#This Row],[Yield]],Table2[[#This Row],[Production(Tones)]])</f>
        <v>98783</v>
      </c>
      <c r="K36" s="13">
        <v>1317.7</v>
      </c>
      <c r="L36" s="13">
        <f>IF(Table2[[#This Row],[Annual_Rainfall(mm)]]="",_xlfn.XLOOKUP(Table2[[#This Row],[State]],'pivot tables'!$J$3:$J$32,'pivot tables'!$K$3:$K$32),Table2[[#This Row],[Annual_Rainfall(mm)]])</f>
        <v>1317.7</v>
      </c>
      <c r="M36" s="13" t="str">
        <f>Table2[[#This Row],[Crop]]&amp;Table2[[#This Row],[State]]</f>
        <v>SunflowerKarnataka</v>
      </c>
      <c r="N36" s="13">
        <v>32088797.579999998</v>
      </c>
      <c r="O36" s="13">
        <f>IF(Table2[[#This Row],[Fertilizer(kg)]]="",_xlfn.XLOOKUP(Table2[[#This Row],[crop&amp;state]],'pivot tables'!$O$3:$O$151,'pivot tables'!$P$3:$P$151),Table2[[#This Row],[Fertilizer(kg)]])</f>
        <v>32088797.579999998</v>
      </c>
      <c r="P36" s="13">
        <v>46362.720000000001</v>
      </c>
      <c r="Q36" s="13">
        <f>IF(Table2[[#This Row],[Pesticide(kg)]]="",_xlfn.XLOOKUP(Table2[[#This Row],[crop&amp;state]],'pivot tables'!$O$3:$O$151,'pivot tables'!$Q$3:$Q$151),Table2[[#This Row],[Pesticide(kg)]])</f>
        <v>46362.720000000001</v>
      </c>
      <c r="R36" s="13">
        <v>0.70699999999999996</v>
      </c>
      <c r="S36" s="13">
        <f>IF(Table2[[#This Row],[Yield]]="",IFERROR(Table2[[#This Row],[Production(Tones)]]/Table2[[#This Row],[Area(hectare)]],""),Table2[[#This Row],[Yield]])</f>
        <v>0.70699999999999996</v>
      </c>
      <c r="T36" s="13">
        <v>25.658000000000001</v>
      </c>
      <c r="U36" s="13">
        <f>IF(Table2[[#This Row],[Avg_Temperature(°C)]]="",IFERROR((Table2[[#This Row],[Max_Temperature(°C)]]+Table2[[#This Row],[Min_Temperature(°C)]])/2,""),Table2[[#This Row],[Avg_Temperature(°C)]])</f>
        <v>25.658000000000001</v>
      </c>
      <c r="V36" s="13">
        <v>35.067999999999998</v>
      </c>
      <c r="W36" s="13">
        <f>IF(Table2[[#This Row],[Max_Temperature(°C)]]="",_xlfn.XLOOKUP(Table2[[#This Row],[State]],'pivot tables'!$T$2:$T$33,'pivot tables'!$V$2:$V$33),Table2[[#This Row],[Max_Temperature(°C)]])</f>
        <v>35.067999999999998</v>
      </c>
      <c r="X36" s="13">
        <v>16.713999999999999</v>
      </c>
      <c r="Y36" s="31">
        <f>IF(Table2[[#This Row],[Min_Temperature(°C)]]="",_xlfn.XLOOKUP(Table2[[#This Row],[State]],'pivot tables'!$T$2:$T$33,'pivot tables'!$W$2:$W$33),Table2[[#This Row],[Min_Temperature(°C)]])</f>
        <v>16.713999999999999</v>
      </c>
    </row>
    <row r="37" spans="1:25" x14ac:dyDescent="0.3">
      <c r="A37" s="5" t="s">
        <v>31</v>
      </c>
      <c r="B37" s="4">
        <v>2010</v>
      </c>
      <c r="C37" s="5" t="s">
        <v>120</v>
      </c>
      <c r="D37" s="5" t="str">
        <f>PROPER(TRIM(Table2[[#This Row],[Season]]))</f>
        <v>Summer</v>
      </c>
      <c r="E37" s="5" t="str">
        <f>IF(Table2[[#This Row],[Season]]="",_xlfn.XLOOKUP(Table2[[#This Row],[State]],'pivot tables'!$F$3:$F$33,'pivot tables'!$G$3:$G$33),Table2[[#This Row],[Season]])</f>
        <v>Summer</v>
      </c>
      <c r="F37" s="5" t="s">
        <v>23</v>
      </c>
      <c r="G37" s="16">
        <v>22120</v>
      </c>
      <c r="H37" s="16">
        <f>IF(Table2[[#This Row],[Area(hectare)]]="",IFERROR(Table2[[#This Row],[Production(Tones)]]/Table2[[#This Row],[Yield blanks]],""),Table2[[#This Row],[Area(hectare)]])</f>
        <v>22120</v>
      </c>
      <c r="I37" s="16">
        <v>22405</v>
      </c>
      <c r="J37" s="16">
        <f>IF(Table2[[#This Row],[Production(Tones)]]="",Table2[[#This Row],[Area Blanks]]*Table2[[#This Row],[Yield]],Table2[[#This Row],[Production(Tones)]])</f>
        <v>22405</v>
      </c>
      <c r="K37" s="13">
        <v>1317.7</v>
      </c>
      <c r="L37" s="13">
        <f>IF(Table2[[#This Row],[Annual_Rainfall(mm)]]="",_xlfn.XLOOKUP(Table2[[#This Row],[State]],'pivot tables'!$J$3:$J$32,'pivot tables'!$K$3:$K$32),Table2[[#This Row],[Annual_Rainfall(mm)]])</f>
        <v>1317.7</v>
      </c>
      <c r="M37" s="13" t="str">
        <f>Table2[[#This Row],[Crop]]&amp;Table2[[#This Row],[State]]</f>
        <v>SunflowerKarnataka</v>
      </c>
      <c r="N37" s="13">
        <v>3674353.2</v>
      </c>
      <c r="O37" s="13">
        <f>IF(Table2[[#This Row],[Fertilizer(kg)]]="",_xlfn.XLOOKUP(Table2[[#This Row],[crop&amp;state]],'pivot tables'!$O$3:$O$151,'pivot tables'!$P$3:$P$151),Table2[[#This Row],[Fertilizer(kg)]])</f>
        <v>3674353.2</v>
      </c>
      <c r="P37" s="13">
        <v>5308.8</v>
      </c>
      <c r="Q37" s="13">
        <f>IF(Table2[[#This Row],[Pesticide(kg)]]="",_xlfn.XLOOKUP(Table2[[#This Row],[crop&amp;state]],'pivot tables'!$O$3:$O$151,'pivot tables'!$Q$3:$Q$151),Table2[[#This Row],[Pesticide(kg)]])</f>
        <v>5308.8</v>
      </c>
      <c r="R37" s="13">
        <v>1.032</v>
      </c>
      <c r="S37" s="13">
        <f>IF(Table2[[#This Row],[Yield]]="",IFERROR(Table2[[#This Row],[Production(Tones)]]/Table2[[#This Row],[Area(hectare)]],""),Table2[[#This Row],[Yield]])</f>
        <v>1.032</v>
      </c>
      <c r="T37" s="13">
        <v>25.658000000000001</v>
      </c>
      <c r="U37" s="13">
        <f>IF(Table2[[#This Row],[Avg_Temperature(°C)]]="",IFERROR((Table2[[#This Row],[Max_Temperature(°C)]]+Table2[[#This Row],[Min_Temperature(°C)]])/2,""),Table2[[#This Row],[Avg_Temperature(°C)]])</f>
        <v>25.658000000000001</v>
      </c>
      <c r="V37" s="13">
        <v>35.067999999999998</v>
      </c>
      <c r="W37" s="13">
        <f>IF(Table2[[#This Row],[Max_Temperature(°C)]]="",_xlfn.XLOOKUP(Table2[[#This Row],[State]],'pivot tables'!$T$2:$T$33,'pivot tables'!$V$2:$V$33),Table2[[#This Row],[Max_Temperature(°C)]])</f>
        <v>35.067999999999998</v>
      </c>
      <c r="X37" s="13">
        <v>16.713999999999999</v>
      </c>
      <c r="Y37" s="31">
        <f>IF(Table2[[#This Row],[Min_Temperature(°C)]]="",_xlfn.XLOOKUP(Table2[[#This Row],[State]],'pivot tables'!$T$2:$T$33,'pivot tables'!$W$2:$W$33),Table2[[#This Row],[Min_Temperature(°C)]])</f>
        <v>16.713999999999999</v>
      </c>
    </row>
    <row r="38" spans="1:25" x14ac:dyDescent="0.3">
      <c r="A38" s="5" t="s">
        <v>32</v>
      </c>
      <c r="B38" s="4">
        <v>2010</v>
      </c>
      <c r="C38" s="5" t="s">
        <v>49</v>
      </c>
      <c r="D38" s="5" t="str">
        <f>PROPER(TRIM(Table2[[#This Row],[Season]]))</f>
        <v>Kharif</v>
      </c>
      <c r="E38" s="5" t="str">
        <f>IF(Table2[[#This Row],[Season]]="",_xlfn.XLOOKUP(Table2[[#This Row],[State]],'pivot tables'!$F$3:$F$33,'pivot tables'!$G$3:$G$33),Table2[[#This Row],[Season]])</f>
        <v>Kharif</v>
      </c>
      <c r="F38" s="5" t="s">
        <v>23</v>
      </c>
      <c r="G38" s="16">
        <v>118318</v>
      </c>
      <c r="H38" s="16">
        <f>IF(Table2[[#This Row],[Area(hectare)]]="",IFERROR(Table2[[#This Row],[Production(Tones)]]/Table2[[#This Row],[Yield blanks]],""),Table2[[#This Row],[Area(hectare)]])</f>
        <v>118318</v>
      </c>
      <c r="I38" s="16">
        <v>42990</v>
      </c>
      <c r="J38" s="16">
        <f>IF(Table2[[#This Row],[Production(Tones)]]="",Table2[[#This Row],[Area Blanks]]*Table2[[#This Row],[Yield]],Table2[[#This Row],[Production(Tones)]])</f>
        <v>42990</v>
      </c>
      <c r="K38" s="13">
        <v>1317.7</v>
      </c>
      <c r="L38" s="13">
        <f>IF(Table2[[#This Row],[Annual_Rainfall(mm)]]="",_xlfn.XLOOKUP(Table2[[#This Row],[State]],'pivot tables'!$J$3:$J$32,'pivot tables'!$K$3:$K$32),Table2[[#This Row],[Annual_Rainfall(mm)]])</f>
        <v>1317.7</v>
      </c>
      <c r="M38" s="13" t="str">
        <f>Table2[[#This Row],[Crop]]&amp;Table2[[#This Row],[State]]</f>
        <v>UradKarnataka</v>
      </c>
      <c r="N38" s="13">
        <v>19653802.98</v>
      </c>
      <c r="O38" s="13">
        <f>IF(Table2[[#This Row],[Fertilizer(kg)]]="",_xlfn.XLOOKUP(Table2[[#This Row],[crop&amp;state]],'pivot tables'!$O$3:$O$151,'pivot tables'!$P$3:$P$151),Table2[[#This Row],[Fertilizer(kg)]])</f>
        <v>19653802.98</v>
      </c>
      <c r="P38" s="13">
        <v>28396.32</v>
      </c>
      <c r="Q38" s="13">
        <f>IF(Table2[[#This Row],[Pesticide(kg)]]="",_xlfn.XLOOKUP(Table2[[#This Row],[crop&amp;state]],'pivot tables'!$O$3:$O$151,'pivot tables'!$Q$3:$Q$151),Table2[[#This Row],[Pesticide(kg)]])</f>
        <v>28396.32</v>
      </c>
      <c r="R38" s="13">
        <v>0.36299999999999999</v>
      </c>
      <c r="S38" s="13">
        <f>IF(Table2[[#This Row],[Yield]]="",IFERROR(Table2[[#This Row],[Production(Tones)]]/Table2[[#This Row],[Area(hectare)]],""),Table2[[#This Row],[Yield]])</f>
        <v>0.36299999999999999</v>
      </c>
      <c r="T38" s="13"/>
      <c r="U38" s="13">
        <f>IF(Table2[[#This Row],[Avg_Temperature(°C)]]="",IFERROR((Table2[[#This Row],[Max_Temperature(°C)]]+Table2[[#This Row],[Min_Temperature(°C)]])/2,""),Table2[[#This Row],[Avg_Temperature(°C)]])</f>
        <v>25.890999999999998</v>
      </c>
      <c r="V38" s="13">
        <v>35.067999999999998</v>
      </c>
      <c r="W38" s="13">
        <f>IF(Table2[[#This Row],[Max_Temperature(°C)]]="",_xlfn.XLOOKUP(Table2[[#This Row],[State]],'pivot tables'!$T$2:$T$33,'pivot tables'!$V$2:$V$33),Table2[[#This Row],[Max_Temperature(°C)]])</f>
        <v>35.067999999999998</v>
      </c>
      <c r="X38" s="13">
        <v>16.713999999999999</v>
      </c>
      <c r="Y38" s="31">
        <f>IF(Table2[[#This Row],[Min_Temperature(°C)]]="",_xlfn.XLOOKUP(Table2[[#This Row],[State]],'pivot tables'!$T$2:$T$33,'pivot tables'!$W$2:$W$33),Table2[[#This Row],[Min_Temperature(°C)]])</f>
        <v>16.713999999999999</v>
      </c>
    </row>
    <row r="39" spans="1:25" x14ac:dyDescent="0.3">
      <c r="A39" s="5" t="s">
        <v>32</v>
      </c>
      <c r="B39" s="4">
        <v>2010</v>
      </c>
      <c r="C39" s="5" t="s">
        <v>27</v>
      </c>
      <c r="D39" s="5" t="str">
        <f>PROPER(TRIM(Table2[[#This Row],[Season]]))</f>
        <v>Rabi</v>
      </c>
      <c r="E39" s="5" t="str">
        <f>IF(Table2[[#This Row],[Season]]="",_xlfn.XLOOKUP(Table2[[#This Row],[State]],'pivot tables'!$F$3:$F$33,'pivot tables'!$G$3:$G$33),Table2[[#This Row],[Season]])</f>
        <v>Rabi</v>
      </c>
      <c r="F39" s="5" t="s">
        <v>23</v>
      </c>
      <c r="G39" s="16">
        <v>8727</v>
      </c>
      <c r="H39" s="16">
        <f>IF(Table2[[#This Row],[Area(hectare)]]="",IFERROR(Table2[[#This Row],[Production(Tones)]]/Table2[[#This Row],[Yield blanks]],""),Table2[[#This Row],[Area(hectare)]])</f>
        <v>8727</v>
      </c>
      <c r="I39" s="16">
        <v>4079</v>
      </c>
      <c r="J39" s="16">
        <f>IF(Table2[[#This Row],[Production(Tones)]]="",Table2[[#This Row],[Area Blanks]]*Table2[[#This Row],[Yield]],Table2[[#This Row],[Production(Tones)]])</f>
        <v>4079</v>
      </c>
      <c r="K39" s="13">
        <v>1317.7</v>
      </c>
      <c r="L39" s="13">
        <f>IF(Table2[[#This Row],[Annual_Rainfall(mm)]]="",_xlfn.XLOOKUP(Table2[[#This Row],[State]],'pivot tables'!$J$3:$J$32,'pivot tables'!$K$3:$K$32),Table2[[#This Row],[Annual_Rainfall(mm)]])</f>
        <v>1317.7</v>
      </c>
      <c r="M39" s="13" t="str">
        <f>Table2[[#This Row],[Crop]]&amp;Table2[[#This Row],[State]]</f>
        <v>UradKarnataka</v>
      </c>
      <c r="N39" s="13">
        <v>1449641.97</v>
      </c>
      <c r="O39" s="13">
        <f>IF(Table2[[#This Row],[Fertilizer(kg)]]="",_xlfn.XLOOKUP(Table2[[#This Row],[crop&amp;state]],'pivot tables'!$O$3:$O$151,'pivot tables'!$P$3:$P$151),Table2[[#This Row],[Fertilizer(kg)]])</f>
        <v>1449641.97</v>
      </c>
      <c r="P39" s="13">
        <v>2094.48</v>
      </c>
      <c r="Q39" s="13">
        <f>IF(Table2[[#This Row],[Pesticide(kg)]]="",_xlfn.XLOOKUP(Table2[[#This Row],[crop&amp;state]],'pivot tables'!$O$3:$O$151,'pivot tables'!$Q$3:$Q$151),Table2[[#This Row],[Pesticide(kg)]])</f>
        <v>2094.48</v>
      </c>
      <c r="R39" s="13"/>
      <c r="S39" s="13">
        <f>IF(Table2[[#This Row],[Yield]]="",IFERROR(Table2[[#This Row],[Production(Tones)]]/Table2[[#This Row],[Area(hectare)]],""),Table2[[#This Row],[Yield]])</f>
        <v>0.46740002291738286</v>
      </c>
      <c r="T39" s="13">
        <v>25.658000000000001</v>
      </c>
      <c r="U39" s="13">
        <f>IF(Table2[[#This Row],[Avg_Temperature(°C)]]="",IFERROR((Table2[[#This Row],[Max_Temperature(°C)]]+Table2[[#This Row],[Min_Temperature(°C)]])/2,""),Table2[[#This Row],[Avg_Temperature(°C)]])</f>
        <v>25.658000000000001</v>
      </c>
      <c r="V39" s="13">
        <v>35.067999999999998</v>
      </c>
      <c r="W39" s="13">
        <f>IF(Table2[[#This Row],[Max_Temperature(°C)]]="",_xlfn.XLOOKUP(Table2[[#This Row],[State]],'pivot tables'!$T$2:$T$33,'pivot tables'!$V$2:$V$33),Table2[[#This Row],[Max_Temperature(°C)]])</f>
        <v>35.067999999999998</v>
      </c>
      <c r="X39" s="13"/>
      <c r="Y39" s="31">
        <f>IF(Table2[[#This Row],[Min_Temperature(°C)]]="",_xlfn.XLOOKUP(Table2[[#This Row],[State]],'pivot tables'!$T$2:$T$33,'pivot tables'!$W$2:$W$33),Table2[[#This Row],[Min_Temperature(°C)]])</f>
        <v>16.661877862595439</v>
      </c>
    </row>
    <row r="40" spans="1:25" x14ac:dyDescent="0.3">
      <c r="A40" s="5" t="s">
        <v>20</v>
      </c>
      <c r="B40" s="4">
        <v>2010</v>
      </c>
      <c r="C40" s="5" t="s">
        <v>27</v>
      </c>
      <c r="D40" s="5" t="str">
        <f>PROPER(TRIM(Table2[[#This Row],[Season]]))</f>
        <v>Rabi</v>
      </c>
      <c r="E40" s="5" t="str">
        <f>IF(Table2[[#This Row],[Season]]="",_xlfn.XLOOKUP(Table2[[#This Row],[State]],'pivot tables'!$F$3:$F$33,'pivot tables'!$G$3:$G$33),Table2[[#This Row],[Season]])</f>
        <v>Rabi</v>
      </c>
      <c r="F40" s="5" t="s">
        <v>23</v>
      </c>
      <c r="G40" s="16">
        <v>254755</v>
      </c>
      <c r="H40" s="16">
        <f>IF(Table2[[#This Row],[Area(hectare)]]="",IFERROR(Table2[[#This Row],[Production(Tones)]]/Table2[[#This Row],[Yield blanks]],""),Table2[[#This Row],[Area(hectare)]])</f>
        <v>254755</v>
      </c>
      <c r="I40" s="16">
        <v>300237</v>
      </c>
      <c r="J40" s="16">
        <f>IF(Table2[[#This Row],[Production(Tones)]]="",Table2[[#This Row],[Area Blanks]]*Table2[[#This Row],[Yield]],Table2[[#This Row],[Production(Tones)]])</f>
        <v>300237</v>
      </c>
      <c r="K40" s="13">
        <v>1317.7</v>
      </c>
      <c r="L40" s="13">
        <f>IF(Table2[[#This Row],[Annual_Rainfall(mm)]]="",_xlfn.XLOOKUP(Table2[[#This Row],[State]],'pivot tables'!$J$3:$J$32,'pivot tables'!$K$3:$K$32),Table2[[#This Row],[Annual_Rainfall(mm)]])</f>
        <v>1317.7</v>
      </c>
      <c r="M40" s="13" t="str">
        <f>Table2[[#This Row],[Crop]]&amp;Table2[[#This Row],[State]]</f>
        <v>WheatKarnataka</v>
      </c>
      <c r="N40" s="13">
        <v>42317353.049999997</v>
      </c>
      <c r="O40" s="13">
        <f>IF(Table2[[#This Row],[Fertilizer(kg)]]="",_xlfn.XLOOKUP(Table2[[#This Row],[crop&amp;state]],'pivot tables'!$O$3:$O$151,'pivot tables'!$P$3:$P$151),Table2[[#This Row],[Fertilizer(kg)]])</f>
        <v>42317353.049999997</v>
      </c>
      <c r="P40" s="13"/>
      <c r="Q40" s="13">
        <f>IF(Table2[[#This Row],[Pesticide(kg)]]="",_xlfn.XLOOKUP(Table2[[#This Row],[crop&amp;state]],'pivot tables'!$O$3:$O$151,'pivot tables'!$Q$3:$Q$151),Table2[[#This Row],[Pesticide(kg)]])</f>
        <v>63845.543750000004</v>
      </c>
      <c r="R40" s="13">
        <v>1.1659999999999999</v>
      </c>
      <c r="S40" s="13">
        <f>IF(Table2[[#This Row],[Yield]]="",IFERROR(Table2[[#This Row],[Production(Tones)]]/Table2[[#This Row],[Area(hectare)]],""),Table2[[#This Row],[Yield]])</f>
        <v>1.1659999999999999</v>
      </c>
      <c r="T40" s="13">
        <v>25.658000000000001</v>
      </c>
      <c r="U40" s="13">
        <f>IF(Table2[[#This Row],[Avg_Temperature(°C)]]="",IFERROR((Table2[[#This Row],[Max_Temperature(°C)]]+Table2[[#This Row],[Min_Temperature(°C)]])/2,""),Table2[[#This Row],[Avg_Temperature(°C)]])</f>
        <v>25.658000000000001</v>
      </c>
      <c r="V40" s="13">
        <v>35.067999999999998</v>
      </c>
      <c r="W40" s="13">
        <f>IF(Table2[[#This Row],[Max_Temperature(°C)]]="",_xlfn.XLOOKUP(Table2[[#This Row],[State]],'pivot tables'!$T$2:$T$33,'pivot tables'!$V$2:$V$33),Table2[[#This Row],[Max_Temperature(°C)]])</f>
        <v>35.067999999999998</v>
      </c>
      <c r="X40" s="13">
        <v>16.713999999999999</v>
      </c>
      <c r="Y40" s="31">
        <f>IF(Table2[[#This Row],[Min_Temperature(°C)]]="",_xlfn.XLOOKUP(Table2[[#This Row],[State]],'pivot tables'!$T$2:$T$33,'pivot tables'!$W$2:$W$33),Table2[[#This Row],[Min_Temperature(°C)]])</f>
        <v>16.713999999999999</v>
      </c>
    </row>
    <row r="41" spans="1:25" x14ac:dyDescent="0.3">
      <c r="A41" s="5" t="s">
        <v>13</v>
      </c>
      <c r="B41" s="4">
        <v>2010</v>
      </c>
      <c r="C41" s="5" t="s">
        <v>176</v>
      </c>
      <c r="D41" s="5" t="str">
        <f>PROPER(TRIM(Table2[[#This Row],[Season]]))</f>
        <v>Autumn</v>
      </c>
      <c r="E41" s="5" t="str">
        <f>IF(Table2[[#This Row],[Season]]="",_xlfn.XLOOKUP(Table2[[#This Row],[State]],'pivot tables'!$F$3:$F$33,'pivot tables'!$G$3:$G$33),Table2[[#This Row],[Season]])</f>
        <v>Autumn</v>
      </c>
      <c r="F41" s="5" t="s">
        <v>41</v>
      </c>
      <c r="G41" s="16">
        <v>70498.28</v>
      </c>
      <c r="H41" s="16">
        <f>IF(Table2[[#This Row],[Area(hectare)]]="",IFERROR(Table2[[#This Row],[Production(Tones)]]/Table2[[#This Row],[Yield blanks]],""),Table2[[#This Row],[Area(hectare)]])</f>
        <v>70498.28</v>
      </c>
      <c r="I41" s="16">
        <v>170262</v>
      </c>
      <c r="J41" s="16">
        <f>IF(Table2[[#This Row],[Production(Tones)]]="",Table2[[#This Row],[Area Blanks]]*Table2[[#This Row],[Yield]],Table2[[#This Row],[Production(Tones)]])</f>
        <v>170262</v>
      </c>
      <c r="K41" s="13">
        <v>3131.8</v>
      </c>
      <c r="L41" s="13">
        <f>IF(Table2[[#This Row],[Annual_Rainfall(mm)]]="",_xlfn.XLOOKUP(Table2[[#This Row],[State]],'pivot tables'!$J$3:$J$32,'pivot tables'!$K$3:$K$32),Table2[[#This Row],[Annual_Rainfall(mm)]])</f>
        <v>3131.8</v>
      </c>
      <c r="M41" s="13" t="str">
        <f>Table2[[#This Row],[Crop]]&amp;Table2[[#This Row],[State]]</f>
        <v>RiceKerala</v>
      </c>
      <c r="N41" s="13">
        <v>11710469.289999999</v>
      </c>
      <c r="O41" s="13">
        <f>IF(Table2[[#This Row],[Fertilizer(kg)]]="",_xlfn.XLOOKUP(Table2[[#This Row],[crop&amp;state]],'pivot tables'!$O$3:$O$151,'pivot tables'!$P$3:$P$151),Table2[[#This Row],[Fertilizer(kg)]])</f>
        <v>11710469.289999999</v>
      </c>
      <c r="P41" s="13">
        <v>16919.587</v>
      </c>
      <c r="Q41" s="13">
        <f>IF(Table2[[#This Row],[Pesticide(kg)]]="",_xlfn.XLOOKUP(Table2[[#This Row],[crop&amp;state]],'pivot tables'!$O$3:$O$151,'pivot tables'!$Q$3:$Q$151),Table2[[#This Row],[Pesticide(kg)]])</f>
        <v>16919.587</v>
      </c>
      <c r="R41" s="13">
        <v>2.2370000000000001</v>
      </c>
      <c r="S41" s="13">
        <f>IF(Table2[[#This Row],[Yield]]="",IFERROR(Table2[[#This Row],[Production(Tones)]]/Table2[[#This Row],[Area(hectare)]],""),Table2[[#This Row],[Yield]])</f>
        <v>2.2370000000000001</v>
      </c>
      <c r="T41" s="13">
        <v>25.239000000000001</v>
      </c>
      <c r="U41" s="13">
        <f>IF(Table2[[#This Row],[Avg_Temperature(°C)]]="",IFERROR((Table2[[#This Row],[Max_Temperature(°C)]]+Table2[[#This Row],[Min_Temperature(°C)]])/2,""),Table2[[#This Row],[Avg_Temperature(°C)]])</f>
        <v>25.239000000000001</v>
      </c>
      <c r="V41" s="13">
        <v>32.523000000000003</v>
      </c>
      <c r="W41" s="13">
        <f>IF(Table2[[#This Row],[Max_Temperature(°C)]]="",_xlfn.XLOOKUP(Table2[[#This Row],[State]],'pivot tables'!$T$2:$T$33,'pivot tables'!$V$2:$V$33),Table2[[#This Row],[Max_Temperature(°C)]])</f>
        <v>32.523000000000003</v>
      </c>
      <c r="X41" s="13">
        <v>20.003</v>
      </c>
      <c r="Y41" s="31">
        <f>IF(Table2[[#This Row],[Min_Temperature(°C)]]="",_xlfn.XLOOKUP(Table2[[#This Row],[State]],'pivot tables'!$T$2:$T$33,'pivot tables'!$W$2:$W$33),Table2[[#This Row],[Min_Temperature(°C)]])</f>
        <v>20.003</v>
      </c>
    </row>
    <row r="42" spans="1:25" x14ac:dyDescent="0.3">
      <c r="A42" s="5" t="s">
        <v>13</v>
      </c>
      <c r="B42" s="4">
        <v>2010</v>
      </c>
      <c r="C42" s="5" t="s">
        <v>120</v>
      </c>
      <c r="D42" s="5" t="str">
        <f>PROPER(TRIM(Table2[[#This Row],[Season]]))</f>
        <v>Summer</v>
      </c>
      <c r="E42" s="5" t="str">
        <f>IF(Table2[[#This Row],[Season]]="",_xlfn.XLOOKUP(Table2[[#This Row],[State]],'pivot tables'!$F$3:$F$33,'pivot tables'!$G$3:$G$33),Table2[[#This Row],[Season]])</f>
        <v>Summer</v>
      </c>
      <c r="F42" s="5" t="s">
        <v>41</v>
      </c>
      <c r="G42" s="16">
        <v>51132.63</v>
      </c>
      <c r="H42" s="16">
        <f>IF(Table2[[#This Row],[Area(hectare)]]="",IFERROR(Table2[[#This Row],[Production(Tones)]]/Table2[[#This Row],[Yield blanks]],""),Table2[[#This Row],[Area(hectare)]])</f>
        <v>51132.63</v>
      </c>
      <c r="I42" s="16">
        <v>137465</v>
      </c>
      <c r="J42" s="16">
        <f>IF(Table2[[#This Row],[Production(Tones)]]="",Table2[[#This Row],[Area Blanks]]*Table2[[#This Row],[Yield]],Table2[[#This Row],[Production(Tones)]])</f>
        <v>137465</v>
      </c>
      <c r="K42" s="13">
        <v>3131.8</v>
      </c>
      <c r="L42" s="13">
        <f>IF(Table2[[#This Row],[Annual_Rainfall(mm)]]="",_xlfn.XLOOKUP(Table2[[#This Row],[State]],'pivot tables'!$J$3:$J$32,'pivot tables'!$K$3:$K$32),Table2[[#This Row],[Annual_Rainfall(mm)]])</f>
        <v>3131.8</v>
      </c>
      <c r="M42" s="13" t="str">
        <f>Table2[[#This Row],[Crop]]&amp;Table2[[#This Row],[State]]</f>
        <v>RiceKerala</v>
      </c>
      <c r="N42" s="13">
        <v>8493641.1689999998</v>
      </c>
      <c r="O42" s="13">
        <f>IF(Table2[[#This Row],[Fertilizer(kg)]]="",_xlfn.XLOOKUP(Table2[[#This Row],[crop&amp;state]],'pivot tables'!$O$3:$O$151,'pivot tables'!$P$3:$P$151),Table2[[#This Row],[Fertilizer(kg)]])</f>
        <v>8493641.1689999998</v>
      </c>
      <c r="P42" s="13">
        <v>12271.831</v>
      </c>
      <c r="Q42" s="13">
        <f>IF(Table2[[#This Row],[Pesticide(kg)]]="",_xlfn.XLOOKUP(Table2[[#This Row],[crop&amp;state]],'pivot tables'!$O$3:$O$151,'pivot tables'!$Q$3:$Q$151),Table2[[#This Row],[Pesticide(kg)]])</f>
        <v>12271.831</v>
      </c>
      <c r="R42" s="13">
        <v>2.48</v>
      </c>
      <c r="S42" s="13">
        <f>IF(Table2[[#This Row],[Yield]]="",IFERROR(Table2[[#This Row],[Production(Tones)]]/Table2[[#This Row],[Area(hectare)]],""),Table2[[#This Row],[Yield]])</f>
        <v>2.48</v>
      </c>
      <c r="T42" s="13">
        <v>25.239000000000001</v>
      </c>
      <c r="U42" s="13">
        <f>IF(Table2[[#This Row],[Avg_Temperature(°C)]]="",IFERROR((Table2[[#This Row],[Max_Temperature(°C)]]+Table2[[#This Row],[Min_Temperature(°C)]])/2,""),Table2[[#This Row],[Avg_Temperature(°C)]])</f>
        <v>25.239000000000001</v>
      </c>
      <c r="V42" s="13">
        <v>32.523000000000003</v>
      </c>
      <c r="W42" s="13">
        <f>IF(Table2[[#This Row],[Max_Temperature(°C)]]="",_xlfn.XLOOKUP(Table2[[#This Row],[State]],'pivot tables'!$T$2:$T$33,'pivot tables'!$V$2:$V$33),Table2[[#This Row],[Max_Temperature(°C)]])</f>
        <v>32.523000000000003</v>
      </c>
      <c r="X42" s="13">
        <v>20.003</v>
      </c>
      <c r="Y42" s="31">
        <f>IF(Table2[[#This Row],[Min_Temperature(°C)]]="",_xlfn.XLOOKUP(Table2[[#This Row],[State]],'pivot tables'!$T$2:$T$33,'pivot tables'!$W$2:$W$33),Table2[[#This Row],[Min_Temperature(°C)]])</f>
        <v>20.003</v>
      </c>
    </row>
    <row r="43" spans="1:25" x14ac:dyDescent="0.3">
      <c r="A43" s="5" t="s">
        <v>13</v>
      </c>
      <c r="B43" s="4">
        <v>2010</v>
      </c>
      <c r="C43" s="5" t="s">
        <v>324</v>
      </c>
      <c r="D43" s="5" t="str">
        <f>PROPER(TRIM(Table2[[#This Row],[Season]]))</f>
        <v>Winter</v>
      </c>
      <c r="E43" s="5" t="str">
        <f>IF(Table2[[#This Row],[Season]]="",_xlfn.XLOOKUP(Table2[[#This Row],[State]],'pivot tables'!$F$3:$F$33,'pivot tables'!$G$3:$G$33),Table2[[#This Row],[Season]])</f>
        <v>Winter</v>
      </c>
      <c r="F43" s="5" t="s">
        <v>41</v>
      </c>
      <c r="G43" s="16">
        <v>91555.59</v>
      </c>
      <c r="H43" s="16">
        <f>IF(Table2[[#This Row],[Area(hectare)]]="",IFERROR(Table2[[#This Row],[Production(Tones)]]/Table2[[#This Row],[Yield blanks]],""),Table2[[#This Row],[Area(hectare)]])</f>
        <v>91555.59</v>
      </c>
      <c r="I43" s="16">
        <v>215011</v>
      </c>
      <c r="J43" s="16">
        <f>IF(Table2[[#This Row],[Production(Tones)]]="",Table2[[#This Row],[Area Blanks]]*Table2[[#This Row],[Yield]],Table2[[#This Row],[Production(Tones)]])</f>
        <v>215011</v>
      </c>
      <c r="K43" s="13">
        <v>3131.8</v>
      </c>
      <c r="L43" s="13">
        <f>IF(Table2[[#This Row],[Annual_Rainfall(mm)]]="",_xlfn.XLOOKUP(Table2[[#This Row],[State]],'pivot tables'!$J$3:$J$32,'pivot tables'!$K$3:$K$32),Table2[[#This Row],[Annual_Rainfall(mm)]])</f>
        <v>3131.8</v>
      </c>
      <c r="M43" s="13" t="str">
        <f>Table2[[#This Row],[Crop]]&amp;Table2[[#This Row],[State]]</f>
        <v>RiceKerala</v>
      </c>
      <c r="N43" s="13">
        <v>15208299.050000001</v>
      </c>
      <c r="O43" s="13">
        <f>IF(Table2[[#This Row],[Fertilizer(kg)]]="",_xlfn.XLOOKUP(Table2[[#This Row],[crop&amp;state]],'pivot tables'!$O$3:$O$151,'pivot tables'!$P$3:$P$151),Table2[[#This Row],[Fertilizer(kg)]])</f>
        <v>15208299.050000001</v>
      </c>
      <c r="P43" s="13">
        <v>21973.342000000001</v>
      </c>
      <c r="Q43" s="13">
        <f>IF(Table2[[#This Row],[Pesticide(kg)]]="",_xlfn.XLOOKUP(Table2[[#This Row],[crop&amp;state]],'pivot tables'!$O$3:$O$151,'pivot tables'!$Q$3:$Q$151),Table2[[#This Row],[Pesticide(kg)]])</f>
        <v>21973.342000000001</v>
      </c>
      <c r="R43" s="13">
        <v>2.202</v>
      </c>
      <c r="S43" s="13">
        <f>IF(Table2[[#This Row],[Yield]]="",IFERROR(Table2[[#This Row],[Production(Tones)]]/Table2[[#This Row],[Area(hectare)]],""),Table2[[#This Row],[Yield]])</f>
        <v>2.202</v>
      </c>
      <c r="T43" s="13">
        <v>25.239000000000001</v>
      </c>
      <c r="U43" s="13">
        <f>IF(Table2[[#This Row],[Avg_Temperature(°C)]]="",IFERROR((Table2[[#This Row],[Max_Temperature(°C)]]+Table2[[#This Row],[Min_Temperature(°C)]])/2,""),Table2[[#This Row],[Avg_Temperature(°C)]])</f>
        <v>25.239000000000001</v>
      </c>
      <c r="V43" s="13">
        <v>32.523000000000003</v>
      </c>
      <c r="W43" s="13">
        <f>IF(Table2[[#This Row],[Max_Temperature(°C)]]="",_xlfn.XLOOKUP(Table2[[#This Row],[State]],'pivot tables'!$T$2:$T$33,'pivot tables'!$V$2:$V$33),Table2[[#This Row],[Max_Temperature(°C)]])</f>
        <v>32.523000000000003</v>
      </c>
      <c r="X43" s="13">
        <v>20.003</v>
      </c>
      <c r="Y43" s="31">
        <f>IF(Table2[[#This Row],[Min_Temperature(°C)]]="",_xlfn.XLOOKUP(Table2[[#This Row],[State]],'pivot tables'!$T$2:$T$33,'pivot tables'!$W$2:$W$33),Table2[[#This Row],[Min_Temperature(°C)]])</f>
        <v>20.003</v>
      </c>
    </row>
    <row r="44" spans="1:25" x14ac:dyDescent="0.3">
      <c r="A44" s="5" t="s">
        <v>18</v>
      </c>
      <c r="B44" s="4">
        <v>2010</v>
      </c>
      <c r="C44" s="5" t="s">
        <v>705</v>
      </c>
      <c r="D44" s="5" t="str">
        <f>PROPER(TRIM(Table2[[#This Row],[Season]]))</f>
        <v>Whole Year</v>
      </c>
      <c r="E44" s="5" t="str">
        <f>IF(Table2[[#This Row],[Season]]="",_xlfn.XLOOKUP(Table2[[#This Row],[State]],'pivot tables'!$F$3:$F$33,'pivot tables'!$G$3:$G$33),Table2[[#This Row],[Season]])</f>
        <v>Whole Year</v>
      </c>
      <c r="F44" s="5" t="s">
        <v>41</v>
      </c>
      <c r="G44" s="16">
        <v>2844.91</v>
      </c>
      <c r="H44" s="16">
        <f>IF(Table2[[#This Row],[Area(hectare)]]="",IFERROR(Table2[[#This Row],[Production(Tones)]]/Table2[[#This Row],[Yield blanks]],""),Table2[[#This Row],[Area(hectare)]])</f>
        <v>2844.91</v>
      </c>
      <c r="I44" s="16">
        <v>271845</v>
      </c>
      <c r="J44" s="16">
        <f>IF(Table2[[#This Row],[Production(Tones)]]="",Table2[[#This Row],[Area Blanks]]*Table2[[#This Row],[Yield]],Table2[[#This Row],[Production(Tones)]])</f>
        <v>271845</v>
      </c>
      <c r="K44" s="13">
        <v>3131.8</v>
      </c>
      <c r="L44" s="13">
        <f>IF(Table2[[#This Row],[Annual_Rainfall(mm)]]="",_xlfn.XLOOKUP(Table2[[#This Row],[State]],'pivot tables'!$J$3:$J$32,'pivot tables'!$K$3:$K$32),Table2[[#This Row],[Annual_Rainfall(mm)]])</f>
        <v>3131.8</v>
      </c>
      <c r="M44" s="13" t="str">
        <f>Table2[[#This Row],[Crop]]&amp;Table2[[#This Row],[State]]</f>
        <v>SugarcaneKerala</v>
      </c>
      <c r="N44" s="13">
        <v>472568</v>
      </c>
      <c r="O44" s="13">
        <f>IF(Table2[[#This Row],[Fertilizer(kg)]]="",_xlfn.XLOOKUP(Table2[[#This Row],[crop&amp;state]],'pivot tables'!$O$3:$O$151,'pivot tables'!$P$3:$P$151),Table2[[#This Row],[Fertilizer(kg)]])</f>
        <v>472568</v>
      </c>
      <c r="P44" s="13">
        <v>682.77800000000002</v>
      </c>
      <c r="Q44" s="13">
        <f>IF(Table2[[#This Row],[Pesticide(kg)]]="",_xlfn.XLOOKUP(Table2[[#This Row],[crop&amp;state]],'pivot tables'!$O$3:$O$151,'pivot tables'!$Q$3:$Q$151),Table2[[#This Row],[Pesticide(kg)]])</f>
        <v>682.77800000000002</v>
      </c>
      <c r="R44" s="13">
        <v>41.517000000000003</v>
      </c>
      <c r="S44" s="13">
        <f>IF(Table2[[#This Row],[Yield]]="",IFERROR(Table2[[#This Row],[Production(Tones)]]/Table2[[#This Row],[Area(hectare)]],""),Table2[[#This Row],[Yield]])</f>
        <v>41.517000000000003</v>
      </c>
      <c r="T44" s="13">
        <v>25.239000000000001</v>
      </c>
      <c r="U44" s="13">
        <f>IF(Table2[[#This Row],[Avg_Temperature(°C)]]="",IFERROR((Table2[[#This Row],[Max_Temperature(°C)]]+Table2[[#This Row],[Min_Temperature(°C)]])/2,""),Table2[[#This Row],[Avg_Temperature(°C)]])</f>
        <v>25.239000000000001</v>
      </c>
      <c r="V44" s="13">
        <v>32.523000000000003</v>
      </c>
      <c r="W44" s="13">
        <f>IF(Table2[[#This Row],[Max_Temperature(°C)]]="",_xlfn.XLOOKUP(Table2[[#This Row],[State]],'pivot tables'!$T$2:$T$33,'pivot tables'!$V$2:$V$33),Table2[[#This Row],[Max_Temperature(°C)]])</f>
        <v>32.523000000000003</v>
      </c>
      <c r="X44" s="13">
        <v>20.003</v>
      </c>
      <c r="Y44" s="31">
        <f>IF(Table2[[#This Row],[Min_Temperature(°C)]]="",_xlfn.XLOOKUP(Table2[[#This Row],[State]],'pivot tables'!$T$2:$T$33,'pivot tables'!$W$2:$W$33),Table2[[#This Row],[Min_Temperature(°C)]])</f>
        <v>20.003</v>
      </c>
    </row>
    <row r="45" spans="1:25" x14ac:dyDescent="0.3">
      <c r="A45" s="5" t="s">
        <v>13</v>
      </c>
      <c r="B45" s="4">
        <v>2010</v>
      </c>
      <c r="C45" s="5" t="s">
        <v>176</v>
      </c>
      <c r="D45" s="5" t="str">
        <f>PROPER(TRIM(Table2[[#This Row],[Season]]))</f>
        <v>Autumn</v>
      </c>
      <c r="E45" s="5" t="str">
        <f>IF(Table2[[#This Row],[Season]]="",_xlfn.XLOOKUP(Table2[[#This Row],[State]],'pivot tables'!$F$3:$F$33,'pivot tables'!$G$3:$G$33),Table2[[#This Row],[Season]])</f>
        <v>Autumn</v>
      </c>
      <c r="F45" s="5" t="s">
        <v>26</v>
      </c>
      <c r="G45" s="16">
        <v>32596</v>
      </c>
      <c r="H45" s="16">
        <f>IF(Table2[[#This Row],[Area(hectare)]]="",IFERROR(Table2[[#This Row],[Production(Tones)]]/Table2[[#This Row],[Yield blanks]],""),Table2[[#This Row],[Area(hectare)]])</f>
        <v>32596</v>
      </c>
      <c r="I45" s="16">
        <v>42492</v>
      </c>
      <c r="J45" s="16">
        <f>IF(Table2[[#This Row],[Production(Tones)]]="",Table2[[#This Row],[Area Blanks]]*Table2[[#This Row],[Yield]],Table2[[#This Row],[Production(Tones)]])</f>
        <v>42492</v>
      </c>
      <c r="K45" s="13">
        <v>3119.7</v>
      </c>
      <c r="L45" s="13">
        <f>IF(Table2[[#This Row],[Annual_Rainfall(mm)]]="",_xlfn.XLOOKUP(Table2[[#This Row],[State]],'pivot tables'!$J$3:$J$32,'pivot tables'!$K$3:$K$32),Table2[[#This Row],[Annual_Rainfall(mm)]])</f>
        <v>3119.7</v>
      </c>
      <c r="M45" s="13" t="str">
        <f>Table2[[#This Row],[Crop]]&amp;Table2[[#This Row],[State]]</f>
        <v>RiceMeghalaya</v>
      </c>
      <c r="N45" s="13">
        <v>5414521.5599999996</v>
      </c>
      <c r="O45" s="13">
        <f>IF(Table2[[#This Row],[Fertilizer(kg)]]="",_xlfn.XLOOKUP(Table2[[#This Row],[crop&amp;state]],'pivot tables'!$O$3:$O$151,'pivot tables'!$P$3:$P$151),Table2[[#This Row],[Fertilizer(kg)]])</f>
        <v>5414521.5599999996</v>
      </c>
      <c r="P45" s="13">
        <v>7823.04</v>
      </c>
      <c r="Q45" s="13">
        <f>IF(Table2[[#This Row],[Pesticide(kg)]]="",_xlfn.XLOOKUP(Table2[[#This Row],[crop&amp;state]],'pivot tables'!$O$3:$O$151,'pivot tables'!$Q$3:$Q$151),Table2[[#This Row],[Pesticide(kg)]])</f>
        <v>7823.04</v>
      </c>
      <c r="R45" s="13">
        <v>1.53</v>
      </c>
      <c r="S45" s="13">
        <f>IF(Table2[[#This Row],[Yield]]="",IFERROR(Table2[[#This Row],[Production(Tones)]]/Table2[[#This Row],[Area(hectare)]],""),Table2[[#This Row],[Yield]])</f>
        <v>1.53</v>
      </c>
      <c r="T45" s="13">
        <v>19.234999999999999</v>
      </c>
      <c r="U45" s="13">
        <f>IF(Table2[[#This Row],[Avg_Temperature(°C)]]="",IFERROR((Table2[[#This Row],[Max_Temperature(°C)]]+Table2[[#This Row],[Min_Temperature(°C)]])/2,""),Table2[[#This Row],[Avg_Temperature(°C)]])</f>
        <v>19.234999999999999</v>
      </c>
      <c r="V45" s="13">
        <v>26.452000000000002</v>
      </c>
      <c r="W45" s="13">
        <f>IF(Table2[[#This Row],[Max_Temperature(°C)]]="",_xlfn.XLOOKUP(Table2[[#This Row],[State]],'pivot tables'!$T$2:$T$33,'pivot tables'!$V$2:$V$33),Table2[[#This Row],[Max_Temperature(°C)]])</f>
        <v>26.452000000000002</v>
      </c>
      <c r="X45" s="13">
        <v>11.877000000000001</v>
      </c>
      <c r="Y45" s="31">
        <f>IF(Table2[[#This Row],[Min_Temperature(°C)]]="",_xlfn.XLOOKUP(Table2[[#This Row],[State]],'pivot tables'!$T$2:$T$33,'pivot tables'!$W$2:$W$33),Table2[[#This Row],[Min_Temperature(°C)]])</f>
        <v>11.877000000000001</v>
      </c>
    </row>
    <row r="46" spans="1:25" x14ac:dyDescent="0.3">
      <c r="A46" s="5" t="s">
        <v>13</v>
      </c>
      <c r="B46" s="4">
        <v>2010</v>
      </c>
      <c r="C46" s="5" t="s">
        <v>27</v>
      </c>
      <c r="D46" s="5" t="str">
        <f>PROPER(TRIM(Table2[[#This Row],[Season]]))</f>
        <v>Rabi</v>
      </c>
      <c r="E46" s="5" t="str">
        <f>IF(Table2[[#This Row],[Season]]="",_xlfn.XLOOKUP(Table2[[#This Row],[State]],'pivot tables'!$F$3:$F$33,'pivot tables'!$G$3:$G$33),Table2[[#This Row],[Season]])</f>
        <v>Rabi</v>
      </c>
      <c r="F46" s="5" t="s">
        <v>26</v>
      </c>
      <c r="G46" s="16">
        <v>12797</v>
      </c>
      <c r="H46" s="16">
        <f>IF(Table2[[#This Row],[Area(hectare)]]="",IFERROR(Table2[[#This Row],[Production(Tones)]]/Table2[[#This Row],[Yield blanks]],""),Table2[[#This Row],[Area(hectare)]])</f>
        <v>12797</v>
      </c>
      <c r="I46" s="16" t="s">
        <v>144</v>
      </c>
      <c r="J46" s="16" t="str">
        <f>IF(Table2[[#This Row],[Production(Tones)]]="",Table2[[#This Row],[Area Blanks]]*Table2[[#This Row],[Yield]],Table2[[#This Row],[Production(Tones)]])</f>
        <v xml:space="preserve"> 47413 </v>
      </c>
      <c r="K46" s="13">
        <v>3119.7</v>
      </c>
      <c r="L46" s="13">
        <f>IF(Table2[[#This Row],[Annual_Rainfall(mm)]]="",_xlfn.XLOOKUP(Table2[[#This Row],[State]],'pivot tables'!$J$3:$J$32,'pivot tables'!$K$3:$K$32),Table2[[#This Row],[Annual_Rainfall(mm)]])</f>
        <v>3119.7</v>
      </c>
      <c r="M46" s="13" t="str">
        <f>Table2[[#This Row],[Crop]]&amp;Table2[[#This Row],[State]]</f>
        <v>RiceMeghalaya</v>
      </c>
      <c r="N46" s="13">
        <v>2125709.67</v>
      </c>
      <c r="O46" s="13">
        <f>IF(Table2[[#This Row],[Fertilizer(kg)]]="",_xlfn.XLOOKUP(Table2[[#This Row],[crop&amp;state]],'pivot tables'!$O$3:$O$151,'pivot tables'!$P$3:$P$151),Table2[[#This Row],[Fertilizer(kg)]])</f>
        <v>2125709.67</v>
      </c>
      <c r="P46" s="13">
        <v>3071.28</v>
      </c>
      <c r="Q46" s="13">
        <f>IF(Table2[[#This Row],[Pesticide(kg)]]="",_xlfn.XLOOKUP(Table2[[#This Row],[crop&amp;state]],'pivot tables'!$O$3:$O$151,'pivot tables'!$Q$3:$Q$151),Table2[[#This Row],[Pesticide(kg)]])</f>
        <v>3071.28</v>
      </c>
      <c r="R46" s="13">
        <v>2.077</v>
      </c>
      <c r="S46" s="13">
        <f>IF(Table2[[#This Row],[Yield]]="",IFERROR(Table2[[#This Row],[Production(Tones)]]/Table2[[#This Row],[Area(hectare)]],""),Table2[[#This Row],[Yield]])</f>
        <v>2.077</v>
      </c>
      <c r="T46" s="13">
        <v>19.234999999999999</v>
      </c>
      <c r="U46" s="13">
        <f>IF(Table2[[#This Row],[Avg_Temperature(°C)]]="",IFERROR((Table2[[#This Row],[Max_Temperature(°C)]]+Table2[[#This Row],[Min_Temperature(°C)]])/2,""),Table2[[#This Row],[Avg_Temperature(°C)]])</f>
        <v>19.234999999999999</v>
      </c>
      <c r="V46" s="13">
        <v>26.452000000000002</v>
      </c>
      <c r="W46" s="13">
        <f>IF(Table2[[#This Row],[Max_Temperature(°C)]]="",_xlfn.XLOOKUP(Table2[[#This Row],[State]],'pivot tables'!$T$2:$T$33,'pivot tables'!$V$2:$V$33),Table2[[#This Row],[Max_Temperature(°C)]])</f>
        <v>26.452000000000002</v>
      </c>
      <c r="X46" s="13">
        <v>11.877000000000001</v>
      </c>
      <c r="Y46" s="31">
        <f>IF(Table2[[#This Row],[Min_Temperature(°C)]]="",_xlfn.XLOOKUP(Table2[[#This Row],[State]],'pivot tables'!$T$2:$T$33,'pivot tables'!$W$2:$W$33),Table2[[#This Row],[Min_Temperature(°C)]])</f>
        <v>11.877000000000001</v>
      </c>
    </row>
    <row r="47" spans="1:25" x14ac:dyDescent="0.3">
      <c r="A47" s="5" t="s">
        <v>13</v>
      </c>
      <c r="B47" s="4">
        <v>2010</v>
      </c>
      <c r="C47" s="5" t="s">
        <v>324</v>
      </c>
      <c r="D47" s="5" t="str">
        <f>PROPER(TRIM(Table2[[#This Row],[Season]]))</f>
        <v>Winter</v>
      </c>
      <c r="E47" s="5" t="str">
        <f>IF(Table2[[#This Row],[Season]]="",_xlfn.XLOOKUP(Table2[[#This Row],[State]],'pivot tables'!$F$3:$F$33,'pivot tables'!$G$3:$G$33),Table2[[#This Row],[Season]])</f>
        <v>Winter</v>
      </c>
      <c r="F47" s="5" t="s">
        <v>26</v>
      </c>
      <c r="G47" s="16">
        <v>62892</v>
      </c>
      <c r="H47" s="16">
        <f>IF(Table2[[#This Row],[Area(hectare)]]="",IFERROR(Table2[[#This Row],[Production(Tones)]]/Table2[[#This Row],[Yield blanks]],""),Table2[[#This Row],[Area(hectare)]])</f>
        <v>62892</v>
      </c>
      <c r="I47" s="16">
        <v>117116</v>
      </c>
      <c r="J47" s="16">
        <f>IF(Table2[[#This Row],[Production(Tones)]]="",Table2[[#This Row],[Area Blanks]]*Table2[[#This Row],[Yield]],Table2[[#This Row],[Production(Tones)]])</f>
        <v>117116</v>
      </c>
      <c r="K47" s="13">
        <v>3119.7</v>
      </c>
      <c r="L47" s="13">
        <f>IF(Table2[[#This Row],[Annual_Rainfall(mm)]]="",_xlfn.XLOOKUP(Table2[[#This Row],[State]],'pivot tables'!$J$3:$J$32,'pivot tables'!$K$3:$K$32),Table2[[#This Row],[Annual_Rainfall(mm)]])</f>
        <v>3119.7</v>
      </c>
      <c r="M47" s="13" t="str">
        <f>Table2[[#This Row],[Crop]]&amp;Table2[[#This Row],[State]]</f>
        <v>RiceMeghalaya</v>
      </c>
      <c r="N47" s="13">
        <v>10446990.119999999</v>
      </c>
      <c r="O47" s="13">
        <f>IF(Table2[[#This Row],[Fertilizer(kg)]]="",_xlfn.XLOOKUP(Table2[[#This Row],[crop&amp;state]],'pivot tables'!$O$3:$O$151,'pivot tables'!$P$3:$P$151),Table2[[#This Row],[Fertilizer(kg)]])</f>
        <v>10446990.119999999</v>
      </c>
      <c r="P47" s="13">
        <v>15094.08</v>
      </c>
      <c r="Q47" s="13">
        <f>IF(Table2[[#This Row],[Pesticide(kg)]]="",_xlfn.XLOOKUP(Table2[[#This Row],[crop&amp;state]],'pivot tables'!$O$3:$O$151,'pivot tables'!$Q$3:$Q$151),Table2[[#This Row],[Pesticide(kg)]])</f>
        <v>15094.08</v>
      </c>
      <c r="R47" s="13">
        <v>1.829</v>
      </c>
      <c r="S47" s="13">
        <f>IF(Table2[[#This Row],[Yield]]="",IFERROR(Table2[[#This Row],[Production(Tones)]]/Table2[[#This Row],[Area(hectare)]],""),Table2[[#This Row],[Yield]])</f>
        <v>1.829</v>
      </c>
      <c r="T47" s="13">
        <v>19.234999999999999</v>
      </c>
      <c r="U47" s="13">
        <f>IF(Table2[[#This Row],[Avg_Temperature(°C)]]="",IFERROR((Table2[[#This Row],[Max_Temperature(°C)]]+Table2[[#This Row],[Min_Temperature(°C)]])/2,""),Table2[[#This Row],[Avg_Temperature(°C)]])</f>
        <v>19.234999999999999</v>
      </c>
      <c r="V47" s="13">
        <v>26.452000000000002</v>
      </c>
      <c r="W47" s="13">
        <f>IF(Table2[[#This Row],[Max_Temperature(°C)]]="",_xlfn.XLOOKUP(Table2[[#This Row],[State]],'pivot tables'!$T$2:$T$33,'pivot tables'!$V$2:$V$33),Table2[[#This Row],[Max_Temperature(°C)]])</f>
        <v>26.452000000000002</v>
      </c>
      <c r="X47" s="13">
        <v>11.877000000000001</v>
      </c>
      <c r="Y47" s="31">
        <f>IF(Table2[[#This Row],[Min_Temperature(°C)]]="",_xlfn.XLOOKUP(Table2[[#This Row],[State]],'pivot tables'!$T$2:$T$33,'pivot tables'!$W$2:$W$33),Table2[[#This Row],[Min_Temperature(°C)]])</f>
        <v>11.877000000000001</v>
      </c>
    </row>
    <row r="48" spans="1:25" x14ac:dyDescent="0.3">
      <c r="A48" s="5" t="s">
        <v>18</v>
      </c>
      <c r="B48" s="4">
        <v>2010</v>
      </c>
      <c r="C48" s="5" t="s">
        <v>705</v>
      </c>
      <c r="D48" s="5" t="str">
        <f>PROPER(TRIM(Table2[[#This Row],[Season]]))</f>
        <v>Whole Year</v>
      </c>
      <c r="E48" s="5" t="str">
        <f>IF(Table2[[#This Row],[Season]]="",_xlfn.XLOOKUP(Table2[[#This Row],[State]],'pivot tables'!$F$3:$F$33,'pivot tables'!$G$3:$G$33),Table2[[#This Row],[Season]])</f>
        <v>Whole Year</v>
      </c>
      <c r="F48" s="5" t="s">
        <v>26</v>
      </c>
      <c r="G48" s="16">
        <v>68</v>
      </c>
      <c r="H48" s="16">
        <f>IF(Table2[[#This Row],[Area(hectare)]]="",IFERROR(Table2[[#This Row],[Production(Tones)]]/Table2[[#This Row],[Yield blanks]],""),Table2[[#This Row],[Area(hectare)]])</f>
        <v>68</v>
      </c>
      <c r="I48" s="16">
        <v>180</v>
      </c>
      <c r="J48" s="16">
        <f>IF(Table2[[#This Row],[Production(Tones)]]="",Table2[[#This Row],[Area Blanks]]*Table2[[#This Row],[Yield]],Table2[[#This Row],[Production(Tones)]])</f>
        <v>180</v>
      </c>
      <c r="K48" s="13">
        <v>3119.7</v>
      </c>
      <c r="L48" s="13">
        <f>IF(Table2[[#This Row],[Annual_Rainfall(mm)]]="",_xlfn.XLOOKUP(Table2[[#This Row],[State]],'pivot tables'!$J$3:$J$32,'pivot tables'!$K$3:$K$32),Table2[[#This Row],[Annual_Rainfall(mm)]])</f>
        <v>3119.7</v>
      </c>
      <c r="M48" s="13" t="str">
        <f>Table2[[#This Row],[Crop]]&amp;Table2[[#This Row],[State]]</f>
        <v>SugarcaneMeghalaya</v>
      </c>
      <c r="N48" s="13">
        <v>11295.48</v>
      </c>
      <c r="O48" s="13">
        <f>IF(Table2[[#This Row],[Fertilizer(kg)]]="",_xlfn.XLOOKUP(Table2[[#This Row],[crop&amp;state]],'pivot tables'!$O$3:$O$151,'pivot tables'!$P$3:$P$151),Table2[[#This Row],[Fertilizer(kg)]])</f>
        <v>11295.48</v>
      </c>
      <c r="P48" s="13">
        <v>16.32</v>
      </c>
      <c r="Q48" s="13">
        <f>IF(Table2[[#This Row],[Pesticide(kg)]]="",_xlfn.XLOOKUP(Table2[[#This Row],[crop&amp;state]],'pivot tables'!$O$3:$O$151,'pivot tables'!$Q$3:$Q$151),Table2[[#This Row],[Pesticide(kg)]])</f>
        <v>16.32</v>
      </c>
      <c r="R48" s="13">
        <v>2.35</v>
      </c>
      <c r="S48" s="13">
        <f>IF(Table2[[#This Row],[Yield]]="",IFERROR(Table2[[#This Row],[Production(Tones)]]/Table2[[#This Row],[Area(hectare)]],""),Table2[[#This Row],[Yield]])</f>
        <v>2.35</v>
      </c>
      <c r="T48" s="13">
        <v>19.234999999999999</v>
      </c>
      <c r="U48" s="13">
        <f>IF(Table2[[#This Row],[Avg_Temperature(°C)]]="",IFERROR((Table2[[#This Row],[Max_Temperature(°C)]]+Table2[[#This Row],[Min_Temperature(°C)]])/2,""),Table2[[#This Row],[Avg_Temperature(°C)]])</f>
        <v>19.234999999999999</v>
      </c>
      <c r="V48" s="13">
        <v>26.452000000000002</v>
      </c>
      <c r="W48" s="13">
        <f>IF(Table2[[#This Row],[Max_Temperature(°C)]]="",_xlfn.XLOOKUP(Table2[[#This Row],[State]],'pivot tables'!$T$2:$T$33,'pivot tables'!$V$2:$V$33),Table2[[#This Row],[Max_Temperature(°C)]])</f>
        <v>26.452000000000002</v>
      </c>
      <c r="X48" s="32">
        <v>11.877000000000001</v>
      </c>
      <c r="Y48" s="31">
        <f>IF(Table2[[#This Row],[Min_Temperature(°C)]]="",_xlfn.XLOOKUP(Table2[[#This Row],[State]],'pivot tables'!$T$2:$T$33,'pivot tables'!$W$2:$W$33),Table2[[#This Row],[Min_Temperature(°C)]])</f>
        <v>11.877000000000001</v>
      </c>
    </row>
    <row r="49" spans="1:25" x14ac:dyDescent="0.3">
      <c r="A49" s="5" t="s">
        <v>20</v>
      </c>
      <c r="B49" s="4">
        <v>2010</v>
      </c>
      <c r="C49" s="5" t="s">
        <v>27</v>
      </c>
      <c r="D49" s="5" t="str">
        <f>PROPER(TRIM(Table2[[#This Row],[Season]]))</f>
        <v>Rabi</v>
      </c>
      <c r="E49" s="5" t="str">
        <f>IF(Table2[[#This Row],[Season]]="",_xlfn.XLOOKUP(Table2[[#This Row],[State]],'pivot tables'!$F$3:$F$33,'pivot tables'!$G$3:$G$33),Table2[[#This Row],[Season]])</f>
        <v>Rabi</v>
      </c>
      <c r="F49" s="5" t="s">
        <v>26</v>
      </c>
      <c r="G49" s="16">
        <v>393</v>
      </c>
      <c r="H49" s="16">
        <f>IF(Table2[[#This Row],[Area(hectare)]]="",IFERROR(Table2[[#This Row],[Production(Tones)]]/Table2[[#This Row],[Yield blanks]],""),Table2[[#This Row],[Area(hectare)]])</f>
        <v>393</v>
      </c>
      <c r="I49" s="16">
        <v>704</v>
      </c>
      <c r="J49" s="16">
        <f>IF(Table2[[#This Row],[Production(Tones)]]="",Table2[[#This Row],[Area Blanks]]*Table2[[#This Row],[Yield]],Table2[[#This Row],[Production(Tones)]])</f>
        <v>704</v>
      </c>
      <c r="K49" s="13">
        <v>3119.7</v>
      </c>
      <c r="L49" s="13">
        <f>IF(Table2[[#This Row],[Annual_Rainfall(mm)]]="",_xlfn.XLOOKUP(Table2[[#This Row],[State]],'pivot tables'!$J$3:$J$32,'pivot tables'!$K$3:$K$32),Table2[[#This Row],[Annual_Rainfall(mm)]])</f>
        <v>3119.7</v>
      </c>
      <c r="M49" s="13" t="str">
        <f>Table2[[#This Row],[Crop]]&amp;Table2[[#This Row],[State]]</f>
        <v>WheatMeghalaya</v>
      </c>
      <c r="N49" s="13">
        <v>65281.23</v>
      </c>
      <c r="O49" s="13">
        <f>IF(Table2[[#This Row],[Fertilizer(kg)]]="",_xlfn.XLOOKUP(Table2[[#This Row],[crop&amp;state]],'pivot tables'!$O$3:$O$151,'pivot tables'!$P$3:$P$151),Table2[[#This Row],[Fertilizer(kg)]])</f>
        <v>65281.23</v>
      </c>
      <c r="P49" s="13">
        <v>94.32</v>
      </c>
      <c r="Q49" s="13">
        <f>IF(Table2[[#This Row],[Pesticide(kg)]]="",_xlfn.XLOOKUP(Table2[[#This Row],[crop&amp;state]],'pivot tables'!$O$3:$O$151,'pivot tables'!$Q$3:$Q$151),Table2[[#This Row],[Pesticide(kg)]])</f>
        <v>94.32</v>
      </c>
      <c r="R49" s="13">
        <v>1.248</v>
      </c>
      <c r="S49" s="13">
        <f>IF(Table2[[#This Row],[Yield]]="",IFERROR(Table2[[#This Row],[Production(Tones)]]/Table2[[#This Row],[Area(hectare)]],""),Table2[[#This Row],[Yield]])</f>
        <v>1.248</v>
      </c>
      <c r="T49" s="13">
        <v>19.234999999999999</v>
      </c>
      <c r="U49" s="13">
        <f>IF(Table2[[#This Row],[Avg_Temperature(°C)]]="",IFERROR((Table2[[#This Row],[Max_Temperature(°C)]]+Table2[[#This Row],[Min_Temperature(°C)]])/2,""),Table2[[#This Row],[Avg_Temperature(°C)]])</f>
        <v>19.234999999999999</v>
      </c>
      <c r="V49" s="13">
        <v>26.452000000000002</v>
      </c>
      <c r="W49" s="13">
        <f>IF(Table2[[#This Row],[Max_Temperature(°C)]]="",_xlfn.XLOOKUP(Table2[[#This Row],[State]],'pivot tables'!$T$2:$T$33,'pivot tables'!$V$2:$V$33),Table2[[#This Row],[Max_Temperature(°C)]])</f>
        <v>26.452000000000002</v>
      </c>
      <c r="X49" s="13">
        <v>11.877000000000001</v>
      </c>
      <c r="Y49" s="31">
        <f>IF(Table2[[#This Row],[Min_Temperature(°C)]]="",_xlfn.XLOOKUP(Table2[[#This Row],[State]],'pivot tables'!$T$2:$T$33,'pivot tables'!$W$2:$W$33),Table2[[#This Row],[Min_Temperature(°C)]])</f>
        <v>11.877000000000001</v>
      </c>
    </row>
    <row r="50" spans="1:25" x14ac:dyDescent="0.3">
      <c r="A50" s="5" t="s">
        <v>22</v>
      </c>
      <c r="B50" s="4">
        <v>2011</v>
      </c>
      <c r="C50" s="5" t="s">
        <v>49</v>
      </c>
      <c r="D50" s="5" t="str">
        <f>PROPER(TRIM(Table2[[#This Row],[Season]]))</f>
        <v>Kharif</v>
      </c>
      <c r="E50" s="5" t="str">
        <f>IF(Table2[[#This Row],[Season]]="",_xlfn.XLOOKUP(Table2[[#This Row],[State]],'pivot tables'!$F$3:$F$33,'pivot tables'!$G$3:$G$33),Table2[[#This Row],[Season]])</f>
        <v>Kharif</v>
      </c>
      <c r="F50" s="5" t="s">
        <v>36</v>
      </c>
      <c r="G50" s="16"/>
      <c r="H50" s="16">
        <f>IF(Table2[[#This Row],[Area(hectare)]]="",IFERROR(Table2[[#This Row],[Production(Tones)]]/Table2[[#This Row],[Yield blanks]],""),Table2[[#This Row],[Area(hectare)]])</f>
        <v>12</v>
      </c>
      <c r="I50" s="16">
        <v>33</v>
      </c>
      <c r="J50" s="16">
        <f>IF(Table2[[#This Row],[Production(Tones)]]="",Table2[[#This Row],[Area Blanks]]*Table2[[#This Row],[Yield]],Table2[[#This Row],[Production(Tones)]])</f>
        <v>33</v>
      </c>
      <c r="K50" s="13">
        <v>1434.588</v>
      </c>
      <c r="L50" s="13">
        <f>IF(Table2[[#This Row],[Annual_Rainfall(mm)]]="",_xlfn.XLOOKUP(Table2[[#This Row],[State]],'pivot tables'!$J$3:$J$32,'pivot tables'!$K$3:$K$32),Table2[[#This Row],[Annual_Rainfall(mm)]])</f>
        <v>1434.588</v>
      </c>
      <c r="M50" s="13" t="str">
        <f>Table2[[#This Row],[Crop]]&amp;Table2[[#This Row],[State]]</f>
        <v>RagiPuducherry</v>
      </c>
      <c r="N50" s="13">
        <v>2010.24</v>
      </c>
      <c r="O50" s="13">
        <f>IF(Table2[[#This Row],[Fertilizer(kg)]]="",_xlfn.XLOOKUP(Table2[[#This Row],[crop&amp;state]],'pivot tables'!$O$3:$O$151,'pivot tables'!$P$3:$P$151),Table2[[#This Row],[Fertilizer(kg)]])</f>
        <v>2010.24</v>
      </c>
      <c r="P50" s="13" t="s">
        <v>146</v>
      </c>
      <c r="Q50" s="13" t="str">
        <f>IF(Table2[[#This Row],[Pesticide(kg)]]="",_xlfn.XLOOKUP(Table2[[#This Row],[crop&amp;state]],'pivot tables'!$O$3:$O$151,'pivot tables'!$Q$3:$Q$151),Table2[[#This Row],[Pesticide(kg)]])</f>
        <v xml:space="preserve"> 3.96 </v>
      </c>
      <c r="R50" s="13">
        <v>2.75</v>
      </c>
      <c r="S50" s="13">
        <f>IF(Table2[[#This Row],[Yield]]="",IFERROR(Table2[[#This Row],[Production(Tones)]]/Table2[[#This Row],[Area(hectare)]],""),Table2[[#This Row],[Yield]])</f>
        <v>2.75</v>
      </c>
      <c r="T50" s="13">
        <v>27.937999999999999</v>
      </c>
      <c r="U50" s="13">
        <f>IF(Table2[[#This Row],[Avg_Temperature(°C)]]="",IFERROR((Table2[[#This Row],[Max_Temperature(°C)]]+Table2[[#This Row],[Min_Temperature(°C)]])/2,""),Table2[[#This Row],[Avg_Temperature(°C)]])</f>
        <v>27.937999999999999</v>
      </c>
      <c r="V50" s="13">
        <v>32.262</v>
      </c>
      <c r="W50" s="13">
        <f>IF(Table2[[#This Row],[Max_Temperature(°C)]]="",_xlfn.XLOOKUP(Table2[[#This Row],[State]],'pivot tables'!$T$2:$T$33,'pivot tables'!$V$2:$V$33),Table2[[#This Row],[Max_Temperature(°C)]])</f>
        <v>32.262</v>
      </c>
      <c r="X50" s="13"/>
      <c r="Y50" s="31">
        <f>IF(Table2[[#This Row],[Min_Temperature(°C)]]="",_xlfn.XLOOKUP(Table2[[#This Row],[State]],'pivot tables'!$T$2:$T$33,'pivot tables'!$W$2:$W$33),Table2[[#This Row],[Min_Temperature(°C)]])</f>
        <v>24.398630434782614</v>
      </c>
    </row>
    <row r="51" spans="1:25" x14ac:dyDescent="0.3">
      <c r="A51" s="5" t="s">
        <v>22</v>
      </c>
      <c r="B51" s="4">
        <v>2011</v>
      </c>
      <c r="C51" s="5" t="s">
        <v>120</v>
      </c>
      <c r="D51" s="5" t="str">
        <f>PROPER(TRIM(Table2[[#This Row],[Season]]))</f>
        <v>Summer</v>
      </c>
      <c r="E51" s="5" t="str">
        <f>IF(Table2[[#This Row],[Season]]="",_xlfn.XLOOKUP(Table2[[#This Row],[State]],'pivot tables'!$F$3:$F$33,'pivot tables'!$G$3:$G$33),Table2[[#This Row],[Season]])</f>
        <v>Summer</v>
      </c>
      <c r="F51" s="5" t="s">
        <v>36</v>
      </c>
      <c r="G51" s="16">
        <v>10</v>
      </c>
      <c r="H51" s="16">
        <f>IF(Table2[[#This Row],[Area(hectare)]]="",IFERROR(Table2[[#This Row],[Production(Tones)]]/Table2[[#This Row],[Yield blanks]],""),Table2[[#This Row],[Area(hectare)]])</f>
        <v>10</v>
      </c>
      <c r="I51" s="16">
        <v>25</v>
      </c>
      <c r="J51" s="16">
        <f>IF(Table2[[#This Row],[Production(Tones)]]="",Table2[[#This Row],[Area Blanks]]*Table2[[#This Row],[Yield]],Table2[[#This Row],[Production(Tones)]])</f>
        <v>25</v>
      </c>
      <c r="K51" s="13">
        <v>1434.588</v>
      </c>
      <c r="L51" s="13">
        <f>IF(Table2[[#This Row],[Annual_Rainfall(mm)]]="",_xlfn.XLOOKUP(Table2[[#This Row],[State]],'pivot tables'!$J$3:$J$32,'pivot tables'!$K$3:$K$32),Table2[[#This Row],[Annual_Rainfall(mm)]])</f>
        <v>1434.588</v>
      </c>
      <c r="M51" s="13" t="str">
        <f>Table2[[#This Row],[Crop]]&amp;Table2[[#This Row],[State]]</f>
        <v>RagiPuducherry</v>
      </c>
      <c r="N51" s="13">
        <v>1675.2</v>
      </c>
      <c r="O51" s="13">
        <f>IF(Table2[[#This Row],[Fertilizer(kg)]]="",_xlfn.XLOOKUP(Table2[[#This Row],[crop&amp;state]],'pivot tables'!$O$3:$O$151,'pivot tables'!$P$3:$P$151),Table2[[#This Row],[Fertilizer(kg)]])</f>
        <v>1675.2</v>
      </c>
      <c r="P51" s="13">
        <v>3.3</v>
      </c>
      <c r="Q51" s="13">
        <f>IF(Table2[[#This Row],[Pesticide(kg)]]="",_xlfn.XLOOKUP(Table2[[#This Row],[crop&amp;state]],'pivot tables'!$O$3:$O$151,'pivot tables'!$Q$3:$Q$151),Table2[[#This Row],[Pesticide(kg)]])</f>
        <v>3.3</v>
      </c>
      <c r="R51" s="13">
        <v>2.5</v>
      </c>
      <c r="S51" s="13">
        <f>IF(Table2[[#This Row],[Yield]]="",IFERROR(Table2[[#This Row],[Production(Tones)]]/Table2[[#This Row],[Area(hectare)]],""),Table2[[#This Row],[Yield]])</f>
        <v>2.5</v>
      </c>
      <c r="T51" s="13">
        <v>27.937999999999999</v>
      </c>
      <c r="U51" s="13">
        <f>IF(Table2[[#This Row],[Avg_Temperature(°C)]]="",IFERROR((Table2[[#This Row],[Max_Temperature(°C)]]+Table2[[#This Row],[Min_Temperature(°C)]])/2,""),Table2[[#This Row],[Avg_Temperature(°C)]])</f>
        <v>27.937999999999999</v>
      </c>
      <c r="V51" s="13">
        <v>32.262</v>
      </c>
      <c r="W51" s="13">
        <f>IF(Table2[[#This Row],[Max_Temperature(°C)]]="",_xlfn.XLOOKUP(Table2[[#This Row],[State]],'pivot tables'!$T$2:$T$33,'pivot tables'!$V$2:$V$33),Table2[[#This Row],[Max_Temperature(°C)]])</f>
        <v>32.262</v>
      </c>
      <c r="X51" s="13"/>
      <c r="Y51" s="31">
        <f>IF(Table2[[#This Row],[Min_Temperature(°C)]]="",_xlfn.XLOOKUP(Table2[[#This Row],[State]],'pivot tables'!$T$2:$T$33,'pivot tables'!$W$2:$W$33),Table2[[#This Row],[Min_Temperature(°C)]])</f>
        <v>24.398630434782614</v>
      </c>
    </row>
    <row r="52" spans="1:25" x14ac:dyDescent="0.3">
      <c r="A52" s="5" t="s">
        <v>13</v>
      </c>
      <c r="B52" s="4">
        <v>2011</v>
      </c>
      <c r="C52" s="5" t="s">
        <v>49</v>
      </c>
      <c r="D52" s="5" t="str">
        <f>PROPER(TRIM(Table2[[#This Row],[Season]]))</f>
        <v>Kharif</v>
      </c>
      <c r="E52" s="5" t="str">
        <f>IF(Table2[[#This Row],[Season]]="",_xlfn.XLOOKUP(Table2[[#This Row],[State]],'pivot tables'!$F$3:$F$33,'pivot tables'!$G$3:$G$33),Table2[[#This Row],[Season]])</f>
        <v>Kharif</v>
      </c>
      <c r="F52" s="5" t="s">
        <v>36</v>
      </c>
      <c r="G52" s="16">
        <v>4237</v>
      </c>
      <c r="H52" s="16">
        <f>IF(Table2[[#This Row],[Area(hectare)]]="",IFERROR(Table2[[#This Row],[Production(Tones)]]/Table2[[#This Row],[Yield blanks]],""),Table2[[#This Row],[Area(hectare)]])</f>
        <v>4237</v>
      </c>
      <c r="I52" s="16">
        <v>12794</v>
      </c>
      <c r="J52" s="16">
        <f>IF(Table2[[#This Row],[Production(Tones)]]="",Table2[[#This Row],[Area Blanks]]*Table2[[#This Row],[Yield]],Table2[[#This Row],[Production(Tones)]])</f>
        <v>12794</v>
      </c>
      <c r="K52" s="13">
        <v>1434.588</v>
      </c>
      <c r="L52" s="13">
        <f>IF(Table2[[#This Row],[Annual_Rainfall(mm)]]="",_xlfn.XLOOKUP(Table2[[#This Row],[State]],'pivot tables'!$J$3:$J$32,'pivot tables'!$K$3:$K$32),Table2[[#This Row],[Annual_Rainfall(mm)]])</f>
        <v>1434.588</v>
      </c>
      <c r="M52" s="13" t="str">
        <f>Table2[[#This Row],[Crop]]&amp;Table2[[#This Row],[State]]</f>
        <v>RicePuducherry</v>
      </c>
      <c r="N52" s="13">
        <v>709782.24</v>
      </c>
      <c r="O52" s="13">
        <f>IF(Table2[[#This Row],[Fertilizer(kg)]]="",_xlfn.XLOOKUP(Table2[[#This Row],[crop&amp;state]],'pivot tables'!$O$3:$O$151,'pivot tables'!$P$3:$P$151),Table2[[#This Row],[Fertilizer(kg)]])</f>
        <v>709782.24</v>
      </c>
      <c r="P52" s="13">
        <v>1398.21</v>
      </c>
      <c r="Q52" s="13">
        <f>IF(Table2[[#This Row],[Pesticide(kg)]]="",_xlfn.XLOOKUP(Table2[[#This Row],[crop&amp;state]],'pivot tables'!$O$3:$O$151,'pivot tables'!$Q$3:$Q$151),Table2[[#This Row],[Pesticide(kg)]])</f>
        <v>1398.21</v>
      </c>
      <c r="R52" s="13">
        <v>3.0470000000000002</v>
      </c>
      <c r="S52" s="13">
        <f>IF(Table2[[#This Row],[Yield]]="",IFERROR(Table2[[#This Row],[Production(Tones)]]/Table2[[#This Row],[Area(hectare)]],""),Table2[[#This Row],[Yield]])</f>
        <v>3.0470000000000002</v>
      </c>
      <c r="T52" s="13">
        <v>27.937999999999999</v>
      </c>
      <c r="U52" s="13">
        <f>IF(Table2[[#This Row],[Avg_Temperature(°C)]]="",IFERROR((Table2[[#This Row],[Max_Temperature(°C)]]+Table2[[#This Row],[Min_Temperature(°C)]])/2,""),Table2[[#This Row],[Avg_Temperature(°C)]])</f>
        <v>27.937999999999999</v>
      </c>
      <c r="V52" s="13">
        <v>32.262</v>
      </c>
      <c r="W52" s="13">
        <f>IF(Table2[[#This Row],[Max_Temperature(°C)]]="",_xlfn.XLOOKUP(Table2[[#This Row],[State]],'pivot tables'!$T$2:$T$33,'pivot tables'!$V$2:$V$33),Table2[[#This Row],[Max_Temperature(°C)]])</f>
        <v>32.262</v>
      </c>
      <c r="X52" s="13">
        <v>23.946000000000002</v>
      </c>
      <c r="Y52" s="31">
        <f>IF(Table2[[#This Row],[Min_Temperature(°C)]]="",_xlfn.XLOOKUP(Table2[[#This Row],[State]],'pivot tables'!$T$2:$T$33,'pivot tables'!$W$2:$W$33),Table2[[#This Row],[Min_Temperature(°C)]])</f>
        <v>23.946000000000002</v>
      </c>
    </row>
    <row r="53" spans="1:25" x14ac:dyDescent="0.3">
      <c r="A53" s="5" t="s">
        <v>13</v>
      </c>
      <c r="B53" s="4">
        <v>2011</v>
      </c>
      <c r="C53" s="5" t="s">
        <v>27</v>
      </c>
      <c r="D53" s="5" t="str">
        <f>PROPER(TRIM(Table2[[#This Row],[Season]]))</f>
        <v>Rabi</v>
      </c>
      <c r="E53" s="5" t="str">
        <f>IF(Table2[[#This Row],[Season]]="",_xlfn.XLOOKUP(Table2[[#This Row],[State]],'pivot tables'!$F$3:$F$33,'pivot tables'!$G$3:$G$33),Table2[[#This Row],[Season]])</f>
        <v>Rabi</v>
      </c>
      <c r="F53" s="5" t="s">
        <v>36</v>
      </c>
      <c r="G53" s="16">
        <v>10324</v>
      </c>
      <c r="H53" s="16">
        <f>IF(Table2[[#This Row],[Area(hectare)]]="",IFERROR(Table2[[#This Row],[Production(Tones)]]/Table2[[#This Row],[Yield blanks]],""),Table2[[#This Row],[Area(hectare)]])</f>
        <v>10324</v>
      </c>
      <c r="I53" s="16">
        <v>23489</v>
      </c>
      <c r="J53" s="16">
        <f>IF(Table2[[#This Row],[Production(Tones)]]="",Table2[[#This Row],[Area Blanks]]*Table2[[#This Row],[Yield]],Table2[[#This Row],[Production(Tones)]])</f>
        <v>23489</v>
      </c>
      <c r="K53" s="13">
        <v>1434.588</v>
      </c>
      <c r="L53" s="13">
        <f>IF(Table2[[#This Row],[Annual_Rainfall(mm)]]="",_xlfn.XLOOKUP(Table2[[#This Row],[State]],'pivot tables'!$J$3:$J$32,'pivot tables'!$K$3:$K$32),Table2[[#This Row],[Annual_Rainfall(mm)]])</f>
        <v>1434.588</v>
      </c>
      <c r="M53" s="13" t="str">
        <f>Table2[[#This Row],[Crop]]&amp;Table2[[#This Row],[State]]</f>
        <v>RicePuducherry</v>
      </c>
      <c r="N53" s="13">
        <v>1729476.48</v>
      </c>
      <c r="O53" s="13">
        <f>IF(Table2[[#This Row],[Fertilizer(kg)]]="",_xlfn.XLOOKUP(Table2[[#This Row],[crop&amp;state]],'pivot tables'!$O$3:$O$151,'pivot tables'!$P$3:$P$151),Table2[[#This Row],[Fertilizer(kg)]])</f>
        <v>1729476.48</v>
      </c>
      <c r="P53" s="13">
        <v>3406.92</v>
      </c>
      <c r="Q53" s="13">
        <f>IF(Table2[[#This Row],[Pesticide(kg)]]="",_xlfn.XLOOKUP(Table2[[#This Row],[crop&amp;state]],'pivot tables'!$O$3:$O$151,'pivot tables'!$Q$3:$Q$151),Table2[[#This Row],[Pesticide(kg)]])</f>
        <v>3406.92</v>
      </c>
      <c r="R53" s="13">
        <v>2.8570000000000002</v>
      </c>
      <c r="S53" s="13">
        <f>IF(Table2[[#This Row],[Yield]]="",IFERROR(Table2[[#This Row],[Production(Tones)]]/Table2[[#This Row],[Area(hectare)]],""),Table2[[#This Row],[Yield]])</f>
        <v>2.8570000000000002</v>
      </c>
      <c r="T53" s="13">
        <v>27.937999999999999</v>
      </c>
      <c r="U53" s="13">
        <f>IF(Table2[[#This Row],[Avg_Temperature(°C)]]="",IFERROR((Table2[[#This Row],[Max_Temperature(°C)]]+Table2[[#This Row],[Min_Temperature(°C)]])/2,""),Table2[[#This Row],[Avg_Temperature(°C)]])</f>
        <v>27.937999999999999</v>
      </c>
      <c r="V53" s="13">
        <v>32.262</v>
      </c>
      <c r="W53" s="13">
        <f>IF(Table2[[#This Row],[Max_Temperature(°C)]]="",_xlfn.XLOOKUP(Table2[[#This Row],[State]],'pivot tables'!$T$2:$T$33,'pivot tables'!$V$2:$V$33),Table2[[#This Row],[Max_Temperature(°C)]])</f>
        <v>32.262</v>
      </c>
      <c r="X53" s="13">
        <v>23.946000000000002</v>
      </c>
      <c r="Y53" s="31">
        <f>IF(Table2[[#This Row],[Min_Temperature(°C)]]="",_xlfn.XLOOKUP(Table2[[#This Row],[State]],'pivot tables'!$T$2:$T$33,'pivot tables'!$W$2:$W$33),Table2[[#This Row],[Min_Temperature(°C)]])</f>
        <v>23.946000000000002</v>
      </c>
    </row>
    <row r="54" spans="1:25" x14ac:dyDescent="0.3">
      <c r="A54" s="5" t="s">
        <v>13</v>
      </c>
      <c r="B54" s="4">
        <v>2011</v>
      </c>
      <c r="C54" s="5" t="s">
        <v>706</v>
      </c>
      <c r="D54" s="5" t="str">
        <f>PROPER(TRIM(Table2[[#This Row],[Season]]))</f>
        <v/>
      </c>
      <c r="E54" s="5" t="str">
        <f>IF(Table2[[#This Row],[Season]]="",_xlfn.XLOOKUP(Table2[[#This Row],[State]],'pivot tables'!$F$3:$F$33,'pivot tables'!$G$3:$G$33),Table2[[#This Row],[Season]])</f>
        <v>Kharif</v>
      </c>
      <c r="F54" s="5" t="s">
        <v>36</v>
      </c>
      <c r="G54" s="16">
        <v>2015</v>
      </c>
      <c r="H54" s="16">
        <f>IF(Table2[[#This Row],[Area(hectare)]]="",IFERROR(Table2[[#This Row],[Production(Tones)]]/Table2[[#This Row],[Yield blanks]],""),Table2[[#This Row],[Area(hectare)]])</f>
        <v>2015</v>
      </c>
      <c r="I54" s="16">
        <v>5831</v>
      </c>
      <c r="J54" s="16">
        <f>IF(Table2[[#This Row],[Production(Tones)]]="",Table2[[#This Row],[Area Blanks]]*Table2[[#This Row],[Yield]],Table2[[#This Row],[Production(Tones)]])</f>
        <v>5831</v>
      </c>
      <c r="K54" s="13">
        <v>1434.588</v>
      </c>
      <c r="L54" s="13">
        <f>IF(Table2[[#This Row],[Annual_Rainfall(mm)]]="",_xlfn.XLOOKUP(Table2[[#This Row],[State]],'pivot tables'!$J$3:$J$32,'pivot tables'!$K$3:$K$32),Table2[[#This Row],[Annual_Rainfall(mm)]])</f>
        <v>1434.588</v>
      </c>
      <c r="M54" s="13" t="str">
        <f>Table2[[#This Row],[Crop]]&amp;Table2[[#This Row],[State]]</f>
        <v>RicePuducherry</v>
      </c>
      <c r="N54" s="13">
        <v>337552.8</v>
      </c>
      <c r="O54" s="13">
        <f>IF(Table2[[#This Row],[Fertilizer(kg)]]="",_xlfn.XLOOKUP(Table2[[#This Row],[crop&amp;state]],'pivot tables'!$O$3:$O$151,'pivot tables'!$P$3:$P$151),Table2[[#This Row],[Fertilizer(kg)]])</f>
        <v>337552.8</v>
      </c>
      <c r="P54" s="13">
        <v>664.95</v>
      </c>
      <c r="Q54" s="13">
        <f>IF(Table2[[#This Row],[Pesticide(kg)]]="",_xlfn.XLOOKUP(Table2[[#This Row],[crop&amp;state]],'pivot tables'!$O$3:$O$151,'pivot tables'!$Q$3:$Q$151),Table2[[#This Row],[Pesticide(kg)]])</f>
        <v>664.95</v>
      </c>
      <c r="R54" s="13">
        <v>2.4900000000000002</v>
      </c>
      <c r="S54" s="13">
        <f>IF(Table2[[#This Row],[Yield]]="",IFERROR(Table2[[#This Row],[Production(Tones)]]/Table2[[#This Row],[Area(hectare)]],""),Table2[[#This Row],[Yield]])</f>
        <v>2.4900000000000002</v>
      </c>
      <c r="T54" s="13">
        <v>27.937999999999999</v>
      </c>
      <c r="U54" s="13">
        <f>IF(Table2[[#This Row],[Avg_Temperature(°C)]]="",IFERROR((Table2[[#This Row],[Max_Temperature(°C)]]+Table2[[#This Row],[Min_Temperature(°C)]])/2,""),Table2[[#This Row],[Avg_Temperature(°C)]])</f>
        <v>27.937999999999999</v>
      </c>
      <c r="V54" s="13">
        <v>32.262</v>
      </c>
      <c r="W54" s="13">
        <f>IF(Table2[[#This Row],[Max_Temperature(°C)]]="",_xlfn.XLOOKUP(Table2[[#This Row],[State]],'pivot tables'!$T$2:$T$33,'pivot tables'!$V$2:$V$33),Table2[[#This Row],[Max_Temperature(°C)]])</f>
        <v>32.262</v>
      </c>
      <c r="X54" s="13">
        <v>23.946000000000002</v>
      </c>
      <c r="Y54" s="31">
        <f>IF(Table2[[#This Row],[Min_Temperature(°C)]]="",_xlfn.XLOOKUP(Table2[[#This Row],[State]],'pivot tables'!$T$2:$T$33,'pivot tables'!$W$2:$W$33),Table2[[#This Row],[Min_Temperature(°C)]])</f>
        <v>23.946000000000002</v>
      </c>
    </row>
    <row r="55" spans="1:25" x14ac:dyDescent="0.3">
      <c r="A55" s="5" t="s">
        <v>18</v>
      </c>
      <c r="B55" s="4">
        <v>2011</v>
      </c>
      <c r="C55" s="5" t="s">
        <v>49</v>
      </c>
      <c r="D55" s="5" t="str">
        <f>PROPER(TRIM(Table2[[#This Row],[Season]]))</f>
        <v>Kharif</v>
      </c>
      <c r="E55" s="5" t="str">
        <f>IF(Table2[[#This Row],[Season]]="",_xlfn.XLOOKUP(Table2[[#This Row],[State]],'pivot tables'!$F$3:$F$33,'pivot tables'!$G$3:$G$33),Table2[[#This Row],[Season]])</f>
        <v>Kharif</v>
      </c>
      <c r="F55" s="5" t="s">
        <v>36</v>
      </c>
      <c r="G55" s="16">
        <v>1949</v>
      </c>
      <c r="H55" s="16">
        <f>IF(Table2[[#This Row],[Area(hectare)]]="",IFERROR(Table2[[#This Row],[Production(Tones)]]/Table2[[#This Row],[Yield blanks]],""),Table2[[#This Row],[Area(hectare)]])</f>
        <v>1949</v>
      </c>
      <c r="I55" s="16">
        <v>287785</v>
      </c>
      <c r="J55" s="16">
        <f>IF(Table2[[#This Row],[Production(Tones)]]="",Table2[[#This Row],[Area Blanks]]*Table2[[#This Row],[Yield]],Table2[[#This Row],[Production(Tones)]])</f>
        <v>287785</v>
      </c>
      <c r="K55" s="13">
        <v>1434.588</v>
      </c>
      <c r="L55" s="13">
        <f>IF(Table2[[#This Row],[Annual_Rainfall(mm)]]="",_xlfn.XLOOKUP(Table2[[#This Row],[State]],'pivot tables'!$J$3:$J$32,'pivot tables'!$K$3:$K$32),Table2[[#This Row],[Annual_Rainfall(mm)]])</f>
        <v>1434.588</v>
      </c>
      <c r="M55" s="13" t="str">
        <f>Table2[[#This Row],[Crop]]&amp;Table2[[#This Row],[State]]</f>
        <v>SugarcanePuducherry</v>
      </c>
      <c r="N55" s="13">
        <v>326496.48</v>
      </c>
      <c r="O55" s="13">
        <f>IF(Table2[[#This Row],[Fertilizer(kg)]]="",_xlfn.XLOOKUP(Table2[[#This Row],[crop&amp;state]],'pivot tables'!$O$3:$O$151,'pivot tables'!$P$3:$P$151),Table2[[#This Row],[Fertilizer(kg)]])</f>
        <v>326496.48</v>
      </c>
      <c r="P55" s="13">
        <v>643.16999999999996</v>
      </c>
      <c r="Q55" s="13">
        <f>IF(Table2[[#This Row],[Pesticide(kg)]]="",_xlfn.XLOOKUP(Table2[[#This Row],[crop&amp;state]],'pivot tables'!$O$3:$O$151,'pivot tables'!$Q$3:$Q$151),Table2[[#This Row],[Pesticide(kg)]])</f>
        <v>643.16999999999996</v>
      </c>
      <c r="R55" s="13">
        <v>147.66</v>
      </c>
      <c r="S55" s="13">
        <f>IF(Table2[[#This Row],[Yield]]="",IFERROR(Table2[[#This Row],[Production(Tones)]]/Table2[[#This Row],[Area(hectare)]],""),Table2[[#This Row],[Yield]])</f>
        <v>147.66</v>
      </c>
      <c r="T55" s="13">
        <v>27.937999999999999</v>
      </c>
      <c r="U55" s="13">
        <f>IF(Table2[[#This Row],[Avg_Temperature(°C)]]="",IFERROR((Table2[[#This Row],[Max_Temperature(°C)]]+Table2[[#This Row],[Min_Temperature(°C)]])/2,""),Table2[[#This Row],[Avg_Temperature(°C)]])</f>
        <v>27.937999999999999</v>
      </c>
      <c r="V55" s="13">
        <v>32.262</v>
      </c>
      <c r="W55" s="13">
        <f>IF(Table2[[#This Row],[Max_Temperature(°C)]]="",_xlfn.XLOOKUP(Table2[[#This Row],[State]],'pivot tables'!$T$2:$T$33,'pivot tables'!$V$2:$V$33),Table2[[#This Row],[Max_Temperature(°C)]])</f>
        <v>32.262</v>
      </c>
      <c r="X55" s="13"/>
      <c r="Y55" s="31">
        <f>IF(Table2[[#This Row],[Min_Temperature(°C)]]="",_xlfn.XLOOKUP(Table2[[#This Row],[State]],'pivot tables'!$T$2:$T$33,'pivot tables'!$W$2:$W$33),Table2[[#This Row],[Min_Temperature(°C)]])</f>
        <v>24.398630434782614</v>
      </c>
    </row>
    <row r="56" spans="1:25" x14ac:dyDescent="0.3">
      <c r="A56" s="5" t="s">
        <v>32</v>
      </c>
      <c r="B56" s="4">
        <v>2011</v>
      </c>
      <c r="C56" s="5" t="s">
        <v>49</v>
      </c>
      <c r="D56" s="5" t="str">
        <f>PROPER(TRIM(Table2[[#This Row],[Season]]))</f>
        <v>Kharif</v>
      </c>
      <c r="E56" s="5" t="str">
        <f>IF(Table2[[#This Row],[Season]]="",_xlfn.XLOOKUP(Table2[[#This Row],[State]],'pivot tables'!$F$3:$F$33,'pivot tables'!$G$3:$G$33),Table2[[#This Row],[Season]])</f>
        <v>Kharif</v>
      </c>
      <c r="F56" s="5" t="s">
        <v>36</v>
      </c>
      <c r="G56" s="16">
        <v>15</v>
      </c>
      <c r="H56" s="16">
        <f>IF(Table2[[#This Row],[Area(hectare)]]="",IFERROR(Table2[[#This Row],[Production(Tones)]]/Table2[[#This Row],[Yield blanks]],""),Table2[[#This Row],[Area(hectare)]])</f>
        <v>15</v>
      </c>
      <c r="I56" s="16" t="s">
        <v>148</v>
      </c>
      <c r="J56" s="16" t="str">
        <f>IF(Table2[[#This Row],[Production(Tones)]]="",Table2[[#This Row],[Area Blanks]]*Table2[[#This Row],[Yield]],Table2[[#This Row],[Production(Tones)]])</f>
        <v xml:space="preserve"> 12 </v>
      </c>
      <c r="K56" s="13">
        <v>1434.588</v>
      </c>
      <c r="L56" s="13">
        <f>IF(Table2[[#This Row],[Annual_Rainfall(mm)]]="",_xlfn.XLOOKUP(Table2[[#This Row],[State]],'pivot tables'!$J$3:$J$32,'pivot tables'!$K$3:$K$32),Table2[[#This Row],[Annual_Rainfall(mm)]])</f>
        <v>1434.588</v>
      </c>
      <c r="M56" s="13" t="str">
        <f>Table2[[#This Row],[Crop]]&amp;Table2[[#This Row],[State]]</f>
        <v>UradPuducherry</v>
      </c>
      <c r="N56" s="13">
        <v>2512.8000000000002</v>
      </c>
      <c r="O56" s="13">
        <f>IF(Table2[[#This Row],[Fertilizer(kg)]]="",_xlfn.XLOOKUP(Table2[[#This Row],[crop&amp;state]],'pivot tables'!$O$3:$O$151,'pivot tables'!$P$3:$P$151),Table2[[#This Row],[Fertilizer(kg)]])</f>
        <v>2512.8000000000002</v>
      </c>
      <c r="P56" s="13">
        <v>4.95</v>
      </c>
      <c r="Q56" s="13">
        <f>IF(Table2[[#This Row],[Pesticide(kg)]]="",_xlfn.XLOOKUP(Table2[[#This Row],[crop&amp;state]],'pivot tables'!$O$3:$O$151,'pivot tables'!$Q$3:$Q$151),Table2[[#This Row],[Pesticide(kg)]])</f>
        <v>4.95</v>
      </c>
      <c r="R56" s="13">
        <v>0.8</v>
      </c>
      <c r="S56" s="13">
        <f>IF(Table2[[#This Row],[Yield]]="",IFERROR(Table2[[#This Row],[Production(Tones)]]/Table2[[#This Row],[Area(hectare)]],""),Table2[[#This Row],[Yield]])</f>
        <v>0.8</v>
      </c>
      <c r="T56" s="13">
        <v>27.937999999999999</v>
      </c>
      <c r="U56" s="13">
        <f>IF(Table2[[#This Row],[Avg_Temperature(°C)]]="",IFERROR((Table2[[#This Row],[Max_Temperature(°C)]]+Table2[[#This Row],[Min_Temperature(°C)]])/2,""),Table2[[#This Row],[Avg_Temperature(°C)]])</f>
        <v>27.937999999999999</v>
      </c>
      <c r="V56" s="13">
        <v>32.262</v>
      </c>
      <c r="W56" s="13">
        <f>IF(Table2[[#This Row],[Max_Temperature(°C)]]="",_xlfn.XLOOKUP(Table2[[#This Row],[State]],'pivot tables'!$T$2:$T$33,'pivot tables'!$V$2:$V$33),Table2[[#This Row],[Max_Temperature(°C)]])</f>
        <v>32.262</v>
      </c>
      <c r="X56" s="13">
        <v>23.946000000000002</v>
      </c>
      <c r="Y56" s="31">
        <f>IF(Table2[[#This Row],[Min_Temperature(°C)]]="",_xlfn.XLOOKUP(Table2[[#This Row],[State]],'pivot tables'!$T$2:$T$33,'pivot tables'!$W$2:$W$33),Table2[[#This Row],[Min_Temperature(°C)]])</f>
        <v>23.946000000000002</v>
      </c>
    </row>
    <row r="57" spans="1:25" x14ac:dyDescent="0.3">
      <c r="A57" s="5" t="s">
        <v>32</v>
      </c>
      <c r="B57" s="4">
        <v>2011</v>
      </c>
      <c r="C57" s="5" t="s">
        <v>27</v>
      </c>
      <c r="D57" s="5" t="str">
        <f>PROPER(TRIM(Table2[[#This Row],[Season]]))</f>
        <v>Rabi</v>
      </c>
      <c r="E57" s="5" t="str">
        <f>IF(Table2[[#This Row],[Season]]="",_xlfn.XLOOKUP(Table2[[#This Row],[State]],'pivot tables'!$F$3:$F$33,'pivot tables'!$G$3:$G$33),Table2[[#This Row],[Season]])</f>
        <v>Rabi</v>
      </c>
      <c r="F57" s="5" t="s">
        <v>36</v>
      </c>
      <c r="G57" s="16">
        <v>224</v>
      </c>
      <c r="H57" s="16">
        <f>IF(Table2[[#This Row],[Area(hectare)]]="",IFERROR(Table2[[#This Row],[Production(Tones)]]/Table2[[#This Row],[Yield blanks]],""),Table2[[#This Row],[Area(hectare)]])</f>
        <v>224</v>
      </c>
      <c r="I57" s="16">
        <v>242</v>
      </c>
      <c r="J57" s="16">
        <f>IF(Table2[[#This Row],[Production(Tones)]]="",Table2[[#This Row],[Area Blanks]]*Table2[[#This Row],[Yield]],Table2[[#This Row],[Production(Tones)]])</f>
        <v>242</v>
      </c>
      <c r="K57" s="13">
        <v>1434.588</v>
      </c>
      <c r="L57" s="13">
        <f>IF(Table2[[#This Row],[Annual_Rainfall(mm)]]="",_xlfn.XLOOKUP(Table2[[#This Row],[State]],'pivot tables'!$J$3:$J$32,'pivot tables'!$K$3:$K$32),Table2[[#This Row],[Annual_Rainfall(mm)]])</f>
        <v>1434.588</v>
      </c>
      <c r="M57" s="13" t="str">
        <f>Table2[[#This Row],[Crop]]&amp;Table2[[#This Row],[State]]</f>
        <v>UradPuducherry</v>
      </c>
      <c r="N57" s="13">
        <v>37524.480000000003</v>
      </c>
      <c r="O57" s="13">
        <f>IF(Table2[[#This Row],[Fertilizer(kg)]]="",_xlfn.XLOOKUP(Table2[[#This Row],[crop&amp;state]],'pivot tables'!$O$3:$O$151,'pivot tables'!$P$3:$P$151),Table2[[#This Row],[Fertilizer(kg)]])</f>
        <v>37524.480000000003</v>
      </c>
      <c r="P57" s="13">
        <v>73.92</v>
      </c>
      <c r="Q57" s="13">
        <f>IF(Table2[[#This Row],[Pesticide(kg)]]="",_xlfn.XLOOKUP(Table2[[#This Row],[crop&amp;state]],'pivot tables'!$O$3:$O$151,'pivot tables'!$Q$3:$Q$151),Table2[[#This Row],[Pesticide(kg)]])</f>
        <v>73.92</v>
      </c>
      <c r="R57" s="13">
        <v>0.83</v>
      </c>
      <c r="S57" s="13">
        <f>IF(Table2[[#This Row],[Yield]]="",IFERROR(Table2[[#This Row],[Production(Tones)]]/Table2[[#This Row],[Area(hectare)]],""),Table2[[#This Row],[Yield]])</f>
        <v>0.83</v>
      </c>
      <c r="T57" s="13">
        <v>27.937999999999999</v>
      </c>
      <c r="U57" s="13">
        <f>IF(Table2[[#This Row],[Avg_Temperature(°C)]]="",IFERROR((Table2[[#This Row],[Max_Temperature(°C)]]+Table2[[#This Row],[Min_Temperature(°C)]])/2,""),Table2[[#This Row],[Avg_Temperature(°C)]])</f>
        <v>27.937999999999999</v>
      </c>
      <c r="V57" s="13"/>
      <c r="W57" s="13">
        <f>IF(Table2[[#This Row],[Max_Temperature(°C)]]="",_xlfn.XLOOKUP(Table2[[#This Row],[State]],'pivot tables'!$T$2:$T$33,'pivot tables'!$V$2:$V$33),Table2[[#This Row],[Max_Temperature(°C)]])</f>
        <v>32.711188888888891</v>
      </c>
      <c r="X57" s="13">
        <v>23.946000000000002</v>
      </c>
      <c r="Y57" s="31">
        <f>IF(Table2[[#This Row],[Min_Temperature(°C)]]="",_xlfn.XLOOKUP(Table2[[#This Row],[State]],'pivot tables'!$T$2:$T$33,'pivot tables'!$W$2:$W$33),Table2[[#This Row],[Min_Temperature(°C)]])</f>
        <v>23.946000000000002</v>
      </c>
    </row>
    <row r="58" spans="1:25" x14ac:dyDescent="0.3">
      <c r="A58" s="5" t="s">
        <v>32</v>
      </c>
      <c r="B58" s="4">
        <v>2011</v>
      </c>
      <c r="C58" s="5" t="s">
        <v>120</v>
      </c>
      <c r="D58" s="5" t="str">
        <f>PROPER(TRIM(Table2[[#This Row],[Season]]))</f>
        <v>Summer</v>
      </c>
      <c r="E58" s="5" t="str">
        <f>IF(Table2[[#This Row],[Season]]="",_xlfn.XLOOKUP(Table2[[#This Row],[State]],'pivot tables'!$F$3:$F$33,'pivot tables'!$G$3:$G$33),Table2[[#This Row],[Season]])</f>
        <v>Summer</v>
      </c>
      <c r="F58" s="5" t="s">
        <v>36</v>
      </c>
      <c r="G58" s="16">
        <v>832</v>
      </c>
      <c r="H58" s="16">
        <f>IF(Table2[[#This Row],[Area(hectare)]]="",IFERROR(Table2[[#This Row],[Production(Tones)]]/Table2[[#This Row],[Yield blanks]],""),Table2[[#This Row],[Area(hectare)]])</f>
        <v>832</v>
      </c>
      <c r="I58" s="16">
        <v>317</v>
      </c>
      <c r="J58" s="16">
        <f>IF(Table2[[#This Row],[Production(Tones)]]="",Table2[[#This Row],[Area Blanks]]*Table2[[#This Row],[Yield]],Table2[[#This Row],[Production(Tones)]])</f>
        <v>317</v>
      </c>
      <c r="K58" s="13">
        <v>1434.588</v>
      </c>
      <c r="L58" s="13">
        <f>IF(Table2[[#This Row],[Annual_Rainfall(mm)]]="",_xlfn.XLOOKUP(Table2[[#This Row],[State]],'pivot tables'!$J$3:$J$32,'pivot tables'!$K$3:$K$32),Table2[[#This Row],[Annual_Rainfall(mm)]])</f>
        <v>1434.588</v>
      </c>
      <c r="M58" s="13" t="str">
        <f>Table2[[#This Row],[Crop]]&amp;Table2[[#This Row],[State]]</f>
        <v>UradPuducherry</v>
      </c>
      <c r="N58" s="13">
        <v>139376.64000000001</v>
      </c>
      <c r="O58" s="13">
        <f>IF(Table2[[#This Row],[Fertilizer(kg)]]="",_xlfn.XLOOKUP(Table2[[#This Row],[crop&amp;state]],'pivot tables'!$O$3:$O$151,'pivot tables'!$P$3:$P$151),Table2[[#This Row],[Fertilizer(kg)]])</f>
        <v>139376.64000000001</v>
      </c>
      <c r="P58" s="13">
        <v>274.56</v>
      </c>
      <c r="Q58" s="13">
        <f>IF(Table2[[#This Row],[Pesticide(kg)]]="",_xlfn.XLOOKUP(Table2[[#This Row],[crop&amp;state]],'pivot tables'!$O$3:$O$151,'pivot tables'!$Q$3:$Q$151),Table2[[#This Row],[Pesticide(kg)]])</f>
        <v>274.56</v>
      </c>
      <c r="R58" s="13">
        <v>0.56299999999999994</v>
      </c>
      <c r="S58" s="13">
        <f>IF(Table2[[#This Row],[Yield]]="",IFERROR(Table2[[#This Row],[Production(Tones)]]/Table2[[#This Row],[Area(hectare)]],""),Table2[[#This Row],[Yield]])</f>
        <v>0.56299999999999994</v>
      </c>
      <c r="T58" s="13">
        <v>27.937999999999999</v>
      </c>
      <c r="U58" s="13">
        <f>IF(Table2[[#This Row],[Avg_Temperature(°C)]]="",IFERROR((Table2[[#This Row],[Max_Temperature(°C)]]+Table2[[#This Row],[Min_Temperature(°C)]])/2,""),Table2[[#This Row],[Avg_Temperature(°C)]])</f>
        <v>27.937999999999999</v>
      </c>
      <c r="V58" s="13">
        <v>32.262</v>
      </c>
      <c r="W58" s="13">
        <f>IF(Table2[[#This Row],[Max_Temperature(°C)]]="",_xlfn.XLOOKUP(Table2[[#This Row],[State]],'pivot tables'!$T$2:$T$33,'pivot tables'!$V$2:$V$33),Table2[[#This Row],[Max_Temperature(°C)]])</f>
        <v>32.262</v>
      </c>
      <c r="X58" s="13">
        <v>23.946000000000002</v>
      </c>
      <c r="Y58" s="31">
        <f>IF(Table2[[#This Row],[Min_Temperature(°C)]]="",_xlfn.XLOOKUP(Table2[[#This Row],[State]],'pivot tables'!$T$2:$T$33,'pivot tables'!$W$2:$W$33),Table2[[#This Row],[Min_Temperature(°C)]])</f>
        <v>23.946000000000002</v>
      </c>
    </row>
    <row r="59" spans="1:25" x14ac:dyDescent="0.3">
      <c r="A59" s="5" t="s">
        <v>13</v>
      </c>
      <c r="B59" s="4">
        <v>2011</v>
      </c>
      <c r="C59" s="5" t="s">
        <v>176</v>
      </c>
      <c r="D59" s="5" t="str">
        <f>PROPER(TRIM(Table2[[#This Row],[Season]]))</f>
        <v>Autumn</v>
      </c>
      <c r="E59" s="5" t="str">
        <f>IF(Table2[[#This Row],[Season]]="",_xlfn.XLOOKUP(Table2[[#This Row],[State]],'pivot tables'!$F$3:$F$33,'pivot tables'!$G$3:$G$33),Table2[[#This Row],[Season]])</f>
        <v>Autumn</v>
      </c>
      <c r="F59" s="5" t="s">
        <v>15</v>
      </c>
      <c r="G59" s="16">
        <v>276486</v>
      </c>
      <c r="H59" s="16">
        <f>IF(Table2[[#This Row],[Area(hectare)]]="",IFERROR(Table2[[#This Row],[Production(Tones)]]/Table2[[#This Row],[Yield blanks]],""),Table2[[#This Row],[Area(hectare)]])</f>
        <v>276486</v>
      </c>
      <c r="I59" s="16">
        <v>338015</v>
      </c>
      <c r="J59" s="16">
        <f>IF(Table2[[#This Row],[Production(Tones)]]="",Table2[[#This Row],[Area Blanks]]*Table2[[#This Row],[Yield]],Table2[[#This Row],[Production(Tones)]])</f>
        <v>338015</v>
      </c>
      <c r="K59" s="13">
        <v>1743.4</v>
      </c>
      <c r="L59" s="13">
        <f>IF(Table2[[#This Row],[Annual_Rainfall(mm)]]="",_xlfn.XLOOKUP(Table2[[#This Row],[State]],'pivot tables'!$J$3:$J$32,'pivot tables'!$K$3:$K$32),Table2[[#This Row],[Annual_Rainfall(mm)]])</f>
        <v>1743.4</v>
      </c>
      <c r="M59" s="13" t="str">
        <f>Table2[[#This Row],[Crop]]&amp;Table2[[#This Row],[State]]</f>
        <v>RiceAssam</v>
      </c>
      <c r="N59" s="13">
        <v>46316934.719999999</v>
      </c>
      <c r="O59" s="13">
        <f>IF(Table2[[#This Row],[Fertilizer(kg)]]="",_xlfn.XLOOKUP(Table2[[#This Row],[crop&amp;state]],'pivot tables'!$O$3:$O$151,'pivot tables'!$P$3:$P$151),Table2[[#This Row],[Fertilizer(kg)]])</f>
        <v>46316934.719999999</v>
      </c>
      <c r="P59" s="13">
        <v>91240.38</v>
      </c>
      <c r="Q59" s="13">
        <f>IF(Table2[[#This Row],[Pesticide(kg)]]="",_xlfn.XLOOKUP(Table2[[#This Row],[crop&amp;state]],'pivot tables'!$O$3:$O$151,'pivot tables'!$Q$3:$Q$151),Table2[[#This Row],[Pesticide(kg)]])</f>
        <v>91240.38</v>
      </c>
      <c r="R59" s="13">
        <v>1.2689999999999999</v>
      </c>
      <c r="S59" s="13">
        <f>IF(Table2[[#This Row],[Yield]]="",IFERROR(Table2[[#This Row],[Production(Tones)]]/Table2[[#This Row],[Area(hectare)]],""),Table2[[#This Row],[Yield]])</f>
        <v>1.2689999999999999</v>
      </c>
      <c r="T59" s="13">
        <v>23.536000000000001</v>
      </c>
      <c r="U59" s="13">
        <f>IF(Table2[[#This Row],[Avg_Temperature(°C)]]="",IFERROR((Table2[[#This Row],[Max_Temperature(°C)]]+Table2[[#This Row],[Min_Temperature(°C)]])/2,""),Table2[[#This Row],[Avg_Temperature(°C)]])</f>
        <v>23.536000000000001</v>
      </c>
      <c r="V59" s="13">
        <v>32.331000000000003</v>
      </c>
      <c r="W59" s="13">
        <f>IF(Table2[[#This Row],[Max_Temperature(°C)]]="",_xlfn.XLOOKUP(Table2[[#This Row],[State]],'pivot tables'!$T$2:$T$33,'pivot tables'!$V$2:$V$33),Table2[[#This Row],[Max_Temperature(°C)]])</f>
        <v>32.331000000000003</v>
      </c>
      <c r="X59" s="13">
        <v>15.608000000000001</v>
      </c>
      <c r="Y59" s="31">
        <f>IF(Table2[[#This Row],[Min_Temperature(°C)]]="",_xlfn.XLOOKUP(Table2[[#This Row],[State]],'pivot tables'!$T$2:$T$33,'pivot tables'!$W$2:$W$33),Table2[[#This Row],[Min_Temperature(°C)]])</f>
        <v>15.608000000000001</v>
      </c>
    </row>
    <row r="60" spans="1:25" x14ac:dyDescent="0.3">
      <c r="A60" s="5" t="s">
        <v>13</v>
      </c>
      <c r="B60" s="4">
        <v>2011</v>
      </c>
      <c r="C60" s="5" t="s">
        <v>120</v>
      </c>
      <c r="D60" s="5" t="str">
        <f>PROPER(TRIM(Table2[[#This Row],[Season]]))</f>
        <v>Summer</v>
      </c>
      <c r="E60" s="5" t="str">
        <f>IF(Table2[[#This Row],[Season]]="",_xlfn.XLOOKUP(Table2[[#This Row],[State]],'pivot tables'!$F$3:$F$33,'pivot tables'!$G$3:$G$33),Table2[[#This Row],[Season]])</f>
        <v>Summer</v>
      </c>
      <c r="F60" s="5" t="s">
        <v>15</v>
      </c>
      <c r="G60" s="16">
        <v>393619</v>
      </c>
      <c r="H60" s="16">
        <f>IF(Table2[[#This Row],[Area(hectare)]]="",IFERROR(Table2[[#This Row],[Production(Tones)]]/Table2[[#This Row],[Yield blanks]],""),Table2[[#This Row],[Area(hectare)]])</f>
        <v>393619</v>
      </c>
      <c r="I60" s="16">
        <v>1080072</v>
      </c>
      <c r="J60" s="16">
        <f>IF(Table2[[#This Row],[Production(Tones)]]="",Table2[[#This Row],[Area Blanks]]*Table2[[#This Row],[Yield]],Table2[[#This Row],[Production(Tones)]])</f>
        <v>1080072</v>
      </c>
      <c r="K60" s="13">
        <v>1743.4</v>
      </c>
      <c r="L60" s="13">
        <f>IF(Table2[[#This Row],[Annual_Rainfall(mm)]]="",_xlfn.XLOOKUP(Table2[[#This Row],[State]],'pivot tables'!$J$3:$J$32,'pivot tables'!$K$3:$K$32),Table2[[#This Row],[Annual_Rainfall(mm)]])</f>
        <v>1743.4</v>
      </c>
      <c r="M60" s="13" t="str">
        <f>Table2[[#This Row],[Crop]]&amp;Table2[[#This Row],[State]]</f>
        <v>RiceAssam</v>
      </c>
      <c r="N60" s="13">
        <v>65939054.880000003</v>
      </c>
      <c r="O60" s="13">
        <f>IF(Table2[[#This Row],[Fertilizer(kg)]]="",_xlfn.XLOOKUP(Table2[[#This Row],[crop&amp;state]],'pivot tables'!$O$3:$O$151,'pivot tables'!$P$3:$P$151),Table2[[#This Row],[Fertilizer(kg)]])</f>
        <v>65939054.880000003</v>
      </c>
      <c r="P60" s="13">
        <v>129894.27</v>
      </c>
      <c r="Q60" s="13">
        <f>IF(Table2[[#This Row],[Pesticide(kg)]]="",_xlfn.XLOOKUP(Table2[[#This Row],[crop&amp;state]],'pivot tables'!$O$3:$O$151,'pivot tables'!$Q$3:$Q$151),Table2[[#This Row],[Pesticide(kg)]])</f>
        <v>129894.27</v>
      </c>
      <c r="R60" s="13">
        <v>2.4900000000000002</v>
      </c>
      <c r="S60" s="13">
        <f>IF(Table2[[#This Row],[Yield]]="",IFERROR(Table2[[#This Row],[Production(Tones)]]/Table2[[#This Row],[Area(hectare)]],""),Table2[[#This Row],[Yield]])</f>
        <v>2.4900000000000002</v>
      </c>
      <c r="T60" s="13">
        <v>23.536000000000001</v>
      </c>
      <c r="U60" s="13">
        <f>IF(Table2[[#This Row],[Avg_Temperature(°C)]]="",IFERROR((Table2[[#This Row],[Max_Temperature(°C)]]+Table2[[#This Row],[Min_Temperature(°C)]])/2,""),Table2[[#This Row],[Avg_Temperature(°C)]])</f>
        <v>23.536000000000001</v>
      </c>
      <c r="V60" s="13"/>
      <c r="W60" s="13">
        <f>IF(Table2[[#This Row],[Max_Temperature(°C)]]="",_xlfn.XLOOKUP(Table2[[#This Row],[State]],'pivot tables'!$T$2:$T$33,'pivot tables'!$V$2:$V$33),Table2[[#This Row],[Max_Temperature(°C)]])</f>
        <v>33.02698333333332</v>
      </c>
      <c r="X60" s="13">
        <v>15.608000000000001</v>
      </c>
      <c r="Y60" s="31">
        <f>IF(Table2[[#This Row],[Min_Temperature(°C)]]="",_xlfn.XLOOKUP(Table2[[#This Row],[State]],'pivot tables'!$T$2:$T$33,'pivot tables'!$W$2:$W$33),Table2[[#This Row],[Min_Temperature(°C)]])</f>
        <v>15.608000000000001</v>
      </c>
    </row>
    <row r="61" spans="1:25" x14ac:dyDescent="0.3">
      <c r="A61" s="5" t="s">
        <v>13</v>
      </c>
      <c r="B61" s="4">
        <v>2011</v>
      </c>
      <c r="C61" s="5" t="s">
        <v>324</v>
      </c>
      <c r="D61" s="5" t="str">
        <f>PROPER(TRIM(Table2[[#This Row],[Season]]))</f>
        <v>Winter</v>
      </c>
      <c r="E61" s="5" t="str">
        <f>IF(Table2[[#This Row],[Season]]="",_xlfn.XLOOKUP(Table2[[#This Row],[State]],'pivot tables'!$F$3:$F$33,'pivot tables'!$G$3:$G$33),Table2[[#This Row],[Season]])</f>
        <v>Winter</v>
      </c>
      <c r="F61" s="5" t="s">
        <v>15</v>
      </c>
      <c r="G61" s="16">
        <v>1875601</v>
      </c>
      <c r="H61" s="16">
        <f>IF(Table2[[#This Row],[Area(hectare)]]="",IFERROR(Table2[[#This Row],[Production(Tones)]]/Table2[[#This Row],[Yield blanks]],""),Table2[[#This Row],[Area(hectare)]])</f>
        <v>1875601</v>
      </c>
      <c r="I61" s="16">
        <v>3297591</v>
      </c>
      <c r="J61" s="16">
        <f>IF(Table2[[#This Row],[Production(Tones)]]="",Table2[[#This Row],[Area Blanks]]*Table2[[#This Row],[Yield]],Table2[[#This Row],[Production(Tones)]])</f>
        <v>3297591</v>
      </c>
      <c r="K61" s="13">
        <v>1743.4</v>
      </c>
      <c r="L61" s="13">
        <f>IF(Table2[[#This Row],[Annual_Rainfall(mm)]]="",_xlfn.XLOOKUP(Table2[[#This Row],[State]],'pivot tables'!$J$3:$J$32,'pivot tables'!$K$3:$K$32),Table2[[#This Row],[Annual_Rainfall(mm)]])</f>
        <v>1743.4</v>
      </c>
      <c r="M61" s="13" t="str">
        <f>Table2[[#This Row],[Crop]]&amp;Table2[[#This Row],[State]]</f>
        <v>RiceAssam</v>
      </c>
      <c r="N61" s="13"/>
      <c r="O61" s="13">
        <f>IF(Table2[[#This Row],[Fertilizer(kg)]]="",_xlfn.XLOOKUP(Table2[[#This Row],[crop&amp;state]],'pivot tables'!$O$3:$O$151,'pivot tables'!$P$3:$P$151),Table2[[#This Row],[Fertilizer(kg)]])</f>
        <v>128008169.24249999</v>
      </c>
      <c r="P61" s="13">
        <v>618948.32999999996</v>
      </c>
      <c r="Q61" s="13">
        <f>IF(Table2[[#This Row],[Pesticide(kg)]]="",_xlfn.XLOOKUP(Table2[[#This Row],[crop&amp;state]],'pivot tables'!$O$3:$O$151,'pivot tables'!$Q$3:$Q$151),Table2[[#This Row],[Pesticide(kg)]])</f>
        <v>618948.32999999996</v>
      </c>
      <c r="R61" s="13">
        <v>1.7969999999999999</v>
      </c>
      <c r="S61" s="13">
        <f>IF(Table2[[#This Row],[Yield]]="",IFERROR(Table2[[#This Row],[Production(Tones)]]/Table2[[#This Row],[Area(hectare)]],""),Table2[[#This Row],[Yield]])</f>
        <v>1.7969999999999999</v>
      </c>
      <c r="T61" s="13">
        <v>23.536000000000001</v>
      </c>
      <c r="U61" s="13">
        <f>IF(Table2[[#This Row],[Avg_Temperature(°C)]]="",IFERROR((Table2[[#This Row],[Max_Temperature(°C)]]+Table2[[#This Row],[Min_Temperature(°C)]])/2,""),Table2[[#This Row],[Avg_Temperature(°C)]])</f>
        <v>23.536000000000001</v>
      </c>
      <c r="V61" s="13">
        <v>32.331000000000003</v>
      </c>
      <c r="W61" s="13">
        <f>IF(Table2[[#This Row],[Max_Temperature(°C)]]="",_xlfn.XLOOKUP(Table2[[#This Row],[State]],'pivot tables'!$T$2:$T$33,'pivot tables'!$V$2:$V$33),Table2[[#This Row],[Max_Temperature(°C)]])</f>
        <v>32.331000000000003</v>
      </c>
      <c r="X61" s="13"/>
      <c r="Y61" s="31">
        <f>IF(Table2[[#This Row],[Min_Temperature(°C)]]="",_xlfn.XLOOKUP(Table2[[#This Row],[State]],'pivot tables'!$T$2:$T$33,'pivot tables'!$W$2:$W$33),Table2[[#This Row],[Min_Temperature(°C)]])</f>
        <v>16.539220338983057</v>
      </c>
    </row>
    <row r="62" spans="1:25" x14ac:dyDescent="0.3">
      <c r="A62" s="5" t="s">
        <v>18</v>
      </c>
      <c r="B62" s="4">
        <v>2011</v>
      </c>
      <c r="C62" s="5" t="s">
        <v>705</v>
      </c>
      <c r="D62" s="5" t="str">
        <f>PROPER(TRIM(Table2[[#This Row],[Season]]))</f>
        <v>Whole Year</v>
      </c>
      <c r="E62" s="5" t="str">
        <f>IF(Table2[[#This Row],[Season]]="",_xlfn.XLOOKUP(Table2[[#This Row],[State]],'pivot tables'!$F$3:$F$33,'pivot tables'!$G$3:$G$33),Table2[[#This Row],[Season]])</f>
        <v>Whole Year</v>
      </c>
      <c r="F62" s="5" t="s">
        <v>15</v>
      </c>
      <c r="G62" s="16">
        <v>28404</v>
      </c>
      <c r="H62" s="16">
        <f>IF(Table2[[#This Row],[Area(hectare)]]="",IFERROR(Table2[[#This Row],[Production(Tones)]]/Table2[[#This Row],[Yield blanks]],""),Table2[[#This Row],[Area(hectare)]])</f>
        <v>28404</v>
      </c>
      <c r="I62" s="16">
        <v>1052514</v>
      </c>
      <c r="J62" s="16">
        <f>IF(Table2[[#This Row],[Production(Tones)]]="",Table2[[#This Row],[Area Blanks]]*Table2[[#This Row],[Yield]],Table2[[#This Row],[Production(Tones)]])</f>
        <v>1052514</v>
      </c>
      <c r="K62" s="13">
        <v>1743.4</v>
      </c>
      <c r="L62" s="13">
        <f>IF(Table2[[#This Row],[Annual_Rainfall(mm)]]="",_xlfn.XLOOKUP(Table2[[#This Row],[State]],'pivot tables'!$J$3:$J$32,'pivot tables'!$K$3:$K$32),Table2[[#This Row],[Annual_Rainfall(mm)]])</f>
        <v>1743.4</v>
      </c>
      <c r="M62" s="13" t="str">
        <f>Table2[[#This Row],[Crop]]&amp;Table2[[#This Row],[State]]</f>
        <v>SugarcaneAssam</v>
      </c>
      <c r="N62" s="13">
        <v>4758238.08</v>
      </c>
      <c r="O62" s="13">
        <f>IF(Table2[[#This Row],[Fertilizer(kg)]]="",_xlfn.XLOOKUP(Table2[[#This Row],[crop&amp;state]],'pivot tables'!$O$3:$O$151,'pivot tables'!$P$3:$P$151),Table2[[#This Row],[Fertilizer(kg)]])</f>
        <v>4758238.08</v>
      </c>
      <c r="P62" s="13">
        <v>9373.32</v>
      </c>
      <c r="Q62" s="13">
        <f>IF(Table2[[#This Row],[Pesticide(kg)]]="",_xlfn.XLOOKUP(Table2[[#This Row],[crop&amp;state]],'pivot tables'!$O$3:$O$151,'pivot tables'!$Q$3:$Q$151),Table2[[#This Row],[Pesticide(kg)]])</f>
        <v>9373.32</v>
      </c>
      <c r="R62" s="13">
        <v>37.691000000000003</v>
      </c>
      <c r="S62" s="13">
        <f>IF(Table2[[#This Row],[Yield]]="",IFERROR(Table2[[#This Row],[Production(Tones)]]/Table2[[#This Row],[Area(hectare)]],""),Table2[[#This Row],[Yield]])</f>
        <v>37.691000000000003</v>
      </c>
      <c r="T62" s="13">
        <v>23.536000000000001</v>
      </c>
      <c r="U62" s="13">
        <f>IF(Table2[[#This Row],[Avg_Temperature(°C)]]="",IFERROR((Table2[[#This Row],[Max_Temperature(°C)]]+Table2[[#This Row],[Min_Temperature(°C)]])/2,""),Table2[[#This Row],[Avg_Temperature(°C)]])</f>
        <v>23.536000000000001</v>
      </c>
      <c r="V62" s="13">
        <v>32.331000000000003</v>
      </c>
      <c r="W62" s="13">
        <f>IF(Table2[[#This Row],[Max_Temperature(°C)]]="",_xlfn.XLOOKUP(Table2[[#This Row],[State]],'pivot tables'!$T$2:$T$33,'pivot tables'!$V$2:$V$33),Table2[[#This Row],[Max_Temperature(°C)]])</f>
        <v>32.331000000000003</v>
      </c>
      <c r="X62" s="13">
        <v>15.608000000000001</v>
      </c>
      <c r="Y62" s="31">
        <f>IF(Table2[[#This Row],[Min_Temperature(°C)]]="",_xlfn.XLOOKUP(Table2[[#This Row],[State]],'pivot tables'!$T$2:$T$33,'pivot tables'!$W$2:$W$33),Table2[[#This Row],[Min_Temperature(°C)]])</f>
        <v>15.608000000000001</v>
      </c>
    </row>
    <row r="63" spans="1:25" x14ac:dyDescent="0.3">
      <c r="A63" s="5" t="s">
        <v>32</v>
      </c>
      <c r="B63" s="4">
        <v>2011</v>
      </c>
      <c r="C63" s="5" t="s">
        <v>27</v>
      </c>
      <c r="D63" s="5" t="str">
        <f>PROPER(TRIM(Table2[[#This Row],[Season]]))</f>
        <v>Rabi</v>
      </c>
      <c r="E63" s="5" t="str">
        <f>IF(Table2[[#This Row],[Season]]="",_xlfn.XLOOKUP(Table2[[#This Row],[State]],'pivot tables'!$F$3:$F$33,'pivot tables'!$G$3:$G$33),Table2[[#This Row],[Season]])</f>
        <v>Rabi</v>
      </c>
      <c r="F63" s="5" t="s">
        <v>15</v>
      </c>
      <c r="G63" s="16">
        <v>53669</v>
      </c>
      <c r="H63" s="16">
        <f>IF(Table2[[#This Row],[Area(hectare)]]="",IFERROR(Table2[[#This Row],[Production(Tones)]]/Table2[[#This Row],[Yield blanks]],""),Table2[[#This Row],[Area(hectare)]])</f>
        <v>53669</v>
      </c>
      <c r="I63" s="16">
        <v>29832</v>
      </c>
      <c r="J63" s="16">
        <f>IF(Table2[[#This Row],[Production(Tones)]]="",Table2[[#This Row],[Area Blanks]]*Table2[[#This Row],[Yield]],Table2[[#This Row],[Production(Tones)]])</f>
        <v>29832</v>
      </c>
      <c r="K63" s="13">
        <v>1743.4</v>
      </c>
      <c r="L63" s="13">
        <f>IF(Table2[[#This Row],[Annual_Rainfall(mm)]]="",_xlfn.XLOOKUP(Table2[[#This Row],[State]],'pivot tables'!$J$3:$J$32,'pivot tables'!$K$3:$K$32),Table2[[#This Row],[Annual_Rainfall(mm)]])</f>
        <v>1743.4</v>
      </c>
      <c r="M63" s="13" t="str">
        <f>Table2[[#This Row],[Crop]]&amp;Table2[[#This Row],[State]]</f>
        <v>UradAssam</v>
      </c>
      <c r="N63" s="13">
        <v>8990630.8800000008</v>
      </c>
      <c r="O63" s="13">
        <f>IF(Table2[[#This Row],[Fertilizer(kg)]]="",_xlfn.XLOOKUP(Table2[[#This Row],[crop&amp;state]],'pivot tables'!$O$3:$O$151,'pivot tables'!$P$3:$P$151),Table2[[#This Row],[Fertilizer(kg)]])</f>
        <v>8990630.8800000008</v>
      </c>
      <c r="P63" s="13">
        <v>17710.77</v>
      </c>
      <c r="Q63" s="13">
        <f>IF(Table2[[#This Row],[Pesticide(kg)]]="",_xlfn.XLOOKUP(Table2[[#This Row],[crop&amp;state]],'pivot tables'!$O$3:$O$151,'pivot tables'!$Q$3:$Q$151),Table2[[#This Row],[Pesticide(kg)]])</f>
        <v>17710.77</v>
      </c>
      <c r="R63" s="13">
        <v>0.56599999999999995</v>
      </c>
      <c r="S63" s="13">
        <f>IF(Table2[[#This Row],[Yield]]="",IFERROR(Table2[[#This Row],[Production(Tones)]]/Table2[[#This Row],[Area(hectare)]],""),Table2[[#This Row],[Yield]])</f>
        <v>0.56599999999999995</v>
      </c>
      <c r="T63" s="13">
        <v>23.536000000000001</v>
      </c>
      <c r="U63" s="13">
        <f>IF(Table2[[#This Row],[Avg_Temperature(°C)]]="",IFERROR((Table2[[#This Row],[Max_Temperature(°C)]]+Table2[[#This Row],[Min_Temperature(°C)]])/2,""),Table2[[#This Row],[Avg_Temperature(°C)]])</f>
        <v>23.536000000000001</v>
      </c>
      <c r="V63" s="13">
        <v>32.331000000000003</v>
      </c>
      <c r="W63" s="13">
        <f>IF(Table2[[#This Row],[Max_Temperature(°C)]]="",_xlfn.XLOOKUP(Table2[[#This Row],[State]],'pivot tables'!$T$2:$T$33,'pivot tables'!$V$2:$V$33),Table2[[#This Row],[Max_Temperature(°C)]])</f>
        <v>32.331000000000003</v>
      </c>
      <c r="X63" s="13">
        <v>15.608000000000001</v>
      </c>
      <c r="Y63" s="31">
        <f>IF(Table2[[#This Row],[Min_Temperature(°C)]]="",_xlfn.XLOOKUP(Table2[[#This Row],[State]],'pivot tables'!$T$2:$T$33,'pivot tables'!$W$2:$W$33),Table2[[#This Row],[Min_Temperature(°C)]])</f>
        <v>15.608000000000001</v>
      </c>
    </row>
    <row r="64" spans="1:25" x14ac:dyDescent="0.3">
      <c r="A64" s="5" t="s">
        <v>20</v>
      </c>
      <c r="B64" s="4">
        <v>2011</v>
      </c>
      <c r="C64" s="5" t="s">
        <v>27</v>
      </c>
      <c r="D64" s="5" t="str">
        <f>PROPER(TRIM(Table2[[#This Row],[Season]]))</f>
        <v>Rabi</v>
      </c>
      <c r="E64" s="5" t="str">
        <f>IF(Table2[[#This Row],[Season]]="",_xlfn.XLOOKUP(Table2[[#This Row],[State]],'pivot tables'!$F$3:$F$33,'pivot tables'!$G$3:$G$33),Table2[[#This Row],[Season]])</f>
        <v>Rabi</v>
      </c>
      <c r="F64" s="5" t="s">
        <v>15</v>
      </c>
      <c r="G64" s="16">
        <v>40194</v>
      </c>
      <c r="H64" s="16">
        <f>IF(Table2[[#This Row],[Area(hectare)]]="",IFERROR(Table2[[#This Row],[Production(Tones)]]/Table2[[#This Row],[Yield blanks]],""),Table2[[#This Row],[Area(hectare)]])</f>
        <v>40194</v>
      </c>
      <c r="I64" s="16">
        <v>48592</v>
      </c>
      <c r="J64" s="16">
        <f>IF(Table2[[#This Row],[Production(Tones)]]="",Table2[[#This Row],[Area Blanks]]*Table2[[#This Row],[Yield]],Table2[[#This Row],[Production(Tones)]])</f>
        <v>48592</v>
      </c>
      <c r="K64" s="13">
        <v>1743.4</v>
      </c>
      <c r="L64" s="13">
        <f>IF(Table2[[#This Row],[Annual_Rainfall(mm)]]="",_xlfn.XLOOKUP(Table2[[#This Row],[State]],'pivot tables'!$J$3:$J$32,'pivot tables'!$K$3:$K$32),Table2[[#This Row],[Annual_Rainfall(mm)]])</f>
        <v>1743.4</v>
      </c>
      <c r="M64" s="13" t="str">
        <f>Table2[[#This Row],[Crop]]&amp;Table2[[#This Row],[State]]</f>
        <v>WheatAssam</v>
      </c>
      <c r="N64" s="13">
        <v>6733298.8799999999</v>
      </c>
      <c r="O64" s="13">
        <f>IF(Table2[[#This Row],[Fertilizer(kg)]]="",_xlfn.XLOOKUP(Table2[[#This Row],[crop&amp;state]],'pivot tables'!$O$3:$O$151,'pivot tables'!$P$3:$P$151),Table2[[#This Row],[Fertilizer(kg)]])</f>
        <v>6733298.8799999999</v>
      </c>
      <c r="P64" s="13">
        <v>13264.02</v>
      </c>
      <c r="Q64" s="13">
        <f>IF(Table2[[#This Row],[Pesticide(kg)]]="",_xlfn.XLOOKUP(Table2[[#This Row],[crop&amp;state]],'pivot tables'!$O$3:$O$151,'pivot tables'!$Q$3:$Q$151),Table2[[#This Row],[Pesticide(kg)]])</f>
        <v>13264.02</v>
      </c>
      <c r="R64" s="13">
        <v>1.17</v>
      </c>
      <c r="S64" s="13">
        <f>IF(Table2[[#This Row],[Yield]]="",IFERROR(Table2[[#This Row],[Production(Tones)]]/Table2[[#This Row],[Area(hectare)]],""),Table2[[#This Row],[Yield]])</f>
        <v>1.17</v>
      </c>
      <c r="T64" s="13">
        <v>23.536000000000001</v>
      </c>
      <c r="U64" s="13">
        <f>IF(Table2[[#This Row],[Avg_Temperature(°C)]]="",IFERROR((Table2[[#This Row],[Max_Temperature(°C)]]+Table2[[#This Row],[Min_Temperature(°C)]])/2,""),Table2[[#This Row],[Avg_Temperature(°C)]])</f>
        <v>23.536000000000001</v>
      </c>
      <c r="V64" s="13">
        <v>32.331000000000003</v>
      </c>
      <c r="W64" s="13">
        <f>IF(Table2[[#This Row],[Max_Temperature(°C)]]="",_xlfn.XLOOKUP(Table2[[#This Row],[State]],'pivot tables'!$T$2:$T$33,'pivot tables'!$V$2:$V$33),Table2[[#This Row],[Max_Temperature(°C)]])</f>
        <v>32.331000000000003</v>
      </c>
      <c r="X64" s="13" t="s">
        <v>151</v>
      </c>
      <c r="Y64" s="31" t="str">
        <f>IF(Table2[[#This Row],[Min_Temperature(°C)]]="",_xlfn.XLOOKUP(Table2[[#This Row],[State]],'pivot tables'!$T$2:$T$33,'pivot tables'!$W$2:$W$33),Table2[[#This Row],[Min_Temperature(°C)]])</f>
        <v>15.61</v>
      </c>
    </row>
    <row r="65" spans="1:25" x14ac:dyDescent="0.3">
      <c r="A65" s="5" t="s">
        <v>22</v>
      </c>
      <c r="B65" s="4">
        <v>2011</v>
      </c>
      <c r="C65" s="5" t="s">
        <v>49</v>
      </c>
      <c r="D65" s="5" t="str">
        <f>PROPER(TRIM(Table2[[#This Row],[Season]]))</f>
        <v>Kharif</v>
      </c>
      <c r="E65" s="5" t="str">
        <f>IF(Table2[[#This Row],[Season]]="",_xlfn.XLOOKUP(Table2[[#This Row],[State]],'pivot tables'!$F$3:$F$33,'pivot tables'!$G$3:$G$33),Table2[[#This Row],[Season]])</f>
        <v>Kharif</v>
      </c>
      <c r="F65" s="5" t="s">
        <v>52</v>
      </c>
      <c r="G65" s="16">
        <v>37057</v>
      </c>
      <c r="H65" s="16">
        <f>IF(Table2[[#This Row],[Area(hectare)]]="",IFERROR(Table2[[#This Row],[Production(Tones)]]/Table2[[#This Row],[Yield blanks]],""),Table2[[#This Row],[Area(hectare)]])</f>
        <v>37057</v>
      </c>
      <c r="I65" s="16">
        <v>31267</v>
      </c>
      <c r="J65" s="16">
        <f>IF(Table2[[#This Row],[Production(Tones)]]="",Table2[[#This Row],[Area Blanks]]*Table2[[#This Row],[Yield]],Table2[[#This Row],[Production(Tones)]])</f>
        <v>31267</v>
      </c>
      <c r="K65" s="13">
        <v>861.9</v>
      </c>
      <c r="L65" s="13">
        <f>IF(Table2[[#This Row],[Annual_Rainfall(mm)]]="",_xlfn.XLOOKUP(Table2[[#This Row],[State]],'pivot tables'!$J$3:$J$32,'pivot tables'!$K$3:$K$32),Table2[[#This Row],[Annual_Rainfall(mm)]])</f>
        <v>861.9</v>
      </c>
      <c r="M65" s="13" t="str">
        <f>Table2[[#This Row],[Crop]]&amp;Table2[[#This Row],[State]]</f>
        <v>RagiAndhra Pradesh</v>
      </c>
      <c r="N65" s="13">
        <v>6207788.6399999997</v>
      </c>
      <c r="O65" s="13">
        <f>IF(Table2[[#This Row],[Fertilizer(kg)]]="",_xlfn.XLOOKUP(Table2[[#This Row],[crop&amp;state]],'pivot tables'!$O$3:$O$151,'pivot tables'!$P$3:$P$151),Table2[[#This Row],[Fertilizer(kg)]])</f>
        <v>6207788.6399999997</v>
      </c>
      <c r="P65" s="13">
        <v>12228.81</v>
      </c>
      <c r="Q65" s="13">
        <f>IF(Table2[[#This Row],[Pesticide(kg)]]="",_xlfn.XLOOKUP(Table2[[#This Row],[crop&amp;state]],'pivot tables'!$O$3:$O$151,'pivot tables'!$Q$3:$Q$151),Table2[[#This Row],[Pesticide(kg)]])</f>
        <v>12228.81</v>
      </c>
      <c r="R65" s="13">
        <v>0.99399999999999999</v>
      </c>
      <c r="S65" s="13">
        <f>IF(Table2[[#This Row],[Yield]]="",IFERROR(Table2[[#This Row],[Production(Tones)]]/Table2[[#This Row],[Area(hectare)]],""),Table2[[#This Row],[Yield]])</f>
        <v>0.99399999999999999</v>
      </c>
      <c r="T65" s="13">
        <v>28.331</v>
      </c>
      <c r="U65" s="13">
        <f>IF(Table2[[#This Row],[Avg_Temperature(°C)]]="",IFERROR((Table2[[#This Row],[Max_Temperature(°C)]]+Table2[[#This Row],[Min_Temperature(°C)]])/2,""),Table2[[#This Row],[Avg_Temperature(°C)]])</f>
        <v>28.331</v>
      </c>
      <c r="V65" s="13">
        <v>38.133000000000003</v>
      </c>
      <c r="W65" s="13">
        <f>IF(Table2[[#This Row],[Max_Temperature(°C)]]="",_xlfn.XLOOKUP(Table2[[#This Row],[State]],'pivot tables'!$T$2:$T$33,'pivot tables'!$V$2:$V$33),Table2[[#This Row],[Max_Temperature(°C)]])</f>
        <v>38.133000000000003</v>
      </c>
      <c r="X65" s="13">
        <v>19.902999999999999</v>
      </c>
      <c r="Y65" s="31">
        <f>IF(Table2[[#This Row],[Min_Temperature(°C)]]="",_xlfn.XLOOKUP(Table2[[#This Row],[State]],'pivot tables'!$T$2:$T$33,'pivot tables'!$W$2:$W$33),Table2[[#This Row],[Min_Temperature(°C)]])</f>
        <v>19.902999999999999</v>
      </c>
    </row>
    <row r="66" spans="1:25" x14ac:dyDescent="0.3">
      <c r="A66" s="5" t="s">
        <v>22</v>
      </c>
      <c r="B66" s="4">
        <v>2011</v>
      </c>
      <c r="C66" s="5" t="s">
        <v>27</v>
      </c>
      <c r="D66" s="5" t="str">
        <f>PROPER(TRIM(Table2[[#This Row],[Season]]))</f>
        <v>Rabi</v>
      </c>
      <c r="E66" s="5" t="str">
        <f>IF(Table2[[#This Row],[Season]]="",_xlfn.XLOOKUP(Table2[[#This Row],[State]],'pivot tables'!$F$3:$F$33,'pivot tables'!$G$3:$G$33),Table2[[#This Row],[Season]])</f>
        <v>Rabi</v>
      </c>
      <c r="F66" s="5" t="s">
        <v>52</v>
      </c>
      <c r="G66" s="16">
        <v>5379</v>
      </c>
      <c r="H66" s="16">
        <f>IF(Table2[[#This Row],[Area(hectare)]]="",IFERROR(Table2[[#This Row],[Production(Tones)]]/Table2[[#This Row],[Yield blanks]],""),Table2[[#This Row],[Area(hectare)]])</f>
        <v>5379</v>
      </c>
      <c r="I66" s="16">
        <v>9505</v>
      </c>
      <c r="J66" s="16">
        <f>IF(Table2[[#This Row],[Production(Tones)]]="",Table2[[#This Row],[Area Blanks]]*Table2[[#This Row],[Yield]],Table2[[#This Row],[Production(Tones)]])</f>
        <v>9505</v>
      </c>
      <c r="K66" s="13"/>
      <c r="L66" s="13">
        <f>IF(Table2[[#This Row],[Annual_Rainfall(mm)]]="",_xlfn.XLOOKUP(Table2[[#This Row],[State]],'pivot tables'!$J$3:$J$32,'pivot tables'!$K$3:$K$32),Table2[[#This Row],[Annual_Rainfall(mm)]])</f>
        <v>956.04893617021185</v>
      </c>
      <c r="M66" s="13" t="str">
        <f>Table2[[#This Row],[Crop]]&amp;Table2[[#This Row],[State]]</f>
        <v>RagiAndhra Pradesh</v>
      </c>
      <c r="N66" s="13">
        <v>901090.08</v>
      </c>
      <c r="O66" s="13">
        <f>IF(Table2[[#This Row],[Fertilizer(kg)]]="",_xlfn.XLOOKUP(Table2[[#This Row],[crop&amp;state]],'pivot tables'!$O$3:$O$151,'pivot tables'!$P$3:$P$151),Table2[[#This Row],[Fertilizer(kg)]])</f>
        <v>901090.08</v>
      </c>
      <c r="P66" s="13">
        <v>1775.07</v>
      </c>
      <c r="Q66" s="13">
        <f>IF(Table2[[#This Row],[Pesticide(kg)]]="",_xlfn.XLOOKUP(Table2[[#This Row],[crop&amp;state]],'pivot tables'!$O$3:$O$151,'pivot tables'!$Q$3:$Q$151),Table2[[#This Row],[Pesticide(kg)]])</f>
        <v>1775.07</v>
      </c>
      <c r="R66" s="13">
        <v>1.6910000000000001</v>
      </c>
      <c r="S66" s="13">
        <f>IF(Table2[[#This Row],[Yield]]="",IFERROR(Table2[[#This Row],[Production(Tones)]]/Table2[[#This Row],[Area(hectare)]],""),Table2[[#This Row],[Yield]])</f>
        <v>1.6910000000000001</v>
      </c>
      <c r="T66" s="13">
        <v>28.331</v>
      </c>
      <c r="U66" s="13">
        <f>IF(Table2[[#This Row],[Avg_Temperature(°C)]]="",IFERROR((Table2[[#This Row],[Max_Temperature(°C)]]+Table2[[#This Row],[Min_Temperature(°C)]])/2,""),Table2[[#This Row],[Avg_Temperature(°C)]])</f>
        <v>28.331</v>
      </c>
      <c r="V66" s="13">
        <v>38.133000000000003</v>
      </c>
      <c r="W66" s="13">
        <f>IF(Table2[[#This Row],[Max_Temperature(°C)]]="",_xlfn.XLOOKUP(Table2[[#This Row],[State]],'pivot tables'!$T$2:$T$33,'pivot tables'!$V$2:$V$33),Table2[[#This Row],[Max_Temperature(°C)]])</f>
        <v>38.133000000000003</v>
      </c>
      <c r="X66" s="13">
        <v>19.902999999999999</v>
      </c>
      <c r="Y66" s="31">
        <f>IF(Table2[[#This Row],[Min_Temperature(°C)]]="",_xlfn.XLOOKUP(Table2[[#This Row],[State]],'pivot tables'!$T$2:$T$33,'pivot tables'!$W$2:$W$33),Table2[[#This Row],[Min_Temperature(°C)]])</f>
        <v>19.902999999999999</v>
      </c>
    </row>
    <row r="67" spans="1:25" x14ac:dyDescent="0.3">
      <c r="A67" s="5" t="s">
        <v>13</v>
      </c>
      <c r="B67" s="4">
        <v>2011</v>
      </c>
      <c r="C67" s="5" t="s">
        <v>49</v>
      </c>
      <c r="D67" s="5" t="str">
        <f>PROPER(TRIM(Table2[[#This Row],[Season]]))</f>
        <v>Kharif</v>
      </c>
      <c r="E67" s="5" t="str">
        <f>IF(Table2[[#This Row],[Season]]="",_xlfn.XLOOKUP(Table2[[#This Row],[State]],'pivot tables'!$F$3:$F$33,'pivot tables'!$G$3:$G$33),Table2[[#This Row],[Season]])</f>
        <v>Kharif</v>
      </c>
      <c r="F67" s="5" t="s">
        <v>52</v>
      </c>
      <c r="G67" s="16">
        <v>2873949</v>
      </c>
      <c r="H67" s="16">
        <f>IF(Table2[[#This Row],[Area(hectare)]]="",IFERROR(Table2[[#This Row],[Production(Tones)]]/Table2[[#This Row],[Yield blanks]],""),Table2[[#This Row],[Area(hectare)]])</f>
        <v>2873949</v>
      </c>
      <c r="I67" s="16">
        <v>8563334</v>
      </c>
      <c r="J67" s="16">
        <f>IF(Table2[[#This Row],[Production(Tones)]]="",Table2[[#This Row],[Area Blanks]]*Table2[[#This Row],[Yield]],Table2[[#This Row],[Production(Tones)]])</f>
        <v>8563334</v>
      </c>
      <c r="K67" s="13">
        <v>861.9</v>
      </c>
      <c r="L67" s="13">
        <f>IF(Table2[[#This Row],[Annual_Rainfall(mm)]]="",_xlfn.XLOOKUP(Table2[[#This Row],[State]],'pivot tables'!$J$3:$J$32,'pivot tables'!$K$3:$K$32),Table2[[#This Row],[Annual_Rainfall(mm)]])</f>
        <v>861.9</v>
      </c>
      <c r="M67" s="13" t="str">
        <f>Table2[[#This Row],[Crop]]&amp;Table2[[#This Row],[State]]</f>
        <v>RiceAndhra Pradesh</v>
      </c>
      <c r="N67" s="13">
        <v>481443936.5</v>
      </c>
      <c r="O67" s="13">
        <f>IF(Table2[[#This Row],[Fertilizer(kg)]]="",_xlfn.XLOOKUP(Table2[[#This Row],[crop&amp;state]],'pivot tables'!$O$3:$O$151,'pivot tables'!$P$3:$P$151),Table2[[#This Row],[Fertilizer(kg)]])</f>
        <v>481443936.5</v>
      </c>
      <c r="P67" s="13">
        <v>948403.17</v>
      </c>
      <c r="Q67" s="13">
        <f>IF(Table2[[#This Row],[Pesticide(kg)]]="",_xlfn.XLOOKUP(Table2[[#This Row],[crop&amp;state]],'pivot tables'!$O$3:$O$151,'pivot tables'!$Q$3:$Q$151),Table2[[#This Row],[Pesticide(kg)]])</f>
        <v>948403.17</v>
      </c>
      <c r="R67" s="13">
        <v>2.9089999999999998</v>
      </c>
      <c r="S67" s="13">
        <f>IF(Table2[[#This Row],[Yield]]="",IFERROR(Table2[[#This Row],[Production(Tones)]]/Table2[[#This Row],[Area(hectare)]],""),Table2[[#This Row],[Yield]])</f>
        <v>2.9089999999999998</v>
      </c>
      <c r="T67" s="13">
        <v>28.331</v>
      </c>
      <c r="U67" s="13">
        <f>IF(Table2[[#This Row],[Avg_Temperature(°C)]]="",IFERROR((Table2[[#This Row],[Max_Temperature(°C)]]+Table2[[#This Row],[Min_Temperature(°C)]])/2,""),Table2[[#This Row],[Avg_Temperature(°C)]])</f>
        <v>28.331</v>
      </c>
      <c r="V67" s="13"/>
      <c r="W67" s="13">
        <f>IF(Table2[[#This Row],[Max_Temperature(°C)]]="",_xlfn.XLOOKUP(Table2[[#This Row],[State]],'pivot tables'!$T$2:$T$33,'pivot tables'!$V$2:$V$33),Table2[[#This Row],[Max_Temperature(°C)]])</f>
        <v>37.972936842105277</v>
      </c>
      <c r="X67" s="13">
        <v>19.902999999999999</v>
      </c>
      <c r="Y67" s="31">
        <f>IF(Table2[[#This Row],[Min_Temperature(°C)]]="",_xlfn.XLOOKUP(Table2[[#This Row],[State]],'pivot tables'!$T$2:$T$33,'pivot tables'!$W$2:$W$33),Table2[[#This Row],[Min_Temperature(°C)]])</f>
        <v>19.902999999999999</v>
      </c>
    </row>
    <row r="68" spans="1:25" x14ac:dyDescent="0.3">
      <c r="A68" s="5" t="s">
        <v>13</v>
      </c>
      <c r="B68" s="4">
        <v>2011</v>
      </c>
      <c r="C68" s="5" t="s">
        <v>27</v>
      </c>
      <c r="D68" s="5" t="str">
        <f>PROPER(TRIM(Table2[[#This Row],[Season]]))</f>
        <v>Rabi</v>
      </c>
      <c r="E68" s="5" t="str">
        <f>IF(Table2[[#This Row],[Season]]="",_xlfn.XLOOKUP(Table2[[#This Row],[State]],'pivot tables'!$F$3:$F$33,'pivot tables'!$G$3:$G$33),Table2[[#This Row],[Season]])</f>
        <v>Rabi</v>
      </c>
      <c r="F68" s="5" t="s">
        <v>52</v>
      </c>
      <c r="G68" s="16">
        <v>1221899</v>
      </c>
      <c r="H68" s="16">
        <f>IF(Table2[[#This Row],[Area(hectare)]]="",IFERROR(Table2[[#This Row],[Production(Tones)]]/Table2[[#This Row],[Yield blanks]],""),Table2[[#This Row],[Area(hectare)]])</f>
        <v>1221899</v>
      </c>
      <c r="I68" s="16">
        <v>4328458</v>
      </c>
      <c r="J68" s="16">
        <f>IF(Table2[[#This Row],[Production(Tones)]]="",Table2[[#This Row],[Area Blanks]]*Table2[[#This Row],[Yield]],Table2[[#This Row],[Production(Tones)]])</f>
        <v>4328458</v>
      </c>
      <c r="K68" s="13">
        <v>861.9</v>
      </c>
      <c r="L68" s="13">
        <f>IF(Table2[[#This Row],[Annual_Rainfall(mm)]]="",_xlfn.XLOOKUP(Table2[[#This Row],[State]],'pivot tables'!$J$3:$J$32,'pivot tables'!$K$3:$K$32),Table2[[#This Row],[Annual_Rainfall(mm)]])</f>
        <v>861.9</v>
      </c>
      <c r="M68" s="13" t="str">
        <f>Table2[[#This Row],[Crop]]&amp;Table2[[#This Row],[State]]</f>
        <v>RiceAndhra Pradesh</v>
      </c>
      <c r="N68" s="13">
        <v>204692520.5</v>
      </c>
      <c r="O68" s="13">
        <f>IF(Table2[[#This Row],[Fertilizer(kg)]]="",_xlfn.XLOOKUP(Table2[[#This Row],[crop&amp;state]],'pivot tables'!$O$3:$O$151,'pivot tables'!$P$3:$P$151),Table2[[#This Row],[Fertilizer(kg)]])</f>
        <v>204692520.5</v>
      </c>
      <c r="P68" s="13">
        <v>403226.67</v>
      </c>
      <c r="Q68" s="13">
        <f>IF(Table2[[#This Row],[Pesticide(kg)]]="",_xlfn.XLOOKUP(Table2[[#This Row],[crop&amp;state]],'pivot tables'!$O$3:$O$151,'pivot tables'!$Q$3:$Q$151),Table2[[#This Row],[Pesticide(kg)]])</f>
        <v>403226.67</v>
      </c>
      <c r="R68" s="13">
        <v>3.032</v>
      </c>
      <c r="S68" s="13">
        <f>IF(Table2[[#This Row],[Yield]]="",IFERROR(Table2[[#This Row],[Production(Tones)]]/Table2[[#This Row],[Area(hectare)]],""),Table2[[#This Row],[Yield]])</f>
        <v>3.032</v>
      </c>
      <c r="T68" s="13">
        <v>28.331</v>
      </c>
      <c r="U68" s="13">
        <f>IF(Table2[[#This Row],[Avg_Temperature(°C)]]="",IFERROR((Table2[[#This Row],[Max_Temperature(°C)]]+Table2[[#This Row],[Min_Temperature(°C)]])/2,""),Table2[[#This Row],[Avg_Temperature(°C)]])</f>
        <v>28.331</v>
      </c>
      <c r="V68" s="13">
        <v>38.133000000000003</v>
      </c>
      <c r="W68" s="13">
        <f>IF(Table2[[#This Row],[Max_Temperature(°C)]]="",_xlfn.XLOOKUP(Table2[[#This Row],[State]],'pivot tables'!$T$2:$T$33,'pivot tables'!$V$2:$V$33),Table2[[#This Row],[Max_Temperature(°C)]])</f>
        <v>38.133000000000003</v>
      </c>
      <c r="X68" s="13">
        <v>19.902999999999999</v>
      </c>
      <c r="Y68" s="31">
        <f>IF(Table2[[#This Row],[Min_Temperature(°C)]]="",_xlfn.XLOOKUP(Table2[[#This Row],[State]],'pivot tables'!$T$2:$T$33,'pivot tables'!$W$2:$W$33),Table2[[#This Row],[Min_Temperature(°C)]])</f>
        <v>19.902999999999999</v>
      </c>
    </row>
    <row r="69" spans="1:25" x14ac:dyDescent="0.3">
      <c r="A69" s="5" t="s">
        <v>18</v>
      </c>
      <c r="B69" s="4">
        <v>2011</v>
      </c>
      <c r="C69" s="5" t="s">
        <v>705</v>
      </c>
      <c r="D69" s="5" t="str">
        <f>PROPER(TRIM(Table2[[#This Row],[Season]]))</f>
        <v>Whole Year</v>
      </c>
      <c r="E69" s="5" t="str">
        <f>IF(Table2[[#This Row],[Season]]="",_xlfn.XLOOKUP(Table2[[#This Row],[State]],'pivot tables'!$F$3:$F$33,'pivot tables'!$G$3:$G$33),Table2[[#This Row],[Season]])</f>
        <v>Whole Year</v>
      </c>
      <c r="F69" s="5" t="s">
        <v>52</v>
      </c>
      <c r="G69" s="16">
        <v>204038</v>
      </c>
      <c r="H69" s="16">
        <f>IF(Table2[[#This Row],[Area(hectare)]]="",IFERROR(Table2[[#This Row],[Production(Tones)]]/Table2[[#This Row],[Yield blanks]],""),Table2[[#This Row],[Area(hectare)]])</f>
        <v>204038</v>
      </c>
      <c r="I69" s="16">
        <v>16688857</v>
      </c>
      <c r="J69" s="16">
        <f>IF(Table2[[#This Row],[Production(Tones)]]="",Table2[[#This Row],[Area Blanks]]*Table2[[#This Row],[Yield]],Table2[[#This Row],[Production(Tones)]])</f>
        <v>16688857</v>
      </c>
      <c r="K69" s="13">
        <v>861.9</v>
      </c>
      <c r="L69" s="13">
        <f>IF(Table2[[#This Row],[Annual_Rainfall(mm)]]="",_xlfn.XLOOKUP(Table2[[#This Row],[State]],'pivot tables'!$J$3:$J$32,'pivot tables'!$K$3:$K$32),Table2[[#This Row],[Annual_Rainfall(mm)]])</f>
        <v>861.9</v>
      </c>
      <c r="M69" s="13" t="str">
        <f>Table2[[#This Row],[Crop]]&amp;Table2[[#This Row],[State]]</f>
        <v>SugarcaneAndhra Pradesh</v>
      </c>
      <c r="N69" s="13">
        <v>34180445.759999998</v>
      </c>
      <c r="O69" s="13">
        <f>IF(Table2[[#This Row],[Fertilizer(kg)]]="",_xlfn.XLOOKUP(Table2[[#This Row],[crop&amp;state]],'pivot tables'!$O$3:$O$151,'pivot tables'!$P$3:$P$151),Table2[[#This Row],[Fertilizer(kg)]])</f>
        <v>34180445.759999998</v>
      </c>
      <c r="P69" s="13">
        <v>67332.539999999994</v>
      </c>
      <c r="Q69" s="13">
        <f>IF(Table2[[#This Row],[Pesticide(kg)]]="",_xlfn.XLOOKUP(Table2[[#This Row],[crop&amp;state]],'pivot tables'!$O$3:$O$151,'pivot tables'!$Q$3:$Q$151),Table2[[#This Row],[Pesticide(kg)]])</f>
        <v>67332.539999999994</v>
      </c>
      <c r="R69" s="13">
        <v>86.016000000000005</v>
      </c>
      <c r="S69" s="13">
        <f>IF(Table2[[#This Row],[Yield]]="",IFERROR(Table2[[#This Row],[Production(Tones)]]/Table2[[#This Row],[Area(hectare)]],""),Table2[[#This Row],[Yield]])</f>
        <v>86.016000000000005</v>
      </c>
      <c r="T69" s="13">
        <v>28.331</v>
      </c>
      <c r="U69" s="13">
        <f>IF(Table2[[#This Row],[Avg_Temperature(°C)]]="",IFERROR((Table2[[#This Row],[Max_Temperature(°C)]]+Table2[[#This Row],[Min_Temperature(°C)]])/2,""),Table2[[#This Row],[Avg_Temperature(°C)]])</f>
        <v>28.331</v>
      </c>
      <c r="V69" s="13">
        <v>38.133000000000003</v>
      </c>
      <c r="W69" s="13">
        <f>IF(Table2[[#This Row],[Max_Temperature(°C)]]="",_xlfn.XLOOKUP(Table2[[#This Row],[State]],'pivot tables'!$T$2:$T$33,'pivot tables'!$V$2:$V$33),Table2[[#This Row],[Max_Temperature(°C)]])</f>
        <v>38.133000000000003</v>
      </c>
      <c r="X69" s="13">
        <v>19.902999999999999</v>
      </c>
      <c r="Y69" s="31">
        <f>IF(Table2[[#This Row],[Min_Temperature(°C)]]="",_xlfn.XLOOKUP(Table2[[#This Row],[State]],'pivot tables'!$T$2:$T$33,'pivot tables'!$W$2:$W$33),Table2[[#This Row],[Min_Temperature(°C)]])</f>
        <v>19.902999999999999</v>
      </c>
    </row>
    <row r="70" spans="1:25" x14ac:dyDescent="0.3">
      <c r="A70" s="5" t="s">
        <v>31</v>
      </c>
      <c r="B70" s="4">
        <v>2011</v>
      </c>
      <c r="C70" s="5" t="s">
        <v>705</v>
      </c>
      <c r="D70" s="5" t="str">
        <f>PROPER(TRIM(Table2[[#This Row],[Season]]))</f>
        <v>Whole Year</v>
      </c>
      <c r="E70" s="5" t="str">
        <f>IF(Table2[[#This Row],[Season]]="",_xlfn.XLOOKUP(Table2[[#This Row],[State]],'pivot tables'!$F$3:$F$33,'pivot tables'!$G$3:$G$33),Table2[[#This Row],[Season]])</f>
        <v>Whole Year</v>
      </c>
      <c r="F70" s="5" t="s">
        <v>52</v>
      </c>
      <c r="G70" s="16">
        <v>157535</v>
      </c>
      <c r="H70" s="16">
        <f>IF(Table2[[#This Row],[Area(hectare)]]="",IFERROR(Table2[[#This Row],[Production(Tones)]]/Table2[[#This Row],[Yield blanks]],""),Table2[[#This Row],[Area(hectare)]])</f>
        <v>157535</v>
      </c>
      <c r="I70" s="16">
        <v>123565</v>
      </c>
      <c r="J70" s="16">
        <f>IF(Table2[[#This Row],[Production(Tones)]]="",Table2[[#This Row],[Area Blanks]]*Table2[[#This Row],[Yield]],Table2[[#This Row],[Production(Tones)]])</f>
        <v>123565</v>
      </c>
      <c r="K70" s="13">
        <v>861.9</v>
      </c>
      <c r="L70" s="13">
        <f>IF(Table2[[#This Row],[Annual_Rainfall(mm)]]="",_xlfn.XLOOKUP(Table2[[#This Row],[State]],'pivot tables'!$J$3:$J$32,'pivot tables'!$K$3:$K$32),Table2[[#This Row],[Annual_Rainfall(mm)]])</f>
        <v>861.9</v>
      </c>
      <c r="M70" s="13" t="str">
        <f>Table2[[#This Row],[Crop]]&amp;Table2[[#This Row],[State]]</f>
        <v>SunflowerAndhra Pradesh</v>
      </c>
      <c r="N70" s="13"/>
      <c r="O70" s="13">
        <f>IF(Table2[[#This Row],[Fertilizer(kg)]]="",_xlfn.XLOOKUP(Table2[[#This Row],[crop&amp;state]],'pivot tables'!$O$3:$O$151,'pivot tables'!$P$3:$P$151),Table2[[#This Row],[Fertilizer(kg)]])</f>
        <v>5131394.2055555545</v>
      </c>
      <c r="P70" s="13">
        <v>51986.55</v>
      </c>
      <c r="Q70" s="13">
        <f>IF(Table2[[#This Row],[Pesticide(kg)]]="",_xlfn.XLOOKUP(Table2[[#This Row],[crop&amp;state]],'pivot tables'!$O$3:$O$151,'pivot tables'!$Q$3:$Q$151),Table2[[#This Row],[Pesticide(kg)]])</f>
        <v>51986.55</v>
      </c>
      <c r="R70" s="13">
        <v>0.97799999999999998</v>
      </c>
      <c r="S70" s="13">
        <f>IF(Table2[[#This Row],[Yield]]="",IFERROR(Table2[[#This Row],[Production(Tones)]]/Table2[[#This Row],[Area(hectare)]],""),Table2[[#This Row],[Yield]])</f>
        <v>0.97799999999999998</v>
      </c>
      <c r="T70" s="13">
        <v>28.331</v>
      </c>
      <c r="U70" s="13">
        <f>IF(Table2[[#This Row],[Avg_Temperature(°C)]]="",IFERROR((Table2[[#This Row],[Max_Temperature(°C)]]+Table2[[#This Row],[Min_Temperature(°C)]])/2,""),Table2[[#This Row],[Avg_Temperature(°C)]])</f>
        <v>28.331</v>
      </c>
      <c r="V70" s="13">
        <v>38.133000000000003</v>
      </c>
      <c r="W70" s="13">
        <f>IF(Table2[[#This Row],[Max_Temperature(°C)]]="",_xlfn.XLOOKUP(Table2[[#This Row],[State]],'pivot tables'!$T$2:$T$33,'pivot tables'!$V$2:$V$33),Table2[[#This Row],[Max_Temperature(°C)]])</f>
        <v>38.133000000000003</v>
      </c>
      <c r="X70" s="13">
        <v>19.902999999999999</v>
      </c>
      <c r="Y70" s="31">
        <f>IF(Table2[[#This Row],[Min_Temperature(°C)]]="",_xlfn.XLOOKUP(Table2[[#This Row],[State]],'pivot tables'!$T$2:$T$33,'pivot tables'!$W$2:$W$33),Table2[[#This Row],[Min_Temperature(°C)]])</f>
        <v>19.902999999999999</v>
      </c>
    </row>
    <row r="71" spans="1:25" x14ac:dyDescent="0.3">
      <c r="A71" s="5" t="s">
        <v>32</v>
      </c>
      <c r="B71" s="4">
        <v>2011</v>
      </c>
      <c r="C71" s="5" t="s">
        <v>706</v>
      </c>
      <c r="D71" s="5" t="str">
        <f>PROPER(TRIM(Table2[[#This Row],[Season]]))</f>
        <v/>
      </c>
      <c r="E71" s="5" t="str">
        <f>IF(Table2[[#This Row],[Season]]="",_xlfn.XLOOKUP(Table2[[#This Row],[State]],'pivot tables'!$F$3:$F$33,'pivot tables'!$G$3:$G$33),Table2[[#This Row],[Season]])</f>
        <v>Rabi</v>
      </c>
      <c r="F71" s="5" t="s">
        <v>52</v>
      </c>
      <c r="G71" s="16">
        <v>62571</v>
      </c>
      <c r="H71" s="16">
        <f>IF(Table2[[#This Row],[Area(hectare)]]="",IFERROR(Table2[[#This Row],[Production(Tones)]]/Table2[[#This Row],[Yield blanks]],""),Table2[[#This Row],[Area(hectare)]])</f>
        <v>62571</v>
      </c>
      <c r="I71" s="16">
        <v>40360</v>
      </c>
      <c r="J71" s="16">
        <f>IF(Table2[[#This Row],[Production(Tones)]]="",Table2[[#This Row],[Area Blanks]]*Table2[[#This Row],[Yield]],Table2[[#This Row],[Production(Tones)]])</f>
        <v>40360</v>
      </c>
      <c r="K71" s="13">
        <v>861.9</v>
      </c>
      <c r="L71" s="13">
        <f>IF(Table2[[#This Row],[Annual_Rainfall(mm)]]="",_xlfn.XLOOKUP(Table2[[#This Row],[State]],'pivot tables'!$J$3:$J$32,'pivot tables'!$K$3:$K$32),Table2[[#This Row],[Annual_Rainfall(mm)]])</f>
        <v>861.9</v>
      </c>
      <c r="M71" s="13" t="str">
        <f>Table2[[#This Row],[Crop]]&amp;Table2[[#This Row],[State]]</f>
        <v>UradAndhra Pradesh</v>
      </c>
      <c r="N71" s="13">
        <v>10481893.92</v>
      </c>
      <c r="O71" s="13">
        <f>IF(Table2[[#This Row],[Fertilizer(kg)]]="",_xlfn.XLOOKUP(Table2[[#This Row],[crop&amp;state]],'pivot tables'!$O$3:$O$151,'pivot tables'!$P$3:$P$151),Table2[[#This Row],[Fertilizer(kg)]])</f>
        <v>10481893.92</v>
      </c>
      <c r="P71" s="13">
        <v>20648.43</v>
      </c>
      <c r="Q71" s="13">
        <f>IF(Table2[[#This Row],[Pesticide(kg)]]="",_xlfn.XLOOKUP(Table2[[#This Row],[crop&amp;state]],'pivot tables'!$O$3:$O$151,'pivot tables'!$Q$3:$Q$151),Table2[[#This Row],[Pesticide(kg)]])</f>
        <v>20648.43</v>
      </c>
      <c r="R71" s="13">
        <v>0.59799999999999998</v>
      </c>
      <c r="S71" s="13">
        <f>IF(Table2[[#This Row],[Yield]]="",IFERROR(Table2[[#This Row],[Production(Tones)]]/Table2[[#This Row],[Area(hectare)]],""),Table2[[#This Row],[Yield]])</f>
        <v>0.59799999999999998</v>
      </c>
      <c r="T71" s="13">
        <v>28.331</v>
      </c>
      <c r="U71" s="13">
        <f>IF(Table2[[#This Row],[Avg_Temperature(°C)]]="",IFERROR((Table2[[#This Row],[Max_Temperature(°C)]]+Table2[[#This Row],[Min_Temperature(°C)]])/2,""),Table2[[#This Row],[Avg_Temperature(°C)]])</f>
        <v>28.331</v>
      </c>
      <c r="V71" s="13">
        <v>38.133000000000003</v>
      </c>
      <c r="W71" s="13">
        <f>IF(Table2[[#This Row],[Max_Temperature(°C)]]="",_xlfn.XLOOKUP(Table2[[#This Row],[State]],'pivot tables'!$T$2:$T$33,'pivot tables'!$V$2:$V$33),Table2[[#This Row],[Max_Temperature(°C)]])</f>
        <v>38.133000000000003</v>
      </c>
      <c r="X71" s="13">
        <v>19.902999999999999</v>
      </c>
      <c r="Y71" s="31">
        <f>IF(Table2[[#This Row],[Min_Temperature(°C)]]="",_xlfn.XLOOKUP(Table2[[#This Row],[State]],'pivot tables'!$T$2:$T$33,'pivot tables'!$W$2:$W$33),Table2[[#This Row],[Min_Temperature(°C)]])</f>
        <v>19.902999999999999</v>
      </c>
    </row>
    <row r="72" spans="1:25" x14ac:dyDescent="0.3">
      <c r="A72" s="5" t="s">
        <v>32</v>
      </c>
      <c r="B72" s="4">
        <v>2011</v>
      </c>
      <c r="C72" s="5" t="s">
        <v>27</v>
      </c>
      <c r="D72" s="5" t="str">
        <f>PROPER(TRIM(Table2[[#This Row],[Season]]))</f>
        <v>Rabi</v>
      </c>
      <c r="E72" s="5" t="str">
        <f>IF(Table2[[#This Row],[Season]]="",_xlfn.XLOOKUP(Table2[[#This Row],[State]],'pivot tables'!$F$3:$F$33,'pivot tables'!$G$3:$G$33),Table2[[#This Row],[Season]])</f>
        <v>Rabi</v>
      </c>
      <c r="F72" s="5" t="s">
        <v>52</v>
      </c>
      <c r="G72" s="16"/>
      <c r="H72" s="16">
        <f>IF(Table2[[#This Row],[Area(hectare)]]="",IFERROR(Table2[[#This Row],[Production(Tones)]]/Table2[[#This Row],[Yield blanks]],""),Table2[[#This Row],[Area(hectare)]])</f>
        <v>586738.35125448019</v>
      </c>
      <c r="I72" s="16">
        <v>327400</v>
      </c>
      <c r="J72" s="16">
        <f>IF(Table2[[#This Row],[Production(Tones)]]="",Table2[[#This Row],[Area Blanks]]*Table2[[#This Row],[Yield]],Table2[[#This Row],[Production(Tones)]])</f>
        <v>327400</v>
      </c>
      <c r="K72" s="13">
        <v>861.9</v>
      </c>
      <c r="L72" s="13">
        <f>IF(Table2[[#This Row],[Annual_Rainfall(mm)]]="",_xlfn.XLOOKUP(Table2[[#This Row],[State]],'pivot tables'!$J$3:$J$32,'pivot tables'!$K$3:$K$32),Table2[[#This Row],[Annual_Rainfall(mm)]])</f>
        <v>861.9</v>
      </c>
      <c r="M72" s="13" t="str">
        <f>Table2[[#This Row],[Crop]]&amp;Table2[[#This Row],[State]]</f>
        <v>UradAndhra Pradesh</v>
      </c>
      <c r="N72" s="13">
        <v>79930325.280000001</v>
      </c>
      <c r="O72" s="13">
        <f>IF(Table2[[#This Row],[Fertilizer(kg)]]="",_xlfn.XLOOKUP(Table2[[#This Row],[crop&amp;state]],'pivot tables'!$O$3:$O$151,'pivot tables'!$P$3:$P$151),Table2[[#This Row],[Fertilizer(kg)]])</f>
        <v>79930325.280000001</v>
      </c>
      <c r="P72" s="13">
        <v>157455.87</v>
      </c>
      <c r="Q72" s="13">
        <f>IF(Table2[[#This Row],[Pesticide(kg)]]="",_xlfn.XLOOKUP(Table2[[#This Row],[crop&amp;state]],'pivot tables'!$O$3:$O$151,'pivot tables'!$Q$3:$Q$151),Table2[[#This Row],[Pesticide(kg)]])</f>
        <v>157455.87</v>
      </c>
      <c r="R72" s="13">
        <v>0.55800000000000005</v>
      </c>
      <c r="S72" s="13">
        <f>IF(Table2[[#This Row],[Yield]]="",IFERROR(Table2[[#This Row],[Production(Tones)]]/Table2[[#This Row],[Area(hectare)]],""),Table2[[#This Row],[Yield]])</f>
        <v>0.55800000000000005</v>
      </c>
      <c r="T72" s="13">
        <v>28.331</v>
      </c>
      <c r="U72" s="13">
        <f>IF(Table2[[#This Row],[Avg_Temperature(°C)]]="",IFERROR((Table2[[#This Row],[Max_Temperature(°C)]]+Table2[[#This Row],[Min_Temperature(°C)]])/2,""),Table2[[#This Row],[Avg_Temperature(°C)]])</f>
        <v>28.331</v>
      </c>
      <c r="V72" s="13">
        <v>38.133000000000003</v>
      </c>
      <c r="W72" s="13">
        <f>IF(Table2[[#This Row],[Max_Temperature(°C)]]="",_xlfn.XLOOKUP(Table2[[#This Row],[State]],'pivot tables'!$T$2:$T$33,'pivot tables'!$V$2:$V$33),Table2[[#This Row],[Max_Temperature(°C)]])</f>
        <v>38.133000000000003</v>
      </c>
      <c r="X72" s="13">
        <v>19.902999999999999</v>
      </c>
      <c r="Y72" s="31">
        <f>IF(Table2[[#This Row],[Min_Temperature(°C)]]="",_xlfn.XLOOKUP(Table2[[#This Row],[State]],'pivot tables'!$T$2:$T$33,'pivot tables'!$W$2:$W$33),Table2[[#This Row],[Min_Temperature(°C)]])</f>
        <v>19.902999999999999</v>
      </c>
    </row>
    <row r="73" spans="1:25" x14ac:dyDescent="0.3">
      <c r="A73" s="5" t="s">
        <v>20</v>
      </c>
      <c r="B73" s="4">
        <v>2011</v>
      </c>
      <c r="C73" s="5" t="s">
        <v>27</v>
      </c>
      <c r="D73" s="5" t="str">
        <f>PROPER(TRIM(Table2[[#This Row],[Season]]))</f>
        <v>Rabi</v>
      </c>
      <c r="E73" s="5" t="str">
        <f>IF(Table2[[#This Row],[Season]]="",_xlfn.XLOOKUP(Table2[[#This Row],[State]],'pivot tables'!$F$3:$F$33,'pivot tables'!$G$3:$G$33),Table2[[#This Row],[Season]])</f>
        <v>Rabi</v>
      </c>
      <c r="F73" s="5" t="s">
        <v>52</v>
      </c>
      <c r="G73" s="16">
        <v>8255</v>
      </c>
      <c r="H73" s="16">
        <f>IF(Table2[[#This Row],[Area(hectare)]]="",IFERROR(Table2[[#This Row],[Production(Tones)]]/Table2[[#This Row],[Yield blanks]],""),Table2[[#This Row],[Area(hectare)]])</f>
        <v>8255</v>
      </c>
      <c r="I73" s="16">
        <v>10914</v>
      </c>
      <c r="J73" s="16">
        <f>IF(Table2[[#This Row],[Production(Tones)]]="",Table2[[#This Row],[Area Blanks]]*Table2[[#This Row],[Yield]],Table2[[#This Row],[Production(Tones)]])</f>
        <v>10914</v>
      </c>
      <c r="K73" s="13">
        <v>861.9</v>
      </c>
      <c r="L73" s="13">
        <f>IF(Table2[[#This Row],[Annual_Rainfall(mm)]]="",_xlfn.XLOOKUP(Table2[[#This Row],[State]],'pivot tables'!$J$3:$J$32,'pivot tables'!$K$3:$K$32),Table2[[#This Row],[Annual_Rainfall(mm)]])</f>
        <v>861.9</v>
      </c>
      <c r="M73" s="13" t="str">
        <f>Table2[[#This Row],[Crop]]&amp;Table2[[#This Row],[State]]</f>
        <v>WheatAndhra Pradesh</v>
      </c>
      <c r="N73" s="13">
        <v>1382877.6</v>
      </c>
      <c r="O73" s="13">
        <f>IF(Table2[[#This Row],[Fertilizer(kg)]]="",_xlfn.XLOOKUP(Table2[[#This Row],[crop&amp;state]],'pivot tables'!$O$3:$O$151,'pivot tables'!$P$3:$P$151),Table2[[#This Row],[Fertilizer(kg)]])</f>
        <v>1382877.6</v>
      </c>
      <c r="P73" s="13">
        <v>2724.15</v>
      </c>
      <c r="Q73" s="13">
        <f>IF(Table2[[#This Row],[Pesticide(kg)]]="",_xlfn.XLOOKUP(Table2[[#This Row],[crop&amp;state]],'pivot tables'!$O$3:$O$151,'pivot tables'!$Q$3:$Q$151),Table2[[#This Row],[Pesticide(kg)]])</f>
        <v>2724.15</v>
      </c>
      <c r="R73" s="13">
        <v>1.3069999999999999</v>
      </c>
      <c r="S73" s="13">
        <f>IF(Table2[[#This Row],[Yield]]="",IFERROR(Table2[[#This Row],[Production(Tones)]]/Table2[[#This Row],[Area(hectare)]],""),Table2[[#This Row],[Yield]])</f>
        <v>1.3069999999999999</v>
      </c>
      <c r="T73" s="13">
        <v>28.331</v>
      </c>
      <c r="U73" s="13">
        <f>IF(Table2[[#This Row],[Avg_Temperature(°C)]]="",IFERROR((Table2[[#This Row],[Max_Temperature(°C)]]+Table2[[#This Row],[Min_Temperature(°C)]])/2,""),Table2[[#This Row],[Avg_Temperature(°C)]])</f>
        <v>28.331</v>
      </c>
      <c r="V73" s="13">
        <v>38.133000000000003</v>
      </c>
      <c r="W73" s="13">
        <f>IF(Table2[[#This Row],[Max_Temperature(°C)]]="",_xlfn.XLOOKUP(Table2[[#This Row],[State]],'pivot tables'!$T$2:$T$33,'pivot tables'!$V$2:$V$33),Table2[[#This Row],[Max_Temperature(°C)]])</f>
        <v>38.133000000000003</v>
      </c>
      <c r="X73" s="13">
        <v>19.902999999999999</v>
      </c>
      <c r="Y73" s="31">
        <f>IF(Table2[[#This Row],[Min_Temperature(°C)]]="",_xlfn.XLOOKUP(Table2[[#This Row],[State]],'pivot tables'!$T$2:$T$33,'pivot tables'!$W$2:$W$33),Table2[[#This Row],[Min_Temperature(°C)]])</f>
        <v>19.902999999999999</v>
      </c>
    </row>
    <row r="74" spans="1:25" x14ac:dyDescent="0.3">
      <c r="A74" s="5" t="s">
        <v>22</v>
      </c>
      <c r="B74" s="4">
        <v>2011</v>
      </c>
      <c r="C74" s="5" t="s">
        <v>49</v>
      </c>
      <c r="D74" s="5" t="str">
        <f>PROPER(TRIM(Table2[[#This Row],[Season]]))</f>
        <v>Kharif</v>
      </c>
      <c r="E74" s="5" t="str">
        <f>IF(Table2[[#This Row],[Season]]="",_xlfn.XLOOKUP(Table2[[#This Row],[State]],'pivot tables'!$F$3:$F$33,'pivot tables'!$G$3:$G$33),Table2[[#This Row],[Season]])</f>
        <v>Kharif</v>
      </c>
      <c r="F74" s="5" t="s">
        <v>23</v>
      </c>
      <c r="G74" s="16">
        <v>638473</v>
      </c>
      <c r="H74" s="16">
        <f>IF(Table2[[#This Row],[Area(hectare)]]="",IFERROR(Table2[[#This Row],[Production(Tones)]]/Table2[[#This Row],[Yield blanks]],""),Table2[[#This Row],[Area(hectare)]])</f>
        <v>638473</v>
      </c>
      <c r="I74" s="16">
        <v>1086824</v>
      </c>
      <c r="J74" s="16">
        <f>IF(Table2[[#This Row],[Production(Tones)]]="",Table2[[#This Row],[Area Blanks]]*Table2[[#This Row],[Yield]],Table2[[#This Row],[Production(Tones)]])</f>
        <v>1086824</v>
      </c>
      <c r="K74" s="13">
        <v>1178.9860000000001</v>
      </c>
      <c r="L74" s="13">
        <f>IF(Table2[[#This Row],[Annual_Rainfall(mm)]]="",_xlfn.XLOOKUP(Table2[[#This Row],[State]],'pivot tables'!$J$3:$J$32,'pivot tables'!$K$3:$K$32),Table2[[#This Row],[Annual_Rainfall(mm)]])</f>
        <v>1178.9860000000001</v>
      </c>
      <c r="M74" s="13" t="str">
        <f>Table2[[#This Row],[Crop]]&amp;Table2[[#This Row],[State]]</f>
        <v>RagiKarnataka</v>
      </c>
      <c r="N74" s="13">
        <v>106956997</v>
      </c>
      <c r="O74" s="13">
        <f>IF(Table2[[#This Row],[Fertilizer(kg)]]="",_xlfn.XLOOKUP(Table2[[#This Row],[crop&amp;state]],'pivot tables'!$O$3:$O$151,'pivot tables'!$P$3:$P$151),Table2[[#This Row],[Fertilizer(kg)]])</f>
        <v>106956997</v>
      </c>
      <c r="P74" s="13">
        <v>210696.09</v>
      </c>
      <c r="Q74" s="13">
        <f>IF(Table2[[#This Row],[Pesticide(kg)]]="",_xlfn.XLOOKUP(Table2[[#This Row],[crop&amp;state]],'pivot tables'!$O$3:$O$151,'pivot tables'!$Q$3:$Q$151),Table2[[#This Row],[Pesticide(kg)]])</f>
        <v>210696.09</v>
      </c>
      <c r="R74" s="13">
        <v>1.47</v>
      </c>
      <c r="S74" s="13">
        <f>IF(Table2[[#This Row],[Yield]]="",IFERROR(Table2[[#This Row],[Production(Tones)]]/Table2[[#This Row],[Area(hectare)]],""),Table2[[#This Row],[Yield]])</f>
        <v>1.47</v>
      </c>
      <c r="T74" s="13">
        <v>25.433</v>
      </c>
      <c r="U74" s="13">
        <f>IF(Table2[[#This Row],[Avg_Temperature(°C)]]="",IFERROR((Table2[[#This Row],[Max_Temperature(°C)]]+Table2[[#This Row],[Min_Temperature(°C)]])/2,""),Table2[[#This Row],[Avg_Temperature(°C)]])</f>
        <v>25.433</v>
      </c>
      <c r="V74" s="13">
        <v>35.125</v>
      </c>
      <c r="W74" s="13">
        <f>IF(Table2[[#This Row],[Max_Temperature(°C)]]="",_xlfn.XLOOKUP(Table2[[#This Row],[State]],'pivot tables'!$T$2:$T$33,'pivot tables'!$V$2:$V$33),Table2[[#This Row],[Max_Temperature(°C)]])</f>
        <v>35.125</v>
      </c>
      <c r="X74" s="13">
        <v>16.151</v>
      </c>
      <c r="Y74" s="31">
        <f>IF(Table2[[#This Row],[Min_Temperature(°C)]]="",_xlfn.XLOOKUP(Table2[[#This Row],[State]],'pivot tables'!$T$2:$T$33,'pivot tables'!$W$2:$W$33),Table2[[#This Row],[Min_Temperature(°C)]])</f>
        <v>16.151</v>
      </c>
    </row>
    <row r="75" spans="1:25" x14ac:dyDescent="0.3">
      <c r="A75" s="5" t="s">
        <v>22</v>
      </c>
      <c r="B75" s="4">
        <v>2011</v>
      </c>
      <c r="C75" s="5" t="s">
        <v>27</v>
      </c>
      <c r="D75" s="5" t="str">
        <f>PROPER(TRIM(Table2[[#This Row],[Season]]))</f>
        <v>Rabi</v>
      </c>
      <c r="E75" s="5" t="str">
        <f>IF(Table2[[#This Row],[Season]]="",_xlfn.XLOOKUP(Table2[[#This Row],[State]],'pivot tables'!$F$3:$F$33,'pivot tables'!$G$3:$G$33),Table2[[#This Row],[Season]])</f>
        <v>Rabi</v>
      </c>
      <c r="F75" s="5" t="s">
        <v>23</v>
      </c>
      <c r="G75" s="16">
        <v>33850</v>
      </c>
      <c r="H75" s="16">
        <f>IF(Table2[[#This Row],[Area(hectare)]]="",IFERROR(Table2[[#This Row],[Production(Tones)]]/Table2[[#This Row],[Yield blanks]],""),Table2[[#This Row],[Area(hectare)]])</f>
        <v>33850</v>
      </c>
      <c r="I75" s="16"/>
      <c r="J75" s="16">
        <f>IF(Table2[[#This Row],[Production(Tones)]]="",Table2[[#This Row],[Area Blanks]]*Table2[[#This Row],[Yield]],Table2[[#This Row],[Production(Tones)]])</f>
        <v>59271.35</v>
      </c>
      <c r="K75" s="13">
        <v>1178.9860000000001</v>
      </c>
      <c r="L75" s="13">
        <f>IF(Table2[[#This Row],[Annual_Rainfall(mm)]]="",_xlfn.XLOOKUP(Table2[[#This Row],[State]],'pivot tables'!$J$3:$J$32,'pivot tables'!$K$3:$K$32),Table2[[#This Row],[Annual_Rainfall(mm)]])</f>
        <v>1178.9860000000001</v>
      </c>
      <c r="M75" s="13" t="str">
        <f>Table2[[#This Row],[Crop]]&amp;Table2[[#This Row],[State]]</f>
        <v>RagiKarnataka</v>
      </c>
      <c r="N75" s="13">
        <v>5670552</v>
      </c>
      <c r="O75" s="13">
        <f>IF(Table2[[#This Row],[Fertilizer(kg)]]="",_xlfn.XLOOKUP(Table2[[#This Row],[crop&amp;state]],'pivot tables'!$O$3:$O$151,'pivot tables'!$P$3:$P$151),Table2[[#This Row],[Fertilizer(kg)]])</f>
        <v>5670552</v>
      </c>
      <c r="P75" s="13">
        <v>11170.5</v>
      </c>
      <c r="Q75" s="13">
        <f>IF(Table2[[#This Row],[Pesticide(kg)]]="",_xlfn.XLOOKUP(Table2[[#This Row],[crop&amp;state]],'pivot tables'!$O$3:$O$151,'pivot tables'!$Q$3:$Q$151),Table2[[#This Row],[Pesticide(kg)]])</f>
        <v>11170.5</v>
      </c>
      <c r="R75" s="13">
        <v>1.7509999999999999</v>
      </c>
      <c r="S75" s="13">
        <f>IF(Table2[[#This Row],[Yield]]="",IFERROR(Table2[[#This Row],[Production(Tones)]]/Table2[[#This Row],[Area(hectare)]],""),Table2[[#This Row],[Yield]])</f>
        <v>1.7509999999999999</v>
      </c>
      <c r="T75" s="13">
        <v>25.433</v>
      </c>
      <c r="U75" s="13">
        <f>IF(Table2[[#This Row],[Avg_Temperature(°C)]]="",IFERROR((Table2[[#This Row],[Max_Temperature(°C)]]+Table2[[#This Row],[Min_Temperature(°C)]])/2,""),Table2[[#This Row],[Avg_Temperature(°C)]])</f>
        <v>25.433</v>
      </c>
      <c r="V75" s="13">
        <v>35.125</v>
      </c>
      <c r="W75" s="13">
        <f>IF(Table2[[#This Row],[Max_Temperature(°C)]]="",_xlfn.XLOOKUP(Table2[[#This Row],[State]],'pivot tables'!$T$2:$T$33,'pivot tables'!$V$2:$V$33),Table2[[#This Row],[Max_Temperature(°C)]])</f>
        <v>35.125</v>
      </c>
      <c r="X75" s="13">
        <v>16.151</v>
      </c>
      <c r="Y75" s="31">
        <f>IF(Table2[[#This Row],[Min_Temperature(°C)]]="",_xlfn.XLOOKUP(Table2[[#This Row],[State]],'pivot tables'!$T$2:$T$33,'pivot tables'!$W$2:$W$33),Table2[[#This Row],[Min_Temperature(°C)]])</f>
        <v>16.151</v>
      </c>
    </row>
    <row r="76" spans="1:25" x14ac:dyDescent="0.3">
      <c r="A76" s="5" t="s">
        <v>22</v>
      </c>
      <c r="B76" s="4">
        <v>2011</v>
      </c>
      <c r="C76" s="5" t="s">
        <v>120</v>
      </c>
      <c r="D76" s="5" t="str">
        <f>PROPER(TRIM(Table2[[#This Row],[Season]]))</f>
        <v>Summer</v>
      </c>
      <c r="E76" s="5" t="str">
        <f>IF(Table2[[#This Row],[Season]]="",_xlfn.XLOOKUP(Table2[[#This Row],[State]],'pivot tables'!$F$3:$F$33,'pivot tables'!$G$3:$G$33),Table2[[#This Row],[Season]])</f>
        <v>Summer</v>
      </c>
      <c r="F76" s="5" t="s">
        <v>23</v>
      </c>
      <c r="G76" s="16">
        <v>7608</v>
      </c>
      <c r="H76" s="16">
        <f>IF(Table2[[#This Row],[Area(hectare)]]="",IFERROR(Table2[[#This Row],[Production(Tones)]]/Table2[[#This Row],[Yield blanks]],""),Table2[[#This Row],[Area(hectare)]])</f>
        <v>7608</v>
      </c>
      <c r="I76" s="16">
        <v>14649</v>
      </c>
      <c r="J76" s="16">
        <f>IF(Table2[[#This Row],[Production(Tones)]]="",Table2[[#This Row],[Area Blanks]]*Table2[[#This Row],[Yield]],Table2[[#This Row],[Production(Tones)]])</f>
        <v>14649</v>
      </c>
      <c r="K76" s="13">
        <v>1178.9860000000001</v>
      </c>
      <c r="L76" s="13">
        <f>IF(Table2[[#This Row],[Annual_Rainfall(mm)]]="",_xlfn.XLOOKUP(Table2[[#This Row],[State]],'pivot tables'!$J$3:$J$32,'pivot tables'!$K$3:$K$32),Table2[[#This Row],[Annual_Rainfall(mm)]])</f>
        <v>1178.9860000000001</v>
      </c>
      <c r="M76" s="13" t="str">
        <f>Table2[[#This Row],[Crop]]&amp;Table2[[#This Row],[State]]</f>
        <v>RagiKarnataka</v>
      </c>
      <c r="N76" s="13">
        <v>1274492.1599999999</v>
      </c>
      <c r="O76" s="13">
        <f>IF(Table2[[#This Row],[Fertilizer(kg)]]="",_xlfn.XLOOKUP(Table2[[#This Row],[crop&amp;state]],'pivot tables'!$O$3:$O$151,'pivot tables'!$P$3:$P$151),Table2[[#This Row],[Fertilizer(kg)]])</f>
        <v>1274492.1599999999</v>
      </c>
      <c r="P76" s="13">
        <v>2510.64</v>
      </c>
      <c r="Q76" s="13">
        <f>IF(Table2[[#This Row],[Pesticide(kg)]]="",_xlfn.XLOOKUP(Table2[[#This Row],[crop&amp;state]],'pivot tables'!$O$3:$O$151,'pivot tables'!$Q$3:$Q$151),Table2[[#This Row],[Pesticide(kg)]])</f>
        <v>2510.64</v>
      </c>
      <c r="R76" s="13">
        <v>1.9319999999999999</v>
      </c>
      <c r="S76" s="13">
        <f>IF(Table2[[#This Row],[Yield]]="",IFERROR(Table2[[#This Row],[Production(Tones)]]/Table2[[#This Row],[Area(hectare)]],""),Table2[[#This Row],[Yield]])</f>
        <v>1.9319999999999999</v>
      </c>
      <c r="T76" s="13">
        <v>25.433</v>
      </c>
      <c r="U76" s="13">
        <f>IF(Table2[[#This Row],[Avg_Temperature(°C)]]="",IFERROR((Table2[[#This Row],[Max_Temperature(°C)]]+Table2[[#This Row],[Min_Temperature(°C)]])/2,""),Table2[[#This Row],[Avg_Temperature(°C)]])</f>
        <v>25.433</v>
      </c>
      <c r="V76" s="13">
        <v>35.125</v>
      </c>
      <c r="W76" s="13">
        <f>IF(Table2[[#This Row],[Max_Temperature(°C)]]="",_xlfn.XLOOKUP(Table2[[#This Row],[State]],'pivot tables'!$T$2:$T$33,'pivot tables'!$V$2:$V$33),Table2[[#This Row],[Max_Temperature(°C)]])</f>
        <v>35.125</v>
      </c>
      <c r="X76" s="13">
        <v>16.151</v>
      </c>
      <c r="Y76" s="31">
        <f>IF(Table2[[#This Row],[Min_Temperature(°C)]]="",_xlfn.XLOOKUP(Table2[[#This Row],[State]],'pivot tables'!$T$2:$T$33,'pivot tables'!$W$2:$W$33),Table2[[#This Row],[Min_Temperature(°C)]])</f>
        <v>16.151</v>
      </c>
    </row>
    <row r="77" spans="1:25" x14ac:dyDescent="0.3">
      <c r="A77" s="5" t="s">
        <v>13</v>
      </c>
      <c r="B77" s="4">
        <v>2011</v>
      </c>
      <c r="C77" s="5" t="s">
        <v>49</v>
      </c>
      <c r="D77" s="5" t="str">
        <f>PROPER(TRIM(Table2[[#This Row],[Season]]))</f>
        <v>Kharif</v>
      </c>
      <c r="E77" s="5" t="str">
        <f>IF(Table2[[#This Row],[Season]]="",_xlfn.XLOOKUP(Table2[[#This Row],[State]],'pivot tables'!$F$3:$F$33,'pivot tables'!$G$3:$G$33),Table2[[#This Row],[Season]])</f>
        <v>Kharif</v>
      </c>
      <c r="F77" s="5" t="s">
        <v>23</v>
      </c>
      <c r="G77" s="16">
        <v>1117720</v>
      </c>
      <c r="H77" s="16">
        <f>IF(Table2[[#This Row],[Area(hectare)]]="",IFERROR(Table2[[#This Row],[Production(Tones)]]/Table2[[#This Row],[Yield blanks]],""),Table2[[#This Row],[Area(hectare)]])</f>
        <v>1117720</v>
      </c>
      <c r="I77" s="16">
        <v>3218289</v>
      </c>
      <c r="J77" s="16">
        <f>IF(Table2[[#This Row],[Production(Tones)]]="",Table2[[#This Row],[Area Blanks]]*Table2[[#This Row],[Yield]],Table2[[#This Row],[Production(Tones)]])</f>
        <v>3218289</v>
      </c>
      <c r="K77" s="13">
        <v>1178.9860000000001</v>
      </c>
      <c r="L77" s="13">
        <f>IF(Table2[[#This Row],[Annual_Rainfall(mm)]]="",_xlfn.XLOOKUP(Table2[[#This Row],[State]],'pivot tables'!$J$3:$J$32,'pivot tables'!$K$3:$K$32),Table2[[#This Row],[Annual_Rainfall(mm)]])</f>
        <v>1178.9860000000001</v>
      </c>
      <c r="M77" s="13" t="str">
        <f>Table2[[#This Row],[Crop]]&amp;Table2[[#This Row],[State]]</f>
        <v>RiceKarnataka</v>
      </c>
      <c r="N77" s="13">
        <v>187240454.40000001</v>
      </c>
      <c r="O77" s="13">
        <f>IF(Table2[[#This Row],[Fertilizer(kg)]]="",_xlfn.XLOOKUP(Table2[[#This Row],[crop&amp;state]],'pivot tables'!$O$3:$O$151,'pivot tables'!$P$3:$P$151),Table2[[#This Row],[Fertilizer(kg)]])</f>
        <v>187240454.40000001</v>
      </c>
      <c r="P77" s="13">
        <v>368847.6</v>
      </c>
      <c r="Q77" s="13">
        <f>IF(Table2[[#This Row],[Pesticide(kg)]]="",_xlfn.XLOOKUP(Table2[[#This Row],[crop&amp;state]],'pivot tables'!$O$3:$O$151,'pivot tables'!$Q$3:$Q$151),Table2[[#This Row],[Pesticide(kg)]])</f>
        <v>368847.6</v>
      </c>
      <c r="R77" s="13">
        <v>2.7029999999999998</v>
      </c>
      <c r="S77" s="13">
        <f>IF(Table2[[#This Row],[Yield]]="",IFERROR(Table2[[#This Row],[Production(Tones)]]/Table2[[#This Row],[Area(hectare)]],""),Table2[[#This Row],[Yield]])</f>
        <v>2.7029999999999998</v>
      </c>
      <c r="T77" s="13">
        <v>25.433</v>
      </c>
      <c r="U77" s="13">
        <f>IF(Table2[[#This Row],[Avg_Temperature(°C)]]="",IFERROR((Table2[[#This Row],[Max_Temperature(°C)]]+Table2[[#This Row],[Min_Temperature(°C)]])/2,""),Table2[[#This Row],[Avg_Temperature(°C)]])</f>
        <v>25.433</v>
      </c>
      <c r="V77" s="13">
        <v>35.125</v>
      </c>
      <c r="W77" s="13">
        <f>IF(Table2[[#This Row],[Max_Temperature(°C)]]="",_xlfn.XLOOKUP(Table2[[#This Row],[State]],'pivot tables'!$T$2:$T$33,'pivot tables'!$V$2:$V$33),Table2[[#This Row],[Max_Temperature(°C)]])</f>
        <v>35.125</v>
      </c>
      <c r="X77" s="13">
        <v>16.151</v>
      </c>
      <c r="Y77" s="31">
        <f>IF(Table2[[#This Row],[Min_Temperature(°C)]]="",_xlfn.XLOOKUP(Table2[[#This Row],[State]],'pivot tables'!$T$2:$T$33,'pivot tables'!$W$2:$W$33),Table2[[#This Row],[Min_Temperature(°C)]])</f>
        <v>16.151</v>
      </c>
    </row>
    <row r="78" spans="1:25" x14ac:dyDescent="0.3">
      <c r="A78" s="5" t="s">
        <v>13</v>
      </c>
      <c r="B78" s="4">
        <v>2011</v>
      </c>
      <c r="C78" s="5" t="s">
        <v>27</v>
      </c>
      <c r="D78" s="5" t="str">
        <f>PROPER(TRIM(Table2[[#This Row],[Season]]))</f>
        <v>Rabi</v>
      </c>
      <c r="E78" s="5" t="str">
        <f>IF(Table2[[#This Row],[Season]]="",_xlfn.XLOOKUP(Table2[[#This Row],[State]],'pivot tables'!$F$3:$F$33,'pivot tables'!$G$3:$G$33),Table2[[#This Row],[Season]])</f>
        <v>Rabi</v>
      </c>
      <c r="F78" s="5" t="s">
        <v>23</v>
      </c>
      <c r="G78" s="16">
        <v>43192</v>
      </c>
      <c r="H78" s="16">
        <f>IF(Table2[[#This Row],[Area(hectare)]]="",IFERROR(Table2[[#This Row],[Production(Tones)]]/Table2[[#This Row],[Yield blanks]],""),Table2[[#This Row],[Area(hectare)]])</f>
        <v>43192</v>
      </c>
      <c r="I78" s="16">
        <v>94196</v>
      </c>
      <c r="J78" s="16">
        <f>IF(Table2[[#This Row],[Production(Tones)]]="",Table2[[#This Row],[Area Blanks]]*Table2[[#This Row],[Yield]],Table2[[#This Row],[Production(Tones)]])</f>
        <v>94196</v>
      </c>
      <c r="K78" s="13">
        <v>1178.9860000000001</v>
      </c>
      <c r="L78" s="13">
        <f>IF(Table2[[#This Row],[Annual_Rainfall(mm)]]="",_xlfn.XLOOKUP(Table2[[#This Row],[State]],'pivot tables'!$J$3:$J$32,'pivot tables'!$K$3:$K$32),Table2[[#This Row],[Annual_Rainfall(mm)]])</f>
        <v>1178.9860000000001</v>
      </c>
      <c r="M78" s="13" t="str">
        <f>Table2[[#This Row],[Crop]]&amp;Table2[[#This Row],[State]]</f>
        <v>RiceKarnataka</v>
      </c>
      <c r="N78" s="13">
        <v>7235523.8399999999</v>
      </c>
      <c r="O78" s="13">
        <f>IF(Table2[[#This Row],[Fertilizer(kg)]]="",_xlfn.XLOOKUP(Table2[[#This Row],[crop&amp;state]],'pivot tables'!$O$3:$O$151,'pivot tables'!$P$3:$P$151),Table2[[#This Row],[Fertilizer(kg)]])</f>
        <v>7235523.8399999999</v>
      </c>
      <c r="P78" s="13">
        <v>14253.36</v>
      </c>
      <c r="Q78" s="13">
        <f>IF(Table2[[#This Row],[Pesticide(kg)]]="",_xlfn.XLOOKUP(Table2[[#This Row],[crop&amp;state]],'pivot tables'!$O$3:$O$151,'pivot tables'!$Q$3:$Q$151),Table2[[#This Row],[Pesticide(kg)]])</f>
        <v>14253.36</v>
      </c>
      <c r="R78" s="13">
        <v>2.3780000000000001</v>
      </c>
      <c r="S78" s="13">
        <f>IF(Table2[[#This Row],[Yield]]="",IFERROR(Table2[[#This Row],[Production(Tones)]]/Table2[[#This Row],[Area(hectare)]],""),Table2[[#This Row],[Yield]])</f>
        <v>2.3780000000000001</v>
      </c>
      <c r="T78" s="13">
        <v>25.433</v>
      </c>
      <c r="U78" s="13">
        <f>IF(Table2[[#This Row],[Avg_Temperature(°C)]]="",IFERROR((Table2[[#This Row],[Max_Temperature(°C)]]+Table2[[#This Row],[Min_Temperature(°C)]])/2,""),Table2[[#This Row],[Avg_Temperature(°C)]])</f>
        <v>25.433</v>
      </c>
      <c r="V78" s="13">
        <v>35.125</v>
      </c>
      <c r="W78" s="13">
        <f>IF(Table2[[#This Row],[Max_Temperature(°C)]]="",_xlfn.XLOOKUP(Table2[[#This Row],[State]],'pivot tables'!$T$2:$T$33,'pivot tables'!$V$2:$V$33),Table2[[#This Row],[Max_Temperature(°C)]])</f>
        <v>35.125</v>
      </c>
      <c r="X78" s="13">
        <v>16.151</v>
      </c>
      <c r="Y78" s="31">
        <f>IF(Table2[[#This Row],[Min_Temperature(°C)]]="",_xlfn.XLOOKUP(Table2[[#This Row],[State]],'pivot tables'!$T$2:$T$33,'pivot tables'!$W$2:$W$33),Table2[[#This Row],[Min_Temperature(°C)]])</f>
        <v>16.151</v>
      </c>
    </row>
    <row r="79" spans="1:25" x14ac:dyDescent="0.3">
      <c r="A79" s="5" t="s">
        <v>13</v>
      </c>
      <c r="B79" s="4">
        <v>2011</v>
      </c>
      <c r="C79" s="5" t="s">
        <v>120</v>
      </c>
      <c r="D79" s="5" t="str">
        <f>PROPER(TRIM(Table2[[#This Row],[Season]]))</f>
        <v>Summer</v>
      </c>
      <c r="E79" s="5" t="str">
        <f>IF(Table2[[#This Row],[Season]]="",_xlfn.XLOOKUP(Table2[[#This Row],[State]],'pivot tables'!$F$3:$F$33,'pivot tables'!$G$3:$G$33),Table2[[#This Row],[Season]])</f>
        <v>Summer</v>
      </c>
      <c r="F79" s="5" t="s">
        <v>23</v>
      </c>
      <c r="G79" s="16">
        <v>255223</v>
      </c>
      <c r="H79" s="16">
        <f>IF(Table2[[#This Row],[Area(hectare)]]="",IFERROR(Table2[[#This Row],[Production(Tones)]]/Table2[[#This Row],[Yield blanks]],""),Table2[[#This Row],[Area(hectare)]])</f>
        <v>255223</v>
      </c>
      <c r="I79" s="16">
        <v>869134</v>
      </c>
      <c r="J79" s="16">
        <f>IF(Table2[[#This Row],[Production(Tones)]]="",Table2[[#This Row],[Area Blanks]]*Table2[[#This Row],[Yield]],Table2[[#This Row],[Production(Tones)]])</f>
        <v>869134</v>
      </c>
      <c r="K79" s="13">
        <v>1178.9860000000001</v>
      </c>
      <c r="L79" s="13">
        <f>IF(Table2[[#This Row],[Annual_Rainfall(mm)]]="",_xlfn.XLOOKUP(Table2[[#This Row],[State]],'pivot tables'!$J$3:$J$32,'pivot tables'!$K$3:$K$32),Table2[[#This Row],[Annual_Rainfall(mm)]])</f>
        <v>1178.9860000000001</v>
      </c>
      <c r="M79" s="13" t="str">
        <f>Table2[[#This Row],[Crop]]&amp;Table2[[#This Row],[State]]</f>
        <v>RiceKarnataka</v>
      </c>
      <c r="N79" s="13">
        <v>42754956.960000001</v>
      </c>
      <c r="O79" s="13">
        <f>IF(Table2[[#This Row],[Fertilizer(kg)]]="",_xlfn.XLOOKUP(Table2[[#This Row],[crop&amp;state]],'pivot tables'!$O$3:$O$151,'pivot tables'!$P$3:$P$151),Table2[[#This Row],[Fertilizer(kg)]])</f>
        <v>42754956.960000001</v>
      </c>
      <c r="P79" s="13">
        <v>84223.59</v>
      </c>
      <c r="Q79" s="13">
        <f>IF(Table2[[#This Row],[Pesticide(kg)]]="",_xlfn.XLOOKUP(Table2[[#This Row],[crop&amp;state]],'pivot tables'!$O$3:$O$151,'pivot tables'!$Q$3:$Q$151),Table2[[#This Row],[Pesticide(kg)]])</f>
        <v>84223.59</v>
      </c>
      <c r="R79" s="13">
        <v>2.931</v>
      </c>
      <c r="S79" s="13">
        <f>IF(Table2[[#This Row],[Yield]]="",IFERROR(Table2[[#This Row],[Production(Tones)]]/Table2[[#This Row],[Area(hectare)]],""),Table2[[#This Row],[Yield]])</f>
        <v>2.931</v>
      </c>
      <c r="T79" s="13">
        <v>25.433</v>
      </c>
      <c r="U79" s="13">
        <f>IF(Table2[[#This Row],[Avg_Temperature(°C)]]="",IFERROR((Table2[[#This Row],[Max_Temperature(°C)]]+Table2[[#This Row],[Min_Temperature(°C)]])/2,""),Table2[[#This Row],[Avg_Temperature(°C)]])</f>
        <v>25.433</v>
      </c>
      <c r="V79" s="13">
        <v>35.125</v>
      </c>
      <c r="W79" s="13">
        <f>IF(Table2[[#This Row],[Max_Temperature(°C)]]="",_xlfn.XLOOKUP(Table2[[#This Row],[State]],'pivot tables'!$T$2:$T$33,'pivot tables'!$V$2:$V$33),Table2[[#This Row],[Max_Temperature(°C)]])</f>
        <v>35.125</v>
      </c>
      <c r="X79" s="13">
        <v>16.151</v>
      </c>
      <c r="Y79" s="31">
        <f>IF(Table2[[#This Row],[Min_Temperature(°C)]]="",_xlfn.XLOOKUP(Table2[[#This Row],[State]],'pivot tables'!$T$2:$T$33,'pivot tables'!$W$2:$W$33),Table2[[#This Row],[Min_Temperature(°C)]])</f>
        <v>16.151</v>
      </c>
    </row>
    <row r="80" spans="1:25" x14ac:dyDescent="0.3">
      <c r="A80" s="5" t="s">
        <v>18</v>
      </c>
      <c r="B80" s="4">
        <v>2011</v>
      </c>
      <c r="C80" s="5" t="s">
        <v>705</v>
      </c>
      <c r="D80" s="5" t="str">
        <f>PROPER(TRIM(Table2[[#This Row],[Season]]))</f>
        <v>Whole Year</v>
      </c>
      <c r="E80" s="5" t="str">
        <f>IF(Table2[[#This Row],[Season]]="",_xlfn.XLOOKUP(Table2[[#This Row],[State]],'pivot tables'!$F$3:$F$33,'pivot tables'!$G$3:$G$33),Table2[[#This Row],[Season]])</f>
        <v>Whole Year</v>
      </c>
      <c r="F80" s="5" t="s">
        <v>23</v>
      </c>
      <c r="G80" s="16">
        <v>431405</v>
      </c>
      <c r="H80" s="16">
        <f>IF(Table2[[#This Row],[Area(hectare)]]="",IFERROR(Table2[[#This Row],[Production(Tones)]]/Table2[[#This Row],[Yield blanks]],""),Table2[[#This Row],[Area(hectare)]])</f>
        <v>431405</v>
      </c>
      <c r="I80" s="16"/>
      <c r="J80" s="16">
        <f>IF(Table2[[#This Row],[Production(Tones)]]="",Table2[[#This Row],[Area Blanks]]*Table2[[#This Row],[Yield]],Table2[[#This Row],[Production(Tones)]])</f>
        <v>38555959.065000005</v>
      </c>
      <c r="K80" s="13">
        <v>1178.9860000000001</v>
      </c>
      <c r="L80" s="13">
        <f>IF(Table2[[#This Row],[Annual_Rainfall(mm)]]="",_xlfn.XLOOKUP(Table2[[#This Row],[State]],'pivot tables'!$J$3:$J$32,'pivot tables'!$K$3:$K$32),Table2[[#This Row],[Annual_Rainfall(mm)]])</f>
        <v>1178.9860000000001</v>
      </c>
      <c r="M80" s="13" t="str">
        <f>Table2[[#This Row],[Crop]]&amp;Table2[[#This Row],[State]]</f>
        <v>SugarcaneKarnataka</v>
      </c>
      <c r="N80" s="13">
        <v>72268965.599999994</v>
      </c>
      <c r="O80" s="13">
        <f>IF(Table2[[#This Row],[Fertilizer(kg)]]="",_xlfn.XLOOKUP(Table2[[#This Row],[crop&amp;state]],'pivot tables'!$O$3:$O$151,'pivot tables'!$P$3:$P$151),Table2[[#This Row],[Fertilizer(kg)]])</f>
        <v>72268965.599999994</v>
      </c>
      <c r="P80" s="13">
        <v>142363.65</v>
      </c>
      <c r="Q80" s="13">
        <f>IF(Table2[[#This Row],[Pesticide(kg)]]="",_xlfn.XLOOKUP(Table2[[#This Row],[crop&amp;state]],'pivot tables'!$O$3:$O$151,'pivot tables'!$Q$3:$Q$151),Table2[[#This Row],[Pesticide(kg)]])</f>
        <v>142363.65</v>
      </c>
      <c r="R80" s="13">
        <v>89.373000000000005</v>
      </c>
      <c r="S80" s="13">
        <f>IF(Table2[[#This Row],[Yield]]="",IFERROR(Table2[[#This Row],[Production(Tones)]]/Table2[[#This Row],[Area(hectare)]],""),Table2[[#This Row],[Yield]])</f>
        <v>89.373000000000005</v>
      </c>
      <c r="T80" s="13">
        <v>25.433</v>
      </c>
      <c r="U80" s="13">
        <f>IF(Table2[[#This Row],[Avg_Temperature(°C)]]="",IFERROR((Table2[[#This Row],[Max_Temperature(°C)]]+Table2[[#This Row],[Min_Temperature(°C)]])/2,""),Table2[[#This Row],[Avg_Temperature(°C)]])</f>
        <v>25.433</v>
      </c>
      <c r="V80" s="13">
        <v>35.125</v>
      </c>
      <c r="W80" s="13">
        <f>IF(Table2[[#This Row],[Max_Temperature(°C)]]="",_xlfn.XLOOKUP(Table2[[#This Row],[State]],'pivot tables'!$T$2:$T$33,'pivot tables'!$V$2:$V$33),Table2[[#This Row],[Max_Temperature(°C)]])</f>
        <v>35.125</v>
      </c>
      <c r="X80" s="13">
        <v>16.151</v>
      </c>
      <c r="Y80" s="31">
        <f>IF(Table2[[#This Row],[Min_Temperature(°C)]]="",_xlfn.XLOOKUP(Table2[[#This Row],[State]],'pivot tables'!$T$2:$T$33,'pivot tables'!$W$2:$W$33),Table2[[#This Row],[Min_Temperature(°C)]])</f>
        <v>16.151</v>
      </c>
    </row>
    <row r="81" spans="1:25" x14ac:dyDescent="0.3">
      <c r="A81" s="5" t="s">
        <v>31</v>
      </c>
      <c r="B81" s="4">
        <v>2011</v>
      </c>
      <c r="C81" s="5" t="s">
        <v>49</v>
      </c>
      <c r="D81" s="5" t="str">
        <f>PROPER(TRIM(Table2[[#This Row],[Season]]))</f>
        <v>Kharif</v>
      </c>
      <c r="E81" s="5" t="str">
        <f>IF(Table2[[#This Row],[Season]]="",_xlfn.XLOOKUP(Table2[[#This Row],[State]],'pivot tables'!$F$3:$F$33,'pivot tables'!$G$3:$G$33),Table2[[#This Row],[Season]])</f>
        <v>Kharif</v>
      </c>
      <c r="F81" s="5" t="s">
        <v>23</v>
      </c>
      <c r="G81" s="16">
        <v>190774</v>
      </c>
      <c r="H81" s="16">
        <f>IF(Table2[[#This Row],[Area(hectare)]]="",IFERROR(Table2[[#This Row],[Production(Tones)]]/Table2[[#This Row],[Yield blanks]],""),Table2[[#This Row],[Area(hectare)]])</f>
        <v>190774</v>
      </c>
      <c r="I81" s="16">
        <v>82494</v>
      </c>
      <c r="J81" s="16">
        <f>IF(Table2[[#This Row],[Production(Tones)]]="",Table2[[#This Row],[Area Blanks]]*Table2[[#This Row],[Yield]],Table2[[#This Row],[Production(Tones)]])</f>
        <v>82494</v>
      </c>
      <c r="K81" s="13">
        <v>1178.9860000000001</v>
      </c>
      <c r="L81" s="13">
        <f>IF(Table2[[#This Row],[Annual_Rainfall(mm)]]="",_xlfn.XLOOKUP(Table2[[#This Row],[State]],'pivot tables'!$J$3:$J$32,'pivot tables'!$K$3:$K$32),Table2[[#This Row],[Annual_Rainfall(mm)]])</f>
        <v>1178.9860000000001</v>
      </c>
      <c r="M81" s="13" t="str">
        <f>Table2[[#This Row],[Crop]]&amp;Table2[[#This Row],[State]]</f>
        <v>SunflowerKarnataka</v>
      </c>
      <c r="N81" s="13">
        <v>31958460.48</v>
      </c>
      <c r="O81" s="13">
        <f>IF(Table2[[#This Row],[Fertilizer(kg)]]="",_xlfn.XLOOKUP(Table2[[#This Row],[crop&amp;state]],'pivot tables'!$O$3:$O$151,'pivot tables'!$P$3:$P$151),Table2[[#This Row],[Fertilizer(kg)]])</f>
        <v>31958460.48</v>
      </c>
      <c r="P81" s="13">
        <v>62955.42</v>
      </c>
      <c r="Q81" s="13">
        <f>IF(Table2[[#This Row],[Pesticide(kg)]]="",_xlfn.XLOOKUP(Table2[[#This Row],[crop&amp;state]],'pivot tables'!$O$3:$O$151,'pivot tables'!$Q$3:$Q$151),Table2[[#This Row],[Pesticide(kg)]])</f>
        <v>62955.42</v>
      </c>
      <c r="R81" s="13">
        <v>0.50600000000000001</v>
      </c>
      <c r="S81" s="13">
        <f>IF(Table2[[#This Row],[Yield]]="",IFERROR(Table2[[#This Row],[Production(Tones)]]/Table2[[#This Row],[Area(hectare)]],""),Table2[[#This Row],[Yield]])</f>
        <v>0.50600000000000001</v>
      </c>
      <c r="T81" s="13">
        <v>25.433</v>
      </c>
      <c r="U81" s="13">
        <f>IF(Table2[[#This Row],[Avg_Temperature(°C)]]="",IFERROR((Table2[[#This Row],[Max_Temperature(°C)]]+Table2[[#This Row],[Min_Temperature(°C)]])/2,""),Table2[[#This Row],[Avg_Temperature(°C)]])</f>
        <v>25.433</v>
      </c>
      <c r="V81" s="13">
        <v>35.125</v>
      </c>
      <c r="W81" s="13">
        <f>IF(Table2[[#This Row],[Max_Temperature(°C)]]="",_xlfn.XLOOKUP(Table2[[#This Row],[State]],'pivot tables'!$T$2:$T$33,'pivot tables'!$V$2:$V$33),Table2[[#This Row],[Max_Temperature(°C)]])</f>
        <v>35.125</v>
      </c>
      <c r="X81" s="13">
        <v>16.151</v>
      </c>
      <c r="Y81" s="31">
        <f>IF(Table2[[#This Row],[Min_Temperature(°C)]]="",_xlfn.XLOOKUP(Table2[[#This Row],[State]],'pivot tables'!$T$2:$T$33,'pivot tables'!$W$2:$W$33),Table2[[#This Row],[Min_Temperature(°C)]])</f>
        <v>16.151</v>
      </c>
    </row>
    <row r="82" spans="1:25" x14ac:dyDescent="0.3">
      <c r="A82" s="5" t="s">
        <v>31</v>
      </c>
      <c r="B82" s="4">
        <v>2011</v>
      </c>
      <c r="C82" s="5" t="s">
        <v>27</v>
      </c>
      <c r="D82" s="5" t="str">
        <f>PROPER(TRIM(Table2[[#This Row],[Season]]))</f>
        <v>Rabi</v>
      </c>
      <c r="E82" s="5" t="str">
        <f>IF(Table2[[#This Row],[Season]]="",_xlfn.XLOOKUP(Table2[[#This Row],[State]],'pivot tables'!$F$3:$F$33,'pivot tables'!$G$3:$G$33),Table2[[#This Row],[Season]])</f>
        <v>Rabi</v>
      </c>
      <c r="F82" s="5" t="s">
        <v>23</v>
      </c>
      <c r="G82" s="16">
        <v>172011</v>
      </c>
      <c r="H82" s="16">
        <f>IF(Table2[[#This Row],[Area(hectare)]]="",IFERROR(Table2[[#This Row],[Production(Tones)]]/Table2[[#This Row],[Yield blanks]],""),Table2[[#This Row],[Area(hectare)]])</f>
        <v>172011</v>
      </c>
      <c r="I82" s="16">
        <v>65833</v>
      </c>
      <c r="J82" s="16">
        <f>IF(Table2[[#This Row],[Production(Tones)]]="",Table2[[#This Row],[Area Blanks]]*Table2[[#This Row],[Yield]],Table2[[#This Row],[Production(Tones)]])</f>
        <v>65833</v>
      </c>
      <c r="K82" s="13">
        <v>1178.9860000000001</v>
      </c>
      <c r="L82" s="13">
        <f>IF(Table2[[#This Row],[Annual_Rainfall(mm)]]="",_xlfn.XLOOKUP(Table2[[#This Row],[State]],'pivot tables'!$J$3:$J$32,'pivot tables'!$K$3:$K$32),Table2[[#This Row],[Annual_Rainfall(mm)]])</f>
        <v>1178.9860000000001</v>
      </c>
      <c r="M82" s="13" t="str">
        <f>Table2[[#This Row],[Crop]]&amp;Table2[[#This Row],[State]]</f>
        <v>SunflowerKarnataka</v>
      </c>
      <c r="N82" s="13">
        <v>28815282.719999999</v>
      </c>
      <c r="O82" s="13">
        <f>IF(Table2[[#This Row],[Fertilizer(kg)]]="",_xlfn.XLOOKUP(Table2[[#This Row],[crop&amp;state]],'pivot tables'!$O$3:$O$151,'pivot tables'!$P$3:$P$151),Table2[[#This Row],[Fertilizer(kg)]])</f>
        <v>28815282.719999999</v>
      </c>
      <c r="P82" s="13">
        <v>56763.63</v>
      </c>
      <c r="Q82" s="13">
        <f>IF(Table2[[#This Row],[Pesticide(kg)]]="",_xlfn.XLOOKUP(Table2[[#This Row],[crop&amp;state]],'pivot tables'!$O$3:$O$151,'pivot tables'!$Q$3:$Q$151),Table2[[#This Row],[Pesticide(kg)]])</f>
        <v>56763.63</v>
      </c>
      <c r="R82" s="13">
        <v>0.58199999999999996</v>
      </c>
      <c r="S82" s="13">
        <f>IF(Table2[[#This Row],[Yield]]="",IFERROR(Table2[[#This Row],[Production(Tones)]]/Table2[[#This Row],[Area(hectare)]],""),Table2[[#This Row],[Yield]])</f>
        <v>0.58199999999999996</v>
      </c>
      <c r="T82" s="13">
        <v>25.433</v>
      </c>
      <c r="U82" s="13">
        <f>IF(Table2[[#This Row],[Avg_Temperature(°C)]]="",IFERROR((Table2[[#This Row],[Max_Temperature(°C)]]+Table2[[#This Row],[Min_Temperature(°C)]])/2,""),Table2[[#This Row],[Avg_Temperature(°C)]])</f>
        <v>25.433</v>
      </c>
      <c r="V82" s="13">
        <v>35.125</v>
      </c>
      <c r="W82" s="13">
        <f>IF(Table2[[#This Row],[Max_Temperature(°C)]]="",_xlfn.XLOOKUP(Table2[[#This Row],[State]],'pivot tables'!$T$2:$T$33,'pivot tables'!$V$2:$V$33),Table2[[#This Row],[Max_Temperature(°C)]])</f>
        <v>35.125</v>
      </c>
      <c r="X82" s="13">
        <v>16.151</v>
      </c>
      <c r="Y82" s="31">
        <f>IF(Table2[[#This Row],[Min_Temperature(°C)]]="",_xlfn.XLOOKUP(Table2[[#This Row],[State]],'pivot tables'!$T$2:$T$33,'pivot tables'!$W$2:$W$33),Table2[[#This Row],[Min_Temperature(°C)]])</f>
        <v>16.151</v>
      </c>
    </row>
    <row r="83" spans="1:25" x14ac:dyDescent="0.3">
      <c r="A83" s="5" t="s">
        <v>31</v>
      </c>
      <c r="B83" s="4">
        <v>2011</v>
      </c>
      <c r="C83" s="5" t="s">
        <v>120</v>
      </c>
      <c r="D83" s="5" t="str">
        <f>PROPER(TRIM(Table2[[#This Row],[Season]]))</f>
        <v>Summer</v>
      </c>
      <c r="E83" s="5" t="str">
        <f>IF(Table2[[#This Row],[Season]]="",_xlfn.XLOOKUP(Table2[[#This Row],[State]],'pivot tables'!$F$3:$F$33,'pivot tables'!$G$3:$G$33),Table2[[#This Row],[Season]])</f>
        <v>Summer</v>
      </c>
      <c r="F83" s="5" t="s">
        <v>23</v>
      </c>
      <c r="G83" s="16">
        <v>18482</v>
      </c>
      <c r="H83" s="16">
        <f>IF(Table2[[#This Row],[Area(hectare)]]="",IFERROR(Table2[[#This Row],[Production(Tones)]]/Table2[[#This Row],[Yield blanks]],""),Table2[[#This Row],[Area(hectare)]])</f>
        <v>18482</v>
      </c>
      <c r="I83" s="16">
        <v>18869</v>
      </c>
      <c r="J83" s="16">
        <f>IF(Table2[[#This Row],[Production(Tones)]]="",Table2[[#This Row],[Area Blanks]]*Table2[[#This Row],[Yield]],Table2[[#This Row],[Production(Tones)]])</f>
        <v>18869</v>
      </c>
      <c r="K83" s="13">
        <v>1178.9860000000001</v>
      </c>
      <c r="L83" s="13">
        <f>IF(Table2[[#This Row],[Annual_Rainfall(mm)]]="",_xlfn.XLOOKUP(Table2[[#This Row],[State]],'pivot tables'!$J$3:$J$32,'pivot tables'!$K$3:$K$32),Table2[[#This Row],[Annual_Rainfall(mm)]])</f>
        <v>1178.9860000000001</v>
      </c>
      <c r="M83" s="13" t="str">
        <f>Table2[[#This Row],[Crop]]&amp;Table2[[#This Row],[State]]</f>
        <v>SunflowerKarnataka</v>
      </c>
      <c r="N83" s="13">
        <v>3096104.64</v>
      </c>
      <c r="O83" s="13">
        <f>IF(Table2[[#This Row],[Fertilizer(kg)]]="",_xlfn.XLOOKUP(Table2[[#This Row],[crop&amp;state]],'pivot tables'!$O$3:$O$151,'pivot tables'!$P$3:$P$151),Table2[[#This Row],[Fertilizer(kg)]])</f>
        <v>3096104.64</v>
      </c>
      <c r="P83" s="13">
        <v>6099.06</v>
      </c>
      <c r="Q83" s="13">
        <f>IF(Table2[[#This Row],[Pesticide(kg)]]="",_xlfn.XLOOKUP(Table2[[#This Row],[crop&amp;state]],'pivot tables'!$O$3:$O$151,'pivot tables'!$Q$3:$Q$151),Table2[[#This Row],[Pesticide(kg)]])</f>
        <v>6099.06</v>
      </c>
      <c r="R83" s="13">
        <v>1.0349999999999999</v>
      </c>
      <c r="S83" s="13">
        <f>IF(Table2[[#This Row],[Yield]]="",IFERROR(Table2[[#This Row],[Production(Tones)]]/Table2[[#This Row],[Area(hectare)]],""),Table2[[#This Row],[Yield]])</f>
        <v>1.0349999999999999</v>
      </c>
      <c r="T83" s="13">
        <v>25.433</v>
      </c>
      <c r="U83" s="13">
        <f>IF(Table2[[#This Row],[Avg_Temperature(°C)]]="",IFERROR((Table2[[#This Row],[Max_Temperature(°C)]]+Table2[[#This Row],[Min_Temperature(°C)]])/2,""),Table2[[#This Row],[Avg_Temperature(°C)]])</f>
        <v>25.433</v>
      </c>
      <c r="V83" s="13">
        <v>35.125</v>
      </c>
      <c r="W83" s="13">
        <f>IF(Table2[[#This Row],[Max_Temperature(°C)]]="",_xlfn.XLOOKUP(Table2[[#This Row],[State]],'pivot tables'!$T$2:$T$33,'pivot tables'!$V$2:$V$33),Table2[[#This Row],[Max_Temperature(°C)]])</f>
        <v>35.125</v>
      </c>
      <c r="X83" s="13">
        <v>16.151</v>
      </c>
      <c r="Y83" s="31">
        <f>IF(Table2[[#This Row],[Min_Temperature(°C)]]="",_xlfn.XLOOKUP(Table2[[#This Row],[State]],'pivot tables'!$T$2:$T$33,'pivot tables'!$W$2:$W$33),Table2[[#This Row],[Min_Temperature(°C)]])</f>
        <v>16.151</v>
      </c>
    </row>
    <row r="84" spans="1:25" x14ac:dyDescent="0.3">
      <c r="A84" s="5" t="s">
        <v>32</v>
      </c>
      <c r="B84" s="4">
        <v>2011</v>
      </c>
      <c r="C84" s="5" t="s">
        <v>49</v>
      </c>
      <c r="D84" s="5" t="str">
        <f>PROPER(TRIM(Table2[[#This Row],[Season]]))</f>
        <v>Kharif</v>
      </c>
      <c r="E84" s="5" t="str">
        <f>IF(Table2[[#This Row],[Season]]="",_xlfn.XLOOKUP(Table2[[#This Row],[State]],'pivot tables'!$F$3:$F$33,'pivot tables'!$G$3:$G$33),Table2[[#This Row],[Season]])</f>
        <v>Kharif</v>
      </c>
      <c r="F84" s="5" t="s">
        <v>23</v>
      </c>
      <c r="G84" s="16"/>
      <c r="H84" s="16">
        <f>IF(Table2[[#This Row],[Area(hectare)]]="",IFERROR(Table2[[#This Row],[Production(Tones)]]/Table2[[#This Row],[Yield blanks]],""),Table2[[#This Row],[Area(hectare)]])</f>
        <v>82170.666666666672</v>
      </c>
      <c r="I84" s="16">
        <v>30814</v>
      </c>
      <c r="J84" s="16">
        <f>IF(Table2[[#This Row],[Production(Tones)]]="",Table2[[#This Row],[Area Blanks]]*Table2[[#This Row],[Yield]],Table2[[#This Row],[Production(Tones)]])</f>
        <v>30814</v>
      </c>
      <c r="K84" s="13">
        <v>1178.9860000000001</v>
      </c>
      <c r="L84" s="13">
        <f>IF(Table2[[#This Row],[Annual_Rainfall(mm)]]="",_xlfn.XLOOKUP(Table2[[#This Row],[State]],'pivot tables'!$J$3:$J$32,'pivot tables'!$K$3:$K$32),Table2[[#This Row],[Annual_Rainfall(mm)]])</f>
        <v>1178.9860000000001</v>
      </c>
      <c r="M84" s="13" t="str">
        <f>Table2[[#This Row],[Crop]]&amp;Table2[[#This Row],[State]]</f>
        <v>UradKarnataka</v>
      </c>
      <c r="N84" s="13">
        <v>14074025.279999999</v>
      </c>
      <c r="O84" s="13">
        <f>IF(Table2[[#This Row],[Fertilizer(kg)]]="",_xlfn.XLOOKUP(Table2[[#This Row],[crop&amp;state]],'pivot tables'!$O$3:$O$151,'pivot tables'!$P$3:$P$151),Table2[[#This Row],[Fertilizer(kg)]])</f>
        <v>14074025.279999999</v>
      </c>
      <c r="P84" s="13">
        <v>27724.62</v>
      </c>
      <c r="Q84" s="13">
        <f>IF(Table2[[#This Row],[Pesticide(kg)]]="",_xlfn.XLOOKUP(Table2[[#This Row],[crop&amp;state]],'pivot tables'!$O$3:$O$151,'pivot tables'!$Q$3:$Q$151),Table2[[#This Row],[Pesticide(kg)]])</f>
        <v>27724.62</v>
      </c>
      <c r="R84" s="13">
        <v>0.375</v>
      </c>
      <c r="S84" s="13">
        <f>IF(Table2[[#This Row],[Yield]]="",IFERROR(Table2[[#This Row],[Production(Tones)]]/Table2[[#This Row],[Area(hectare)]],""),Table2[[#This Row],[Yield]])</f>
        <v>0.375</v>
      </c>
      <c r="T84" s="13">
        <v>25.433</v>
      </c>
      <c r="U84" s="13">
        <f>IF(Table2[[#This Row],[Avg_Temperature(°C)]]="",IFERROR((Table2[[#This Row],[Max_Temperature(°C)]]+Table2[[#This Row],[Min_Temperature(°C)]])/2,""),Table2[[#This Row],[Avg_Temperature(°C)]])</f>
        <v>25.433</v>
      </c>
      <c r="V84" s="13">
        <v>35.125</v>
      </c>
      <c r="W84" s="13">
        <f>IF(Table2[[#This Row],[Max_Temperature(°C)]]="",_xlfn.XLOOKUP(Table2[[#This Row],[State]],'pivot tables'!$T$2:$T$33,'pivot tables'!$V$2:$V$33),Table2[[#This Row],[Max_Temperature(°C)]])</f>
        <v>35.125</v>
      </c>
      <c r="X84" s="13">
        <v>16.151</v>
      </c>
      <c r="Y84" s="31">
        <f>IF(Table2[[#This Row],[Min_Temperature(°C)]]="",_xlfn.XLOOKUP(Table2[[#This Row],[State]],'pivot tables'!$T$2:$T$33,'pivot tables'!$W$2:$W$33),Table2[[#This Row],[Min_Temperature(°C)]])</f>
        <v>16.151</v>
      </c>
    </row>
    <row r="85" spans="1:25" x14ac:dyDescent="0.3">
      <c r="A85" s="5" t="s">
        <v>32</v>
      </c>
      <c r="B85" s="4">
        <v>2011</v>
      </c>
      <c r="C85" s="5" t="s">
        <v>27</v>
      </c>
      <c r="D85" s="5" t="str">
        <f>PROPER(TRIM(Table2[[#This Row],[Season]]))</f>
        <v>Rabi</v>
      </c>
      <c r="E85" s="5" t="str">
        <f>IF(Table2[[#This Row],[Season]]="",_xlfn.XLOOKUP(Table2[[#This Row],[State]],'pivot tables'!$F$3:$F$33,'pivot tables'!$G$3:$G$33),Table2[[#This Row],[Season]])</f>
        <v>Rabi</v>
      </c>
      <c r="F85" s="5" t="s">
        <v>23</v>
      </c>
      <c r="G85" s="16">
        <v>8260</v>
      </c>
      <c r="H85" s="16">
        <f>IF(Table2[[#This Row],[Area(hectare)]]="",IFERROR(Table2[[#This Row],[Production(Tones)]]/Table2[[#This Row],[Yield blanks]],""),Table2[[#This Row],[Area(hectare)]])</f>
        <v>8260</v>
      </c>
      <c r="I85" s="16">
        <v>4199</v>
      </c>
      <c r="J85" s="16">
        <f>IF(Table2[[#This Row],[Production(Tones)]]="",Table2[[#This Row],[Area Blanks]]*Table2[[#This Row],[Yield]],Table2[[#This Row],[Production(Tones)]])</f>
        <v>4199</v>
      </c>
      <c r="K85" s="13">
        <v>1178.9860000000001</v>
      </c>
      <c r="L85" s="13">
        <f>IF(Table2[[#This Row],[Annual_Rainfall(mm)]]="",_xlfn.XLOOKUP(Table2[[#This Row],[State]],'pivot tables'!$J$3:$J$32,'pivot tables'!$K$3:$K$32),Table2[[#This Row],[Annual_Rainfall(mm)]])</f>
        <v>1178.9860000000001</v>
      </c>
      <c r="M85" s="13" t="str">
        <f>Table2[[#This Row],[Crop]]&amp;Table2[[#This Row],[State]]</f>
        <v>UradKarnataka</v>
      </c>
      <c r="N85" s="13">
        <v>1383715.2</v>
      </c>
      <c r="O85" s="13">
        <f>IF(Table2[[#This Row],[Fertilizer(kg)]]="",_xlfn.XLOOKUP(Table2[[#This Row],[crop&amp;state]],'pivot tables'!$O$3:$O$151,'pivot tables'!$P$3:$P$151),Table2[[#This Row],[Fertilizer(kg)]])</f>
        <v>1383715.2</v>
      </c>
      <c r="P85" s="13">
        <v>2725.8</v>
      </c>
      <c r="Q85" s="13">
        <f>IF(Table2[[#This Row],[Pesticide(kg)]]="",_xlfn.XLOOKUP(Table2[[#This Row],[crop&amp;state]],'pivot tables'!$O$3:$O$151,'pivot tables'!$Q$3:$Q$151),Table2[[#This Row],[Pesticide(kg)]])</f>
        <v>2725.8</v>
      </c>
      <c r="R85" s="13">
        <v>0.51100000000000001</v>
      </c>
      <c r="S85" s="13">
        <f>IF(Table2[[#This Row],[Yield]]="",IFERROR(Table2[[#This Row],[Production(Tones)]]/Table2[[#This Row],[Area(hectare)]],""),Table2[[#This Row],[Yield]])</f>
        <v>0.51100000000000001</v>
      </c>
      <c r="T85" s="13">
        <v>25.433</v>
      </c>
      <c r="U85" s="13">
        <f>IF(Table2[[#This Row],[Avg_Temperature(°C)]]="",IFERROR((Table2[[#This Row],[Max_Temperature(°C)]]+Table2[[#This Row],[Min_Temperature(°C)]])/2,""),Table2[[#This Row],[Avg_Temperature(°C)]])</f>
        <v>25.433</v>
      </c>
      <c r="V85" s="13">
        <v>35.125</v>
      </c>
      <c r="W85" s="13">
        <f>IF(Table2[[#This Row],[Max_Temperature(°C)]]="",_xlfn.XLOOKUP(Table2[[#This Row],[State]],'pivot tables'!$T$2:$T$33,'pivot tables'!$V$2:$V$33),Table2[[#This Row],[Max_Temperature(°C)]])</f>
        <v>35.125</v>
      </c>
      <c r="X85" s="13">
        <v>16.151</v>
      </c>
      <c r="Y85" s="31">
        <f>IF(Table2[[#This Row],[Min_Temperature(°C)]]="",_xlfn.XLOOKUP(Table2[[#This Row],[State]],'pivot tables'!$T$2:$T$33,'pivot tables'!$W$2:$W$33),Table2[[#This Row],[Min_Temperature(°C)]])</f>
        <v>16.151</v>
      </c>
    </row>
    <row r="86" spans="1:25" x14ac:dyDescent="0.3">
      <c r="A86" s="5" t="s">
        <v>20</v>
      </c>
      <c r="B86" s="4">
        <v>2011</v>
      </c>
      <c r="C86" s="5" t="s">
        <v>27</v>
      </c>
      <c r="D86" s="5" t="str">
        <f>PROPER(TRIM(Table2[[#This Row],[Season]]))</f>
        <v>Rabi</v>
      </c>
      <c r="E86" s="5" t="str">
        <f>IF(Table2[[#This Row],[Season]]="",_xlfn.XLOOKUP(Table2[[#This Row],[State]],'pivot tables'!$F$3:$F$33,'pivot tables'!$G$3:$G$33),Table2[[#This Row],[Season]])</f>
        <v>Rabi</v>
      </c>
      <c r="F86" s="5" t="s">
        <v>23</v>
      </c>
      <c r="G86" s="16">
        <v>225472</v>
      </c>
      <c r="H86" s="16">
        <f>IF(Table2[[#This Row],[Area(hectare)]]="",IFERROR(Table2[[#This Row],[Production(Tones)]]/Table2[[#This Row],[Yield blanks]],""),Table2[[#This Row],[Area(hectare)]])</f>
        <v>225472</v>
      </c>
      <c r="I86" s="16">
        <v>200932</v>
      </c>
      <c r="J86" s="16">
        <f>IF(Table2[[#This Row],[Production(Tones)]]="",Table2[[#This Row],[Area Blanks]]*Table2[[#This Row],[Yield]],Table2[[#This Row],[Production(Tones)]])</f>
        <v>200932</v>
      </c>
      <c r="K86" s="13">
        <v>1178.9860000000001</v>
      </c>
      <c r="L86" s="13">
        <f>IF(Table2[[#This Row],[Annual_Rainfall(mm)]]="",_xlfn.XLOOKUP(Table2[[#This Row],[State]],'pivot tables'!$J$3:$J$32,'pivot tables'!$K$3:$K$32),Table2[[#This Row],[Annual_Rainfall(mm)]])</f>
        <v>1178.9860000000001</v>
      </c>
      <c r="M86" s="13" t="str">
        <f>Table2[[#This Row],[Crop]]&amp;Table2[[#This Row],[State]]</f>
        <v>WheatKarnataka</v>
      </c>
      <c r="N86" s="13">
        <v>37771069.439999998</v>
      </c>
      <c r="O86" s="13">
        <f>IF(Table2[[#This Row],[Fertilizer(kg)]]="",_xlfn.XLOOKUP(Table2[[#This Row],[crop&amp;state]],'pivot tables'!$O$3:$O$151,'pivot tables'!$P$3:$P$151),Table2[[#This Row],[Fertilizer(kg)]])</f>
        <v>37771069.439999998</v>
      </c>
      <c r="P86" s="13">
        <v>74405.759999999995</v>
      </c>
      <c r="Q86" s="13">
        <f>IF(Table2[[#This Row],[Pesticide(kg)]]="",_xlfn.XLOOKUP(Table2[[#This Row],[crop&amp;state]],'pivot tables'!$O$3:$O$151,'pivot tables'!$Q$3:$Q$151),Table2[[#This Row],[Pesticide(kg)]])</f>
        <v>74405.759999999995</v>
      </c>
      <c r="R86" s="13"/>
      <c r="S86" s="13">
        <f>IF(Table2[[#This Row],[Yield]]="",IFERROR(Table2[[#This Row],[Production(Tones)]]/Table2[[#This Row],[Area(hectare)]],""),Table2[[#This Row],[Yield]])</f>
        <v>0.8911616520011354</v>
      </c>
      <c r="T86" s="13">
        <v>25.433</v>
      </c>
      <c r="U86" s="13">
        <f>IF(Table2[[#This Row],[Avg_Temperature(°C)]]="",IFERROR((Table2[[#This Row],[Max_Temperature(°C)]]+Table2[[#This Row],[Min_Temperature(°C)]])/2,""),Table2[[#This Row],[Avg_Temperature(°C)]])</f>
        <v>25.433</v>
      </c>
      <c r="V86" s="13">
        <v>35.125</v>
      </c>
      <c r="W86" s="13">
        <f>IF(Table2[[#This Row],[Max_Temperature(°C)]]="",_xlfn.XLOOKUP(Table2[[#This Row],[State]],'pivot tables'!$T$2:$T$33,'pivot tables'!$V$2:$V$33),Table2[[#This Row],[Max_Temperature(°C)]])</f>
        <v>35.125</v>
      </c>
      <c r="X86" s="13">
        <v>16.151</v>
      </c>
      <c r="Y86" s="31">
        <f>IF(Table2[[#This Row],[Min_Temperature(°C)]]="",_xlfn.XLOOKUP(Table2[[#This Row],[State]],'pivot tables'!$T$2:$T$33,'pivot tables'!$W$2:$W$33),Table2[[#This Row],[Min_Temperature(°C)]])</f>
        <v>16.151</v>
      </c>
    </row>
    <row r="87" spans="1:25" x14ac:dyDescent="0.3">
      <c r="A87" s="5" t="s">
        <v>13</v>
      </c>
      <c r="B87" s="4">
        <v>2011</v>
      </c>
      <c r="C87" s="5" t="s">
        <v>176</v>
      </c>
      <c r="D87" s="5" t="str">
        <f>PROPER(TRIM(Table2[[#This Row],[Season]]))</f>
        <v>Autumn</v>
      </c>
      <c r="E87" s="5" t="str">
        <f>IF(Table2[[#This Row],[Season]]="",_xlfn.XLOOKUP(Table2[[#This Row],[State]],'pivot tables'!$F$3:$F$33,'pivot tables'!$G$3:$G$33),Table2[[#This Row],[Season]])</f>
        <v>Autumn</v>
      </c>
      <c r="F87" s="5" t="s">
        <v>41</v>
      </c>
      <c r="G87" s="16">
        <v>68134.83</v>
      </c>
      <c r="H87" s="16">
        <f>IF(Table2[[#This Row],[Area(hectare)]]="",IFERROR(Table2[[#This Row],[Production(Tones)]]/Table2[[#This Row],[Yield blanks]],""),Table2[[#This Row],[Area(hectare)]])</f>
        <v>68134.83</v>
      </c>
      <c r="I87" s="16">
        <v>171662</v>
      </c>
      <c r="J87" s="16">
        <f>IF(Table2[[#This Row],[Production(Tones)]]="",Table2[[#This Row],[Area Blanks]]*Table2[[#This Row],[Yield]],Table2[[#This Row],[Production(Tones)]])</f>
        <v>171662</v>
      </c>
      <c r="K87" s="13">
        <v>3035.1</v>
      </c>
      <c r="L87" s="13">
        <f>IF(Table2[[#This Row],[Annual_Rainfall(mm)]]="",_xlfn.XLOOKUP(Table2[[#This Row],[State]],'pivot tables'!$J$3:$J$32,'pivot tables'!$K$3:$K$32),Table2[[#This Row],[Annual_Rainfall(mm)]])</f>
        <v>3035.1</v>
      </c>
      <c r="M87" s="13" t="str">
        <f>Table2[[#This Row],[Crop]]&amp;Table2[[#This Row],[State]]</f>
        <v>RiceKerala</v>
      </c>
      <c r="N87" s="13">
        <v>11413946.720000001</v>
      </c>
      <c r="O87" s="13">
        <f>IF(Table2[[#This Row],[Fertilizer(kg)]]="",_xlfn.XLOOKUP(Table2[[#This Row],[crop&amp;state]],'pivot tables'!$O$3:$O$151,'pivot tables'!$P$3:$P$151),Table2[[#This Row],[Fertilizer(kg)]])</f>
        <v>11413946.720000001</v>
      </c>
      <c r="P87" s="13">
        <v>22484.493999999999</v>
      </c>
      <c r="Q87" s="13">
        <f>IF(Table2[[#This Row],[Pesticide(kg)]]="",_xlfn.XLOOKUP(Table2[[#This Row],[crop&amp;state]],'pivot tables'!$O$3:$O$151,'pivot tables'!$Q$3:$Q$151),Table2[[#This Row],[Pesticide(kg)]])</f>
        <v>22484.493999999999</v>
      </c>
      <c r="R87" s="13">
        <v>2.302</v>
      </c>
      <c r="S87" s="13">
        <f>IF(Table2[[#This Row],[Yield]]="",IFERROR(Table2[[#This Row],[Production(Tones)]]/Table2[[#This Row],[Area(hectare)]],""),Table2[[#This Row],[Yield]])</f>
        <v>2.302</v>
      </c>
      <c r="T87" s="13">
        <v>24.698</v>
      </c>
      <c r="U87" s="13">
        <f>IF(Table2[[#This Row],[Avg_Temperature(°C)]]="",IFERROR((Table2[[#This Row],[Max_Temperature(°C)]]+Table2[[#This Row],[Min_Temperature(°C)]])/2,""),Table2[[#This Row],[Avg_Temperature(°C)]])</f>
        <v>24.698</v>
      </c>
      <c r="V87" s="13">
        <v>31.777999999999999</v>
      </c>
      <c r="W87" s="13">
        <f>IF(Table2[[#This Row],[Max_Temperature(°C)]]="",_xlfn.XLOOKUP(Table2[[#This Row],[State]],'pivot tables'!$T$2:$T$33,'pivot tables'!$V$2:$V$33),Table2[[#This Row],[Max_Temperature(°C)]])</f>
        <v>31.777999999999999</v>
      </c>
      <c r="X87" s="13">
        <v>18.803000000000001</v>
      </c>
      <c r="Y87" s="31">
        <f>IF(Table2[[#This Row],[Min_Temperature(°C)]]="",_xlfn.XLOOKUP(Table2[[#This Row],[State]],'pivot tables'!$T$2:$T$33,'pivot tables'!$W$2:$W$33),Table2[[#This Row],[Min_Temperature(°C)]])</f>
        <v>18.803000000000001</v>
      </c>
    </row>
    <row r="88" spans="1:25" x14ac:dyDescent="0.3">
      <c r="A88" s="5" t="s">
        <v>13</v>
      </c>
      <c r="B88" s="4">
        <v>2011</v>
      </c>
      <c r="C88" s="5" t="s">
        <v>120</v>
      </c>
      <c r="D88" s="5" t="str">
        <f>PROPER(TRIM(Table2[[#This Row],[Season]]))</f>
        <v>Summer</v>
      </c>
      <c r="E88" s="5" t="str">
        <f>IF(Table2[[#This Row],[Season]]="",_xlfn.XLOOKUP(Table2[[#This Row],[State]],'pivot tables'!$F$3:$F$33,'pivot tables'!$G$3:$G$33),Table2[[#This Row],[Season]])</f>
        <v>Summer</v>
      </c>
      <c r="F88" s="5" t="s">
        <v>41</v>
      </c>
      <c r="G88" s="16">
        <v>47290.01</v>
      </c>
      <c r="H88" s="16">
        <f>IF(Table2[[#This Row],[Area(hectare)]]="",IFERROR(Table2[[#This Row],[Production(Tones)]]/Table2[[#This Row],[Yield blanks]],""),Table2[[#This Row],[Area(hectare)]])</f>
        <v>47290.01</v>
      </c>
      <c r="I88" s="16">
        <v>149217</v>
      </c>
      <c r="J88" s="16">
        <f>IF(Table2[[#This Row],[Production(Tones)]]="",Table2[[#This Row],[Area Blanks]]*Table2[[#This Row],[Yield]],Table2[[#This Row],[Production(Tones)]])</f>
        <v>149217</v>
      </c>
      <c r="K88" s="13">
        <v>3035.1</v>
      </c>
      <c r="L88" s="13">
        <f>IF(Table2[[#This Row],[Annual_Rainfall(mm)]]="",_xlfn.XLOOKUP(Table2[[#This Row],[State]],'pivot tables'!$J$3:$J$32,'pivot tables'!$K$3:$K$32),Table2[[#This Row],[Annual_Rainfall(mm)]])</f>
        <v>3035.1</v>
      </c>
      <c r="M88" s="13" t="str">
        <f>Table2[[#This Row],[Crop]]&amp;Table2[[#This Row],[State]]</f>
        <v>RiceKerala</v>
      </c>
      <c r="N88" s="13">
        <v>7922022.4749999996</v>
      </c>
      <c r="O88" s="13">
        <f>IF(Table2[[#This Row],[Fertilizer(kg)]]="",_xlfn.XLOOKUP(Table2[[#This Row],[crop&amp;state]],'pivot tables'!$O$3:$O$151,'pivot tables'!$P$3:$P$151),Table2[[#This Row],[Fertilizer(kg)]])</f>
        <v>7922022.4749999996</v>
      </c>
      <c r="P88" s="13">
        <v>15605.703</v>
      </c>
      <c r="Q88" s="13">
        <f>IF(Table2[[#This Row],[Pesticide(kg)]]="",_xlfn.XLOOKUP(Table2[[#This Row],[crop&amp;state]],'pivot tables'!$O$3:$O$151,'pivot tables'!$Q$3:$Q$151),Table2[[#This Row],[Pesticide(kg)]])</f>
        <v>15605.703</v>
      </c>
      <c r="R88" s="13">
        <v>2.7</v>
      </c>
      <c r="S88" s="13">
        <f>IF(Table2[[#This Row],[Yield]]="",IFERROR(Table2[[#This Row],[Production(Tones)]]/Table2[[#This Row],[Area(hectare)]],""),Table2[[#This Row],[Yield]])</f>
        <v>2.7</v>
      </c>
      <c r="T88" s="13">
        <v>24.698</v>
      </c>
      <c r="U88" s="13">
        <f>IF(Table2[[#This Row],[Avg_Temperature(°C)]]="",IFERROR((Table2[[#This Row],[Max_Temperature(°C)]]+Table2[[#This Row],[Min_Temperature(°C)]])/2,""),Table2[[#This Row],[Avg_Temperature(°C)]])</f>
        <v>24.698</v>
      </c>
      <c r="V88" s="13">
        <v>31.777999999999999</v>
      </c>
      <c r="W88" s="13">
        <f>IF(Table2[[#This Row],[Max_Temperature(°C)]]="",_xlfn.XLOOKUP(Table2[[#This Row],[State]],'pivot tables'!$T$2:$T$33,'pivot tables'!$V$2:$V$33),Table2[[#This Row],[Max_Temperature(°C)]])</f>
        <v>31.777999999999999</v>
      </c>
      <c r="X88" s="13">
        <v>18.803000000000001</v>
      </c>
      <c r="Y88" s="31">
        <f>IF(Table2[[#This Row],[Min_Temperature(°C)]]="",_xlfn.XLOOKUP(Table2[[#This Row],[State]],'pivot tables'!$T$2:$T$33,'pivot tables'!$W$2:$W$33),Table2[[#This Row],[Min_Temperature(°C)]])</f>
        <v>18.803000000000001</v>
      </c>
    </row>
    <row r="89" spans="1:25" x14ac:dyDescent="0.3">
      <c r="A89" s="5" t="s">
        <v>13</v>
      </c>
      <c r="B89" s="4">
        <v>2011</v>
      </c>
      <c r="C89" s="5" t="s">
        <v>324</v>
      </c>
      <c r="D89" s="5" t="str">
        <f>PROPER(TRIM(Table2[[#This Row],[Season]]))</f>
        <v>Winter</v>
      </c>
      <c r="E89" s="5" t="str">
        <f>IF(Table2[[#This Row],[Season]]="",_xlfn.XLOOKUP(Table2[[#This Row],[State]],'pivot tables'!$F$3:$F$33,'pivot tables'!$G$3:$G$33),Table2[[#This Row],[Season]])</f>
        <v>Winter</v>
      </c>
      <c r="F89" s="5" t="s">
        <v>41</v>
      </c>
      <c r="G89" s="16">
        <v>92734.9</v>
      </c>
      <c r="H89" s="16">
        <f>IF(Table2[[#This Row],[Area(hectare)]]="",IFERROR(Table2[[#This Row],[Production(Tones)]]/Table2[[#This Row],[Yield blanks]],""),Table2[[#This Row],[Area(hectare)]])</f>
        <v>92734.9</v>
      </c>
      <c r="I89" s="16"/>
      <c r="J89" s="16">
        <f>IF(Table2[[#This Row],[Production(Tones)]]="",Table2[[#This Row],[Area Blanks]]*Table2[[#This Row],[Yield]],Table2[[#This Row],[Production(Tones)]])</f>
        <v>224974.86739999999</v>
      </c>
      <c r="K89" s="13">
        <v>3035.1</v>
      </c>
      <c r="L89" s="13">
        <f>IF(Table2[[#This Row],[Annual_Rainfall(mm)]]="",_xlfn.XLOOKUP(Table2[[#This Row],[State]],'pivot tables'!$J$3:$J$32,'pivot tables'!$K$3:$K$32),Table2[[#This Row],[Annual_Rainfall(mm)]])</f>
        <v>3035.1</v>
      </c>
      <c r="M89" s="13" t="str">
        <f>Table2[[#This Row],[Crop]]&amp;Table2[[#This Row],[State]]</f>
        <v>RiceKerala</v>
      </c>
      <c r="N89" s="13">
        <v>15534950.449999999</v>
      </c>
      <c r="O89" s="13">
        <f>IF(Table2[[#This Row],[Fertilizer(kg)]]="",_xlfn.XLOOKUP(Table2[[#This Row],[crop&amp;state]],'pivot tables'!$O$3:$O$151,'pivot tables'!$P$3:$P$151),Table2[[#This Row],[Fertilizer(kg)]])</f>
        <v>15534950.449999999</v>
      </c>
      <c r="P89" s="13"/>
      <c r="Q89" s="13">
        <f>IF(Table2[[#This Row],[Pesticide(kg)]]="",_xlfn.XLOOKUP(Table2[[#This Row],[crop&amp;state]],'pivot tables'!$O$3:$O$151,'pivot tables'!$Q$3:$Q$151),Table2[[#This Row],[Pesticide(kg)]])</f>
        <v>21246.127433333331</v>
      </c>
      <c r="R89" s="13">
        <v>2.4260000000000002</v>
      </c>
      <c r="S89" s="13">
        <f>IF(Table2[[#This Row],[Yield]]="",IFERROR(Table2[[#This Row],[Production(Tones)]]/Table2[[#This Row],[Area(hectare)]],""),Table2[[#This Row],[Yield]])</f>
        <v>2.4260000000000002</v>
      </c>
      <c r="T89" s="13" t="s">
        <v>153</v>
      </c>
      <c r="U89" s="13" t="str">
        <f>IF(Table2[[#This Row],[Avg_Temperature(°C)]]="",IFERROR((Table2[[#This Row],[Max_Temperature(°C)]]+Table2[[#This Row],[Min_Temperature(°C)]])/2,""),Table2[[#This Row],[Avg_Temperature(°C)]])</f>
        <v>24.70</v>
      </c>
      <c r="V89" s="13">
        <v>31.777999999999999</v>
      </c>
      <c r="W89" s="13">
        <f>IF(Table2[[#This Row],[Max_Temperature(°C)]]="",_xlfn.XLOOKUP(Table2[[#This Row],[State]],'pivot tables'!$T$2:$T$33,'pivot tables'!$V$2:$V$33),Table2[[#This Row],[Max_Temperature(°C)]])</f>
        <v>31.777999999999999</v>
      </c>
      <c r="X89" s="13">
        <v>18.803000000000001</v>
      </c>
      <c r="Y89" s="31">
        <f>IF(Table2[[#This Row],[Min_Temperature(°C)]]="",_xlfn.XLOOKUP(Table2[[#This Row],[State]],'pivot tables'!$T$2:$T$33,'pivot tables'!$W$2:$W$33),Table2[[#This Row],[Min_Temperature(°C)]])</f>
        <v>18.803000000000001</v>
      </c>
    </row>
    <row r="90" spans="1:25" x14ac:dyDescent="0.3">
      <c r="A90" s="5" t="s">
        <v>18</v>
      </c>
      <c r="B90" s="4">
        <v>2011</v>
      </c>
      <c r="C90" s="5" t="s">
        <v>705</v>
      </c>
      <c r="D90" s="5" t="str">
        <f>PROPER(TRIM(Table2[[#This Row],[Season]]))</f>
        <v>Whole Year</v>
      </c>
      <c r="E90" s="5" t="str">
        <f>IF(Table2[[#This Row],[Season]]="",_xlfn.XLOOKUP(Table2[[#This Row],[State]],'pivot tables'!$F$3:$F$33,'pivot tables'!$G$3:$G$33),Table2[[#This Row],[Season]])</f>
        <v>Whole Year</v>
      </c>
      <c r="F90" s="5" t="s">
        <v>41</v>
      </c>
      <c r="G90" s="16">
        <v>2604.41</v>
      </c>
      <c r="H90" s="16">
        <f>IF(Table2[[#This Row],[Area(hectare)]]="",IFERROR(Table2[[#This Row],[Production(Tones)]]/Table2[[#This Row],[Yield blanks]],""),Table2[[#This Row],[Area(hectare)]])</f>
        <v>2604.41</v>
      </c>
      <c r="I90" s="16">
        <v>263034</v>
      </c>
      <c r="J90" s="16">
        <f>IF(Table2[[#This Row],[Production(Tones)]]="",Table2[[#This Row],[Area Blanks]]*Table2[[#This Row],[Yield]],Table2[[#This Row],[Production(Tones)]])</f>
        <v>263034</v>
      </c>
      <c r="K90" s="13">
        <v>3035.1</v>
      </c>
      <c r="L90" s="13">
        <f>IF(Table2[[#This Row],[Annual_Rainfall(mm)]]="",_xlfn.XLOOKUP(Table2[[#This Row],[State]],'pivot tables'!$J$3:$J$32,'pivot tables'!$K$3:$K$32),Table2[[#This Row],[Annual_Rainfall(mm)]])</f>
        <v>3035.1</v>
      </c>
      <c r="M90" s="13" t="str">
        <f>Table2[[#This Row],[Crop]]&amp;Table2[[#This Row],[State]]</f>
        <v>SugarcaneKerala</v>
      </c>
      <c r="N90" s="13">
        <v>436290.76299999998</v>
      </c>
      <c r="O90" s="13">
        <f>IF(Table2[[#This Row],[Fertilizer(kg)]]="",_xlfn.XLOOKUP(Table2[[#This Row],[crop&amp;state]],'pivot tables'!$O$3:$O$151,'pivot tables'!$P$3:$P$151),Table2[[#This Row],[Fertilizer(kg)]])</f>
        <v>436290.76299999998</v>
      </c>
      <c r="P90" s="13">
        <v>859.45500000000004</v>
      </c>
      <c r="Q90" s="13">
        <f>IF(Table2[[#This Row],[Pesticide(kg)]]="",_xlfn.XLOOKUP(Table2[[#This Row],[crop&amp;state]],'pivot tables'!$O$3:$O$151,'pivot tables'!$Q$3:$Q$151),Table2[[#This Row],[Pesticide(kg)]])</f>
        <v>859.45500000000004</v>
      </c>
      <c r="R90" s="13">
        <v>38.003999999999998</v>
      </c>
      <c r="S90" s="13">
        <f>IF(Table2[[#This Row],[Yield]]="",IFERROR(Table2[[#This Row],[Production(Tones)]]/Table2[[#This Row],[Area(hectare)]],""),Table2[[#This Row],[Yield]])</f>
        <v>38.003999999999998</v>
      </c>
      <c r="T90" s="13">
        <v>24.698</v>
      </c>
      <c r="U90" s="13">
        <f>IF(Table2[[#This Row],[Avg_Temperature(°C)]]="",IFERROR((Table2[[#This Row],[Max_Temperature(°C)]]+Table2[[#This Row],[Min_Temperature(°C)]])/2,""),Table2[[#This Row],[Avg_Temperature(°C)]])</f>
        <v>24.698</v>
      </c>
      <c r="V90" s="13"/>
      <c r="W90" s="13">
        <f>IF(Table2[[#This Row],[Max_Temperature(°C)]]="",_xlfn.XLOOKUP(Table2[[#This Row],[State]],'pivot tables'!$T$2:$T$33,'pivot tables'!$V$2:$V$33),Table2[[#This Row],[Max_Temperature(°C)]])</f>
        <v>32.699233333333332</v>
      </c>
      <c r="X90" s="13">
        <v>18.803000000000001</v>
      </c>
      <c r="Y90" s="31">
        <f>IF(Table2[[#This Row],[Min_Temperature(°C)]]="",_xlfn.XLOOKUP(Table2[[#This Row],[State]],'pivot tables'!$T$2:$T$33,'pivot tables'!$W$2:$W$33),Table2[[#This Row],[Min_Temperature(°C)]])</f>
        <v>18.803000000000001</v>
      </c>
    </row>
    <row r="91" spans="1:25" x14ac:dyDescent="0.3">
      <c r="A91" s="5" t="s">
        <v>13</v>
      </c>
      <c r="B91" s="4">
        <v>2011</v>
      </c>
      <c r="C91" s="5" t="s">
        <v>176</v>
      </c>
      <c r="D91" s="5" t="str">
        <f>PROPER(TRIM(Table2[[#This Row],[Season]]))</f>
        <v>Autumn</v>
      </c>
      <c r="E91" s="5" t="str">
        <f>IF(Table2[[#This Row],[Season]]="",_xlfn.XLOOKUP(Table2[[#This Row],[State]],'pivot tables'!$F$3:$F$33,'pivot tables'!$G$3:$G$33),Table2[[#This Row],[Season]])</f>
        <v>Autumn</v>
      </c>
      <c r="F91" s="5" t="s">
        <v>26</v>
      </c>
      <c r="G91" s="16">
        <v>32605</v>
      </c>
      <c r="H91" s="16">
        <f>IF(Table2[[#This Row],[Area(hectare)]]="",IFERROR(Table2[[#This Row],[Production(Tones)]]/Table2[[#This Row],[Yield blanks]],""),Table2[[#This Row],[Area(hectare)]])</f>
        <v>32605</v>
      </c>
      <c r="I91" s="16">
        <v>43401</v>
      </c>
      <c r="J91" s="16">
        <f>IF(Table2[[#This Row],[Production(Tones)]]="",Table2[[#This Row],[Area Blanks]]*Table2[[#This Row],[Yield]],Table2[[#This Row],[Production(Tones)]])</f>
        <v>43401</v>
      </c>
      <c r="K91" s="13">
        <v>4083.105</v>
      </c>
      <c r="L91" s="13">
        <f>IF(Table2[[#This Row],[Annual_Rainfall(mm)]]="",_xlfn.XLOOKUP(Table2[[#This Row],[State]],'pivot tables'!$J$3:$J$32,'pivot tables'!$K$3:$K$32),Table2[[#This Row],[Annual_Rainfall(mm)]])</f>
        <v>4083.105</v>
      </c>
      <c r="M91" s="13" t="str">
        <f>Table2[[#This Row],[Crop]]&amp;Table2[[#This Row],[State]]</f>
        <v>RiceMeghalaya</v>
      </c>
      <c r="N91" s="13">
        <v>5461989.5999999996</v>
      </c>
      <c r="O91" s="13">
        <f>IF(Table2[[#This Row],[Fertilizer(kg)]]="",_xlfn.XLOOKUP(Table2[[#This Row],[crop&amp;state]],'pivot tables'!$O$3:$O$151,'pivot tables'!$P$3:$P$151),Table2[[#This Row],[Fertilizer(kg)]])</f>
        <v>5461989.5999999996</v>
      </c>
      <c r="P91" s="13">
        <v>10759.65</v>
      </c>
      <c r="Q91" s="13">
        <f>IF(Table2[[#This Row],[Pesticide(kg)]]="",_xlfn.XLOOKUP(Table2[[#This Row],[crop&amp;state]],'pivot tables'!$O$3:$O$151,'pivot tables'!$Q$3:$Q$151),Table2[[#This Row],[Pesticide(kg)]])</f>
        <v>10759.65</v>
      </c>
      <c r="R91" s="13">
        <v>1.5109999999999999</v>
      </c>
      <c r="S91" s="13">
        <f>IF(Table2[[#This Row],[Yield]]="",IFERROR(Table2[[#This Row],[Production(Tones)]]/Table2[[#This Row],[Area(hectare)]],""),Table2[[#This Row],[Yield]])</f>
        <v>1.5109999999999999</v>
      </c>
      <c r="T91" s="13">
        <v>18.835000000000001</v>
      </c>
      <c r="U91" s="13">
        <f>IF(Table2[[#This Row],[Avg_Temperature(°C)]]="",IFERROR((Table2[[#This Row],[Max_Temperature(°C)]]+Table2[[#This Row],[Min_Temperature(°C)]])/2,""),Table2[[#This Row],[Avg_Temperature(°C)]])</f>
        <v>18.835000000000001</v>
      </c>
      <c r="V91" s="13">
        <v>26.724</v>
      </c>
      <c r="W91" s="13">
        <f>IF(Table2[[#This Row],[Max_Temperature(°C)]]="",_xlfn.XLOOKUP(Table2[[#This Row],[State]],'pivot tables'!$T$2:$T$33,'pivot tables'!$V$2:$V$33),Table2[[#This Row],[Max_Temperature(°C)]])</f>
        <v>26.724</v>
      </c>
      <c r="X91" s="13"/>
      <c r="Y91" s="31">
        <f>IF(Table2[[#This Row],[Min_Temperature(°C)]]="",_xlfn.XLOOKUP(Table2[[#This Row],[State]],'pivot tables'!$T$2:$T$33,'pivot tables'!$W$2:$W$33),Table2[[#This Row],[Min_Temperature(°C)]])</f>
        <v>12.008600000000001</v>
      </c>
    </row>
    <row r="92" spans="1:25" x14ac:dyDescent="0.3">
      <c r="A92" s="5" t="s">
        <v>13</v>
      </c>
      <c r="B92" s="4">
        <v>2011</v>
      </c>
      <c r="C92" s="5" t="s">
        <v>27</v>
      </c>
      <c r="D92" s="5" t="str">
        <f>PROPER(TRIM(Table2[[#This Row],[Season]]))</f>
        <v>Rabi</v>
      </c>
      <c r="E92" s="5" t="str">
        <f>IF(Table2[[#This Row],[Season]]="",_xlfn.XLOOKUP(Table2[[#This Row],[State]],'pivot tables'!$F$3:$F$33,'pivot tables'!$G$3:$G$33),Table2[[#This Row],[Season]])</f>
        <v>Rabi</v>
      </c>
      <c r="F92" s="5" t="s">
        <v>26</v>
      </c>
      <c r="G92" s="16">
        <v>12836</v>
      </c>
      <c r="H92" s="16">
        <f>IF(Table2[[#This Row],[Area(hectare)]]="",IFERROR(Table2[[#This Row],[Production(Tones)]]/Table2[[#This Row],[Yield blanks]],""),Table2[[#This Row],[Area(hectare)]])</f>
        <v>12836</v>
      </c>
      <c r="I92" s="16">
        <v>54206</v>
      </c>
      <c r="J92" s="16">
        <f>IF(Table2[[#This Row],[Production(Tones)]]="",Table2[[#This Row],[Area Blanks]]*Table2[[#This Row],[Yield]],Table2[[#This Row],[Production(Tones)]])</f>
        <v>54206</v>
      </c>
      <c r="K92" s="13">
        <v>4083.105</v>
      </c>
      <c r="L92" s="13">
        <f>IF(Table2[[#This Row],[Annual_Rainfall(mm)]]="",_xlfn.XLOOKUP(Table2[[#This Row],[State]],'pivot tables'!$J$3:$J$32,'pivot tables'!$K$3:$K$32),Table2[[#This Row],[Annual_Rainfall(mm)]])</f>
        <v>4083.105</v>
      </c>
      <c r="M92" s="13" t="str">
        <f>Table2[[#This Row],[Crop]]&amp;Table2[[#This Row],[State]]</f>
        <v>RiceMeghalaya</v>
      </c>
      <c r="N92" s="13">
        <v>2150286.7200000002</v>
      </c>
      <c r="O92" s="13">
        <f>IF(Table2[[#This Row],[Fertilizer(kg)]]="",_xlfn.XLOOKUP(Table2[[#This Row],[crop&amp;state]],'pivot tables'!$O$3:$O$151,'pivot tables'!$P$3:$P$151),Table2[[#This Row],[Fertilizer(kg)]])</f>
        <v>2150286.7200000002</v>
      </c>
      <c r="P92" s="13">
        <v>4235.88</v>
      </c>
      <c r="Q92" s="13">
        <f>IF(Table2[[#This Row],[Pesticide(kg)]]="",_xlfn.XLOOKUP(Table2[[#This Row],[crop&amp;state]],'pivot tables'!$O$3:$O$151,'pivot tables'!$Q$3:$Q$151),Table2[[#This Row],[Pesticide(kg)]])</f>
        <v>4235.88</v>
      </c>
      <c r="R92" s="13">
        <v>2.0699999999999998</v>
      </c>
      <c r="S92" s="13">
        <f>IF(Table2[[#This Row],[Yield]]="",IFERROR(Table2[[#This Row],[Production(Tones)]]/Table2[[#This Row],[Area(hectare)]],""),Table2[[#This Row],[Yield]])</f>
        <v>2.0699999999999998</v>
      </c>
      <c r="T92" s="13">
        <v>18.835000000000001</v>
      </c>
      <c r="U92" s="13">
        <f>IF(Table2[[#This Row],[Avg_Temperature(°C)]]="",IFERROR((Table2[[#This Row],[Max_Temperature(°C)]]+Table2[[#This Row],[Min_Temperature(°C)]])/2,""),Table2[[#This Row],[Avg_Temperature(°C)]])</f>
        <v>18.835000000000001</v>
      </c>
      <c r="V92" s="13">
        <v>26.724</v>
      </c>
      <c r="W92" s="13">
        <f>IF(Table2[[#This Row],[Max_Temperature(°C)]]="",_xlfn.XLOOKUP(Table2[[#This Row],[State]],'pivot tables'!$T$2:$T$33,'pivot tables'!$V$2:$V$33),Table2[[#This Row],[Max_Temperature(°C)]])</f>
        <v>26.724</v>
      </c>
      <c r="X92" s="13">
        <v>11.385</v>
      </c>
      <c r="Y92" s="31">
        <f>IF(Table2[[#This Row],[Min_Temperature(°C)]]="",_xlfn.XLOOKUP(Table2[[#This Row],[State]],'pivot tables'!$T$2:$T$33,'pivot tables'!$W$2:$W$33),Table2[[#This Row],[Min_Temperature(°C)]])</f>
        <v>11.385</v>
      </c>
    </row>
    <row r="93" spans="1:25" x14ac:dyDescent="0.3">
      <c r="A93" s="5" t="s">
        <v>13</v>
      </c>
      <c r="B93" s="4">
        <v>2011</v>
      </c>
      <c r="C93" s="5" t="s">
        <v>324</v>
      </c>
      <c r="D93" s="5" t="str">
        <f>PROPER(TRIM(Table2[[#This Row],[Season]]))</f>
        <v>Winter</v>
      </c>
      <c r="E93" s="5" t="str">
        <f>IF(Table2[[#This Row],[Season]]="",_xlfn.XLOOKUP(Table2[[#This Row],[State]],'pivot tables'!$F$3:$F$33,'pivot tables'!$G$3:$G$33),Table2[[#This Row],[Season]])</f>
        <v>Winter</v>
      </c>
      <c r="F93" s="5" t="s">
        <v>26</v>
      </c>
      <c r="G93" s="16" t="s">
        <v>154</v>
      </c>
      <c r="H93" s="16" t="str">
        <f>IF(Table2[[#This Row],[Area(hectare)]]="",IFERROR(Table2[[#This Row],[Production(Tones)]]/Table2[[#This Row],[Yield blanks]],""),Table2[[#This Row],[Area(hectare)]])</f>
        <v xml:space="preserve"> 63434 </v>
      </c>
      <c r="I93" s="16">
        <v>125124</v>
      </c>
      <c r="J93" s="16">
        <f>IF(Table2[[#This Row],[Production(Tones)]]="",Table2[[#This Row],[Area Blanks]]*Table2[[#This Row],[Yield]],Table2[[#This Row],[Production(Tones)]])</f>
        <v>125124</v>
      </c>
      <c r="K93" s="13">
        <v>4083.105</v>
      </c>
      <c r="L93" s="13">
        <f>IF(Table2[[#This Row],[Annual_Rainfall(mm)]]="",_xlfn.XLOOKUP(Table2[[#This Row],[State]],'pivot tables'!$J$3:$J$32,'pivot tables'!$K$3:$K$32),Table2[[#This Row],[Annual_Rainfall(mm)]])</f>
        <v>4083.105</v>
      </c>
      <c r="M93" s="13" t="str">
        <f>Table2[[#This Row],[Crop]]&amp;Table2[[#This Row],[State]]</f>
        <v>RiceMeghalaya</v>
      </c>
      <c r="N93" s="13">
        <v>10626463.68</v>
      </c>
      <c r="O93" s="13">
        <f>IF(Table2[[#This Row],[Fertilizer(kg)]]="",_xlfn.XLOOKUP(Table2[[#This Row],[crop&amp;state]],'pivot tables'!$O$3:$O$151,'pivot tables'!$P$3:$P$151),Table2[[#This Row],[Fertilizer(kg)]])</f>
        <v>10626463.68</v>
      </c>
      <c r="P93" s="13">
        <v>20933.22</v>
      </c>
      <c r="Q93" s="13">
        <f>IF(Table2[[#This Row],[Pesticide(kg)]]="",_xlfn.XLOOKUP(Table2[[#This Row],[crop&amp;state]],'pivot tables'!$O$3:$O$151,'pivot tables'!$Q$3:$Q$151),Table2[[#This Row],[Pesticide(kg)]])</f>
        <v>20933.22</v>
      </c>
      <c r="R93" s="13"/>
      <c r="S93" s="13">
        <f>IF(Table2[[#This Row],[Yield]]="",IFERROR(Table2[[#This Row],[Production(Tones)]]/Table2[[#This Row],[Area(hectare)]],""),Table2[[#This Row],[Yield]])</f>
        <v>1.9725068575212032</v>
      </c>
      <c r="T93" s="13">
        <v>18.835000000000001</v>
      </c>
      <c r="U93" s="13">
        <f>IF(Table2[[#This Row],[Avg_Temperature(°C)]]="",IFERROR((Table2[[#This Row],[Max_Temperature(°C)]]+Table2[[#This Row],[Min_Temperature(°C)]])/2,""),Table2[[#This Row],[Avg_Temperature(°C)]])</f>
        <v>18.835000000000001</v>
      </c>
      <c r="V93" s="13">
        <v>26.724</v>
      </c>
      <c r="W93" s="13">
        <f>IF(Table2[[#This Row],[Max_Temperature(°C)]]="",_xlfn.XLOOKUP(Table2[[#This Row],[State]],'pivot tables'!$T$2:$T$33,'pivot tables'!$V$2:$V$33),Table2[[#This Row],[Max_Temperature(°C)]])</f>
        <v>26.724</v>
      </c>
      <c r="X93" s="13">
        <v>11.385</v>
      </c>
      <c r="Y93" s="31">
        <f>IF(Table2[[#This Row],[Min_Temperature(°C)]]="",_xlfn.XLOOKUP(Table2[[#This Row],[State]],'pivot tables'!$T$2:$T$33,'pivot tables'!$W$2:$W$33),Table2[[#This Row],[Min_Temperature(°C)]])</f>
        <v>11.385</v>
      </c>
    </row>
    <row r="94" spans="1:25" x14ac:dyDescent="0.3">
      <c r="A94" s="5" t="s">
        <v>18</v>
      </c>
      <c r="B94" s="4">
        <v>2011</v>
      </c>
      <c r="C94" s="5" t="s">
        <v>705</v>
      </c>
      <c r="D94" s="5" t="str">
        <f>PROPER(TRIM(Table2[[#This Row],[Season]]))</f>
        <v>Whole Year</v>
      </c>
      <c r="E94" s="5" t="str">
        <f>IF(Table2[[#This Row],[Season]]="",_xlfn.XLOOKUP(Table2[[#This Row],[State]],'pivot tables'!$F$3:$F$33,'pivot tables'!$G$3:$G$33),Table2[[#This Row],[Season]])</f>
        <v>Whole Year</v>
      </c>
      <c r="F94" s="5" t="s">
        <v>26</v>
      </c>
      <c r="G94" s="16">
        <v>74</v>
      </c>
      <c r="H94" s="16">
        <f>IF(Table2[[#This Row],[Area(hectare)]]="",IFERROR(Table2[[#This Row],[Production(Tones)]]/Table2[[#This Row],[Yield blanks]],""),Table2[[#This Row],[Area(hectare)]])</f>
        <v>74</v>
      </c>
      <c r="I94" s="16">
        <v>199</v>
      </c>
      <c r="J94" s="16">
        <f>IF(Table2[[#This Row],[Production(Tones)]]="",Table2[[#This Row],[Area Blanks]]*Table2[[#This Row],[Yield]],Table2[[#This Row],[Production(Tones)]])</f>
        <v>199</v>
      </c>
      <c r="K94" s="13">
        <v>4083.105</v>
      </c>
      <c r="L94" s="13">
        <f>IF(Table2[[#This Row],[Annual_Rainfall(mm)]]="",_xlfn.XLOOKUP(Table2[[#This Row],[State]],'pivot tables'!$J$3:$J$32,'pivot tables'!$K$3:$K$32),Table2[[#This Row],[Annual_Rainfall(mm)]])</f>
        <v>4083.105</v>
      </c>
      <c r="M94" s="13" t="str">
        <f>Table2[[#This Row],[Crop]]&amp;Table2[[#This Row],[State]]</f>
        <v>SugarcaneMeghalaya</v>
      </c>
      <c r="N94" s="13">
        <v>12396.48</v>
      </c>
      <c r="O94" s="13">
        <f>IF(Table2[[#This Row],[Fertilizer(kg)]]="",_xlfn.XLOOKUP(Table2[[#This Row],[crop&amp;state]],'pivot tables'!$O$3:$O$151,'pivot tables'!$P$3:$P$151),Table2[[#This Row],[Fertilizer(kg)]])</f>
        <v>12396.48</v>
      </c>
      <c r="P94" s="13">
        <v>24.42</v>
      </c>
      <c r="Q94" s="13">
        <f>IF(Table2[[#This Row],[Pesticide(kg)]]="",_xlfn.XLOOKUP(Table2[[#This Row],[crop&amp;state]],'pivot tables'!$O$3:$O$151,'pivot tables'!$Q$3:$Q$151),Table2[[#This Row],[Pesticide(kg)]])</f>
        <v>24.42</v>
      </c>
      <c r="R94" s="13">
        <v>2.444</v>
      </c>
      <c r="S94" s="13">
        <f>IF(Table2[[#This Row],[Yield]]="",IFERROR(Table2[[#This Row],[Production(Tones)]]/Table2[[#This Row],[Area(hectare)]],""),Table2[[#This Row],[Yield]])</f>
        <v>2.444</v>
      </c>
      <c r="T94" s="13">
        <v>18.835000000000001</v>
      </c>
      <c r="U94" s="13">
        <f>IF(Table2[[#This Row],[Avg_Temperature(°C)]]="",IFERROR((Table2[[#This Row],[Max_Temperature(°C)]]+Table2[[#This Row],[Min_Temperature(°C)]])/2,""),Table2[[#This Row],[Avg_Temperature(°C)]])</f>
        <v>18.835000000000001</v>
      </c>
      <c r="V94" s="13">
        <v>26.724</v>
      </c>
      <c r="W94" s="13">
        <f>IF(Table2[[#This Row],[Max_Temperature(°C)]]="",_xlfn.XLOOKUP(Table2[[#This Row],[State]],'pivot tables'!$T$2:$T$33,'pivot tables'!$V$2:$V$33),Table2[[#This Row],[Max_Temperature(°C)]])</f>
        <v>26.724</v>
      </c>
      <c r="X94" s="13">
        <v>11.385</v>
      </c>
      <c r="Y94" s="31">
        <f>IF(Table2[[#This Row],[Min_Temperature(°C)]]="",_xlfn.XLOOKUP(Table2[[#This Row],[State]],'pivot tables'!$T$2:$T$33,'pivot tables'!$W$2:$W$33),Table2[[#This Row],[Min_Temperature(°C)]])</f>
        <v>11.385</v>
      </c>
    </row>
    <row r="95" spans="1:25" x14ac:dyDescent="0.3">
      <c r="A95" s="5" t="s">
        <v>20</v>
      </c>
      <c r="B95" s="4">
        <v>2011</v>
      </c>
      <c r="C95" s="5" t="s">
        <v>27</v>
      </c>
      <c r="D95" s="5" t="str">
        <f>PROPER(TRIM(Table2[[#This Row],[Season]]))</f>
        <v>Rabi</v>
      </c>
      <c r="E95" s="5" t="str">
        <f>IF(Table2[[#This Row],[Season]]="",_xlfn.XLOOKUP(Table2[[#This Row],[State]],'pivot tables'!$F$3:$F$33,'pivot tables'!$G$3:$G$33),Table2[[#This Row],[Season]])</f>
        <v>Rabi</v>
      </c>
      <c r="F95" s="5" t="s">
        <v>26</v>
      </c>
      <c r="G95" s="16">
        <v>395</v>
      </c>
      <c r="H95" s="16">
        <f>IF(Table2[[#This Row],[Area(hectare)]]="",IFERROR(Table2[[#This Row],[Production(Tones)]]/Table2[[#This Row],[Yield blanks]],""),Table2[[#This Row],[Area(hectare)]])</f>
        <v>395</v>
      </c>
      <c r="I95" s="16">
        <v>710</v>
      </c>
      <c r="J95" s="16">
        <f>IF(Table2[[#This Row],[Production(Tones)]]="",Table2[[#This Row],[Area Blanks]]*Table2[[#This Row],[Yield]],Table2[[#This Row],[Production(Tones)]])</f>
        <v>710</v>
      </c>
      <c r="K95" s="13">
        <v>4083.105</v>
      </c>
      <c r="L95" s="13">
        <f>IF(Table2[[#This Row],[Annual_Rainfall(mm)]]="",_xlfn.XLOOKUP(Table2[[#This Row],[State]],'pivot tables'!$J$3:$J$32,'pivot tables'!$K$3:$K$32),Table2[[#This Row],[Annual_Rainfall(mm)]])</f>
        <v>4083.105</v>
      </c>
      <c r="M95" s="13" t="str">
        <f>Table2[[#This Row],[Crop]]&amp;Table2[[#This Row],[State]]</f>
        <v>WheatMeghalaya</v>
      </c>
      <c r="N95" s="13">
        <v>66170.399999999994</v>
      </c>
      <c r="O95" s="13">
        <f>IF(Table2[[#This Row],[Fertilizer(kg)]]="",_xlfn.XLOOKUP(Table2[[#This Row],[crop&amp;state]],'pivot tables'!$O$3:$O$151,'pivot tables'!$P$3:$P$151),Table2[[#This Row],[Fertilizer(kg)]])</f>
        <v>66170.399999999994</v>
      </c>
      <c r="P95" s="13">
        <v>130.35</v>
      </c>
      <c r="Q95" s="13">
        <f>IF(Table2[[#This Row],[Pesticide(kg)]]="",_xlfn.XLOOKUP(Table2[[#This Row],[crop&amp;state]],'pivot tables'!$O$3:$O$151,'pivot tables'!$Q$3:$Q$151),Table2[[#This Row],[Pesticide(kg)]])</f>
        <v>130.35</v>
      </c>
      <c r="R95" s="13">
        <v>1.34</v>
      </c>
      <c r="S95" s="13">
        <f>IF(Table2[[#This Row],[Yield]]="",IFERROR(Table2[[#This Row],[Production(Tones)]]/Table2[[#This Row],[Area(hectare)]],""),Table2[[#This Row],[Yield]])</f>
        <v>1.34</v>
      </c>
      <c r="T95" s="13">
        <v>18.835000000000001</v>
      </c>
      <c r="U95" s="13">
        <f>IF(Table2[[#This Row],[Avg_Temperature(°C)]]="",IFERROR((Table2[[#This Row],[Max_Temperature(°C)]]+Table2[[#This Row],[Min_Temperature(°C)]])/2,""),Table2[[#This Row],[Avg_Temperature(°C)]])</f>
        <v>18.835000000000001</v>
      </c>
      <c r="V95" s="13">
        <v>26.724</v>
      </c>
      <c r="W95" s="13">
        <f>IF(Table2[[#This Row],[Max_Temperature(°C)]]="",_xlfn.XLOOKUP(Table2[[#This Row],[State]],'pivot tables'!$T$2:$T$33,'pivot tables'!$V$2:$V$33),Table2[[#This Row],[Max_Temperature(°C)]])</f>
        <v>26.724</v>
      </c>
      <c r="X95" s="13">
        <v>11.385</v>
      </c>
      <c r="Y95" s="31">
        <f>IF(Table2[[#This Row],[Min_Temperature(°C)]]="",_xlfn.XLOOKUP(Table2[[#This Row],[State]],'pivot tables'!$T$2:$T$33,'pivot tables'!$W$2:$W$33),Table2[[#This Row],[Min_Temperature(°C)]])</f>
        <v>11.385</v>
      </c>
    </row>
    <row r="96" spans="1:25" x14ac:dyDescent="0.3">
      <c r="A96" s="5" t="s">
        <v>22</v>
      </c>
      <c r="B96" s="4">
        <v>2011</v>
      </c>
      <c r="C96" s="5" t="s">
        <v>49</v>
      </c>
      <c r="D96" s="5" t="str">
        <f>PROPER(TRIM(Table2[[#This Row],[Season]]))</f>
        <v>Kharif</v>
      </c>
      <c r="E96" s="5" t="str">
        <f>IF(Table2[[#This Row],[Season]]="",_xlfn.XLOOKUP(Table2[[#This Row],[State]],'pivot tables'!$F$3:$F$33,'pivot tables'!$G$3:$G$33),Table2[[#This Row],[Season]])</f>
        <v>Kharif</v>
      </c>
      <c r="F96" s="5" t="s">
        <v>80</v>
      </c>
      <c r="G96" s="16">
        <v>68835</v>
      </c>
      <c r="H96" s="16">
        <f>IF(Table2[[#This Row],[Area(hectare)]]="",IFERROR(Table2[[#This Row],[Production(Tones)]]/Table2[[#This Row],[Yield blanks]],""),Table2[[#This Row],[Area(hectare)]])</f>
        <v>68835</v>
      </c>
      <c r="I96" s="16">
        <v>181491</v>
      </c>
      <c r="J96" s="16">
        <f>IF(Table2[[#This Row],[Production(Tones)]]="",Table2[[#This Row],[Area Blanks]]*Table2[[#This Row],[Yield]],Table2[[#This Row],[Production(Tones)]])</f>
        <v>181491</v>
      </c>
      <c r="K96" s="13">
        <v>926.5</v>
      </c>
      <c r="L96" s="13">
        <f>IF(Table2[[#This Row],[Annual_Rainfall(mm)]]="",_xlfn.XLOOKUP(Table2[[#This Row],[State]],'pivot tables'!$J$3:$J$32,'pivot tables'!$K$3:$K$32),Table2[[#This Row],[Annual_Rainfall(mm)]])</f>
        <v>926.5</v>
      </c>
      <c r="M96" s="13" t="str">
        <f>Table2[[#This Row],[Crop]]&amp;Table2[[#This Row],[State]]</f>
        <v>RagiTamil Nadu</v>
      </c>
      <c r="N96" s="13">
        <v>11531239.199999999</v>
      </c>
      <c r="O96" s="13">
        <f>IF(Table2[[#This Row],[Fertilizer(kg)]]="",_xlfn.XLOOKUP(Table2[[#This Row],[crop&amp;state]],'pivot tables'!$O$3:$O$151,'pivot tables'!$P$3:$P$151),Table2[[#This Row],[Fertilizer(kg)]])</f>
        <v>11531239.199999999</v>
      </c>
      <c r="P96" s="13">
        <v>22715.55</v>
      </c>
      <c r="Q96" s="13">
        <f>IF(Table2[[#This Row],[Pesticide(kg)]]="",_xlfn.XLOOKUP(Table2[[#This Row],[crop&amp;state]],'pivot tables'!$O$3:$O$151,'pivot tables'!$Q$3:$Q$151),Table2[[#This Row],[Pesticide(kg)]])</f>
        <v>22715.55</v>
      </c>
      <c r="R96" s="13">
        <v>2.6070000000000002</v>
      </c>
      <c r="S96" s="13">
        <f>IF(Table2[[#This Row],[Yield]]="",IFERROR(Table2[[#This Row],[Production(Tones)]]/Table2[[#This Row],[Area(hectare)]],""),Table2[[#This Row],[Yield]])</f>
        <v>2.6070000000000002</v>
      </c>
      <c r="T96" s="13">
        <v>27.114999999999998</v>
      </c>
      <c r="U96" s="13">
        <f>IF(Table2[[#This Row],[Avg_Temperature(°C)]]="",IFERROR((Table2[[#This Row],[Max_Temperature(°C)]]+Table2[[#This Row],[Min_Temperature(°C)]])/2,""),Table2[[#This Row],[Avg_Temperature(°C)]])</f>
        <v>27.114999999999998</v>
      </c>
      <c r="V96" s="13">
        <v>36.442</v>
      </c>
      <c r="W96" s="13">
        <f>IF(Table2[[#This Row],[Max_Temperature(°C)]]="",_xlfn.XLOOKUP(Table2[[#This Row],[State]],'pivot tables'!$T$2:$T$33,'pivot tables'!$V$2:$V$33),Table2[[#This Row],[Max_Temperature(°C)]])</f>
        <v>36.442</v>
      </c>
      <c r="X96" s="13">
        <v>19.239000000000001</v>
      </c>
      <c r="Y96" s="31">
        <f>IF(Table2[[#This Row],[Min_Temperature(°C)]]="",_xlfn.XLOOKUP(Table2[[#This Row],[State]],'pivot tables'!$T$2:$T$33,'pivot tables'!$W$2:$W$33),Table2[[#This Row],[Min_Temperature(°C)]])</f>
        <v>19.239000000000001</v>
      </c>
    </row>
    <row r="97" spans="1:25" x14ac:dyDescent="0.3">
      <c r="A97" s="5" t="s">
        <v>22</v>
      </c>
      <c r="B97" s="4">
        <v>2011</v>
      </c>
      <c r="C97" s="5" t="s">
        <v>706</v>
      </c>
      <c r="D97" s="5" t="str">
        <f>PROPER(TRIM(Table2[[#This Row],[Season]]))</f>
        <v/>
      </c>
      <c r="E97" s="5" t="str">
        <f>IF(Table2[[#This Row],[Season]]="",_xlfn.XLOOKUP(Table2[[#This Row],[State]],'pivot tables'!$F$3:$F$33,'pivot tables'!$G$3:$G$33),Table2[[#This Row],[Season]])</f>
        <v>Kharif</v>
      </c>
      <c r="F97" s="5" t="s">
        <v>80</v>
      </c>
      <c r="G97" s="16">
        <v>13970</v>
      </c>
      <c r="H97" s="16">
        <f>IF(Table2[[#This Row],[Area(hectare)]]="",IFERROR(Table2[[#This Row],[Production(Tones)]]/Table2[[#This Row],[Yield blanks]],""),Table2[[#This Row],[Area(hectare)]])</f>
        <v>13970</v>
      </c>
      <c r="I97" s="16">
        <v>43371</v>
      </c>
      <c r="J97" s="16">
        <f>IF(Table2[[#This Row],[Production(Tones)]]="",Table2[[#This Row],[Area Blanks]]*Table2[[#This Row],[Yield]],Table2[[#This Row],[Production(Tones)]])</f>
        <v>43371</v>
      </c>
      <c r="K97" s="13">
        <v>926.5</v>
      </c>
      <c r="L97" s="13">
        <f>IF(Table2[[#This Row],[Annual_Rainfall(mm)]]="",_xlfn.XLOOKUP(Table2[[#This Row],[State]],'pivot tables'!$J$3:$J$32,'pivot tables'!$K$3:$K$32),Table2[[#This Row],[Annual_Rainfall(mm)]])</f>
        <v>926.5</v>
      </c>
      <c r="M97" s="13" t="str">
        <f>Table2[[#This Row],[Crop]]&amp;Table2[[#This Row],[State]]</f>
        <v>RagiTamil Nadu</v>
      </c>
      <c r="N97" s="13">
        <v>2340254.4</v>
      </c>
      <c r="O97" s="13">
        <f>IF(Table2[[#This Row],[Fertilizer(kg)]]="",_xlfn.XLOOKUP(Table2[[#This Row],[crop&amp;state]],'pivot tables'!$O$3:$O$151,'pivot tables'!$P$3:$P$151),Table2[[#This Row],[Fertilizer(kg)]])</f>
        <v>2340254.4</v>
      </c>
      <c r="P97" s="13"/>
      <c r="Q97" s="13">
        <f>IF(Table2[[#This Row],[Pesticide(kg)]]="",_xlfn.XLOOKUP(Table2[[#This Row],[crop&amp;state]],'pivot tables'!$O$3:$O$151,'pivot tables'!$Q$3:$Q$151),Table2[[#This Row],[Pesticide(kg)]])</f>
        <v>16000.483529411766</v>
      </c>
      <c r="R97" s="13">
        <v>2.879</v>
      </c>
      <c r="S97" s="13">
        <f>IF(Table2[[#This Row],[Yield]]="",IFERROR(Table2[[#This Row],[Production(Tones)]]/Table2[[#This Row],[Area(hectare)]],""),Table2[[#This Row],[Yield]])</f>
        <v>2.879</v>
      </c>
      <c r="T97" s="13">
        <v>27.114999999999998</v>
      </c>
      <c r="U97" s="13">
        <f>IF(Table2[[#This Row],[Avg_Temperature(°C)]]="",IFERROR((Table2[[#This Row],[Max_Temperature(°C)]]+Table2[[#This Row],[Min_Temperature(°C)]])/2,""),Table2[[#This Row],[Avg_Temperature(°C)]])</f>
        <v>27.114999999999998</v>
      </c>
      <c r="V97" s="13">
        <v>36.442</v>
      </c>
      <c r="W97" s="13">
        <f>IF(Table2[[#This Row],[Max_Temperature(°C)]]="",_xlfn.XLOOKUP(Table2[[#This Row],[State]],'pivot tables'!$T$2:$T$33,'pivot tables'!$V$2:$V$33),Table2[[#This Row],[Max_Temperature(°C)]])</f>
        <v>36.442</v>
      </c>
      <c r="X97" s="13">
        <v>19.239000000000001</v>
      </c>
      <c r="Y97" s="31">
        <f>IF(Table2[[#This Row],[Min_Temperature(°C)]]="",_xlfn.XLOOKUP(Table2[[#This Row],[State]],'pivot tables'!$T$2:$T$33,'pivot tables'!$W$2:$W$33),Table2[[#This Row],[Min_Temperature(°C)]])</f>
        <v>19.239000000000001</v>
      </c>
    </row>
    <row r="98" spans="1:25" x14ac:dyDescent="0.3">
      <c r="A98" s="5" t="s">
        <v>13</v>
      </c>
      <c r="B98" s="4">
        <v>2011</v>
      </c>
      <c r="C98" s="5" t="s">
        <v>49</v>
      </c>
      <c r="D98" s="5" t="str">
        <f>PROPER(TRIM(Table2[[#This Row],[Season]]))</f>
        <v>Kharif</v>
      </c>
      <c r="E98" s="5" t="str">
        <f>IF(Table2[[#This Row],[Season]]="",_xlfn.XLOOKUP(Table2[[#This Row],[State]],'pivot tables'!$F$3:$F$33,'pivot tables'!$G$3:$G$33),Table2[[#This Row],[Season]])</f>
        <v>Kharif</v>
      </c>
      <c r="F98" s="5" t="s">
        <v>80</v>
      </c>
      <c r="G98" s="16">
        <v>1903772</v>
      </c>
      <c r="H98" s="16">
        <f>IF(Table2[[#This Row],[Area(hectare)]]="",IFERROR(Table2[[#This Row],[Production(Tones)]]/Table2[[#This Row],[Yield blanks]],""),Table2[[#This Row],[Area(hectare)]])</f>
        <v>1903772</v>
      </c>
      <c r="I98" s="16">
        <v>7458657</v>
      </c>
      <c r="J98" s="16">
        <f>IF(Table2[[#This Row],[Production(Tones)]]="",Table2[[#This Row],[Area Blanks]]*Table2[[#This Row],[Yield]],Table2[[#This Row],[Production(Tones)]])</f>
        <v>7458657</v>
      </c>
      <c r="K98" s="13">
        <v>926.5</v>
      </c>
      <c r="L98" s="13">
        <f>IF(Table2[[#This Row],[Annual_Rainfall(mm)]]="",_xlfn.XLOOKUP(Table2[[#This Row],[State]],'pivot tables'!$J$3:$J$32,'pivot tables'!$K$3:$K$32),Table2[[#This Row],[Annual_Rainfall(mm)]])</f>
        <v>926.5</v>
      </c>
      <c r="M98" s="13" t="str">
        <f>Table2[[#This Row],[Crop]]&amp;Table2[[#This Row],[State]]</f>
        <v>RiceTamil Nadu</v>
      </c>
      <c r="N98" s="13">
        <v>318919885.39999998</v>
      </c>
      <c r="O98" s="13">
        <f>IF(Table2[[#This Row],[Fertilizer(kg)]]="",_xlfn.XLOOKUP(Table2[[#This Row],[crop&amp;state]],'pivot tables'!$O$3:$O$151,'pivot tables'!$P$3:$P$151),Table2[[#This Row],[Fertilizer(kg)]])</f>
        <v>318919885.39999998</v>
      </c>
      <c r="P98" s="13">
        <v>628244.76</v>
      </c>
      <c r="Q98" s="13">
        <f>IF(Table2[[#This Row],[Pesticide(kg)]]="",_xlfn.XLOOKUP(Table2[[#This Row],[crop&amp;state]],'pivot tables'!$O$3:$O$151,'pivot tables'!$Q$3:$Q$151),Table2[[#This Row],[Pesticide(kg)]])</f>
        <v>628244.76</v>
      </c>
      <c r="R98" s="13">
        <v>4.226</v>
      </c>
      <c r="S98" s="13">
        <f>IF(Table2[[#This Row],[Yield]]="",IFERROR(Table2[[#This Row],[Production(Tones)]]/Table2[[#This Row],[Area(hectare)]],""),Table2[[#This Row],[Yield]])</f>
        <v>4.226</v>
      </c>
      <c r="T98" s="13">
        <v>27.114999999999998</v>
      </c>
      <c r="U98" s="13">
        <f>IF(Table2[[#This Row],[Avg_Temperature(°C)]]="",IFERROR((Table2[[#This Row],[Max_Temperature(°C)]]+Table2[[#This Row],[Min_Temperature(°C)]])/2,""),Table2[[#This Row],[Avg_Temperature(°C)]])</f>
        <v>27.114999999999998</v>
      </c>
      <c r="V98" s="13">
        <v>36.442</v>
      </c>
      <c r="W98" s="13">
        <f>IF(Table2[[#This Row],[Max_Temperature(°C)]]="",_xlfn.XLOOKUP(Table2[[#This Row],[State]],'pivot tables'!$T$2:$T$33,'pivot tables'!$V$2:$V$33),Table2[[#This Row],[Max_Temperature(°C)]])</f>
        <v>36.442</v>
      </c>
      <c r="X98" s="13">
        <v>19.239000000000001</v>
      </c>
      <c r="Y98" s="31">
        <f>IF(Table2[[#This Row],[Min_Temperature(°C)]]="",_xlfn.XLOOKUP(Table2[[#This Row],[State]],'pivot tables'!$T$2:$T$33,'pivot tables'!$W$2:$W$33),Table2[[#This Row],[Min_Temperature(°C)]])</f>
        <v>19.239000000000001</v>
      </c>
    </row>
    <row r="99" spans="1:25" x14ac:dyDescent="0.3">
      <c r="A99" s="5" t="s">
        <v>18</v>
      </c>
      <c r="B99" s="4">
        <v>2011</v>
      </c>
      <c r="C99" s="5" t="s">
        <v>705</v>
      </c>
      <c r="D99" s="5" t="str">
        <f>PROPER(TRIM(Table2[[#This Row],[Season]]))</f>
        <v>Whole Year</v>
      </c>
      <c r="E99" s="5" t="str">
        <f>IF(Table2[[#This Row],[Season]]="",_xlfn.XLOOKUP(Table2[[#This Row],[State]],'pivot tables'!$F$3:$F$33,'pivot tables'!$G$3:$G$33),Table2[[#This Row],[Season]])</f>
        <v>Whole Year</v>
      </c>
      <c r="F99" s="5" t="s">
        <v>80</v>
      </c>
      <c r="G99" s="16">
        <v>346350</v>
      </c>
      <c r="H99" s="16">
        <f>IF(Table2[[#This Row],[Area(hectare)]]="",IFERROR(Table2[[#This Row],[Production(Tones)]]/Table2[[#This Row],[Yield blanks]],""),Table2[[#This Row],[Area(hectare)]])</f>
        <v>346350</v>
      </c>
      <c r="I99" s="16">
        <v>38974842</v>
      </c>
      <c r="J99" s="16">
        <f>IF(Table2[[#This Row],[Production(Tones)]]="",Table2[[#This Row],[Area Blanks]]*Table2[[#This Row],[Yield]],Table2[[#This Row],[Production(Tones)]])</f>
        <v>38974842</v>
      </c>
      <c r="K99" s="13">
        <v>926.5</v>
      </c>
      <c r="L99" s="13">
        <f>IF(Table2[[#This Row],[Annual_Rainfall(mm)]]="",_xlfn.XLOOKUP(Table2[[#This Row],[State]],'pivot tables'!$J$3:$J$32,'pivot tables'!$K$3:$K$32),Table2[[#This Row],[Annual_Rainfall(mm)]])</f>
        <v>926.5</v>
      </c>
      <c r="M99" s="13" t="str">
        <f>Table2[[#This Row],[Crop]]&amp;Table2[[#This Row],[State]]</f>
        <v>SugarcaneTamil Nadu</v>
      </c>
      <c r="N99" s="13">
        <v>58020552</v>
      </c>
      <c r="O99" s="13">
        <f>IF(Table2[[#This Row],[Fertilizer(kg)]]="",_xlfn.XLOOKUP(Table2[[#This Row],[crop&amp;state]],'pivot tables'!$O$3:$O$151,'pivot tables'!$P$3:$P$151),Table2[[#This Row],[Fertilizer(kg)]])</f>
        <v>58020552</v>
      </c>
      <c r="P99" s="13">
        <v>114295.5</v>
      </c>
      <c r="Q99" s="13">
        <f>IF(Table2[[#This Row],[Pesticide(kg)]]="",_xlfn.XLOOKUP(Table2[[#This Row],[crop&amp;state]],'pivot tables'!$O$3:$O$151,'pivot tables'!$Q$3:$Q$151),Table2[[#This Row],[Pesticide(kg)]])</f>
        <v>114295.5</v>
      </c>
      <c r="R99" s="13">
        <v>113.736</v>
      </c>
      <c r="S99" s="13">
        <f>IF(Table2[[#This Row],[Yield]]="",IFERROR(Table2[[#This Row],[Production(Tones)]]/Table2[[#This Row],[Area(hectare)]],""),Table2[[#This Row],[Yield]])</f>
        <v>113.736</v>
      </c>
      <c r="T99" s="13">
        <v>27.114999999999998</v>
      </c>
      <c r="U99" s="13">
        <f>IF(Table2[[#This Row],[Avg_Temperature(°C)]]="",IFERROR((Table2[[#This Row],[Max_Temperature(°C)]]+Table2[[#This Row],[Min_Temperature(°C)]])/2,""),Table2[[#This Row],[Avg_Temperature(°C)]])</f>
        <v>27.114999999999998</v>
      </c>
      <c r="V99" s="13">
        <v>36.442</v>
      </c>
      <c r="W99" s="13">
        <f>IF(Table2[[#This Row],[Max_Temperature(°C)]]="",_xlfn.XLOOKUP(Table2[[#This Row],[State]],'pivot tables'!$T$2:$T$33,'pivot tables'!$V$2:$V$33),Table2[[#This Row],[Max_Temperature(°C)]])</f>
        <v>36.442</v>
      </c>
      <c r="X99" s="13">
        <v>19.239000000000001</v>
      </c>
      <c r="Y99" s="31">
        <f>IF(Table2[[#This Row],[Min_Temperature(°C)]]="",_xlfn.XLOOKUP(Table2[[#This Row],[State]],'pivot tables'!$T$2:$T$33,'pivot tables'!$W$2:$W$33),Table2[[#This Row],[Min_Temperature(°C)]])</f>
        <v>19.239000000000001</v>
      </c>
    </row>
    <row r="100" spans="1:25" x14ac:dyDescent="0.3">
      <c r="A100" s="5" t="s">
        <v>31</v>
      </c>
      <c r="B100" s="4">
        <v>2011</v>
      </c>
      <c r="C100" s="5" t="s">
        <v>705</v>
      </c>
      <c r="D100" s="5" t="str">
        <f>PROPER(TRIM(Table2[[#This Row],[Season]]))</f>
        <v>Whole Year</v>
      </c>
      <c r="E100" s="5" t="str">
        <f>IF(Table2[[#This Row],[Season]]="",_xlfn.XLOOKUP(Table2[[#This Row],[State]],'pivot tables'!$F$3:$F$33,'pivot tables'!$G$3:$G$33),Table2[[#This Row],[Season]])</f>
        <v>Whole Year</v>
      </c>
      <c r="F100" s="5" t="s">
        <v>80</v>
      </c>
      <c r="G100" s="16">
        <v>13610</v>
      </c>
      <c r="H100" s="16">
        <f>IF(Table2[[#This Row],[Area(hectare)]]="",IFERROR(Table2[[#This Row],[Production(Tones)]]/Table2[[#This Row],[Yield blanks]],""),Table2[[#This Row],[Area(hectare)]])</f>
        <v>13610</v>
      </c>
      <c r="I100" s="16">
        <v>24622</v>
      </c>
      <c r="J100" s="16">
        <f>IF(Table2[[#This Row],[Production(Tones)]]="",Table2[[#This Row],[Area Blanks]]*Table2[[#This Row],[Yield]],Table2[[#This Row],[Production(Tones)]])</f>
        <v>24622</v>
      </c>
      <c r="K100" s="13">
        <v>926.5</v>
      </c>
      <c r="L100" s="13">
        <f>IF(Table2[[#This Row],[Annual_Rainfall(mm)]]="",_xlfn.XLOOKUP(Table2[[#This Row],[State]],'pivot tables'!$J$3:$J$32,'pivot tables'!$K$3:$K$32),Table2[[#This Row],[Annual_Rainfall(mm)]])</f>
        <v>926.5</v>
      </c>
      <c r="M100" s="13" t="str">
        <f>Table2[[#This Row],[Crop]]&amp;Table2[[#This Row],[State]]</f>
        <v>SunflowerTamil Nadu</v>
      </c>
      <c r="N100" s="13">
        <v>2279947.2000000002</v>
      </c>
      <c r="O100" s="13">
        <f>IF(Table2[[#This Row],[Fertilizer(kg)]]="",_xlfn.XLOOKUP(Table2[[#This Row],[crop&amp;state]],'pivot tables'!$O$3:$O$151,'pivot tables'!$P$3:$P$151),Table2[[#This Row],[Fertilizer(kg)]])</f>
        <v>2279947.2000000002</v>
      </c>
      <c r="P100" s="13">
        <v>4491.3</v>
      </c>
      <c r="Q100" s="13">
        <f>IF(Table2[[#This Row],[Pesticide(kg)]]="",_xlfn.XLOOKUP(Table2[[#This Row],[crop&amp;state]],'pivot tables'!$O$3:$O$151,'pivot tables'!$Q$3:$Q$151),Table2[[#This Row],[Pesticide(kg)]])</f>
        <v>4491.3</v>
      </c>
      <c r="R100" s="13">
        <v>1.7789999999999999</v>
      </c>
      <c r="S100" s="13">
        <f>IF(Table2[[#This Row],[Yield]]="",IFERROR(Table2[[#This Row],[Production(Tones)]]/Table2[[#This Row],[Area(hectare)]],""),Table2[[#This Row],[Yield]])</f>
        <v>1.7789999999999999</v>
      </c>
      <c r="T100" s="13">
        <v>27.114999999999998</v>
      </c>
      <c r="U100" s="13">
        <f>IF(Table2[[#This Row],[Avg_Temperature(°C)]]="",IFERROR((Table2[[#This Row],[Max_Temperature(°C)]]+Table2[[#This Row],[Min_Temperature(°C)]])/2,""),Table2[[#This Row],[Avg_Temperature(°C)]])</f>
        <v>27.114999999999998</v>
      </c>
      <c r="V100" s="13">
        <v>36.442</v>
      </c>
      <c r="W100" s="13">
        <f>IF(Table2[[#This Row],[Max_Temperature(°C)]]="",_xlfn.XLOOKUP(Table2[[#This Row],[State]],'pivot tables'!$T$2:$T$33,'pivot tables'!$V$2:$V$33),Table2[[#This Row],[Max_Temperature(°C)]])</f>
        <v>36.442</v>
      </c>
      <c r="X100" s="13"/>
      <c r="Y100" s="31">
        <f>IF(Table2[[#This Row],[Min_Temperature(°C)]]="",_xlfn.XLOOKUP(Table2[[#This Row],[State]],'pivot tables'!$T$2:$T$33,'pivot tables'!$W$2:$W$33),Table2[[#This Row],[Min_Temperature(°C)]])</f>
        <v>20.060930555555579</v>
      </c>
    </row>
    <row r="101" spans="1:25" x14ac:dyDescent="0.3">
      <c r="A101" s="5" t="s">
        <v>32</v>
      </c>
      <c r="B101" s="4">
        <v>2011</v>
      </c>
      <c r="C101" s="5" t="s">
        <v>705</v>
      </c>
      <c r="D101" s="5" t="str">
        <f>PROPER(TRIM(Table2[[#This Row],[Season]]))</f>
        <v>Whole Year</v>
      </c>
      <c r="E101" s="5" t="str">
        <f>IF(Table2[[#This Row],[Season]]="",_xlfn.XLOOKUP(Table2[[#This Row],[State]],'pivot tables'!$F$3:$F$33,'pivot tables'!$G$3:$G$33),Table2[[#This Row],[Season]])</f>
        <v>Whole Year</v>
      </c>
      <c r="F101" s="5" t="s">
        <v>80</v>
      </c>
      <c r="G101" s="16">
        <v>308263</v>
      </c>
      <c r="H101" s="16">
        <f>IF(Table2[[#This Row],[Area(hectare)]]="",IFERROR(Table2[[#This Row],[Production(Tones)]]/Table2[[#This Row],[Yield blanks]],""),Table2[[#This Row],[Area(hectare)]])</f>
        <v>308263</v>
      </c>
      <c r="I101" s="16">
        <v>178816</v>
      </c>
      <c r="J101" s="16">
        <f>IF(Table2[[#This Row],[Production(Tones)]]="",Table2[[#This Row],[Area Blanks]]*Table2[[#This Row],[Yield]],Table2[[#This Row],[Production(Tones)]])</f>
        <v>178816</v>
      </c>
      <c r="K101" s="13">
        <v>926.5</v>
      </c>
      <c r="L101" s="13">
        <f>IF(Table2[[#This Row],[Annual_Rainfall(mm)]]="",_xlfn.XLOOKUP(Table2[[#This Row],[State]],'pivot tables'!$J$3:$J$32,'pivot tables'!$K$3:$K$32),Table2[[#This Row],[Annual_Rainfall(mm)]])</f>
        <v>926.5</v>
      </c>
      <c r="M101" s="13" t="str">
        <f>Table2[[#This Row],[Crop]]&amp;Table2[[#This Row],[State]]</f>
        <v>UradTamil Nadu</v>
      </c>
      <c r="N101" s="13">
        <v>51640217.759999998</v>
      </c>
      <c r="O101" s="13">
        <f>IF(Table2[[#This Row],[Fertilizer(kg)]]="",_xlfn.XLOOKUP(Table2[[#This Row],[crop&amp;state]],'pivot tables'!$O$3:$O$151,'pivot tables'!$P$3:$P$151),Table2[[#This Row],[Fertilizer(kg)]])</f>
        <v>51640217.759999998</v>
      </c>
      <c r="P101" s="13">
        <v>101726.79</v>
      </c>
      <c r="Q101" s="13">
        <f>IF(Table2[[#This Row],[Pesticide(kg)]]="",_xlfn.XLOOKUP(Table2[[#This Row],[crop&amp;state]],'pivot tables'!$O$3:$O$151,'pivot tables'!$Q$3:$Q$151),Table2[[#This Row],[Pesticide(kg)]])</f>
        <v>101726.79</v>
      </c>
      <c r="R101" s="13">
        <v>0.66300000000000003</v>
      </c>
      <c r="S101" s="13">
        <f>IF(Table2[[#This Row],[Yield]]="",IFERROR(Table2[[#This Row],[Production(Tones)]]/Table2[[#This Row],[Area(hectare)]],""),Table2[[#This Row],[Yield]])</f>
        <v>0.66300000000000003</v>
      </c>
      <c r="T101" s="13">
        <v>27.114999999999998</v>
      </c>
      <c r="U101" s="13">
        <f>IF(Table2[[#This Row],[Avg_Temperature(°C)]]="",IFERROR((Table2[[#This Row],[Max_Temperature(°C)]]+Table2[[#This Row],[Min_Temperature(°C)]])/2,""),Table2[[#This Row],[Avg_Temperature(°C)]])</f>
        <v>27.114999999999998</v>
      </c>
      <c r="V101" s="13">
        <v>36.442</v>
      </c>
      <c r="W101" s="13">
        <f>IF(Table2[[#This Row],[Max_Temperature(°C)]]="",_xlfn.XLOOKUP(Table2[[#This Row],[State]],'pivot tables'!$T$2:$T$33,'pivot tables'!$V$2:$V$33),Table2[[#This Row],[Max_Temperature(°C)]])</f>
        <v>36.442</v>
      </c>
      <c r="X101" s="13">
        <v>19.239000000000001</v>
      </c>
      <c r="Y101" s="31">
        <f>IF(Table2[[#This Row],[Min_Temperature(°C)]]="",_xlfn.XLOOKUP(Table2[[#This Row],[State]],'pivot tables'!$T$2:$T$33,'pivot tables'!$W$2:$W$33),Table2[[#This Row],[Min_Temperature(°C)]])</f>
        <v>19.239000000000001</v>
      </c>
    </row>
    <row r="102" spans="1:25" x14ac:dyDescent="0.3">
      <c r="A102" s="5" t="s">
        <v>22</v>
      </c>
      <c r="B102" s="4">
        <v>2012</v>
      </c>
      <c r="C102" s="5" t="s">
        <v>49</v>
      </c>
      <c r="D102" s="5" t="str">
        <f>PROPER(TRIM(Table2[[#This Row],[Season]]))</f>
        <v>Kharif</v>
      </c>
      <c r="E102" s="5" t="str">
        <f>IF(Table2[[#This Row],[Season]]="",_xlfn.XLOOKUP(Table2[[#This Row],[State]],'pivot tables'!$F$3:$F$33,'pivot tables'!$G$3:$G$33),Table2[[#This Row],[Season]])</f>
        <v>Kharif</v>
      </c>
      <c r="F102" s="5" t="s">
        <v>52</v>
      </c>
      <c r="G102" s="16">
        <v>36000</v>
      </c>
      <c r="H102" s="16">
        <f>IF(Table2[[#This Row],[Area(hectare)]]="",IFERROR(Table2[[#This Row],[Production(Tones)]]/Table2[[#This Row],[Yield blanks]],""),Table2[[#This Row],[Area(hectare)]])</f>
        <v>36000</v>
      </c>
      <c r="I102" s="16">
        <v>38000</v>
      </c>
      <c r="J102" s="16">
        <f>IF(Table2[[#This Row],[Production(Tones)]]="",Table2[[#This Row],[Area Blanks]]*Table2[[#This Row],[Yield]],Table2[[#This Row],[Production(Tones)]])</f>
        <v>38000</v>
      </c>
      <c r="K102" s="13">
        <v>968.7</v>
      </c>
      <c r="L102" s="13">
        <f>IF(Table2[[#This Row],[Annual_Rainfall(mm)]]="",_xlfn.XLOOKUP(Table2[[#This Row],[State]],'pivot tables'!$J$3:$J$32,'pivot tables'!$K$3:$K$32),Table2[[#This Row],[Annual_Rainfall(mm)]])</f>
        <v>968.7</v>
      </c>
      <c r="M102" s="13" t="str">
        <f>Table2[[#This Row],[Crop]]&amp;Table2[[#This Row],[State]]</f>
        <v>RagiAndhra Pradesh</v>
      </c>
      <c r="N102" s="13">
        <v>5428800</v>
      </c>
      <c r="O102" s="13">
        <f>IF(Table2[[#This Row],[Fertilizer(kg)]]="",_xlfn.XLOOKUP(Table2[[#This Row],[crop&amp;state]],'pivot tables'!$O$3:$O$151,'pivot tables'!$P$3:$P$151),Table2[[#This Row],[Fertilizer(kg)]])</f>
        <v>5428800</v>
      </c>
      <c r="P102" s="13">
        <v>11160</v>
      </c>
      <c r="Q102" s="13">
        <f>IF(Table2[[#This Row],[Pesticide(kg)]]="",_xlfn.XLOOKUP(Table2[[#This Row],[crop&amp;state]],'pivot tables'!$O$3:$O$151,'pivot tables'!$Q$3:$Q$151),Table2[[#This Row],[Pesticide(kg)]])</f>
        <v>11160</v>
      </c>
      <c r="R102" s="13">
        <v>1.2070000000000001</v>
      </c>
      <c r="S102" s="13">
        <f>IF(Table2[[#This Row],[Yield]]="",IFERROR(Table2[[#This Row],[Production(Tones)]]/Table2[[#This Row],[Area(hectare)]],""),Table2[[#This Row],[Yield]])</f>
        <v>1.2070000000000001</v>
      </c>
      <c r="T102" s="13">
        <v>28.273</v>
      </c>
      <c r="U102" s="13">
        <f>IF(Table2[[#This Row],[Avg_Temperature(°C)]]="",IFERROR((Table2[[#This Row],[Max_Temperature(°C)]]+Table2[[#This Row],[Min_Temperature(°C)]])/2,""),Table2[[#This Row],[Avg_Temperature(°C)]])</f>
        <v>28.273</v>
      </c>
      <c r="V102" s="13">
        <v>38.031999999999996</v>
      </c>
      <c r="W102" s="13">
        <f>IF(Table2[[#This Row],[Max_Temperature(°C)]]="",_xlfn.XLOOKUP(Table2[[#This Row],[State]],'pivot tables'!$T$2:$T$33,'pivot tables'!$V$2:$V$33),Table2[[#This Row],[Max_Temperature(°C)]])</f>
        <v>38.031999999999996</v>
      </c>
      <c r="X102" s="13">
        <v>19.922000000000001</v>
      </c>
      <c r="Y102" s="31">
        <f>IF(Table2[[#This Row],[Min_Temperature(°C)]]="",_xlfn.XLOOKUP(Table2[[#This Row],[State]],'pivot tables'!$T$2:$T$33,'pivot tables'!$W$2:$W$33),Table2[[#This Row],[Min_Temperature(°C)]])</f>
        <v>19.922000000000001</v>
      </c>
    </row>
    <row r="103" spans="1:25" x14ac:dyDescent="0.3">
      <c r="A103" s="5" t="s">
        <v>22</v>
      </c>
      <c r="B103" s="4">
        <v>2012</v>
      </c>
      <c r="C103" s="5" t="s">
        <v>27</v>
      </c>
      <c r="D103" s="5" t="str">
        <f>PROPER(TRIM(Table2[[#This Row],[Season]]))</f>
        <v>Rabi</v>
      </c>
      <c r="E103" s="5" t="str">
        <f>IF(Table2[[#This Row],[Season]]="",_xlfn.XLOOKUP(Table2[[#This Row],[State]],'pivot tables'!$F$3:$F$33,'pivot tables'!$G$3:$G$33),Table2[[#This Row],[Season]])</f>
        <v>Rabi</v>
      </c>
      <c r="F103" s="5" t="s">
        <v>52</v>
      </c>
      <c r="G103" s="16">
        <v>5000</v>
      </c>
      <c r="H103" s="16">
        <f>IF(Table2[[#This Row],[Area(hectare)]]="",IFERROR(Table2[[#This Row],[Production(Tones)]]/Table2[[#This Row],[Yield blanks]],""),Table2[[#This Row],[Area(hectare)]])</f>
        <v>5000</v>
      </c>
      <c r="I103" s="16">
        <v>6000</v>
      </c>
      <c r="J103" s="16">
        <f>IF(Table2[[#This Row],[Production(Tones)]]="",Table2[[#This Row],[Area Blanks]]*Table2[[#This Row],[Yield]],Table2[[#This Row],[Production(Tones)]])</f>
        <v>6000</v>
      </c>
      <c r="K103" s="13">
        <v>968.7</v>
      </c>
      <c r="L103" s="13">
        <f>IF(Table2[[#This Row],[Annual_Rainfall(mm)]]="",_xlfn.XLOOKUP(Table2[[#This Row],[State]],'pivot tables'!$J$3:$J$32,'pivot tables'!$K$3:$K$32),Table2[[#This Row],[Annual_Rainfall(mm)]])</f>
        <v>968.7</v>
      </c>
      <c r="M103" s="13" t="str">
        <f>Table2[[#This Row],[Crop]]&amp;Table2[[#This Row],[State]]</f>
        <v>RagiAndhra Pradesh</v>
      </c>
      <c r="N103" s="13">
        <v>754000</v>
      </c>
      <c r="O103" s="13">
        <f>IF(Table2[[#This Row],[Fertilizer(kg)]]="",_xlfn.XLOOKUP(Table2[[#This Row],[crop&amp;state]],'pivot tables'!$O$3:$O$151,'pivot tables'!$P$3:$P$151),Table2[[#This Row],[Fertilizer(kg)]])</f>
        <v>754000</v>
      </c>
      <c r="P103" s="13">
        <v>1550</v>
      </c>
      <c r="Q103" s="13">
        <f>IF(Table2[[#This Row],[Pesticide(kg)]]="",_xlfn.XLOOKUP(Table2[[#This Row],[crop&amp;state]],'pivot tables'!$O$3:$O$151,'pivot tables'!$Q$3:$Q$151),Table2[[#This Row],[Pesticide(kg)]])</f>
        <v>1550</v>
      </c>
      <c r="R103" s="13">
        <v>1.2</v>
      </c>
      <c r="S103" s="13">
        <f>IF(Table2[[#This Row],[Yield]]="",IFERROR(Table2[[#This Row],[Production(Tones)]]/Table2[[#This Row],[Area(hectare)]],""),Table2[[#This Row],[Yield]])</f>
        <v>1.2</v>
      </c>
      <c r="T103" s="13">
        <v>28.273</v>
      </c>
      <c r="U103" s="13">
        <f>IF(Table2[[#This Row],[Avg_Temperature(°C)]]="",IFERROR((Table2[[#This Row],[Max_Temperature(°C)]]+Table2[[#This Row],[Min_Temperature(°C)]])/2,""),Table2[[#This Row],[Avg_Temperature(°C)]])</f>
        <v>28.273</v>
      </c>
      <c r="V103" s="13">
        <v>38.031999999999996</v>
      </c>
      <c r="W103" s="13">
        <f>IF(Table2[[#This Row],[Max_Temperature(°C)]]="",_xlfn.XLOOKUP(Table2[[#This Row],[State]],'pivot tables'!$T$2:$T$33,'pivot tables'!$V$2:$V$33),Table2[[#This Row],[Max_Temperature(°C)]])</f>
        <v>38.031999999999996</v>
      </c>
      <c r="X103" s="13">
        <v>19.922000000000001</v>
      </c>
      <c r="Y103" s="31">
        <f>IF(Table2[[#This Row],[Min_Temperature(°C)]]="",_xlfn.XLOOKUP(Table2[[#This Row],[State]],'pivot tables'!$T$2:$T$33,'pivot tables'!$W$2:$W$33),Table2[[#This Row],[Min_Temperature(°C)]])</f>
        <v>19.922000000000001</v>
      </c>
    </row>
    <row r="104" spans="1:25" x14ac:dyDescent="0.3">
      <c r="A104" s="5" t="s">
        <v>13</v>
      </c>
      <c r="B104" s="4">
        <v>2012</v>
      </c>
      <c r="C104" s="5" t="s">
        <v>49</v>
      </c>
      <c r="D104" s="5" t="str">
        <f>PROPER(TRIM(Table2[[#This Row],[Season]]))</f>
        <v>Kharif</v>
      </c>
      <c r="E104" s="5" t="str">
        <f>IF(Table2[[#This Row],[Season]]="",_xlfn.XLOOKUP(Table2[[#This Row],[State]],'pivot tables'!$F$3:$F$33,'pivot tables'!$G$3:$G$33),Table2[[#This Row],[Season]])</f>
        <v>Kharif</v>
      </c>
      <c r="F104" s="5" t="s">
        <v>52</v>
      </c>
      <c r="G104" s="16">
        <v>2487000</v>
      </c>
      <c r="H104" s="16">
        <f>IF(Table2[[#This Row],[Area(hectare)]]="",IFERROR(Table2[[#This Row],[Production(Tones)]]/Table2[[#This Row],[Yield blanks]],""),Table2[[#This Row],[Area(hectare)]])</f>
        <v>2487000</v>
      </c>
      <c r="I104" s="16">
        <v>7167000</v>
      </c>
      <c r="J104" s="16">
        <f>IF(Table2[[#This Row],[Production(Tones)]]="",Table2[[#This Row],[Area Blanks]]*Table2[[#This Row],[Yield]],Table2[[#This Row],[Production(Tones)]])</f>
        <v>7167000</v>
      </c>
      <c r="K104" s="13">
        <v>968.7</v>
      </c>
      <c r="L104" s="13">
        <f>IF(Table2[[#This Row],[Annual_Rainfall(mm)]]="",_xlfn.XLOOKUP(Table2[[#This Row],[State]],'pivot tables'!$J$3:$J$32,'pivot tables'!$K$3:$K$32),Table2[[#This Row],[Annual_Rainfall(mm)]])</f>
        <v>968.7</v>
      </c>
      <c r="M104" s="13" t="str">
        <f>Table2[[#This Row],[Crop]]&amp;Table2[[#This Row],[State]]</f>
        <v>RiceAndhra Pradesh</v>
      </c>
      <c r="N104" s="13">
        <v>375039600</v>
      </c>
      <c r="O104" s="13">
        <f>IF(Table2[[#This Row],[Fertilizer(kg)]]="",_xlfn.XLOOKUP(Table2[[#This Row],[crop&amp;state]],'pivot tables'!$O$3:$O$151,'pivot tables'!$P$3:$P$151),Table2[[#This Row],[Fertilizer(kg)]])</f>
        <v>375039600</v>
      </c>
      <c r="P104" s="13">
        <v>770970</v>
      </c>
      <c r="Q104" s="13">
        <f>IF(Table2[[#This Row],[Pesticide(kg)]]="",_xlfn.XLOOKUP(Table2[[#This Row],[crop&amp;state]],'pivot tables'!$O$3:$O$151,'pivot tables'!$Q$3:$Q$151),Table2[[#This Row],[Pesticide(kg)]])</f>
        <v>770970</v>
      </c>
      <c r="R104" s="13">
        <v>2.97</v>
      </c>
      <c r="S104" s="13">
        <f>IF(Table2[[#This Row],[Yield]]="",IFERROR(Table2[[#This Row],[Production(Tones)]]/Table2[[#This Row],[Area(hectare)]],""),Table2[[#This Row],[Yield]])</f>
        <v>2.97</v>
      </c>
      <c r="T104" s="13">
        <v>28.273</v>
      </c>
      <c r="U104" s="13">
        <f>IF(Table2[[#This Row],[Avg_Temperature(°C)]]="",IFERROR((Table2[[#This Row],[Max_Temperature(°C)]]+Table2[[#This Row],[Min_Temperature(°C)]])/2,""),Table2[[#This Row],[Avg_Temperature(°C)]])</f>
        <v>28.273</v>
      </c>
      <c r="V104" s="13">
        <v>38.031999999999996</v>
      </c>
      <c r="W104" s="13">
        <f>IF(Table2[[#This Row],[Max_Temperature(°C)]]="",_xlfn.XLOOKUP(Table2[[#This Row],[State]],'pivot tables'!$T$2:$T$33,'pivot tables'!$V$2:$V$33),Table2[[#This Row],[Max_Temperature(°C)]])</f>
        <v>38.031999999999996</v>
      </c>
      <c r="X104" s="13">
        <v>19.922000000000001</v>
      </c>
      <c r="Y104" s="31">
        <f>IF(Table2[[#This Row],[Min_Temperature(°C)]]="",_xlfn.XLOOKUP(Table2[[#This Row],[State]],'pivot tables'!$T$2:$T$33,'pivot tables'!$W$2:$W$33),Table2[[#This Row],[Min_Temperature(°C)]])</f>
        <v>19.922000000000001</v>
      </c>
    </row>
    <row r="105" spans="1:25" x14ac:dyDescent="0.3">
      <c r="A105" s="5" t="s">
        <v>13</v>
      </c>
      <c r="B105" s="4">
        <v>2012</v>
      </c>
      <c r="C105" s="5" t="s">
        <v>27</v>
      </c>
      <c r="D105" s="5" t="str">
        <f>PROPER(TRIM(Table2[[#This Row],[Season]]))</f>
        <v>Rabi</v>
      </c>
      <c r="E105" s="5" t="str">
        <f>IF(Table2[[#This Row],[Season]]="",_xlfn.XLOOKUP(Table2[[#This Row],[State]],'pivot tables'!$F$3:$F$33,'pivot tables'!$G$3:$G$33),Table2[[#This Row],[Season]])</f>
        <v>Rabi</v>
      </c>
      <c r="F105" s="5" t="s">
        <v>52</v>
      </c>
      <c r="G105" s="16">
        <v>1141000</v>
      </c>
      <c r="H105" s="16">
        <f>IF(Table2[[#This Row],[Area(hectare)]]="",IFERROR(Table2[[#This Row],[Production(Tones)]]/Table2[[#This Row],[Yield blanks]],""),Table2[[#This Row],[Area(hectare)]])</f>
        <v>1141000</v>
      </c>
      <c r="I105" s="16">
        <v>4344000</v>
      </c>
      <c r="J105" s="16">
        <f>IF(Table2[[#This Row],[Production(Tones)]]="",Table2[[#This Row],[Area Blanks]]*Table2[[#This Row],[Yield]],Table2[[#This Row],[Production(Tones)]])</f>
        <v>4344000</v>
      </c>
      <c r="K105" s="13">
        <v>968.7</v>
      </c>
      <c r="L105" s="13">
        <f>IF(Table2[[#This Row],[Annual_Rainfall(mm)]]="",_xlfn.XLOOKUP(Table2[[#This Row],[State]],'pivot tables'!$J$3:$J$32,'pivot tables'!$K$3:$K$32),Table2[[#This Row],[Annual_Rainfall(mm)]])</f>
        <v>968.7</v>
      </c>
      <c r="M105" s="13" t="str">
        <f>Table2[[#This Row],[Crop]]&amp;Table2[[#This Row],[State]]</f>
        <v>RiceAndhra Pradesh</v>
      </c>
      <c r="N105" s="13">
        <v>172062800</v>
      </c>
      <c r="O105" s="13">
        <f>IF(Table2[[#This Row],[Fertilizer(kg)]]="",_xlfn.XLOOKUP(Table2[[#This Row],[crop&amp;state]],'pivot tables'!$O$3:$O$151,'pivot tables'!$P$3:$P$151),Table2[[#This Row],[Fertilizer(kg)]])</f>
        <v>172062800</v>
      </c>
      <c r="P105" s="13">
        <v>353710</v>
      </c>
      <c r="Q105" s="13">
        <f>IF(Table2[[#This Row],[Pesticide(kg)]]="",_xlfn.XLOOKUP(Table2[[#This Row],[crop&amp;state]],'pivot tables'!$O$3:$O$151,'pivot tables'!$Q$3:$Q$151),Table2[[#This Row],[Pesticide(kg)]])</f>
        <v>353710</v>
      </c>
      <c r="R105" s="13">
        <v>3.2440000000000002</v>
      </c>
      <c r="S105" s="13">
        <f>IF(Table2[[#This Row],[Yield]]="",IFERROR(Table2[[#This Row],[Production(Tones)]]/Table2[[#This Row],[Area(hectare)]],""),Table2[[#This Row],[Yield]])</f>
        <v>3.2440000000000002</v>
      </c>
      <c r="T105" s="13">
        <v>28.273</v>
      </c>
      <c r="U105" s="13">
        <f>IF(Table2[[#This Row],[Avg_Temperature(°C)]]="",IFERROR((Table2[[#This Row],[Max_Temperature(°C)]]+Table2[[#This Row],[Min_Temperature(°C)]])/2,""),Table2[[#This Row],[Avg_Temperature(°C)]])</f>
        <v>28.273</v>
      </c>
      <c r="V105" s="13">
        <v>38.031999999999996</v>
      </c>
      <c r="W105" s="13">
        <f>IF(Table2[[#This Row],[Max_Temperature(°C)]]="",_xlfn.XLOOKUP(Table2[[#This Row],[State]],'pivot tables'!$T$2:$T$33,'pivot tables'!$V$2:$V$33),Table2[[#This Row],[Max_Temperature(°C)]])</f>
        <v>38.031999999999996</v>
      </c>
      <c r="X105" s="13"/>
      <c r="Y105" s="31">
        <f>IF(Table2[[#This Row],[Min_Temperature(°C)]]="",_xlfn.XLOOKUP(Table2[[#This Row],[State]],'pivot tables'!$T$2:$T$33,'pivot tables'!$W$2:$W$33),Table2[[#This Row],[Min_Temperature(°C)]])</f>
        <v>20.258717171717141</v>
      </c>
    </row>
    <row r="106" spans="1:25" x14ac:dyDescent="0.3">
      <c r="A106" s="5" t="s">
        <v>18</v>
      </c>
      <c r="B106" s="4">
        <v>2012</v>
      </c>
      <c r="C106" s="5" t="s">
        <v>705</v>
      </c>
      <c r="D106" s="5" t="str">
        <f>PROPER(TRIM(Table2[[#This Row],[Season]]))</f>
        <v>Whole Year</v>
      </c>
      <c r="E106" s="5" t="str">
        <f>IF(Table2[[#This Row],[Season]]="",_xlfn.XLOOKUP(Table2[[#This Row],[State]],'pivot tables'!$F$3:$F$33,'pivot tables'!$G$3:$G$33),Table2[[#This Row],[Season]])</f>
        <v>Whole Year</v>
      </c>
      <c r="F106" s="5" t="s">
        <v>52</v>
      </c>
      <c r="G106" s="16">
        <v>196000</v>
      </c>
      <c r="H106" s="16">
        <f>IF(Table2[[#This Row],[Area(hectare)]]="",IFERROR(Table2[[#This Row],[Production(Tones)]]/Table2[[#This Row],[Yield blanks]],""),Table2[[#This Row],[Area(hectare)]])</f>
        <v>196000</v>
      </c>
      <c r="I106" s="16">
        <v>15448000</v>
      </c>
      <c r="J106" s="16">
        <f>IF(Table2[[#This Row],[Production(Tones)]]="",Table2[[#This Row],[Area Blanks]]*Table2[[#This Row],[Yield]],Table2[[#This Row],[Production(Tones)]])</f>
        <v>15448000</v>
      </c>
      <c r="K106" s="13">
        <v>968.7</v>
      </c>
      <c r="L106" s="13">
        <f>IF(Table2[[#This Row],[Annual_Rainfall(mm)]]="",_xlfn.XLOOKUP(Table2[[#This Row],[State]],'pivot tables'!$J$3:$J$32,'pivot tables'!$K$3:$K$32),Table2[[#This Row],[Annual_Rainfall(mm)]])</f>
        <v>968.7</v>
      </c>
      <c r="M106" s="13" t="str">
        <f>Table2[[#This Row],[Crop]]&amp;Table2[[#This Row],[State]]</f>
        <v>SugarcaneAndhra Pradesh</v>
      </c>
      <c r="N106" s="13">
        <v>29556800</v>
      </c>
      <c r="O106" s="13">
        <f>IF(Table2[[#This Row],[Fertilizer(kg)]]="",_xlfn.XLOOKUP(Table2[[#This Row],[crop&amp;state]],'pivot tables'!$O$3:$O$151,'pivot tables'!$P$3:$P$151),Table2[[#This Row],[Fertilizer(kg)]])</f>
        <v>29556800</v>
      </c>
      <c r="P106" s="13">
        <v>60760</v>
      </c>
      <c r="Q106" s="13">
        <f>IF(Table2[[#This Row],[Pesticide(kg)]]="",_xlfn.XLOOKUP(Table2[[#This Row],[crop&amp;state]],'pivot tables'!$O$3:$O$151,'pivot tables'!$Q$3:$Q$151),Table2[[#This Row],[Pesticide(kg)]])</f>
        <v>60760</v>
      </c>
      <c r="R106" s="13">
        <v>81.799000000000007</v>
      </c>
      <c r="S106" s="13">
        <f>IF(Table2[[#This Row],[Yield]]="",IFERROR(Table2[[#This Row],[Production(Tones)]]/Table2[[#This Row],[Area(hectare)]],""),Table2[[#This Row],[Yield]])</f>
        <v>81.799000000000007</v>
      </c>
      <c r="T106" s="13">
        <v>28.273</v>
      </c>
      <c r="U106" s="13">
        <f>IF(Table2[[#This Row],[Avg_Temperature(°C)]]="",IFERROR((Table2[[#This Row],[Max_Temperature(°C)]]+Table2[[#This Row],[Min_Temperature(°C)]])/2,""),Table2[[#This Row],[Avg_Temperature(°C)]])</f>
        <v>28.273</v>
      </c>
      <c r="V106" s="13">
        <v>38.031999999999996</v>
      </c>
      <c r="W106" s="13">
        <f>IF(Table2[[#This Row],[Max_Temperature(°C)]]="",_xlfn.XLOOKUP(Table2[[#This Row],[State]],'pivot tables'!$T$2:$T$33,'pivot tables'!$V$2:$V$33),Table2[[#This Row],[Max_Temperature(°C)]])</f>
        <v>38.031999999999996</v>
      </c>
      <c r="X106" s="13">
        <v>19.922000000000001</v>
      </c>
      <c r="Y106" s="31">
        <f>IF(Table2[[#This Row],[Min_Temperature(°C)]]="",_xlfn.XLOOKUP(Table2[[#This Row],[State]],'pivot tables'!$T$2:$T$33,'pivot tables'!$W$2:$W$33),Table2[[#This Row],[Min_Temperature(°C)]])</f>
        <v>19.922000000000001</v>
      </c>
    </row>
    <row r="107" spans="1:25" x14ac:dyDescent="0.3">
      <c r="A107" s="5" t="s">
        <v>31</v>
      </c>
      <c r="B107" s="4">
        <v>2012</v>
      </c>
      <c r="C107" s="5" t="s">
        <v>49</v>
      </c>
      <c r="D107" s="5" t="str">
        <f>PROPER(TRIM(Table2[[#This Row],[Season]]))</f>
        <v>Kharif</v>
      </c>
      <c r="E107" s="5" t="str">
        <f>IF(Table2[[#This Row],[Season]]="",_xlfn.XLOOKUP(Table2[[#This Row],[State]],'pivot tables'!$F$3:$F$33,'pivot tables'!$G$3:$G$33),Table2[[#This Row],[Season]])</f>
        <v>Kharif</v>
      </c>
      <c r="F107" s="5" t="s">
        <v>52</v>
      </c>
      <c r="G107" s="16">
        <v>19000</v>
      </c>
      <c r="H107" s="16">
        <f>IF(Table2[[#This Row],[Area(hectare)]]="",IFERROR(Table2[[#This Row],[Production(Tones)]]/Table2[[#This Row],[Yield blanks]],""),Table2[[#This Row],[Area(hectare)]])</f>
        <v>19000</v>
      </c>
      <c r="I107" s="16">
        <v>14000</v>
      </c>
      <c r="J107" s="16">
        <f>IF(Table2[[#This Row],[Production(Tones)]]="",Table2[[#This Row],[Area Blanks]]*Table2[[#This Row],[Yield]],Table2[[#This Row],[Production(Tones)]])</f>
        <v>14000</v>
      </c>
      <c r="K107" s="13">
        <v>968.7</v>
      </c>
      <c r="L107" s="13">
        <f>IF(Table2[[#This Row],[Annual_Rainfall(mm)]]="",_xlfn.XLOOKUP(Table2[[#This Row],[State]],'pivot tables'!$J$3:$J$32,'pivot tables'!$K$3:$K$32),Table2[[#This Row],[Annual_Rainfall(mm)]])</f>
        <v>968.7</v>
      </c>
      <c r="M107" s="13" t="str">
        <f>Table2[[#This Row],[Crop]]&amp;Table2[[#This Row],[State]]</f>
        <v>SunflowerAndhra Pradesh</v>
      </c>
      <c r="N107" s="13">
        <v>2865200</v>
      </c>
      <c r="O107" s="13">
        <f>IF(Table2[[#This Row],[Fertilizer(kg)]]="",_xlfn.XLOOKUP(Table2[[#This Row],[crop&amp;state]],'pivot tables'!$O$3:$O$151,'pivot tables'!$P$3:$P$151),Table2[[#This Row],[Fertilizer(kg)]])</f>
        <v>2865200</v>
      </c>
      <c r="P107" s="13">
        <v>5890</v>
      </c>
      <c r="Q107" s="13">
        <f>IF(Table2[[#This Row],[Pesticide(kg)]]="",_xlfn.XLOOKUP(Table2[[#This Row],[crop&amp;state]],'pivot tables'!$O$3:$O$151,'pivot tables'!$Q$3:$Q$151),Table2[[#This Row],[Pesticide(kg)]])</f>
        <v>5890</v>
      </c>
      <c r="R107" s="13">
        <v>0.76300000000000001</v>
      </c>
      <c r="S107" s="13">
        <f>IF(Table2[[#This Row],[Yield]]="",IFERROR(Table2[[#This Row],[Production(Tones)]]/Table2[[#This Row],[Area(hectare)]],""),Table2[[#This Row],[Yield]])</f>
        <v>0.76300000000000001</v>
      </c>
      <c r="T107" s="13">
        <v>28.273</v>
      </c>
      <c r="U107" s="13">
        <f>IF(Table2[[#This Row],[Avg_Temperature(°C)]]="",IFERROR((Table2[[#This Row],[Max_Temperature(°C)]]+Table2[[#This Row],[Min_Temperature(°C)]])/2,""),Table2[[#This Row],[Avg_Temperature(°C)]])</f>
        <v>28.273</v>
      </c>
      <c r="V107" s="13">
        <v>38.031999999999996</v>
      </c>
      <c r="W107" s="13">
        <f>IF(Table2[[#This Row],[Max_Temperature(°C)]]="",_xlfn.XLOOKUP(Table2[[#This Row],[State]],'pivot tables'!$T$2:$T$33,'pivot tables'!$V$2:$V$33),Table2[[#This Row],[Max_Temperature(°C)]])</f>
        <v>38.031999999999996</v>
      </c>
      <c r="X107" s="13">
        <v>19.922000000000001</v>
      </c>
      <c r="Y107" s="31">
        <f>IF(Table2[[#This Row],[Min_Temperature(°C)]]="",_xlfn.XLOOKUP(Table2[[#This Row],[State]],'pivot tables'!$T$2:$T$33,'pivot tables'!$W$2:$W$33),Table2[[#This Row],[Min_Temperature(°C)]])</f>
        <v>19.922000000000001</v>
      </c>
    </row>
    <row r="108" spans="1:25" x14ac:dyDescent="0.3">
      <c r="A108" s="5" t="s">
        <v>31</v>
      </c>
      <c r="B108" s="4">
        <v>2012</v>
      </c>
      <c r="C108" s="5" t="s">
        <v>27</v>
      </c>
      <c r="D108" s="5" t="str">
        <f>PROPER(TRIM(Table2[[#This Row],[Season]]))</f>
        <v>Rabi</v>
      </c>
      <c r="E108" s="5" t="str">
        <f>IF(Table2[[#This Row],[Season]]="",_xlfn.XLOOKUP(Table2[[#This Row],[State]],'pivot tables'!$F$3:$F$33,'pivot tables'!$G$3:$G$33),Table2[[#This Row],[Season]])</f>
        <v>Rabi</v>
      </c>
      <c r="F108" s="5" t="s">
        <v>52</v>
      </c>
      <c r="G108" s="16">
        <v>123000</v>
      </c>
      <c r="H108" s="16">
        <f>IF(Table2[[#This Row],[Area(hectare)]]="",IFERROR(Table2[[#This Row],[Production(Tones)]]/Table2[[#This Row],[Yield blanks]],""),Table2[[#This Row],[Area(hectare)]])</f>
        <v>123000</v>
      </c>
      <c r="I108" s="16">
        <v>87000</v>
      </c>
      <c r="J108" s="16">
        <f>IF(Table2[[#This Row],[Production(Tones)]]="",Table2[[#This Row],[Area Blanks]]*Table2[[#This Row],[Yield]],Table2[[#This Row],[Production(Tones)]])</f>
        <v>87000</v>
      </c>
      <c r="K108" s="13">
        <v>968.7</v>
      </c>
      <c r="L108" s="13">
        <f>IF(Table2[[#This Row],[Annual_Rainfall(mm)]]="",_xlfn.XLOOKUP(Table2[[#This Row],[State]],'pivot tables'!$J$3:$J$32,'pivot tables'!$K$3:$K$32),Table2[[#This Row],[Annual_Rainfall(mm)]])</f>
        <v>968.7</v>
      </c>
      <c r="M108" s="13" t="str">
        <f>Table2[[#This Row],[Crop]]&amp;Table2[[#This Row],[State]]</f>
        <v>SunflowerAndhra Pradesh</v>
      </c>
      <c r="N108" s="13">
        <v>18548400</v>
      </c>
      <c r="O108" s="13">
        <f>IF(Table2[[#This Row],[Fertilizer(kg)]]="",_xlfn.XLOOKUP(Table2[[#This Row],[crop&amp;state]],'pivot tables'!$O$3:$O$151,'pivot tables'!$P$3:$P$151),Table2[[#This Row],[Fertilizer(kg)]])</f>
        <v>18548400</v>
      </c>
      <c r="P108" s="13">
        <v>38130</v>
      </c>
      <c r="Q108" s="13">
        <f>IF(Table2[[#This Row],[Pesticide(kg)]]="",_xlfn.XLOOKUP(Table2[[#This Row],[crop&amp;state]],'pivot tables'!$O$3:$O$151,'pivot tables'!$Q$3:$Q$151),Table2[[#This Row],[Pesticide(kg)]])</f>
        <v>38130</v>
      </c>
      <c r="R108" s="13">
        <v>0.75800000000000001</v>
      </c>
      <c r="S108" s="13">
        <f>IF(Table2[[#This Row],[Yield]]="",IFERROR(Table2[[#This Row],[Production(Tones)]]/Table2[[#This Row],[Area(hectare)]],""),Table2[[#This Row],[Yield]])</f>
        <v>0.75800000000000001</v>
      </c>
      <c r="T108" s="13">
        <v>28.273</v>
      </c>
      <c r="U108" s="13">
        <f>IF(Table2[[#This Row],[Avg_Temperature(°C)]]="",IFERROR((Table2[[#This Row],[Max_Temperature(°C)]]+Table2[[#This Row],[Min_Temperature(°C)]])/2,""),Table2[[#This Row],[Avg_Temperature(°C)]])</f>
        <v>28.273</v>
      </c>
      <c r="V108" s="13">
        <v>38.031999999999996</v>
      </c>
      <c r="W108" s="13">
        <f>IF(Table2[[#This Row],[Max_Temperature(°C)]]="",_xlfn.XLOOKUP(Table2[[#This Row],[State]],'pivot tables'!$T$2:$T$33,'pivot tables'!$V$2:$V$33),Table2[[#This Row],[Max_Temperature(°C)]])</f>
        <v>38.031999999999996</v>
      </c>
      <c r="X108" s="13">
        <v>19.922000000000001</v>
      </c>
      <c r="Y108" s="31">
        <f>IF(Table2[[#This Row],[Min_Temperature(°C)]]="",_xlfn.XLOOKUP(Table2[[#This Row],[State]],'pivot tables'!$T$2:$T$33,'pivot tables'!$W$2:$W$33),Table2[[#This Row],[Min_Temperature(°C)]])</f>
        <v>19.922000000000001</v>
      </c>
    </row>
    <row r="109" spans="1:25" x14ac:dyDescent="0.3">
      <c r="A109" s="5" t="s">
        <v>32</v>
      </c>
      <c r="B109" s="4">
        <v>2012</v>
      </c>
      <c r="C109" s="5" t="s">
        <v>49</v>
      </c>
      <c r="D109" s="5" t="str">
        <f>PROPER(TRIM(Table2[[#This Row],[Season]]))</f>
        <v>Kharif</v>
      </c>
      <c r="E109" s="5" t="str">
        <f>IF(Table2[[#This Row],[Season]]="",_xlfn.XLOOKUP(Table2[[#This Row],[State]],'pivot tables'!$F$3:$F$33,'pivot tables'!$G$3:$G$33),Table2[[#This Row],[Season]])</f>
        <v>Kharif</v>
      </c>
      <c r="F109" s="5" t="s">
        <v>52</v>
      </c>
      <c r="G109" s="16">
        <v>57000</v>
      </c>
      <c r="H109" s="16">
        <f>IF(Table2[[#This Row],[Area(hectare)]]="",IFERROR(Table2[[#This Row],[Production(Tones)]]/Table2[[#This Row],[Yield blanks]],""),Table2[[#This Row],[Area(hectare)]])</f>
        <v>57000</v>
      </c>
      <c r="I109" s="16">
        <v>51000</v>
      </c>
      <c r="J109" s="16">
        <f>IF(Table2[[#This Row],[Production(Tones)]]="",Table2[[#This Row],[Area Blanks]]*Table2[[#This Row],[Yield]],Table2[[#This Row],[Production(Tones)]])</f>
        <v>51000</v>
      </c>
      <c r="K109" s="13">
        <v>968.7</v>
      </c>
      <c r="L109" s="13">
        <f>IF(Table2[[#This Row],[Annual_Rainfall(mm)]]="",_xlfn.XLOOKUP(Table2[[#This Row],[State]],'pivot tables'!$J$3:$J$32,'pivot tables'!$K$3:$K$32),Table2[[#This Row],[Annual_Rainfall(mm)]])</f>
        <v>968.7</v>
      </c>
      <c r="M109" s="13" t="str">
        <f>Table2[[#This Row],[Crop]]&amp;Table2[[#This Row],[State]]</f>
        <v>UradAndhra Pradesh</v>
      </c>
      <c r="N109" s="13">
        <v>8595600</v>
      </c>
      <c r="O109" s="13">
        <f>IF(Table2[[#This Row],[Fertilizer(kg)]]="",_xlfn.XLOOKUP(Table2[[#This Row],[crop&amp;state]],'pivot tables'!$O$3:$O$151,'pivot tables'!$P$3:$P$151),Table2[[#This Row],[Fertilizer(kg)]])</f>
        <v>8595600</v>
      </c>
      <c r="P109" s="13">
        <v>17670</v>
      </c>
      <c r="Q109" s="13">
        <f>IF(Table2[[#This Row],[Pesticide(kg)]]="",_xlfn.XLOOKUP(Table2[[#This Row],[crop&amp;state]],'pivot tables'!$O$3:$O$151,'pivot tables'!$Q$3:$Q$151),Table2[[#This Row],[Pesticide(kg)]])</f>
        <v>17670</v>
      </c>
      <c r="R109" s="13">
        <v>0.83099999999999996</v>
      </c>
      <c r="S109" s="13">
        <f>IF(Table2[[#This Row],[Yield]]="",IFERROR(Table2[[#This Row],[Production(Tones)]]/Table2[[#This Row],[Area(hectare)]],""),Table2[[#This Row],[Yield]])</f>
        <v>0.83099999999999996</v>
      </c>
      <c r="T109" s="13">
        <v>28.273</v>
      </c>
      <c r="U109" s="13">
        <f>IF(Table2[[#This Row],[Avg_Temperature(°C)]]="",IFERROR((Table2[[#This Row],[Max_Temperature(°C)]]+Table2[[#This Row],[Min_Temperature(°C)]])/2,""),Table2[[#This Row],[Avg_Temperature(°C)]])</f>
        <v>28.273</v>
      </c>
      <c r="V109" s="13">
        <v>38.031999999999996</v>
      </c>
      <c r="W109" s="13">
        <f>IF(Table2[[#This Row],[Max_Temperature(°C)]]="",_xlfn.XLOOKUP(Table2[[#This Row],[State]],'pivot tables'!$T$2:$T$33,'pivot tables'!$V$2:$V$33),Table2[[#This Row],[Max_Temperature(°C)]])</f>
        <v>38.031999999999996</v>
      </c>
      <c r="X109" s="13">
        <v>19.922000000000001</v>
      </c>
      <c r="Y109" s="31">
        <f>IF(Table2[[#This Row],[Min_Temperature(°C)]]="",_xlfn.XLOOKUP(Table2[[#This Row],[State]],'pivot tables'!$T$2:$T$33,'pivot tables'!$W$2:$W$33),Table2[[#This Row],[Min_Temperature(°C)]])</f>
        <v>19.922000000000001</v>
      </c>
    </row>
    <row r="110" spans="1:25" x14ac:dyDescent="0.3">
      <c r="A110" s="5" t="s">
        <v>32</v>
      </c>
      <c r="B110" s="4">
        <v>2012</v>
      </c>
      <c r="C110" s="5" t="s">
        <v>27</v>
      </c>
      <c r="D110" s="5" t="str">
        <f>PROPER(TRIM(Table2[[#This Row],[Season]]))</f>
        <v>Rabi</v>
      </c>
      <c r="E110" s="5" t="str">
        <f>IF(Table2[[#This Row],[Season]]="",_xlfn.XLOOKUP(Table2[[#This Row],[State]],'pivot tables'!$F$3:$F$33,'pivot tables'!$G$3:$G$33),Table2[[#This Row],[Season]])</f>
        <v>Rabi</v>
      </c>
      <c r="F110" s="5" t="s">
        <v>52</v>
      </c>
      <c r="G110" s="16">
        <v>387000</v>
      </c>
      <c r="H110" s="16">
        <f>IF(Table2[[#This Row],[Area(hectare)]]="",IFERROR(Table2[[#This Row],[Production(Tones)]]/Table2[[#This Row],[Yield blanks]],""),Table2[[#This Row],[Area(hectare)]])</f>
        <v>387000</v>
      </c>
      <c r="I110" s="16">
        <v>321000</v>
      </c>
      <c r="J110" s="16">
        <f>IF(Table2[[#This Row],[Production(Tones)]]="",Table2[[#This Row],[Area Blanks]]*Table2[[#This Row],[Yield]],Table2[[#This Row],[Production(Tones)]])</f>
        <v>321000</v>
      </c>
      <c r="K110" s="13">
        <v>968.7</v>
      </c>
      <c r="L110" s="13">
        <f>IF(Table2[[#This Row],[Annual_Rainfall(mm)]]="",_xlfn.XLOOKUP(Table2[[#This Row],[State]],'pivot tables'!$J$3:$J$32,'pivot tables'!$K$3:$K$32),Table2[[#This Row],[Annual_Rainfall(mm)]])</f>
        <v>968.7</v>
      </c>
      <c r="M110" s="13" t="str">
        <f>Table2[[#This Row],[Crop]]&amp;Table2[[#This Row],[State]]</f>
        <v>UradAndhra Pradesh</v>
      </c>
      <c r="N110" s="13">
        <v>58359600</v>
      </c>
      <c r="O110" s="13">
        <f>IF(Table2[[#This Row],[Fertilizer(kg)]]="",_xlfn.XLOOKUP(Table2[[#This Row],[crop&amp;state]],'pivot tables'!$O$3:$O$151,'pivot tables'!$P$3:$P$151),Table2[[#This Row],[Fertilizer(kg)]])</f>
        <v>58359600</v>
      </c>
      <c r="P110" s="13">
        <v>119970</v>
      </c>
      <c r="Q110" s="13">
        <f>IF(Table2[[#This Row],[Pesticide(kg)]]="",_xlfn.XLOOKUP(Table2[[#This Row],[crop&amp;state]],'pivot tables'!$O$3:$O$151,'pivot tables'!$Q$3:$Q$151),Table2[[#This Row],[Pesticide(kg)]])</f>
        <v>119970</v>
      </c>
      <c r="R110" s="13">
        <v>0.69299999999999995</v>
      </c>
      <c r="S110" s="13">
        <f>IF(Table2[[#This Row],[Yield]]="",IFERROR(Table2[[#This Row],[Production(Tones)]]/Table2[[#This Row],[Area(hectare)]],""),Table2[[#This Row],[Yield]])</f>
        <v>0.69299999999999995</v>
      </c>
      <c r="T110" s="13">
        <v>28.273</v>
      </c>
      <c r="U110" s="13">
        <f>IF(Table2[[#This Row],[Avg_Temperature(°C)]]="",IFERROR((Table2[[#This Row],[Max_Temperature(°C)]]+Table2[[#This Row],[Min_Temperature(°C)]])/2,""),Table2[[#This Row],[Avg_Temperature(°C)]])</f>
        <v>28.273</v>
      </c>
      <c r="V110" s="13">
        <v>38.031999999999996</v>
      </c>
      <c r="W110" s="13">
        <f>IF(Table2[[#This Row],[Max_Temperature(°C)]]="",_xlfn.XLOOKUP(Table2[[#This Row],[State]],'pivot tables'!$T$2:$T$33,'pivot tables'!$V$2:$V$33),Table2[[#This Row],[Max_Temperature(°C)]])</f>
        <v>38.031999999999996</v>
      </c>
      <c r="X110" s="13">
        <v>19.922000000000001</v>
      </c>
      <c r="Y110" s="31">
        <f>IF(Table2[[#This Row],[Min_Temperature(°C)]]="",_xlfn.XLOOKUP(Table2[[#This Row],[State]],'pivot tables'!$T$2:$T$33,'pivot tables'!$W$2:$W$33),Table2[[#This Row],[Min_Temperature(°C)]])</f>
        <v>19.922000000000001</v>
      </c>
    </row>
    <row r="111" spans="1:25" x14ac:dyDescent="0.3">
      <c r="A111" s="5" t="s">
        <v>20</v>
      </c>
      <c r="B111" s="4">
        <v>2012</v>
      </c>
      <c r="C111" s="5" t="s">
        <v>27</v>
      </c>
      <c r="D111" s="5" t="str">
        <f>PROPER(TRIM(Table2[[#This Row],[Season]]))</f>
        <v>Rabi</v>
      </c>
      <c r="E111" s="5" t="str">
        <f>IF(Table2[[#This Row],[Season]]="",_xlfn.XLOOKUP(Table2[[#This Row],[State]],'pivot tables'!$F$3:$F$33,'pivot tables'!$G$3:$G$33),Table2[[#This Row],[Season]])</f>
        <v>Rabi</v>
      </c>
      <c r="F111" s="5" t="s">
        <v>52</v>
      </c>
      <c r="G111" s="16">
        <v>8000</v>
      </c>
      <c r="H111" s="16">
        <f>IF(Table2[[#This Row],[Area(hectare)]]="",IFERROR(Table2[[#This Row],[Production(Tones)]]/Table2[[#This Row],[Yield blanks]],""),Table2[[#This Row],[Area(hectare)]])</f>
        <v>8000</v>
      </c>
      <c r="I111" s="16">
        <v>9000</v>
      </c>
      <c r="J111" s="16">
        <f>IF(Table2[[#This Row],[Production(Tones)]]="",Table2[[#This Row],[Area Blanks]]*Table2[[#This Row],[Yield]],Table2[[#This Row],[Production(Tones)]])</f>
        <v>9000</v>
      </c>
      <c r="K111" s="13">
        <v>968.7</v>
      </c>
      <c r="L111" s="13">
        <f>IF(Table2[[#This Row],[Annual_Rainfall(mm)]]="",_xlfn.XLOOKUP(Table2[[#This Row],[State]],'pivot tables'!$J$3:$J$32,'pivot tables'!$K$3:$K$32),Table2[[#This Row],[Annual_Rainfall(mm)]])</f>
        <v>968.7</v>
      </c>
      <c r="M111" s="13" t="str">
        <f>Table2[[#This Row],[Crop]]&amp;Table2[[#This Row],[State]]</f>
        <v>WheatAndhra Pradesh</v>
      </c>
      <c r="N111" s="13">
        <v>1206400</v>
      </c>
      <c r="O111" s="13">
        <f>IF(Table2[[#This Row],[Fertilizer(kg)]]="",_xlfn.XLOOKUP(Table2[[#This Row],[crop&amp;state]],'pivot tables'!$O$3:$O$151,'pivot tables'!$P$3:$P$151),Table2[[#This Row],[Fertilizer(kg)]])</f>
        <v>1206400</v>
      </c>
      <c r="P111" s="13">
        <v>2480</v>
      </c>
      <c r="Q111" s="13">
        <f>IF(Table2[[#This Row],[Pesticide(kg)]]="",_xlfn.XLOOKUP(Table2[[#This Row],[crop&amp;state]],'pivot tables'!$O$3:$O$151,'pivot tables'!$Q$3:$Q$151),Table2[[#This Row],[Pesticide(kg)]])</f>
        <v>2480</v>
      </c>
      <c r="R111" s="13">
        <v>1.25</v>
      </c>
      <c r="S111" s="13">
        <f>IF(Table2[[#This Row],[Yield]]="",IFERROR(Table2[[#This Row],[Production(Tones)]]/Table2[[#This Row],[Area(hectare)]],""),Table2[[#This Row],[Yield]])</f>
        <v>1.25</v>
      </c>
      <c r="T111" s="13">
        <v>28.273</v>
      </c>
      <c r="U111" s="13">
        <f>IF(Table2[[#This Row],[Avg_Temperature(°C)]]="",IFERROR((Table2[[#This Row],[Max_Temperature(°C)]]+Table2[[#This Row],[Min_Temperature(°C)]])/2,""),Table2[[#This Row],[Avg_Temperature(°C)]])</f>
        <v>28.273</v>
      </c>
      <c r="V111" s="13">
        <v>38.031999999999996</v>
      </c>
      <c r="W111" s="13">
        <f>IF(Table2[[#This Row],[Max_Temperature(°C)]]="",_xlfn.XLOOKUP(Table2[[#This Row],[State]],'pivot tables'!$T$2:$T$33,'pivot tables'!$V$2:$V$33),Table2[[#This Row],[Max_Temperature(°C)]])</f>
        <v>38.031999999999996</v>
      </c>
      <c r="X111" s="13">
        <v>19.922000000000001</v>
      </c>
      <c r="Y111" s="31">
        <f>IF(Table2[[#This Row],[Min_Temperature(°C)]]="",_xlfn.XLOOKUP(Table2[[#This Row],[State]],'pivot tables'!$T$2:$T$33,'pivot tables'!$W$2:$W$33),Table2[[#This Row],[Min_Temperature(°C)]])</f>
        <v>19.922000000000001</v>
      </c>
    </row>
    <row r="112" spans="1:25" x14ac:dyDescent="0.3">
      <c r="A112" s="5" t="s">
        <v>13</v>
      </c>
      <c r="B112" s="4">
        <v>2012</v>
      </c>
      <c r="C112" s="5" t="s">
        <v>176</v>
      </c>
      <c r="D112" s="5" t="str">
        <f>PROPER(TRIM(Table2[[#This Row],[Season]]))</f>
        <v>Autumn</v>
      </c>
      <c r="E112" s="5" t="str">
        <f>IF(Table2[[#This Row],[Season]]="",_xlfn.XLOOKUP(Table2[[#This Row],[State]],'pivot tables'!$F$3:$F$33,'pivot tables'!$G$3:$G$33),Table2[[#This Row],[Season]])</f>
        <v>Autumn</v>
      </c>
      <c r="F112" s="5" t="s">
        <v>15</v>
      </c>
      <c r="G112" s="16">
        <v>238178</v>
      </c>
      <c r="H112" s="16">
        <f>IF(Table2[[#This Row],[Area(hectare)]]="",IFERROR(Table2[[#This Row],[Production(Tones)]]/Table2[[#This Row],[Yield blanks]],""),Table2[[#This Row],[Area(hectare)]])</f>
        <v>238178</v>
      </c>
      <c r="I112" s="16">
        <v>308745</v>
      </c>
      <c r="J112" s="16">
        <f>IF(Table2[[#This Row],[Production(Tones)]]="",Table2[[#This Row],[Area Blanks]]*Table2[[#This Row],[Yield]],Table2[[#This Row],[Production(Tones)]])</f>
        <v>308745</v>
      </c>
      <c r="K112" s="13">
        <v>2167.5</v>
      </c>
      <c r="L112" s="13">
        <f>IF(Table2[[#This Row],[Annual_Rainfall(mm)]]="",_xlfn.XLOOKUP(Table2[[#This Row],[State]],'pivot tables'!$J$3:$J$32,'pivot tables'!$K$3:$K$32),Table2[[#This Row],[Annual_Rainfall(mm)]])</f>
        <v>2167.5</v>
      </c>
      <c r="M112" s="13" t="str">
        <f>Table2[[#This Row],[Crop]]&amp;Table2[[#This Row],[State]]</f>
        <v>RiceAssam</v>
      </c>
      <c r="N112" s="13">
        <v>35917242.399999999</v>
      </c>
      <c r="O112" s="13">
        <f>IF(Table2[[#This Row],[Fertilizer(kg)]]="",_xlfn.XLOOKUP(Table2[[#This Row],[crop&amp;state]],'pivot tables'!$O$3:$O$151,'pivot tables'!$P$3:$P$151),Table2[[#This Row],[Fertilizer(kg)]])</f>
        <v>35917242.399999999</v>
      </c>
      <c r="P112" s="13">
        <v>73835.179999999993</v>
      </c>
      <c r="Q112" s="13">
        <f>IF(Table2[[#This Row],[Pesticide(kg)]]="",_xlfn.XLOOKUP(Table2[[#This Row],[crop&amp;state]],'pivot tables'!$O$3:$O$151,'pivot tables'!$Q$3:$Q$151),Table2[[#This Row],[Pesticide(kg)]])</f>
        <v>73835.179999999993</v>
      </c>
      <c r="R112" s="13">
        <v>1.2909999999999999</v>
      </c>
      <c r="S112" s="13">
        <f>IF(Table2[[#This Row],[Yield]]="",IFERROR(Table2[[#This Row],[Production(Tones)]]/Table2[[#This Row],[Area(hectare)]],""),Table2[[#This Row],[Yield]])</f>
        <v>1.2909999999999999</v>
      </c>
      <c r="T112" s="13">
        <v>23.952000000000002</v>
      </c>
      <c r="U112" s="13">
        <f>IF(Table2[[#This Row],[Avg_Temperature(°C)]]="",IFERROR((Table2[[#This Row],[Max_Temperature(°C)]]+Table2[[#This Row],[Min_Temperature(°C)]])/2,""),Table2[[#This Row],[Avg_Temperature(°C)]])</f>
        <v>23.952000000000002</v>
      </c>
      <c r="V112" s="13">
        <v>32.981000000000002</v>
      </c>
      <c r="W112" s="13">
        <f>IF(Table2[[#This Row],[Max_Temperature(°C)]]="",_xlfn.XLOOKUP(Table2[[#This Row],[State]],'pivot tables'!$T$2:$T$33,'pivot tables'!$V$2:$V$33),Table2[[#This Row],[Max_Temperature(°C)]])</f>
        <v>32.981000000000002</v>
      </c>
      <c r="X112" s="13">
        <v>15.994999999999999</v>
      </c>
      <c r="Y112" s="31">
        <f>IF(Table2[[#This Row],[Min_Temperature(°C)]]="",_xlfn.XLOOKUP(Table2[[#This Row],[State]],'pivot tables'!$T$2:$T$33,'pivot tables'!$W$2:$W$33),Table2[[#This Row],[Min_Temperature(°C)]])</f>
        <v>15.994999999999999</v>
      </c>
    </row>
    <row r="113" spans="1:25" x14ac:dyDescent="0.3">
      <c r="A113" s="5" t="s">
        <v>13</v>
      </c>
      <c r="B113" s="4">
        <v>2012</v>
      </c>
      <c r="C113" s="5" t="s">
        <v>120</v>
      </c>
      <c r="D113" s="5" t="str">
        <f>PROPER(TRIM(Table2[[#This Row],[Season]]))</f>
        <v>Summer</v>
      </c>
      <c r="E113" s="5" t="str">
        <f>IF(Table2[[#This Row],[Season]]="",_xlfn.XLOOKUP(Table2[[#This Row],[State]],'pivot tables'!$F$3:$F$33,'pivot tables'!$G$3:$G$33),Table2[[#This Row],[Season]])</f>
        <v>Summer</v>
      </c>
      <c r="F113" s="5" t="s">
        <v>15</v>
      </c>
      <c r="G113" s="16">
        <v>389140</v>
      </c>
      <c r="H113" s="16">
        <f>IF(Table2[[#This Row],[Area(hectare)]]="",IFERROR(Table2[[#This Row],[Production(Tones)]]/Table2[[#This Row],[Yield blanks]],""),Table2[[#This Row],[Area(hectare)]])</f>
        <v>389140</v>
      </c>
      <c r="I113" s="16">
        <v>1155877</v>
      </c>
      <c r="J113" s="16">
        <f>IF(Table2[[#This Row],[Production(Tones)]]="",Table2[[#This Row],[Area Blanks]]*Table2[[#This Row],[Yield]],Table2[[#This Row],[Production(Tones)]])</f>
        <v>1155877</v>
      </c>
      <c r="K113" s="13">
        <v>2167.5</v>
      </c>
      <c r="L113" s="13">
        <f>IF(Table2[[#This Row],[Annual_Rainfall(mm)]]="",_xlfn.XLOOKUP(Table2[[#This Row],[State]],'pivot tables'!$J$3:$J$32,'pivot tables'!$K$3:$K$32),Table2[[#This Row],[Annual_Rainfall(mm)]])</f>
        <v>2167.5</v>
      </c>
      <c r="M113" s="13" t="str">
        <f>Table2[[#This Row],[Crop]]&amp;Table2[[#This Row],[State]]</f>
        <v>RiceAssam</v>
      </c>
      <c r="N113" s="13">
        <v>58682312</v>
      </c>
      <c r="O113" s="13">
        <f>IF(Table2[[#This Row],[Fertilizer(kg)]]="",_xlfn.XLOOKUP(Table2[[#This Row],[crop&amp;state]],'pivot tables'!$O$3:$O$151,'pivot tables'!$P$3:$P$151),Table2[[#This Row],[Fertilizer(kg)]])</f>
        <v>58682312</v>
      </c>
      <c r="P113" s="13">
        <v>120633.4</v>
      </c>
      <c r="Q113" s="13">
        <f>IF(Table2[[#This Row],[Pesticide(kg)]]="",_xlfn.XLOOKUP(Table2[[#This Row],[crop&amp;state]],'pivot tables'!$O$3:$O$151,'pivot tables'!$Q$3:$Q$151),Table2[[#This Row],[Pesticide(kg)]])</f>
        <v>120633.4</v>
      </c>
      <c r="R113" s="13">
        <v>2.7719999999999998</v>
      </c>
      <c r="S113" s="13">
        <f>IF(Table2[[#This Row],[Yield]]="",IFERROR(Table2[[#This Row],[Production(Tones)]]/Table2[[#This Row],[Area(hectare)]],""),Table2[[#This Row],[Yield]])</f>
        <v>2.7719999999999998</v>
      </c>
      <c r="T113" s="13">
        <v>23.952000000000002</v>
      </c>
      <c r="U113" s="13">
        <f>IF(Table2[[#This Row],[Avg_Temperature(°C)]]="",IFERROR((Table2[[#This Row],[Max_Temperature(°C)]]+Table2[[#This Row],[Min_Temperature(°C)]])/2,""),Table2[[#This Row],[Avg_Temperature(°C)]])</f>
        <v>23.952000000000002</v>
      </c>
      <c r="V113" s="13">
        <v>32.981000000000002</v>
      </c>
      <c r="W113" s="13">
        <f>IF(Table2[[#This Row],[Max_Temperature(°C)]]="",_xlfn.XLOOKUP(Table2[[#This Row],[State]],'pivot tables'!$T$2:$T$33,'pivot tables'!$V$2:$V$33),Table2[[#This Row],[Max_Temperature(°C)]])</f>
        <v>32.981000000000002</v>
      </c>
      <c r="X113" s="13">
        <v>15.994999999999999</v>
      </c>
      <c r="Y113" s="31">
        <f>IF(Table2[[#This Row],[Min_Temperature(°C)]]="",_xlfn.XLOOKUP(Table2[[#This Row],[State]],'pivot tables'!$T$2:$T$33,'pivot tables'!$W$2:$W$33),Table2[[#This Row],[Min_Temperature(°C)]])</f>
        <v>15.994999999999999</v>
      </c>
    </row>
    <row r="114" spans="1:25" x14ac:dyDescent="0.3">
      <c r="A114" s="5" t="s">
        <v>13</v>
      </c>
      <c r="B114" s="4">
        <v>2012</v>
      </c>
      <c r="C114" s="5" t="s">
        <v>324</v>
      </c>
      <c r="D114" s="5" t="str">
        <f>PROPER(TRIM(Table2[[#This Row],[Season]]))</f>
        <v>Winter</v>
      </c>
      <c r="E114" s="5" t="str">
        <f>IF(Table2[[#This Row],[Season]]="",_xlfn.XLOOKUP(Table2[[#This Row],[State]],'pivot tables'!$F$3:$F$33,'pivot tables'!$G$3:$G$33),Table2[[#This Row],[Season]])</f>
        <v>Winter</v>
      </c>
      <c r="F114" s="5" t="s">
        <v>15</v>
      </c>
      <c r="G114" s="16">
        <v>1857410</v>
      </c>
      <c r="H114" s="16">
        <f>IF(Table2[[#This Row],[Area(hectare)]]="",IFERROR(Table2[[#This Row],[Production(Tones)]]/Table2[[#This Row],[Yield blanks]],""),Table2[[#This Row],[Area(hectare)]])</f>
        <v>1857410</v>
      </c>
      <c r="I114" s="16" t="s">
        <v>157</v>
      </c>
      <c r="J114" s="16" t="str">
        <f>IF(Table2[[#This Row],[Production(Tones)]]="",Table2[[#This Row],[Area Blanks]]*Table2[[#This Row],[Yield]],Table2[[#This Row],[Production(Tones)]])</f>
        <v>3,655,430</v>
      </c>
      <c r="K114" s="13">
        <v>2167.5</v>
      </c>
      <c r="L114" s="13">
        <f>IF(Table2[[#This Row],[Annual_Rainfall(mm)]]="",_xlfn.XLOOKUP(Table2[[#This Row],[State]],'pivot tables'!$J$3:$J$32,'pivot tables'!$K$3:$K$32),Table2[[#This Row],[Annual_Rainfall(mm)]])</f>
        <v>2167.5</v>
      </c>
      <c r="M114" s="13" t="str">
        <f>Table2[[#This Row],[Crop]]&amp;Table2[[#This Row],[State]]</f>
        <v>RiceAssam</v>
      </c>
      <c r="N114" s="13">
        <v>280097428</v>
      </c>
      <c r="O114" s="13">
        <f>IF(Table2[[#This Row],[Fertilizer(kg)]]="",_xlfn.XLOOKUP(Table2[[#This Row],[crop&amp;state]],'pivot tables'!$O$3:$O$151,'pivot tables'!$P$3:$P$151),Table2[[#This Row],[Fertilizer(kg)]])</f>
        <v>280097428</v>
      </c>
      <c r="P114" s="13">
        <v>575797.1</v>
      </c>
      <c r="Q114" s="13">
        <f>IF(Table2[[#This Row],[Pesticide(kg)]]="",_xlfn.XLOOKUP(Table2[[#This Row],[crop&amp;state]],'pivot tables'!$O$3:$O$151,'pivot tables'!$Q$3:$Q$151),Table2[[#This Row],[Pesticide(kg)]])</f>
        <v>575797.1</v>
      </c>
      <c r="R114" s="13">
        <v>1.9690000000000001</v>
      </c>
      <c r="S114" s="13">
        <f>IF(Table2[[#This Row],[Yield]]="",IFERROR(Table2[[#This Row],[Production(Tones)]]/Table2[[#This Row],[Area(hectare)]],""),Table2[[#This Row],[Yield]])</f>
        <v>1.9690000000000001</v>
      </c>
      <c r="T114" s="13">
        <v>23.952000000000002</v>
      </c>
      <c r="U114" s="13">
        <f>IF(Table2[[#This Row],[Avg_Temperature(°C)]]="",IFERROR((Table2[[#This Row],[Max_Temperature(°C)]]+Table2[[#This Row],[Min_Temperature(°C)]])/2,""),Table2[[#This Row],[Avg_Temperature(°C)]])</f>
        <v>23.952000000000002</v>
      </c>
      <c r="V114" s="13">
        <v>32.981000000000002</v>
      </c>
      <c r="W114" s="13">
        <f>IF(Table2[[#This Row],[Max_Temperature(°C)]]="",_xlfn.XLOOKUP(Table2[[#This Row],[State]],'pivot tables'!$T$2:$T$33,'pivot tables'!$V$2:$V$33),Table2[[#This Row],[Max_Temperature(°C)]])</f>
        <v>32.981000000000002</v>
      </c>
      <c r="X114" s="13">
        <v>15.994999999999999</v>
      </c>
      <c r="Y114" s="31">
        <f>IF(Table2[[#This Row],[Min_Temperature(°C)]]="",_xlfn.XLOOKUP(Table2[[#This Row],[State]],'pivot tables'!$T$2:$T$33,'pivot tables'!$W$2:$W$33),Table2[[#This Row],[Min_Temperature(°C)]])</f>
        <v>15.994999999999999</v>
      </c>
    </row>
    <row r="115" spans="1:25" x14ac:dyDescent="0.3">
      <c r="A115" s="5" t="s">
        <v>18</v>
      </c>
      <c r="B115" s="4">
        <v>2012</v>
      </c>
      <c r="C115" s="5" t="s">
        <v>705</v>
      </c>
      <c r="D115" s="5" t="str">
        <f>PROPER(TRIM(Table2[[#This Row],[Season]]))</f>
        <v>Whole Year</v>
      </c>
      <c r="E115" s="5" t="str">
        <f>IF(Table2[[#This Row],[Season]]="",_xlfn.XLOOKUP(Table2[[#This Row],[State]],'pivot tables'!$F$3:$F$33,'pivot tables'!$G$3:$G$33),Table2[[#This Row],[Season]])</f>
        <v>Whole Year</v>
      </c>
      <c r="F115" s="5" t="s">
        <v>15</v>
      </c>
      <c r="G115" s="16">
        <v>28871</v>
      </c>
      <c r="H115" s="16">
        <f>IF(Table2[[#This Row],[Area(hectare)]]="",IFERROR(Table2[[#This Row],[Production(Tones)]]/Table2[[#This Row],[Yield blanks]],""),Table2[[#This Row],[Area(hectare)]])</f>
        <v>28871</v>
      </c>
      <c r="I115" s="16">
        <v>1028161</v>
      </c>
      <c r="J115" s="16">
        <f>IF(Table2[[#This Row],[Production(Tones)]]="",Table2[[#This Row],[Area Blanks]]*Table2[[#This Row],[Yield]],Table2[[#This Row],[Production(Tones)]])</f>
        <v>1028161</v>
      </c>
      <c r="K115" s="13">
        <v>2167.5</v>
      </c>
      <c r="L115" s="13">
        <f>IF(Table2[[#This Row],[Annual_Rainfall(mm)]]="",_xlfn.XLOOKUP(Table2[[#This Row],[State]],'pivot tables'!$J$3:$J$32,'pivot tables'!$K$3:$K$32),Table2[[#This Row],[Annual_Rainfall(mm)]])</f>
        <v>2167.5</v>
      </c>
      <c r="M115" s="13" t="str">
        <f>Table2[[#This Row],[Crop]]&amp;Table2[[#This Row],[State]]</f>
        <v>SugarcaneAssam</v>
      </c>
      <c r="N115" s="13">
        <v>4353746.8</v>
      </c>
      <c r="O115" s="13">
        <f>IF(Table2[[#This Row],[Fertilizer(kg)]]="",_xlfn.XLOOKUP(Table2[[#This Row],[crop&amp;state]],'pivot tables'!$O$3:$O$151,'pivot tables'!$P$3:$P$151),Table2[[#This Row],[Fertilizer(kg)]])</f>
        <v>4353746.8</v>
      </c>
      <c r="P115" s="13">
        <v>8950.01</v>
      </c>
      <c r="Q115" s="13">
        <f>IF(Table2[[#This Row],[Pesticide(kg)]]="",_xlfn.XLOOKUP(Table2[[#This Row],[crop&amp;state]],'pivot tables'!$O$3:$O$151,'pivot tables'!$Q$3:$Q$151),Table2[[#This Row],[Pesticide(kg)]])</f>
        <v>8950.01</v>
      </c>
      <c r="R115" s="13">
        <v>35.722000000000001</v>
      </c>
      <c r="S115" s="13">
        <f>IF(Table2[[#This Row],[Yield]]="",IFERROR(Table2[[#This Row],[Production(Tones)]]/Table2[[#This Row],[Area(hectare)]],""),Table2[[#This Row],[Yield]])</f>
        <v>35.722000000000001</v>
      </c>
      <c r="T115" s="13">
        <v>23.952000000000002</v>
      </c>
      <c r="U115" s="13">
        <f>IF(Table2[[#This Row],[Avg_Temperature(°C)]]="",IFERROR((Table2[[#This Row],[Max_Temperature(°C)]]+Table2[[#This Row],[Min_Temperature(°C)]])/2,""),Table2[[#This Row],[Avg_Temperature(°C)]])</f>
        <v>23.952000000000002</v>
      </c>
      <c r="V115" s="13">
        <v>32.981000000000002</v>
      </c>
      <c r="W115" s="13">
        <f>IF(Table2[[#This Row],[Max_Temperature(°C)]]="",_xlfn.XLOOKUP(Table2[[#This Row],[State]],'pivot tables'!$T$2:$T$33,'pivot tables'!$V$2:$V$33),Table2[[#This Row],[Max_Temperature(°C)]])</f>
        <v>32.981000000000002</v>
      </c>
      <c r="X115" s="13">
        <v>15.994999999999999</v>
      </c>
      <c r="Y115" s="31">
        <f>IF(Table2[[#This Row],[Min_Temperature(°C)]]="",_xlfn.XLOOKUP(Table2[[#This Row],[State]],'pivot tables'!$T$2:$T$33,'pivot tables'!$W$2:$W$33),Table2[[#This Row],[Min_Temperature(°C)]])</f>
        <v>15.994999999999999</v>
      </c>
    </row>
    <row r="116" spans="1:25" x14ac:dyDescent="0.3">
      <c r="A116" s="5" t="s">
        <v>32</v>
      </c>
      <c r="B116" s="4">
        <v>2012</v>
      </c>
      <c r="C116" s="5" t="s">
        <v>27</v>
      </c>
      <c r="D116" s="5" t="str">
        <f>PROPER(TRIM(Table2[[#This Row],[Season]]))</f>
        <v>Rabi</v>
      </c>
      <c r="E116" s="5" t="str">
        <f>IF(Table2[[#This Row],[Season]]="",_xlfn.XLOOKUP(Table2[[#This Row],[State]],'pivot tables'!$F$3:$F$33,'pivot tables'!$G$3:$G$33),Table2[[#This Row],[Season]])</f>
        <v>Rabi</v>
      </c>
      <c r="F116" s="5" t="s">
        <v>15</v>
      </c>
      <c r="G116" s="16">
        <v>48527</v>
      </c>
      <c r="H116" s="16">
        <f>IF(Table2[[#This Row],[Area(hectare)]]="",IFERROR(Table2[[#This Row],[Production(Tones)]]/Table2[[#This Row],[Yield blanks]],""),Table2[[#This Row],[Area(hectare)]])</f>
        <v>48527</v>
      </c>
      <c r="I116" s="16">
        <v>26735</v>
      </c>
      <c r="J116" s="16">
        <f>IF(Table2[[#This Row],[Production(Tones)]]="",Table2[[#This Row],[Area Blanks]]*Table2[[#This Row],[Yield]],Table2[[#This Row],[Production(Tones)]])</f>
        <v>26735</v>
      </c>
      <c r="K116" s="13">
        <v>2167.5</v>
      </c>
      <c r="L116" s="13">
        <f>IF(Table2[[#This Row],[Annual_Rainfall(mm)]]="",_xlfn.XLOOKUP(Table2[[#This Row],[State]],'pivot tables'!$J$3:$J$32,'pivot tables'!$K$3:$K$32),Table2[[#This Row],[Annual_Rainfall(mm)]])</f>
        <v>2167.5</v>
      </c>
      <c r="M116" s="13" t="str">
        <f>Table2[[#This Row],[Crop]]&amp;Table2[[#This Row],[State]]</f>
        <v>UradAssam</v>
      </c>
      <c r="N116" s="13" t="s">
        <v>158</v>
      </c>
      <c r="O116" s="13" t="str">
        <f>IF(Table2[[#This Row],[Fertilizer(kg)]]="",_xlfn.XLOOKUP(Table2[[#This Row],[crop&amp;state]],'pivot tables'!$O$3:$O$151,'pivot tables'!$P$3:$P$151),Table2[[#This Row],[Fertilizer(kg)]])</f>
        <v xml:space="preserve"> 7317871.6 </v>
      </c>
      <c r="P116" s="13"/>
      <c r="Q116" s="13">
        <f>IF(Table2[[#This Row],[Pesticide(kg)]]="",_xlfn.XLOOKUP(Table2[[#This Row],[crop&amp;state]],'pivot tables'!$O$3:$O$151,'pivot tables'!$Q$3:$Q$151),Table2[[#This Row],[Pesticide(kg)]])</f>
        <v>17814.571818181819</v>
      </c>
      <c r="R116" s="13">
        <v>0.54700000000000004</v>
      </c>
      <c r="S116" s="13">
        <f>IF(Table2[[#This Row],[Yield]]="",IFERROR(Table2[[#This Row],[Production(Tones)]]/Table2[[#This Row],[Area(hectare)]],""),Table2[[#This Row],[Yield]])</f>
        <v>0.54700000000000004</v>
      </c>
      <c r="T116" s="13">
        <v>23.952000000000002</v>
      </c>
      <c r="U116" s="13">
        <f>IF(Table2[[#This Row],[Avg_Temperature(°C)]]="",IFERROR((Table2[[#This Row],[Max_Temperature(°C)]]+Table2[[#This Row],[Min_Temperature(°C)]])/2,""),Table2[[#This Row],[Avg_Temperature(°C)]])</f>
        <v>23.952000000000002</v>
      </c>
      <c r="V116" s="13">
        <v>32.981000000000002</v>
      </c>
      <c r="W116" s="13">
        <f>IF(Table2[[#This Row],[Max_Temperature(°C)]]="",_xlfn.XLOOKUP(Table2[[#This Row],[State]],'pivot tables'!$T$2:$T$33,'pivot tables'!$V$2:$V$33),Table2[[#This Row],[Max_Temperature(°C)]])</f>
        <v>32.981000000000002</v>
      </c>
      <c r="X116" s="13"/>
      <c r="Y116" s="31">
        <f>IF(Table2[[#This Row],[Min_Temperature(°C)]]="",_xlfn.XLOOKUP(Table2[[#This Row],[State]],'pivot tables'!$T$2:$T$33,'pivot tables'!$W$2:$W$33),Table2[[#This Row],[Min_Temperature(°C)]])</f>
        <v>16.539220338983057</v>
      </c>
    </row>
    <row r="117" spans="1:25" x14ac:dyDescent="0.3">
      <c r="A117" s="5" t="s">
        <v>20</v>
      </c>
      <c r="B117" s="4">
        <v>2012</v>
      </c>
      <c r="C117" s="5" t="s">
        <v>27</v>
      </c>
      <c r="D117" s="5" t="str">
        <f>PROPER(TRIM(Table2[[#This Row],[Season]]))</f>
        <v>Rabi</v>
      </c>
      <c r="E117" s="5" t="str">
        <f>IF(Table2[[#This Row],[Season]]="",_xlfn.XLOOKUP(Table2[[#This Row],[State]],'pivot tables'!$F$3:$F$33,'pivot tables'!$G$3:$G$33),Table2[[#This Row],[Season]])</f>
        <v>Rabi</v>
      </c>
      <c r="F117" s="5" t="s">
        <v>15</v>
      </c>
      <c r="G117" s="16">
        <v>33984</v>
      </c>
      <c r="H117" s="16">
        <f>IF(Table2[[#This Row],[Area(hectare)]]="",IFERROR(Table2[[#This Row],[Production(Tones)]]/Table2[[#This Row],[Yield blanks]],""),Table2[[#This Row],[Area(hectare)]])</f>
        <v>33984</v>
      </c>
      <c r="I117" s="16"/>
      <c r="J117" s="16">
        <f>IF(Table2[[#This Row],[Production(Tones)]]="",Table2[[#This Row],[Area Blanks]]*Table2[[#This Row],[Yield]],Table2[[#This Row],[Production(Tones)]])</f>
        <v>42513.983999999997</v>
      </c>
      <c r="K117" s="13">
        <v>2167.5</v>
      </c>
      <c r="L117" s="13">
        <f>IF(Table2[[#This Row],[Annual_Rainfall(mm)]]="",_xlfn.XLOOKUP(Table2[[#This Row],[State]],'pivot tables'!$J$3:$J$32,'pivot tables'!$K$3:$K$32),Table2[[#This Row],[Annual_Rainfall(mm)]])</f>
        <v>2167.5</v>
      </c>
      <c r="M117" s="13" t="str">
        <f>Table2[[#This Row],[Crop]]&amp;Table2[[#This Row],[State]]</f>
        <v>WheatAssam</v>
      </c>
      <c r="N117" s="13">
        <v>5124787.2</v>
      </c>
      <c r="O117" s="13">
        <f>IF(Table2[[#This Row],[Fertilizer(kg)]]="",_xlfn.XLOOKUP(Table2[[#This Row],[crop&amp;state]],'pivot tables'!$O$3:$O$151,'pivot tables'!$P$3:$P$151),Table2[[#This Row],[Fertilizer(kg)]])</f>
        <v>5124787.2</v>
      </c>
      <c r="P117" s="13">
        <v>10535.04</v>
      </c>
      <c r="Q117" s="13">
        <f>IF(Table2[[#This Row],[Pesticide(kg)]]="",_xlfn.XLOOKUP(Table2[[#This Row],[crop&amp;state]],'pivot tables'!$O$3:$O$151,'pivot tables'!$Q$3:$Q$151),Table2[[#This Row],[Pesticide(kg)]])</f>
        <v>10535.04</v>
      </c>
      <c r="R117" s="13">
        <v>1.2509999999999999</v>
      </c>
      <c r="S117" s="13">
        <f>IF(Table2[[#This Row],[Yield]]="",IFERROR(Table2[[#This Row],[Production(Tones)]]/Table2[[#This Row],[Area(hectare)]],""),Table2[[#This Row],[Yield]])</f>
        <v>1.2509999999999999</v>
      </c>
      <c r="T117" s="13"/>
      <c r="U117" s="13">
        <f>IF(Table2[[#This Row],[Avg_Temperature(°C)]]="",IFERROR((Table2[[#This Row],[Max_Temperature(°C)]]+Table2[[#This Row],[Min_Temperature(°C)]])/2,""),Table2[[#This Row],[Avg_Temperature(°C)]])</f>
        <v>7.9974999999999996</v>
      </c>
      <c r="V117" s="13"/>
      <c r="W117" s="13">
        <f>IF(Table2[[#This Row],[Max_Temperature(°C)]]="",_xlfn.XLOOKUP(Table2[[#This Row],[State]],'pivot tables'!$T$2:$T$33,'pivot tables'!$V$2:$V$33),Table2[[#This Row],[Max_Temperature(°C)]])</f>
        <v>33.02698333333332</v>
      </c>
      <c r="X117" s="13">
        <v>15.994999999999999</v>
      </c>
      <c r="Y117" s="31">
        <f>IF(Table2[[#This Row],[Min_Temperature(°C)]]="",_xlfn.XLOOKUP(Table2[[#This Row],[State]],'pivot tables'!$T$2:$T$33,'pivot tables'!$W$2:$W$33),Table2[[#This Row],[Min_Temperature(°C)]])</f>
        <v>15.994999999999999</v>
      </c>
    </row>
    <row r="118" spans="1:25" x14ac:dyDescent="0.3">
      <c r="A118" s="5" t="s">
        <v>22</v>
      </c>
      <c r="B118" s="4">
        <v>2012</v>
      </c>
      <c r="C118" s="5" t="s">
        <v>49</v>
      </c>
      <c r="D118" s="5" t="str">
        <f>PROPER(TRIM(Table2[[#This Row],[Season]]))</f>
        <v>Kharif</v>
      </c>
      <c r="E118" s="5" t="str">
        <f>IF(Table2[[#This Row],[Season]]="",_xlfn.XLOOKUP(Table2[[#This Row],[State]],'pivot tables'!$F$3:$F$33,'pivot tables'!$G$3:$G$33),Table2[[#This Row],[Season]])</f>
        <v>Kharif</v>
      </c>
      <c r="F118" s="5" t="s">
        <v>23</v>
      </c>
      <c r="G118" s="16">
        <v>603184</v>
      </c>
      <c r="H118" s="16">
        <f>IF(Table2[[#This Row],[Area(hectare)]]="",IFERROR(Table2[[#This Row],[Production(Tones)]]/Table2[[#This Row],[Yield blanks]],""),Table2[[#This Row],[Area(hectare)]])</f>
        <v>603184</v>
      </c>
      <c r="I118" s="16">
        <v>913852</v>
      </c>
      <c r="J118" s="16">
        <f>IF(Table2[[#This Row],[Production(Tones)]]="",Table2[[#This Row],[Area Blanks]]*Table2[[#This Row],[Yield]],Table2[[#This Row],[Production(Tones)]])</f>
        <v>913852</v>
      </c>
      <c r="K118" s="13">
        <v>956.2</v>
      </c>
      <c r="L118" s="13">
        <f>IF(Table2[[#This Row],[Annual_Rainfall(mm)]]="",_xlfn.XLOOKUP(Table2[[#This Row],[State]],'pivot tables'!$J$3:$J$32,'pivot tables'!$K$3:$K$32),Table2[[#This Row],[Annual_Rainfall(mm)]])</f>
        <v>956.2</v>
      </c>
      <c r="M118" s="13" t="str">
        <f>Table2[[#This Row],[Crop]]&amp;Table2[[#This Row],[State]]</f>
        <v>RagiKarnataka</v>
      </c>
      <c r="N118" s="13">
        <v>90960147.200000003</v>
      </c>
      <c r="O118" s="13">
        <f>IF(Table2[[#This Row],[Fertilizer(kg)]]="",_xlfn.XLOOKUP(Table2[[#This Row],[crop&amp;state]],'pivot tables'!$O$3:$O$151,'pivot tables'!$P$3:$P$151),Table2[[#This Row],[Fertilizer(kg)]])</f>
        <v>90960147.200000003</v>
      </c>
      <c r="P118" s="13">
        <v>186987.04</v>
      </c>
      <c r="Q118" s="13">
        <f>IF(Table2[[#This Row],[Pesticide(kg)]]="",_xlfn.XLOOKUP(Table2[[#This Row],[crop&amp;state]],'pivot tables'!$O$3:$O$151,'pivot tables'!$Q$3:$Q$151),Table2[[#This Row],[Pesticide(kg)]])</f>
        <v>186987.04</v>
      </c>
      <c r="R118" s="13">
        <v>1.37</v>
      </c>
      <c r="S118" s="13">
        <f>IF(Table2[[#This Row],[Yield]]="",IFERROR(Table2[[#This Row],[Production(Tones)]]/Table2[[#This Row],[Area(hectare)]],""),Table2[[#This Row],[Yield]])</f>
        <v>1.37</v>
      </c>
      <c r="T118" s="13">
        <v>25.795999999999999</v>
      </c>
      <c r="U118" s="13">
        <f>IF(Table2[[#This Row],[Avg_Temperature(°C)]]="",IFERROR((Table2[[#This Row],[Max_Temperature(°C)]]+Table2[[#This Row],[Min_Temperature(°C)]])/2,""),Table2[[#This Row],[Avg_Temperature(°C)]])</f>
        <v>25.795999999999999</v>
      </c>
      <c r="V118" s="13">
        <v>36.159999999999997</v>
      </c>
      <c r="W118" s="13">
        <f>IF(Table2[[#This Row],[Max_Temperature(°C)]]="",_xlfn.XLOOKUP(Table2[[#This Row],[State]],'pivot tables'!$T$2:$T$33,'pivot tables'!$V$2:$V$33),Table2[[#This Row],[Max_Temperature(°C)]])</f>
        <v>36.159999999999997</v>
      </c>
      <c r="X118" s="13">
        <v>16.265999999999998</v>
      </c>
      <c r="Y118" s="31">
        <f>IF(Table2[[#This Row],[Min_Temperature(°C)]]="",_xlfn.XLOOKUP(Table2[[#This Row],[State]],'pivot tables'!$T$2:$T$33,'pivot tables'!$W$2:$W$33),Table2[[#This Row],[Min_Temperature(°C)]])</f>
        <v>16.265999999999998</v>
      </c>
    </row>
    <row r="119" spans="1:25" x14ac:dyDescent="0.3">
      <c r="A119" s="5" t="s">
        <v>22</v>
      </c>
      <c r="B119" s="4">
        <v>2012</v>
      </c>
      <c r="C119" s="5" t="s">
        <v>27</v>
      </c>
      <c r="D119" s="5" t="str">
        <f>PROPER(TRIM(Table2[[#This Row],[Season]]))</f>
        <v>Rabi</v>
      </c>
      <c r="E119" s="5" t="str">
        <f>IF(Table2[[#This Row],[Season]]="",_xlfn.XLOOKUP(Table2[[#This Row],[State]],'pivot tables'!$F$3:$F$33,'pivot tables'!$G$3:$G$33),Table2[[#This Row],[Season]])</f>
        <v>Rabi</v>
      </c>
      <c r="F119" s="5" t="s">
        <v>23</v>
      </c>
      <c r="G119" s="16">
        <v>36638</v>
      </c>
      <c r="H119" s="16">
        <f>IF(Table2[[#This Row],[Area(hectare)]]="",IFERROR(Table2[[#This Row],[Production(Tones)]]/Table2[[#This Row],[Yield blanks]],""),Table2[[#This Row],[Area(hectare)]])</f>
        <v>36638</v>
      </c>
      <c r="I119" s="16">
        <v>52791</v>
      </c>
      <c r="J119" s="16">
        <f>IF(Table2[[#This Row],[Production(Tones)]]="",Table2[[#This Row],[Area Blanks]]*Table2[[#This Row],[Yield]],Table2[[#This Row],[Production(Tones)]])</f>
        <v>52791</v>
      </c>
      <c r="K119" s="13">
        <v>956.2</v>
      </c>
      <c r="L119" s="13">
        <f>IF(Table2[[#This Row],[Annual_Rainfall(mm)]]="",_xlfn.XLOOKUP(Table2[[#This Row],[State]],'pivot tables'!$J$3:$J$32,'pivot tables'!$K$3:$K$32),Table2[[#This Row],[Annual_Rainfall(mm)]])</f>
        <v>956.2</v>
      </c>
      <c r="M119" s="13" t="str">
        <f>Table2[[#This Row],[Crop]]&amp;Table2[[#This Row],[State]]</f>
        <v>RagiKarnataka</v>
      </c>
      <c r="N119" s="13">
        <v>5525010.4000000004</v>
      </c>
      <c r="O119" s="13">
        <f>IF(Table2[[#This Row],[Fertilizer(kg)]]="",_xlfn.XLOOKUP(Table2[[#This Row],[crop&amp;state]],'pivot tables'!$O$3:$O$151,'pivot tables'!$P$3:$P$151),Table2[[#This Row],[Fertilizer(kg)]])</f>
        <v>5525010.4000000004</v>
      </c>
      <c r="P119" s="13">
        <v>11357.78</v>
      </c>
      <c r="Q119" s="13">
        <f>IF(Table2[[#This Row],[Pesticide(kg)]]="",_xlfn.XLOOKUP(Table2[[#This Row],[crop&amp;state]],'pivot tables'!$O$3:$O$151,'pivot tables'!$Q$3:$Q$151),Table2[[#This Row],[Pesticide(kg)]])</f>
        <v>11357.78</v>
      </c>
      <c r="R119" s="13">
        <v>1.4039999999999999</v>
      </c>
      <c r="S119" s="13">
        <f>IF(Table2[[#This Row],[Yield]]="",IFERROR(Table2[[#This Row],[Production(Tones)]]/Table2[[#This Row],[Area(hectare)]],""),Table2[[#This Row],[Yield]])</f>
        <v>1.4039999999999999</v>
      </c>
      <c r="T119" s="13">
        <v>25.795999999999999</v>
      </c>
      <c r="U119" s="13">
        <f>IF(Table2[[#This Row],[Avg_Temperature(°C)]]="",IFERROR((Table2[[#This Row],[Max_Temperature(°C)]]+Table2[[#This Row],[Min_Temperature(°C)]])/2,""),Table2[[#This Row],[Avg_Temperature(°C)]])</f>
        <v>25.795999999999999</v>
      </c>
      <c r="V119" s="13">
        <v>36.159999999999997</v>
      </c>
      <c r="W119" s="13">
        <f>IF(Table2[[#This Row],[Max_Temperature(°C)]]="",_xlfn.XLOOKUP(Table2[[#This Row],[State]],'pivot tables'!$T$2:$T$33,'pivot tables'!$V$2:$V$33),Table2[[#This Row],[Max_Temperature(°C)]])</f>
        <v>36.159999999999997</v>
      </c>
      <c r="X119" s="13">
        <v>16.265999999999998</v>
      </c>
      <c r="Y119" s="31">
        <f>IF(Table2[[#This Row],[Min_Temperature(°C)]]="",_xlfn.XLOOKUP(Table2[[#This Row],[State]],'pivot tables'!$T$2:$T$33,'pivot tables'!$W$2:$W$33),Table2[[#This Row],[Min_Temperature(°C)]])</f>
        <v>16.265999999999998</v>
      </c>
    </row>
    <row r="120" spans="1:25" x14ac:dyDescent="0.3">
      <c r="A120" s="5" t="s">
        <v>22</v>
      </c>
      <c r="B120" s="4">
        <v>2012</v>
      </c>
      <c r="C120" s="5" t="s">
        <v>120</v>
      </c>
      <c r="D120" s="5" t="str">
        <f>PROPER(TRIM(Table2[[#This Row],[Season]]))</f>
        <v>Summer</v>
      </c>
      <c r="E120" s="5" t="str">
        <f>IF(Table2[[#This Row],[Season]]="",_xlfn.XLOOKUP(Table2[[#This Row],[State]],'pivot tables'!$F$3:$F$33,'pivot tables'!$G$3:$G$33),Table2[[#This Row],[Season]])</f>
        <v>Summer</v>
      </c>
      <c r="F120" s="5" t="s">
        <v>23</v>
      </c>
      <c r="G120" s="16">
        <v>5239</v>
      </c>
      <c r="H120" s="16">
        <f>IF(Table2[[#This Row],[Area(hectare)]]="",IFERROR(Table2[[#This Row],[Production(Tones)]]/Table2[[#This Row],[Yield blanks]],""),Table2[[#This Row],[Area(hectare)]])</f>
        <v>5239</v>
      </c>
      <c r="I120" s="16">
        <v>0</v>
      </c>
      <c r="J120" s="16">
        <f>IF(Table2[[#This Row],[Production(Tones)]]="",Table2[[#This Row],[Area Blanks]]*Table2[[#This Row],[Yield]],Table2[[#This Row],[Production(Tones)]])</f>
        <v>0</v>
      </c>
      <c r="K120" s="13">
        <v>956.2</v>
      </c>
      <c r="L120" s="13">
        <f>IF(Table2[[#This Row],[Annual_Rainfall(mm)]]="",_xlfn.XLOOKUP(Table2[[#This Row],[State]],'pivot tables'!$J$3:$J$32,'pivot tables'!$K$3:$K$32),Table2[[#This Row],[Annual_Rainfall(mm)]])</f>
        <v>956.2</v>
      </c>
      <c r="M120" s="13" t="str">
        <f>Table2[[#This Row],[Crop]]&amp;Table2[[#This Row],[State]]</f>
        <v>RagiKarnataka</v>
      </c>
      <c r="N120" s="13">
        <v>790041.2</v>
      </c>
      <c r="O120" s="13">
        <f>IF(Table2[[#This Row],[Fertilizer(kg)]]="",_xlfn.XLOOKUP(Table2[[#This Row],[crop&amp;state]],'pivot tables'!$O$3:$O$151,'pivot tables'!$P$3:$P$151),Table2[[#This Row],[Fertilizer(kg)]])</f>
        <v>790041.2</v>
      </c>
      <c r="P120" s="13">
        <v>1624.09</v>
      </c>
      <c r="Q120" s="13">
        <f>IF(Table2[[#This Row],[Pesticide(kg)]]="",_xlfn.XLOOKUP(Table2[[#This Row],[crop&amp;state]],'pivot tables'!$O$3:$O$151,'pivot tables'!$Q$3:$Q$151),Table2[[#This Row],[Pesticide(kg)]])</f>
        <v>1624.09</v>
      </c>
      <c r="R120" s="13">
        <v>1.5249999999999999</v>
      </c>
      <c r="S120" s="13">
        <f>IF(Table2[[#This Row],[Yield]]="",IFERROR(Table2[[#This Row],[Production(Tones)]]/Table2[[#This Row],[Area(hectare)]],""),Table2[[#This Row],[Yield]])</f>
        <v>1.5249999999999999</v>
      </c>
      <c r="T120" s="13">
        <v>25.795999999999999</v>
      </c>
      <c r="U120" s="13">
        <f>IF(Table2[[#This Row],[Avg_Temperature(°C)]]="",IFERROR((Table2[[#This Row],[Max_Temperature(°C)]]+Table2[[#This Row],[Min_Temperature(°C)]])/2,""),Table2[[#This Row],[Avg_Temperature(°C)]])</f>
        <v>25.795999999999999</v>
      </c>
      <c r="V120" s="13">
        <v>36.159999999999997</v>
      </c>
      <c r="W120" s="13">
        <f>IF(Table2[[#This Row],[Max_Temperature(°C)]]="",_xlfn.XLOOKUP(Table2[[#This Row],[State]],'pivot tables'!$T$2:$T$33,'pivot tables'!$V$2:$V$33),Table2[[#This Row],[Max_Temperature(°C)]])</f>
        <v>36.159999999999997</v>
      </c>
      <c r="X120" s="13">
        <v>16.265999999999998</v>
      </c>
      <c r="Y120" s="31">
        <f>IF(Table2[[#This Row],[Min_Temperature(°C)]]="",_xlfn.XLOOKUP(Table2[[#This Row],[State]],'pivot tables'!$T$2:$T$33,'pivot tables'!$W$2:$W$33),Table2[[#This Row],[Min_Temperature(°C)]])</f>
        <v>16.265999999999998</v>
      </c>
    </row>
    <row r="121" spans="1:25" x14ac:dyDescent="0.3">
      <c r="A121" s="5" t="s">
        <v>13</v>
      </c>
      <c r="B121" s="4">
        <v>2012</v>
      </c>
      <c r="C121" s="5" t="s">
        <v>49</v>
      </c>
      <c r="D121" s="5" t="str">
        <f>PROPER(TRIM(Table2[[#This Row],[Season]]))</f>
        <v>Kharif</v>
      </c>
      <c r="E121" s="5" t="str">
        <f>IF(Table2[[#This Row],[Season]]="",_xlfn.XLOOKUP(Table2[[#This Row],[State]],'pivot tables'!$F$3:$F$33,'pivot tables'!$G$3:$G$33),Table2[[#This Row],[Season]])</f>
        <v>Kharif</v>
      </c>
      <c r="F121" s="5" t="s">
        <v>23</v>
      </c>
      <c r="G121" s="16">
        <v>1048427</v>
      </c>
      <c r="H121" s="16">
        <f>IF(Table2[[#This Row],[Area(hectare)]]="",IFERROR(Table2[[#This Row],[Production(Tones)]]/Table2[[#This Row],[Yield blanks]],""),Table2[[#This Row],[Area(hectare)]])</f>
        <v>1048427</v>
      </c>
      <c r="I121" s="16">
        <v>2667359</v>
      </c>
      <c r="J121" s="16">
        <f>IF(Table2[[#This Row],[Production(Tones)]]="",Table2[[#This Row],[Area Blanks]]*Table2[[#This Row],[Yield]],Table2[[#This Row],[Production(Tones)]])</f>
        <v>2667359</v>
      </c>
      <c r="K121" s="13">
        <v>956.2</v>
      </c>
      <c r="L121" s="13">
        <f>IF(Table2[[#This Row],[Annual_Rainfall(mm)]]="",_xlfn.XLOOKUP(Table2[[#This Row],[State]],'pivot tables'!$J$3:$J$32,'pivot tables'!$K$3:$K$32),Table2[[#This Row],[Annual_Rainfall(mm)]])</f>
        <v>956.2</v>
      </c>
      <c r="M121" s="13" t="str">
        <f>Table2[[#This Row],[Crop]]&amp;Table2[[#This Row],[State]]</f>
        <v>RiceKarnataka</v>
      </c>
      <c r="N121" s="13">
        <v>158102791.59999999</v>
      </c>
      <c r="O121" s="13">
        <f>IF(Table2[[#This Row],[Fertilizer(kg)]]="",_xlfn.XLOOKUP(Table2[[#This Row],[crop&amp;state]],'pivot tables'!$O$3:$O$151,'pivot tables'!$P$3:$P$151),Table2[[#This Row],[Fertilizer(kg)]])</f>
        <v>158102791.59999999</v>
      </c>
      <c r="P121" s="13">
        <v>325012.37</v>
      </c>
      <c r="Q121" s="13">
        <f>IF(Table2[[#This Row],[Pesticide(kg)]]="",_xlfn.XLOOKUP(Table2[[#This Row],[crop&amp;state]],'pivot tables'!$O$3:$O$151,'pivot tables'!$Q$3:$Q$151),Table2[[#This Row],[Pesticide(kg)]])</f>
        <v>325012.37</v>
      </c>
      <c r="R121" s="13">
        <v>2.4180000000000001</v>
      </c>
      <c r="S121" s="13">
        <f>IF(Table2[[#This Row],[Yield]]="",IFERROR(Table2[[#This Row],[Production(Tones)]]/Table2[[#This Row],[Area(hectare)]],""),Table2[[#This Row],[Yield]])</f>
        <v>2.4180000000000001</v>
      </c>
      <c r="T121" s="13">
        <v>25.795999999999999</v>
      </c>
      <c r="U121" s="13">
        <f>IF(Table2[[#This Row],[Avg_Temperature(°C)]]="",IFERROR((Table2[[#This Row],[Max_Temperature(°C)]]+Table2[[#This Row],[Min_Temperature(°C)]])/2,""),Table2[[#This Row],[Avg_Temperature(°C)]])</f>
        <v>25.795999999999999</v>
      </c>
      <c r="V121" s="13">
        <v>36.159999999999997</v>
      </c>
      <c r="W121" s="13">
        <f>IF(Table2[[#This Row],[Max_Temperature(°C)]]="",_xlfn.XLOOKUP(Table2[[#This Row],[State]],'pivot tables'!$T$2:$T$33,'pivot tables'!$V$2:$V$33),Table2[[#This Row],[Max_Temperature(°C)]])</f>
        <v>36.159999999999997</v>
      </c>
      <c r="X121" s="13">
        <v>16.265999999999998</v>
      </c>
      <c r="Y121" s="31">
        <f>IF(Table2[[#This Row],[Min_Temperature(°C)]]="",_xlfn.XLOOKUP(Table2[[#This Row],[State]],'pivot tables'!$T$2:$T$33,'pivot tables'!$W$2:$W$33),Table2[[#This Row],[Min_Temperature(°C)]])</f>
        <v>16.265999999999998</v>
      </c>
    </row>
    <row r="122" spans="1:25" x14ac:dyDescent="0.3">
      <c r="A122" s="5" t="s">
        <v>13</v>
      </c>
      <c r="B122" s="4">
        <v>2012</v>
      </c>
      <c r="C122" s="5" t="s">
        <v>27</v>
      </c>
      <c r="D122" s="5" t="str">
        <f>PROPER(TRIM(Table2[[#This Row],[Season]]))</f>
        <v>Rabi</v>
      </c>
      <c r="E122" s="5" t="str">
        <f>IF(Table2[[#This Row],[Season]]="",_xlfn.XLOOKUP(Table2[[#This Row],[State]],'pivot tables'!$F$3:$F$33,'pivot tables'!$G$3:$G$33),Table2[[#This Row],[Season]])</f>
        <v>Rabi</v>
      </c>
      <c r="F122" s="5" t="s">
        <v>23</v>
      </c>
      <c r="G122" s="16">
        <v>45326</v>
      </c>
      <c r="H122" s="16">
        <f>IF(Table2[[#This Row],[Area(hectare)]]="",IFERROR(Table2[[#This Row],[Production(Tones)]]/Table2[[#This Row],[Yield blanks]],""),Table2[[#This Row],[Area(hectare)]])</f>
        <v>45326</v>
      </c>
      <c r="I122" s="16">
        <v>109309</v>
      </c>
      <c r="J122" s="16">
        <f>IF(Table2[[#This Row],[Production(Tones)]]="",Table2[[#This Row],[Area Blanks]]*Table2[[#This Row],[Yield]],Table2[[#This Row],[Production(Tones)]])</f>
        <v>109309</v>
      </c>
      <c r="K122" s="13">
        <v>956.2</v>
      </c>
      <c r="L122" s="13">
        <f>IF(Table2[[#This Row],[Annual_Rainfall(mm)]]="",_xlfn.XLOOKUP(Table2[[#This Row],[State]],'pivot tables'!$J$3:$J$32,'pivot tables'!$K$3:$K$32),Table2[[#This Row],[Annual_Rainfall(mm)]])</f>
        <v>956.2</v>
      </c>
      <c r="M122" s="13" t="str">
        <f>Table2[[#This Row],[Crop]]&amp;Table2[[#This Row],[State]]</f>
        <v>RiceKarnataka</v>
      </c>
      <c r="N122" s="13">
        <v>6835160.7999999998</v>
      </c>
      <c r="O122" s="13">
        <f>IF(Table2[[#This Row],[Fertilizer(kg)]]="",_xlfn.XLOOKUP(Table2[[#This Row],[crop&amp;state]],'pivot tables'!$O$3:$O$151,'pivot tables'!$P$3:$P$151),Table2[[#This Row],[Fertilizer(kg)]])</f>
        <v>6835160.7999999998</v>
      </c>
      <c r="P122" s="13">
        <v>14051.06</v>
      </c>
      <c r="Q122" s="13">
        <f>IF(Table2[[#This Row],[Pesticide(kg)]]="",_xlfn.XLOOKUP(Table2[[#This Row],[crop&amp;state]],'pivot tables'!$O$3:$O$151,'pivot tables'!$Q$3:$Q$151),Table2[[#This Row],[Pesticide(kg)]])</f>
        <v>14051.06</v>
      </c>
      <c r="R122" s="13">
        <v>2.395</v>
      </c>
      <c r="S122" s="13">
        <f>IF(Table2[[#This Row],[Yield]]="",IFERROR(Table2[[#This Row],[Production(Tones)]]/Table2[[#This Row],[Area(hectare)]],""),Table2[[#This Row],[Yield]])</f>
        <v>2.395</v>
      </c>
      <c r="T122" s="13">
        <v>25.795999999999999</v>
      </c>
      <c r="U122" s="13">
        <f>IF(Table2[[#This Row],[Avg_Temperature(°C)]]="",IFERROR((Table2[[#This Row],[Max_Temperature(°C)]]+Table2[[#This Row],[Min_Temperature(°C)]])/2,""),Table2[[#This Row],[Avg_Temperature(°C)]])</f>
        <v>25.795999999999999</v>
      </c>
      <c r="V122" s="13">
        <v>36.159999999999997</v>
      </c>
      <c r="W122" s="13">
        <f>IF(Table2[[#This Row],[Max_Temperature(°C)]]="",_xlfn.XLOOKUP(Table2[[#This Row],[State]],'pivot tables'!$T$2:$T$33,'pivot tables'!$V$2:$V$33),Table2[[#This Row],[Max_Temperature(°C)]])</f>
        <v>36.159999999999997</v>
      </c>
      <c r="X122" s="13">
        <v>16.265999999999998</v>
      </c>
      <c r="Y122" s="31">
        <f>IF(Table2[[#This Row],[Min_Temperature(°C)]]="",_xlfn.XLOOKUP(Table2[[#This Row],[State]],'pivot tables'!$T$2:$T$33,'pivot tables'!$W$2:$W$33),Table2[[#This Row],[Min_Temperature(°C)]])</f>
        <v>16.265999999999998</v>
      </c>
    </row>
    <row r="123" spans="1:25" x14ac:dyDescent="0.3">
      <c r="A123" s="5" t="s">
        <v>13</v>
      </c>
      <c r="B123" s="4">
        <v>2012</v>
      </c>
      <c r="C123" s="5" t="s">
        <v>120</v>
      </c>
      <c r="D123" s="5" t="str">
        <f>PROPER(TRIM(Table2[[#This Row],[Season]]))</f>
        <v>Summer</v>
      </c>
      <c r="E123" s="5" t="str">
        <f>IF(Table2[[#This Row],[Season]]="",_xlfn.XLOOKUP(Table2[[#This Row],[State]],'pivot tables'!$F$3:$F$33,'pivot tables'!$G$3:$G$33),Table2[[#This Row],[Season]])</f>
        <v>Summer</v>
      </c>
      <c r="F123" s="5" t="s">
        <v>23</v>
      </c>
      <c r="G123" s="16">
        <v>185162</v>
      </c>
      <c r="H123" s="16">
        <f>IF(Table2[[#This Row],[Area(hectare)]]="",IFERROR(Table2[[#This Row],[Production(Tones)]]/Table2[[#This Row],[Yield blanks]],""),Table2[[#This Row],[Area(hectare)]])</f>
        <v>185162</v>
      </c>
      <c r="I123" s="16">
        <v>587711</v>
      </c>
      <c r="J123" s="16">
        <f>IF(Table2[[#This Row],[Production(Tones)]]="",Table2[[#This Row],[Area Blanks]]*Table2[[#This Row],[Yield]],Table2[[#This Row],[Production(Tones)]])</f>
        <v>587711</v>
      </c>
      <c r="K123" s="13">
        <v>956.2</v>
      </c>
      <c r="L123" s="13">
        <f>IF(Table2[[#This Row],[Annual_Rainfall(mm)]]="",_xlfn.XLOOKUP(Table2[[#This Row],[State]],'pivot tables'!$J$3:$J$32,'pivot tables'!$K$3:$K$32),Table2[[#This Row],[Annual_Rainfall(mm)]])</f>
        <v>956.2</v>
      </c>
      <c r="M123" s="13" t="str">
        <f>Table2[[#This Row],[Crop]]&amp;Table2[[#This Row],[State]]</f>
        <v>RiceKarnataka</v>
      </c>
      <c r="N123" s="13">
        <v>27922429.600000001</v>
      </c>
      <c r="O123" s="13">
        <f>IF(Table2[[#This Row],[Fertilizer(kg)]]="",_xlfn.XLOOKUP(Table2[[#This Row],[crop&amp;state]],'pivot tables'!$O$3:$O$151,'pivot tables'!$P$3:$P$151),Table2[[#This Row],[Fertilizer(kg)]])</f>
        <v>27922429.600000001</v>
      </c>
      <c r="P123" s="13">
        <v>57400.22</v>
      </c>
      <c r="Q123" s="13">
        <f>IF(Table2[[#This Row],[Pesticide(kg)]]="",_xlfn.XLOOKUP(Table2[[#This Row],[crop&amp;state]],'pivot tables'!$O$3:$O$151,'pivot tables'!$Q$3:$Q$151),Table2[[#This Row],[Pesticide(kg)]])</f>
        <v>57400.22</v>
      </c>
      <c r="R123" s="13"/>
      <c r="S123" s="13">
        <f>IF(Table2[[#This Row],[Yield]]="",IFERROR(Table2[[#This Row],[Production(Tones)]]/Table2[[#This Row],[Area(hectare)]],""),Table2[[#This Row],[Yield]])</f>
        <v>3.1740367894060335</v>
      </c>
      <c r="T123" s="13">
        <v>25.795999999999999</v>
      </c>
      <c r="U123" s="13">
        <f>IF(Table2[[#This Row],[Avg_Temperature(°C)]]="",IFERROR((Table2[[#This Row],[Max_Temperature(°C)]]+Table2[[#This Row],[Min_Temperature(°C)]])/2,""),Table2[[#This Row],[Avg_Temperature(°C)]])</f>
        <v>25.795999999999999</v>
      </c>
      <c r="V123" s="13">
        <v>36.159999999999997</v>
      </c>
      <c r="W123" s="13">
        <f>IF(Table2[[#This Row],[Max_Temperature(°C)]]="",_xlfn.XLOOKUP(Table2[[#This Row],[State]],'pivot tables'!$T$2:$T$33,'pivot tables'!$V$2:$V$33),Table2[[#This Row],[Max_Temperature(°C)]])</f>
        <v>36.159999999999997</v>
      </c>
      <c r="X123" s="13">
        <v>16.265999999999998</v>
      </c>
      <c r="Y123" s="31">
        <f>IF(Table2[[#This Row],[Min_Temperature(°C)]]="",_xlfn.XLOOKUP(Table2[[#This Row],[State]],'pivot tables'!$T$2:$T$33,'pivot tables'!$W$2:$W$33),Table2[[#This Row],[Min_Temperature(°C)]])</f>
        <v>16.265999999999998</v>
      </c>
    </row>
    <row r="124" spans="1:25" x14ac:dyDescent="0.3">
      <c r="A124" s="5" t="s">
        <v>18</v>
      </c>
      <c r="B124" s="4">
        <v>2012</v>
      </c>
      <c r="C124" s="5" t="s">
        <v>705</v>
      </c>
      <c r="D124" s="5" t="str">
        <f>PROPER(TRIM(Table2[[#This Row],[Season]]))</f>
        <v>Whole Year</v>
      </c>
      <c r="E124" s="5" t="str">
        <f>IF(Table2[[#This Row],[Season]]="",_xlfn.XLOOKUP(Table2[[#This Row],[State]],'pivot tables'!$F$3:$F$33,'pivot tables'!$G$3:$G$33),Table2[[#This Row],[Season]])</f>
        <v>Whole Year</v>
      </c>
      <c r="F124" s="5" t="s">
        <v>23</v>
      </c>
      <c r="G124" s="16">
        <v>425393</v>
      </c>
      <c r="H124" s="16">
        <f>IF(Table2[[#This Row],[Area(hectare)]]="",IFERROR(Table2[[#This Row],[Production(Tones)]]/Table2[[#This Row],[Yield blanks]],""),Table2[[#This Row],[Area(hectare)]])</f>
        <v>425393</v>
      </c>
      <c r="I124" s="16">
        <v>35510714</v>
      </c>
      <c r="J124" s="16">
        <f>IF(Table2[[#This Row],[Production(Tones)]]="",Table2[[#This Row],[Area Blanks]]*Table2[[#This Row],[Yield]],Table2[[#This Row],[Production(Tones)]])</f>
        <v>35510714</v>
      </c>
      <c r="K124" s="13">
        <v>956.2</v>
      </c>
      <c r="L124" s="13">
        <f>IF(Table2[[#This Row],[Annual_Rainfall(mm)]]="",_xlfn.XLOOKUP(Table2[[#This Row],[State]],'pivot tables'!$J$3:$J$32,'pivot tables'!$K$3:$K$32),Table2[[#This Row],[Annual_Rainfall(mm)]])</f>
        <v>956.2</v>
      </c>
      <c r="M124" s="13" t="str">
        <f>Table2[[#This Row],[Crop]]&amp;Table2[[#This Row],[State]]</f>
        <v>SugarcaneKarnataka</v>
      </c>
      <c r="N124" s="13">
        <v>64149264.399999999</v>
      </c>
      <c r="O124" s="13">
        <f>IF(Table2[[#This Row],[Fertilizer(kg)]]="",_xlfn.XLOOKUP(Table2[[#This Row],[crop&amp;state]],'pivot tables'!$O$3:$O$151,'pivot tables'!$P$3:$P$151),Table2[[#This Row],[Fertilizer(kg)]])</f>
        <v>64149264.399999999</v>
      </c>
      <c r="P124" s="13">
        <v>131871.82999999999</v>
      </c>
      <c r="Q124" s="13">
        <f>IF(Table2[[#This Row],[Pesticide(kg)]]="",_xlfn.XLOOKUP(Table2[[#This Row],[crop&amp;state]],'pivot tables'!$O$3:$O$151,'pivot tables'!$Q$3:$Q$151),Table2[[#This Row],[Pesticide(kg)]])</f>
        <v>131871.82999999999</v>
      </c>
      <c r="R124" s="13">
        <v>83.307000000000002</v>
      </c>
      <c r="S124" s="13">
        <f>IF(Table2[[#This Row],[Yield]]="",IFERROR(Table2[[#This Row],[Production(Tones)]]/Table2[[#This Row],[Area(hectare)]],""),Table2[[#This Row],[Yield]])</f>
        <v>83.307000000000002</v>
      </c>
      <c r="T124" s="13">
        <v>25.795999999999999</v>
      </c>
      <c r="U124" s="13">
        <f>IF(Table2[[#This Row],[Avg_Temperature(°C)]]="",IFERROR((Table2[[#This Row],[Max_Temperature(°C)]]+Table2[[#This Row],[Min_Temperature(°C)]])/2,""),Table2[[#This Row],[Avg_Temperature(°C)]])</f>
        <v>25.795999999999999</v>
      </c>
      <c r="V124" s="13">
        <v>36.159999999999997</v>
      </c>
      <c r="W124" s="13">
        <f>IF(Table2[[#This Row],[Max_Temperature(°C)]]="",_xlfn.XLOOKUP(Table2[[#This Row],[State]],'pivot tables'!$T$2:$T$33,'pivot tables'!$V$2:$V$33),Table2[[#This Row],[Max_Temperature(°C)]])</f>
        <v>36.159999999999997</v>
      </c>
      <c r="X124" s="13">
        <v>16.265999999999998</v>
      </c>
      <c r="Y124" s="31">
        <f>IF(Table2[[#This Row],[Min_Temperature(°C)]]="",_xlfn.XLOOKUP(Table2[[#This Row],[State]],'pivot tables'!$T$2:$T$33,'pivot tables'!$W$2:$W$33),Table2[[#This Row],[Min_Temperature(°C)]])</f>
        <v>16.265999999999998</v>
      </c>
    </row>
    <row r="125" spans="1:25" x14ac:dyDescent="0.3">
      <c r="A125" s="5" t="s">
        <v>31</v>
      </c>
      <c r="B125" s="4">
        <v>2012</v>
      </c>
      <c r="C125" s="5" t="s">
        <v>49</v>
      </c>
      <c r="D125" s="5" t="str">
        <f>PROPER(TRIM(Table2[[#This Row],[Season]]))</f>
        <v>Kharif</v>
      </c>
      <c r="E125" s="5" t="str">
        <f>IF(Table2[[#This Row],[Season]]="",_xlfn.XLOOKUP(Table2[[#This Row],[State]],'pivot tables'!$F$3:$F$33,'pivot tables'!$G$3:$G$33),Table2[[#This Row],[Season]])</f>
        <v>Kharif</v>
      </c>
      <c r="F125" s="5" t="s">
        <v>23</v>
      </c>
      <c r="G125" s="16">
        <v>210992</v>
      </c>
      <c r="H125" s="16">
        <f>IF(Table2[[#This Row],[Area(hectare)]]="",IFERROR(Table2[[#This Row],[Production(Tones)]]/Table2[[#This Row],[Yield blanks]],""),Table2[[#This Row],[Area(hectare)]])</f>
        <v>210992</v>
      </c>
      <c r="I125" s="16">
        <v>106890</v>
      </c>
      <c r="J125" s="16">
        <f>IF(Table2[[#This Row],[Production(Tones)]]="",Table2[[#This Row],[Area Blanks]]*Table2[[#This Row],[Yield]],Table2[[#This Row],[Production(Tones)]])</f>
        <v>106890</v>
      </c>
      <c r="K125" s="13">
        <v>956.2</v>
      </c>
      <c r="L125" s="13">
        <f>IF(Table2[[#This Row],[Annual_Rainfall(mm)]]="",_xlfn.XLOOKUP(Table2[[#This Row],[State]],'pivot tables'!$J$3:$J$32,'pivot tables'!$K$3:$K$32),Table2[[#This Row],[Annual_Rainfall(mm)]])</f>
        <v>956.2</v>
      </c>
      <c r="M125" s="13" t="str">
        <f>Table2[[#This Row],[Crop]]&amp;Table2[[#This Row],[State]]</f>
        <v>SunflowerKarnataka</v>
      </c>
      <c r="N125" s="13">
        <v>31817593.600000001</v>
      </c>
      <c r="O125" s="13">
        <f>IF(Table2[[#This Row],[Fertilizer(kg)]]="",_xlfn.XLOOKUP(Table2[[#This Row],[crop&amp;state]],'pivot tables'!$O$3:$O$151,'pivot tables'!$P$3:$P$151),Table2[[#This Row],[Fertilizer(kg)]])</f>
        <v>31817593.600000001</v>
      </c>
      <c r="P125" s="13">
        <v>65407.519999999997</v>
      </c>
      <c r="Q125" s="13">
        <f>IF(Table2[[#This Row],[Pesticide(kg)]]="",_xlfn.XLOOKUP(Table2[[#This Row],[crop&amp;state]],'pivot tables'!$O$3:$O$151,'pivot tables'!$Q$3:$Q$151),Table2[[#This Row],[Pesticide(kg)]])</f>
        <v>65407.519999999997</v>
      </c>
      <c r="R125" s="13">
        <v>0.50900000000000001</v>
      </c>
      <c r="S125" s="13">
        <f>IF(Table2[[#This Row],[Yield]]="",IFERROR(Table2[[#This Row],[Production(Tones)]]/Table2[[#This Row],[Area(hectare)]],""),Table2[[#This Row],[Yield]])</f>
        <v>0.50900000000000001</v>
      </c>
      <c r="T125" s="13">
        <v>25.795999999999999</v>
      </c>
      <c r="U125" s="13">
        <f>IF(Table2[[#This Row],[Avg_Temperature(°C)]]="",IFERROR((Table2[[#This Row],[Max_Temperature(°C)]]+Table2[[#This Row],[Min_Temperature(°C)]])/2,""),Table2[[#This Row],[Avg_Temperature(°C)]])</f>
        <v>25.795999999999999</v>
      </c>
      <c r="V125" s="13">
        <v>36.159999999999997</v>
      </c>
      <c r="W125" s="13">
        <f>IF(Table2[[#This Row],[Max_Temperature(°C)]]="",_xlfn.XLOOKUP(Table2[[#This Row],[State]],'pivot tables'!$T$2:$T$33,'pivot tables'!$V$2:$V$33),Table2[[#This Row],[Max_Temperature(°C)]])</f>
        <v>36.159999999999997</v>
      </c>
      <c r="X125" s="13">
        <v>16.265999999999998</v>
      </c>
      <c r="Y125" s="31">
        <f>IF(Table2[[#This Row],[Min_Temperature(°C)]]="",_xlfn.XLOOKUP(Table2[[#This Row],[State]],'pivot tables'!$T$2:$T$33,'pivot tables'!$W$2:$W$33),Table2[[#This Row],[Min_Temperature(°C)]])</f>
        <v>16.265999999999998</v>
      </c>
    </row>
    <row r="126" spans="1:25" x14ac:dyDescent="0.3">
      <c r="A126" s="5" t="s">
        <v>31</v>
      </c>
      <c r="B126" s="4">
        <v>2012</v>
      </c>
      <c r="C126" s="5" t="s">
        <v>27</v>
      </c>
      <c r="D126" s="5" t="str">
        <f>PROPER(TRIM(Table2[[#This Row],[Season]]))</f>
        <v>Rabi</v>
      </c>
      <c r="E126" s="5" t="str">
        <f>IF(Table2[[#This Row],[Season]]="",_xlfn.XLOOKUP(Table2[[#This Row],[State]],'pivot tables'!$F$3:$F$33,'pivot tables'!$G$3:$G$33),Table2[[#This Row],[Season]])</f>
        <v>Rabi</v>
      </c>
      <c r="F126" s="5" t="s">
        <v>23</v>
      </c>
      <c r="G126" s="16">
        <v>278912</v>
      </c>
      <c r="H126" s="16">
        <f>IF(Table2[[#This Row],[Area(hectare)]]="",IFERROR(Table2[[#This Row],[Production(Tones)]]/Table2[[#This Row],[Yield blanks]],""),Table2[[#This Row],[Area(hectare)]])</f>
        <v>278912</v>
      </c>
      <c r="I126" s="16">
        <v>138485</v>
      </c>
      <c r="J126" s="16">
        <f>IF(Table2[[#This Row],[Production(Tones)]]="",Table2[[#This Row],[Area Blanks]]*Table2[[#This Row],[Yield]],Table2[[#This Row],[Production(Tones)]])</f>
        <v>138485</v>
      </c>
      <c r="K126" s="13">
        <v>956.2</v>
      </c>
      <c r="L126" s="13">
        <f>IF(Table2[[#This Row],[Annual_Rainfall(mm)]]="",_xlfn.XLOOKUP(Table2[[#This Row],[State]],'pivot tables'!$J$3:$J$32,'pivot tables'!$K$3:$K$32),Table2[[#This Row],[Annual_Rainfall(mm)]])</f>
        <v>956.2</v>
      </c>
      <c r="M126" s="13" t="str">
        <f>Table2[[#This Row],[Crop]]&amp;Table2[[#This Row],[State]]</f>
        <v>SunflowerKarnataka</v>
      </c>
      <c r="N126" s="13">
        <v>42059929.600000001</v>
      </c>
      <c r="O126" s="13">
        <f>IF(Table2[[#This Row],[Fertilizer(kg)]]="",_xlfn.XLOOKUP(Table2[[#This Row],[crop&amp;state]],'pivot tables'!$O$3:$O$151,'pivot tables'!$P$3:$P$151),Table2[[#This Row],[Fertilizer(kg)]])</f>
        <v>42059929.600000001</v>
      </c>
      <c r="P126" s="13">
        <v>86462.720000000001</v>
      </c>
      <c r="Q126" s="13">
        <f>IF(Table2[[#This Row],[Pesticide(kg)]]="",_xlfn.XLOOKUP(Table2[[#This Row],[crop&amp;state]],'pivot tables'!$O$3:$O$151,'pivot tables'!$Q$3:$Q$151),Table2[[#This Row],[Pesticide(kg)]])</f>
        <v>86462.720000000001</v>
      </c>
      <c r="R126" s="13"/>
      <c r="S126" s="13">
        <f>IF(Table2[[#This Row],[Yield]]="",IFERROR(Table2[[#This Row],[Production(Tones)]]/Table2[[#This Row],[Area(hectare)]],""),Table2[[#This Row],[Yield]])</f>
        <v>0.49651861519045432</v>
      </c>
      <c r="T126" s="13">
        <v>25.795999999999999</v>
      </c>
      <c r="U126" s="13">
        <f>IF(Table2[[#This Row],[Avg_Temperature(°C)]]="",IFERROR((Table2[[#This Row],[Max_Temperature(°C)]]+Table2[[#This Row],[Min_Temperature(°C)]])/2,""),Table2[[#This Row],[Avg_Temperature(°C)]])</f>
        <v>25.795999999999999</v>
      </c>
      <c r="V126" s="13">
        <v>36.159999999999997</v>
      </c>
      <c r="W126" s="13">
        <f>IF(Table2[[#This Row],[Max_Temperature(°C)]]="",_xlfn.XLOOKUP(Table2[[#This Row],[State]],'pivot tables'!$T$2:$T$33,'pivot tables'!$V$2:$V$33),Table2[[#This Row],[Max_Temperature(°C)]])</f>
        <v>36.159999999999997</v>
      </c>
      <c r="X126" s="13"/>
      <c r="Y126" s="31">
        <f>IF(Table2[[#This Row],[Min_Temperature(°C)]]="",_xlfn.XLOOKUP(Table2[[#This Row],[State]],'pivot tables'!$T$2:$T$33,'pivot tables'!$W$2:$W$33),Table2[[#This Row],[Min_Temperature(°C)]])</f>
        <v>16.661877862595439</v>
      </c>
    </row>
    <row r="127" spans="1:25" x14ac:dyDescent="0.3">
      <c r="A127" s="5" t="s">
        <v>31</v>
      </c>
      <c r="B127" s="4">
        <v>2012</v>
      </c>
      <c r="C127" s="5" t="s">
        <v>120</v>
      </c>
      <c r="D127" s="5" t="str">
        <f>PROPER(TRIM(Table2[[#This Row],[Season]]))</f>
        <v>Summer</v>
      </c>
      <c r="E127" s="5" t="str">
        <f>IF(Table2[[#This Row],[Season]]="",_xlfn.XLOOKUP(Table2[[#This Row],[State]],'pivot tables'!$F$3:$F$33,'pivot tables'!$G$3:$G$33),Table2[[#This Row],[Season]])</f>
        <v>Summer</v>
      </c>
      <c r="F127" s="5" t="s">
        <v>23</v>
      </c>
      <c r="G127" s="16">
        <v>20178</v>
      </c>
      <c r="H127" s="16">
        <f>IF(Table2[[#This Row],[Area(hectare)]]="",IFERROR(Table2[[#This Row],[Production(Tones)]]/Table2[[#This Row],[Yield blanks]],""),Table2[[#This Row],[Area(hectare)]])</f>
        <v>20178</v>
      </c>
      <c r="I127" s="16">
        <v>20173</v>
      </c>
      <c r="J127" s="16">
        <f>IF(Table2[[#This Row],[Production(Tones)]]="",Table2[[#This Row],[Area Blanks]]*Table2[[#This Row],[Yield]],Table2[[#This Row],[Production(Tones)]])</f>
        <v>20173</v>
      </c>
      <c r="K127" s="13">
        <v>956.2</v>
      </c>
      <c r="L127" s="13">
        <f>IF(Table2[[#This Row],[Annual_Rainfall(mm)]]="",_xlfn.XLOOKUP(Table2[[#This Row],[State]],'pivot tables'!$J$3:$J$32,'pivot tables'!$K$3:$K$32),Table2[[#This Row],[Annual_Rainfall(mm)]])</f>
        <v>956.2</v>
      </c>
      <c r="M127" s="13" t="str">
        <f>Table2[[#This Row],[Crop]]&amp;Table2[[#This Row],[State]]</f>
        <v>SunflowerKarnataka</v>
      </c>
      <c r="N127" s="13">
        <v>3042842.4</v>
      </c>
      <c r="O127" s="13">
        <f>IF(Table2[[#This Row],[Fertilizer(kg)]]="",_xlfn.XLOOKUP(Table2[[#This Row],[crop&amp;state]],'pivot tables'!$O$3:$O$151,'pivot tables'!$P$3:$P$151),Table2[[#This Row],[Fertilizer(kg)]])</f>
        <v>3042842.4</v>
      </c>
      <c r="P127" s="13">
        <v>6255.18</v>
      </c>
      <c r="Q127" s="13">
        <f>IF(Table2[[#This Row],[Pesticide(kg)]]="",_xlfn.XLOOKUP(Table2[[#This Row],[crop&amp;state]],'pivot tables'!$O$3:$O$151,'pivot tables'!$Q$3:$Q$151),Table2[[#This Row],[Pesticide(kg)]])</f>
        <v>6255.18</v>
      </c>
      <c r="R127" s="13">
        <v>1.0109999999999999</v>
      </c>
      <c r="S127" s="13">
        <f>IF(Table2[[#This Row],[Yield]]="",IFERROR(Table2[[#This Row],[Production(Tones)]]/Table2[[#This Row],[Area(hectare)]],""),Table2[[#This Row],[Yield]])</f>
        <v>1.0109999999999999</v>
      </c>
      <c r="T127" s="13">
        <v>25.795999999999999</v>
      </c>
      <c r="U127" s="13">
        <f>IF(Table2[[#This Row],[Avg_Temperature(°C)]]="",IFERROR((Table2[[#This Row],[Max_Temperature(°C)]]+Table2[[#This Row],[Min_Temperature(°C)]])/2,""),Table2[[#This Row],[Avg_Temperature(°C)]])</f>
        <v>25.795999999999999</v>
      </c>
      <c r="V127" s="13">
        <v>36.159999999999997</v>
      </c>
      <c r="W127" s="13">
        <f>IF(Table2[[#This Row],[Max_Temperature(°C)]]="",_xlfn.XLOOKUP(Table2[[#This Row],[State]],'pivot tables'!$T$2:$T$33,'pivot tables'!$V$2:$V$33),Table2[[#This Row],[Max_Temperature(°C)]])</f>
        <v>36.159999999999997</v>
      </c>
      <c r="X127" s="13">
        <v>16.265999999999998</v>
      </c>
      <c r="Y127" s="31">
        <f>IF(Table2[[#This Row],[Min_Temperature(°C)]]="",_xlfn.XLOOKUP(Table2[[#This Row],[State]],'pivot tables'!$T$2:$T$33,'pivot tables'!$W$2:$W$33),Table2[[#This Row],[Min_Temperature(°C)]])</f>
        <v>16.265999999999998</v>
      </c>
    </row>
    <row r="128" spans="1:25" x14ac:dyDescent="0.3">
      <c r="A128" s="5" t="s">
        <v>32</v>
      </c>
      <c r="B128" s="4">
        <v>2012</v>
      </c>
      <c r="C128" s="5" t="s">
        <v>706</v>
      </c>
      <c r="D128" s="5" t="str">
        <f>PROPER(TRIM(Table2[[#This Row],[Season]]))</f>
        <v/>
      </c>
      <c r="E128" s="5" t="str">
        <f>IF(Table2[[#This Row],[Season]]="",_xlfn.XLOOKUP(Table2[[#This Row],[State]],'pivot tables'!$F$3:$F$33,'pivot tables'!$G$3:$G$33),Table2[[#This Row],[Season]])</f>
        <v>Rabi</v>
      </c>
      <c r="F128" s="5" t="s">
        <v>23</v>
      </c>
      <c r="G128" s="16">
        <v>102636</v>
      </c>
      <c r="H128" s="16">
        <f>IF(Table2[[#This Row],[Area(hectare)]]="",IFERROR(Table2[[#This Row],[Production(Tones)]]/Table2[[#This Row],[Yield blanks]],""),Table2[[#This Row],[Area(hectare)]])</f>
        <v>102636</v>
      </c>
      <c r="I128" s="16">
        <v>49448</v>
      </c>
      <c r="J128" s="16">
        <f>IF(Table2[[#This Row],[Production(Tones)]]="",Table2[[#This Row],[Area Blanks]]*Table2[[#This Row],[Yield]],Table2[[#This Row],[Production(Tones)]])</f>
        <v>49448</v>
      </c>
      <c r="K128" s="13">
        <v>956.2</v>
      </c>
      <c r="L128" s="13">
        <f>IF(Table2[[#This Row],[Annual_Rainfall(mm)]]="",_xlfn.XLOOKUP(Table2[[#This Row],[State]],'pivot tables'!$J$3:$J$32,'pivot tables'!$K$3:$K$32),Table2[[#This Row],[Annual_Rainfall(mm)]])</f>
        <v>956.2</v>
      </c>
      <c r="M128" s="13" t="str">
        <f>Table2[[#This Row],[Crop]]&amp;Table2[[#This Row],[State]]</f>
        <v>UradKarnataka</v>
      </c>
      <c r="N128" s="13">
        <v>15477508.800000001</v>
      </c>
      <c r="O128" s="13">
        <f>IF(Table2[[#This Row],[Fertilizer(kg)]]="",_xlfn.XLOOKUP(Table2[[#This Row],[crop&amp;state]],'pivot tables'!$O$3:$O$151,'pivot tables'!$P$3:$P$151),Table2[[#This Row],[Fertilizer(kg)]])</f>
        <v>15477508.800000001</v>
      </c>
      <c r="P128" s="13">
        <v>31817.16</v>
      </c>
      <c r="Q128" s="13">
        <f>IF(Table2[[#This Row],[Pesticide(kg)]]="",_xlfn.XLOOKUP(Table2[[#This Row],[crop&amp;state]],'pivot tables'!$O$3:$O$151,'pivot tables'!$Q$3:$Q$151),Table2[[#This Row],[Pesticide(kg)]])</f>
        <v>31817.16</v>
      </c>
      <c r="R128" s="13">
        <v>0.33600000000000002</v>
      </c>
      <c r="S128" s="13">
        <f>IF(Table2[[#This Row],[Yield]]="",IFERROR(Table2[[#This Row],[Production(Tones)]]/Table2[[#This Row],[Area(hectare)]],""),Table2[[#This Row],[Yield]])</f>
        <v>0.33600000000000002</v>
      </c>
      <c r="T128" s="13">
        <v>25.795999999999999</v>
      </c>
      <c r="U128" s="13">
        <f>IF(Table2[[#This Row],[Avg_Temperature(°C)]]="",IFERROR((Table2[[#This Row],[Max_Temperature(°C)]]+Table2[[#This Row],[Min_Temperature(°C)]])/2,""),Table2[[#This Row],[Avg_Temperature(°C)]])</f>
        <v>25.795999999999999</v>
      </c>
      <c r="V128" s="13">
        <v>36.159999999999997</v>
      </c>
      <c r="W128" s="13">
        <f>IF(Table2[[#This Row],[Max_Temperature(°C)]]="",_xlfn.XLOOKUP(Table2[[#This Row],[State]],'pivot tables'!$T$2:$T$33,'pivot tables'!$V$2:$V$33),Table2[[#This Row],[Max_Temperature(°C)]])</f>
        <v>36.159999999999997</v>
      </c>
      <c r="X128" s="13">
        <v>16.265999999999998</v>
      </c>
      <c r="Y128" s="31">
        <f>IF(Table2[[#This Row],[Min_Temperature(°C)]]="",_xlfn.XLOOKUP(Table2[[#This Row],[State]],'pivot tables'!$T$2:$T$33,'pivot tables'!$W$2:$W$33),Table2[[#This Row],[Min_Temperature(°C)]])</f>
        <v>16.265999999999998</v>
      </c>
    </row>
    <row r="129" spans="1:25" x14ac:dyDescent="0.3">
      <c r="A129" s="5" t="s">
        <v>32</v>
      </c>
      <c r="B129" s="4">
        <v>2012</v>
      </c>
      <c r="C129" s="5" t="s">
        <v>27</v>
      </c>
      <c r="D129" s="5" t="str">
        <f>PROPER(TRIM(Table2[[#This Row],[Season]]))</f>
        <v>Rabi</v>
      </c>
      <c r="E129" s="5" t="str">
        <f>IF(Table2[[#This Row],[Season]]="",_xlfn.XLOOKUP(Table2[[#This Row],[State]],'pivot tables'!$F$3:$F$33,'pivot tables'!$G$3:$G$33),Table2[[#This Row],[Season]])</f>
        <v>Rabi</v>
      </c>
      <c r="F129" s="5" t="s">
        <v>23</v>
      </c>
      <c r="G129" s="16">
        <v>5376</v>
      </c>
      <c r="H129" s="16">
        <f>IF(Table2[[#This Row],[Area(hectare)]]="",IFERROR(Table2[[#This Row],[Production(Tones)]]/Table2[[#This Row],[Yield blanks]],""),Table2[[#This Row],[Area(hectare)]])</f>
        <v>5376</v>
      </c>
      <c r="I129" s="16">
        <v>2791</v>
      </c>
      <c r="J129" s="16">
        <f>IF(Table2[[#This Row],[Production(Tones)]]="",Table2[[#This Row],[Area Blanks]]*Table2[[#This Row],[Yield]],Table2[[#This Row],[Production(Tones)]])</f>
        <v>2791</v>
      </c>
      <c r="K129" s="13">
        <v>956.2</v>
      </c>
      <c r="L129" s="13">
        <f>IF(Table2[[#This Row],[Annual_Rainfall(mm)]]="",_xlfn.XLOOKUP(Table2[[#This Row],[State]],'pivot tables'!$J$3:$J$32,'pivot tables'!$K$3:$K$32),Table2[[#This Row],[Annual_Rainfall(mm)]])</f>
        <v>956.2</v>
      </c>
      <c r="M129" s="13" t="str">
        <f>Table2[[#This Row],[Crop]]&amp;Table2[[#This Row],[State]]</f>
        <v>UradKarnataka</v>
      </c>
      <c r="N129" s="13">
        <v>810700.80000000005</v>
      </c>
      <c r="O129" s="13">
        <f>IF(Table2[[#This Row],[Fertilizer(kg)]]="",_xlfn.XLOOKUP(Table2[[#This Row],[crop&amp;state]],'pivot tables'!$O$3:$O$151,'pivot tables'!$P$3:$P$151),Table2[[#This Row],[Fertilizer(kg)]])</f>
        <v>810700.80000000005</v>
      </c>
      <c r="P129" s="13">
        <v>1666.56</v>
      </c>
      <c r="Q129" s="13">
        <f>IF(Table2[[#This Row],[Pesticide(kg)]]="",_xlfn.XLOOKUP(Table2[[#This Row],[crop&amp;state]],'pivot tables'!$O$3:$O$151,'pivot tables'!$Q$3:$Q$151),Table2[[#This Row],[Pesticide(kg)]])</f>
        <v>1666.56</v>
      </c>
      <c r="R129" s="13">
        <v>0.60899999999999999</v>
      </c>
      <c r="S129" s="13">
        <f>IF(Table2[[#This Row],[Yield]]="",IFERROR(Table2[[#This Row],[Production(Tones)]]/Table2[[#This Row],[Area(hectare)]],""),Table2[[#This Row],[Yield]])</f>
        <v>0.60899999999999999</v>
      </c>
      <c r="T129" s="13">
        <v>25.795999999999999</v>
      </c>
      <c r="U129" s="13">
        <f>IF(Table2[[#This Row],[Avg_Temperature(°C)]]="",IFERROR((Table2[[#This Row],[Max_Temperature(°C)]]+Table2[[#This Row],[Min_Temperature(°C)]])/2,""),Table2[[#This Row],[Avg_Temperature(°C)]])</f>
        <v>25.795999999999999</v>
      </c>
      <c r="V129" s="13">
        <v>36.159999999999997</v>
      </c>
      <c r="W129" s="13">
        <f>IF(Table2[[#This Row],[Max_Temperature(°C)]]="",_xlfn.XLOOKUP(Table2[[#This Row],[State]],'pivot tables'!$T$2:$T$33,'pivot tables'!$V$2:$V$33),Table2[[#This Row],[Max_Temperature(°C)]])</f>
        <v>36.159999999999997</v>
      </c>
      <c r="X129" s="13">
        <v>16.265999999999998</v>
      </c>
      <c r="Y129" s="31">
        <f>IF(Table2[[#This Row],[Min_Temperature(°C)]]="",_xlfn.XLOOKUP(Table2[[#This Row],[State]],'pivot tables'!$T$2:$T$33,'pivot tables'!$W$2:$W$33),Table2[[#This Row],[Min_Temperature(°C)]])</f>
        <v>16.265999999999998</v>
      </c>
    </row>
    <row r="130" spans="1:25" x14ac:dyDescent="0.3">
      <c r="A130" s="5" t="s">
        <v>20</v>
      </c>
      <c r="B130" s="4">
        <v>2012</v>
      </c>
      <c r="C130" s="5" t="s">
        <v>27</v>
      </c>
      <c r="D130" s="5" t="str">
        <f>PROPER(TRIM(Table2[[#This Row],[Season]]))</f>
        <v>Rabi</v>
      </c>
      <c r="E130" s="5" t="str">
        <f>IF(Table2[[#This Row],[Season]]="",_xlfn.XLOOKUP(Table2[[#This Row],[State]],'pivot tables'!$F$3:$F$33,'pivot tables'!$G$3:$G$33),Table2[[#This Row],[Season]])</f>
        <v>Rabi</v>
      </c>
      <c r="F130" s="5" t="s">
        <v>23</v>
      </c>
      <c r="G130" s="16">
        <v>225274</v>
      </c>
      <c r="H130" s="16">
        <f>IF(Table2[[#This Row],[Area(hectare)]]="",IFERROR(Table2[[#This Row],[Production(Tones)]]/Table2[[#This Row],[Yield blanks]],""),Table2[[#This Row],[Area(hectare)]])</f>
        <v>225274</v>
      </c>
      <c r="I130" s="16">
        <v>178871</v>
      </c>
      <c r="J130" s="16">
        <f>IF(Table2[[#This Row],[Production(Tones)]]="",Table2[[#This Row],[Area Blanks]]*Table2[[#This Row],[Yield]],Table2[[#This Row],[Production(Tones)]])</f>
        <v>178871</v>
      </c>
      <c r="K130" s="13">
        <v>956.2</v>
      </c>
      <c r="L130" s="13">
        <f>IF(Table2[[#This Row],[Annual_Rainfall(mm)]]="",_xlfn.XLOOKUP(Table2[[#This Row],[State]],'pivot tables'!$J$3:$J$32,'pivot tables'!$K$3:$K$32),Table2[[#This Row],[Annual_Rainfall(mm)]])</f>
        <v>956.2</v>
      </c>
      <c r="M130" s="13" t="str">
        <f>Table2[[#This Row],[Crop]]&amp;Table2[[#This Row],[State]]</f>
        <v>WheatKarnataka</v>
      </c>
      <c r="N130" s="13">
        <v>33971319.200000003</v>
      </c>
      <c r="O130" s="13">
        <f>IF(Table2[[#This Row],[Fertilizer(kg)]]="",_xlfn.XLOOKUP(Table2[[#This Row],[crop&amp;state]],'pivot tables'!$O$3:$O$151,'pivot tables'!$P$3:$P$151),Table2[[#This Row],[Fertilizer(kg)]])</f>
        <v>33971319.200000003</v>
      </c>
      <c r="P130" s="13">
        <v>69834.94</v>
      </c>
      <c r="Q130" s="13">
        <f>IF(Table2[[#This Row],[Pesticide(kg)]]="",_xlfn.XLOOKUP(Table2[[#This Row],[crop&amp;state]],'pivot tables'!$O$3:$O$151,'pivot tables'!$Q$3:$Q$151),Table2[[#This Row],[Pesticide(kg)]])</f>
        <v>69834.94</v>
      </c>
      <c r="R130" s="13">
        <v>0.84599999999999997</v>
      </c>
      <c r="S130" s="13">
        <f>IF(Table2[[#This Row],[Yield]]="",IFERROR(Table2[[#This Row],[Production(Tones)]]/Table2[[#This Row],[Area(hectare)]],""),Table2[[#This Row],[Yield]])</f>
        <v>0.84599999999999997</v>
      </c>
      <c r="T130" s="13">
        <v>25.795999999999999</v>
      </c>
      <c r="U130" s="13">
        <f>IF(Table2[[#This Row],[Avg_Temperature(°C)]]="",IFERROR((Table2[[#This Row],[Max_Temperature(°C)]]+Table2[[#This Row],[Min_Temperature(°C)]])/2,""),Table2[[#This Row],[Avg_Temperature(°C)]])</f>
        <v>25.795999999999999</v>
      </c>
      <c r="V130" s="13">
        <v>36.159999999999997</v>
      </c>
      <c r="W130" s="13">
        <f>IF(Table2[[#This Row],[Max_Temperature(°C)]]="",_xlfn.XLOOKUP(Table2[[#This Row],[State]],'pivot tables'!$T$2:$T$33,'pivot tables'!$V$2:$V$33),Table2[[#This Row],[Max_Temperature(°C)]])</f>
        <v>36.159999999999997</v>
      </c>
      <c r="X130" s="13">
        <v>16.265999999999998</v>
      </c>
      <c r="Y130" s="31">
        <f>IF(Table2[[#This Row],[Min_Temperature(°C)]]="",_xlfn.XLOOKUP(Table2[[#This Row],[State]],'pivot tables'!$T$2:$T$33,'pivot tables'!$W$2:$W$33),Table2[[#This Row],[Min_Temperature(°C)]])</f>
        <v>16.265999999999998</v>
      </c>
    </row>
    <row r="131" spans="1:25" x14ac:dyDescent="0.3">
      <c r="A131" s="5" t="s">
        <v>22</v>
      </c>
      <c r="B131" s="4">
        <v>2012</v>
      </c>
      <c r="C131" s="5" t="s">
        <v>705</v>
      </c>
      <c r="D131" s="5" t="str">
        <f>PROPER(TRIM(Table2[[#This Row],[Season]]))</f>
        <v>Whole Year</v>
      </c>
      <c r="E131" s="5" t="str">
        <f>IF(Table2[[#This Row],[Season]]="",_xlfn.XLOOKUP(Table2[[#This Row],[State]],'pivot tables'!$F$3:$F$33,'pivot tables'!$G$3:$G$33),Table2[[#This Row],[Season]])</f>
        <v>Whole Year</v>
      </c>
      <c r="F131" s="5" t="s">
        <v>41</v>
      </c>
      <c r="G131" s="16">
        <v>113</v>
      </c>
      <c r="H131" s="16">
        <f>IF(Table2[[#This Row],[Area(hectare)]]="",IFERROR(Table2[[#This Row],[Production(Tones)]]/Table2[[#This Row],[Yield blanks]],""),Table2[[#This Row],[Area(hectare)]])</f>
        <v>113</v>
      </c>
      <c r="I131" s="16">
        <v>123</v>
      </c>
      <c r="J131" s="16">
        <f>IF(Table2[[#This Row],[Production(Tones)]]="",Table2[[#This Row],[Area Blanks]]*Table2[[#This Row],[Yield]],Table2[[#This Row],[Production(Tones)]])</f>
        <v>123</v>
      </c>
      <c r="K131" s="13">
        <v>2187.6</v>
      </c>
      <c r="L131" s="13">
        <f>IF(Table2[[#This Row],[Annual_Rainfall(mm)]]="",_xlfn.XLOOKUP(Table2[[#This Row],[State]],'pivot tables'!$J$3:$J$32,'pivot tables'!$K$3:$K$32),Table2[[#This Row],[Annual_Rainfall(mm)]])</f>
        <v>2187.6</v>
      </c>
      <c r="M131" s="13" t="str">
        <f>Table2[[#This Row],[Crop]]&amp;Table2[[#This Row],[State]]</f>
        <v>RagiKerala</v>
      </c>
      <c r="N131" s="13">
        <v>17040.400000000001</v>
      </c>
      <c r="O131" s="13">
        <f>IF(Table2[[#This Row],[Fertilizer(kg)]]="",_xlfn.XLOOKUP(Table2[[#This Row],[crop&amp;state]],'pivot tables'!$O$3:$O$151,'pivot tables'!$P$3:$P$151),Table2[[#This Row],[Fertilizer(kg)]])</f>
        <v>17040.400000000001</v>
      </c>
      <c r="P131" s="13">
        <v>35.03</v>
      </c>
      <c r="Q131" s="13">
        <f>IF(Table2[[#This Row],[Pesticide(kg)]]="",_xlfn.XLOOKUP(Table2[[#This Row],[crop&amp;state]],'pivot tables'!$O$3:$O$151,'pivot tables'!$Q$3:$Q$151),Table2[[#This Row],[Pesticide(kg)]])</f>
        <v>35.03</v>
      </c>
      <c r="R131" s="13">
        <v>0.55000000000000004</v>
      </c>
      <c r="S131" s="13">
        <f>IF(Table2[[#This Row],[Yield]]="",IFERROR(Table2[[#This Row],[Production(Tones)]]/Table2[[#This Row],[Area(hectare)]],""),Table2[[#This Row],[Yield]])</f>
        <v>0.55000000000000004</v>
      </c>
      <c r="T131" s="13">
        <v>25.283999999999999</v>
      </c>
      <c r="U131" s="13">
        <f>IF(Table2[[#This Row],[Avg_Temperature(°C)]]="",IFERROR((Table2[[#This Row],[Max_Temperature(°C)]]+Table2[[#This Row],[Min_Temperature(°C)]])/2,""),Table2[[#This Row],[Avg_Temperature(°C)]])</f>
        <v>25.283999999999999</v>
      </c>
      <c r="V131" s="13">
        <v>32.652000000000001</v>
      </c>
      <c r="W131" s="13">
        <f>IF(Table2[[#This Row],[Max_Temperature(°C)]]="",_xlfn.XLOOKUP(Table2[[#This Row],[State]],'pivot tables'!$T$2:$T$33,'pivot tables'!$V$2:$V$33),Table2[[#This Row],[Max_Temperature(°C)]])</f>
        <v>32.652000000000001</v>
      </c>
      <c r="X131" s="13">
        <v>19.547000000000001</v>
      </c>
      <c r="Y131" s="31">
        <f>IF(Table2[[#This Row],[Min_Temperature(°C)]]="",_xlfn.XLOOKUP(Table2[[#This Row],[State]],'pivot tables'!$T$2:$T$33,'pivot tables'!$W$2:$W$33),Table2[[#This Row],[Min_Temperature(°C)]])</f>
        <v>19.547000000000001</v>
      </c>
    </row>
    <row r="132" spans="1:25" x14ac:dyDescent="0.3">
      <c r="A132" s="5" t="s">
        <v>13</v>
      </c>
      <c r="B132" s="4">
        <v>2012</v>
      </c>
      <c r="C132" s="5" t="s">
        <v>176</v>
      </c>
      <c r="D132" s="5" t="str">
        <f>PROPER(TRIM(Table2[[#This Row],[Season]]))</f>
        <v>Autumn</v>
      </c>
      <c r="E132" s="5" t="str">
        <f>IF(Table2[[#This Row],[Season]]="",_xlfn.XLOOKUP(Table2[[#This Row],[State]],'pivot tables'!$F$3:$F$33,'pivot tables'!$G$3:$G$33),Table2[[#This Row],[Season]])</f>
        <v>Autumn</v>
      </c>
      <c r="F132" s="5" t="s">
        <v>41</v>
      </c>
      <c r="G132" s="16">
        <v>63232</v>
      </c>
      <c r="H132" s="16">
        <f>IF(Table2[[#This Row],[Area(hectare)]]="",IFERROR(Table2[[#This Row],[Production(Tones)]]/Table2[[#This Row],[Yield blanks]],""),Table2[[#This Row],[Area(hectare)]])</f>
        <v>63232</v>
      </c>
      <c r="I132" s="16">
        <v>161083</v>
      </c>
      <c r="J132" s="16">
        <f>IF(Table2[[#This Row],[Production(Tones)]]="",Table2[[#This Row],[Area Blanks]]*Table2[[#This Row],[Yield]],Table2[[#This Row],[Production(Tones)]])</f>
        <v>161083</v>
      </c>
      <c r="K132" s="13">
        <v>2187.6</v>
      </c>
      <c r="L132" s="13">
        <f>IF(Table2[[#This Row],[Annual_Rainfall(mm)]]="",_xlfn.XLOOKUP(Table2[[#This Row],[State]],'pivot tables'!$J$3:$J$32,'pivot tables'!$K$3:$K$32),Table2[[#This Row],[Annual_Rainfall(mm)]])</f>
        <v>2187.6</v>
      </c>
      <c r="M132" s="13" t="str">
        <f>Table2[[#This Row],[Crop]]&amp;Table2[[#This Row],[State]]</f>
        <v>RiceKerala</v>
      </c>
      <c r="N132" s="13">
        <v>9535385.5999999996</v>
      </c>
      <c r="O132" s="13">
        <f>IF(Table2[[#This Row],[Fertilizer(kg)]]="",_xlfn.XLOOKUP(Table2[[#This Row],[crop&amp;state]],'pivot tables'!$O$3:$O$151,'pivot tables'!$P$3:$P$151),Table2[[#This Row],[Fertilizer(kg)]])</f>
        <v>9535385.5999999996</v>
      </c>
      <c r="P132" s="13">
        <v>19601.919999999998</v>
      </c>
      <c r="Q132" s="13">
        <f>IF(Table2[[#This Row],[Pesticide(kg)]]="",_xlfn.XLOOKUP(Table2[[#This Row],[crop&amp;state]],'pivot tables'!$O$3:$O$151,'pivot tables'!$Q$3:$Q$151),Table2[[#This Row],[Pesticide(kg)]])</f>
        <v>19601.919999999998</v>
      </c>
      <c r="R132" s="13">
        <v>2.41</v>
      </c>
      <c r="S132" s="13">
        <f>IF(Table2[[#This Row],[Yield]]="",IFERROR(Table2[[#This Row],[Production(Tones)]]/Table2[[#This Row],[Area(hectare)]],""),Table2[[#This Row],[Yield]])</f>
        <v>2.41</v>
      </c>
      <c r="T132" s="13">
        <v>25.283999999999999</v>
      </c>
      <c r="U132" s="13">
        <f>IF(Table2[[#This Row],[Avg_Temperature(°C)]]="",IFERROR((Table2[[#This Row],[Max_Temperature(°C)]]+Table2[[#This Row],[Min_Temperature(°C)]])/2,""),Table2[[#This Row],[Avg_Temperature(°C)]])</f>
        <v>25.283999999999999</v>
      </c>
      <c r="V132" s="13">
        <v>32.652000000000001</v>
      </c>
      <c r="W132" s="13">
        <f>IF(Table2[[#This Row],[Max_Temperature(°C)]]="",_xlfn.XLOOKUP(Table2[[#This Row],[State]],'pivot tables'!$T$2:$T$33,'pivot tables'!$V$2:$V$33),Table2[[#This Row],[Max_Temperature(°C)]])</f>
        <v>32.652000000000001</v>
      </c>
      <c r="X132" s="13">
        <v>19.547000000000001</v>
      </c>
      <c r="Y132" s="31">
        <f>IF(Table2[[#This Row],[Min_Temperature(°C)]]="",_xlfn.XLOOKUP(Table2[[#This Row],[State]],'pivot tables'!$T$2:$T$33,'pivot tables'!$W$2:$W$33),Table2[[#This Row],[Min_Temperature(°C)]])</f>
        <v>19.547000000000001</v>
      </c>
    </row>
    <row r="133" spans="1:25" x14ac:dyDescent="0.3">
      <c r="A133" s="5" t="s">
        <v>13</v>
      </c>
      <c r="B133" s="4">
        <v>2012</v>
      </c>
      <c r="C133" s="5" t="s">
        <v>120</v>
      </c>
      <c r="D133" s="5" t="str">
        <f>PROPER(TRIM(Table2[[#This Row],[Season]]))</f>
        <v>Summer</v>
      </c>
      <c r="E133" s="5" t="str">
        <f>IF(Table2[[#This Row],[Season]]="",_xlfn.XLOOKUP(Table2[[#This Row],[State]],'pivot tables'!$F$3:$F$33,'pivot tables'!$G$3:$G$33),Table2[[#This Row],[Season]])</f>
        <v>Summer</v>
      </c>
      <c r="F133" s="5" t="s">
        <v>41</v>
      </c>
      <c r="G133" s="16">
        <v>47294</v>
      </c>
      <c r="H133" s="16">
        <f>IF(Table2[[#This Row],[Area(hectare)]]="",IFERROR(Table2[[#This Row],[Production(Tones)]]/Table2[[#This Row],[Yield blanks]],""),Table2[[#This Row],[Area(hectare)]])</f>
        <v>47294</v>
      </c>
      <c r="I133" s="16">
        <v>134609</v>
      </c>
      <c r="J133" s="16">
        <f>IF(Table2[[#This Row],[Production(Tones)]]="",Table2[[#This Row],[Area Blanks]]*Table2[[#This Row],[Yield]],Table2[[#This Row],[Production(Tones)]])</f>
        <v>134609</v>
      </c>
      <c r="K133" s="13">
        <v>2187.6</v>
      </c>
      <c r="L133" s="13">
        <f>IF(Table2[[#This Row],[Annual_Rainfall(mm)]]="",_xlfn.XLOOKUP(Table2[[#This Row],[State]],'pivot tables'!$J$3:$J$32,'pivot tables'!$K$3:$K$32),Table2[[#This Row],[Annual_Rainfall(mm)]])</f>
        <v>2187.6</v>
      </c>
      <c r="M133" s="13" t="str">
        <f>Table2[[#This Row],[Crop]]&amp;Table2[[#This Row],[State]]</f>
        <v>RiceKerala</v>
      </c>
      <c r="N133" s="13">
        <v>7131935.2000000002</v>
      </c>
      <c r="O133" s="13">
        <f>IF(Table2[[#This Row],[Fertilizer(kg)]]="",_xlfn.XLOOKUP(Table2[[#This Row],[crop&amp;state]],'pivot tables'!$O$3:$O$151,'pivot tables'!$P$3:$P$151),Table2[[#This Row],[Fertilizer(kg)]])</f>
        <v>7131935.2000000002</v>
      </c>
      <c r="P133" s="13">
        <v>14661.14</v>
      </c>
      <c r="Q133" s="13">
        <f>IF(Table2[[#This Row],[Pesticide(kg)]]="",_xlfn.XLOOKUP(Table2[[#This Row],[crop&amp;state]],'pivot tables'!$O$3:$O$151,'pivot tables'!$Q$3:$Q$151),Table2[[#This Row],[Pesticide(kg)]])</f>
        <v>14661.14</v>
      </c>
      <c r="R133" s="13"/>
      <c r="S133" s="13">
        <f>IF(Table2[[#This Row],[Yield]]="",IFERROR(Table2[[#This Row],[Production(Tones)]]/Table2[[#This Row],[Area(hectare)]],""),Table2[[#This Row],[Yield]])</f>
        <v>2.8462172791474605</v>
      </c>
      <c r="T133" s="13">
        <v>25.283999999999999</v>
      </c>
      <c r="U133" s="13">
        <f>IF(Table2[[#This Row],[Avg_Temperature(°C)]]="",IFERROR((Table2[[#This Row],[Max_Temperature(°C)]]+Table2[[#This Row],[Min_Temperature(°C)]])/2,""),Table2[[#This Row],[Avg_Temperature(°C)]])</f>
        <v>25.283999999999999</v>
      </c>
      <c r="V133" s="13">
        <v>32.652000000000001</v>
      </c>
      <c r="W133" s="13">
        <f>IF(Table2[[#This Row],[Max_Temperature(°C)]]="",_xlfn.XLOOKUP(Table2[[#This Row],[State]],'pivot tables'!$T$2:$T$33,'pivot tables'!$V$2:$V$33),Table2[[#This Row],[Max_Temperature(°C)]])</f>
        <v>32.652000000000001</v>
      </c>
      <c r="X133" s="13">
        <v>19.547000000000001</v>
      </c>
      <c r="Y133" s="31">
        <f>IF(Table2[[#This Row],[Min_Temperature(°C)]]="",_xlfn.XLOOKUP(Table2[[#This Row],[State]],'pivot tables'!$T$2:$T$33,'pivot tables'!$W$2:$W$33),Table2[[#This Row],[Min_Temperature(°C)]])</f>
        <v>19.547000000000001</v>
      </c>
    </row>
    <row r="134" spans="1:25" x14ac:dyDescent="0.3">
      <c r="A134" s="5" t="s">
        <v>13</v>
      </c>
      <c r="B134" s="4">
        <v>2012</v>
      </c>
      <c r="C134" s="5" t="s">
        <v>324</v>
      </c>
      <c r="D134" s="5" t="str">
        <f>PROPER(TRIM(Table2[[#This Row],[Season]]))</f>
        <v>Winter</v>
      </c>
      <c r="E134" s="5" t="str">
        <f>IF(Table2[[#This Row],[Season]]="",_xlfn.XLOOKUP(Table2[[#This Row],[State]],'pivot tables'!$F$3:$F$33,'pivot tables'!$G$3:$G$33),Table2[[#This Row],[Season]])</f>
        <v>Winter</v>
      </c>
      <c r="F134" s="5" t="s">
        <v>41</v>
      </c>
      <c r="G134" s="16">
        <v>86751</v>
      </c>
      <c r="H134" s="16">
        <f>IF(Table2[[#This Row],[Area(hectare)]]="",IFERROR(Table2[[#This Row],[Production(Tones)]]/Table2[[#This Row],[Yield blanks]],""),Table2[[#This Row],[Area(hectare)]])</f>
        <v>86751</v>
      </c>
      <c r="I134" s="16">
        <v>212607</v>
      </c>
      <c r="J134" s="16">
        <f>IF(Table2[[#This Row],[Production(Tones)]]="",Table2[[#This Row],[Area Blanks]]*Table2[[#This Row],[Yield]],Table2[[#This Row],[Production(Tones)]])</f>
        <v>212607</v>
      </c>
      <c r="K134" s="13">
        <v>2187.6</v>
      </c>
      <c r="L134" s="13">
        <f>IF(Table2[[#This Row],[Annual_Rainfall(mm)]]="",_xlfn.XLOOKUP(Table2[[#This Row],[State]],'pivot tables'!$J$3:$J$32,'pivot tables'!$K$3:$K$32),Table2[[#This Row],[Annual_Rainfall(mm)]])</f>
        <v>2187.6</v>
      </c>
      <c r="M134" s="13" t="str">
        <f>Table2[[#This Row],[Crop]]&amp;Table2[[#This Row],[State]]</f>
        <v>RiceKerala</v>
      </c>
      <c r="N134" s="13">
        <v>13082050.800000001</v>
      </c>
      <c r="O134" s="13">
        <f>IF(Table2[[#This Row],[Fertilizer(kg)]]="",_xlfn.XLOOKUP(Table2[[#This Row],[crop&amp;state]],'pivot tables'!$O$3:$O$151,'pivot tables'!$P$3:$P$151),Table2[[#This Row],[Fertilizer(kg)]])</f>
        <v>13082050.800000001</v>
      </c>
      <c r="P134" s="13">
        <v>26892.81</v>
      </c>
      <c r="Q134" s="13">
        <f>IF(Table2[[#This Row],[Pesticide(kg)]]="",_xlfn.XLOOKUP(Table2[[#This Row],[crop&amp;state]],'pivot tables'!$O$3:$O$151,'pivot tables'!$Q$3:$Q$151),Table2[[#This Row],[Pesticide(kg)]])</f>
        <v>26892.81</v>
      </c>
      <c r="R134" s="13">
        <v>2.355</v>
      </c>
      <c r="S134" s="13">
        <f>IF(Table2[[#This Row],[Yield]]="",IFERROR(Table2[[#This Row],[Production(Tones)]]/Table2[[#This Row],[Area(hectare)]],""),Table2[[#This Row],[Yield]])</f>
        <v>2.355</v>
      </c>
      <c r="T134" s="13">
        <v>25.283999999999999</v>
      </c>
      <c r="U134" s="13">
        <f>IF(Table2[[#This Row],[Avg_Temperature(°C)]]="",IFERROR((Table2[[#This Row],[Max_Temperature(°C)]]+Table2[[#This Row],[Min_Temperature(°C)]])/2,""),Table2[[#This Row],[Avg_Temperature(°C)]])</f>
        <v>25.283999999999999</v>
      </c>
      <c r="V134" s="13">
        <v>32.652000000000001</v>
      </c>
      <c r="W134" s="13">
        <f>IF(Table2[[#This Row],[Max_Temperature(°C)]]="",_xlfn.XLOOKUP(Table2[[#This Row],[State]],'pivot tables'!$T$2:$T$33,'pivot tables'!$V$2:$V$33),Table2[[#This Row],[Max_Temperature(°C)]])</f>
        <v>32.652000000000001</v>
      </c>
      <c r="X134" s="13">
        <v>19.547000000000001</v>
      </c>
      <c r="Y134" s="31">
        <f>IF(Table2[[#This Row],[Min_Temperature(°C)]]="",_xlfn.XLOOKUP(Table2[[#This Row],[State]],'pivot tables'!$T$2:$T$33,'pivot tables'!$W$2:$W$33),Table2[[#This Row],[Min_Temperature(°C)]])</f>
        <v>19.547000000000001</v>
      </c>
    </row>
    <row r="135" spans="1:25" x14ac:dyDescent="0.3">
      <c r="A135" s="5" t="s">
        <v>18</v>
      </c>
      <c r="B135" s="4">
        <v>2012</v>
      </c>
      <c r="C135" s="5" t="s">
        <v>705</v>
      </c>
      <c r="D135" s="5" t="str">
        <f>PROPER(TRIM(Table2[[#This Row],[Season]]))</f>
        <v>Whole Year</v>
      </c>
      <c r="E135" s="5" t="str">
        <f>IF(Table2[[#This Row],[Season]]="",_xlfn.XLOOKUP(Table2[[#This Row],[State]],'pivot tables'!$F$3:$F$33,'pivot tables'!$G$3:$G$33),Table2[[#This Row],[Season]])</f>
        <v>Whole Year</v>
      </c>
      <c r="F135" s="5" t="s">
        <v>41</v>
      </c>
      <c r="G135" s="16">
        <v>1742</v>
      </c>
      <c r="H135" s="16">
        <f>IF(Table2[[#This Row],[Area(hectare)]]="",IFERROR(Table2[[#This Row],[Production(Tones)]]/Table2[[#This Row],[Yield blanks]],""),Table2[[#This Row],[Area(hectare)]])</f>
        <v>1742</v>
      </c>
      <c r="I135" s="16">
        <v>165720</v>
      </c>
      <c r="J135" s="16">
        <f>IF(Table2[[#This Row],[Production(Tones)]]="",Table2[[#This Row],[Area Blanks]]*Table2[[#This Row],[Yield]],Table2[[#This Row],[Production(Tones)]])</f>
        <v>165720</v>
      </c>
      <c r="K135" s="13">
        <v>2187.6</v>
      </c>
      <c r="L135" s="13">
        <f>IF(Table2[[#This Row],[Annual_Rainfall(mm)]]="",_xlfn.XLOOKUP(Table2[[#This Row],[State]],'pivot tables'!$J$3:$J$32,'pivot tables'!$K$3:$K$32),Table2[[#This Row],[Annual_Rainfall(mm)]])</f>
        <v>2187.6</v>
      </c>
      <c r="M135" s="13" t="str">
        <f>Table2[[#This Row],[Crop]]&amp;Table2[[#This Row],[State]]</f>
        <v>SugarcaneKerala</v>
      </c>
      <c r="N135" s="13">
        <v>262693.59999999998</v>
      </c>
      <c r="O135" s="13">
        <f>IF(Table2[[#This Row],[Fertilizer(kg)]]="",_xlfn.XLOOKUP(Table2[[#This Row],[crop&amp;state]],'pivot tables'!$O$3:$O$151,'pivot tables'!$P$3:$P$151),Table2[[#This Row],[Fertilizer(kg)]])</f>
        <v>262693.59999999998</v>
      </c>
      <c r="P135" s="13">
        <v>540.02</v>
      </c>
      <c r="Q135" s="13">
        <f>IF(Table2[[#This Row],[Pesticide(kg)]]="",_xlfn.XLOOKUP(Table2[[#This Row],[crop&amp;state]],'pivot tables'!$O$3:$O$151,'pivot tables'!$Q$3:$Q$151),Table2[[#This Row],[Pesticide(kg)]])</f>
        <v>540.02</v>
      </c>
      <c r="R135" s="13">
        <v>48.691000000000003</v>
      </c>
      <c r="S135" s="13">
        <f>IF(Table2[[#This Row],[Yield]]="",IFERROR(Table2[[#This Row],[Production(Tones)]]/Table2[[#This Row],[Area(hectare)]],""),Table2[[#This Row],[Yield]])</f>
        <v>48.691000000000003</v>
      </c>
      <c r="T135" s="13">
        <v>25.283999999999999</v>
      </c>
      <c r="U135" s="13">
        <f>IF(Table2[[#This Row],[Avg_Temperature(°C)]]="",IFERROR((Table2[[#This Row],[Max_Temperature(°C)]]+Table2[[#This Row],[Min_Temperature(°C)]])/2,""),Table2[[#This Row],[Avg_Temperature(°C)]])</f>
        <v>25.283999999999999</v>
      </c>
      <c r="V135" s="13">
        <v>32.652000000000001</v>
      </c>
      <c r="W135" s="13">
        <f>IF(Table2[[#This Row],[Max_Temperature(°C)]]="",_xlfn.XLOOKUP(Table2[[#This Row],[State]],'pivot tables'!$T$2:$T$33,'pivot tables'!$V$2:$V$33),Table2[[#This Row],[Max_Temperature(°C)]])</f>
        <v>32.652000000000001</v>
      </c>
      <c r="X135" s="13">
        <v>19.547000000000001</v>
      </c>
      <c r="Y135" s="31">
        <f>IF(Table2[[#This Row],[Min_Temperature(°C)]]="",_xlfn.XLOOKUP(Table2[[#This Row],[State]],'pivot tables'!$T$2:$T$33,'pivot tables'!$W$2:$W$33),Table2[[#This Row],[Min_Temperature(°C)]])</f>
        <v>19.547000000000001</v>
      </c>
    </row>
    <row r="136" spans="1:25" x14ac:dyDescent="0.3">
      <c r="A136" s="5" t="s">
        <v>32</v>
      </c>
      <c r="B136" s="4">
        <v>2012</v>
      </c>
      <c r="C136" s="5" t="s">
        <v>705</v>
      </c>
      <c r="D136" s="5" t="str">
        <f>PROPER(TRIM(Table2[[#This Row],[Season]]))</f>
        <v>Whole Year</v>
      </c>
      <c r="E136" s="5" t="str">
        <f>IF(Table2[[#This Row],[Season]]="",_xlfn.XLOOKUP(Table2[[#This Row],[State]],'pivot tables'!$F$3:$F$33,'pivot tables'!$G$3:$G$33),Table2[[#This Row],[Season]])</f>
        <v>Whole Year</v>
      </c>
      <c r="F136" s="5" t="s">
        <v>41</v>
      </c>
      <c r="G136" s="16">
        <v>265</v>
      </c>
      <c r="H136" s="16">
        <f>IF(Table2[[#This Row],[Area(hectare)]]="",IFERROR(Table2[[#This Row],[Production(Tones)]]/Table2[[#This Row],[Yield blanks]],""),Table2[[#This Row],[Area(hectare)]])</f>
        <v>265</v>
      </c>
      <c r="I136" s="16">
        <v>0</v>
      </c>
      <c r="J136" s="16">
        <f>IF(Table2[[#This Row],[Production(Tones)]]="",Table2[[#This Row],[Area Blanks]]*Table2[[#This Row],[Yield]],Table2[[#This Row],[Production(Tones)]])</f>
        <v>0</v>
      </c>
      <c r="K136" s="13">
        <v>2187.6</v>
      </c>
      <c r="L136" s="13">
        <f>IF(Table2[[#This Row],[Annual_Rainfall(mm)]]="",_xlfn.XLOOKUP(Table2[[#This Row],[State]],'pivot tables'!$J$3:$J$32,'pivot tables'!$K$3:$K$32),Table2[[#This Row],[Annual_Rainfall(mm)]])</f>
        <v>2187.6</v>
      </c>
      <c r="M136" s="13" t="str">
        <f>Table2[[#This Row],[Crop]]&amp;Table2[[#This Row],[State]]</f>
        <v>UradKerala</v>
      </c>
      <c r="N136" s="13">
        <v>39962</v>
      </c>
      <c r="O136" s="13">
        <f>IF(Table2[[#This Row],[Fertilizer(kg)]]="",_xlfn.XLOOKUP(Table2[[#This Row],[crop&amp;state]],'pivot tables'!$O$3:$O$151,'pivot tables'!$P$3:$P$151),Table2[[#This Row],[Fertilizer(kg)]])</f>
        <v>39962</v>
      </c>
      <c r="P136" s="13">
        <v>82.15</v>
      </c>
      <c r="Q136" s="13">
        <f>IF(Table2[[#This Row],[Pesticide(kg)]]="",_xlfn.XLOOKUP(Table2[[#This Row],[crop&amp;state]],'pivot tables'!$O$3:$O$151,'pivot tables'!$Q$3:$Q$151),Table2[[#This Row],[Pesticide(kg)]])</f>
        <v>82.15</v>
      </c>
      <c r="R136" s="13">
        <v>0</v>
      </c>
      <c r="S136" s="13">
        <f>IF(Table2[[#This Row],[Yield]]="",IFERROR(Table2[[#This Row],[Production(Tones)]]/Table2[[#This Row],[Area(hectare)]],""),Table2[[#This Row],[Yield]])</f>
        <v>0</v>
      </c>
      <c r="T136" s="13">
        <v>25.283999999999999</v>
      </c>
      <c r="U136" s="13">
        <f>IF(Table2[[#This Row],[Avg_Temperature(°C)]]="",IFERROR((Table2[[#This Row],[Max_Temperature(°C)]]+Table2[[#This Row],[Min_Temperature(°C)]])/2,""),Table2[[#This Row],[Avg_Temperature(°C)]])</f>
        <v>25.283999999999999</v>
      </c>
      <c r="V136" s="13">
        <v>32.652000000000001</v>
      </c>
      <c r="W136" s="13">
        <f>IF(Table2[[#This Row],[Max_Temperature(°C)]]="",_xlfn.XLOOKUP(Table2[[#This Row],[State]],'pivot tables'!$T$2:$T$33,'pivot tables'!$V$2:$V$33),Table2[[#This Row],[Max_Temperature(°C)]])</f>
        <v>32.652000000000001</v>
      </c>
      <c r="X136" s="13">
        <v>19.547000000000001</v>
      </c>
      <c r="Y136" s="31">
        <f>IF(Table2[[#This Row],[Min_Temperature(°C)]]="",_xlfn.XLOOKUP(Table2[[#This Row],[State]],'pivot tables'!$T$2:$T$33,'pivot tables'!$W$2:$W$33),Table2[[#This Row],[Min_Temperature(°C)]])</f>
        <v>19.547000000000001</v>
      </c>
    </row>
    <row r="137" spans="1:25" x14ac:dyDescent="0.3">
      <c r="A137" s="5" t="s">
        <v>20</v>
      </c>
      <c r="B137" s="4">
        <v>2012</v>
      </c>
      <c r="C137" s="5" t="s">
        <v>705</v>
      </c>
      <c r="D137" s="5" t="str">
        <f>PROPER(TRIM(Table2[[#This Row],[Season]]))</f>
        <v>Whole Year</v>
      </c>
      <c r="E137" s="5" t="str">
        <f>IF(Table2[[#This Row],[Season]]="",_xlfn.XLOOKUP(Table2[[#This Row],[State]],'pivot tables'!$F$3:$F$33,'pivot tables'!$G$3:$G$33),Table2[[#This Row],[Season]])</f>
        <v>Whole Year</v>
      </c>
      <c r="F137" s="5" t="s">
        <v>41</v>
      </c>
      <c r="G137" s="16">
        <v>1</v>
      </c>
      <c r="H137" s="16">
        <f>IF(Table2[[#This Row],[Area(hectare)]]="",IFERROR(Table2[[#This Row],[Production(Tones)]]/Table2[[#This Row],[Yield blanks]],""),Table2[[#This Row],[Area(hectare)]])</f>
        <v>1</v>
      </c>
      <c r="I137" s="16">
        <v>0</v>
      </c>
      <c r="J137" s="16">
        <f>IF(Table2[[#This Row],[Production(Tones)]]="",Table2[[#This Row],[Area Blanks]]*Table2[[#This Row],[Yield]],Table2[[#This Row],[Production(Tones)]])</f>
        <v>0</v>
      </c>
      <c r="K137" s="13"/>
      <c r="L137" s="13">
        <f>IF(Table2[[#This Row],[Annual_Rainfall(mm)]]="",_xlfn.XLOOKUP(Table2[[#This Row],[State]],'pivot tables'!$J$3:$J$32,'pivot tables'!$K$3:$K$32),Table2[[#This Row],[Annual_Rainfall(mm)]])</f>
        <v>2890.6298245614048</v>
      </c>
      <c r="M137" s="13" t="str">
        <f>Table2[[#This Row],[Crop]]&amp;Table2[[#This Row],[State]]</f>
        <v>WheatKerala</v>
      </c>
      <c r="N137" s="13">
        <v>150.80000000000001</v>
      </c>
      <c r="O137" s="13">
        <f>IF(Table2[[#This Row],[Fertilizer(kg)]]="",_xlfn.XLOOKUP(Table2[[#This Row],[crop&amp;state]],'pivot tables'!$O$3:$O$151,'pivot tables'!$P$3:$P$151),Table2[[#This Row],[Fertilizer(kg)]])</f>
        <v>150.80000000000001</v>
      </c>
      <c r="P137" s="13">
        <v>0.31</v>
      </c>
      <c r="Q137" s="13">
        <f>IF(Table2[[#This Row],[Pesticide(kg)]]="",_xlfn.XLOOKUP(Table2[[#This Row],[crop&amp;state]],'pivot tables'!$O$3:$O$151,'pivot tables'!$Q$3:$Q$151),Table2[[#This Row],[Pesticide(kg)]])</f>
        <v>0.31</v>
      </c>
      <c r="R137" s="13">
        <v>0</v>
      </c>
      <c r="S137" s="13">
        <f>IF(Table2[[#This Row],[Yield]]="",IFERROR(Table2[[#This Row],[Production(Tones)]]/Table2[[#This Row],[Area(hectare)]],""),Table2[[#This Row],[Yield]])</f>
        <v>0</v>
      </c>
      <c r="T137" s="13">
        <v>25.283999999999999</v>
      </c>
      <c r="U137" s="13">
        <f>IF(Table2[[#This Row],[Avg_Temperature(°C)]]="",IFERROR((Table2[[#This Row],[Max_Temperature(°C)]]+Table2[[#This Row],[Min_Temperature(°C)]])/2,""),Table2[[#This Row],[Avg_Temperature(°C)]])</f>
        <v>25.283999999999999</v>
      </c>
      <c r="V137" s="13">
        <v>32.652000000000001</v>
      </c>
      <c r="W137" s="13">
        <f>IF(Table2[[#This Row],[Max_Temperature(°C)]]="",_xlfn.XLOOKUP(Table2[[#This Row],[State]],'pivot tables'!$T$2:$T$33,'pivot tables'!$V$2:$V$33),Table2[[#This Row],[Max_Temperature(°C)]])</f>
        <v>32.652000000000001</v>
      </c>
      <c r="X137" s="13">
        <v>19.547000000000001</v>
      </c>
      <c r="Y137" s="31">
        <f>IF(Table2[[#This Row],[Min_Temperature(°C)]]="",_xlfn.XLOOKUP(Table2[[#This Row],[State]],'pivot tables'!$T$2:$T$33,'pivot tables'!$W$2:$W$33),Table2[[#This Row],[Min_Temperature(°C)]])</f>
        <v>19.547000000000001</v>
      </c>
    </row>
    <row r="138" spans="1:25" x14ac:dyDescent="0.3">
      <c r="A138" s="5" t="s">
        <v>13</v>
      </c>
      <c r="B138" s="4">
        <v>2012</v>
      </c>
      <c r="C138" s="5" t="s">
        <v>176</v>
      </c>
      <c r="D138" s="5" t="str">
        <f>PROPER(TRIM(Table2[[#This Row],[Season]]))</f>
        <v>Autumn</v>
      </c>
      <c r="E138" s="5" t="str">
        <f>IF(Table2[[#This Row],[Season]]="",_xlfn.XLOOKUP(Table2[[#This Row],[State]],'pivot tables'!$F$3:$F$33,'pivot tables'!$G$3:$G$33),Table2[[#This Row],[Season]])</f>
        <v>Autumn</v>
      </c>
      <c r="F138" s="5" t="s">
        <v>26</v>
      </c>
      <c r="G138" s="16">
        <v>33000</v>
      </c>
      <c r="H138" s="16">
        <f>IF(Table2[[#This Row],[Area(hectare)]]="",IFERROR(Table2[[#This Row],[Production(Tones)]]/Table2[[#This Row],[Yield blanks]],""),Table2[[#This Row],[Area(hectare)]])</f>
        <v>33000</v>
      </c>
      <c r="I138" s="16">
        <v>66000</v>
      </c>
      <c r="J138" s="16">
        <f>IF(Table2[[#This Row],[Production(Tones)]]="",Table2[[#This Row],[Area Blanks]]*Table2[[#This Row],[Yield]],Table2[[#This Row],[Production(Tones)]])</f>
        <v>66000</v>
      </c>
      <c r="K138" s="13">
        <v>2945.3</v>
      </c>
      <c r="L138" s="13">
        <f>IF(Table2[[#This Row],[Annual_Rainfall(mm)]]="",_xlfn.XLOOKUP(Table2[[#This Row],[State]],'pivot tables'!$J$3:$J$32,'pivot tables'!$K$3:$K$32),Table2[[#This Row],[Annual_Rainfall(mm)]])</f>
        <v>2945.3</v>
      </c>
      <c r="M138" s="13" t="str">
        <f>Table2[[#This Row],[Crop]]&amp;Table2[[#This Row],[State]]</f>
        <v>RiceMeghalaya</v>
      </c>
      <c r="N138" s="13">
        <v>4976400</v>
      </c>
      <c r="O138" s="13">
        <f>IF(Table2[[#This Row],[Fertilizer(kg)]]="",_xlfn.XLOOKUP(Table2[[#This Row],[crop&amp;state]],'pivot tables'!$O$3:$O$151,'pivot tables'!$P$3:$P$151),Table2[[#This Row],[Fertilizer(kg)]])</f>
        <v>4976400</v>
      </c>
      <c r="P138" s="13">
        <v>10230</v>
      </c>
      <c r="Q138" s="13">
        <f>IF(Table2[[#This Row],[Pesticide(kg)]]="",_xlfn.XLOOKUP(Table2[[#This Row],[crop&amp;state]],'pivot tables'!$O$3:$O$151,'pivot tables'!$Q$3:$Q$151),Table2[[#This Row],[Pesticide(kg)]])</f>
        <v>10230</v>
      </c>
      <c r="R138" s="13">
        <v>2.2330000000000001</v>
      </c>
      <c r="S138" s="13">
        <f>IF(Table2[[#This Row],[Yield]]="",IFERROR(Table2[[#This Row],[Production(Tones)]]/Table2[[#This Row],[Area(hectare)]],""),Table2[[#This Row],[Yield]])</f>
        <v>2.2330000000000001</v>
      </c>
      <c r="T138" s="13">
        <v>18.988</v>
      </c>
      <c r="U138" s="13">
        <f>IF(Table2[[#This Row],[Avg_Temperature(°C)]]="",IFERROR((Table2[[#This Row],[Max_Temperature(°C)]]+Table2[[#This Row],[Min_Temperature(°C)]])/2,""),Table2[[#This Row],[Avg_Temperature(°C)]])</f>
        <v>18.988</v>
      </c>
      <c r="V138" s="13">
        <v>26.777999999999999</v>
      </c>
      <c r="W138" s="13">
        <f>IF(Table2[[#This Row],[Max_Temperature(°C)]]="",_xlfn.XLOOKUP(Table2[[#This Row],[State]],'pivot tables'!$T$2:$T$33,'pivot tables'!$V$2:$V$33),Table2[[#This Row],[Max_Temperature(°C)]])</f>
        <v>26.777999999999999</v>
      </c>
      <c r="X138" s="13">
        <v>11.622</v>
      </c>
      <c r="Y138" s="31">
        <f>IF(Table2[[#This Row],[Min_Temperature(°C)]]="",_xlfn.XLOOKUP(Table2[[#This Row],[State]],'pivot tables'!$T$2:$T$33,'pivot tables'!$W$2:$W$33),Table2[[#This Row],[Min_Temperature(°C)]])</f>
        <v>11.622</v>
      </c>
    </row>
    <row r="139" spans="1:25" x14ac:dyDescent="0.3">
      <c r="A139" s="5" t="s">
        <v>13</v>
      </c>
      <c r="B139" s="4">
        <v>2012</v>
      </c>
      <c r="C139" s="5" t="s">
        <v>27</v>
      </c>
      <c r="D139" s="5" t="str">
        <f>PROPER(TRIM(Table2[[#This Row],[Season]]))</f>
        <v>Rabi</v>
      </c>
      <c r="E139" s="5" t="str">
        <f>IF(Table2[[#This Row],[Season]]="",_xlfn.XLOOKUP(Table2[[#This Row],[State]],'pivot tables'!$F$3:$F$33,'pivot tables'!$G$3:$G$33),Table2[[#This Row],[Season]])</f>
        <v>Rabi</v>
      </c>
      <c r="F139" s="5" t="s">
        <v>26</v>
      </c>
      <c r="G139" s="16">
        <v>13267</v>
      </c>
      <c r="H139" s="16">
        <f>IF(Table2[[#This Row],[Area(hectare)]]="",IFERROR(Table2[[#This Row],[Production(Tones)]]/Table2[[#This Row],[Yield blanks]],""),Table2[[#This Row],[Area(hectare)]])</f>
        <v>13267</v>
      </c>
      <c r="I139" s="16">
        <v>56786</v>
      </c>
      <c r="J139" s="16">
        <f>IF(Table2[[#This Row],[Production(Tones)]]="",Table2[[#This Row],[Area Blanks]]*Table2[[#This Row],[Yield]],Table2[[#This Row],[Production(Tones)]])</f>
        <v>56786</v>
      </c>
      <c r="K139" s="13">
        <v>2945.3</v>
      </c>
      <c r="L139" s="13">
        <f>IF(Table2[[#This Row],[Annual_Rainfall(mm)]]="",_xlfn.XLOOKUP(Table2[[#This Row],[State]],'pivot tables'!$J$3:$J$32,'pivot tables'!$K$3:$K$32),Table2[[#This Row],[Annual_Rainfall(mm)]])</f>
        <v>2945.3</v>
      </c>
      <c r="M139" s="13" t="str">
        <f>Table2[[#This Row],[Crop]]&amp;Table2[[#This Row],[State]]</f>
        <v>RiceMeghalaya</v>
      </c>
      <c r="N139" s="13"/>
      <c r="O139" s="13">
        <f>IF(Table2[[#This Row],[Fertilizer(kg)]]="",_xlfn.XLOOKUP(Table2[[#This Row],[crop&amp;state]],'pivot tables'!$O$3:$O$151,'pivot tables'!$P$3:$P$151),Table2[[#This Row],[Fertilizer(kg)]])</f>
        <v>5806119.3955172421</v>
      </c>
      <c r="P139" s="13">
        <v>4112.7700000000004</v>
      </c>
      <c r="Q139" s="13">
        <f>IF(Table2[[#This Row],[Pesticide(kg)]]="",_xlfn.XLOOKUP(Table2[[#This Row],[crop&amp;state]],'pivot tables'!$O$3:$O$151,'pivot tables'!$Q$3:$Q$151),Table2[[#This Row],[Pesticide(kg)]])</f>
        <v>4112.7700000000004</v>
      </c>
      <c r="R139" s="13">
        <v>2.13</v>
      </c>
      <c r="S139" s="13">
        <f>IF(Table2[[#This Row],[Yield]]="",IFERROR(Table2[[#This Row],[Production(Tones)]]/Table2[[#This Row],[Area(hectare)]],""),Table2[[#This Row],[Yield]])</f>
        <v>2.13</v>
      </c>
      <c r="T139" s="13">
        <v>18.988</v>
      </c>
      <c r="U139" s="13">
        <f>IF(Table2[[#This Row],[Avg_Temperature(°C)]]="",IFERROR((Table2[[#This Row],[Max_Temperature(°C)]]+Table2[[#This Row],[Min_Temperature(°C)]])/2,""),Table2[[#This Row],[Avg_Temperature(°C)]])</f>
        <v>18.988</v>
      </c>
      <c r="V139" s="13">
        <v>26.777999999999999</v>
      </c>
      <c r="W139" s="13">
        <f>IF(Table2[[#This Row],[Max_Temperature(°C)]]="",_xlfn.XLOOKUP(Table2[[#This Row],[State]],'pivot tables'!$T$2:$T$33,'pivot tables'!$V$2:$V$33),Table2[[#This Row],[Max_Temperature(°C)]])</f>
        <v>26.777999999999999</v>
      </c>
      <c r="X139" s="13">
        <v>11.622</v>
      </c>
      <c r="Y139" s="31">
        <f>IF(Table2[[#This Row],[Min_Temperature(°C)]]="",_xlfn.XLOOKUP(Table2[[#This Row],[State]],'pivot tables'!$T$2:$T$33,'pivot tables'!$W$2:$W$33),Table2[[#This Row],[Min_Temperature(°C)]])</f>
        <v>11.622</v>
      </c>
    </row>
    <row r="140" spans="1:25" x14ac:dyDescent="0.3">
      <c r="A140" s="5" t="s">
        <v>13</v>
      </c>
      <c r="B140" s="4">
        <v>2012</v>
      </c>
      <c r="C140" s="5" t="s">
        <v>324</v>
      </c>
      <c r="D140" s="5" t="str">
        <f>PROPER(TRIM(Table2[[#This Row],[Season]]))</f>
        <v>Winter</v>
      </c>
      <c r="E140" s="5" t="str">
        <f>IF(Table2[[#This Row],[Season]]="",_xlfn.XLOOKUP(Table2[[#This Row],[State]],'pivot tables'!$F$3:$F$33,'pivot tables'!$G$3:$G$33),Table2[[#This Row],[Season]])</f>
        <v>Winter</v>
      </c>
      <c r="F140" s="5" t="s">
        <v>26</v>
      </c>
      <c r="G140" s="16">
        <v>63484</v>
      </c>
      <c r="H140" s="16">
        <f>IF(Table2[[#This Row],[Area(hectare)]]="",IFERROR(Table2[[#This Row],[Production(Tones)]]/Table2[[#This Row],[Yield blanks]],""),Table2[[#This Row],[Area(hectare)]])</f>
        <v>63484</v>
      </c>
      <c r="I140" s="16">
        <v>142867</v>
      </c>
      <c r="J140" s="16">
        <f>IF(Table2[[#This Row],[Production(Tones)]]="",Table2[[#This Row],[Area Blanks]]*Table2[[#This Row],[Yield]],Table2[[#This Row],[Production(Tones)]])</f>
        <v>142867</v>
      </c>
      <c r="K140" s="13">
        <v>2945.3</v>
      </c>
      <c r="L140" s="13">
        <f>IF(Table2[[#This Row],[Annual_Rainfall(mm)]]="",_xlfn.XLOOKUP(Table2[[#This Row],[State]],'pivot tables'!$J$3:$J$32,'pivot tables'!$K$3:$K$32),Table2[[#This Row],[Annual_Rainfall(mm)]])</f>
        <v>2945.3</v>
      </c>
      <c r="M140" s="13" t="str">
        <f>Table2[[#This Row],[Crop]]&amp;Table2[[#This Row],[State]]</f>
        <v>RiceMeghalaya</v>
      </c>
      <c r="N140" s="13">
        <v>9573387.1999999993</v>
      </c>
      <c r="O140" s="13">
        <f>IF(Table2[[#This Row],[Fertilizer(kg)]]="",_xlfn.XLOOKUP(Table2[[#This Row],[crop&amp;state]],'pivot tables'!$O$3:$O$151,'pivot tables'!$P$3:$P$151),Table2[[#This Row],[Fertilizer(kg)]])</f>
        <v>9573387.1999999993</v>
      </c>
      <c r="P140" s="13">
        <v>19680.04</v>
      </c>
      <c r="Q140" s="13">
        <f>IF(Table2[[#This Row],[Pesticide(kg)]]="",_xlfn.XLOOKUP(Table2[[#This Row],[crop&amp;state]],'pivot tables'!$O$3:$O$151,'pivot tables'!$Q$3:$Q$151),Table2[[#This Row],[Pesticide(kg)]])</f>
        <v>19680.04</v>
      </c>
      <c r="R140" s="13">
        <v>2.1190000000000002</v>
      </c>
      <c r="S140" s="13">
        <f>IF(Table2[[#This Row],[Yield]]="",IFERROR(Table2[[#This Row],[Production(Tones)]]/Table2[[#This Row],[Area(hectare)]],""),Table2[[#This Row],[Yield]])</f>
        <v>2.1190000000000002</v>
      </c>
      <c r="T140" s="13">
        <v>18.988</v>
      </c>
      <c r="U140" s="13">
        <f>IF(Table2[[#This Row],[Avg_Temperature(°C)]]="",IFERROR((Table2[[#This Row],[Max_Temperature(°C)]]+Table2[[#This Row],[Min_Temperature(°C)]])/2,""),Table2[[#This Row],[Avg_Temperature(°C)]])</f>
        <v>18.988</v>
      </c>
      <c r="V140" s="13">
        <v>26.777999999999999</v>
      </c>
      <c r="W140" s="13">
        <f>IF(Table2[[#This Row],[Max_Temperature(°C)]]="",_xlfn.XLOOKUP(Table2[[#This Row],[State]],'pivot tables'!$T$2:$T$33,'pivot tables'!$V$2:$V$33),Table2[[#This Row],[Max_Temperature(°C)]])</f>
        <v>26.777999999999999</v>
      </c>
      <c r="X140" s="13">
        <v>11.622</v>
      </c>
      <c r="Y140" s="31">
        <f>IF(Table2[[#This Row],[Min_Temperature(°C)]]="",_xlfn.XLOOKUP(Table2[[#This Row],[State]],'pivot tables'!$T$2:$T$33,'pivot tables'!$W$2:$W$33),Table2[[#This Row],[Min_Temperature(°C)]])</f>
        <v>11.622</v>
      </c>
    </row>
    <row r="141" spans="1:25" x14ac:dyDescent="0.3">
      <c r="A141" s="5" t="s">
        <v>18</v>
      </c>
      <c r="B141" s="4">
        <v>2012</v>
      </c>
      <c r="C141" s="5" t="s">
        <v>705</v>
      </c>
      <c r="D141" s="5" t="str">
        <f>PROPER(TRIM(Table2[[#This Row],[Season]]))</f>
        <v>Whole Year</v>
      </c>
      <c r="E141" s="5" t="str">
        <f>IF(Table2[[#This Row],[Season]]="",_xlfn.XLOOKUP(Table2[[#This Row],[State]],'pivot tables'!$F$3:$F$33,'pivot tables'!$G$3:$G$33),Table2[[#This Row],[Season]])</f>
        <v>Whole Year</v>
      </c>
      <c r="F141" s="5" t="s">
        <v>26</v>
      </c>
      <c r="G141" s="16">
        <v>95</v>
      </c>
      <c r="H141" s="16">
        <f>IF(Table2[[#This Row],[Area(hectare)]]="",IFERROR(Table2[[#This Row],[Production(Tones)]]/Table2[[#This Row],[Yield blanks]],""),Table2[[#This Row],[Area(hectare)]])</f>
        <v>95</v>
      </c>
      <c r="I141" s="16"/>
      <c r="J141" s="16">
        <f>IF(Table2[[#This Row],[Production(Tones)]]="",Table2[[#This Row],[Area Blanks]]*Table2[[#This Row],[Yield]],Table2[[#This Row],[Production(Tones)]])</f>
        <v>258.40000000000003</v>
      </c>
      <c r="K141" s="13">
        <v>2945.3</v>
      </c>
      <c r="L141" s="13">
        <f>IF(Table2[[#This Row],[Annual_Rainfall(mm)]]="",_xlfn.XLOOKUP(Table2[[#This Row],[State]],'pivot tables'!$J$3:$J$32,'pivot tables'!$K$3:$K$32),Table2[[#This Row],[Annual_Rainfall(mm)]])</f>
        <v>2945.3</v>
      </c>
      <c r="M141" s="13" t="str">
        <f>Table2[[#This Row],[Crop]]&amp;Table2[[#This Row],[State]]</f>
        <v>SugarcaneMeghalaya</v>
      </c>
      <c r="N141" s="13">
        <v>14326</v>
      </c>
      <c r="O141" s="13">
        <f>IF(Table2[[#This Row],[Fertilizer(kg)]]="",_xlfn.XLOOKUP(Table2[[#This Row],[crop&amp;state]],'pivot tables'!$O$3:$O$151,'pivot tables'!$P$3:$P$151),Table2[[#This Row],[Fertilizer(kg)]])</f>
        <v>14326</v>
      </c>
      <c r="P141" s="13">
        <v>29.45</v>
      </c>
      <c r="Q141" s="13">
        <f>IF(Table2[[#This Row],[Pesticide(kg)]]="",_xlfn.XLOOKUP(Table2[[#This Row],[crop&amp;state]],'pivot tables'!$O$3:$O$151,'pivot tables'!$Q$3:$Q$151),Table2[[#This Row],[Pesticide(kg)]])</f>
        <v>29.45</v>
      </c>
      <c r="R141" s="13">
        <v>2.72</v>
      </c>
      <c r="S141" s="13">
        <f>IF(Table2[[#This Row],[Yield]]="",IFERROR(Table2[[#This Row],[Production(Tones)]]/Table2[[#This Row],[Area(hectare)]],""),Table2[[#This Row],[Yield]])</f>
        <v>2.72</v>
      </c>
      <c r="T141" s="13">
        <v>18.988</v>
      </c>
      <c r="U141" s="13">
        <f>IF(Table2[[#This Row],[Avg_Temperature(°C)]]="",IFERROR((Table2[[#This Row],[Max_Temperature(°C)]]+Table2[[#This Row],[Min_Temperature(°C)]])/2,""),Table2[[#This Row],[Avg_Temperature(°C)]])</f>
        <v>18.988</v>
      </c>
      <c r="V141" s="13">
        <v>26.777999999999999</v>
      </c>
      <c r="W141" s="13">
        <f>IF(Table2[[#This Row],[Max_Temperature(°C)]]="",_xlfn.XLOOKUP(Table2[[#This Row],[State]],'pivot tables'!$T$2:$T$33,'pivot tables'!$V$2:$V$33),Table2[[#This Row],[Max_Temperature(°C)]])</f>
        <v>26.777999999999999</v>
      </c>
      <c r="X141" s="13"/>
      <c r="Y141" s="31">
        <f>IF(Table2[[#This Row],[Min_Temperature(°C)]]="",_xlfn.XLOOKUP(Table2[[#This Row],[State]],'pivot tables'!$T$2:$T$33,'pivot tables'!$W$2:$W$33),Table2[[#This Row],[Min_Temperature(°C)]])</f>
        <v>12.008600000000001</v>
      </c>
    </row>
    <row r="142" spans="1:25" x14ac:dyDescent="0.3">
      <c r="A142" s="5" t="s">
        <v>20</v>
      </c>
      <c r="B142" s="4">
        <v>2012</v>
      </c>
      <c r="C142" s="5" t="s">
        <v>27</v>
      </c>
      <c r="D142" s="5" t="str">
        <f>PROPER(TRIM(Table2[[#This Row],[Season]]))</f>
        <v>Rabi</v>
      </c>
      <c r="E142" s="5" t="str">
        <f>IF(Table2[[#This Row],[Season]]="",_xlfn.XLOOKUP(Table2[[#This Row],[State]],'pivot tables'!$F$3:$F$33,'pivot tables'!$G$3:$G$33),Table2[[#This Row],[Season]])</f>
        <v>Rabi</v>
      </c>
      <c r="F142" s="5" t="s">
        <v>26</v>
      </c>
      <c r="G142" s="16">
        <v>406</v>
      </c>
      <c r="H142" s="16">
        <f>IF(Table2[[#This Row],[Area(hectare)]]="",IFERROR(Table2[[#This Row],[Production(Tones)]]/Table2[[#This Row],[Yield blanks]],""),Table2[[#This Row],[Area(hectare)]])</f>
        <v>406</v>
      </c>
      <c r="I142" s="16">
        <v>742</v>
      </c>
      <c r="J142" s="16">
        <f>IF(Table2[[#This Row],[Production(Tones)]]="",Table2[[#This Row],[Area Blanks]]*Table2[[#This Row],[Yield]],Table2[[#This Row],[Production(Tones)]])</f>
        <v>742</v>
      </c>
      <c r="K142" s="13">
        <v>2945.3</v>
      </c>
      <c r="L142" s="13">
        <f>IF(Table2[[#This Row],[Annual_Rainfall(mm)]]="",_xlfn.XLOOKUP(Table2[[#This Row],[State]],'pivot tables'!$J$3:$J$32,'pivot tables'!$K$3:$K$32),Table2[[#This Row],[Annual_Rainfall(mm)]])</f>
        <v>2945.3</v>
      </c>
      <c r="M142" s="13" t="str">
        <f>Table2[[#This Row],[Crop]]&amp;Table2[[#This Row],[State]]</f>
        <v>WheatMeghalaya</v>
      </c>
      <c r="N142" s="13">
        <v>61224.800000000003</v>
      </c>
      <c r="O142" s="13">
        <f>IF(Table2[[#This Row],[Fertilizer(kg)]]="",_xlfn.XLOOKUP(Table2[[#This Row],[crop&amp;state]],'pivot tables'!$O$3:$O$151,'pivot tables'!$P$3:$P$151),Table2[[#This Row],[Fertilizer(kg)]])</f>
        <v>61224.800000000003</v>
      </c>
      <c r="P142" s="13">
        <v>125.86</v>
      </c>
      <c r="Q142" s="13">
        <f>IF(Table2[[#This Row],[Pesticide(kg)]]="",_xlfn.XLOOKUP(Table2[[#This Row],[crop&amp;state]],'pivot tables'!$O$3:$O$151,'pivot tables'!$Q$3:$Q$151),Table2[[#This Row],[Pesticide(kg)]])</f>
        <v>125.86</v>
      </c>
      <c r="R142" s="13">
        <v>1.357</v>
      </c>
      <c r="S142" s="13">
        <f>IF(Table2[[#This Row],[Yield]]="",IFERROR(Table2[[#This Row],[Production(Tones)]]/Table2[[#This Row],[Area(hectare)]],""),Table2[[#This Row],[Yield]])</f>
        <v>1.357</v>
      </c>
      <c r="T142" s="13">
        <v>18.988</v>
      </c>
      <c r="U142" s="13">
        <f>IF(Table2[[#This Row],[Avg_Temperature(°C)]]="",IFERROR((Table2[[#This Row],[Max_Temperature(°C)]]+Table2[[#This Row],[Min_Temperature(°C)]])/2,""),Table2[[#This Row],[Avg_Temperature(°C)]])</f>
        <v>18.988</v>
      </c>
      <c r="V142" s="13">
        <v>26.777999999999999</v>
      </c>
      <c r="W142" s="13">
        <f>IF(Table2[[#This Row],[Max_Temperature(°C)]]="",_xlfn.XLOOKUP(Table2[[#This Row],[State]],'pivot tables'!$T$2:$T$33,'pivot tables'!$V$2:$V$33),Table2[[#This Row],[Max_Temperature(°C)]])</f>
        <v>26.777999999999999</v>
      </c>
      <c r="X142" s="13">
        <v>11.622</v>
      </c>
      <c r="Y142" s="31">
        <f>IF(Table2[[#This Row],[Min_Temperature(°C)]]="",_xlfn.XLOOKUP(Table2[[#This Row],[State]],'pivot tables'!$T$2:$T$33,'pivot tables'!$W$2:$W$33),Table2[[#This Row],[Min_Temperature(°C)]])</f>
        <v>11.622</v>
      </c>
    </row>
    <row r="143" spans="1:25" x14ac:dyDescent="0.3">
      <c r="A143" s="5" t="s">
        <v>22</v>
      </c>
      <c r="B143" s="4">
        <v>2013</v>
      </c>
      <c r="C143" s="5" t="s">
        <v>49</v>
      </c>
      <c r="D143" s="5" t="str">
        <f>PROPER(TRIM(Table2[[#This Row],[Season]]))</f>
        <v>Kharif</v>
      </c>
      <c r="E143" s="5" t="str">
        <f>IF(Table2[[#This Row],[Season]]="",_xlfn.XLOOKUP(Table2[[#This Row],[State]],'pivot tables'!$F$3:$F$33,'pivot tables'!$G$3:$G$33),Table2[[#This Row],[Season]])</f>
        <v>Kharif</v>
      </c>
      <c r="F143" s="5" t="s">
        <v>52</v>
      </c>
      <c r="G143" s="16">
        <v>37021</v>
      </c>
      <c r="H143" s="16">
        <f>IF(Table2[[#This Row],[Area(hectare)]]="",IFERROR(Table2[[#This Row],[Production(Tones)]]/Table2[[#This Row],[Yield blanks]],""),Table2[[#This Row],[Area(hectare)]])</f>
        <v>37021</v>
      </c>
      <c r="I143" s="16">
        <v>36385</v>
      </c>
      <c r="J143" s="16">
        <f>IF(Table2[[#This Row],[Production(Tones)]]="",Table2[[#This Row],[Area Blanks]]*Table2[[#This Row],[Yield]],Table2[[#This Row],[Production(Tones)]])</f>
        <v>36385</v>
      </c>
      <c r="K143" s="13">
        <v>1062.3</v>
      </c>
      <c r="L143" s="13">
        <f>IF(Table2[[#This Row],[Annual_Rainfall(mm)]]="",_xlfn.XLOOKUP(Table2[[#This Row],[State]],'pivot tables'!$J$3:$J$32,'pivot tables'!$K$3:$K$32),Table2[[#This Row],[Annual_Rainfall(mm)]])</f>
        <v>1062.3</v>
      </c>
      <c r="M143" s="13" t="str">
        <f>Table2[[#This Row],[Crop]]&amp;Table2[[#This Row],[State]]</f>
        <v>RagiAndhra Pradesh</v>
      </c>
      <c r="N143" s="13">
        <v>5349164.29</v>
      </c>
      <c r="O143" s="13">
        <f>IF(Table2[[#This Row],[Fertilizer(kg)]]="",_xlfn.XLOOKUP(Table2[[#This Row],[crop&amp;state]],'pivot tables'!$O$3:$O$151,'pivot tables'!$P$3:$P$151),Table2[[#This Row],[Fertilizer(kg)]])</f>
        <v>5349164.29</v>
      </c>
      <c r="P143" s="13">
        <v>9995.67</v>
      </c>
      <c r="Q143" s="13">
        <f>IF(Table2[[#This Row],[Pesticide(kg)]]="",_xlfn.XLOOKUP(Table2[[#This Row],[crop&amp;state]],'pivot tables'!$O$3:$O$151,'pivot tables'!$Q$3:$Q$151),Table2[[#This Row],[Pesticide(kg)]])</f>
        <v>9995.67</v>
      </c>
      <c r="R143" s="13">
        <v>1.0049999999999999</v>
      </c>
      <c r="S143" s="13">
        <f>IF(Table2[[#This Row],[Yield]]="",IFERROR(Table2[[#This Row],[Production(Tones)]]/Table2[[#This Row],[Area(hectare)]],""),Table2[[#This Row],[Yield]])</f>
        <v>1.0049999999999999</v>
      </c>
      <c r="T143" s="13">
        <v>27.692</v>
      </c>
      <c r="U143" s="13">
        <f>IF(Table2[[#This Row],[Avg_Temperature(°C)]]="",IFERROR((Table2[[#This Row],[Max_Temperature(°C)]]+Table2[[#This Row],[Min_Temperature(°C)]])/2,""),Table2[[#This Row],[Avg_Temperature(°C)]])</f>
        <v>27.692</v>
      </c>
      <c r="V143" s="13">
        <v>36.86</v>
      </c>
      <c r="W143" s="13">
        <f>IF(Table2[[#This Row],[Max_Temperature(°C)]]="",_xlfn.XLOOKUP(Table2[[#This Row],[State]],'pivot tables'!$T$2:$T$33,'pivot tables'!$V$2:$V$33),Table2[[#This Row],[Max_Temperature(°C)]])</f>
        <v>36.86</v>
      </c>
      <c r="X143" s="13">
        <v>19.847000000000001</v>
      </c>
      <c r="Y143" s="31">
        <f>IF(Table2[[#This Row],[Min_Temperature(°C)]]="",_xlfn.XLOOKUP(Table2[[#This Row],[State]],'pivot tables'!$T$2:$T$33,'pivot tables'!$W$2:$W$33),Table2[[#This Row],[Min_Temperature(°C)]])</f>
        <v>19.847000000000001</v>
      </c>
    </row>
    <row r="144" spans="1:25" x14ac:dyDescent="0.3">
      <c r="A144" s="5" t="s">
        <v>22</v>
      </c>
      <c r="B144" s="4">
        <v>2013</v>
      </c>
      <c r="C144" s="5" t="s">
        <v>706</v>
      </c>
      <c r="D144" s="5" t="str">
        <f>PROPER(TRIM(Table2[[#This Row],[Season]]))</f>
        <v/>
      </c>
      <c r="E144" s="5" t="str">
        <f>IF(Table2[[#This Row],[Season]]="",_xlfn.XLOOKUP(Table2[[#This Row],[State]],'pivot tables'!$F$3:$F$33,'pivot tables'!$G$3:$G$33),Table2[[#This Row],[Season]])</f>
        <v>Rabi</v>
      </c>
      <c r="F144" s="5" t="s">
        <v>52</v>
      </c>
      <c r="G144" s="16">
        <v>4538</v>
      </c>
      <c r="H144" s="16">
        <f>IF(Table2[[#This Row],[Area(hectare)]]="",IFERROR(Table2[[#This Row],[Production(Tones)]]/Table2[[#This Row],[Yield blanks]],""),Table2[[#This Row],[Area(hectare)]])</f>
        <v>4538</v>
      </c>
      <c r="I144" s="16">
        <v>7056</v>
      </c>
      <c r="J144" s="16">
        <f>IF(Table2[[#This Row],[Production(Tones)]]="",Table2[[#This Row],[Area Blanks]]*Table2[[#This Row],[Yield]],Table2[[#This Row],[Production(Tones)]])</f>
        <v>7056</v>
      </c>
      <c r="K144" s="13">
        <v>1062.3</v>
      </c>
      <c r="L144" s="13">
        <f>IF(Table2[[#This Row],[Annual_Rainfall(mm)]]="",_xlfn.XLOOKUP(Table2[[#This Row],[State]],'pivot tables'!$J$3:$J$32,'pivot tables'!$K$3:$K$32),Table2[[#This Row],[Annual_Rainfall(mm)]])</f>
        <v>1062.3</v>
      </c>
      <c r="M144" s="13" t="str">
        <f>Table2[[#This Row],[Crop]]&amp;Table2[[#This Row],[State]]</f>
        <v>RagiAndhra Pradesh</v>
      </c>
      <c r="N144" s="13">
        <v>655695.62</v>
      </c>
      <c r="O144" s="13">
        <f>IF(Table2[[#This Row],[Fertilizer(kg)]]="",_xlfn.XLOOKUP(Table2[[#This Row],[crop&amp;state]],'pivot tables'!$O$3:$O$151,'pivot tables'!$P$3:$P$151),Table2[[#This Row],[Fertilizer(kg)]])</f>
        <v>655695.62</v>
      </c>
      <c r="P144" s="13">
        <v>1225.26</v>
      </c>
      <c r="Q144" s="13">
        <f>IF(Table2[[#This Row],[Pesticide(kg)]]="",_xlfn.XLOOKUP(Table2[[#This Row],[crop&amp;state]],'pivot tables'!$O$3:$O$151,'pivot tables'!$Q$3:$Q$151),Table2[[#This Row],[Pesticide(kg)]])</f>
        <v>1225.26</v>
      </c>
      <c r="R144" s="13">
        <v>1.534</v>
      </c>
      <c r="S144" s="13">
        <f>IF(Table2[[#This Row],[Yield]]="",IFERROR(Table2[[#This Row],[Production(Tones)]]/Table2[[#This Row],[Area(hectare)]],""),Table2[[#This Row],[Yield]])</f>
        <v>1.534</v>
      </c>
      <c r="T144" s="13">
        <v>27.692</v>
      </c>
      <c r="U144" s="13">
        <f>IF(Table2[[#This Row],[Avg_Temperature(°C)]]="",IFERROR((Table2[[#This Row],[Max_Temperature(°C)]]+Table2[[#This Row],[Min_Temperature(°C)]])/2,""),Table2[[#This Row],[Avg_Temperature(°C)]])</f>
        <v>27.692</v>
      </c>
      <c r="V144" s="13">
        <v>36.86</v>
      </c>
      <c r="W144" s="13">
        <f>IF(Table2[[#This Row],[Max_Temperature(°C)]]="",_xlfn.XLOOKUP(Table2[[#This Row],[State]],'pivot tables'!$T$2:$T$33,'pivot tables'!$V$2:$V$33),Table2[[#This Row],[Max_Temperature(°C)]])</f>
        <v>36.86</v>
      </c>
      <c r="X144" s="13">
        <v>19.847000000000001</v>
      </c>
      <c r="Y144" s="31">
        <f>IF(Table2[[#This Row],[Min_Temperature(°C)]]="",_xlfn.XLOOKUP(Table2[[#This Row],[State]],'pivot tables'!$T$2:$T$33,'pivot tables'!$W$2:$W$33),Table2[[#This Row],[Min_Temperature(°C)]])</f>
        <v>19.847000000000001</v>
      </c>
    </row>
    <row r="145" spans="1:25" x14ac:dyDescent="0.3">
      <c r="A145" s="5" t="s">
        <v>13</v>
      </c>
      <c r="B145" s="4">
        <v>2013</v>
      </c>
      <c r="C145" s="5" t="s">
        <v>49</v>
      </c>
      <c r="D145" s="5" t="str">
        <f>PROPER(TRIM(Table2[[#This Row],[Season]]))</f>
        <v>Kharif</v>
      </c>
      <c r="E145" s="5" t="str">
        <f>IF(Table2[[#This Row],[Season]]="",_xlfn.XLOOKUP(Table2[[#This Row],[State]],'pivot tables'!$F$3:$F$33,'pivot tables'!$G$3:$G$33),Table2[[#This Row],[Season]])</f>
        <v>Kharif</v>
      </c>
      <c r="F145" s="5" t="s">
        <v>52</v>
      </c>
      <c r="G145" s="16">
        <v>1705555</v>
      </c>
      <c r="H145" s="16">
        <f>IF(Table2[[#This Row],[Area(hectare)]]="",IFERROR(Table2[[#This Row],[Production(Tones)]]/Table2[[#This Row],[Yield blanks]],""),Table2[[#This Row],[Area(hectare)]])</f>
        <v>1705555</v>
      </c>
      <c r="I145" s="16">
        <v>4356822</v>
      </c>
      <c r="J145" s="16">
        <f>IF(Table2[[#This Row],[Production(Tones)]]="",Table2[[#This Row],[Area Blanks]]*Table2[[#This Row],[Yield]],Table2[[#This Row],[Production(Tones)]])</f>
        <v>4356822</v>
      </c>
      <c r="K145" s="13">
        <v>1062.3</v>
      </c>
      <c r="L145" s="13">
        <f>IF(Table2[[#This Row],[Annual_Rainfall(mm)]]="",_xlfn.XLOOKUP(Table2[[#This Row],[State]],'pivot tables'!$J$3:$J$32,'pivot tables'!$K$3:$K$32),Table2[[#This Row],[Annual_Rainfall(mm)]])</f>
        <v>1062.3</v>
      </c>
      <c r="M145" s="13" t="str">
        <f>Table2[[#This Row],[Crop]]&amp;Table2[[#This Row],[State]]</f>
        <v>RiceAndhra Pradesh</v>
      </c>
      <c r="N145" s="13">
        <v>246435642</v>
      </c>
      <c r="O145" s="13">
        <f>IF(Table2[[#This Row],[Fertilizer(kg)]]="",_xlfn.XLOOKUP(Table2[[#This Row],[crop&amp;state]],'pivot tables'!$O$3:$O$151,'pivot tables'!$P$3:$P$151),Table2[[#This Row],[Fertilizer(kg)]])</f>
        <v>246435642</v>
      </c>
      <c r="P145" s="13">
        <v>460499.85</v>
      </c>
      <c r="Q145" s="13">
        <f>IF(Table2[[#This Row],[Pesticide(kg)]]="",_xlfn.XLOOKUP(Table2[[#This Row],[crop&amp;state]],'pivot tables'!$O$3:$O$151,'pivot tables'!$Q$3:$Q$151),Table2[[#This Row],[Pesticide(kg)]])</f>
        <v>460499.85</v>
      </c>
      <c r="R145" s="13">
        <v>2.7149999999999999</v>
      </c>
      <c r="S145" s="13">
        <f>IF(Table2[[#This Row],[Yield]]="",IFERROR(Table2[[#This Row],[Production(Tones)]]/Table2[[#This Row],[Area(hectare)]],""),Table2[[#This Row],[Yield]])</f>
        <v>2.7149999999999999</v>
      </c>
      <c r="T145" s="13">
        <v>27.692</v>
      </c>
      <c r="U145" s="13">
        <f>IF(Table2[[#This Row],[Avg_Temperature(°C)]]="",IFERROR((Table2[[#This Row],[Max_Temperature(°C)]]+Table2[[#This Row],[Min_Temperature(°C)]])/2,""),Table2[[#This Row],[Avg_Temperature(°C)]])</f>
        <v>27.692</v>
      </c>
      <c r="V145" s="13">
        <v>36.86</v>
      </c>
      <c r="W145" s="13">
        <f>IF(Table2[[#This Row],[Max_Temperature(°C)]]="",_xlfn.XLOOKUP(Table2[[#This Row],[State]],'pivot tables'!$T$2:$T$33,'pivot tables'!$V$2:$V$33),Table2[[#This Row],[Max_Temperature(°C)]])</f>
        <v>36.86</v>
      </c>
      <c r="X145" s="13">
        <v>19.847000000000001</v>
      </c>
      <c r="Y145" s="31">
        <f>IF(Table2[[#This Row],[Min_Temperature(°C)]]="",_xlfn.XLOOKUP(Table2[[#This Row],[State]],'pivot tables'!$T$2:$T$33,'pivot tables'!$W$2:$W$33),Table2[[#This Row],[Min_Temperature(°C)]])</f>
        <v>19.847000000000001</v>
      </c>
    </row>
    <row r="146" spans="1:25" x14ac:dyDescent="0.3">
      <c r="A146" s="5" t="s">
        <v>13</v>
      </c>
      <c r="B146" s="4">
        <v>2013</v>
      </c>
      <c r="C146" s="5" t="s">
        <v>27</v>
      </c>
      <c r="D146" s="5" t="str">
        <f>PROPER(TRIM(Table2[[#This Row],[Season]]))</f>
        <v>Rabi</v>
      </c>
      <c r="E146" s="5" t="str">
        <f>IF(Table2[[#This Row],[Season]]="",_xlfn.XLOOKUP(Table2[[#This Row],[State]],'pivot tables'!$F$3:$F$33,'pivot tables'!$G$3:$G$33),Table2[[#This Row],[Season]])</f>
        <v>Rabi</v>
      </c>
      <c r="F146" s="5" t="s">
        <v>52</v>
      </c>
      <c r="G146" s="16">
        <v>877885</v>
      </c>
      <c r="H146" s="16">
        <f>IF(Table2[[#This Row],[Area(hectare)]]="",IFERROR(Table2[[#This Row],[Production(Tones)]]/Table2[[#This Row],[Yield blanks]],""),Table2[[#This Row],[Area(hectare)]])</f>
        <v>877885</v>
      </c>
      <c r="I146" s="16">
        <v>3636603</v>
      </c>
      <c r="J146" s="16">
        <f>IF(Table2[[#This Row],[Production(Tones)]]="",Table2[[#This Row],[Area Blanks]]*Table2[[#This Row],[Yield]],Table2[[#This Row],[Production(Tones)]])</f>
        <v>3636603</v>
      </c>
      <c r="K146" s="13">
        <v>1062.3</v>
      </c>
      <c r="L146" s="13">
        <f>IF(Table2[[#This Row],[Annual_Rainfall(mm)]]="",_xlfn.XLOOKUP(Table2[[#This Row],[State]],'pivot tables'!$J$3:$J$32,'pivot tables'!$K$3:$K$32),Table2[[#This Row],[Annual_Rainfall(mm)]])</f>
        <v>1062.3</v>
      </c>
      <c r="M146" s="13" t="str">
        <f>Table2[[#This Row],[Crop]]&amp;Table2[[#This Row],[State]]</f>
        <v>RiceAndhra Pradesh</v>
      </c>
      <c r="N146" s="13">
        <v>126845603.7</v>
      </c>
      <c r="O146" s="13">
        <f>IF(Table2[[#This Row],[Fertilizer(kg)]]="",_xlfn.XLOOKUP(Table2[[#This Row],[crop&amp;state]],'pivot tables'!$O$3:$O$151,'pivot tables'!$P$3:$P$151),Table2[[#This Row],[Fertilizer(kg)]])</f>
        <v>126845603.7</v>
      </c>
      <c r="P146" s="13">
        <v>237028.95</v>
      </c>
      <c r="Q146" s="13">
        <f>IF(Table2[[#This Row],[Pesticide(kg)]]="",_xlfn.XLOOKUP(Table2[[#This Row],[crop&amp;state]],'pivot tables'!$O$3:$O$151,'pivot tables'!$Q$3:$Q$151),Table2[[#This Row],[Pesticide(kg)]])</f>
        <v>237028.95</v>
      </c>
      <c r="R146" s="13">
        <v>3.4079999999999999</v>
      </c>
      <c r="S146" s="13">
        <f>IF(Table2[[#This Row],[Yield]]="",IFERROR(Table2[[#This Row],[Production(Tones)]]/Table2[[#This Row],[Area(hectare)]],""),Table2[[#This Row],[Yield]])</f>
        <v>3.4079999999999999</v>
      </c>
      <c r="T146" s="13">
        <v>27.692</v>
      </c>
      <c r="U146" s="13">
        <f>IF(Table2[[#This Row],[Avg_Temperature(°C)]]="",IFERROR((Table2[[#This Row],[Max_Temperature(°C)]]+Table2[[#This Row],[Min_Temperature(°C)]])/2,""),Table2[[#This Row],[Avg_Temperature(°C)]])</f>
        <v>27.692</v>
      </c>
      <c r="V146" s="13">
        <v>36.86</v>
      </c>
      <c r="W146" s="13">
        <f>IF(Table2[[#This Row],[Max_Temperature(°C)]]="",_xlfn.XLOOKUP(Table2[[#This Row],[State]],'pivot tables'!$T$2:$T$33,'pivot tables'!$V$2:$V$33),Table2[[#This Row],[Max_Temperature(°C)]])</f>
        <v>36.86</v>
      </c>
      <c r="X146" s="13">
        <v>19.847000000000001</v>
      </c>
      <c r="Y146" s="31">
        <f>IF(Table2[[#This Row],[Min_Temperature(°C)]]="",_xlfn.XLOOKUP(Table2[[#This Row],[State]],'pivot tables'!$T$2:$T$33,'pivot tables'!$W$2:$W$33),Table2[[#This Row],[Min_Temperature(°C)]])</f>
        <v>19.847000000000001</v>
      </c>
    </row>
    <row r="147" spans="1:25" x14ac:dyDescent="0.3">
      <c r="A147" s="5" t="s">
        <v>18</v>
      </c>
      <c r="B147" s="4">
        <v>2013</v>
      </c>
      <c r="C147" s="5" t="s">
        <v>705</v>
      </c>
      <c r="D147" s="5" t="str">
        <f>PROPER(TRIM(Table2[[#This Row],[Season]]))</f>
        <v>Whole Year</v>
      </c>
      <c r="E147" s="5" t="str">
        <f>IF(Table2[[#This Row],[Season]]="",_xlfn.XLOOKUP(Table2[[#This Row],[State]],'pivot tables'!$F$3:$F$33,'pivot tables'!$G$3:$G$33),Table2[[#This Row],[Season]])</f>
        <v>Whole Year</v>
      </c>
      <c r="F147" s="5" t="s">
        <v>52</v>
      </c>
      <c r="G147" s="16">
        <v>152847</v>
      </c>
      <c r="H147" s="16">
        <f>IF(Table2[[#This Row],[Area(hectare)]]="",IFERROR(Table2[[#This Row],[Production(Tones)]]/Table2[[#This Row],[Yield blanks]],""),Table2[[#This Row],[Area(hectare)]])</f>
        <v>152847</v>
      </c>
      <c r="I147" s="16"/>
      <c r="J147" s="16">
        <f>IF(Table2[[#This Row],[Production(Tones)]]="",Table2[[#This Row],[Area Blanks]]*Table2[[#This Row],[Yield]],Table2[[#This Row],[Production(Tones)]])</f>
        <v>12904260.822000001</v>
      </c>
      <c r="K147" s="13">
        <v>1062.3</v>
      </c>
      <c r="L147" s="13">
        <f>IF(Table2[[#This Row],[Annual_Rainfall(mm)]]="",_xlfn.XLOOKUP(Table2[[#This Row],[State]],'pivot tables'!$J$3:$J$32,'pivot tables'!$K$3:$K$32),Table2[[#This Row],[Annual_Rainfall(mm)]])</f>
        <v>1062.3</v>
      </c>
      <c r="M147" s="13" t="str">
        <f>Table2[[#This Row],[Crop]]&amp;Table2[[#This Row],[State]]</f>
        <v>SugarcaneAndhra Pradesh</v>
      </c>
      <c r="N147" s="13">
        <v>22084863.030000001</v>
      </c>
      <c r="O147" s="13">
        <f>IF(Table2[[#This Row],[Fertilizer(kg)]]="",_xlfn.XLOOKUP(Table2[[#This Row],[crop&amp;state]],'pivot tables'!$O$3:$O$151,'pivot tables'!$P$3:$P$151),Table2[[#This Row],[Fertilizer(kg)]])</f>
        <v>22084863.030000001</v>
      </c>
      <c r="P147" s="13">
        <v>41268.69</v>
      </c>
      <c r="Q147" s="13">
        <f>IF(Table2[[#This Row],[Pesticide(kg)]]="",_xlfn.XLOOKUP(Table2[[#This Row],[crop&amp;state]],'pivot tables'!$O$3:$O$151,'pivot tables'!$Q$3:$Q$151),Table2[[#This Row],[Pesticide(kg)]])</f>
        <v>41268.69</v>
      </c>
      <c r="R147" s="13">
        <v>84.426000000000002</v>
      </c>
      <c r="S147" s="13">
        <f>IF(Table2[[#This Row],[Yield]]="",IFERROR(Table2[[#This Row],[Production(Tones)]]/Table2[[#This Row],[Area(hectare)]],""),Table2[[#This Row],[Yield]])</f>
        <v>84.426000000000002</v>
      </c>
      <c r="T147" s="13">
        <v>27.692</v>
      </c>
      <c r="U147" s="13">
        <f>IF(Table2[[#This Row],[Avg_Temperature(°C)]]="",IFERROR((Table2[[#This Row],[Max_Temperature(°C)]]+Table2[[#This Row],[Min_Temperature(°C)]])/2,""),Table2[[#This Row],[Avg_Temperature(°C)]])</f>
        <v>27.692</v>
      </c>
      <c r="V147" s="13">
        <v>36.86</v>
      </c>
      <c r="W147" s="13">
        <f>IF(Table2[[#This Row],[Max_Temperature(°C)]]="",_xlfn.XLOOKUP(Table2[[#This Row],[State]],'pivot tables'!$T$2:$T$33,'pivot tables'!$V$2:$V$33),Table2[[#This Row],[Max_Temperature(°C)]])</f>
        <v>36.86</v>
      </c>
      <c r="X147" s="13">
        <v>19.847000000000001</v>
      </c>
      <c r="Y147" s="31">
        <f>IF(Table2[[#This Row],[Min_Temperature(°C)]]="",_xlfn.XLOOKUP(Table2[[#This Row],[State]],'pivot tables'!$T$2:$T$33,'pivot tables'!$W$2:$W$33),Table2[[#This Row],[Min_Temperature(°C)]])</f>
        <v>19.847000000000001</v>
      </c>
    </row>
    <row r="148" spans="1:25" x14ac:dyDescent="0.3">
      <c r="A148" s="5" t="s">
        <v>31</v>
      </c>
      <c r="B148" s="4">
        <v>2013</v>
      </c>
      <c r="C148" s="5" t="s">
        <v>49</v>
      </c>
      <c r="D148" s="5" t="str">
        <f>PROPER(TRIM(Table2[[#This Row],[Season]]))</f>
        <v>Kharif</v>
      </c>
      <c r="E148" s="5" t="str">
        <f>IF(Table2[[#This Row],[Season]]="",_xlfn.XLOOKUP(Table2[[#This Row],[State]],'pivot tables'!$F$3:$F$33,'pivot tables'!$G$3:$G$33),Table2[[#This Row],[Season]])</f>
        <v>Kharif</v>
      </c>
      <c r="F148" s="5" t="s">
        <v>52</v>
      </c>
      <c r="G148" s="16">
        <v>17828</v>
      </c>
      <c r="H148" s="16">
        <f>IF(Table2[[#This Row],[Area(hectare)]]="",IFERROR(Table2[[#This Row],[Production(Tones)]]/Table2[[#This Row],[Yield blanks]],""),Table2[[#This Row],[Area(hectare)]])</f>
        <v>17828</v>
      </c>
      <c r="I148" s="16">
        <v>14053</v>
      </c>
      <c r="J148" s="16">
        <f>IF(Table2[[#This Row],[Production(Tones)]]="",Table2[[#This Row],[Area Blanks]]*Table2[[#This Row],[Yield]],Table2[[#This Row],[Production(Tones)]])</f>
        <v>14053</v>
      </c>
      <c r="K148" s="13">
        <v>1062.3</v>
      </c>
      <c r="L148" s="13">
        <f>IF(Table2[[#This Row],[Annual_Rainfall(mm)]]="",_xlfn.XLOOKUP(Table2[[#This Row],[State]],'pivot tables'!$J$3:$J$32,'pivot tables'!$K$3:$K$32),Table2[[#This Row],[Annual_Rainfall(mm)]])</f>
        <v>1062.3</v>
      </c>
      <c r="M148" s="13" t="str">
        <f>Table2[[#This Row],[Crop]]&amp;Table2[[#This Row],[State]]</f>
        <v>SunflowerAndhra Pradesh</v>
      </c>
      <c r="N148" s="13">
        <v>2575967.7200000002</v>
      </c>
      <c r="O148" s="13">
        <f>IF(Table2[[#This Row],[Fertilizer(kg)]]="",_xlfn.XLOOKUP(Table2[[#This Row],[crop&amp;state]],'pivot tables'!$O$3:$O$151,'pivot tables'!$P$3:$P$151),Table2[[#This Row],[Fertilizer(kg)]])</f>
        <v>2575967.7200000002</v>
      </c>
      <c r="P148" s="13"/>
      <c r="Q148" s="13">
        <f>IF(Table2[[#This Row],[Pesticide(kg)]]="",_xlfn.XLOOKUP(Table2[[#This Row],[crop&amp;state]],'pivot tables'!$O$3:$O$151,'pivot tables'!$Q$3:$Q$151),Table2[[#This Row],[Pesticide(kg)]])</f>
        <v>9934.5656250000029</v>
      </c>
      <c r="R148" s="13">
        <v>0.76400000000000001</v>
      </c>
      <c r="S148" s="13">
        <f>IF(Table2[[#This Row],[Yield]]="",IFERROR(Table2[[#This Row],[Production(Tones)]]/Table2[[#This Row],[Area(hectare)]],""),Table2[[#This Row],[Yield]])</f>
        <v>0.76400000000000001</v>
      </c>
      <c r="T148" s="13">
        <v>27.692</v>
      </c>
      <c r="U148" s="13">
        <f>IF(Table2[[#This Row],[Avg_Temperature(°C)]]="",IFERROR((Table2[[#This Row],[Max_Temperature(°C)]]+Table2[[#This Row],[Min_Temperature(°C)]])/2,""),Table2[[#This Row],[Avg_Temperature(°C)]])</f>
        <v>27.692</v>
      </c>
      <c r="V148" s="13">
        <v>36.86</v>
      </c>
      <c r="W148" s="13">
        <f>IF(Table2[[#This Row],[Max_Temperature(°C)]]="",_xlfn.XLOOKUP(Table2[[#This Row],[State]],'pivot tables'!$T$2:$T$33,'pivot tables'!$V$2:$V$33),Table2[[#This Row],[Max_Temperature(°C)]])</f>
        <v>36.86</v>
      </c>
      <c r="X148" s="13">
        <v>19.847000000000001</v>
      </c>
      <c r="Y148" s="31">
        <f>IF(Table2[[#This Row],[Min_Temperature(°C)]]="",_xlfn.XLOOKUP(Table2[[#This Row],[State]],'pivot tables'!$T$2:$T$33,'pivot tables'!$W$2:$W$33),Table2[[#This Row],[Min_Temperature(°C)]])</f>
        <v>19.847000000000001</v>
      </c>
    </row>
    <row r="149" spans="1:25" x14ac:dyDescent="0.3">
      <c r="A149" s="5" t="s">
        <v>31</v>
      </c>
      <c r="B149" s="4">
        <v>2013</v>
      </c>
      <c r="C149" s="5" t="s">
        <v>27</v>
      </c>
      <c r="D149" s="5" t="str">
        <f>PROPER(TRIM(Table2[[#This Row],[Season]]))</f>
        <v>Rabi</v>
      </c>
      <c r="E149" s="5" t="str">
        <f>IF(Table2[[#This Row],[Season]]="",_xlfn.XLOOKUP(Table2[[#This Row],[State]],'pivot tables'!$F$3:$F$33,'pivot tables'!$G$3:$G$33),Table2[[#This Row],[Season]])</f>
        <v>Rabi</v>
      </c>
      <c r="F149" s="5" t="s">
        <v>52</v>
      </c>
      <c r="G149" s="16">
        <v>62122</v>
      </c>
      <c r="H149" s="16">
        <f>IF(Table2[[#This Row],[Area(hectare)]]="",IFERROR(Table2[[#This Row],[Production(Tones)]]/Table2[[#This Row],[Yield blanks]],""),Table2[[#This Row],[Area(hectare)]])</f>
        <v>62122</v>
      </c>
      <c r="I149" s="16">
        <v>53925</v>
      </c>
      <c r="J149" s="16">
        <f>IF(Table2[[#This Row],[Production(Tones)]]="",Table2[[#This Row],[Area Blanks]]*Table2[[#This Row],[Yield]],Table2[[#This Row],[Production(Tones)]])</f>
        <v>53925</v>
      </c>
      <c r="K149" s="13">
        <v>1062.3</v>
      </c>
      <c r="L149" s="13">
        <f>IF(Table2[[#This Row],[Annual_Rainfall(mm)]]="",_xlfn.XLOOKUP(Table2[[#This Row],[State]],'pivot tables'!$J$3:$J$32,'pivot tables'!$K$3:$K$32),Table2[[#This Row],[Annual_Rainfall(mm)]])</f>
        <v>1062.3</v>
      </c>
      <c r="M149" s="13" t="str">
        <f>Table2[[#This Row],[Crop]]&amp;Table2[[#This Row],[State]]</f>
        <v>SunflowerAndhra Pradesh</v>
      </c>
      <c r="N149" s="13">
        <v>8976007.7799999993</v>
      </c>
      <c r="O149" s="13">
        <f>IF(Table2[[#This Row],[Fertilizer(kg)]]="",_xlfn.XLOOKUP(Table2[[#This Row],[crop&amp;state]],'pivot tables'!$O$3:$O$151,'pivot tables'!$P$3:$P$151),Table2[[#This Row],[Fertilizer(kg)]])</f>
        <v>8976007.7799999993</v>
      </c>
      <c r="P149" s="13">
        <v>16772.939999999999</v>
      </c>
      <c r="Q149" s="13">
        <f>IF(Table2[[#This Row],[Pesticide(kg)]]="",_xlfn.XLOOKUP(Table2[[#This Row],[crop&amp;state]],'pivot tables'!$O$3:$O$151,'pivot tables'!$Q$3:$Q$151),Table2[[#This Row],[Pesticide(kg)]])</f>
        <v>16772.939999999999</v>
      </c>
      <c r="R149" s="13"/>
      <c r="S149" s="13">
        <f>IF(Table2[[#This Row],[Yield]]="",IFERROR(Table2[[#This Row],[Production(Tones)]]/Table2[[#This Row],[Area(hectare)]],""),Table2[[#This Row],[Yield]])</f>
        <v>0.86804996619555064</v>
      </c>
      <c r="T149" s="13">
        <v>27.692</v>
      </c>
      <c r="U149" s="13">
        <f>IF(Table2[[#This Row],[Avg_Temperature(°C)]]="",IFERROR((Table2[[#This Row],[Max_Temperature(°C)]]+Table2[[#This Row],[Min_Temperature(°C)]])/2,""),Table2[[#This Row],[Avg_Temperature(°C)]])</f>
        <v>27.692</v>
      </c>
      <c r="V149" s="13">
        <v>36.86</v>
      </c>
      <c r="W149" s="13">
        <f>IF(Table2[[#This Row],[Max_Temperature(°C)]]="",_xlfn.XLOOKUP(Table2[[#This Row],[State]],'pivot tables'!$T$2:$T$33,'pivot tables'!$V$2:$V$33),Table2[[#This Row],[Max_Temperature(°C)]])</f>
        <v>36.86</v>
      </c>
      <c r="X149" s="13">
        <v>19.847000000000001</v>
      </c>
      <c r="Y149" s="31">
        <f>IF(Table2[[#This Row],[Min_Temperature(°C)]]="",_xlfn.XLOOKUP(Table2[[#This Row],[State]],'pivot tables'!$T$2:$T$33,'pivot tables'!$W$2:$W$33),Table2[[#This Row],[Min_Temperature(°C)]])</f>
        <v>19.847000000000001</v>
      </c>
    </row>
    <row r="150" spans="1:25" x14ac:dyDescent="0.3">
      <c r="A150" s="5" t="s">
        <v>32</v>
      </c>
      <c r="B150" s="4">
        <v>2013</v>
      </c>
      <c r="C150" s="5" t="s">
        <v>49</v>
      </c>
      <c r="D150" s="5" t="str">
        <f>PROPER(TRIM(Table2[[#This Row],[Season]]))</f>
        <v>Kharif</v>
      </c>
      <c r="E150" s="5" t="str">
        <f>IF(Table2[[#This Row],[Season]]="",_xlfn.XLOOKUP(Table2[[#This Row],[State]],'pivot tables'!$F$3:$F$33,'pivot tables'!$G$3:$G$33),Table2[[#This Row],[Season]])</f>
        <v>Kharif</v>
      </c>
      <c r="F150" s="5" t="s">
        <v>52</v>
      </c>
      <c r="G150" s="16">
        <v>14508</v>
      </c>
      <c r="H150" s="16">
        <f>IF(Table2[[#This Row],[Area(hectare)]]="",IFERROR(Table2[[#This Row],[Production(Tones)]]/Table2[[#This Row],[Yield blanks]],""),Table2[[#This Row],[Area(hectare)]])</f>
        <v>14508</v>
      </c>
      <c r="I150" s="16">
        <v>9901</v>
      </c>
      <c r="J150" s="16">
        <f>IF(Table2[[#This Row],[Production(Tones)]]="",Table2[[#This Row],[Area Blanks]]*Table2[[#This Row],[Yield]],Table2[[#This Row],[Production(Tones)]])</f>
        <v>9901</v>
      </c>
      <c r="K150" s="13">
        <v>1062.3</v>
      </c>
      <c r="L150" s="13">
        <f>IF(Table2[[#This Row],[Annual_Rainfall(mm)]]="",_xlfn.XLOOKUP(Table2[[#This Row],[State]],'pivot tables'!$J$3:$J$32,'pivot tables'!$K$3:$K$32),Table2[[#This Row],[Annual_Rainfall(mm)]])</f>
        <v>1062.3</v>
      </c>
      <c r="M150" s="13" t="str">
        <f>Table2[[#This Row],[Crop]]&amp;Table2[[#This Row],[State]]</f>
        <v>UradAndhra Pradesh</v>
      </c>
      <c r="N150" s="13">
        <v>2096260.92</v>
      </c>
      <c r="O150" s="13">
        <f>IF(Table2[[#This Row],[Fertilizer(kg)]]="",_xlfn.XLOOKUP(Table2[[#This Row],[crop&amp;state]],'pivot tables'!$O$3:$O$151,'pivot tables'!$P$3:$P$151),Table2[[#This Row],[Fertilizer(kg)]])</f>
        <v>2096260.92</v>
      </c>
      <c r="P150" s="13">
        <v>3917.16</v>
      </c>
      <c r="Q150" s="13">
        <f>IF(Table2[[#This Row],[Pesticide(kg)]]="",_xlfn.XLOOKUP(Table2[[#This Row],[crop&amp;state]],'pivot tables'!$O$3:$O$151,'pivot tables'!$Q$3:$Q$151),Table2[[#This Row],[Pesticide(kg)]])</f>
        <v>3917.16</v>
      </c>
      <c r="R150" s="13">
        <v>0.72499999999999998</v>
      </c>
      <c r="S150" s="13">
        <f>IF(Table2[[#This Row],[Yield]]="",IFERROR(Table2[[#This Row],[Production(Tones)]]/Table2[[#This Row],[Area(hectare)]],""),Table2[[#This Row],[Yield]])</f>
        <v>0.72499999999999998</v>
      </c>
      <c r="T150" s="13">
        <v>27.692</v>
      </c>
      <c r="U150" s="13">
        <f>IF(Table2[[#This Row],[Avg_Temperature(°C)]]="",IFERROR((Table2[[#This Row],[Max_Temperature(°C)]]+Table2[[#This Row],[Min_Temperature(°C)]])/2,""),Table2[[#This Row],[Avg_Temperature(°C)]])</f>
        <v>27.692</v>
      </c>
      <c r="V150" s="13">
        <v>36.86</v>
      </c>
      <c r="W150" s="13">
        <f>IF(Table2[[#This Row],[Max_Temperature(°C)]]="",_xlfn.XLOOKUP(Table2[[#This Row],[State]],'pivot tables'!$T$2:$T$33,'pivot tables'!$V$2:$V$33),Table2[[#This Row],[Max_Temperature(°C)]])</f>
        <v>36.86</v>
      </c>
      <c r="X150" s="13">
        <v>19.847000000000001</v>
      </c>
      <c r="Y150" s="31">
        <f>IF(Table2[[#This Row],[Min_Temperature(°C)]]="",_xlfn.XLOOKUP(Table2[[#This Row],[State]],'pivot tables'!$T$2:$T$33,'pivot tables'!$W$2:$W$33),Table2[[#This Row],[Min_Temperature(°C)]])</f>
        <v>19.847000000000001</v>
      </c>
    </row>
    <row r="151" spans="1:25" x14ac:dyDescent="0.3">
      <c r="A151" s="5" t="s">
        <v>32</v>
      </c>
      <c r="B151" s="4">
        <v>2013</v>
      </c>
      <c r="C151" s="5" t="s">
        <v>27</v>
      </c>
      <c r="D151" s="5" t="str">
        <f>PROPER(TRIM(Table2[[#This Row],[Season]]))</f>
        <v>Rabi</v>
      </c>
      <c r="E151" s="5" t="str">
        <f>IF(Table2[[#This Row],[Season]]="",_xlfn.XLOOKUP(Table2[[#This Row],[State]],'pivot tables'!$F$3:$F$33,'pivot tables'!$G$3:$G$33),Table2[[#This Row],[Season]])</f>
        <v>Rabi</v>
      </c>
      <c r="F151" s="5" t="s">
        <v>52</v>
      </c>
      <c r="G151" s="16">
        <v>250265</v>
      </c>
      <c r="H151" s="16">
        <f>IF(Table2[[#This Row],[Area(hectare)]]="",IFERROR(Table2[[#This Row],[Production(Tones)]]/Table2[[#This Row],[Yield blanks]],""),Table2[[#This Row],[Area(hectare)]])</f>
        <v>250265</v>
      </c>
      <c r="I151" s="16">
        <v>196803</v>
      </c>
      <c r="J151" s="16">
        <f>IF(Table2[[#This Row],[Production(Tones)]]="",Table2[[#This Row],[Area Blanks]]*Table2[[#This Row],[Yield]],Table2[[#This Row],[Production(Tones)]])</f>
        <v>196803</v>
      </c>
      <c r="K151" s="13">
        <v>1062.3</v>
      </c>
      <c r="L151" s="13">
        <f>IF(Table2[[#This Row],[Annual_Rainfall(mm)]]="",_xlfn.XLOOKUP(Table2[[#This Row],[State]],'pivot tables'!$J$3:$J$32,'pivot tables'!$K$3:$K$32),Table2[[#This Row],[Annual_Rainfall(mm)]])</f>
        <v>1062.3</v>
      </c>
      <c r="M151" s="13" t="str">
        <f>Table2[[#This Row],[Crop]]&amp;Table2[[#This Row],[State]]</f>
        <v>UradAndhra Pradesh</v>
      </c>
      <c r="N151" s="13">
        <v>36160789.850000001</v>
      </c>
      <c r="O151" s="13">
        <f>IF(Table2[[#This Row],[Fertilizer(kg)]]="",_xlfn.XLOOKUP(Table2[[#This Row],[crop&amp;state]],'pivot tables'!$O$3:$O$151,'pivot tables'!$P$3:$P$151),Table2[[#This Row],[Fertilizer(kg)]])</f>
        <v>36160789.850000001</v>
      </c>
      <c r="P151" s="13">
        <v>67571.55</v>
      </c>
      <c r="Q151" s="13">
        <f>IF(Table2[[#This Row],[Pesticide(kg)]]="",_xlfn.XLOOKUP(Table2[[#This Row],[crop&amp;state]],'pivot tables'!$O$3:$O$151,'pivot tables'!$Q$3:$Q$151),Table2[[#This Row],[Pesticide(kg)]])</f>
        <v>67571.55</v>
      </c>
      <c r="R151" s="13">
        <v>0.75900000000000001</v>
      </c>
      <c r="S151" s="13">
        <f>IF(Table2[[#This Row],[Yield]]="",IFERROR(Table2[[#This Row],[Production(Tones)]]/Table2[[#This Row],[Area(hectare)]],""),Table2[[#This Row],[Yield]])</f>
        <v>0.75900000000000001</v>
      </c>
      <c r="T151" s="13">
        <v>27.692</v>
      </c>
      <c r="U151" s="13">
        <f>IF(Table2[[#This Row],[Avg_Temperature(°C)]]="",IFERROR((Table2[[#This Row],[Max_Temperature(°C)]]+Table2[[#This Row],[Min_Temperature(°C)]])/2,""),Table2[[#This Row],[Avg_Temperature(°C)]])</f>
        <v>27.692</v>
      </c>
      <c r="V151" s="13">
        <v>36.86</v>
      </c>
      <c r="W151" s="13">
        <f>IF(Table2[[#This Row],[Max_Temperature(°C)]]="",_xlfn.XLOOKUP(Table2[[#This Row],[State]],'pivot tables'!$T$2:$T$33,'pivot tables'!$V$2:$V$33),Table2[[#This Row],[Max_Temperature(°C)]])</f>
        <v>36.86</v>
      </c>
      <c r="X151" s="13">
        <v>19.847000000000001</v>
      </c>
      <c r="Y151" s="31">
        <f>IF(Table2[[#This Row],[Min_Temperature(°C)]]="",_xlfn.XLOOKUP(Table2[[#This Row],[State]],'pivot tables'!$T$2:$T$33,'pivot tables'!$W$2:$W$33),Table2[[#This Row],[Min_Temperature(°C)]])</f>
        <v>19.847000000000001</v>
      </c>
    </row>
    <row r="152" spans="1:25" x14ac:dyDescent="0.3">
      <c r="A152" s="5" t="s">
        <v>20</v>
      </c>
      <c r="B152" s="4">
        <v>2013</v>
      </c>
      <c r="C152" s="5" t="s">
        <v>27</v>
      </c>
      <c r="D152" s="5" t="str">
        <f>PROPER(TRIM(Table2[[#This Row],[Season]]))</f>
        <v>Rabi</v>
      </c>
      <c r="E152" s="5" t="str">
        <f>IF(Table2[[#This Row],[Season]]="",_xlfn.XLOOKUP(Table2[[#This Row],[State]],'pivot tables'!$F$3:$F$33,'pivot tables'!$G$3:$G$33),Table2[[#This Row],[Season]])</f>
        <v>Rabi</v>
      </c>
      <c r="F152" s="5" t="s">
        <v>52</v>
      </c>
      <c r="G152" s="16">
        <v>348</v>
      </c>
      <c r="H152" s="16">
        <f>IF(Table2[[#This Row],[Area(hectare)]]="",IFERROR(Table2[[#This Row],[Production(Tones)]]/Table2[[#This Row],[Yield blanks]],""),Table2[[#This Row],[Area(hectare)]])</f>
        <v>348</v>
      </c>
      <c r="I152" s="16">
        <v>249</v>
      </c>
      <c r="J152" s="16">
        <f>IF(Table2[[#This Row],[Production(Tones)]]="",Table2[[#This Row],[Area Blanks]]*Table2[[#This Row],[Yield]],Table2[[#This Row],[Production(Tones)]])</f>
        <v>249</v>
      </c>
      <c r="K152" s="13">
        <v>1062.3</v>
      </c>
      <c r="L152" s="13">
        <f>IF(Table2[[#This Row],[Annual_Rainfall(mm)]]="",_xlfn.XLOOKUP(Table2[[#This Row],[State]],'pivot tables'!$J$3:$J$32,'pivot tables'!$K$3:$K$32),Table2[[#This Row],[Annual_Rainfall(mm)]])</f>
        <v>1062.3</v>
      </c>
      <c r="M152" s="13" t="str">
        <f>Table2[[#This Row],[Crop]]&amp;Table2[[#This Row],[State]]</f>
        <v>WheatAndhra Pradesh</v>
      </c>
      <c r="N152" s="13">
        <v>50282.52</v>
      </c>
      <c r="O152" s="13">
        <f>IF(Table2[[#This Row],[Fertilizer(kg)]]="",_xlfn.XLOOKUP(Table2[[#This Row],[crop&amp;state]],'pivot tables'!$O$3:$O$151,'pivot tables'!$P$3:$P$151),Table2[[#This Row],[Fertilizer(kg)]])</f>
        <v>50282.52</v>
      </c>
      <c r="P152" s="13">
        <v>93.96</v>
      </c>
      <c r="Q152" s="13">
        <f>IF(Table2[[#This Row],[Pesticide(kg)]]="",_xlfn.XLOOKUP(Table2[[#This Row],[crop&amp;state]],'pivot tables'!$O$3:$O$151,'pivot tables'!$Q$3:$Q$151),Table2[[#This Row],[Pesticide(kg)]])</f>
        <v>93.96</v>
      </c>
      <c r="R152" s="13">
        <v>0.68</v>
      </c>
      <c r="S152" s="13">
        <f>IF(Table2[[#This Row],[Yield]]="",IFERROR(Table2[[#This Row],[Production(Tones)]]/Table2[[#This Row],[Area(hectare)]],""),Table2[[#This Row],[Yield]])</f>
        <v>0.68</v>
      </c>
      <c r="T152" s="13"/>
      <c r="U152" s="13">
        <f>IF(Table2[[#This Row],[Avg_Temperature(°C)]]="",IFERROR((Table2[[#This Row],[Max_Temperature(°C)]]+Table2[[#This Row],[Min_Temperature(°C)]])/2,""),Table2[[#This Row],[Avg_Temperature(°C)]])</f>
        <v>28.3535</v>
      </c>
      <c r="V152" s="13">
        <v>36.86</v>
      </c>
      <c r="W152" s="13">
        <f>IF(Table2[[#This Row],[Max_Temperature(°C)]]="",_xlfn.XLOOKUP(Table2[[#This Row],[State]],'pivot tables'!$T$2:$T$33,'pivot tables'!$V$2:$V$33),Table2[[#This Row],[Max_Temperature(°C)]])</f>
        <v>36.86</v>
      </c>
      <c r="X152" s="13">
        <v>19.847000000000001</v>
      </c>
      <c r="Y152" s="31">
        <f>IF(Table2[[#This Row],[Min_Temperature(°C)]]="",_xlfn.XLOOKUP(Table2[[#This Row],[State]],'pivot tables'!$T$2:$T$33,'pivot tables'!$W$2:$W$33),Table2[[#This Row],[Min_Temperature(°C)]])</f>
        <v>19.847000000000001</v>
      </c>
    </row>
    <row r="153" spans="1:25" x14ac:dyDescent="0.3">
      <c r="A153" s="5" t="s">
        <v>13</v>
      </c>
      <c r="B153" s="4">
        <v>2013</v>
      </c>
      <c r="C153" s="5" t="s">
        <v>176</v>
      </c>
      <c r="D153" s="5" t="str">
        <f>PROPER(TRIM(Table2[[#This Row],[Season]]))</f>
        <v>Autumn</v>
      </c>
      <c r="E153" s="5" t="str">
        <f>IF(Table2[[#This Row],[Season]]="",_xlfn.XLOOKUP(Table2[[#This Row],[State]],'pivot tables'!$F$3:$F$33,'pivot tables'!$G$3:$G$33),Table2[[#This Row],[Season]])</f>
        <v>Autumn</v>
      </c>
      <c r="F153" s="5" t="s">
        <v>15</v>
      </c>
      <c r="G153" s="16">
        <v>223332</v>
      </c>
      <c r="H153" s="16">
        <f>IF(Table2[[#This Row],[Area(hectare)]]="",IFERROR(Table2[[#This Row],[Production(Tones)]]/Table2[[#This Row],[Yield blanks]],""),Table2[[#This Row],[Area(hectare)]])</f>
        <v>223332</v>
      </c>
      <c r="I153" s="16">
        <v>294440</v>
      </c>
      <c r="J153" s="16">
        <f>IF(Table2[[#This Row],[Production(Tones)]]="",Table2[[#This Row],[Area Blanks]]*Table2[[#This Row],[Yield]],Table2[[#This Row],[Production(Tones)]])</f>
        <v>294440</v>
      </c>
      <c r="K153" s="13">
        <v>1797.7</v>
      </c>
      <c r="L153" s="13">
        <f>IF(Table2[[#This Row],[Annual_Rainfall(mm)]]="",_xlfn.XLOOKUP(Table2[[#This Row],[State]],'pivot tables'!$J$3:$J$32,'pivot tables'!$K$3:$K$32),Table2[[#This Row],[Annual_Rainfall(mm)]])</f>
        <v>1797.7</v>
      </c>
      <c r="M153" s="13" t="str">
        <f>Table2[[#This Row],[Crop]]&amp;Table2[[#This Row],[State]]</f>
        <v>RiceAssam</v>
      </c>
      <c r="N153" s="13"/>
      <c r="O153" s="13">
        <f>IF(Table2[[#This Row],[Fertilizer(kg)]]="",_xlfn.XLOOKUP(Table2[[#This Row],[crop&amp;state]],'pivot tables'!$O$3:$O$151,'pivot tables'!$P$3:$P$151),Table2[[#This Row],[Fertilizer(kg)]])</f>
        <v>128008169.24249999</v>
      </c>
      <c r="P153" s="13">
        <v>60299.64</v>
      </c>
      <c r="Q153" s="13">
        <f>IF(Table2[[#This Row],[Pesticide(kg)]]="",_xlfn.XLOOKUP(Table2[[#This Row],[crop&amp;state]],'pivot tables'!$O$3:$O$151,'pivot tables'!$Q$3:$Q$151),Table2[[#This Row],[Pesticide(kg)]])</f>
        <v>60299.64</v>
      </c>
      <c r="R153" s="13">
        <v>1.3859999999999999</v>
      </c>
      <c r="S153" s="13">
        <f>IF(Table2[[#This Row],[Yield]]="",IFERROR(Table2[[#This Row],[Production(Tones)]]/Table2[[#This Row],[Area(hectare)]],""),Table2[[#This Row],[Yield]])</f>
        <v>1.3859999999999999</v>
      </c>
      <c r="T153" s="13">
        <v>24.332000000000001</v>
      </c>
      <c r="U153" s="13">
        <f>IF(Table2[[#This Row],[Avg_Temperature(°C)]]="",IFERROR((Table2[[#This Row],[Max_Temperature(°C)]]+Table2[[#This Row],[Min_Temperature(°C)]])/2,""),Table2[[#This Row],[Avg_Temperature(°C)]])</f>
        <v>24.332000000000001</v>
      </c>
      <c r="V153" s="13">
        <v>33.325000000000003</v>
      </c>
      <c r="W153" s="13">
        <f>IF(Table2[[#This Row],[Max_Temperature(°C)]]="",_xlfn.XLOOKUP(Table2[[#This Row],[State]],'pivot tables'!$T$2:$T$33,'pivot tables'!$V$2:$V$33),Table2[[#This Row],[Max_Temperature(°C)]])</f>
        <v>33.325000000000003</v>
      </c>
      <c r="X153" s="13">
        <v>15.952</v>
      </c>
      <c r="Y153" s="31">
        <f>IF(Table2[[#This Row],[Min_Temperature(°C)]]="",_xlfn.XLOOKUP(Table2[[#This Row],[State]],'pivot tables'!$T$2:$T$33,'pivot tables'!$W$2:$W$33),Table2[[#This Row],[Min_Temperature(°C)]])</f>
        <v>15.952</v>
      </c>
    </row>
    <row r="154" spans="1:25" x14ac:dyDescent="0.3">
      <c r="A154" s="5" t="s">
        <v>13</v>
      </c>
      <c r="B154" s="4">
        <v>2013</v>
      </c>
      <c r="C154" s="5" t="s">
        <v>120</v>
      </c>
      <c r="D154" s="5" t="str">
        <f>PROPER(TRIM(Table2[[#This Row],[Season]]))</f>
        <v>Summer</v>
      </c>
      <c r="E154" s="5" t="str">
        <f>IF(Table2[[#This Row],[Season]]="",_xlfn.XLOOKUP(Table2[[#This Row],[State]],'pivot tables'!$F$3:$F$33,'pivot tables'!$G$3:$G$33),Table2[[#This Row],[Season]])</f>
        <v>Summer</v>
      </c>
      <c r="F154" s="5" t="s">
        <v>15</v>
      </c>
      <c r="G154" s="16">
        <v>399132</v>
      </c>
      <c r="H154" s="16">
        <f>IF(Table2[[#This Row],[Area(hectare)]]="",IFERROR(Table2[[#This Row],[Production(Tones)]]/Table2[[#This Row],[Yield blanks]],""),Table2[[#This Row],[Area(hectare)]])</f>
        <v>399132</v>
      </c>
      <c r="I154" s="16">
        <v>1189858</v>
      </c>
      <c r="J154" s="16">
        <f>IF(Table2[[#This Row],[Production(Tones)]]="",Table2[[#This Row],[Area Blanks]]*Table2[[#This Row],[Yield]],Table2[[#This Row],[Production(Tones)]])</f>
        <v>1189858</v>
      </c>
      <c r="K154" s="13">
        <v>1797.7</v>
      </c>
      <c r="L154" s="13">
        <f>IF(Table2[[#This Row],[Annual_Rainfall(mm)]]="",_xlfn.XLOOKUP(Table2[[#This Row],[State]],'pivot tables'!$J$3:$J$32,'pivot tables'!$K$3:$K$32),Table2[[#This Row],[Annual_Rainfall(mm)]])</f>
        <v>1797.7</v>
      </c>
      <c r="M154" s="13" t="str">
        <f>Table2[[#This Row],[Crop]]&amp;Table2[[#This Row],[State]]</f>
        <v>RiceAssam</v>
      </c>
      <c r="N154" s="13"/>
      <c r="O154" s="13">
        <f>IF(Table2[[#This Row],[Fertilizer(kg)]]="",_xlfn.XLOOKUP(Table2[[#This Row],[crop&amp;state]],'pivot tables'!$O$3:$O$151,'pivot tables'!$P$3:$P$151),Table2[[#This Row],[Fertilizer(kg)]])</f>
        <v>128008169.24249999</v>
      </c>
      <c r="P154" s="13"/>
      <c r="Q154" s="13">
        <f>IF(Table2[[#This Row],[Pesticide(kg)]]="",_xlfn.XLOOKUP(Table2[[#This Row],[crop&amp;state]],'pivot tables'!$O$3:$O$151,'pivot tables'!$Q$3:$Q$151),Table2[[#This Row],[Pesticide(kg)]])</f>
        <v>242374.87999999998</v>
      </c>
      <c r="R154" s="13">
        <v>2.6560000000000001</v>
      </c>
      <c r="S154" s="13">
        <f>IF(Table2[[#This Row],[Yield]]="",IFERROR(Table2[[#This Row],[Production(Tones)]]/Table2[[#This Row],[Area(hectare)]],""),Table2[[#This Row],[Yield]])</f>
        <v>2.6560000000000001</v>
      </c>
      <c r="T154" s="13">
        <v>24.332000000000001</v>
      </c>
      <c r="U154" s="13">
        <f>IF(Table2[[#This Row],[Avg_Temperature(°C)]]="",IFERROR((Table2[[#This Row],[Max_Temperature(°C)]]+Table2[[#This Row],[Min_Temperature(°C)]])/2,""),Table2[[#This Row],[Avg_Temperature(°C)]])</f>
        <v>24.332000000000001</v>
      </c>
      <c r="V154" s="13">
        <v>33.325000000000003</v>
      </c>
      <c r="W154" s="13">
        <f>IF(Table2[[#This Row],[Max_Temperature(°C)]]="",_xlfn.XLOOKUP(Table2[[#This Row],[State]],'pivot tables'!$T$2:$T$33,'pivot tables'!$V$2:$V$33),Table2[[#This Row],[Max_Temperature(°C)]])</f>
        <v>33.325000000000003</v>
      </c>
      <c r="X154" s="13">
        <v>15.952</v>
      </c>
      <c r="Y154" s="31">
        <f>IF(Table2[[#This Row],[Min_Temperature(°C)]]="",_xlfn.XLOOKUP(Table2[[#This Row],[State]],'pivot tables'!$T$2:$T$33,'pivot tables'!$W$2:$W$33),Table2[[#This Row],[Min_Temperature(°C)]])</f>
        <v>15.952</v>
      </c>
    </row>
    <row r="155" spans="1:25" x14ac:dyDescent="0.3">
      <c r="A155" s="5" t="s">
        <v>13</v>
      </c>
      <c r="B155" s="4">
        <v>2013</v>
      </c>
      <c r="C155" s="5" t="s">
        <v>324</v>
      </c>
      <c r="D155" s="5" t="str">
        <f>PROPER(TRIM(Table2[[#This Row],[Season]]))</f>
        <v>Winter</v>
      </c>
      <c r="E155" s="5" t="str">
        <f>IF(Table2[[#This Row],[Season]]="",_xlfn.XLOOKUP(Table2[[#This Row],[State]],'pivot tables'!$F$3:$F$33,'pivot tables'!$G$3:$G$33),Table2[[#This Row],[Season]])</f>
        <v>Winter</v>
      </c>
      <c r="F155" s="5" t="s">
        <v>15</v>
      </c>
      <c r="G155" s="16">
        <v>1880737</v>
      </c>
      <c r="H155" s="16">
        <f>IF(Table2[[#This Row],[Area(hectare)]]="",IFERROR(Table2[[#This Row],[Production(Tones)]]/Table2[[#This Row],[Yield blanks]],""),Table2[[#This Row],[Area(hectare)]])</f>
        <v>1880737</v>
      </c>
      <c r="I155" s="16">
        <v>3709081</v>
      </c>
      <c r="J155" s="16">
        <f>IF(Table2[[#This Row],[Production(Tones)]]="",Table2[[#This Row],[Area Blanks]]*Table2[[#This Row],[Yield]],Table2[[#This Row],[Production(Tones)]])</f>
        <v>3709081</v>
      </c>
      <c r="K155" s="13">
        <v>1797.7</v>
      </c>
      <c r="L155" s="13">
        <f>IF(Table2[[#This Row],[Annual_Rainfall(mm)]]="",_xlfn.XLOOKUP(Table2[[#This Row],[State]],'pivot tables'!$J$3:$J$32,'pivot tables'!$K$3:$K$32),Table2[[#This Row],[Annual_Rainfall(mm)]])</f>
        <v>1797.7</v>
      </c>
      <c r="M155" s="13" t="str">
        <f>Table2[[#This Row],[Crop]]&amp;Table2[[#This Row],[State]]</f>
        <v>RiceAssam</v>
      </c>
      <c r="N155" s="13">
        <v>271747689.10000002</v>
      </c>
      <c r="O155" s="13">
        <f>IF(Table2[[#This Row],[Fertilizer(kg)]]="",_xlfn.XLOOKUP(Table2[[#This Row],[crop&amp;state]],'pivot tables'!$O$3:$O$151,'pivot tables'!$P$3:$P$151),Table2[[#This Row],[Fertilizer(kg)]])</f>
        <v>271747689.10000002</v>
      </c>
      <c r="P155" s="13">
        <v>507798.99</v>
      </c>
      <c r="Q155" s="13">
        <f>IF(Table2[[#This Row],[Pesticide(kg)]]="",_xlfn.XLOOKUP(Table2[[#This Row],[crop&amp;state]],'pivot tables'!$O$3:$O$151,'pivot tables'!$Q$3:$Q$151),Table2[[#This Row],[Pesticide(kg)]])</f>
        <v>507798.99</v>
      </c>
      <c r="R155" s="13">
        <v>1.9830000000000001</v>
      </c>
      <c r="S155" s="13">
        <f>IF(Table2[[#This Row],[Yield]]="",IFERROR(Table2[[#This Row],[Production(Tones)]]/Table2[[#This Row],[Area(hectare)]],""),Table2[[#This Row],[Yield]])</f>
        <v>1.9830000000000001</v>
      </c>
      <c r="T155" s="13">
        <v>24.332000000000001</v>
      </c>
      <c r="U155" s="13">
        <f>IF(Table2[[#This Row],[Avg_Temperature(°C)]]="",IFERROR((Table2[[#This Row],[Max_Temperature(°C)]]+Table2[[#This Row],[Min_Temperature(°C)]])/2,""),Table2[[#This Row],[Avg_Temperature(°C)]])</f>
        <v>24.332000000000001</v>
      </c>
      <c r="V155" s="13">
        <v>33.325000000000003</v>
      </c>
      <c r="W155" s="13">
        <f>IF(Table2[[#This Row],[Max_Temperature(°C)]]="",_xlfn.XLOOKUP(Table2[[#This Row],[State]],'pivot tables'!$T$2:$T$33,'pivot tables'!$V$2:$V$33),Table2[[#This Row],[Max_Temperature(°C)]])</f>
        <v>33.325000000000003</v>
      </c>
      <c r="X155" s="13">
        <v>15.952</v>
      </c>
      <c r="Y155" s="31">
        <f>IF(Table2[[#This Row],[Min_Temperature(°C)]]="",_xlfn.XLOOKUP(Table2[[#This Row],[State]],'pivot tables'!$T$2:$T$33,'pivot tables'!$W$2:$W$33),Table2[[#This Row],[Min_Temperature(°C)]])</f>
        <v>15.952</v>
      </c>
    </row>
    <row r="156" spans="1:25" x14ac:dyDescent="0.3">
      <c r="A156" s="5" t="s">
        <v>18</v>
      </c>
      <c r="B156" s="4">
        <v>2013</v>
      </c>
      <c r="C156" s="5" t="s">
        <v>705</v>
      </c>
      <c r="D156" s="5" t="str">
        <f>PROPER(TRIM(Table2[[#This Row],[Season]]))</f>
        <v>Whole Year</v>
      </c>
      <c r="E156" s="5" t="str">
        <f>IF(Table2[[#This Row],[Season]]="",_xlfn.XLOOKUP(Table2[[#This Row],[State]],'pivot tables'!$F$3:$F$33,'pivot tables'!$G$3:$G$33),Table2[[#This Row],[Season]])</f>
        <v>Whole Year</v>
      </c>
      <c r="F156" s="5" t="s">
        <v>15</v>
      </c>
      <c r="G156" s="16">
        <v>29083</v>
      </c>
      <c r="H156" s="16">
        <f>IF(Table2[[#This Row],[Area(hectare)]]="",IFERROR(Table2[[#This Row],[Production(Tones)]]/Table2[[#This Row],[Yield blanks]],""),Table2[[#This Row],[Area(hectare)]])</f>
        <v>29083</v>
      </c>
      <c r="I156" s="16">
        <v>1075171</v>
      </c>
      <c r="J156" s="16">
        <f>IF(Table2[[#This Row],[Production(Tones)]]="",Table2[[#This Row],[Area Blanks]]*Table2[[#This Row],[Yield]],Table2[[#This Row],[Production(Tones)]])</f>
        <v>1075171</v>
      </c>
      <c r="K156" s="13">
        <v>1797.7</v>
      </c>
      <c r="L156" s="13">
        <f>IF(Table2[[#This Row],[Annual_Rainfall(mm)]]="",_xlfn.XLOOKUP(Table2[[#This Row],[State]],'pivot tables'!$J$3:$J$32,'pivot tables'!$K$3:$K$32),Table2[[#This Row],[Annual_Rainfall(mm)]])</f>
        <v>1797.7</v>
      </c>
      <c r="M156" s="13" t="str">
        <f>Table2[[#This Row],[Crop]]&amp;Table2[[#This Row],[State]]</f>
        <v>SugarcaneAssam</v>
      </c>
      <c r="N156" s="13">
        <v>4202202.67</v>
      </c>
      <c r="O156" s="13">
        <f>IF(Table2[[#This Row],[Fertilizer(kg)]]="",_xlfn.XLOOKUP(Table2[[#This Row],[crop&amp;state]],'pivot tables'!$O$3:$O$151,'pivot tables'!$P$3:$P$151),Table2[[#This Row],[Fertilizer(kg)]])</f>
        <v>4202202.67</v>
      </c>
      <c r="P156" s="13">
        <v>7852.41</v>
      </c>
      <c r="Q156" s="13">
        <f>IF(Table2[[#This Row],[Pesticide(kg)]]="",_xlfn.XLOOKUP(Table2[[#This Row],[crop&amp;state]],'pivot tables'!$O$3:$O$151,'pivot tables'!$Q$3:$Q$151),Table2[[#This Row],[Pesticide(kg)]])</f>
        <v>7852.41</v>
      </c>
      <c r="R156" s="13">
        <v>36.249000000000002</v>
      </c>
      <c r="S156" s="13">
        <f>IF(Table2[[#This Row],[Yield]]="",IFERROR(Table2[[#This Row],[Production(Tones)]]/Table2[[#This Row],[Area(hectare)]],""),Table2[[#This Row],[Yield]])</f>
        <v>36.249000000000002</v>
      </c>
      <c r="T156" s="13">
        <v>24.332000000000001</v>
      </c>
      <c r="U156" s="13">
        <f>IF(Table2[[#This Row],[Avg_Temperature(°C)]]="",IFERROR((Table2[[#This Row],[Max_Temperature(°C)]]+Table2[[#This Row],[Min_Temperature(°C)]])/2,""),Table2[[#This Row],[Avg_Temperature(°C)]])</f>
        <v>24.332000000000001</v>
      </c>
      <c r="V156" s="13">
        <v>33.325000000000003</v>
      </c>
      <c r="W156" s="13">
        <f>IF(Table2[[#This Row],[Max_Temperature(°C)]]="",_xlfn.XLOOKUP(Table2[[#This Row],[State]],'pivot tables'!$T$2:$T$33,'pivot tables'!$V$2:$V$33),Table2[[#This Row],[Max_Temperature(°C)]])</f>
        <v>33.325000000000003</v>
      </c>
      <c r="X156" s="13">
        <v>15.952</v>
      </c>
      <c r="Y156" s="31">
        <f>IF(Table2[[#This Row],[Min_Temperature(°C)]]="",_xlfn.XLOOKUP(Table2[[#This Row],[State]],'pivot tables'!$T$2:$T$33,'pivot tables'!$W$2:$W$33),Table2[[#This Row],[Min_Temperature(°C)]])</f>
        <v>15.952</v>
      </c>
    </row>
    <row r="157" spans="1:25" x14ac:dyDescent="0.3">
      <c r="A157" s="5" t="s">
        <v>32</v>
      </c>
      <c r="B157" s="4">
        <v>2013</v>
      </c>
      <c r="C157" s="5" t="s">
        <v>27</v>
      </c>
      <c r="D157" s="5" t="str">
        <f>PROPER(TRIM(Table2[[#This Row],[Season]]))</f>
        <v>Rabi</v>
      </c>
      <c r="E157" s="5" t="str">
        <f>IF(Table2[[#This Row],[Season]]="",_xlfn.XLOOKUP(Table2[[#This Row],[State]],'pivot tables'!$F$3:$F$33,'pivot tables'!$G$3:$G$33),Table2[[#This Row],[Season]])</f>
        <v>Rabi</v>
      </c>
      <c r="F157" s="5" t="s">
        <v>15</v>
      </c>
      <c r="G157" s="16">
        <v>54001</v>
      </c>
      <c r="H157" s="16">
        <f>IF(Table2[[#This Row],[Area(hectare)]]="",IFERROR(Table2[[#This Row],[Production(Tones)]]/Table2[[#This Row],[Yield blanks]],""),Table2[[#This Row],[Area(hectare)]])</f>
        <v>54001</v>
      </c>
      <c r="I157" s="16">
        <v>31319</v>
      </c>
      <c r="J157" s="16">
        <f>IF(Table2[[#This Row],[Production(Tones)]]="",Table2[[#This Row],[Area Blanks]]*Table2[[#This Row],[Yield]],Table2[[#This Row],[Production(Tones)]])</f>
        <v>31319</v>
      </c>
      <c r="K157" s="13">
        <v>1797.7</v>
      </c>
      <c r="L157" s="13">
        <f>IF(Table2[[#This Row],[Annual_Rainfall(mm)]]="",_xlfn.XLOOKUP(Table2[[#This Row],[State]],'pivot tables'!$J$3:$J$32,'pivot tables'!$K$3:$K$32),Table2[[#This Row],[Annual_Rainfall(mm)]])</f>
        <v>1797.7</v>
      </c>
      <c r="M157" s="13" t="str">
        <f>Table2[[#This Row],[Crop]]&amp;Table2[[#This Row],[State]]</f>
        <v>UradAssam</v>
      </c>
      <c r="N157" s="13">
        <v>7802604.4900000002</v>
      </c>
      <c r="O157" s="13">
        <f>IF(Table2[[#This Row],[Fertilizer(kg)]]="",_xlfn.XLOOKUP(Table2[[#This Row],[crop&amp;state]],'pivot tables'!$O$3:$O$151,'pivot tables'!$P$3:$P$151),Table2[[#This Row],[Fertilizer(kg)]])</f>
        <v>7802604.4900000002</v>
      </c>
      <c r="P157" s="13">
        <v>14580.27</v>
      </c>
      <c r="Q157" s="13">
        <f>IF(Table2[[#This Row],[Pesticide(kg)]]="",_xlfn.XLOOKUP(Table2[[#This Row],[crop&amp;state]],'pivot tables'!$O$3:$O$151,'pivot tables'!$Q$3:$Q$151),Table2[[#This Row],[Pesticide(kg)]])</f>
        <v>14580.27</v>
      </c>
      <c r="R157" s="13"/>
      <c r="S157" s="13">
        <f>IF(Table2[[#This Row],[Yield]]="",IFERROR(Table2[[#This Row],[Production(Tones)]]/Table2[[#This Row],[Area(hectare)]],""),Table2[[#This Row],[Yield]])</f>
        <v>0.57997074128256887</v>
      </c>
      <c r="T157" s="13">
        <v>24.332000000000001</v>
      </c>
      <c r="U157" s="13">
        <f>IF(Table2[[#This Row],[Avg_Temperature(°C)]]="",IFERROR((Table2[[#This Row],[Max_Temperature(°C)]]+Table2[[#This Row],[Min_Temperature(°C)]])/2,""),Table2[[#This Row],[Avg_Temperature(°C)]])</f>
        <v>24.332000000000001</v>
      </c>
      <c r="V157" s="13">
        <v>33.325000000000003</v>
      </c>
      <c r="W157" s="13">
        <f>IF(Table2[[#This Row],[Max_Temperature(°C)]]="",_xlfn.XLOOKUP(Table2[[#This Row],[State]],'pivot tables'!$T$2:$T$33,'pivot tables'!$V$2:$V$33),Table2[[#This Row],[Max_Temperature(°C)]])</f>
        <v>33.325000000000003</v>
      </c>
      <c r="X157" s="13">
        <v>15.952</v>
      </c>
      <c r="Y157" s="31">
        <f>IF(Table2[[#This Row],[Min_Temperature(°C)]]="",_xlfn.XLOOKUP(Table2[[#This Row],[State]],'pivot tables'!$T$2:$T$33,'pivot tables'!$W$2:$W$33),Table2[[#This Row],[Min_Temperature(°C)]])</f>
        <v>15.952</v>
      </c>
    </row>
    <row r="158" spans="1:25" x14ac:dyDescent="0.3">
      <c r="A158" s="5" t="s">
        <v>20</v>
      </c>
      <c r="B158" s="4">
        <v>2013</v>
      </c>
      <c r="C158" s="5" t="s">
        <v>27</v>
      </c>
      <c r="D158" s="5" t="str">
        <f>PROPER(TRIM(Table2[[#This Row],[Season]]))</f>
        <v>Rabi</v>
      </c>
      <c r="E158" s="5" t="str">
        <f>IF(Table2[[#This Row],[Season]]="",_xlfn.XLOOKUP(Table2[[#This Row],[State]],'pivot tables'!$F$3:$F$33,'pivot tables'!$G$3:$G$33),Table2[[#This Row],[Season]])</f>
        <v>Rabi</v>
      </c>
      <c r="F158" s="5" t="s">
        <v>15</v>
      </c>
      <c r="G158" s="16">
        <v>31294</v>
      </c>
      <c r="H158" s="16">
        <f>IF(Table2[[#This Row],[Area(hectare)]]="",IFERROR(Table2[[#This Row],[Production(Tones)]]/Table2[[#This Row],[Yield blanks]],""),Table2[[#This Row],[Area(hectare)]])</f>
        <v>31294</v>
      </c>
      <c r="I158" s="16">
        <v>40444</v>
      </c>
      <c r="J158" s="16">
        <f>IF(Table2[[#This Row],[Production(Tones)]]="",Table2[[#This Row],[Area Blanks]]*Table2[[#This Row],[Yield]],Table2[[#This Row],[Production(Tones)]])</f>
        <v>40444</v>
      </c>
      <c r="K158" s="13">
        <v>1797.7</v>
      </c>
      <c r="L158" s="13">
        <f>IF(Table2[[#This Row],[Annual_Rainfall(mm)]]="",_xlfn.XLOOKUP(Table2[[#This Row],[State]],'pivot tables'!$J$3:$J$32,'pivot tables'!$K$3:$K$32),Table2[[#This Row],[Annual_Rainfall(mm)]])</f>
        <v>1797.7</v>
      </c>
      <c r="M158" s="13" t="str">
        <f>Table2[[#This Row],[Crop]]&amp;Table2[[#This Row],[State]]</f>
        <v>WheatAssam</v>
      </c>
      <c r="N158" s="13">
        <v>4521670.0599999996</v>
      </c>
      <c r="O158" s="13">
        <f>IF(Table2[[#This Row],[Fertilizer(kg)]]="",_xlfn.XLOOKUP(Table2[[#This Row],[crop&amp;state]],'pivot tables'!$O$3:$O$151,'pivot tables'!$P$3:$P$151),Table2[[#This Row],[Fertilizer(kg)]])</f>
        <v>4521670.0599999996</v>
      </c>
      <c r="P158" s="13">
        <v>8449.3799999999992</v>
      </c>
      <c r="Q158" s="13">
        <f>IF(Table2[[#This Row],[Pesticide(kg)]]="",_xlfn.XLOOKUP(Table2[[#This Row],[crop&amp;state]],'pivot tables'!$O$3:$O$151,'pivot tables'!$Q$3:$Q$151),Table2[[#This Row],[Pesticide(kg)]])</f>
        <v>8449.3799999999992</v>
      </c>
      <c r="R158" s="13">
        <v>1.232</v>
      </c>
      <c r="S158" s="13">
        <f>IF(Table2[[#This Row],[Yield]]="",IFERROR(Table2[[#This Row],[Production(Tones)]]/Table2[[#This Row],[Area(hectare)]],""),Table2[[#This Row],[Yield]])</f>
        <v>1.232</v>
      </c>
      <c r="T158" s="13">
        <v>24.332000000000001</v>
      </c>
      <c r="U158" s="13">
        <f>IF(Table2[[#This Row],[Avg_Temperature(°C)]]="",IFERROR((Table2[[#This Row],[Max_Temperature(°C)]]+Table2[[#This Row],[Min_Temperature(°C)]])/2,""),Table2[[#This Row],[Avg_Temperature(°C)]])</f>
        <v>24.332000000000001</v>
      </c>
      <c r="V158" s="13">
        <v>33.325000000000003</v>
      </c>
      <c r="W158" s="13">
        <f>IF(Table2[[#This Row],[Max_Temperature(°C)]]="",_xlfn.XLOOKUP(Table2[[#This Row],[State]],'pivot tables'!$T$2:$T$33,'pivot tables'!$V$2:$V$33),Table2[[#This Row],[Max_Temperature(°C)]])</f>
        <v>33.325000000000003</v>
      </c>
      <c r="X158" s="13">
        <v>15.952</v>
      </c>
      <c r="Y158" s="31">
        <f>IF(Table2[[#This Row],[Min_Temperature(°C)]]="",_xlfn.XLOOKUP(Table2[[#This Row],[State]],'pivot tables'!$T$2:$T$33,'pivot tables'!$W$2:$W$33),Table2[[#This Row],[Min_Temperature(°C)]])</f>
        <v>15.952</v>
      </c>
    </row>
    <row r="159" spans="1:25" x14ac:dyDescent="0.3">
      <c r="A159" s="5" t="s">
        <v>22</v>
      </c>
      <c r="B159" s="4">
        <v>2013</v>
      </c>
      <c r="C159" s="5" t="s">
        <v>49</v>
      </c>
      <c r="D159" s="5" t="str">
        <f>PROPER(TRIM(Table2[[#This Row],[Season]]))</f>
        <v>Kharif</v>
      </c>
      <c r="E159" s="5" t="str">
        <f>IF(Table2[[#This Row],[Season]]="",_xlfn.XLOOKUP(Table2[[#This Row],[State]],'pivot tables'!$F$3:$F$33,'pivot tables'!$G$3:$G$33),Table2[[#This Row],[Season]])</f>
        <v>Kharif</v>
      </c>
      <c r="F159" s="5" t="s">
        <v>37</v>
      </c>
      <c r="G159" s="16">
        <v>18</v>
      </c>
      <c r="H159" s="16">
        <f>IF(Table2[[#This Row],[Area(hectare)]]="",IFERROR(Table2[[#This Row],[Production(Tones)]]/Table2[[#This Row],[Yield blanks]],""),Table2[[#This Row],[Area(hectare)]])</f>
        <v>18</v>
      </c>
      <c r="I159" s="16">
        <v>14</v>
      </c>
      <c r="J159" s="16">
        <f>IF(Table2[[#This Row],[Production(Tones)]]="",Table2[[#This Row],[Area Blanks]]*Table2[[#This Row],[Yield]],Table2[[#This Row],[Production(Tones)]])</f>
        <v>14</v>
      </c>
      <c r="K159" s="13">
        <v>3642.6</v>
      </c>
      <c r="L159" s="13">
        <f>IF(Table2[[#This Row],[Annual_Rainfall(mm)]]="",_xlfn.XLOOKUP(Table2[[#This Row],[State]],'pivot tables'!$J$3:$J$32,'pivot tables'!$K$3:$K$32),Table2[[#This Row],[Annual_Rainfall(mm)]])</f>
        <v>3642.6</v>
      </c>
      <c r="M159" s="13" t="str">
        <f>Table2[[#This Row],[Crop]]&amp;Table2[[#This Row],[State]]</f>
        <v>RagiGoa</v>
      </c>
      <c r="N159" s="13">
        <v>2600.8200000000002</v>
      </c>
      <c r="O159" s="13">
        <f>IF(Table2[[#This Row],[Fertilizer(kg)]]="",_xlfn.XLOOKUP(Table2[[#This Row],[crop&amp;state]],'pivot tables'!$O$3:$O$151,'pivot tables'!$P$3:$P$151),Table2[[#This Row],[Fertilizer(kg)]])</f>
        <v>2600.8200000000002</v>
      </c>
      <c r="P159" s="13" t="s">
        <v>165</v>
      </c>
      <c r="Q159" s="13" t="str">
        <f>IF(Table2[[#This Row],[Pesticide(kg)]]="",_xlfn.XLOOKUP(Table2[[#This Row],[crop&amp;state]],'pivot tables'!$O$3:$O$151,'pivot tables'!$Q$3:$Q$151),Table2[[#This Row],[Pesticide(kg)]])</f>
        <v>4.86</v>
      </c>
      <c r="R159" s="13">
        <v>1.0149999999999999</v>
      </c>
      <c r="S159" s="13">
        <f>IF(Table2[[#This Row],[Yield]]="",IFERROR(Table2[[#This Row],[Production(Tones)]]/Table2[[#This Row],[Area(hectare)]],""),Table2[[#This Row],[Yield]])</f>
        <v>1.0149999999999999</v>
      </c>
      <c r="T159" s="13">
        <v>24.986000000000001</v>
      </c>
      <c r="U159" s="13">
        <f>IF(Table2[[#This Row],[Avg_Temperature(°C)]]="",IFERROR((Table2[[#This Row],[Max_Temperature(°C)]]+Table2[[#This Row],[Min_Temperature(°C)]])/2,""),Table2[[#This Row],[Avg_Temperature(°C)]])</f>
        <v>24.986000000000001</v>
      </c>
      <c r="V159" s="13">
        <v>34.183999999999997</v>
      </c>
      <c r="W159" s="13">
        <f>IF(Table2[[#This Row],[Max_Temperature(°C)]]="",_xlfn.XLOOKUP(Table2[[#This Row],[State]],'pivot tables'!$T$2:$T$33,'pivot tables'!$V$2:$V$33),Table2[[#This Row],[Max_Temperature(°C)]])</f>
        <v>34.183999999999997</v>
      </c>
      <c r="X159" s="13">
        <v>17.577999999999999</v>
      </c>
      <c r="Y159" s="31">
        <f>IF(Table2[[#This Row],[Min_Temperature(°C)]]="",_xlfn.XLOOKUP(Table2[[#This Row],[State]],'pivot tables'!$T$2:$T$33,'pivot tables'!$W$2:$W$33),Table2[[#This Row],[Min_Temperature(°C)]])</f>
        <v>17.577999999999999</v>
      </c>
    </row>
    <row r="160" spans="1:25" x14ac:dyDescent="0.3">
      <c r="A160" s="5" t="s">
        <v>13</v>
      </c>
      <c r="B160" s="4">
        <v>2013</v>
      </c>
      <c r="C160" s="5" t="s">
        <v>49</v>
      </c>
      <c r="D160" s="5" t="str">
        <f>PROPER(TRIM(Table2[[#This Row],[Season]]))</f>
        <v>Kharif</v>
      </c>
      <c r="E160" s="5" t="str">
        <f>IF(Table2[[#This Row],[Season]]="",_xlfn.XLOOKUP(Table2[[#This Row],[State]],'pivot tables'!$F$3:$F$33,'pivot tables'!$G$3:$G$33),Table2[[#This Row],[Season]])</f>
        <v>Kharif</v>
      </c>
      <c r="F160" s="5" t="s">
        <v>37</v>
      </c>
      <c r="G160" s="16">
        <v>28330</v>
      </c>
      <c r="H160" s="16">
        <f>IF(Table2[[#This Row],[Area(hectare)]]="",IFERROR(Table2[[#This Row],[Production(Tones)]]/Table2[[#This Row],[Yield blanks]],""),Table2[[#This Row],[Area(hectare)]])</f>
        <v>28330</v>
      </c>
      <c r="I160" s="16">
        <v>80114</v>
      </c>
      <c r="J160" s="16">
        <f>IF(Table2[[#This Row],[Production(Tones)]]="",Table2[[#This Row],[Area Blanks]]*Table2[[#This Row],[Yield]],Table2[[#This Row],[Production(Tones)]])</f>
        <v>80114</v>
      </c>
      <c r="K160" s="13">
        <v>3642.6</v>
      </c>
      <c r="L160" s="13">
        <f>IF(Table2[[#This Row],[Annual_Rainfall(mm)]]="",_xlfn.XLOOKUP(Table2[[#This Row],[State]],'pivot tables'!$J$3:$J$32,'pivot tables'!$K$3:$K$32),Table2[[#This Row],[Annual_Rainfall(mm)]])</f>
        <v>3642.6</v>
      </c>
      <c r="M160" s="13" t="str">
        <f>Table2[[#This Row],[Crop]]&amp;Table2[[#This Row],[State]]</f>
        <v>RiceGoa</v>
      </c>
      <c r="N160" s="13">
        <v>4093401.7</v>
      </c>
      <c r="O160" s="13">
        <f>IF(Table2[[#This Row],[Fertilizer(kg)]]="",_xlfn.XLOOKUP(Table2[[#This Row],[crop&amp;state]],'pivot tables'!$O$3:$O$151,'pivot tables'!$P$3:$P$151),Table2[[#This Row],[Fertilizer(kg)]])</f>
        <v>4093401.7</v>
      </c>
      <c r="P160" s="13">
        <v>7649.1</v>
      </c>
      <c r="Q160" s="13">
        <f>IF(Table2[[#This Row],[Pesticide(kg)]]="",_xlfn.XLOOKUP(Table2[[#This Row],[crop&amp;state]],'pivot tables'!$O$3:$O$151,'pivot tables'!$Q$3:$Q$151),Table2[[#This Row],[Pesticide(kg)]])</f>
        <v>7649.1</v>
      </c>
      <c r="R160" s="13">
        <v>2.82</v>
      </c>
      <c r="S160" s="13">
        <f>IF(Table2[[#This Row],[Yield]]="",IFERROR(Table2[[#This Row],[Production(Tones)]]/Table2[[#This Row],[Area(hectare)]],""),Table2[[#This Row],[Yield]])</f>
        <v>2.82</v>
      </c>
      <c r="T160" s="13"/>
      <c r="U160" s="13">
        <f>IF(Table2[[#This Row],[Avg_Temperature(°C)]]="",IFERROR((Table2[[#This Row],[Max_Temperature(°C)]]+Table2[[#This Row],[Min_Temperature(°C)]])/2,""),Table2[[#This Row],[Avg_Temperature(°C)]])</f>
        <v>25.881</v>
      </c>
      <c r="V160" s="13">
        <v>34.183999999999997</v>
      </c>
      <c r="W160" s="13">
        <f>IF(Table2[[#This Row],[Max_Temperature(°C)]]="",_xlfn.XLOOKUP(Table2[[#This Row],[State]],'pivot tables'!$T$2:$T$33,'pivot tables'!$V$2:$V$33),Table2[[#This Row],[Max_Temperature(°C)]])</f>
        <v>34.183999999999997</v>
      </c>
      <c r="X160" s="13">
        <v>17.577999999999999</v>
      </c>
      <c r="Y160" s="31">
        <f>IF(Table2[[#This Row],[Min_Temperature(°C)]]="",_xlfn.XLOOKUP(Table2[[#This Row],[State]],'pivot tables'!$T$2:$T$33,'pivot tables'!$W$2:$W$33),Table2[[#This Row],[Min_Temperature(°C)]])</f>
        <v>17.577999999999999</v>
      </c>
    </row>
    <row r="161" spans="1:25" x14ac:dyDescent="0.3">
      <c r="A161" s="5" t="s">
        <v>13</v>
      </c>
      <c r="B161" s="4">
        <v>2013</v>
      </c>
      <c r="C161" s="5" t="s">
        <v>27</v>
      </c>
      <c r="D161" s="5" t="str">
        <f>PROPER(TRIM(Table2[[#This Row],[Season]]))</f>
        <v>Rabi</v>
      </c>
      <c r="E161" s="5" t="str">
        <f>IF(Table2[[#This Row],[Season]]="",_xlfn.XLOOKUP(Table2[[#This Row],[State]],'pivot tables'!$F$3:$F$33,'pivot tables'!$G$3:$G$33),Table2[[#This Row],[Season]])</f>
        <v>Rabi</v>
      </c>
      <c r="F161" s="5" t="s">
        <v>37</v>
      </c>
      <c r="G161" s="16">
        <v>14490</v>
      </c>
      <c r="H161" s="16">
        <f>IF(Table2[[#This Row],[Area(hectare)]]="",IFERROR(Table2[[#This Row],[Production(Tones)]]/Table2[[#This Row],[Yield blanks]],""),Table2[[#This Row],[Area(hectare)]])</f>
        <v>14490</v>
      </c>
      <c r="I161" s="16">
        <v>46397</v>
      </c>
      <c r="J161" s="16">
        <f>IF(Table2[[#This Row],[Production(Tones)]]="",Table2[[#This Row],[Area Blanks]]*Table2[[#This Row],[Yield]],Table2[[#This Row],[Production(Tones)]])</f>
        <v>46397</v>
      </c>
      <c r="K161" s="13">
        <v>3642.6</v>
      </c>
      <c r="L161" s="13">
        <f>IF(Table2[[#This Row],[Annual_Rainfall(mm)]]="",_xlfn.XLOOKUP(Table2[[#This Row],[State]],'pivot tables'!$J$3:$J$32,'pivot tables'!$K$3:$K$32),Table2[[#This Row],[Annual_Rainfall(mm)]])</f>
        <v>3642.6</v>
      </c>
      <c r="M161" s="13" t="str">
        <f>Table2[[#This Row],[Crop]]&amp;Table2[[#This Row],[State]]</f>
        <v>RiceGoa</v>
      </c>
      <c r="N161" s="13">
        <v>2093660.1</v>
      </c>
      <c r="O161" s="13">
        <f>IF(Table2[[#This Row],[Fertilizer(kg)]]="",_xlfn.XLOOKUP(Table2[[#This Row],[crop&amp;state]],'pivot tables'!$O$3:$O$151,'pivot tables'!$P$3:$P$151),Table2[[#This Row],[Fertilizer(kg)]])</f>
        <v>2093660.1</v>
      </c>
      <c r="P161" s="13">
        <v>3912.3</v>
      </c>
      <c r="Q161" s="13">
        <f>IF(Table2[[#This Row],[Pesticide(kg)]]="",_xlfn.XLOOKUP(Table2[[#This Row],[crop&amp;state]],'pivot tables'!$O$3:$O$151,'pivot tables'!$Q$3:$Q$151),Table2[[#This Row],[Pesticide(kg)]])</f>
        <v>3912.3</v>
      </c>
      <c r="R161" s="13">
        <v>3.2050000000000001</v>
      </c>
      <c r="S161" s="13">
        <f>IF(Table2[[#This Row],[Yield]]="",IFERROR(Table2[[#This Row],[Production(Tones)]]/Table2[[#This Row],[Area(hectare)]],""),Table2[[#This Row],[Yield]])</f>
        <v>3.2050000000000001</v>
      </c>
      <c r="T161" s="13">
        <v>24.986000000000001</v>
      </c>
      <c r="U161" s="13">
        <f>IF(Table2[[#This Row],[Avg_Temperature(°C)]]="",IFERROR((Table2[[#This Row],[Max_Temperature(°C)]]+Table2[[#This Row],[Min_Temperature(°C)]])/2,""),Table2[[#This Row],[Avg_Temperature(°C)]])</f>
        <v>24.986000000000001</v>
      </c>
      <c r="V161" s="13">
        <v>34.183999999999997</v>
      </c>
      <c r="W161" s="13">
        <f>IF(Table2[[#This Row],[Max_Temperature(°C)]]="",_xlfn.XLOOKUP(Table2[[#This Row],[State]],'pivot tables'!$T$2:$T$33,'pivot tables'!$V$2:$V$33),Table2[[#This Row],[Max_Temperature(°C)]])</f>
        <v>34.183999999999997</v>
      </c>
      <c r="X161" s="13">
        <v>17.577999999999999</v>
      </c>
      <c r="Y161" s="31">
        <f>IF(Table2[[#This Row],[Min_Temperature(°C)]]="",_xlfn.XLOOKUP(Table2[[#This Row],[State]],'pivot tables'!$T$2:$T$33,'pivot tables'!$W$2:$W$33),Table2[[#This Row],[Min_Temperature(°C)]])</f>
        <v>17.577999999999999</v>
      </c>
    </row>
    <row r="162" spans="1:25" x14ac:dyDescent="0.3">
      <c r="A162" s="5" t="s">
        <v>18</v>
      </c>
      <c r="B162" s="4">
        <v>2013</v>
      </c>
      <c r="C162" s="5" t="s">
        <v>705</v>
      </c>
      <c r="D162" s="5" t="str">
        <f>PROPER(TRIM(Table2[[#This Row],[Season]]))</f>
        <v>Whole Year</v>
      </c>
      <c r="E162" s="5" t="str">
        <f>IF(Table2[[#This Row],[Season]]="",_xlfn.XLOOKUP(Table2[[#This Row],[State]],'pivot tables'!$F$3:$F$33,'pivot tables'!$G$3:$G$33),Table2[[#This Row],[Season]])</f>
        <v>Whole Year</v>
      </c>
      <c r="F162" s="5" t="s">
        <v>37</v>
      </c>
      <c r="G162" s="16">
        <v>872</v>
      </c>
      <c r="H162" s="16">
        <f>IF(Table2[[#This Row],[Area(hectare)]]="",IFERROR(Table2[[#This Row],[Production(Tones)]]/Table2[[#This Row],[Yield blanks]],""),Table2[[#This Row],[Area(hectare)]])</f>
        <v>872</v>
      </c>
      <c r="I162" s="16">
        <v>47669</v>
      </c>
      <c r="J162" s="16">
        <f>IF(Table2[[#This Row],[Production(Tones)]]="",Table2[[#This Row],[Area Blanks]]*Table2[[#This Row],[Yield]],Table2[[#This Row],[Production(Tones)]])</f>
        <v>47669</v>
      </c>
      <c r="K162" s="13"/>
      <c r="L162" s="13">
        <f>IF(Table2[[#This Row],[Annual_Rainfall(mm)]]="",_xlfn.XLOOKUP(Table2[[#This Row],[State]],'pivot tables'!$J$3:$J$32,'pivot tables'!$K$3:$K$32),Table2[[#This Row],[Annual_Rainfall(mm)]])</f>
        <v>3209.9868750000001</v>
      </c>
      <c r="M162" s="13" t="str">
        <f>Table2[[#This Row],[Crop]]&amp;Table2[[#This Row],[State]]</f>
        <v>SugarcaneGoa</v>
      </c>
      <c r="N162" s="13">
        <v>125995.28</v>
      </c>
      <c r="O162" s="13">
        <f>IF(Table2[[#This Row],[Fertilizer(kg)]]="",_xlfn.XLOOKUP(Table2[[#This Row],[crop&amp;state]],'pivot tables'!$O$3:$O$151,'pivot tables'!$P$3:$P$151),Table2[[#This Row],[Fertilizer(kg)]])</f>
        <v>125995.28</v>
      </c>
      <c r="P162" s="13">
        <v>235.44</v>
      </c>
      <c r="Q162" s="13">
        <f>IF(Table2[[#This Row],[Pesticide(kg)]]="",_xlfn.XLOOKUP(Table2[[#This Row],[crop&amp;state]],'pivot tables'!$O$3:$O$151,'pivot tables'!$Q$3:$Q$151),Table2[[#This Row],[Pesticide(kg)]])</f>
        <v>235.44</v>
      </c>
      <c r="R162" s="13">
        <v>48.06</v>
      </c>
      <c r="S162" s="13">
        <f>IF(Table2[[#This Row],[Yield]]="",IFERROR(Table2[[#This Row],[Production(Tones)]]/Table2[[#This Row],[Area(hectare)]],""),Table2[[#This Row],[Yield]])</f>
        <v>48.06</v>
      </c>
      <c r="T162" s="13">
        <v>24.986000000000001</v>
      </c>
      <c r="U162" s="13">
        <f>IF(Table2[[#This Row],[Avg_Temperature(°C)]]="",IFERROR((Table2[[#This Row],[Max_Temperature(°C)]]+Table2[[#This Row],[Min_Temperature(°C)]])/2,""),Table2[[#This Row],[Avg_Temperature(°C)]])</f>
        <v>24.986000000000001</v>
      </c>
      <c r="V162" s="13">
        <v>34.183999999999997</v>
      </c>
      <c r="W162" s="13">
        <f>IF(Table2[[#This Row],[Max_Temperature(°C)]]="",_xlfn.XLOOKUP(Table2[[#This Row],[State]],'pivot tables'!$T$2:$T$33,'pivot tables'!$V$2:$V$33),Table2[[#This Row],[Max_Temperature(°C)]])</f>
        <v>34.183999999999997</v>
      </c>
      <c r="X162" s="13">
        <v>17.577999999999999</v>
      </c>
      <c r="Y162" s="31">
        <f>IF(Table2[[#This Row],[Min_Temperature(°C)]]="",_xlfn.XLOOKUP(Table2[[#This Row],[State]],'pivot tables'!$T$2:$T$33,'pivot tables'!$W$2:$W$33),Table2[[#This Row],[Min_Temperature(°C)]])</f>
        <v>17.577999999999999</v>
      </c>
    </row>
    <row r="163" spans="1:25" x14ac:dyDescent="0.3">
      <c r="A163" s="5" t="s">
        <v>22</v>
      </c>
      <c r="B163" s="4">
        <v>2013</v>
      </c>
      <c r="C163" s="5" t="s">
        <v>49</v>
      </c>
      <c r="D163" s="5" t="str">
        <f>PROPER(TRIM(Table2[[#This Row],[Season]]))</f>
        <v>Kharif</v>
      </c>
      <c r="E163" s="5" t="str">
        <f>IF(Table2[[#This Row],[Season]]="",_xlfn.XLOOKUP(Table2[[#This Row],[State]],'pivot tables'!$F$3:$F$33,'pivot tables'!$G$3:$G$33),Table2[[#This Row],[Season]])</f>
        <v>Kharif</v>
      </c>
      <c r="F163" s="5" t="s">
        <v>23</v>
      </c>
      <c r="G163" s="16">
        <v>639203</v>
      </c>
      <c r="H163" s="16">
        <f>IF(Table2[[#This Row],[Area(hectare)]]="",IFERROR(Table2[[#This Row],[Production(Tones)]]/Table2[[#This Row],[Yield blanks]],""),Table2[[#This Row],[Area(hectare)]])</f>
        <v>639203</v>
      </c>
      <c r="I163" s="16">
        <v>1207396</v>
      </c>
      <c r="J163" s="16">
        <f>IF(Table2[[#This Row],[Production(Tones)]]="",Table2[[#This Row],[Area Blanks]]*Table2[[#This Row],[Yield]],Table2[[#This Row],[Production(Tones)]])</f>
        <v>1207396</v>
      </c>
      <c r="K163" s="13">
        <v>1235.5999999999999</v>
      </c>
      <c r="L163" s="13">
        <f>IF(Table2[[#This Row],[Annual_Rainfall(mm)]]="",_xlfn.XLOOKUP(Table2[[#This Row],[State]],'pivot tables'!$J$3:$J$32,'pivot tables'!$K$3:$K$32),Table2[[#This Row],[Annual_Rainfall(mm)]])</f>
        <v>1235.5999999999999</v>
      </c>
      <c r="M163" s="13" t="str">
        <f>Table2[[#This Row],[Crop]]&amp;Table2[[#This Row],[State]]</f>
        <v>RagiKarnataka</v>
      </c>
      <c r="N163" s="13">
        <v>92358441.469999999</v>
      </c>
      <c r="O163" s="13">
        <f>IF(Table2[[#This Row],[Fertilizer(kg)]]="",_xlfn.XLOOKUP(Table2[[#This Row],[crop&amp;state]],'pivot tables'!$O$3:$O$151,'pivot tables'!$P$3:$P$151),Table2[[#This Row],[Fertilizer(kg)]])</f>
        <v>92358441.469999999</v>
      </c>
      <c r="P163" s="13">
        <v>172584.81</v>
      </c>
      <c r="Q163" s="13">
        <f>IF(Table2[[#This Row],[Pesticide(kg)]]="",_xlfn.XLOOKUP(Table2[[#This Row],[crop&amp;state]],'pivot tables'!$O$3:$O$151,'pivot tables'!$Q$3:$Q$151),Table2[[#This Row],[Pesticide(kg)]])</f>
        <v>172584.81</v>
      </c>
      <c r="R163" s="13">
        <v>1.74</v>
      </c>
      <c r="S163" s="13">
        <f>IF(Table2[[#This Row],[Yield]]="",IFERROR(Table2[[#This Row],[Production(Tones)]]/Table2[[#This Row],[Area(hectare)]],""),Table2[[#This Row],[Yield]])</f>
        <v>1.74</v>
      </c>
      <c r="T163" s="13">
        <v>25.431999999999999</v>
      </c>
      <c r="U163" s="13">
        <f>IF(Table2[[#This Row],[Avg_Temperature(°C)]]="",IFERROR((Table2[[#This Row],[Max_Temperature(°C)]]+Table2[[#This Row],[Min_Temperature(°C)]])/2,""),Table2[[#This Row],[Avg_Temperature(°C)]])</f>
        <v>25.431999999999999</v>
      </c>
      <c r="V163" s="13">
        <v>35.368000000000002</v>
      </c>
      <c r="W163" s="13">
        <f>IF(Table2[[#This Row],[Max_Temperature(°C)]]="",_xlfn.XLOOKUP(Table2[[#This Row],[State]],'pivot tables'!$T$2:$T$33,'pivot tables'!$V$2:$V$33),Table2[[#This Row],[Max_Temperature(°C)]])</f>
        <v>35.368000000000002</v>
      </c>
      <c r="X163" s="13" t="s">
        <v>167</v>
      </c>
      <c r="Y163" s="31" t="str">
        <f>IF(Table2[[#This Row],[Min_Temperature(°C)]]="",_xlfn.XLOOKUP(Table2[[#This Row],[State]],'pivot tables'!$T$2:$T$33,'pivot tables'!$W$2:$W$33),Table2[[#This Row],[Min_Temperature(°C)]])</f>
        <v>16.71</v>
      </c>
    </row>
    <row r="164" spans="1:25" x14ac:dyDescent="0.3">
      <c r="A164" s="5" t="s">
        <v>22</v>
      </c>
      <c r="B164" s="4">
        <v>2013</v>
      </c>
      <c r="C164" s="5" t="s">
        <v>27</v>
      </c>
      <c r="D164" s="5" t="str">
        <f>PROPER(TRIM(Table2[[#This Row],[Season]]))</f>
        <v>Rabi</v>
      </c>
      <c r="E164" s="5" t="str">
        <f>IF(Table2[[#This Row],[Season]]="",_xlfn.XLOOKUP(Table2[[#This Row],[State]],'pivot tables'!$F$3:$F$33,'pivot tables'!$G$3:$G$33),Table2[[#This Row],[Season]])</f>
        <v>Rabi</v>
      </c>
      <c r="F164" s="5" t="s">
        <v>23</v>
      </c>
      <c r="G164" s="16">
        <v>24916</v>
      </c>
      <c r="H164" s="16">
        <f>IF(Table2[[#This Row],[Area(hectare)]]="",IFERROR(Table2[[#This Row],[Production(Tones)]]/Table2[[#This Row],[Yield blanks]],""),Table2[[#This Row],[Area(hectare)]])</f>
        <v>24916</v>
      </c>
      <c r="I164" s="16">
        <v>36353</v>
      </c>
      <c r="J164" s="16">
        <f>IF(Table2[[#This Row],[Production(Tones)]]="",Table2[[#This Row],[Area Blanks]]*Table2[[#This Row],[Yield]],Table2[[#This Row],[Production(Tones)]])</f>
        <v>36353</v>
      </c>
      <c r="K164" s="13">
        <v>1235.5999999999999</v>
      </c>
      <c r="L164" s="13">
        <f>IF(Table2[[#This Row],[Annual_Rainfall(mm)]]="",_xlfn.XLOOKUP(Table2[[#This Row],[State]],'pivot tables'!$J$3:$J$32,'pivot tables'!$K$3:$K$32),Table2[[#This Row],[Annual_Rainfall(mm)]])</f>
        <v>1235.5999999999999</v>
      </c>
      <c r="M164" s="13" t="str">
        <f>Table2[[#This Row],[Crop]]&amp;Table2[[#This Row],[State]]</f>
        <v>RagiKarnataka</v>
      </c>
      <c r="N164" s="13">
        <v>3600112.84</v>
      </c>
      <c r="O164" s="13">
        <f>IF(Table2[[#This Row],[Fertilizer(kg)]]="",_xlfn.XLOOKUP(Table2[[#This Row],[crop&amp;state]],'pivot tables'!$O$3:$O$151,'pivot tables'!$P$3:$P$151),Table2[[#This Row],[Fertilizer(kg)]])</f>
        <v>3600112.84</v>
      </c>
      <c r="P164" s="13">
        <v>6727.32</v>
      </c>
      <c r="Q164" s="13">
        <f>IF(Table2[[#This Row],[Pesticide(kg)]]="",_xlfn.XLOOKUP(Table2[[#This Row],[crop&amp;state]],'pivot tables'!$O$3:$O$151,'pivot tables'!$Q$3:$Q$151),Table2[[#This Row],[Pesticide(kg)]])</f>
        <v>6727.32</v>
      </c>
      <c r="R164" s="13">
        <v>1.498</v>
      </c>
      <c r="S164" s="13">
        <f>IF(Table2[[#This Row],[Yield]]="",IFERROR(Table2[[#This Row],[Production(Tones)]]/Table2[[#This Row],[Area(hectare)]],""),Table2[[#This Row],[Yield]])</f>
        <v>1.498</v>
      </c>
      <c r="T164" s="13">
        <v>25.431999999999999</v>
      </c>
      <c r="U164" s="13">
        <f>IF(Table2[[#This Row],[Avg_Temperature(°C)]]="",IFERROR((Table2[[#This Row],[Max_Temperature(°C)]]+Table2[[#This Row],[Min_Temperature(°C)]])/2,""),Table2[[#This Row],[Avg_Temperature(°C)]])</f>
        <v>25.431999999999999</v>
      </c>
      <c r="V164" s="13">
        <v>35.368000000000002</v>
      </c>
      <c r="W164" s="13">
        <f>IF(Table2[[#This Row],[Max_Temperature(°C)]]="",_xlfn.XLOOKUP(Table2[[#This Row],[State]],'pivot tables'!$T$2:$T$33,'pivot tables'!$V$2:$V$33),Table2[[#This Row],[Max_Temperature(°C)]])</f>
        <v>35.368000000000002</v>
      </c>
      <c r="X164" s="13">
        <v>16.709</v>
      </c>
      <c r="Y164" s="31">
        <f>IF(Table2[[#This Row],[Min_Temperature(°C)]]="",_xlfn.XLOOKUP(Table2[[#This Row],[State]],'pivot tables'!$T$2:$T$33,'pivot tables'!$W$2:$W$33),Table2[[#This Row],[Min_Temperature(°C)]])</f>
        <v>16.709</v>
      </c>
    </row>
    <row r="165" spans="1:25" x14ac:dyDescent="0.3">
      <c r="A165" s="5" t="s">
        <v>22</v>
      </c>
      <c r="B165" s="4">
        <v>2013</v>
      </c>
      <c r="C165" s="5" t="s">
        <v>120</v>
      </c>
      <c r="D165" s="5" t="str">
        <f>PROPER(TRIM(Table2[[#This Row],[Season]]))</f>
        <v>Summer</v>
      </c>
      <c r="E165" s="5" t="str">
        <f>IF(Table2[[#This Row],[Season]]="",_xlfn.XLOOKUP(Table2[[#This Row],[State]],'pivot tables'!$F$3:$F$33,'pivot tables'!$G$3:$G$33),Table2[[#This Row],[Season]])</f>
        <v>Summer</v>
      </c>
      <c r="F165" s="5" t="s">
        <v>23</v>
      </c>
      <c r="G165" s="16">
        <v>7312</v>
      </c>
      <c r="H165" s="16">
        <f>IF(Table2[[#This Row],[Area(hectare)]]="",IFERROR(Table2[[#This Row],[Production(Tones)]]/Table2[[#This Row],[Yield blanks]],""),Table2[[#This Row],[Area(hectare)]])</f>
        <v>7312</v>
      </c>
      <c r="I165" s="16">
        <v>14363</v>
      </c>
      <c r="J165" s="16">
        <f>IF(Table2[[#This Row],[Production(Tones)]]="",Table2[[#This Row],[Area Blanks]]*Table2[[#This Row],[Yield]],Table2[[#This Row],[Production(Tones)]])</f>
        <v>14363</v>
      </c>
      <c r="K165" s="13">
        <v>1235.5999999999999</v>
      </c>
      <c r="L165" s="13">
        <f>IF(Table2[[#This Row],[Annual_Rainfall(mm)]]="",_xlfn.XLOOKUP(Table2[[#This Row],[State]],'pivot tables'!$J$3:$J$32,'pivot tables'!$K$3:$K$32),Table2[[#This Row],[Annual_Rainfall(mm)]])</f>
        <v>1235.5999999999999</v>
      </c>
      <c r="M165" s="13" t="str">
        <f>Table2[[#This Row],[Crop]]&amp;Table2[[#This Row],[State]]</f>
        <v>RagiKarnataka</v>
      </c>
      <c r="N165" s="13">
        <v>1056510.8799999999</v>
      </c>
      <c r="O165" s="13">
        <f>IF(Table2[[#This Row],[Fertilizer(kg)]]="",_xlfn.XLOOKUP(Table2[[#This Row],[crop&amp;state]],'pivot tables'!$O$3:$O$151,'pivot tables'!$P$3:$P$151),Table2[[#This Row],[Fertilizer(kg)]])</f>
        <v>1056510.8799999999</v>
      </c>
      <c r="P165" s="13">
        <v>1974.24</v>
      </c>
      <c r="Q165" s="13">
        <f>IF(Table2[[#This Row],[Pesticide(kg)]]="",_xlfn.XLOOKUP(Table2[[#This Row],[crop&amp;state]],'pivot tables'!$O$3:$O$151,'pivot tables'!$Q$3:$Q$151),Table2[[#This Row],[Pesticide(kg)]])</f>
        <v>1974.24</v>
      </c>
      <c r="R165" s="13">
        <v>1.978</v>
      </c>
      <c r="S165" s="13">
        <f>IF(Table2[[#This Row],[Yield]]="",IFERROR(Table2[[#This Row],[Production(Tones)]]/Table2[[#This Row],[Area(hectare)]],""),Table2[[#This Row],[Yield]])</f>
        <v>1.978</v>
      </c>
      <c r="T165" s="13">
        <v>25.431999999999999</v>
      </c>
      <c r="U165" s="13">
        <f>IF(Table2[[#This Row],[Avg_Temperature(°C)]]="",IFERROR((Table2[[#This Row],[Max_Temperature(°C)]]+Table2[[#This Row],[Min_Temperature(°C)]])/2,""),Table2[[#This Row],[Avg_Temperature(°C)]])</f>
        <v>25.431999999999999</v>
      </c>
      <c r="V165" s="13">
        <v>35.368000000000002</v>
      </c>
      <c r="W165" s="13">
        <f>IF(Table2[[#This Row],[Max_Temperature(°C)]]="",_xlfn.XLOOKUP(Table2[[#This Row],[State]],'pivot tables'!$T$2:$T$33,'pivot tables'!$V$2:$V$33),Table2[[#This Row],[Max_Temperature(°C)]])</f>
        <v>35.368000000000002</v>
      </c>
      <c r="X165" s="13">
        <v>16.709</v>
      </c>
      <c r="Y165" s="31">
        <f>IF(Table2[[#This Row],[Min_Temperature(°C)]]="",_xlfn.XLOOKUP(Table2[[#This Row],[State]],'pivot tables'!$T$2:$T$33,'pivot tables'!$W$2:$W$33),Table2[[#This Row],[Min_Temperature(°C)]])</f>
        <v>16.709</v>
      </c>
    </row>
    <row r="166" spans="1:25" x14ac:dyDescent="0.3">
      <c r="A166" s="5" t="s">
        <v>13</v>
      </c>
      <c r="B166" s="4">
        <v>2013</v>
      </c>
      <c r="C166" s="5" t="s">
        <v>49</v>
      </c>
      <c r="D166" s="5" t="str">
        <f>PROPER(TRIM(Table2[[#This Row],[Season]]))</f>
        <v>Kharif</v>
      </c>
      <c r="E166" s="5" t="str">
        <f>IF(Table2[[#This Row],[Season]]="",_xlfn.XLOOKUP(Table2[[#This Row],[State]],'pivot tables'!$F$3:$F$33,'pivot tables'!$G$3:$G$33),Table2[[#This Row],[Season]])</f>
        <v>Kharif</v>
      </c>
      <c r="F166" s="5" t="s">
        <v>23</v>
      </c>
      <c r="G166" s="16">
        <v>1035111</v>
      </c>
      <c r="H166" s="16">
        <f>IF(Table2[[#This Row],[Area(hectare)]]="",IFERROR(Table2[[#This Row],[Production(Tones)]]/Table2[[#This Row],[Yield blanks]],""),Table2[[#This Row],[Area(hectare)]])</f>
        <v>1035111</v>
      </c>
      <c r="I166" s="16">
        <v>3057894</v>
      </c>
      <c r="J166" s="16">
        <f>IF(Table2[[#This Row],[Production(Tones)]]="",Table2[[#This Row],[Area Blanks]]*Table2[[#This Row],[Yield]],Table2[[#This Row],[Production(Tones)]])</f>
        <v>3057894</v>
      </c>
      <c r="K166" s="13">
        <v>1235.5999999999999</v>
      </c>
      <c r="L166" s="13">
        <f>IF(Table2[[#This Row],[Annual_Rainfall(mm)]]="",_xlfn.XLOOKUP(Table2[[#This Row],[State]],'pivot tables'!$J$3:$J$32,'pivot tables'!$K$3:$K$32),Table2[[#This Row],[Annual_Rainfall(mm)]])</f>
        <v>1235.5999999999999</v>
      </c>
      <c r="M166" s="13" t="str">
        <f>Table2[[#This Row],[Crop]]&amp;Table2[[#This Row],[State]]</f>
        <v>RiceKarnataka</v>
      </c>
      <c r="N166" s="13">
        <v>149563188.40000001</v>
      </c>
      <c r="O166" s="13">
        <f>IF(Table2[[#This Row],[Fertilizer(kg)]]="",_xlfn.XLOOKUP(Table2[[#This Row],[crop&amp;state]],'pivot tables'!$O$3:$O$151,'pivot tables'!$P$3:$P$151),Table2[[#This Row],[Fertilizer(kg)]])</f>
        <v>149563188.40000001</v>
      </c>
      <c r="P166" s="13">
        <v>279479.96999999997</v>
      </c>
      <c r="Q166" s="13">
        <f>IF(Table2[[#This Row],[Pesticide(kg)]]="",_xlfn.XLOOKUP(Table2[[#This Row],[crop&amp;state]],'pivot tables'!$O$3:$O$151,'pivot tables'!$Q$3:$Q$151),Table2[[#This Row],[Pesticide(kg)]])</f>
        <v>279479.96999999997</v>
      </c>
      <c r="R166" s="13">
        <v>2.7930000000000001</v>
      </c>
      <c r="S166" s="13">
        <f>IF(Table2[[#This Row],[Yield]]="",IFERROR(Table2[[#This Row],[Production(Tones)]]/Table2[[#This Row],[Area(hectare)]],""),Table2[[#This Row],[Yield]])</f>
        <v>2.7930000000000001</v>
      </c>
      <c r="T166" s="13">
        <v>25.431999999999999</v>
      </c>
      <c r="U166" s="13">
        <f>IF(Table2[[#This Row],[Avg_Temperature(°C)]]="",IFERROR((Table2[[#This Row],[Max_Temperature(°C)]]+Table2[[#This Row],[Min_Temperature(°C)]])/2,""),Table2[[#This Row],[Avg_Temperature(°C)]])</f>
        <v>25.431999999999999</v>
      </c>
      <c r="V166" s="13">
        <v>35.368000000000002</v>
      </c>
      <c r="W166" s="13">
        <f>IF(Table2[[#This Row],[Max_Temperature(°C)]]="",_xlfn.XLOOKUP(Table2[[#This Row],[State]],'pivot tables'!$T$2:$T$33,'pivot tables'!$V$2:$V$33),Table2[[#This Row],[Max_Temperature(°C)]])</f>
        <v>35.368000000000002</v>
      </c>
      <c r="X166" s="13">
        <v>16.709</v>
      </c>
      <c r="Y166" s="31">
        <f>IF(Table2[[#This Row],[Min_Temperature(°C)]]="",_xlfn.XLOOKUP(Table2[[#This Row],[State]],'pivot tables'!$T$2:$T$33,'pivot tables'!$W$2:$W$33),Table2[[#This Row],[Min_Temperature(°C)]])</f>
        <v>16.709</v>
      </c>
    </row>
    <row r="167" spans="1:25" x14ac:dyDescent="0.3">
      <c r="A167" s="5" t="s">
        <v>13</v>
      </c>
      <c r="B167" s="4">
        <v>2013</v>
      </c>
      <c r="C167" s="5" t="s">
        <v>27</v>
      </c>
      <c r="D167" s="5" t="str">
        <f>PROPER(TRIM(Table2[[#This Row],[Season]]))</f>
        <v>Rabi</v>
      </c>
      <c r="E167" s="5" t="str">
        <f>IF(Table2[[#This Row],[Season]]="",_xlfn.XLOOKUP(Table2[[#This Row],[State]],'pivot tables'!$F$3:$F$33,'pivot tables'!$G$3:$G$33),Table2[[#This Row],[Season]])</f>
        <v>Rabi</v>
      </c>
      <c r="F167" s="5" t="s">
        <v>23</v>
      </c>
      <c r="G167" s="16">
        <v>40896</v>
      </c>
      <c r="H167" s="16">
        <f>IF(Table2[[#This Row],[Area(hectare)]]="",IFERROR(Table2[[#This Row],[Production(Tones)]]/Table2[[#This Row],[Yield blanks]],""),Table2[[#This Row],[Area(hectare)]])</f>
        <v>40896</v>
      </c>
      <c r="I167" s="16">
        <v>102639</v>
      </c>
      <c r="J167" s="16">
        <f>IF(Table2[[#This Row],[Production(Tones)]]="",Table2[[#This Row],[Area Blanks]]*Table2[[#This Row],[Yield]],Table2[[#This Row],[Production(Tones)]])</f>
        <v>102639</v>
      </c>
      <c r="K167" s="13">
        <v>1235.5999999999999</v>
      </c>
      <c r="L167" s="13">
        <f>IF(Table2[[#This Row],[Annual_Rainfall(mm)]]="",_xlfn.XLOOKUP(Table2[[#This Row],[State]],'pivot tables'!$J$3:$J$32,'pivot tables'!$K$3:$K$32),Table2[[#This Row],[Annual_Rainfall(mm)]])</f>
        <v>1235.5999999999999</v>
      </c>
      <c r="M167" s="13" t="str">
        <f>Table2[[#This Row],[Crop]]&amp;Table2[[#This Row],[State]]</f>
        <v>RiceKarnataka</v>
      </c>
      <c r="N167" s="13">
        <v>5909063.04</v>
      </c>
      <c r="O167" s="13">
        <f>IF(Table2[[#This Row],[Fertilizer(kg)]]="",_xlfn.XLOOKUP(Table2[[#This Row],[crop&amp;state]],'pivot tables'!$O$3:$O$151,'pivot tables'!$P$3:$P$151),Table2[[#This Row],[Fertilizer(kg)]])</f>
        <v>5909063.04</v>
      </c>
      <c r="P167" s="13">
        <v>11041.92</v>
      </c>
      <c r="Q167" s="13">
        <f>IF(Table2[[#This Row],[Pesticide(kg)]]="",_xlfn.XLOOKUP(Table2[[#This Row],[crop&amp;state]],'pivot tables'!$O$3:$O$151,'pivot tables'!$Q$3:$Q$151),Table2[[#This Row],[Pesticide(kg)]])</f>
        <v>11041.92</v>
      </c>
      <c r="R167" s="13">
        <v>2.5459999999999998</v>
      </c>
      <c r="S167" s="13">
        <f>IF(Table2[[#This Row],[Yield]]="",IFERROR(Table2[[#This Row],[Production(Tones)]]/Table2[[#This Row],[Area(hectare)]],""),Table2[[#This Row],[Yield]])</f>
        <v>2.5459999999999998</v>
      </c>
      <c r="T167" s="13">
        <v>25.431999999999999</v>
      </c>
      <c r="U167" s="13">
        <f>IF(Table2[[#This Row],[Avg_Temperature(°C)]]="",IFERROR((Table2[[#This Row],[Max_Temperature(°C)]]+Table2[[#This Row],[Min_Temperature(°C)]])/2,""),Table2[[#This Row],[Avg_Temperature(°C)]])</f>
        <v>25.431999999999999</v>
      </c>
      <c r="V167" s="13">
        <v>35.368000000000002</v>
      </c>
      <c r="W167" s="13">
        <f>IF(Table2[[#This Row],[Max_Temperature(°C)]]="",_xlfn.XLOOKUP(Table2[[#This Row],[State]],'pivot tables'!$T$2:$T$33,'pivot tables'!$V$2:$V$33),Table2[[#This Row],[Max_Temperature(°C)]])</f>
        <v>35.368000000000002</v>
      </c>
      <c r="X167" s="13">
        <v>16.709</v>
      </c>
      <c r="Y167" s="31">
        <f>IF(Table2[[#This Row],[Min_Temperature(°C)]]="",_xlfn.XLOOKUP(Table2[[#This Row],[State]],'pivot tables'!$T$2:$T$33,'pivot tables'!$W$2:$W$33),Table2[[#This Row],[Min_Temperature(°C)]])</f>
        <v>16.709</v>
      </c>
    </row>
    <row r="168" spans="1:25" x14ac:dyDescent="0.3">
      <c r="A168" s="5" t="s">
        <v>13</v>
      </c>
      <c r="B168" s="4">
        <v>2013</v>
      </c>
      <c r="C168" s="5" t="s">
        <v>120</v>
      </c>
      <c r="D168" s="5" t="str">
        <f>PROPER(TRIM(Table2[[#This Row],[Season]]))</f>
        <v>Summer</v>
      </c>
      <c r="E168" s="5" t="str">
        <f>IF(Table2[[#This Row],[Season]]="",_xlfn.XLOOKUP(Table2[[#This Row],[State]],'pivot tables'!$F$3:$F$33,'pivot tables'!$G$3:$G$33),Table2[[#This Row],[Season]])</f>
        <v>Summer</v>
      </c>
      <c r="F168" s="5" t="s">
        <v>23</v>
      </c>
      <c r="G168" s="16">
        <v>264028</v>
      </c>
      <c r="H168" s="16">
        <f>IF(Table2[[#This Row],[Area(hectare)]]="",IFERROR(Table2[[#This Row],[Production(Tones)]]/Table2[[#This Row],[Yield blanks]],""),Table2[[#This Row],[Area(hectare)]])</f>
        <v>264028</v>
      </c>
      <c r="I168" s="16">
        <v>892066</v>
      </c>
      <c r="J168" s="16">
        <f>IF(Table2[[#This Row],[Production(Tones)]]="",Table2[[#This Row],[Area Blanks]]*Table2[[#This Row],[Yield]],Table2[[#This Row],[Production(Tones)]])</f>
        <v>892066</v>
      </c>
      <c r="K168" s="13">
        <v>1235.5999999999999</v>
      </c>
      <c r="L168" s="13">
        <f>IF(Table2[[#This Row],[Annual_Rainfall(mm)]]="",_xlfn.XLOOKUP(Table2[[#This Row],[State]],'pivot tables'!$J$3:$J$32,'pivot tables'!$K$3:$K$32),Table2[[#This Row],[Annual_Rainfall(mm)]])</f>
        <v>1235.5999999999999</v>
      </c>
      <c r="M168" s="13" t="str">
        <f>Table2[[#This Row],[Crop]]&amp;Table2[[#This Row],[State]]</f>
        <v>RiceKarnataka</v>
      </c>
      <c r="N168" s="13">
        <v>38149405.719999999</v>
      </c>
      <c r="O168" s="13">
        <f>IF(Table2[[#This Row],[Fertilizer(kg)]]="",_xlfn.XLOOKUP(Table2[[#This Row],[crop&amp;state]],'pivot tables'!$O$3:$O$151,'pivot tables'!$P$3:$P$151),Table2[[#This Row],[Fertilizer(kg)]])</f>
        <v>38149405.719999999</v>
      </c>
      <c r="P168" s="13">
        <v>71287.56</v>
      </c>
      <c r="Q168" s="13">
        <f>IF(Table2[[#This Row],[Pesticide(kg)]]="",_xlfn.XLOOKUP(Table2[[#This Row],[crop&amp;state]],'pivot tables'!$O$3:$O$151,'pivot tables'!$Q$3:$Q$151),Table2[[#This Row],[Pesticide(kg)]])</f>
        <v>71287.56</v>
      </c>
      <c r="R168" s="13">
        <v>3.0230000000000001</v>
      </c>
      <c r="S168" s="13">
        <f>IF(Table2[[#This Row],[Yield]]="",IFERROR(Table2[[#This Row],[Production(Tones)]]/Table2[[#This Row],[Area(hectare)]],""),Table2[[#This Row],[Yield]])</f>
        <v>3.0230000000000001</v>
      </c>
      <c r="T168" s="13">
        <v>25.431999999999999</v>
      </c>
      <c r="U168" s="13">
        <f>IF(Table2[[#This Row],[Avg_Temperature(°C)]]="",IFERROR((Table2[[#This Row],[Max_Temperature(°C)]]+Table2[[#This Row],[Min_Temperature(°C)]])/2,""),Table2[[#This Row],[Avg_Temperature(°C)]])</f>
        <v>25.431999999999999</v>
      </c>
      <c r="V168" s="13">
        <v>35.368000000000002</v>
      </c>
      <c r="W168" s="13">
        <f>IF(Table2[[#This Row],[Max_Temperature(°C)]]="",_xlfn.XLOOKUP(Table2[[#This Row],[State]],'pivot tables'!$T$2:$T$33,'pivot tables'!$V$2:$V$33),Table2[[#This Row],[Max_Temperature(°C)]])</f>
        <v>35.368000000000002</v>
      </c>
      <c r="X168" s="13">
        <v>16.709</v>
      </c>
      <c r="Y168" s="31">
        <f>IF(Table2[[#This Row],[Min_Temperature(°C)]]="",_xlfn.XLOOKUP(Table2[[#This Row],[State]],'pivot tables'!$T$2:$T$33,'pivot tables'!$W$2:$W$33),Table2[[#This Row],[Min_Temperature(°C)]])</f>
        <v>16.709</v>
      </c>
    </row>
    <row r="169" spans="1:25" x14ac:dyDescent="0.3">
      <c r="A169" s="5" t="s">
        <v>18</v>
      </c>
      <c r="B169" s="4">
        <v>2013</v>
      </c>
      <c r="C169" s="5" t="s">
        <v>705</v>
      </c>
      <c r="D169" s="5" t="str">
        <f>PROPER(TRIM(Table2[[#This Row],[Season]]))</f>
        <v>Whole Year</v>
      </c>
      <c r="E169" s="5" t="str">
        <f>IF(Table2[[#This Row],[Season]]="",_xlfn.XLOOKUP(Table2[[#This Row],[State]],'pivot tables'!$F$3:$F$33,'pivot tables'!$G$3:$G$33),Table2[[#This Row],[Season]])</f>
        <v>Whole Year</v>
      </c>
      <c r="F169" s="5" t="s">
        <v>23</v>
      </c>
      <c r="G169" s="16">
        <v>420022</v>
      </c>
      <c r="H169" s="16">
        <f>IF(Table2[[#This Row],[Area(hectare)]]="",IFERROR(Table2[[#This Row],[Production(Tones)]]/Table2[[#This Row],[Yield blanks]],""),Table2[[#This Row],[Area(hectare)]])</f>
        <v>420022</v>
      </c>
      <c r="I169" s="16">
        <v>38042382</v>
      </c>
      <c r="J169" s="16">
        <f>IF(Table2[[#This Row],[Production(Tones)]]="",Table2[[#This Row],[Area Blanks]]*Table2[[#This Row],[Yield]],Table2[[#This Row],[Production(Tones)]])</f>
        <v>38042382</v>
      </c>
      <c r="K169" s="13">
        <v>1235.5999999999999</v>
      </c>
      <c r="L169" s="13">
        <f>IF(Table2[[#This Row],[Annual_Rainfall(mm)]]="",_xlfn.XLOOKUP(Table2[[#This Row],[State]],'pivot tables'!$J$3:$J$32,'pivot tables'!$K$3:$K$32),Table2[[#This Row],[Annual_Rainfall(mm)]])</f>
        <v>1235.5999999999999</v>
      </c>
      <c r="M169" s="13" t="str">
        <f>Table2[[#This Row],[Crop]]&amp;Table2[[#This Row],[State]]</f>
        <v>SugarcaneKarnataka</v>
      </c>
      <c r="N169" s="13">
        <v>60688978.780000001</v>
      </c>
      <c r="O169" s="13">
        <f>IF(Table2[[#This Row],[Fertilizer(kg)]]="",_xlfn.XLOOKUP(Table2[[#This Row],[crop&amp;state]],'pivot tables'!$O$3:$O$151,'pivot tables'!$P$3:$P$151),Table2[[#This Row],[Fertilizer(kg)]])</f>
        <v>60688978.780000001</v>
      </c>
      <c r="P169" s="13">
        <v>113405.94</v>
      </c>
      <c r="Q169" s="13">
        <f>IF(Table2[[#This Row],[Pesticide(kg)]]="",_xlfn.XLOOKUP(Table2[[#This Row],[crop&amp;state]],'pivot tables'!$O$3:$O$151,'pivot tables'!$Q$3:$Q$151),Table2[[#This Row],[Pesticide(kg)]])</f>
        <v>113405.94</v>
      </c>
      <c r="R169" s="13">
        <v>87.882000000000005</v>
      </c>
      <c r="S169" s="13">
        <f>IF(Table2[[#This Row],[Yield]]="",IFERROR(Table2[[#This Row],[Production(Tones)]]/Table2[[#This Row],[Area(hectare)]],""),Table2[[#This Row],[Yield]])</f>
        <v>87.882000000000005</v>
      </c>
      <c r="T169" s="13">
        <v>25.431999999999999</v>
      </c>
      <c r="U169" s="13">
        <f>IF(Table2[[#This Row],[Avg_Temperature(°C)]]="",IFERROR((Table2[[#This Row],[Max_Temperature(°C)]]+Table2[[#This Row],[Min_Temperature(°C)]])/2,""),Table2[[#This Row],[Avg_Temperature(°C)]])</f>
        <v>25.431999999999999</v>
      </c>
      <c r="V169" s="13">
        <v>35.368000000000002</v>
      </c>
      <c r="W169" s="13">
        <f>IF(Table2[[#This Row],[Max_Temperature(°C)]]="",_xlfn.XLOOKUP(Table2[[#This Row],[State]],'pivot tables'!$T$2:$T$33,'pivot tables'!$V$2:$V$33),Table2[[#This Row],[Max_Temperature(°C)]])</f>
        <v>35.368000000000002</v>
      </c>
      <c r="X169" s="13">
        <v>16.709</v>
      </c>
      <c r="Y169" s="31">
        <f>IF(Table2[[#This Row],[Min_Temperature(°C)]]="",_xlfn.XLOOKUP(Table2[[#This Row],[State]],'pivot tables'!$T$2:$T$33,'pivot tables'!$W$2:$W$33),Table2[[#This Row],[Min_Temperature(°C)]])</f>
        <v>16.709</v>
      </c>
    </row>
    <row r="170" spans="1:25" x14ac:dyDescent="0.3">
      <c r="A170" s="5" t="s">
        <v>31</v>
      </c>
      <c r="B170" s="4">
        <v>2013</v>
      </c>
      <c r="C170" s="5" t="s">
        <v>49</v>
      </c>
      <c r="D170" s="5" t="str">
        <f>PROPER(TRIM(Table2[[#This Row],[Season]]))</f>
        <v>Kharif</v>
      </c>
      <c r="E170" s="5" t="str">
        <f>IF(Table2[[#This Row],[Season]]="",_xlfn.XLOOKUP(Table2[[#This Row],[State]],'pivot tables'!$F$3:$F$33,'pivot tables'!$G$3:$G$33),Table2[[#This Row],[Season]])</f>
        <v>Kharif</v>
      </c>
      <c r="F170" s="5" t="s">
        <v>23</v>
      </c>
      <c r="G170" s="16">
        <v>186601</v>
      </c>
      <c r="H170" s="16">
        <f>IF(Table2[[#This Row],[Area(hectare)]]="",IFERROR(Table2[[#This Row],[Production(Tones)]]/Table2[[#This Row],[Yield blanks]],""),Table2[[#This Row],[Area(hectare)]])</f>
        <v>186601</v>
      </c>
      <c r="I170" s="16">
        <v>108957</v>
      </c>
      <c r="J170" s="16">
        <f>IF(Table2[[#This Row],[Production(Tones)]]="",Table2[[#This Row],[Area Blanks]]*Table2[[#This Row],[Yield]],Table2[[#This Row],[Production(Tones)]])</f>
        <v>108957</v>
      </c>
      <c r="K170" s="13">
        <v>1235.5999999999999</v>
      </c>
      <c r="L170" s="13">
        <f>IF(Table2[[#This Row],[Annual_Rainfall(mm)]]="",_xlfn.XLOOKUP(Table2[[#This Row],[State]],'pivot tables'!$J$3:$J$32,'pivot tables'!$K$3:$K$32),Table2[[#This Row],[Annual_Rainfall(mm)]])</f>
        <v>1235.5999999999999</v>
      </c>
      <c r="M170" s="13" t="str">
        <f>Table2[[#This Row],[Crop]]&amp;Table2[[#This Row],[State]]</f>
        <v>SunflowerKarnataka</v>
      </c>
      <c r="N170" s="13">
        <v>26961978.489999998</v>
      </c>
      <c r="O170" s="13">
        <f>IF(Table2[[#This Row],[Fertilizer(kg)]]="",_xlfn.XLOOKUP(Table2[[#This Row],[crop&amp;state]],'pivot tables'!$O$3:$O$151,'pivot tables'!$P$3:$P$151),Table2[[#This Row],[Fertilizer(kg)]])</f>
        <v>26961978.489999998</v>
      </c>
      <c r="P170" s="13">
        <v>50382.27</v>
      </c>
      <c r="Q170" s="13">
        <f>IF(Table2[[#This Row],[Pesticide(kg)]]="",_xlfn.XLOOKUP(Table2[[#This Row],[crop&amp;state]],'pivot tables'!$O$3:$O$151,'pivot tables'!$Q$3:$Q$151),Table2[[#This Row],[Pesticide(kg)]])</f>
        <v>50382.27</v>
      </c>
      <c r="R170" s="13">
        <v>0.56200000000000006</v>
      </c>
      <c r="S170" s="13">
        <f>IF(Table2[[#This Row],[Yield]]="",IFERROR(Table2[[#This Row],[Production(Tones)]]/Table2[[#This Row],[Area(hectare)]],""),Table2[[#This Row],[Yield]])</f>
        <v>0.56200000000000006</v>
      </c>
      <c r="T170" s="13">
        <v>25.431999999999999</v>
      </c>
      <c r="U170" s="13">
        <f>IF(Table2[[#This Row],[Avg_Temperature(°C)]]="",IFERROR((Table2[[#This Row],[Max_Temperature(°C)]]+Table2[[#This Row],[Min_Temperature(°C)]])/2,""),Table2[[#This Row],[Avg_Temperature(°C)]])</f>
        <v>25.431999999999999</v>
      </c>
      <c r="V170" s="13">
        <v>35.368000000000002</v>
      </c>
      <c r="W170" s="13">
        <f>IF(Table2[[#This Row],[Max_Temperature(°C)]]="",_xlfn.XLOOKUP(Table2[[#This Row],[State]],'pivot tables'!$T$2:$T$33,'pivot tables'!$V$2:$V$33),Table2[[#This Row],[Max_Temperature(°C)]])</f>
        <v>35.368000000000002</v>
      </c>
      <c r="X170" s="13">
        <v>16.709</v>
      </c>
      <c r="Y170" s="31">
        <f>IF(Table2[[#This Row],[Min_Temperature(°C)]]="",_xlfn.XLOOKUP(Table2[[#This Row],[State]],'pivot tables'!$T$2:$T$33,'pivot tables'!$W$2:$W$33),Table2[[#This Row],[Min_Temperature(°C)]])</f>
        <v>16.709</v>
      </c>
    </row>
    <row r="171" spans="1:25" x14ac:dyDescent="0.3">
      <c r="A171" s="5" t="s">
        <v>31</v>
      </c>
      <c r="B171" s="4">
        <v>2013</v>
      </c>
      <c r="C171" s="5" t="s">
        <v>27</v>
      </c>
      <c r="D171" s="5" t="str">
        <f>PROPER(TRIM(Table2[[#This Row],[Season]]))</f>
        <v>Rabi</v>
      </c>
      <c r="E171" s="5" t="str">
        <f>IF(Table2[[#This Row],[Season]]="",_xlfn.XLOOKUP(Table2[[#This Row],[State]],'pivot tables'!$F$3:$F$33,'pivot tables'!$G$3:$G$33),Table2[[#This Row],[Season]])</f>
        <v>Rabi</v>
      </c>
      <c r="F171" s="5" t="s">
        <v>23</v>
      </c>
      <c r="G171" s="16">
        <v>211484</v>
      </c>
      <c r="H171" s="16">
        <f>IF(Table2[[#This Row],[Area(hectare)]]="",IFERROR(Table2[[#This Row],[Production(Tones)]]/Table2[[#This Row],[Yield blanks]],""),Table2[[#This Row],[Area(hectare)]])</f>
        <v>211484</v>
      </c>
      <c r="I171" s="16">
        <v>125464</v>
      </c>
      <c r="J171" s="16">
        <f>IF(Table2[[#This Row],[Production(Tones)]]="",Table2[[#This Row],[Area Blanks]]*Table2[[#This Row],[Yield]],Table2[[#This Row],[Production(Tones)]])</f>
        <v>125464</v>
      </c>
      <c r="K171" s="13">
        <v>1235.5999999999999</v>
      </c>
      <c r="L171" s="13">
        <f>IF(Table2[[#This Row],[Annual_Rainfall(mm)]]="",_xlfn.XLOOKUP(Table2[[#This Row],[State]],'pivot tables'!$J$3:$J$32,'pivot tables'!$K$3:$K$32),Table2[[#This Row],[Annual_Rainfall(mm)]])</f>
        <v>1235.5999999999999</v>
      </c>
      <c r="M171" s="13" t="str">
        <f>Table2[[#This Row],[Crop]]&amp;Table2[[#This Row],[State]]</f>
        <v>SunflowerKarnataka</v>
      </c>
      <c r="N171" s="13">
        <v>30557323.16</v>
      </c>
      <c r="O171" s="13">
        <f>IF(Table2[[#This Row],[Fertilizer(kg)]]="",_xlfn.XLOOKUP(Table2[[#This Row],[crop&amp;state]],'pivot tables'!$O$3:$O$151,'pivot tables'!$P$3:$P$151),Table2[[#This Row],[Fertilizer(kg)]])</f>
        <v>30557323.16</v>
      </c>
      <c r="P171" s="13"/>
      <c r="Q171" s="13">
        <f>IF(Table2[[#This Row],[Pesticide(kg)]]="",_xlfn.XLOOKUP(Table2[[#This Row],[crop&amp;state]],'pivot tables'!$O$3:$O$151,'pivot tables'!$Q$3:$Q$151),Table2[[#This Row],[Pesticide(kg)]])</f>
        <v>31300.493793103447</v>
      </c>
      <c r="R171" s="13">
        <v>0.70599999999999996</v>
      </c>
      <c r="S171" s="13">
        <f>IF(Table2[[#This Row],[Yield]]="",IFERROR(Table2[[#This Row],[Production(Tones)]]/Table2[[#This Row],[Area(hectare)]],""),Table2[[#This Row],[Yield]])</f>
        <v>0.70599999999999996</v>
      </c>
      <c r="T171" s="13">
        <v>25.431999999999999</v>
      </c>
      <c r="U171" s="13">
        <f>IF(Table2[[#This Row],[Avg_Temperature(°C)]]="",IFERROR((Table2[[#This Row],[Max_Temperature(°C)]]+Table2[[#This Row],[Min_Temperature(°C)]])/2,""),Table2[[#This Row],[Avg_Temperature(°C)]])</f>
        <v>25.431999999999999</v>
      </c>
      <c r="V171" s="13">
        <v>35.368000000000002</v>
      </c>
      <c r="W171" s="13">
        <f>IF(Table2[[#This Row],[Max_Temperature(°C)]]="",_xlfn.XLOOKUP(Table2[[#This Row],[State]],'pivot tables'!$T$2:$T$33,'pivot tables'!$V$2:$V$33),Table2[[#This Row],[Max_Temperature(°C)]])</f>
        <v>35.368000000000002</v>
      </c>
      <c r="X171" s="13">
        <v>16.709</v>
      </c>
      <c r="Y171" s="31">
        <f>IF(Table2[[#This Row],[Min_Temperature(°C)]]="",_xlfn.XLOOKUP(Table2[[#This Row],[State]],'pivot tables'!$T$2:$T$33,'pivot tables'!$W$2:$W$33),Table2[[#This Row],[Min_Temperature(°C)]])</f>
        <v>16.709</v>
      </c>
    </row>
    <row r="172" spans="1:25" x14ac:dyDescent="0.3">
      <c r="A172" s="5" t="s">
        <v>31</v>
      </c>
      <c r="B172" s="4">
        <v>2013</v>
      </c>
      <c r="C172" s="5" t="s">
        <v>120</v>
      </c>
      <c r="D172" s="5" t="str">
        <f>PROPER(TRIM(Table2[[#This Row],[Season]]))</f>
        <v>Summer</v>
      </c>
      <c r="E172" s="5" t="str">
        <f>IF(Table2[[#This Row],[Season]]="",_xlfn.XLOOKUP(Table2[[#This Row],[State]],'pivot tables'!$F$3:$F$33,'pivot tables'!$G$3:$G$33),Table2[[#This Row],[Season]])</f>
        <v>Summer</v>
      </c>
      <c r="F172" s="5" t="s">
        <v>23</v>
      </c>
      <c r="G172" s="16">
        <v>18620</v>
      </c>
      <c r="H172" s="16">
        <f>IF(Table2[[#This Row],[Area(hectare)]]="",IFERROR(Table2[[#This Row],[Production(Tones)]]/Table2[[#This Row],[Yield blanks]],""),Table2[[#This Row],[Area(hectare)]])</f>
        <v>18620</v>
      </c>
      <c r="I172" s="16">
        <v>18523</v>
      </c>
      <c r="J172" s="16">
        <f>IF(Table2[[#This Row],[Production(Tones)]]="",Table2[[#This Row],[Area Blanks]]*Table2[[#This Row],[Yield]],Table2[[#This Row],[Production(Tones)]])</f>
        <v>18523</v>
      </c>
      <c r="K172" s="13">
        <v>1235.5999999999999</v>
      </c>
      <c r="L172" s="13">
        <f>IF(Table2[[#This Row],[Annual_Rainfall(mm)]]="",_xlfn.XLOOKUP(Table2[[#This Row],[State]],'pivot tables'!$J$3:$J$32,'pivot tables'!$K$3:$K$32),Table2[[#This Row],[Annual_Rainfall(mm)]])</f>
        <v>1235.5999999999999</v>
      </c>
      <c r="M172" s="13" t="str">
        <f>Table2[[#This Row],[Crop]]&amp;Table2[[#This Row],[State]]</f>
        <v>SunflowerKarnataka</v>
      </c>
      <c r="N172" s="13">
        <v>2690403.8</v>
      </c>
      <c r="O172" s="13">
        <f>IF(Table2[[#This Row],[Fertilizer(kg)]]="",_xlfn.XLOOKUP(Table2[[#This Row],[crop&amp;state]],'pivot tables'!$O$3:$O$151,'pivot tables'!$P$3:$P$151),Table2[[#This Row],[Fertilizer(kg)]])</f>
        <v>2690403.8</v>
      </c>
      <c r="P172" s="13">
        <v>5027.3999999999996</v>
      </c>
      <c r="Q172" s="13">
        <f>IF(Table2[[#This Row],[Pesticide(kg)]]="",_xlfn.XLOOKUP(Table2[[#This Row],[crop&amp;state]],'pivot tables'!$O$3:$O$151,'pivot tables'!$Q$3:$Q$151),Table2[[#This Row],[Pesticide(kg)]])</f>
        <v>5027.3999999999996</v>
      </c>
      <c r="R172" s="13">
        <v>1.046</v>
      </c>
      <c r="S172" s="13">
        <f>IF(Table2[[#This Row],[Yield]]="",IFERROR(Table2[[#This Row],[Production(Tones)]]/Table2[[#This Row],[Area(hectare)]],""),Table2[[#This Row],[Yield]])</f>
        <v>1.046</v>
      </c>
      <c r="T172" s="13"/>
      <c r="U172" s="13">
        <f>IF(Table2[[#This Row],[Avg_Temperature(°C)]]="",IFERROR((Table2[[#This Row],[Max_Temperature(°C)]]+Table2[[#This Row],[Min_Temperature(°C)]])/2,""),Table2[[#This Row],[Avg_Temperature(°C)]])</f>
        <v>26.038499999999999</v>
      </c>
      <c r="V172" s="13">
        <v>35.368000000000002</v>
      </c>
      <c r="W172" s="13">
        <f>IF(Table2[[#This Row],[Max_Temperature(°C)]]="",_xlfn.XLOOKUP(Table2[[#This Row],[State]],'pivot tables'!$T$2:$T$33,'pivot tables'!$V$2:$V$33),Table2[[#This Row],[Max_Temperature(°C)]])</f>
        <v>35.368000000000002</v>
      </c>
      <c r="X172" s="13">
        <v>16.709</v>
      </c>
      <c r="Y172" s="31">
        <f>IF(Table2[[#This Row],[Min_Temperature(°C)]]="",_xlfn.XLOOKUP(Table2[[#This Row],[State]],'pivot tables'!$T$2:$T$33,'pivot tables'!$W$2:$W$33),Table2[[#This Row],[Min_Temperature(°C)]])</f>
        <v>16.709</v>
      </c>
    </row>
    <row r="173" spans="1:25" x14ac:dyDescent="0.3">
      <c r="A173" s="5" t="s">
        <v>32</v>
      </c>
      <c r="B173" s="4">
        <v>2013</v>
      </c>
      <c r="C173" s="5" t="s">
        <v>49</v>
      </c>
      <c r="D173" s="5" t="str">
        <f>PROPER(TRIM(Table2[[#This Row],[Season]]))</f>
        <v>Kharif</v>
      </c>
      <c r="E173" s="5" t="str">
        <f>IF(Table2[[#This Row],[Season]]="",_xlfn.XLOOKUP(Table2[[#This Row],[State]],'pivot tables'!$F$3:$F$33,'pivot tables'!$G$3:$G$33),Table2[[#This Row],[Season]])</f>
        <v>Kharif</v>
      </c>
      <c r="F173" s="5" t="s">
        <v>23</v>
      </c>
      <c r="G173" s="16">
        <v>95294</v>
      </c>
      <c r="H173" s="16">
        <f>IF(Table2[[#This Row],[Area(hectare)]]="",IFERROR(Table2[[#This Row],[Production(Tones)]]/Table2[[#This Row],[Yield blanks]],""),Table2[[#This Row],[Area(hectare)]])</f>
        <v>95294</v>
      </c>
      <c r="I173" s="16">
        <v>45839</v>
      </c>
      <c r="J173" s="16">
        <f>IF(Table2[[#This Row],[Production(Tones)]]="",Table2[[#This Row],[Area Blanks]]*Table2[[#This Row],[Yield]],Table2[[#This Row],[Production(Tones)]])</f>
        <v>45839</v>
      </c>
      <c r="K173" s="13">
        <v>1235.5999999999999</v>
      </c>
      <c r="L173" s="13">
        <f>IF(Table2[[#This Row],[Annual_Rainfall(mm)]]="",_xlfn.XLOOKUP(Table2[[#This Row],[State]],'pivot tables'!$J$3:$J$32,'pivot tables'!$K$3:$K$32),Table2[[#This Row],[Annual_Rainfall(mm)]])</f>
        <v>1235.5999999999999</v>
      </c>
      <c r="M173" s="13" t="str">
        <f>Table2[[#This Row],[Crop]]&amp;Table2[[#This Row],[State]]</f>
        <v>UradKarnataka</v>
      </c>
      <c r="N173" s="13">
        <v>13769030.060000001</v>
      </c>
      <c r="O173" s="13">
        <f>IF(Table2[[#This Row],[Fertilizer(kg)]]="",_xlfn.XLOOKUP(Table2[[#This Row],[crop&amp;state]],'pivot tables'!$O$3:$O$151,'pivot tables'!$P$3:$P$151),Table2[[#This Row],[Fertilizer(kg)]])</f>
        <v>13769030.060000001</v>
      </c>
      <c r="P173" s="13">
        <v>25729.38</v>
      </c>
      <c r="Q173" s="13">
        <f>IF(Table2[[#This Row],[Pesticide(kg)]]="",_xlfn.XLOOKUP(Table2[[#This Row],[crop&amp;state]],'pivot tables'!$O$3:$O$151,'pivot tables'!$Q$3:$Q$151),Table2[[#This Row],[Pesticide(kg)]])</f>
        <v>25729.38</v>
      </c>
      <c r="R173" s="13">
        <v>0.40400000000000003</v>
      </c>
      <c r="S173" s="13">
        <f>IF(Table2[[#This Row],[Yield]]="",IFERROR(Table2[[#This Row],[Production(Tones)]]/Table2[[#This Row],[Area(hectare)]],""),Table2[[#This Row],[Yield]])</f>
        <v>0.40400000000000003</v>
      </c>
      <c r="T173" s="13">
        <v>25.431999999999999</v>
      </c>
      <c r="U173" s="13">
        <f>IF(Table2[[#This Row],[Avg_Temperature(°C)]]="",IFERROR((Table2[[#This Row],[Max_Temperature(°C)]]+Table2[[#This Row],[Min_Temperature(°C)]])/2,""),Table2[[#This Row],[Avg_Temperature(°C)]])</f>
        <v>25.431999999999999</v>
      </c>
      <c r="V173" s="13">
        <v>35.368000000000002</v>
      </c>
      <c r="W173" s="13">
        <f>IF(Table2[[#This Row],[Max_Temperature(°C)]]="",_xlfn.XLOOKUP(Table2[[#This Row],[State]],'pivot tables'!$T$2:$T$33,'pivot tables'!$V$2:$V$33),Table2[[#This Row],[Max_Temperature(°C)]])</f>
        <v>35.368000000000002</v>
      </c>
      <c r="X173" s="13">
        <v>16.709</v>
      </c>
      <c r="Y173" s="31">
        <f>IF(Table2[[#This Row],[Min_Temperature(°C)]]="",_xlfn.XLOOKUP(Table2[[#This Row],[State]],'pivot tables'!$T$2:$T$33,'pivot tables'!$W$2:$W$33),Table2[[#This Row],[Min_Temperature(°C)]])</f>
        <v>16.709</v>
      </c>
    </row>
    <row r="174" spans="1:25" x14ac:dyDescent="0.3">
      <c r="A174" s="5" t="s">
        <v>32</v>
      </c>
      <c r="B174" s="4">
        <v>2013</v>
      </c>
      <c r="C174" s="5" t="s">
        <v>27</v>
      </c>
      <c r="D174" s="5" t="str">
        <f>PROPER(TRIM(Table2[[#This Row],[Season]]))</f>
        <v>Rabi</v>
      </c>
      <c r="E174" s="5" t="str">
        <f>IF(Table2[[#This Row],[Season]]="",_xlfn.XLOOKUP(Table2[[#This Row],[State]],'pivot tables'!$F$3:$F$33,'pivot tables'!$G$3:$G$33),Table2[[#This Row],[Season]])</f>
        <v>Rabi</v>
      </c>
      <c r="F174" s="5" t="s">
        <v>23</v>
      </c>
      <c r="G174" s="16">
        <v>6843</v>
      </c>
      <c r="H174" s="16">
        <f>IF(Table2[[#This Row],[Area(hectare)]]="",IFERROR(Table2[[#This Row],[Production(Tones)]]/Table2[[#This Row],[Yield blanks]],""),Table2[[#This Row],[Area(hectare)]])</f>
        <v>6843</v>
      </c>
      <c r="I174" s="16">
        <v>3911</v>
      </c>
      <c r="J174" s="16">
        <f>IF(Table2[[#This Row],[Production(Tones)]]="",Table2[[#This Row],[Area Blanks]]*Table2[[#This Row],[Yield]],Table2[[#This Row],[Production(Tones)]])</f>
        <v>3911</v>
      </c>
      <c r="K174" s="13"/>
      <c r="L174" s="13">
        <f>IF(Table2[[#This Row],[Annual_Rainfall(mm)]]="",_xlfn.XLOOKUP(Table2[[#This Row],[State]],'pivot tables'!$J$3:$J$32,'pivot tables'!$K$3:$K$32),Table2[[#This Row],[Annual_Rainfall(mm)]])</f>
        <v>1207.2793925925903</v>
      </c>
      <c r="M174" s="13" t="str">
        <f>Table2[[#This Row],[Crop]]&amp;Table2[[#This Row],[State]]</f>
        <v>UradKarnataka</v>
      </c>
      <c r="N174" s="13">
        <v>988745.07</v>
      </c>
      <c r="O174" s="13">
        <f>IF(Table2[[#This Row],[Fertilizer(kg)]]="",_xlfn.XLOOKUP(Table2[[#This Row],[crop&amp;state]],'pivot tables'!$O$3:$O$151,'pivot tables'!$P$3:$P$151),Table2[[#This Row],[Fertilizer(kg)]])</f>
        <v>988745.07</v>
      </c>
      <c r="P174" s="13">
        <v>1847.61</v>
      </c>
      <c r="Q174" s="13">
        <f>IF(Table2[[#This Row],[Pesticide(kg)]]="",_xlfn.XLOOKUP(Table2[[#This Row],[crop&amp;state]],'pivot tables'!$O$3:$O$151,'pivot tables'!$Q$3:$Q$151),Table2[[#This Row],[Pesticide(kg)]])</f>
        <v>1847.61</v>
      </c>
      <c r="R174" s="13">
        <v>0.56699999999999995</v>
      </c>
      <c r="S174" s="13">
        <f>IF(Table2[[#This Row],[Yield]]="",IFERROR(Table2[[#This Row],[Production(Tones)]]/Table2[[#This Row],[Area(hectare)]],""),Table2[[#This Row],[Yield]])</f>
        <v>0.56699999999999995</v>
      </c>
      <c r="T174" s="13">
        <v>25.431999999999999</v>
      </c>
      <c r="U174" s="13">
        <f>IF(Table2[[#This Row],[Avg_Temperature(°C)]]="",IFERROR((Table2[[#This Row],[Max_Temperature(°C)]]+Table2[[#This Row],[Min_Temperature(°C)]])/2,""),Table2[[#This Row],[Avg_Temperature(°C)]])</f>
        <v>25.431999999999999</v>
      </c>
      <c r="V174" s="13">
        <v>35.368000000000002</v>
      </c>
      <c r="W174" s="13">
        <f>IF(Table2[[#This Row],[Max_Temperature(°C)]]="",_xlfn.XLOOKUP(Table2[[#This Row],[State]],'pivot tables'!$T$2:$T$33,'pivot tables'!$V$2:$V$33),Table2[[#This Row],[Max_Temperature(°C)]])</f>
        <v>35.368000000000002</v>
      </c>
      <c r="X174" s="13">
        <v>16.709</v>
      </c>
      <c r="Y174" s="31">
        <f>IF(Table2[[#This Row],[Min_Temperature(°C)]]="",_xlfn.XLOOKUP(Table2[[#This Row],[State]],'pivot tables'!$T$2:$T$33,'pivot tables'!$W$2:$W$33),Table2[[#This Row],[Min_Temperature(°C)]])</f>
        <v>16.709</v>
      </c>
    </row>
    <row r="175" spans="1:25" x14ac:dyDescent="0.3">
      <c r="A175" s="5" t="s">
        <v>20</v>
      </c>
      <c r="B175" s="4">
        <v>2013</v>
      </c>
      <c r="C175" s="5" t="s">
        <v>706</v>
      </c>
      <c r="D175" s="5" t="str">
        <f>PROPER(TRIM(Table2[[#This Row],[Season]]))</f>
        <v/>
      </c>
      <c r="E175" s="5" t="str">
        <f>IF(Table2[[#This Row],[Season]]="",_xlfn.XLOOKUP(Table2[[#This Row],[State]],'pivot tables'!$F$3:$F$33,'pivot tables'!$G$3:$G$33),Table2[[#This Row],[Season]])</f>
        <v>Rabi</v>
      </c>
      <c r="F175" s="5" t="s">
        <v>23</v>
      </c>
      <c r="G175" s="16">
        <v>209079</v>
      </c>
      <c r="H175" s="16">
        <f>IF(Table2[[#This Row],[Area(hectare)]]="",IFERROR(Table2[[#This Row],[Production(Tones)]]/Table2[[#This Row],[Yield blanks]],""),Table2[[#This Row],[Area(hectare)]])</f>
        <v>209079</v>
      </c>
      <c r="I175" s="16">
        <v>210041</v>
      </c>
      <c r="J175" s="16">
        <f>IF(Table2[[#This Row],[Production(Tones)]]="",Table2[[#This Row],[Area Blanks]]*Table2[[#This Row],[Yield]],Table2[[#This Row],[Production(Tones)]])</f>
        <v>210041</v>
      </c>
      <c r="K175" s="13">
        <v>1235.5999999999999</v>
      </c>
      <c r="L175" s="13">
        <f>IF(Table2[[#This Row],[Annual_Rainfall(mm)]]="",_xlfn.XLOOKUP(Table2[[#This Row],[State]],'pivot tables'!$J$3:$J$32,'pivot tables'!$K$3:$K$32),Table2[[#This Row],[Annual_Rainfall(mm)]])</f>
        <v>1235.5999999999999</v>
      </c>
      <c r="M175" s="13" t="str">
        <f>Table2[[#This Row],[Crop]]&amp;Table2[[#This Row],[State]]</f>
        <v>WheatKarnataka</v>
      </c>
      <c r="N175" s="13">
        <v>30209824.710000001</v>
      </c>
      <c r="O175" s="13">
        <f>IF(Table2[[#This Row],[Fertilizer(kg)]]="",_xlfn.XLOOKUP(Table2[[#This Row],[crop&amp;state]],'pivot tables'!$O$3:$O$151,'pivot tables'!$P$3:$P$151),Table2[[#This Row],[Fertilizer(kg)]])</f>
        <v>30209824.710000001</v>
      </c>
      <c r="P175" s="13">
        <v>56451.33</v>
      </c>
      <c r="Q175" s="13">
        <f>IF(Table2[[#This Row],[Pesticide(kg)]]="",_xlfn.XLOOKUP(Table2[[#This Row],[crop&amp;state]],'pivot tables'!$O$3:$O$151,'pivot tables'!$Q$3:$Q$151),Table2[[#This Row],[Pesticide(kg)]])</f>
        <v>56451.33</v>
      </c>
      <c r="R175" s="13">
        <v>1.069</v>
      </c>
      <c r="S175" s="13">
        <f>IF(Table2[[#This Row],[Yield]]="",IFERROR(Table2[[#This Row],[Production(Tones)]]/Table2[[#This Row],[Area(hectare)]],""),Table2[[#This Row],[Yield]])</f>
        <v>1.069</v>
      </c>
      <c r="T175" s="13">
        <v>25.431999999999999</v>
      </c>
      <c r="U175" s="13">
        <f>IF(Table2[[#This Row],[Avg_Temperature(°C)]]="",IFERROR((Table2[[#This Row],[Max_Temperature(°C)]]+Table2[[#This Row],[Min_Temperature(°C)]])/2,""),Table2[[#This Row],[Avg_Temperature(°C)]])</f>
        <v>25.431999999999999</v>
      </c>
      <c r="V175" s="13">
        <v>35.368000000000002</v>
      </c>
      <c r="W175" s="13">
        <f>IF(Table2[[#This Row],[Max_Temperature(°C)]]="",_xlfn.XLOOKUP(Table2[[#This Row],[State]],'pivot tables'!$T$2:$T$33,'pivot tables'!$V$2:$V$33),Table2[[#This Row],[Max_Temperature(°C)]])</f>
        <v>35.368000000000002</v>
      </c>
      <c r="X175" s="13">
        <v>16.709</v>
      </c>
      <c r="Y175" s="31">
        <f>IF(Table2[[#This Row],[Min_Temperature(°C)]]="",_xlfn.XLOOKUP(Table2[[#This Row],[State]],'pivot tables'!$T$2:$T$33,'pivot tables'!$W$2:$W$33),Table2[[#This Row],[Min_Temperature(°C)]])</f>
        <v>16.709</v>
      </c>
    </row>
    <row r="176" spans="1:25" x14ac:dyDescent="0.3">
      <c r="A176" s="5" t="s">
        <v>22</v>
      </c>
      <c r="B176" s="4">
        <v>2013</v>
      </c>
      <c r="C176" s="5" t="s">
        <v>705</v>
      </c>
      <c r="D176" s="5" t="str">
        <f>PROPER(TRIM(Table2[[#This Row],[Season]]))</f>
        <v>Whole Year</v>
      </c>
      <c r="E176" s="5" t="str">
        <f>IF(Table2[[#This Row],[Season]]="",_xlfn.XLOOKUP(Table2[[#This Row],[State]],'pivot tables'!$F$3:$F$33,'pivot tables'!$G$3:$G$33),Table2[[#This Row],[Season]])</f>
        <v>Whole Year</v>
      </c>
      <c r="F176" s="5" t="s">
        <v>41</v>
      </c>
      <c r="G176" s="16">
        <v>82</v>
      </c>
      <c r="H176" s="16">
        <f>IF(Table2[[#This Row],[Area(hectare)]]="",IFERROR(Table2[[#This Row],[Production(Tones)]]/Table2[[#This Row],[Yield blanks]],""),Table2[[#This Row],[Area(hectare)]])</f>
        <v>82</v>
      </c>
      <c r="I176" s="16">
        <v>85</v>
      </c>
      <c r="J176" s="16">
        <f>IF(Table2[[#This Row],[Production(Tones)]]="",Table2[[#This Row],[Area Blanks]]*Table2[[#This Row],[Yield]],Table2[[#This Row],[Production(Tones)]])</f>
        <v>85</v>
      </c>
      <c r="K176" s="13">
        <v>3255.4</v>
      </c>
      <c r="L176" s="13">
        <f>IF(Table2[[#This Row],[Annual_Rainfall(mm)]]="",_xlfn.XLOOKUP(Table2[[#This Row],[State]],'pivot tables'!$J$3:$J$32,'pivot tables'!$K$3:$K$32),Table2[[#This Row],[Annual_Rainfall(mm)]])</f>
        <v>3255.4</v>
      </c>
      <c r="M176" s="13" t="str">
        <f>Table2[[#This Row],[Crop]]&amp;Table2[[#This Row],[State]]</f>
        <v>RagiKerala</v>
      </c>
      <c r="N176" s="13">
        <v>11848.18</v>
      </c>
      <c r="O176" s="13">
        <f>IF(Table2[[#This Row],[Fertilizer(kg)]]="",_xlfn.XLOOKUP(Table2[[#This Row],[crop&amp;state]],'pivot tables'!$O$3:$O$151,'pivot tables'!$P$3:$P$151),Table2[[#This Row],[Fertilizer(kg)]])</f>
        <v>11848.18</v>
      </c>
      <c r="P176" s="13">
        <v>22.14</v>
      </c>
      <c r="Q176" s="13">
        <f>IF(Table2[[#This Row],[Pesticide(kg)]]="",_xlfn.XLOOKUP(Table2[[#This Row],[crop&amp;state]],'pivot tables'!$O$3:$O$151,'pivot tables'!$Q$3:$Q$151),Table2[[#This Row],[Pesticide(kg)]])</f>
        <v>22.14</v>
      </c>
      <c r="R176" s="13">
        <v>1.04</v>
      </c>
      <c r="S176" s="13">
        <f>IF(Table2[[#This Row],[Yield]]="",IFERROR(Table2[[#This Row],[Production(Tones)]]/Table2[[#This Row],[Area(hectare)]],""),Table2[[#This Row],[Yield]])</f>
        <v>1.04</v>
      </c>
      <c r="T176" s="13">
        <v>25.308</v>
      </c>
      <c r="U176" s="13">
        <f>IF(Table2[[#This Row],[Avg_Temperature(°C)]]="",IFERROR((Table2[[#This Row],[Max_Temperature(°C)]]+Table2[[#This Row],[Min_Temperature(°C)]])/2,""),Table2[[#This Row],[Avg_Temperature(°C)]])</f>
        <v>25.308</v>
      </c>
      <c r="V176" s="13">
        <v>32.521000000000001</v>
      </c>
      <c r="W176" s="13">
        <f>IF(Table2[[#This Row],[Max_Temperature(°C)]]="",_xlfn.XLOOKUP(Table2[[#This Row],[State]],'pivot tables'!$T$2:$T$33,'pivot tables'!$V$2:$V$33),Table2[[#This Row],[Max_Temperature(°C)]])</f>
        <v>32.521000000000001</v>
      </c>
      <c r="X176" s="13">
        <v>19.715</v>
      </c>
      <c r="Y176" s="31">
        <f>IF(Table2[[#This Row],[Min_Temperature(°C)]]="",_xlfn.XLOOKUP(Table2[[#This Row],[State]],'pivot tables'!$T$2:$T$33,'pivot tables'!$W$2:$W$33),Table2[[#This Row],[Min_Temperature(°C)]])</f>
        <v>19.715</v>
      </c>
    </row>
    <row r="177" spans="1:25" x14ac:dyDescent="0.3">
      <c r="A177" s="5" t="s">
        <v>13</v>
      </c>
      <c r="B177" s="4">
        <v>2013</v>
      </c>
      <c r="C177" s="5" t="s">
        <v>176</v>
      </c>
      <c r="D177" s="5" t="str">
        <f>PROPER(TRIM(Table2[[#This Row],[Season]]))</f>
        <v>Autumn</v>
      </c>
      <c r="E177" s="5" t="str">
        <f>IF(Table2[[#This Row],[Season]]="",_xlfn.XLOOKUP(Table2[[#This Row],[State]],'pivot tables'!$F$3:$F$33,'pivot tables'!$G$3:$G$33),Table2[[#This Row],[Season]])</f>
        <v>Autumn</v>
      </c>
      <c r="F177" s="5" t="s">
        <v>41</v>
      </c>
      <c r="G177" s="16">
        <v>51922</v>
      </c>
      <c r="H177" s="16">
        <f>IF(Table2[[#This Row],[Area(hectare)]]="",IFERROR(Table2[[#This Row],[Production(Tones)]]/Table2[[#This Row],[Yield blanks]],""),Table2[[#This Row],[Area(hectare)]])</f>
        <v>51922</v>
      </c>
      <c r="I177" s="16">
        <v>141234</v>
      </c>
      <c r="J177" s="16">
        <f>IF(Table2[[#This Row],[Production(Tones)]]="",Table2[[#This Row],[Area Blanks]]*Table2[[#This Row],[Yield]],Table2[[#This Row],[Production(Tones)]])</f>
        <v>141234</v>
      </c>
      <c r="K177" s="13">
        <v>3255.4</v>
      </c>
      <c r="L177" s="13">
        <f>IF(Table2[[#This Row],[Annual_Rainfall(mm)]]="",_xlfn.XLOOKUP(Table2[[#This Row],[State]],'pivot tables'!$J$3:$J$32,'pivot tables'!$K$3:$K$32),Table2[[#This Row],[Annual_Rainfall(mm)]])</f>
        <v>3255.4</v>
      </c>
      <c r="M177" s="13" t="str">
        <f>Table2[[#This Row],[Crop]]&amp;Table2[[#This Row],[State]]</f>
        <v>RiceKerala</v>
      </c>
      <c r="N177" s="13">
        <v>7502209.7800000003</v>
      </c>
      <c r="O177" s="13">
        <f>IF(Table2[[#This Row],[Fertilizer(kg)]]="",_xlfn.XLOOKUP(Table2[[#This Row],[crop&amp;state]],'pivot tables'!$O$3:$O$151,'pivot tables'!$P$3:$P$151),Table2[[#This Row],[Fertilizer(kg)]])</f>
        <v>7502209.7800000003</v>
      </c>
      <c r="P177" s="13">
        <v>14018.94</v>
      </c>
      <c r="Q177" s="13">
        <f>IF(Table2[[#This Row],[Pesticide(kg)]]="",_xlfn.XLOOKUP(Table2[[#This Row],[crop&amp;state]],'pivot tables'!$O$3:$O$151,'pivot tables'!$Q$3:$Q$151),Table2[[#This Row],[Pesticide(kg)]])</f>
        <v>14018.94</v>
      </c>
      <c r="R177" s="13">
        <v>2.4169999999999998</v>
      </c>
      <c r="S177" s="13">
        <f>IF(Table2[[#This Row],[Yield]]="",IFERROR(Table2[[#This Row],[Production(Tones)]]/Table2[[#This Row],[Area(hectare)]],""),Table2[[#This Row],[Yield]])</f>
        <v>2.4169999999999998</v>
      </c>
      <c r="T177" s="13">
        <v>25.308</v>
      </c>
      <c r="U177" s="13">
        <f>IF(Table2[[#This Row],[Avg_Temperature(°C)]]="",IFERROR((Table2[[#This Row],[Max_Temperature(°C)]]+Table2[[#This Row],[Min_Temperature(°C)]])/2,""),Table2[[#This Row],[Avg_Temperature(°C)]])</f>
        <v>25.308</v>
      </c>
      <c r="V177" s="13">
        <v>32.521000000000001</v>
      </c>
      <c r="W177" s="13">
        <f>IF(Table2[[#This Row],[Max_Temperature(°C)]]="",_xlfn.XLOOKUP(Table2[[#This Row],[State]],'pivot tables'!$T$2:$T$33,'pivot tables'!$V$2:$V$33),Table2[[#This Row],[Max_Temperature(°C)]])</f>
        <v>32.521000000000001</v>
      </c>
      <c r="X177" s="13">
        <v>19.715</v>
      </c>
      <c r="Y177" s="31">
        <f>IF(Table2[[#This Row],[Min_Temperature(°C)]]="",_xlfn.XLOOKUP(Table2[[#This Row],[State]],'pivot tables'!$T$2:$T$33,'pivot tables'!$W$2:$W$33),Table2[[#This Row],[Min_Temperature(°C)]])</f>
        <v>19.715</v>
      </c>
    </row>
    <row r="178" spans="1:25" x14ac:dyDescent="0.3">
      <c r="A178" s="5" t="s">
        <v>13</v>
      </c>
      <c r="B178" s="4">
        <v>2013</v>
      </c>
      <c r="C178" s="5" t="s">
        <v>120</v>
      </c>
      <c r="D178" s="5" t="str">
        <f>PROPER(TRIM(Table2[[#This Row],[Season]]))</f>
        <v>Summer</v>
      </c>
      <c r="E178" s="5" t="str">
        <f>IF(Table2[[#This Row],[Season]]="",_xlfn.XLOOKUP(Table2[[#This Row],[State]],'pivot tables'!$F$3:$F$33,'pivot tables'!$G$3:$G$33),Table2[[#This Row],[Season]])</f>
        <v>Summer</v>
      </c>
      <c r="F178" s="5" t="s">
        <v>41</v>
      </c>
      <c r="G178" s="16">
        <v>46865</v>
      </c>
      <c r="H178" s="16">
        <f>IF(Table2[[#This Row],[Area(hectare)]]="",IFERROR(Table2[[#This Row],[Production(Tones)]]/Table2[[#This Row],[Yield blanks]],""),Table2[[#This Row],[Area(hectare)]])</f>
        <v>46865</v>
      </c>
      <c r="I178" s="16">
        <v>137477</v>
      </c>
      <c r="J178" s="16">
        <f>IF(Table2[[#This Row],[Production(Tones)]]="",Table2[[#This Row],[Area Blanks]]*Table2[[#This Row],[Yield]],Table2[[#This Row],[Production(Tones)]])</f>
        <v>137477</v>
      </c>
      <c r="K178" s="13">
        <v>3255.4</v>
      </c>
      <c r="L178" s="13">
        <f>IF(Table2[[#This Row],[Annual_Rainfall(mm)]]="",_xlfn.XLOOKUP(Table2[[#This Row],[State]],'pivot tables'!$J$3:$J$32,'pivot tables'!$K$3:$K$32),Table2[[#This Row],[Annual_Rainfall(mm)]])</f>
        <v>3255.4</v>
      </c>
      <c r="M178" s="13" t="str">
        <f>Table2[[#This Row],[Crop]]&amp;Table2[[#This Row],[State]]</f>
        <v>RiceKerala</v>
      </c>
      <c r="N178" s="13">
        <v>6771523.8499999996</v>
      </c>
      <c r="O178" s="13">
        <f>IF(Table2[[#This Row],[Fertilizer(kg)]]="",_xlfn.XLOOKUP(Table2[[#This Row],[crop&amp;state]],'pivot tables'!$O$3:$O$151,'pivot tables'!$P$3:$P$151),Table2[[#This Row],[Fertilizer(kg)]])</f>
        <v>6771523.8499999996</v>
      </c>
      <c r="P178" s="13"/>
      <c r="Q178" s="13">
        <f>IF(Table2[[#This Row],[Pesticide(kg)]]="",_xlfn.XLOOKUP(Table2[[#This Row],[crop&amp;state]],'pivot tables'!$O$3:$O$151,'pivot tables'!$Q$3:$Q$151),Table2[[#This Row],[Pesticide(kg)]])</f>
        <v>21246.127433333331</v>
      </c>
      <c r="R178" s="13">
        <v>2.6739999999999999</v>
      </c>
      <c r="S178" s="13">
        <f>IF(Table2[[#This Row],[Yield]]="",IFERROR(Table2[[#This Row],[Production(Tones)]]/Table2[[#This Row],[Area(hectare)]],""),Table2[[#This Row],[Yield]])</f>
        <v>2.6739999999999999</v>
      </c>
      <c r="T178" s="13">
        <v>25.308</v>
      </c>
      <c r="U178" s="13">
        <f>IF(Table2[[#This Row],[Avg_Temperature(°C)]]="",IFERROR((Table2[[#This Row],[Max_Temperature(°C)]]+Table2[[#This Row],[Min_Temperature(°C)]])/2,""),Table2[[#This Row],[Avg_Temperature(°C)]])</f>
        <v>25.308</v>
      </c>
      <c r="V178" s="13">
        <v>32.521000000000001</v>
      </c>
      <c r="W178" s="13">
        <f>IF(Table2[[#This Row],[Max_Temperature(°C)]]="",_xlfn.XLOOKUP(Table2[[#This Row],[State]],'pivot tables'!$T$2:$T$33,'pivot tables'!$V$2:$V$33),Table2[[#This Row],[Max_Temperature(°C)]])</f>
        <v>32.521000000000001</v>
      </c>
      <c r="X178" s="13">
        <v>19.715</v>
      </c>
      <c r="Y178" s="31">
        <f>IF(Table2[[#This Row],[Min_Temperature(°C)]]="",_xlfn.XLOOKUP(Table2[[#This Row],[State]],'pivot tables'!$T$2:$T$33,'pivot tables'!$W$2:$W$33),Table2[[#This Row],[Min_Temperature(°C)]])</f>
        <v>19.715</v>
      </c>
    </row>
    <row r="179" spans="1:25" x14ac:dyDescent="0.3">
      <c r="A179" s="5" t="s">
        <v>13</v>
      </c>
      <c r="B179" s="4">
        <v>2013</v>
      </c>
      <c r="C179" s="5" t="s">
        <v>324</v>
      </c>
      <c r="D179" s="5" t="str">
        <f>PROPER(TRIM(Table2[[#This Row],[Season]]))</f>
        <v>Winter</v>
      </c>
      <c r="E179" s="5" t="str">
        <f>IF(Table2[[#This Row],[Season]]="",_xlfn.XLOOKUP(Table2[[#This Row],[State]],'pivot tables'!$F$3:$F$33,'pivot tables'!$G$3:$G$33),Table2[[#This Row],[Season]])</f>
        <v>Winter</v>
      </c>
      <c r="F179" s="5" t="s">
        <v>41</v>
      </c>
      <c r="G179" s="16">
        <v>100824</v>
      </c>
      <c r="H179" s="16">
        <f>IF(Table2[[#This Row],[Area(hectare)]]="",IFERROR(Table2[[#This Row],[Production(Tones)]]/Table2[[#This Row],[Yield blanks]],""),Table2[[#This Row],[Area(hectare)]])</f>
        <v>100824</v>
      </c>
      <c r="I179" s="16">
        <v>285614</v>
      </c>
      <c r="J179" s="16">
        <f>IF(Table2[[#This Row],[Production(Tones)]]="",Table2[[#This Row],[Area Blanks]]*Table2[[#This Row],[Yield]],Table2[[#This Row],[Production(Tones)]])</f>
        <v>285614</v>
      </c>
      <c r="K179" s="13">
        <v>3255.4</v>
      </c>
      <c r="L179" s="13">
        <f>IF(Table2[[#This Row],[Annual_Rainfall(mm)]]="",_xlfn.XLOOKUP(Table2[[#This Row],[State]],'pivot tables'!$J$3:$J$32,'pivot tables'!$K$3:$K$32),Table2[[#This Row],[Annual_Rainfall(mm)]])</f>
        <v>3255.4</v>
      </c>
      <c r="M179" s="13" t="str">
        <f>Table2[[#This Row],[Crop]]&amp;Table2[[#This Row],[State]]</f>
        <v>RiceKerala</v>
      </c>
      <c r="N179" s="13" t="s">
        <v>169</v>
      </c>
      <c r="O179" s="13" t="str">
        <f>IF(Table2[[#This Row],[Fertilizer(kg)]]="",_xlfn.XLOOKUP(Table2[[#This Row],[crop&amp;state]],'pivot tables'!$O$3:$O$151,'pivot tables'!$P$3:$P$151),Table2[[#This Row],[Fertilizer(kg)]])</f>
        <v>14,568,059.76</v>
      </c>
      <c r="P179" s="13">
        <v>27222.48</v>
      </c>
      <c r="Q179" s="13">
        <f>IF(Table2[[#This Row],[Pesticide(kg)]]="",_xlfn.XLOOKUP(Table2[[#This Row],[crop&amp;state]],'pivot tables'!$O$3:$O$151,'pivot tables'!$Q$3:$Q$151),Table2[[#This Row],[Pesticide(kg)]])</f>
        <v>27222.48</v>
      </c>
      <c r="R179" s="13">
        <v>2.5059999999999998</v>
      </c>
      <c r="S179" s="13">
        <f>IF(Table2[[#This Row],[Yield]]="",IFERROR(Table2[[#This Row],[Production(Tones)]]/Table2[[#This Row],[Area(hectare)]],""),Table2[[#This Row],[Yield]])</f>
        <v>2.5059999999999998</v>
      </c>
      <c r="T179" s="13"/>
      <c r="U179" s="13">
        <f>IF(Table2[[#This Row],[Avg_Temperature(°C)]]="",IFERROR((Table2[[#This Row],[Max_Temperature(°C)]]+Table2[[#This Row],[Min_Temperature(°C)]])/2,""),Table2[[#This Row],[Avg_Temperature(°C)]])</f>
        <v>26.118000000000002</v>
      </c>
      <c r="V179" s="13">
        <v>32.521000000000001</v>
      </c>
      <c r="W179" s="13">
        <f>IF(Table2[[#This Row],[Max_Temperature(°C)]]="",_xlfn.XLOOKUP(Table2[[#This Row],[State]],'pivot tables'!$T$2:$T$33,'pivot tables'!$V$2:$V$33),Table2[[#This Row],[Max_Temperature(°C)]])</f>
        <v>32.521000000000001</v>
      </c>
      <c r="X179" s="13">
        <v>19.715</v>
      </c>
      <c r="Y179" s="31">
        <f>IF(Table2[[#This Row],[Min_Temperature(°C)]]="",_xlfn.XLOOKUP(Table2[[#This Row],[State]],'pivot tables'!$T$2:$T$33,'pivot tables'!$W$2:$W$33),Table2[[#This Row],[Min_Temperature(°C)]])</f>
        <v>19.715</v>
      </c>
    </row>
    <row r="180" spans="1:25" x14ac:dyDescent="0.3">
      <c r="A180" s="5" t="s">
        <v>18</v>
      </c>
      <c r="B180" s="4">
        <v>2013</v>
      </c>
      <c r="C180" s="5" t="s">
        <v>705</v>
      </c>
      <c r="D180" s="5" t="str">
        <f>PROPER(TRIM(Table2[[#This Row],[Season]]))</f>
        <v>Whole Year</v>
      </c>
      <c r="E180" s="5" t="str">
        <f>IF(Table2[[#This Row],[Season]]="",_xlfn.XLOOKUP(Table2[[#This Row],[State]],'pivot tables'!$F$3:$F$33,'pivot tables'!$G$3:$G$33),Table2[[#This Row],[Season]])</f>
        <v>Whole Year</v>
      </c>
      <c r="F180" s="5" t="s">
        <v>41</v>
      </c>
      <c r="G180" s="16" t="s">
        <v>170</v>
      </c>
      <c r="H180" s="16" t="str">
        <f>IF(Table2[[#This Row],[Area(hectare)]]="",IFERROR(Table2[[#This Row],[Production(Tones)]]/Table2[[#This Row],[Yield blanks]],""),Table2[[#This Row],[Area(hectare)]])</f>
        <v xml:space="preserve"> 2210.29 </v>
      </c>
      <c r="I180" s="16">
        <v>221520</v>
      </c>
      <c r="J180" s="16">
        <f>IF(Table2[[#This Row],[Production(Tones)]]="",Table2[[#This Row],[Area Blanks]]*Table2[[#This Row],[Yield]],Table2[[#This Row],[Production(Tones)]])</f>
        <v>221520</v>
      </c>
      <c r="K180" s="13">
        <v>3255.4</v>
      </c>
      <c r="L180" s="13">
        <f>IF(Table2[[#This Row],[Annual_Rainfall(mm)]]="",_xlfn.XLOOKUP(Table2[[#This Row],[State]],'pivot tables'!$J$3:$J$32,'pivot tables'!$K$3:$K$32),Table2[[#This Row],[Annual_Rainfall(mm)]])</f>
        <v>3255.4</v>
      </c>
      <c r="M180" s="13" t="str">
        <f>Table2[[#This Row],[Crop]]&amp;Table2[[#This Row],[State]]</f>
        <v>SugarcaneKerala</v>
      </c>
      <c r="N180" s="13">
        <v>319364.80200000003</v>
      </c>
      <c r="O180" s="13">
        <f>IF(Table2[[#This Row],[Fertilizer(kg)]]="",_xlfn.XLOOKUP(Table2[[#This Row],[crop&amp;state]],'pivot tables'!$O$3:$O$151,'pivot tables'!$P$3:$P$151),Table2[[#This Row],[Fertilizer(kg)]])</f>
        <v>319364.80200000003</v>
      </c>
      <c r="P180" s="13">
        <v>596.77800000000002</v>
      </c>
      <c r="Q180" s="13">
        <f>IF(Table2[[#This Row],[Pesticide(kg)]]="",_xlfn.XLOOKUP(Table2[[#This Row],[crop&amp;state]],'pivot tables'!$O$3:$O$151,'pivot tables'!$Q$3:$Q$151),Table2[[#This Row],[Pesticide(kg)]])</f>
        <v>596.77800000000002</v>
      </c>
      <c r="R180" s="13" t="s">
        <v>171</v>
      </c>
      <c r="S180" s="13" t="str">
        <f>IF(Table2[[#This Row],[Yield]]="",IFERROR(Table2[[#This Row],[Production(Tones)]]/Table2[[#This Row],[Area(hectare)]],""),Table2[[#This Row],[Yield]])</f>
        <v>59.56</v>
      </c>
      <c r="T180" s="13">
        <v>25.308</v>
      </c>
      <c r="U180" s="13">
        <f>IF(Table2[[#This Row],[Avg_Temperature(°C)]]="",IFERROR((Table2[[#This Row],[Max_Temperature(°C)]]+Table2[[#This Row],[Min_Temperature(°C)]])/2,""),Table2[[#This Row],[Avg_Temperature(°C)]])</f>
        <v>25.308</v>
      </c>
      <c r="V180" s="13">
        <v>32.521000000000001</v>
      </c>
      <c r="W180" s="13">
        <f>IF(Table2[[#This Row],[Max_Temperature(°C)]]="",_xlfn.XLOOKUP(Table2[[#This Row],[State]],'pivot tables'!$T$2:$T$33,'pivot tables'!$V$2:$V$33),Table2[[#This Row],[Max_Temperature(°C)]])</f>
        <v>32.521000000000001</v>
      </c>
      <c r="X180" s="13">
        <v>19.715</v>
      </c>
      <c r="Y180" s="31">
        <f>IF(Table2[[#This Row],[Min_Temperature(°C)]]="",_xlfn.XLOOKUP(Table2[[#This Row],[State]],'pivot tables'!$T$2:$T$33,'pivot tables'!$W$2:$W$33),Table2[[#This Row],[Min_Temperature(°C)]])</f>
        <v>19.715</v>
      </c>
    </row>
    <row r="181" spans="1:25" x14ac:dyDescent="0.3">
      <c r="A181" s="5" t="s">
        <v>32</v>
      </c>
      <c r="B181" s="4">
        <v>2013</v>
      </c>
      <c r="C181" s="5" t="s">
        <v>705</v>
      </c>
      <c r="D181" s="5" t="str">
        <f>PROPER(TRIM(Table2[[#This Row],[Season]]))</f>
        <v>Whole Year</v>
      </c>
      <c r="E181" s="5" t="str">
        <f>IF(Table2[[#This Row],[Season]]="",_xlfn.XLOOKUP(Table2[[#This Row],[State]],'pivot tables'!$F$3:$F$33,'pivot tables'!$G$3:$G$33),Table2[[#This Row],[Season]])</f>
        <v>Whole Year</v>
      </c>
      <c r="F181" s="5" t="s">
        <v>41</v>
      </c>
      <c r="G181" s="16">
        <v>374</v>
      </c>
      <c r="H181" s="16">
        <f>IF(Table2[[#This Row],[Area(hectare)]]="",IFERROR(Table2[[#This Row],[Production(Tones)]]/Table2[[#This Row],[Yield blanks]],""),Table2[[#This Row],[Area(hectare)]])</f>
        <v>374</v>
      </c>
      <c r="I181" s="16">
        <v>0</v>
      </c>
      <c r="J181" s="16">
        <f>IF(Table2[[#This Row],[Production(Tones)]]="",Table2[[#This Row],[Area Blanks]]*Table2[[#This Row],[Yield]],Table2[[#This Row],[Production(Tones)]])</f>
        <v>0</v>
      </c>
      <c r="K181" s="13">
        <v>3255.4</v>
      </c>
      <c r="L181" s="13">
        <f>IF(Table2[[#This Row],[Annual_Rainfall(mm)]]="",_xlfn.XLOOKUP(Table2[[#This Row],[State]],'pivot tables'!$J$3:$J$32,'pivot tables'!$K$3:$K$32),Table2[[#This Row],[Annual_Rainfall(mm)]])</f>
        <v>3255.4</v>
      </c>
      <c r="M181" s="13" t="str">
        <f>Table2[[#This Row],[Crop]]&amp;Table2[[#This Row],[State]]</f>
        <v>UradKerala</v>
      </c>
      <c r="N181" s="13">
        <v>54039.26</v>
      </c>
      <c r="O181" s="13">
        <f>IF(Table2[[#This Row],[Fertilizer(kg)]]="",_xlfn.XLOOKUP(Table2[[#This Row],[crop&amp;state]],'pivot tables'!$O$3:$O$151,'pivot tables'!$P$3:$P$151),Table2[[#This Row],[Fertilizer(kg)]])</f>
        <v>54039.26</v>
      </c>
      <c r="P181" s="13">
        <v>100.98</v>
      </c>
      <c r="Q181" s="13">
        <f>IF(Table2[[#This Row],[Pesticide(kg)]]="",_xlfn.XLOOKUP(Table2[[#This Row],[crop&amp;state]],'pivot tables'!$O$3:$O$151,'pivot tables'!$Q$3:$Q$151),Table2[[#This Row],[Pesticide(kg)]])</f>
        <v>100.98</v>
      </c>
      <c r="R181" s="13">
        <v>0</v>
      </c>
      <c r="S181" s="13">
        <f>IF(Table2[[#This Row],[Yield]]="",IFERROR(Table2[[#This Row],[Production(Tones)]]/Table2[[#This Row],[Area(hectare)]],""),Table2[[#This Row],[Yield]])</f>
        <v>0</v>
      </c>
      <c r="T181" s="13">
        <v>25.308</v>
      </c>
      <c r="U181" s="13">
        <f>IF(Table2[[#This Row],[Avg_Temperature(°C)]]="",IFERROR((Table2[[#This Row],[Max_Temperature(°C)]]+Table2[[#This Row],[Min_Temperature(°C)]])/2,""),Table2[[#This Row],[Avg_Temperature(°C)]])</f>
        <v>25.308</v>
      </c>
      <c r="V181" s="13">
        <v>32.521000000000001</v>
      </c>
      <c r="W181" s="13">
        <f>IF(Table2[[#This Row],[Max_Temperature(°C)]]="",_xlfn.XLOOKUP(Table2[[#This Row],[State]],'pivot tables'!$T$2:$T$33,'pivot tables'!$V$2:$V$33),Table2[[#This Row],[Max_Temperature(°C)]])</f>
        <v>32.521000000000001</v>
      </c>
      <c r="X181" s="13">
        <v>19.715</v>
      </c>
      <c r="Y181" s="31">
        <f>IF(Table2[[#This Row],[Min_Temperature(°C)]]="",_xlfn.XLOOKUP(Table2[[#This Row],[State]],'pivot tables'!$T$2:$T$33,'pivot tables'!$W$2:$W$33),Table2[[#This Row],[Min_Temperature(°C)]])</f>
        <v>19.715</v>
      </c>
    </row>
    <row r="182" spans="1:25" x14ac:dyDescent="0.3">
      <c r="A182" s="5" t="s">
        <v>13</v>
      </c>
      <c r="B182" s="4">
        <v>2013</v>
      </c>
      <c r="C182" s="5" t="s">
        <v>176</v>
      </c>
      <c r="D182" s="5" t="str">
        <f>PROPER(TRIM(Table2[[#This Row],[Season]]))</f>
        <v>Autumn</v>
      </c>
      <c r="E182" s="5" t="str">
        <f>IF(Table2[[#This Row],[Season]]="",_xlfn.XLOOKUP(Table2[[#This Row],[State]],'pivot tables'!$F$3:$F$33,'pivot tables'!$G$3:$G$33),Table2[[#This Row],[Season]])</f>
        <v>Autumn</v>
      </c>
      <c r="F182" s="5" t="s">
        <v>26</v>
      </c>
      <c r="G182" s="16">
        <v>22569</v>
      </c>
      <c r="H182" s="16">
        <f>IF(Table2[[#This Row],[Area(hectare)]]="",IFERROR(Table2[[#This Row],[Production(Tones)]]/Table2[[#This Row],[Yield blanks]],""),Table2[[#This Row],[Area(hectare)]])</f>
        <v>22569</v>
      </c>
      <c r="I182" s="16">
        <v>48727</v>
      </c>
      <c r="J182" s="16">
        <f>IF(Table2[[#This Row],[Production(Tones)]]="",Table2[[#This Row],[Area Blanks]]*Table2[[#This Row],[Yield]],Table2[[#This Row],[Production(Tones)]])</f>
        <v>48727</v>
      </c>
      <c r="K182" s="13">
        <v>2448.4</v>
      </c>
      <c r="L182" s="13">
        <f>IF(Table2[[#This Row],[Annual_Rainfall(mm)]]="",_xlfn.XLOOKUP(Table2[[#This Row],[State]],'pivot tables'!$J$3:$J$32,'pivot tables'!$K$3:$K$32),Table2[[#This Row],[Annual_Rainfall(mm)]])</f>
        <v>2448.4</v>
      </c>
      <c r="M182" s="13" t="str">
        <f>Table2[[#This Row],[Crop]]&amp;Table2[[#This Row],[State]]</f>
        <v>RiceMeghalaya</v>
      </c>
      <c r="N182" s="13">
        <v>3260994.81</v>
      </c>
      <c r="O182" s="13">
        <f>IF(Table2[[#This Row],[Fertilizer(kg)]]="",_xlfn.XLOOKUP(Table2[[#This Row],[crop&amp;state]],'pivot tables'!$O$3:$O$151,'pivot tables'!$P$3:$P$151),Table2[[#This Row],[Fertilizer(kg)]])</f>
        <v>3260994.81</v>
      </c>
      <c r="P182" s="13">
        <v>6093.63</v>
      </c>
      <c r="Q182" s="13">
        <f>IF(Table2[[#This Row],[Pesticide(kg)]]="",_xlfn.XLOOKUP(Table2[[#This Row],[crop&amp;state]],'pivot tables'!$O$3:$O$151,'pivot tables'!$Q$3:$Q$151),Table2[[#This Row],[Pesticide(kg)]])</f>
        <v>6093.63</v>
      </c>
      <c r="R182" s="13">
        <v>2.4489999999999998</v>
      </c>
      <c r="S182" s="13">
        <f>IF(Table2[[#This Row],[Yield]]="",IFERROR(Table2[[#This Row],[Production(Tones)]]/Table2[[#This Row],[Area(hectare)]],""),Table2[[#This Row],[Yield]])</f>
        <v>2.4489999999999998</v>
      </c>
      <c r="T182" s="13">
        <v>19.34</v>
      </c>
      <c r="U182" s="13">
        <f>IF(Table2[[#This Row],[Avg_Temperature(°C)]]="",IFERROR((Table2[[#This Row],[Max_Temperature(°C)]]+Table2[[#This Row],[Min_Temperature(°C)]])/2,""),Table2[[#This Row],[Avg_Temperature(°C)]])</f>
        <v>19.34</v>
      </c>
      <c r="V182" s="13">
        <v>27.167999999999999</v>
      </c>
      <c r="W182" s="13">
        <f>IF(Table2[[#This Row],[Max_Temperature(°C)]]="",_xlfn.XLOOKUP(Table2[[#This Row],[State]],'pivot tables'!$T$2:$T$33,'pivot tables'!$V$2:$V$33),Table2[[#This Row],[Max_Temperature(°C)]])</f>
        <v>27.167999999999999</v>
      </c>
      <c r="X182" s="13">
        <v>11.708</v>
      </c>
      <c r="Y182" s="31">
        <f>IF(Table2[[#This Row],[Min_Temperature(°C)]]="",_xlfn.XLOOKUP(Table2[[#This Row],[State]],'pivot tables'!$T$2:$T$33,'pivot tables'!$W$2:$W$33),Table2[[#This Row],[Min_Temperature(°C)]])</f>
        <v>11.708</v>
      </c>
    </row>
    <row r="183" spans="1:25" x14ac:dyDescent="0.3">
      <c r="A183" s="5" t="s">
        <v>13</v>
      </c>
      <c r="B183" s="4">
        <v>2013</v>
      </c>
      <c r="C183" s="5" t="s">
        <v>27</v>
      </c>
      <c r="D183" s="5" t="str">
        <f>PROPER(TRIM(Table2[[#This Row],[Season]]))</f>
        <v>Rabi</v>
      </c>
      <c r="E183" s="5" t="str">
        <f>IF(Table2[[#This Row],[Season]]="",_xlfn.XLOOKUP(Table2[[#This Row],[State]],'pivot tables'!$F$3:$F$33,'pivot tables'!$G$3:$G$33),Table2[[#This Row],[Season]])</f>
        <v>Rabi</v>
      </c>
      <c r="F183" s="5" t="s">
        <v>26</v>
      </c>
      <c r="G183" s="16">
        <v>13444</v>
      </c>
      <c r="H183" s="16">
        <f>IF(Table2[[#This Row],[Area(hectare)]]="",IFERROR(Table2[[#This Row],[Production(Tones)]]/Table2[[#This Row],[Yield blanks]],""),Table2[[#This Row],[Area(hectare)]])</f>
        <v>13444</v>
      </c>
      <c r="I183" s="16">
        <v>58685</v>
      </c>
      <c r="J183" s="16">
        <f>IF(Table2[[#This Row],[Production(Tones)]]="",Table2[[#This Row],[Area Blanks]]*Table2[[#This Row],[Yield]],Table2[[#This Row],[Production(Tones)]])</f>
        <v>58685</v>
      </c>
      <c r="K183" s="13">
        <v>2448.4</v>
      </c>
      <c r="L183" s="13">
        <f>IF(Table2[[#This Row],[Annual_Rainfall(mm)]]="",_xlfn.XLOOKUP(Table2[[#This Row],[State]],'pivot tables'!$J$3:$J$32,'pivot tables'!$K$3:$K$32),Table2[[#This Row],[Annual_Rainfall(mm)]])</f>
        <v>2448.4</v>
      </c>
      <c r="M183" s="13" t="str">
        <f>Table2[[#This Row],[Crop]]&amp;Table2[[#This Row],[State]]</f>
        <v>RiceMeghalaya</v>
      </c>
      <c r="N183" s="13">
        <v>1942523.56</v>
      </c>
      <c r="O183" s="13">
        <f>IF(Table2[[#This Row],[Fertilizer(kg)]]="",_xlfn.XLOOKUP(Table2[[#This Row],[crop&amp;state]],'pivot tables'!$O$3:$O$151,'pivot tables'!$P$3:$P$151),Table2[[#This Row],[Fertilizer(kg)]])</f>
        <v>1942523.56</v>
      </c>
      <c r="P183" s="13">
        <v>3629.88</v>
      </c>
      <c r="Q183" s="13">
        <f>IF(Table2[[#This Row],[Pesticide(kg)]]="",_xlfn.XLOOKUP(Table2[[#This Row],[crop&amp;state]],'pivot tables'!$O$3:$O$151,'pivot tables'!$Q$3:$Q$151),Table2[[#This Row],[Pesticide(kg)]])</f>
        <v>3629.88</v>
      </c>
      <c r="R183" s="13">
        <v>2.3959999999999999</v>
      </c>
      <c r="S183" s="13">
        <f>IF(Table2[[#This Row],[Yield]]="",IFERROR(Table2[[#This Row],[Production(Tones)]]/Table2[[#This Row],[Area(hectare)]],""),Table2[[#This Row],[Yield]])</f>
        <v>2.3959999999999999</v>
      </c>
      <c r="T183" s="13">
        <v>19.34</v>
      </c>
      <c r="U183" s="13">
        <f>IF(Table2[[#This Row],[Avg_Temperature(°C)]]="",IFERROR((Table2[[#This Row],[Max_Temperature(°C)]]+Table2[[#This Row],[Min_Temperature(°C)]])/2,""),Table2[[#This Row],[Avg_Temperature(°C)]])</f>
        <v>19.34</v>
      </c>
      <c r="V183" s="13">
        <v>27.167999999999999</v>
      </c>
      <c r="W183" s="13">
        <f>IF(Table2[[#This Row],[Max_Temperature(°C)]]="",_xlfn.XLOOKUP(Table2[[#This Row],[State]],'pivot tables'!$T$2:$T$33,'pivot tables'!$V$2:$V$33),Table2[[#This Row],[Max_Temperature(°C)]])</f>
        <v>27.167999999999999</v>
      </c>
      <c r="X183" s="13">
        <v>11.708</v>
      </c>
      <c r="Y183" s="31">
        <f>IF(Table2[[#This Row],[Min_Temperature(°C)]]="",_xlfn.XLOOKUP(Table2[[#This Row],[State]],'pivot tables'!$T$2:$T$33,'pivot tables'!$W$2:$W$33),Table2[[#This Row],[Min_Temperature(°C)]])</f>
        <v>11.708</v>
      </c>
    </row>
    <row r="184" spans="1:25" x14ac:dyDescent="0.3">
      <c r="A184" s="5" t="s">
        <v>13</v>
      </c>
      <c r="B184" s="4">
        <v>2013</v>
      </c>
      <c r="C184" s="5" t="s">
        <v>324</v>
      </c>
      <c r="D184" s="5" t="str">
        <f>PROPER(TRIM(Table2[[#This Row],[Season]]))</f>
        <v>Winter</v>
      </c>
      <c r="E184" s="5" t="str">
        <f>IF(Table2[[#This Row],[Season]]="",_xlfn.XLOOKUP(Table2[[#This Row],[State]],'pivot tables'!$F$3:$F$33,'pivot tables'!$G$3:$G$33),Table2[[#This Row],[Season]])</f>
        <v>Winter</v>
      </c>
      <c r="F184" s="5" t="s">
        <v>26</v>
      </c>
      <c r="G184" s="16">
        <v>46424</v>
      </c>
      <c r="H184" s="16">
        <f>IF(Table2[[#This Row],[Area(hectare)]]="",IFERROR(Table2[[#This Row],[Production(Tones)]]/Table2[[#This Row],[Yield blanks]],""),Table2[[#This Row],[Area(hectare)]])</f>
        <v>46424</v>
      </c>
      <c r="I184" s="16">
        <v>111289</v>
      </c>
      <c r="J184" s="16">
        <f>IF(Table2[[#This Row],[Production(Tones)]]="",Table2[[#This Row],[Area Blanks]]*Table2[[#This Row],[Yield]],Table2[[#This Row],[Production(Tones)]])</f>
        <v>111289</v>
      </c>
      <c r="K184" s="13">
        <v>2448.4</v>
      </c>
      <c r="L184" s="13">
        <f>IF(Table2[[#This Row],[Annual_Rainfall(mm)]]="",_xlfn.XLOOKUP(Table2[[#This Row],[State]],'pivot tables'!$J$3:$J$32,'pivot tables'!$K$3:$K$32),Table2[[#This Row],[Annual_Rainfall(mm)]])</f>
        <v>2448.4</v>
      </c>
      <c r="M184" s="13" t="str">
        <f>Table2[[#This Row],[Crop]]&amp;Table2[[#This Row],[State]]</f>
        <v>RiceMeghalaya</v>
      </c>
      <c r="N184" s="13">
        <v>6707803.7599999998</v>
      </c>
      <c r="O184" s="13">
        <f>IF(Table2[[#This Row],[Fertilizer(kg)]]="",_xlfn.XLOOKUP(Table2[[#This Row],[crop&amp;state]],'pivot tables'!$O$3:$O$151,'pivot tables'!$P$3:$P$151),Table2[[#This Row],[Fertilizer(kg)]])</f>
        <v>6707803.7599999998</v>
      </c>
      <c r="P184" s="13">
        <v>12534.48</v>
      </c>
      <c r="Q184" s="13">
        <f>IF(Table2[[#This Row],[Pesticide(kg)]]="",_xlfn.XLOOKUP(Table2[[#This Row],[crop&amp;state]],'pivot tables'!$O$3:$O$151,'pivot tables'!$Q$3:$Q$151),Table2[[#This Row],[Pesticide(kg)]])</f>
        <v>12534.48</v>
      </c>
      <c r="R184" s="13">
        <v>22.39</v>
      </c>
      <c r="S184" s="13">
        <f>IF(Table2[[#This Row],[Yield]]="",IFERROR(Table2[[#This Row],[Production(Tones)]]/Table2[[#This Row],[Area(hectare)]],""),Table2[[#This Row],[Yield]])</f>
        <v>22.39</v>
      </c>
      <c r="T184" s="13">
        <v>19.34</v>
      </c>
      <c r="U184" s="13">
        <f>IF(Table2[[#This Row],[Avg_Temperature(°C)]]="",IFERROR((Table2[[#This Row],[Max_Temperature(°C)]]+Table2[[#This Row],[Min_Temperature(°C)]])/2,""),Table2[[#This Row],[Avg_Temperature(°C)]])</f>
        <v>19.34</v>
      </c>
      <c r="V184" s="13">
        <v>27.167999999999999</v>
      </c>
      <c r="W184" s="13">
        <f>IF(Table2[[#This Row],[Max_Temperature(°C)]]="",_xlfn.XLOOKUP(Table2[[#This Row],[State]],'pivot tables'!$T$2:$T$33,'pivot tables'!$V$2:$V$33),Table2[[#This Row],[Max_Temperature(°C)]])</f>
        <v>27.167999999999999</v>
      </c>
      <c r="X184" s="13"/>
      <c r="Y184" s="31">
        <f>IF(Table2[[#This Row],[Min_Temperature(°C)]]="",_xlfn.XLOOKUP(Table2[[#This Row],[State]],'pivot tables'!$T$2:$T$33,'pivot tables'!$W$2:$W$33),Table2[[#This Row],[Min_Temperature(°C)]])</f>
        <v>12.008600000000001</v>
      </c>
    </row>
    <row r="185" spans="1:25" x14ac:dyDescent="0.3">
      <c r="A185" s="5" t="s">
        <v>18</v>
      </c>
      <c r="B185" s="4">
        <v>2013</v>
      </c>
      <c r="C185" s="5" t="s">
        <v>705</v>
      </c>
      <c r="D185" s="5" t="str">
        <f>PROPER(TRIM(Table2[[#This Row],[Season]]))</f>
        <v>Whole Year</v>
      </c>
      <c r="E185" s="5" t="str">
        <f>IF(Table2[[#This Row],[Season]]="",_xlfn.XLOOKUP(Table2[[#This Row],[State]],'pivot tables'!$F$3:$F$33,'pivot tables'!$G$3:$G$33),Table2[[#This Row],[Season]])</f>
        <v>Whole Year</v>
      </c>
      <c r="F185" s="5" t="s">
        <v>26</v>
      </c>
      <c r="G185" s="16">
        <v>105</v>
      </c>
      <c r="H185" s="16">
        <f>IF(Table2[[#This Row],[Area(hectare)]]="",IFERROR(Table2[[#This Row],[Production(Tones)]]/Table2[[#This Row],[Yield blanks]],""),Table2[[#This Row],[Area(hectare)]])</f>
        <v>105</v>
      </c>
      <c r="I185" s="16">
        <v>315</v>
      </c>
      <c r="J185" s="16">
        <f>IF(Table2[[#This Row],[Production(Tones)]]="",Table2[[#This Row],[Area Blanks]]*Table2[[#This Row],[Yield]],Table2[[#This Row],[Production(Tones)]])</f>
        <v>315</v>
      </c>
      <c r="K185" s="13">
        <v>2448.4</v>
      </c>
      <c r="L185" s="13">
        <f>IF(Table2[[#This Row],[Annual_Rainfall(mm)]]="",_xlfn.XLOOKUP(Table2[[#This Row],[State]],'pivot tables'!$J$3:$J$32,'pivot tables'!$K$3:$K$32),Table2[[#This Row],[Annual_Rainfall(mm)]])</f>
        <v>2448.4</v>
      </c>
      <c r="M185" s="13" t="str">
        <f>Table2[[#This Row],[Crop]]&amp;Table2[[#This Row],[State]]</f>
        <v>SugarcaneMeghalaya</v>
      </c>
      <c r="N185" s="13">
        <v>15171.45</v>
      </c>
      <c r="O185" s="13">
        <f>IF(Table2[[#This Row],[Fertilizer(kg)]]="",_xlfn.XLOOKUP(Table2[[#This Row],[crop&amp;state]],'pivot tables'!$O$3:$O$151,'pivot tables'!$P$3:$P$151),Table2[[#This Row],[Fertilizer(kg)]])</f>
        <v>15171.45</v>
      </c>
      <c r="P185" s="13">
        <v>28.35</v>
      </c>
      <c r="Q185" s="13">
        <f>IF(Table2[[#This Row],[Pesticide(kg)]]="",_xlfn.XLOOKUP(Table2[[#This Row],[crop&amp;state]],'pivot tables'!$O$3:$O$151,'pivot tables'!$Q$3:$Q$151),Table2[[#This Row],[Pesticide(kg)]])</f>
        <v>28.35</v>
      </c>
      <c r="R185" s="13">
        <v>2.6749999999999998</v>
      </c>
      <c r="S185" s="13">
        <f>IF(Table2[[#This Row],[Yield]]="",IFERROR(Table2[[#This Row],[Production(Tones)]]/Table2[[#This Row],[Area(hectare)]],""),Table2[[#This Row],[Yield]])</f>
        <v>2.6749999999999998</v>
      </c>
      <c r="T185" s="13">
        <v>19.34</v>
      </c>
      <c r="U185" s="13">
        <f>IF(Table2[[#This Row],[Avg_Temperature(°C)]]="",IFERROR((Table2[[#This Row],[Max_Temperature(°C)]]+Table2[[#This Row],[Min_Temperature(°C)]])/2,""),Table2[[#This Row],[Avg_Temperature(°C)]])</f>
        <v>19.34</v>
      </c>
      <c r="V185" s="13">
        <v>27.167999999999999</v>
      </c>
      <c r="W185" s="13">
        <f>IF(Table2[[#This Row],[Max_Temperature(°C)]]="",_xlfn.XLOOKUP(Table2[[#This Row],[State]],'pivot tables'!$T$2:$T$33,'pivot tables'!$V$2:$V$33),Table2[[#This Row],[Max_Temperature(°C)]])</f>
        <v>27.167999999999999</v>
      </c>
      <c r="X185" s="13">
        <v>11.708</v>
      </c>
      <c r="Y185" s="31">
        <f>IF(Table2[[#This Row],[Min_Temperature(°C)]]="",_xlfn.XLOOKUP(Table2[[#This Row],[State]],'pivot tables'!$T$2:$T$33,'pivot tables'!$W$2:$W$33),Table2[[#This Row],[Min_Temperature(°C)]])</f>
        <v>11.708</v>
      </c>
    </row>
    <row r="186" spans="1:25" x14ac:dyDescent="0.3">
      <c r="A186" s="5" t="s">
        <v>20</v>
      </c>
      <c r="B186" s="4">
        <v>2013</v>
      </c>
      <c r="C186" s="5" t="s">
        <v>27</v>
      </c>
      <c r="D186" s="5" t="str">
        <f>PROPER(TRIM(Table2[[#This Row],[Season]]))</f>
        <v>Rabi</v>
      </c>
      <c r="E186" s="5" t="str">
        <f>IF(Table2[[#This Row],[Season]]="",_xlfn.XLOOKUP(Table2[[#This Row],[State]],'pivot tables'!$F$3:$F$33,'pivot tables'!$G$3:$G$33),Table2[[#This Row],[Season]])</f>
        <v>Rabi</v>
      </c>
      <c r="F186" s="5" t="s">
        <v>26</v>
      </c>
      <c r="G186" s="16">
        <v>422</v>
      </c>
      <c r="H186" s="16">
        <f>IF(Table2[[#This Row],[Area(hectare)]]="",IFERROR(Table2[[#This Row],[Production(Tones)]]/Table2[[#This Row],[Yield blanks]],""),Table2[[#This Row],[Area(hectare)]])</f>
        <v>422</v>
      </c>
      <c r="I186" s="16">
        <v>789</v>
      </c>
      <c r="J186" s="16">
        <f>IF(Table2[[#This Row],[Production(Tones)]]="",Table2[[#This Row],[Area Blanks]]*Table2[[#This Row],[Yield]],Table2[[#This Row],[Production(Tones)]])</f>
        <v>789</v>
      </c>
      <c r="K186" s="13">
        <v>2448.4</v>
      </c>
      <c r="L186" s="13">
        <f>IF(Table2[[#This Row],[Annual_Rainfall(mm)]]="",_xlfn.XLOOKUP(Table2[[#This Row],[State]],'pivot tables'!$J$3:$J$32,'pivot tables'!$K$3:$K$32),Table2[[#This Row],[Annual_Rainfall(mm)]])</f>
        <v>2448.4</v>
      </c>
      <c r="M186" s="13" t="str">
        <f>Table2[[#This Row],[Crop]]&amp;Table2[[#This Row],[State]]</f>
        <v>WheatMeghalaya</v>
      </c>
      <c r="N186" s="13"/>
      <c r="O186" s="13">
        <f>IF(Table2[[#This Row],[Fertilizer(kg)]]="",_xlfn.XLOOKUP(Table2[[#This Row],[crop&amp;state]],'pivot tables'!$O$3:$O$151,'pivot tables'!$P$3:$P$151),Table2[[#This Row],[Fertilizer(kg)]])</f>
        <v>68894.781428571427</v>
      </c>
      <c r="P186" s="13">
        <v>113.94</v>
      </c>
      <c r="Q186" s="13">
        <f>IF(Table2[[#This Row],[Pesticide(kg)]]="",_xlfn.XLOOKUP(Table2[[#This Row],[crop&amp;state]],'pivot tables'!$O$3:$O$151,'pivot tables'!$Q$3:$Q$151),Table2[[#This Row],[Pesticide(kg)]])</f>
        <v>113.94</v>
      </c>
      <c r="R186" s="13">
        <v>1.506</v>
      </c>
      <c r="S186" s="13">
        <f>IF(Table2[[#This Row],[Yield]]="",IFERROR(Table2[[#This Row],[Production(Tones)]]/Table2[[#This Row],[Area(hectare)]],""),Table2[[#This Row],[Yield]])</f>
        <v>1.506</v>
      </c>
      <c r="T186" s="13">
        <v>19.34</v>
      </c>
      <c r="U186" s="13">
        <f>IF(Table2[[#This Row],[Avg_Temperature(°C)]]="",IFERROR((Table2[[#This Row],[Max_Temperature(°C)]]+Table2[[#This Row],[Min_Temperature(°C)]])/2,""),Table2[[#This Row],[Avg_Temperature(°C)]])</f>
        <v>19.34</v>
      </c>
      <c r="V186" s="13">
        <v>27.167999999999999</v>
      </c>
      <c r="W186" s="13">
        <f>IF(Table2[[#This Row],[Max_Temperature(°C)]]="",_xlfn.XLOOKUP(Table2[[#This Row],[State]],'pivot tables'!$T$2:$T$33,'pivot tables'!$V$2:$V$33),Table2[[#This Row],[Max_Temperature(°C)]])</f>
        <v>27.167999999999999</v>
      </c>
      <c r="X186" s="13"/>
      <c r="Y186" s="31">
        <f>IF(Table2[[#This Row],[Min_Temperature(°C)]]="",_xlfn.XLOOKUP(Table2[[#This Row],[State]],'pivot tables'!$T$2:$T$33,'pivot tables'!$W$2:$W$33),Table2[[#This Row],[Min_Temperature(°C)]])</f>
        <v>12.008600000000001</v>
      </c>
    </row>
    <row r="187" spans="1:25" x14ac:dyDescent="0.3">
      <c r="A187" s="5" t="s">
        <v>22</v>
      </c>
      <c r="B187" s="4">
        <v>2013</v>
      </c>
      <c r="C187" s="5" t="s">
        <v>49</v>
      </c>
      <c r="D187" s="5" t="str">
        <f>PROPER(TRIM(Table2[[#This Row],[Season]]))</f>
        <v>Kharif</v>
      </c>
      <c r="E187" s="5" t="str">
        <f>IF(Table2[[#This Row],[Season]]="",_xlfn.XLOOKUP(Table2[[#This Row],[State]],'pivot tables'!$F$3:$F$33,'pivot tables'!$G$3:$G$33),Table2[[#This Row],[Season]])</f>
        <v>Kharif</v>
      </c>
      <c r="F187" s="5" t="s">
        <v>80</v>
      </c>
      <c r="G187" s="16">
        <v>88166</v>
      </c>
      <c r="H187" s="16">
        <f>IF(Table2[[#This Row],[Area(hectare)]]="",IFERROR(Table2[[#This Row],[Production(Tones)]]/Table2[[#This Row],[Yield blanks]],""),Table2[[#This Row],[Area(hectare)]])</f>
        <v>88166</v>
      </c>
      <c r="I187" s="16">
        <v>241241</v>
      </c>
      <c r="J187" s="16">
        <f>IF(Table2[[#This Row],[Production(Tones)]]="",Table2[[#This Row],[Area Blanks]]*Table2[[#This Row],[Yield]],Table2[[#This Row],[Production(Tones)]])</f>
        <v>241241</v>
      </c>
      <c r="K187" s="13">
        <v>740.9</v>
      </c>
      <c r="L187" s="13">
        <f>IF(Table2[[#This Row],[Annual_Rainfall(mm)]]="",_xlfn.XLOOKUP(Table2[[#This Row],[State]],'pivot tables'!$J$3:$J$32,'pivot tables'!$K$3:$K$32),Table2[[#This Row],[Annual_Rainfall(mm)]])</f>
        <v>740.9</v>
      </c>
      <c r="M187" s="13" t="str">
        <f>Table2[[#This Row],[Crop]]&amp;Table2[[#This Row],[State]]</f>
        <v>RagiTamil Nadu</v>
      </c>
      <c r="N187" s="13">
        <v>12739105.34</v>
      </c>
      <c r="O187" s="13">
        <f>IF(Table2[[#This Row],[Fertilizer(kg)]]="",_xlfn.XLOOKUP(Table2[[#This Row],[crop&amp;state]],'pivot tables'!$O$3:$O$151,'pivot tables'!$P$3:$P$151),Table2[[#This Row],[Fertilizer(kg)]])</f>
        <v>12739105.34</v>
      </c>
      <c r="P187" s="13">
        <v>23804.82</v>
      </c>
      <c r="Q187" s="13">
        <f>IF(Table2[[#This Row],[Pesticide(kg)]]="",_xlfn.XLOOKUP(Table2[[#This Row],[crop&amp;state]],'pivot tables'!$O$3:$O$151,'pivot tables'!$Q$3:$Q$151),Table2[[#This Row],[Pesticide(kg)]])</f>
        <v>23804.82</v>
      </c>
      <c r="R187" s="13">
        <v>2.782</v>
      </c>
      <c r="S187" s="13">
        <f>IF(Table2[[#This Row],[Yield]]="",IFERROR(Table2[[#This Row],[Production(Tones)]]/Table2[[#This Row],[Area(hectare)]],""),Table2[[#This Row],[Yield]])</f>
        <v>2.782</v>
      </c>
      <c r="T187" s="13">
        <v>28.068000000000001</v>
      </c>
      <c r="U187" s="13">
        <f>IF(Table2[[#This Row],[Avg_Temperature(°C)]]="",IFERROR((Table2[[#This Row],[Max_Temperature(°C)]]+Table2[[#This Row],[Min_Temperature(°C)]])/2,""),Table2[[#This Row],[Avg_Temperature(°C)]])</f>
        <v>28.068000000000001</v>
      </c>
      <c r="V187" s="13">
        <v>37.771000000000001</v>
      </c>
      <c r="W187" s="13">
        <f>IF(Table2[[#This Row],[Max_Temperature(°C)]]="",_xlfn.XLOOKUP(Table2[[#This Row],[State]],'pivot tables'!$T$2:$T$33,'pivot tables'!$V$2:$V$33),Table2[[#This Row],[Max_Temperature(°C)]])</f>
        <v>37.771000000000001</v>
      </c>
      <c r="X187" s="13">
        <v>20.302</v>
      </c>
      <c r="Y187" s="31">
        <f>IF(Table2[[#This Row],[Min_Temperature(°C)]]="",_xlfn.XLOOKUP(Table2[[#This Row],[State]],'pivot tables'!$T$2:$T$33,'pivot tables'!$W$2:$W$33),Table2[[#This Row],[Min_Temperature(°C)]])</f>
        <v>20.302</v>
      </c>
    </row>
    <row r="188" spans="1:25" x14ac:dyDescent="0.3">
      <c r="A188" s="5" t="s">
        <v>22</v>
      </c>
      <c r="B188" s="4">
        <v>2013</v>
      </c>
      <c r="C188" s="5" t="s">
        <v>27</v>
      </c>
      <c r="D188" s="5" t="str">
        <f>PROPER(TRIM(Table2[[#This Row],[Season]]))</f>
        <v>Rabi</v>
      </c>
      <c r="E188" s="5" t="str">
        <f>IF(Table2[[#This Row],[Season]]="",_xlfn.XLOOKUP(Table2[[#This Row],[State]],'pivot tables'!$F$3:$F$33,'pivot tables'!$G$3:$G$33),Table2[[#This Row],[Season]])</f>
        <v>Rabi</v>
      </c>
      <c r="F188" s="5" t="s">
        <v>80</v>
      </c>
      <c r="G188" s="16">
        <v>30533</v>
      </c>
      <c r="H188" s="16">
        <f>IF(Table2[[#This Row],[Area(hectare)]]="",IFERROR(Table2[[#This Row],[Production(Tones)]]/Table2[[#This Row],[Yield blanks]],""),Table2[[#This Row],[Area(hectare)]])</f>
        <v>30533</v>
      </c>
      <c r="I188" s="16">
        <v>121102</v>
      </c>
      <c r="J188" s="16">
        <f>IF(Table2[[#This Row],[Production(Tones)]]="",Table2[[#This Row],[Area Blanks]]*Table2[[#This Row],[Yield]],Table2[[#This Row],[Production(Tones)]])</f>
        <v>121102</v>
      </c>
      <c r="K188" s="13">
        <v>740.9</v>
      </c>
      <c r="L188" s="13">
        <f>IF(Table2[[#This Row],[Annual_Rainfall(mm)]]="",_xlfn.XLOOKUP(Table2[[#This Row],[State]],'pivot tables'!$J$3:$J$32,'pivot tables'!$K$3:$K$32),Table2[[#This Row],[Annual_Rainfall(mm)]])</f>
        <v>740.9</v>
      </c>
      <c r="M188" s="13" t="str">
        <f>Table2[[#This Row],[Crop]]&amp;Table2[[#This Row],[State]]</f>
        <v>RagiTamil Nadu</v>
      </c>
      <c r="N188" s="13">
        <v>4411713.17</v>
      </c>
      <c r="O188" s="13">
        <f>IF(Table2[[#This Row],[Fertilizer(kg)]]="",_xlfn.XLOOKUP(Table2[[#This Row],[crop&amp;state]],'pivot tables'!$O$3:$O$151,'pivot tables'!$P$3:$P$151),Table2[[#This Row],[Fertilizer(kg)]])</f>
        <v>4411713.17</v>
      </c>
      <c r="P188" s="13">
        <v>8243.91</v>
      </c>
      <c r="Q188" s="13">
        <f>IF(Table2[[#This Row],[Pesticide(kg)]]="",_xlfn.XLOOKUP(Table2[[#This Row],[crop&amp;state]],'pivot tables'!$O$3:$O$151,'pivot tables'!$Q$3:$Q$151),Table2[[#This Row],[Pesticide(kg)]])</f>
        <v>8243.91</v>
      </c>
      <c r="R188" s="13">
        <v>3.823</v>
      </c>
      <c r="S188" s="13">
        <f>IF(Table2[[#This Row],[Yield]]="",IFERROR(Table2[[#This Row],[Production(Tones)]]/Table2[[#This Row],[Area(hectare)]],""),Table2[[#This Row],[Yield]])</f>
        <v>3.823</v>
      </c>
      <c r="T188" s="13">
        <v>28.068000000000001</v>
      </c>
      <c r="U188" s="13">
        <f>IF(Table2[[#This Row],[Avg_Temperature(°C)]]="",IFERROR((Table2[[#This Row],[Max_Temperature(°C)]]+Table2[[#This Row],[Min_Temperature(°C)]])/2,""),Table2[[#This Row],[Avg_Temperature(°C)]])</f>
        <v>28.068000000000001</v>
      </c>
      <c r="V188" s="13">
        <v>37.771000000000001</v>
      </c>
      <c r="W188" s="13">
        <f>IF(Table2[[#This Row],[Max_Temperature(°C)]]="",_xlfn.XLOOKUP(Table2[[#This Row],[State]],'pivot tables'!$T$2:$T$33,'pivot tables'!$V$2:$V$33),Table2[[#This Row],[Max_Temperature(°C)]])</f>
        <v>37.771000000000001</v>
      </c>
      <c r="X188" s="13">
        <v>20.302</v>
      </c>
      <c r="Y188" s="31">
        <f>IF(Table2[[#This Row],[Min_Temperature(°C)]]="",_xlfn.XLOOKUP(Table2[[#This Row],[State]],'pivot tables'!$T$2:$T$33,'pivot tables'!$W$2:$W$33),Table2[[#This Row],[Min_Temperature(°C)]])</f>
        <v>20.302</v>
      </c>
    </row>
    <row r="189" spans="1:25" x14ac:dyDescent="0.3">
      <c r="A189" s="5" t="s">
        <v>13</v>
      </c>
      <c r="B189" s="4">
        <v>2013</v>
      </c>
      <c r="C189" s="5" t="s">
        <v>49</v>
      </c>
      <c r="D189" s="5" t="str">
        <f>PROPER(TRIM(Table2[[#This Row],[Season]]))</f>
        <v>Kharif</v>
      </c>
      <c r="E189" s="5" t="str">
        <f>IF(Table2[[#This Row],[Season]]="",_xlfn.XLOOKUP(Table2[[#This Row],[State]],'pivot tables'!$F$3:$F$33,'pivot tables'!$G$3:$G$33),Table2[[#This Row],[Season]])</f>
        <v>Kharif</v>
      </c>
      <c r="F189" s="5" t="s">
        <v>80</v>
      </c>
      <c r="G189" s="16">
        <v>1725730</v>
      </c>
      <c r="H189" s="16">
        <f>IF(Table2[[#This Row],[Area(hectare)]]="",IFERROR(Table2[[#This Row],[Production(Tones)]]/Table2[[#This Row],[Yield blanks]],""),Table2[[#This Row],[Area(hectare)]])</f>
        <v>1725730</v>
      </c>
      <c r="I189" s="16"/>
      <c r="J189" s="16">
        <f>IF(Table2[[#This Row],[Production(Tones)]]="",Table2[[#This Row],[Area Blanks]]*Table2[[#This Row],[Yield]],Table2[[#This Row],[Production(Tones)]])</f>
        <v>7751979.1600000001</v>
      </c>
      <c r="K189" s="13">
        <v>740.9</v>
      </c>
      <c r="L189" s="13">
        <f>IF(Table2[[#This Row],[Annual_Rainfall(mm)]]="",_xlfn.XLOOKUP(Table2[[#This Row],[State]],'pivot tables'!$J$3:$J$32,'pivot tables'!$K$3:$K$32),Table2[[#This Row],[Annual_Rainfall(mm)]])</f>
        <v>740.9</v>
      </c>
      <c r="M189" s="13" t="str">
        <f>Table2[[#This Row],[Crop]]&amp;Table2[[#This Row],[State]]</f>
        <v>RiceTamil Nadu</v>
      </c>
      <c r="N189" s="13">
        <v>249350727.69999999</v>
      </c>
      <c r="O189" s="13">
        <f>IF(Table2[[#This Row],[Fertilizer(kg)]]="",_xlfn.XLOOKUP(Table2[[#This Row],[crop&amp;state]],'pivot tables'!$O$3:$O$151,'pivot tables'!$P$3:$P$151),Table2[[#This Row],[Fertilizer(kg)]])</f>
        <v>249350727.69999999</v>
      </c>
      <c r="P189" s="13">
        <v>465947.1</v>
      </c>
      <c r="Q189" s="13">
        <f>IF(Table2[[#This Row],[Pesticide(kg)]]="",_xlfn.XLOOKUP(Table2[[#This Row],[crop&amp;state]],'pivot tables'!$O$3:$O$151,'pivot tables'!$Q$3:$Q$151),Table2[[#This Row],[Pesticide(kg)]])</f>
        <v>465947.1</v>
      </c>
      <c r="R189" s="13">
        <v>4.492</v>
      </c>
      <c r="S189" s="13">
        <f>IF(Table2[[#This Row],[Yield]]="",IFERROR(Table2[[#This Row],[Production(Tones)]]/Table2[[#This Row],[Area(hectare)]],""),Table2[[#This Row],[Yield]])</f>
        <v>4.492</v>
      </c>
      <c r="T189" s="13">
        <v>28.068000000000001</v>
      </c>
      <c r="U189" s="13">
        <f>IF(Table2[[#This Row],[Avg_Temperature(°C)]]="",IFERROR((Table2[[#This Row],[Max_Temperature(°C)]]+Table2[[#This Row],[Min_Temperature(°C)]])/2,""),Table2[[#This Row],[Avg_Temperature(°C)]])</f>
        <v>28.068000000000001</v>
      </c>
      <c r="V189" s="13">
        <v>37.771000000000001</v>
      </c>
      <c r="W189" s="13">
        <f>IF(Table2[[#This Row],[Max_Temperature(°C)]]="",_xlfn.XLOOKUP(Table2[[#This Row],[State]],'pivot tables'!$T$2:$T$33,'pivot tables'!$V$2:$V$33),Table2[[#This Row],[Max_Temperature(°C)]])</f>
        <v>37.771000000000001</v>
      </c>
      <c r="X189" s="13"/>
      <c r="Y189" s="31">
        <f>IF(Table2[[#This Row],[Min_Temperature(°C)]]="",_xlfn.XLOOKUP(Table2[[#This Row],[State]],'pivot tables'!$T$2:$T$33,'pivot tables'!$W$2:$W$33),Table2[[#This Row],[Min_Temperature(°C)]])</f>
        <v>20.060930555555579</v>
      </c>
    </row>
    <row r="190" spans="1:25" x14ac:dyDescent="0.3">
      <c r="A190" s="5" t="s">
        <v>18</v>
      </c>
      <c r="B190" s="4">
        <v>2013</v>
      </c>
      <c r="C190" s="5" t="s">
        <v>705</v>
      </c>
      <c r="D190" s="5" t="str">
        <f>PROPER(TRIM(Table2[[#This Row],[Season]]))</f>
        <v>Whole Year</v>
      </c>
      <c r="E190" s="5" t="str">
        <f>IF(Table2[[#This Row],[Season]]="",_xlfn.XLOOKUP(Table2[[#This Row],[State]],'pivot tables'!$F$3:$F$33,'pivot tables'!$G$3:$G$33),Table2[[#This Row],[Season]])</f>
        <v>Whole Year</v>
      </c>
      <c r="F190" s="5" t="s">
        <v>80</v>
      </c>
      <c r="G190" s="16">
        <v>313343</v>
      </c>
      <c r="H190" s="16">
        <f>IF(Table2[[#This Row],[Area(hectare)]]="",IFERROR(Table2[[#This Row],[Production(Tones)]]/Table2[[#This Row],[Yield blanks]],""),Table2[[#This Row],[Area(hectare)]])</f>
        <v>313343</v>
      </c>
      <c r="I190" s="16">
        <v>32454135</v>
      </c>
      <c r="J190" s="16">
        <f>IF(Table2[[#This Row],[Production(Tones)]]="",Table2[[#This Row],[Area Blanks]]*Table2[[#This Row],[Yield]],Table2[[#This Row],[Production(Tones)]])</f>
        <v>32454135</v>
      </c>
      <c r="K190" s="13">
        <v>740.9</v>
      </c>
      <c r="L190" s="13">
        <f>IF(Table2[[#This Row],[Annual_Rainfall(mm)]]="",_xlfn.XLOOKUP(Table2[[#This Row],[State]],'pivot tables'!$J$3:$J$32,'pivot tables'!$K$3:$K$32),Table2[[#This Row],[Annual_Rainfall(mm)]])</f>
        <v>740.9</v>
      </c>
      <c r="M190" s="13" t="str">
        <f>Table2[[#This Row],[Crop]]&amp;Table2[[#This Row],[State]]</f>
        <v>SugarcaneTamil Nadu</v>
      </c>
      <c r="N190" s="13"/>
      <c r="O190" s="13">
        <f>IF(Table2[[#This Row],[Fertilizer(kg)]]="",_xlfn.XLOOKUP(Table2[[#This Row],[crop&amp;state]],'pivot tables'!$O$3:$O$151,'pivot tables'!$P$3:$P$151),Table2[[#This Row],[Fertilizer(kg)]])</f>
        <v>39180376.583333328</v>
      </c>
      <c r="P190" s="13">
        <v>84602.61</v>
      </c>
      <c r="Q190" s="13">
        <f>IF(Table2[[#This Row],[Pesticide(kg)]]="",_xlfn.XLOOKUP(Table2[[#This Row],[crop&amp;state]],'pivot tables'!$O$3:$O$151,'pivot tables'!$Q$3:$Q$151),Table2[[#This Row],[Pesticide(kg)]])</f>
        <v>84602.61</v>
      </c>
      <c r="R190" s="13">
        <v>97.587000000000003</v>
      </c>
      <c r="S190" s="13">
        <f>IF(Table2[[#This Row],[Yield]]="",IFERROR(Table2[[#This Row],[Production(Tones)]]/Table2[[#This Row],[Area(hectare)]],""),Table2[[#This Row],[Yield]])</f>
        <v>97.587000000000003</v>
      </c>
      <c r="T190" s="13">
        <v>28.068000000000001</v>
      </c>
      <c r="U190" s="13">
        <f>IF(Table2[[#This Row],[Avg_Temperature(°C)]]="",IFERROR((Table2[[#This Row],[Max_Temperature(°C)]]+Table2[[#This Row],[Min_Temperature(°C)]])/2,""),Table2[[#This Row],[Avg_Temperature(°C)]])</f>
        <v>28.068000000000001</v>
      </c>
      <c r="V190" s="13">
        <v>37.771000000000001</v>
      </c>
      <c r="W190" s="13">
        <f>IF(Table2[[#This Row],[Max_Temperature(°C)]]="",_xlfn.XLOOKUP(Table2[[#This Row],[State]],'pivot tables'!$T$2:$T$33,'pivot tables'!$V$2:$V$33),Table2[[#This Row],[Max_Temperature(°C)]])</f>
        <v>37.771000000000001</v>
      </c>
      <c r="X190" s="13">
        <v>20.302</v>
      </c>
      <c r="Y190" s="31">
        <f>IF(Table2[[#This Row],[Min_Temperature(°C)]]="",_xlfn.XLOOKUP(Table2[[#This Row],[State]],'pivot tables'!$T$2:$T$33,'pivot tables'!$W$2:$W$33),Table2[[#This Row],[Min_Temperature(°C)]])</f>
        <v>20.302</v>
      </c>
    </row>
    <row r="191" spans="1:25" x14ac:dyDescent="0.3">
      <c r="A191" s="5" t="s">
        <v>31</v>
      </c>
      <c r="B191" s="4">
        <v>2013</v>
      </c>
      <c r="C191" s="5" t="s">
        <v>49</v>
      </c>
      <c r="D191" s="5" t="str">
        <f>PROPER(TRIM(Table2[[#This Row],[Season]]))</f>
        <v>Kharif</v>
      </c>
      <c r="E191" s="5" t="str">
        <f>IF(Table2[[#This Row],[Season]]="",_xlfn.XLOOKUP(Table2[[#This Row],[State]],'pivot tables'!$F$3:$F$33,'pivot tables'!$G$3:$G$33),Table2[[#This Row],[Season]])</f>
        <v>Kharif</v>
      </c>
      <c r="F191" s="5" t="s">
        <v>80</v>
      </c>
      <c r="G191" s="16">
        <v>2155</v>
      </c>
      <c r="H191" s="16">
        <f>IF(Table2[[#This Row],[Area(hectare)]]="",IFERROR(Table2[[#This Row],[Production(Tones)]]/Table2[[#This Row],[Yield blanks]],""),Table2[[#This Row],[Area(hectare)]])</f>
        <v>2155</v>
      </c>
      <c r="I191" s="16">
        <v>3893</v>
      </c>
      <c r="J191" s="16">
        <f>IF(Table2[[#This Row],[Production(Tones)]]="",Table2[[#This Row],[Area Blanks]]*Table2[[#This Row],[Yield]],Table2[[#This Row],[Production(Tones)]])</f>
        <v>3893</v>
      </c>
      <c r="K191" s="13">
        <v>740.9</v>
      </c>
      <c r="L191" s="13">
        <f>IF(Table2[[#This Row],[Annual_Rainfall(mm)]]="",_xlfn.XLOOKUP(Table2[[#This Row],[State]],'pivot tables'!$J$3:$J$32,'pivot tables'!$K$3:$K$32),Table2[[#This Row],[Annual_Rainfall(mm)]])</f>
        <v>740.9</v>
      </c>
      <c r="M191" s="13" t="str">
        <f>Table2[[#This Row],[Crop]]&amp;Table2[[#This Row],[State]]</f>
        <v>SunflowerTamil Nadu</v>
      </c>
      <c r="N191" s="13">
        <v>311375.95</v>
      </c>
      <c r="O191" s="13">
        <f>IF(Table2[[#This Row],[Fertilizer(kg)]]="",_xlfn.XLOOKUP(Table2[[#This Row],[crop&amp;state]],'pivot tables'!$O$3:$O$151,'pivot tables'!$P$3:$P$151),Table2[[#This Row],[Fertilizer(kg)]])</f>
        <v>311375.95</v>
      </c>
      <c r="P191" s="13">
        <v>581.85</v>
      </c>
      <c r="Q191" s="13">
        <f>IF(Table2[[#This Row],[Pesticide(kg)]]="",_xlfn.XLOOKUP(Table2[[#This Row],[crop&amp;state]],'pivot tables'!$O$3:$O$151,'pivot tables'!$Q$3:$Q$151),Table2[[#This Row],[Pesticide(kg)]])</f>
        <v>581.85</v>
      </c>
      <c r="R191" s="13">
        <v>1.7190000000000001</v>
      </c>
      <c r="S191" s="13">
        <f>IF(Table2[[#This Row],[Yield]]="",IFERROR(Table2[[#This Row],[Production(Tones)]]/Table2[[#This Row],[Area(hectare)]],""),Table2[[#This Row],[Yield]])</f>
        <v>1.7190000000000001</v>
      </c>
      <c r="T191" s="13">
        <v>28.068000000000001</v>
      </c>
      <c r="U191" s="13">
        <f>IF(Table2[[#This Row],[Avg_Temperature(°C)]]="",IFERROR((Table2[[#This Row],[Max_Temperature(°C)]]+Table2[[#This Row],[Min_Temperature(°C)]])/2,""),Table2[[#This Row],[Avg_Temperature(°C)]])</f>
        <v>28.068000000000001</v>
      </c>
      <c r="V191" s="13">
        <v>37.771000000000001</v>
      </c>
      <c r="W191" s="13">
        <f>IF(Table2[[#This Row],[Max_Temperature(°C)]]="",_xlfn.XLOOKUP(Table2[[#This Row],[State]],'pivot tables'!$T$2:$T$33,'pivot tables'!$V$2:$V$33),Table2[[#This Row],[Max_Temperature(°C)]])</f>
        <v>37.771000000000001</v>
      </c>
      <c r="X191" s="13">
        <v>20.302</v>
      </c>
      <c r="Y191" s="31">
        <f>IF(Table2[[#This Row],[Min_Temperature(°C)]]="",_xlfn.XLOOKUP(Table2[[#This Row],[State]],'pivot tables'!$T$2:$T$33,'pivot tables'!$W$2:$W$33),Table2[[#This Row],[Min_Temperature(°C)]])</f>
        <v>20.302</v>
      </c>
    </row>
    <row r="192" spans="1:25" x14ac:dyDescent="0.3">
      <c r="A192" s="5" t="s">
        <v>31</v>
      </c>
      <c r="B192" s="4">
        <v>2013</v>
      </c>
      <c r="C192" s="5" t="s">
        <v>706</v>
      </c>
      <c r="D192" s="5" t="str">
        <f>PROPER(TRIM(Table2[[#This Row],[Season]]))</f>
        <v/>
      </c>
      <c r="E192" s="5" t="str">
        <f>IF(Table2[[#This Row],[Season]]="",_xlfn.XLOOKUP(Table2[[#This Row],[State]],'pivot tables'!$F$3:$F$33,'pivot tables'!$G$3:$G$33),Table2[[#This Row],[Season]])</f>
        <v>Kharif</v>
      </c>
      <c r="F192" s="5" t="s">
        <v>80</v>
      </c>
      <c r="G192" s="16">
        <v>5827</v>
      </c>
      <c r="H192" s="16">
        <f>IF(Table2[[#This Row],[Area(hectare)]]="",IFERROR(Table2[[#This Row],[Production(Tones)]]/Table2[[#This Row],[Yield blanks]],""),Table2[[#This Row],[Area(hectare)]])</f>
        <v>5827</v>
      </c>
      <c r="I192" s="16">
        <v>5800</v>
      </c>
      <c r="J192" s="16">
        <f>IF(Table2[[#This Row],[Production(Tones)]]="",Table2[[#This Row],[Area Blanks]]*Table2[[#This Row],[Yield]],Table2[[#This Row],[Production(Tones)]])</f>
        <v>5800</v>
      </c>
      <c r="K192" s="13">
        <v>740.9</v>
      </c>
      <c r="L192" s="13">
        <f>IF(Table2[[#This Row],[Annual_Rainfall(mm)]]="",_xlfn.XLOOKUP(Table2[[#This Row],[State]],'pivot tables'!$J$3:$J$32,'pivot tables'!$K$3:$K$32),Table2[[#This Row],[Annual_Rainfall(mm)]])</f>
        <v>740.9</v>
      </c>
      <c r="M192" s="13" t="str">
        <f>Table2[[#This Row],[Crop]]&amp;Table2[[#This Row],[State]]</f>
        <v>SunflowerTamil Nadu</v>
      </c>
      <c r="N192" s="13">
        <v>841943.23</v>
      </c>
      <c r="O192" s="13">
        <f>IF(Table2[[#This Row],[Fertilizer(kg)]]="",_xlfn.XLOOKUP(Table2[[#This Row],[crop&amp;state]],'pivot tables'!$O$3:$O$151,'pivot tables'!$P$3:$P$151),Table2[[#This Row],[Fertilizer(kg)]])</f>
        <v>841943.23</v>
      </c>
      <c r="P192" s="13">
        <v>1573.29</v>
      </c>
      <c r="Q192" s="13">
        <f>IF(Table2[[#This Row],[Pesticide(kg)]]="",_xlfn.XLOOKUP(Table2[[#This Row],[crop&amp;state]],'pivot tables'!$O$3:$O$151,'pivot tables'!$Q$3:$Q$151),Table2[[#This Row],[Pesticide(kg)]])</f>
        <v>1573.29</v>
      </c>
      <c r="R192" s="13">
        <v>1.341</v>
      </c>
      <c r="S192" s="13">
        <f>IF(Table2[[#This Row],[Yield]]="",IFERROR(Table2[[#This Row],[Production(Tones)]]/Table2[[#This Row],[Area(hectare)]],""),Table2[[#This Row],[Yield]])</f>
        <v>1.341</v>
      </c>
      <c r="T192" s="13">
        <v>28.068000000000001</v>
      </c>
      <c r="U192" s="13">
        <f>IF(Table2[[#This Row],[Avg_Temperature(°C)]]="",IFERROR((Table2[[#This Row],[Max_Temperature(°C)]]+Table2[[#This Row],[Min_Temperature(°C)]])/2,""),Table2[[#This Row],[Avg_Temperature(°C)]])</f>
        <v>28.068000000000001</v>
      </c>
      <c r="V192" s="13">
        <v>37.771000000000001</v>
      </c>
      <c r="W192" s="13">
        <f>IF(Table2[[#This Row],[Max_Temperature(°C)]]="",_xlfn.XLOOKUP(Table2[[#This Row],[State]],'pivot tables'!$T$2:$T$33,'pivot tables'!$V$2:$V$33),Table2[[#This Row],[Max_Temperature(°C)]])</f>
        <v>37.771000000000001</v>
      </c>
      <c r="X192" s="13">
        <v>20.302</v>
      </c>
      <c r="Y192" s="31">
        <f>IF(Table2[[#This Row],[Min_Temperature(°C)]]="",_xlfn.XLOOKUP(Table2[[#This Row],[State]],'pivot tables'!$T$2:$T$33,'pivot tables'!$W$2:$W$33),Table2[[#This Row],[Min_Temperature(°C)]])</f>
        <v>20.302</v>
      </c>
    </row>
    <row r="193" spans="1:25" x14ac:dyDescent="0.3">
      <c r="A193" s="5" t="s">
        <v>32</v>
      </c>
      <c r="B193" s="4">
        <v>2013</v>
      </c>
      <c r="C193" s="5" t="s">
        <v>49</v>
      </c>
      <c r="D193" s="5" t="str">
        <f>PROPER(TRIM(Table2[[#This Row],[Season]]))</f>
        <v>Kharif</v>
      </c>
      <c r="E193" s="5" t="str">
        <f>IF(Table2[[#This Row],[Season]]="",_xlfn.XLOOKUP(Table2[[#This Row],[State]],'pivot tables'!$F$3:$F$33,'pivot tables'!$G$3:$G$33),Table2[[#This Row],[Season]])</f>
        <v>Kharif</v>
      </c>
      <c r="F193" s="5" t="s">
        <v>80</v>
      </c>
      <c r="G193" s="16">
        <v>69872</v>
      </c>
      <c r="H193" s="16">
        <f>IF(Table2[[#This Row],[Area(hectare)]]="",IFERROR(Table2[[#This Row],[Production(Tones)]]/Table2[[#This Row],[Yield blanks]],""),Table2[[#This Row],[Area(hectare)]])</f>
        <v>69872</v>
      </c>
      <c r="I193" s="16">
        <v>58712</v>
      </c>
      <c r="J193" s="16">
        <f>IF(Table2[[#This Row],[Production(Tones)]]="",Table2[[#This Row],[Area Blanks]]*Table2[[#This Row],[Yield]],Table2[[#This Row],[Production(Tones)]])</f>
        <v>58712</v>
      </c>
      <c r="K193" s="13">
        <v>740.9</v>
      </c>
      <c r="L193" s="13">
        <f>IF(Table2[[#This Row],[Annual_Rainfall(mm)]]="",_xlfn.XLOOKUP(Table2[[#This Row],[State]],'pivot tables'!$J$3:$J$32,'pivot tables'!$K$3:$K$32),Table2[[#This Row],[Annual_Rainfall(mm)]])</f>
        <v>740.9</v>
      </c>
      <c r="M193" s="13" t="str">
        <f>Table2[[#This Row],[Crop]]&amp;Table2[[#This Row],[State]]</f>
        <v>UradTamil Nadu</v>
      </c>
      <c r="N193" s="13">
        <v>10095805.279999999</v>
      </c>
      <c r="O193" s="13">
        <f>IF(Table2[[#This Row],[Fertilizer(kg)]]="",_xlfn.XLOOKUP(Table2[[#This Row],[crop&amp;state]],'pivot tables'!$O$3:$O$151,'pivot tables'!$P$3:$P$151),Table2[[#This Row],[Fertilizer(kg)]])</f>
        <v>10095805.279999999</v>
      </c>
      <c r="P193" s="13">
        <v>18865.439999999999</v>
      </c>
      <c r="Q193" s="13">
        <f>IF(Table2[[#This Row],[Pesticide(kg)]]="",_xlfn.XLOOKUP(Table2[[#This Row],[crop&amp;state]],'pivot tables'!$O$3:$O$151,'pivot tables'!$Q$3:$Q$151),Table2[[#This Row],[Pesticide(kg)]])</f>
        <v>18865.439999999999</v>
      </c>
      <c r="R193" s="13">
        <v>0.82499999999999996</v>
      </c>
      <c r="S193" s="13">
        <f>IF(Table2[[#This Row],[Yield]]="",IFERROR(Table2[[#This Row],[Production(Tones)]]/Table2[[#This Row],[Area(hectare)]],""),Table2[[#This Row],[Yield]])</f>
        <v>0.82499999999999996</v>
      </c>
      <c r="T193" s="13">
        <v>28.068000000000001</v>
      </c>
      <c r="U193" s="13">
        <f>IF(Table2[[#This Row],[Avg_Temperature(°C)]]="",IFERROR((Table2[[#This Row],[Max_Temperature(°C)]]+Table2[[#This Row],[Min_Temperature(°C)]])/2,""),Table2[[#This Row],[Avg_Temperature(°C)]])</f>
        <v>28.068000000000001</v>
      </c>
      <c r="V193" s="13">
        <v>37.771000000000001</v>
      </c>
      <c r="W193" s="13">
        <f>IF(Table2[[#This Row],[Max_Temperature(°C)]]="",_xlfn.XLOOKUP(Table2[[#This Row],[State]],'pivot tables'!$T$2:$T$33,'pivot tables'!$V$2:$V$33),Table2[[#This Row],[Max_Temperature(°C)]])</f>
        <v>37.771000000000001</v>
      </c>
      <c r="X193" s="13">
        <v>20.302</v>
      </c>
      <c r="Y193" s="31">
        <f>IF(Table2[[#This Row],[Min_Temperature(°C)]]="",_xlfn.XLOOKUP(Table2[[#This Row],[State]],'pivot tables'!$T$2:$T$33,'pivot tables'!$W$2:$W$33),Table2[[#This Row],[Min_Temperature(°C)]])</f>
        <v>20.302</v>
      </c>
    </row>
    <row r="194" spans="1:25" x14ac:dyDescent="0.3">
      <c r="A194" s="5" t="s">
        <v>32</v>
      </c>
      <c r="B194" s="4">
        <v>2013</v>
      </c>
      <c r="C194" s="5" t="s">
        <v>27</v>
      </c>
      <c r="D194" s="5" t="str">
        <f>PROPER(TRIM(Table2[[#This Row],[Season]]))</f>
        <v>Rabi</v>
      </c>
      <c r="E194" s="5" t="str">
        <f>IF(Table2[[#This Row],[Season]]="",_xlfn.XLOOKUP(Table2[[#This Row],[State]],'pivot tables'!$F$3:$F$33,'pivot tables'!$G$3:$G$33),Table2[[#This Row],[Season]])</f>
        <v>Rabi</v>
      </c>
      <c r="F194" s="5" t="s">
        <v>80</v>
      </c>
      <c r="G194" s="16">
        <v>295256</v>
      </c>
      <c r="H194" s="16">
        <f>IF(Table2[[#This Row],[Area(hectare)]]="",IFERROR(Table2[[#This Row],[Production(Tones)]]/Table2[[#This Row],[Yield blanks]],""),Table2[[#This Row],[Area(hectare)]])</f>
        <v>295256</v>
      </c>
      <c r="I194" s="16">
        <v>251946</v>
      </c>
      <c r="J194" s="16">
        <f>IF(Table2[[#This Row],[Production(Tones)]]="",Table2[[#This Row],[Area Blanks]]*Table2[[#This Row],[Yield]],Table2[[#This Row],[Production(Tones)]])</f>
        <v>251946</v>
      </c>
      <c r="K194" s="13">
        <v>740.9</v>
      </c>
      <c r="L194" s="13">
        <f>IF(Table2[[#This Row],[Annual_Rainfall(mm)]]="",_xlfn.XLOOKUP(Table2[[#This Row],[State]],'pivot tables'!$J$3:$J$32,'pivot tables'!$K$3:$K$32),Table2[[#This Row],[Annual_Rainfall(mm)]])</f>
        <v>740.9</v>
      </c>
      <c r="M194" s="13" t="str">
        <f>Table2[[#This Row],[Crop]]&amp;Table2[[#This Row],[State]]</f>
        <v>UradTamil Nadu</v>
      </c>
      <c r="N194" s="13">
        <v>42661539.439999998</v>
      </c>
      <c r="O194" s="13">
        <f>IF(Table2[[#This Row],[Fertilizer(kg)]]="",_xlfn.XLOOKUP(Table2[[#This Row],[crop&amp;state]],'pivot tables'!$O$3:$O$151,'pivot tables'!$P$3:$P$151),Table2[[#This Row],[Fertilizer(kg)]])</f>
        <v>42661539.439999998</v>
      </c>
      <c r="P194" s="13">
        <v>79719.12</v>
      </c>
      <c r="Q194" s="13">
        <f>IF(Table2[[#This Row],[Pesticide(kg)]]="",_xlfn.XLOOKUP(Table2[[#This Row],[crop&amp;state]],'pivot tables'!$O$3:$O$151,'pivot tables'!$Q$3:$Q$151),Table2[[#This Row],[Pesticide(kg)]])</f>
        <v>79719.12</v>
      </c>
      <c r="R194" s="13">
        <v>0.78800000000000003</v>
      </c>
      <c r="S194" s="13">
        <f>IF(Table2[[#This Row],[Yield]]="",IFERROR(Table2[[#This Row],[Production(Tones)]]/Table2[[#This Row],[Area(hectare)]],""),Table2[[#This Row],[Yield]])</f>
        <v>0.78800000000000003</v>
      </c>
      <c r="T194" s="13">
        <v>28.068000000000001</v>
      </c>
      <c r="U194" s="13">
        <f>IF(Table2[[#This Row],[Avg_Temperature(°C)]]="",IFERROR((Table2[[#This Row],[Max_Temperature(°C)]]+Table2[[#This Row],[Min_Temperature(°C)]])/2,""),Table2[[#This Row],[Avg_Temperature(°C)]])</f>
        <v>28.068000000000001</v>
      </c>
      <c r="V194" s="13">
        <v>37.771000000000001</v>
      </c>
      <c r="W194" s="13">
        <f>IF(Table2[[#This Row],[Max_Temperature(°C)]]="",_xlfn.XLOOKUP(Table2[[#This Row],[State]],'pivot tables'!$T$2:$T$33,'pivot tables'!$V$2:$V$33),Table2[[#This Row],[Max_Temperature(°C)]])</f>
        <v>37.771000000000001</v>
      </c>
      <c r="X194" s="13">
        <v>20.302</v>
      </c>
      <c r="Y194" s="31">
        <f>IF(Table2[[#This Row],[Min_Temperature(°C)]]="",_xlfn.XLOOKUP(Table2[[#This Row],[State]],'pivot tables'!$T$2:$T$33,'pivot tables'!$W$2:$W$33),Table2[[#This Row],[Min_Temperature(°C)]])</f>
        <v>20.302</v>
      </c>
    </row>
    <row r="195" spans="1:25" x14ac:dyDescent="0.3">
      <c r="A195" s="5" t="s">
        <v>22</v>
      </c>
      <c r="B195" s="4">
        <v>2014</v>
      </c>
      <c r="C195" s="5" t="s">
        <v>49</v>
      </c>
      <c r="D195" s="5" t="str">
        <f>PROPER(TRIM(Table2[[#This Row],[Season]]))</f>
        <v>Kharif</v>
      </c>
      <c r="E195" s="5" t="str">
        <f>IF(Table2[[#This Row],[Season]]="",_xlfn.XLOOKUP(Table2[[#This Row],[State]],'pivot tables'!$F$3:$F$33,'pivot tables'!$G$3:$G$33),Table2[[#This Row],[Season]])</f>
        <v>Kharif</v>
      </c>
      <c r="F195" s="5" t="s">
        <v>52</v>
      </c>
      <c r="G195" s="16">
        <v>28742</v>
      </c>
      <c r="H195" s="16">
        <f>IF(Table2[[#This Row],[Area(hectare)]]="",IFERROR(Table2[[#This Row],[Production(Tones)]]/Table2[[#This Row],[Yield blanks]],""),Table2[[#This Row],[Area(hectare)]])</f>
        <v>28742</v>
      </c>
      <c r="I195" s="16"/>
      <c r="J195" s="16">
        <f>IF(Table2[[#This Row],[Production(Tones)]]="",Table2[[#This Row],[Area Blanks]]*Table2[[#This Row],[Yield]],Table2[[#This Row],[Production(Tones)]])</f>
        <v>29431.808000000001</v>
      </c>
      <c r="K195" s="13">
        <v>687.6</v>
      </c>
      <c r="L195" s="13">
        <f>IF(Table2[[#This Row],[Annual_Rainfall(mm)]]="",_xlfn.XLOOKUP(Table2[[#This Row],[State]],'pivot tables'!$J$3:$J$32,'pivot tables'!$K$3:$K$32),Table2[[#This Row],[Annual_Rainfall(mm)]])</f>
        <v>687.6</v>
      </c>
      <c r="M195" s="13" t="str">
        <f>Table2[[#This Row],[Crop]]&amp;Table2[[#This Row],[State]]</f>
        <v>RagiAndhra Pradesh</v>
      </c>
      <c r="N195" s="13">
        <v>4338892.32</v>
      </c>
      <c r="O195" s="13">
        <f>IF(Table2[[#This Row],[Fertilizer(kg)]]="",_xlfn.XLOOKUP(Table2[[#This Row],[crop&amp;state]],'pivot tables'!$O$3:$O$151,'pivot tables'!$P$3:$P$151),Table2[[#This Row],[Fertilizer(kg)]])</f>
        <v>4338892.32</v>
      </c>
      <c r="P195" s="13">
        <v>9484.86</v>
      </c>
      <c r="Q195" s="13">
        <f>IF(Table2[[#This Row],[Pesticide(kg)]]="",_xlfn.XLOOKUP(Table2[[#This Row],[crop&amp;state]],'pivot tables'!$O$3:$O$151,'pivot tables'!$Q$3:$Q$151),Table2[[#This Row],[Pesticide(kg)]])</f>
        <v>9484.86</v>
      </c>
      <c r="R195" s="13">
        <v>1.024</v>
      </c>
      <c r="S195" s="13">
        <f>IF(Table2[[#This Row],[Yield]]="",IFERROR(Table2[[#This Row],[Production(Tones)]]/Table2[[#This Row],[Area(hectare)]],""),Table2[[#This Row],[Yield]])</f>
        <v>1.024</v>
      </c>
      <c r="T195" s="13">
        <v>28.268999999999998</v>
      </c>
      <c r="U195" s="13">
        <f>IF(Table2[[#This Row],[Avg_Temperature(°C)]]="",IFERROR((Table2[[#This Row],[Max_Temperature(°C)]]+Table2[[#This Row],[Min_Temperature(°C)]])/2,""),Table2[[#This Row],[Avg_Temperature(°C)]])</f>
        <v>28.268999999999998</v>
      </c>
      <c r="V195" s="13">
        <v>37.975000000000001</v>
      </c>
      <c r="W195" s="13">
        <f>IF(Table2[[#This Row],[Max_Temperature(°C)]]="",_xlfn.XLOOKUP(Table2[[#This Row],[State]],'pivot tables'!$T$2:$T$33,'pivot tables'!$V$2:$V$33),Table2[[#This Row],[Max_Temperature(°C)]])</f>
        <v>37.975000000000001</v>
      </c>
      <c r="X195" s="13">
        <v>20.588999999999999</v>
      </c>
      <c r="Y195" s="31">
        <f>IF(Table2[[#This Row],[Min_Temperature(°C)]]="",_xlfn.XLOOKUP(Table2[[#This Row],[State]],'pivot tables'!$T$2:$T$33,'pivot tables'!$W$2:$W$33),Table2[[#This Row],[Min_Temperature(°C)]])</f>
        <v>20.588999999999999</v>
      </c>
    </row>
    <row r="196" spans="1:25" x14ac:dyDescent="0.3">
      <c r="A196" s="5" t="s">
        <v>22</v>
      </c>
      <c r="B196" s="4">
        <v>2014</v>
      </c>
      <c r="C196" s="5" t="s">
        <v>27</v>
      </c>
      <c r="D196" s="5" t="str">
        <f>PROPER(TRIM(Table2[[#This Row],[Season]]))</f>
        <v>Rabi</v>
      </c>
      <c r="E196" s="5" t="str">
        <f>IF(Table2[[#This Row],[Season]]="",_xlfn.XLOOKUP(Table2[[#This Row],[State]],'pivot tables'!$F$3:$F$33,'pivot tables'!$G$3:$G$33),Table2[[#This Row],[Season]])</f>
        <v>Rabi</v>
      </c>
      <c r="F196" s="5" t="s">
        <v>52</v>
      </c>
      <c r="G196" s="16"/>
      <c r="H196" s="16">
        <f>IF(Table2[[#This Row],[Area(hectare)]]="",IFERROR(Table2[[#This Row],[Production(Tones)]]/Table2[[#This Row],[Yield blanks]],""),Table2[[#This Row],[Area(hectare)]])</f>
        <v>4663.1369953673066</v>
      </c>
      <c r="I196" s="16">
        <v>7046</v>
      </c>
      <c r="J196" s="16">
        <f>IF(Table2[[#This Row],[Production(Tones)]]="",Table2[[#This Row],[Area Blanks]]*Table2[[#This Row],[Yield]],Table2[[#This Row],[Production(Tones)]])</f>
        <v>7046</v>
      </c>
      <c r="K196" s="13">
        <v>687.6</v>
      </c>
      <c r="L196" s="13">
        <f>IF(Table2[[#This Row],[Annual_Rainfall(mm)]]="",_xlfn.XLOOKUP(Table2[[#This Row],[State]],'pivot tables'!$J$3:$J$32,'pivot tables'!$K$3:$K$32),Table2[[#This Row],[Annual_Rainfall(mm)]])</f>
        <v>687.6</v>
      </c>
      <c r="M196" s="13" t="str">
        <f>Table2[[#This Row],[Crop]]&amp;Table2[[#This Row],[State]]</f>
        <v>RagiAndhra Pradesh</v>
      </c>
      <c r="N196" s="13">
        <v>709210.08</v>
      </c>
      <c r="O196" s="13">
        <f>IF(Table2[[#This Row],[Fertilizer(kg)]]="",_xlfn.XLOOKUP(Table2[[#This Row],[crop&amp;state]],'pivot tables'!$O$3:$O$151,'pivot tables'!$P$3:$P$151),Table2[[#This Row],[Fertilizer(kg)]])</f>
        <v>709210.08</v>
      </c>
      <c r="P196" s="13">
        <v>1550.34</v>
      </c>
      <c r="Q196" s="13">
        <f>IF(Table2[[#This Row],[Pesticide(kg)]]="",_xlfn.XLOOKUP(Table2[[#This Row],[crop&amp;state]],'pivot tables'!$O$3:$O$151,'pivot tables'!$Q$3:$Q$151),Table2[[#This Row],[Pesticide(kg)]])</f>
        <v>1550.34</v>
      </c>
      <c r="R196" s="13">
        <v>1.5109999999999999</v>
      </c>
      <c r="S196" s="13">
        <f>IF(Table2[[#This Row],[Yield]]="",IFERROR(Table2[[#This Row],[Production(Tones)]]/Table2[[#This Row],[Area(hectare)]],""),Table2[[#This Row],[Yield]])</f>
        <v>1.5109999999999999</v>
      </c>
      <c r="T196" s="13">
        <v>28.268999999999998</v>
      </c>
      <c r="U196" s="13">
        <f>IF(Table2[[#This Row],[Avg_Temperature(°C)]]="",IFERROR((Table2[[#This Row],[Max_Temperature(°C)]]+Table2[[#This Row],[Min_Temperature(°C)]])/2,""),Table2[[#This Row],[Avg_Temperature(°C)]])</f>
        <v>28.268999999999998</v>
      </c>
      <c r="V196" s="13">
        <v>37.975000000000001</v>
      </c>
      <c r="W196" s="13">
        <f>IF(Table2[[#This Row],[Max_Temperature(°C)]]="",_xlfn.XLOOKUP(Table2[[#This Row],[State]],'pivot tables'!$T$2:$T$33,'pivot tables'!$V$2:$V$33),Table2[[#This Row],[Max_Temperature(°C)]])</f>
        <v>37.975000000000001</v>
      </c>
      <c r="X196" s="13">
        <v>20.588999999999999</v>
      </c>
      <c r="Y196" s="31">
        <f>IF(Table2[[#This Row],[Min_Temperature(°C)]]="",_xlfn.XLOOKUP(Table2[[#This Row],[State]],'pivot tables'!$T$2:$T$33,'pivot tables'!$W$2:$W$33),Table2[[#This Row],[Min_Temperature(°C)]])</f>
        <v>20.588999999999999</v>
      </c>
    </row>
    <row r="197" spans="1:25" x14ac:dyDescent="0.3">
      <c r="A197" s="5" t="s">
        <v>13</v>
      </c>
      <c r="B197" s="4">
        <v>2014</v>
      </c>
      <c r="C197" s="5" t="s">
        <v>49</v>
      </c>
      <c r="D197" s="5" t="str">
        <f>PROPER(TRIM(Table2[[#This Row],[Season]]))</f>
        <v>Kharif</v>
      </c>
      <c r="E197" s="5" t="str">
        <f>IF(Table2[[#This Row],[Season]]="",_xlfn.XLOOKUP(Table2[[#This Row],[State]],'pivot tables'!$F$3:$F$33,'pivot tables'!$G$3:$G$33),Table2[[#This Row],[Season]])</f>
        <v>Kharif</v>
      </c>
      <c r="F197" s="5" t="s">
        <v>52</v>
      </c>
      <c r="G197" s="16">
        <v>1634921</v>
      </c>
      <c r="H197" s="16">
        <f>IF(Table2[[#This Row],[Area(hectare)]]="",IFERROR(Table2[[#This Row],[Production(Tones)]]/Table2[[#This Row],[Yield blanks]],""),Table2[[#This Row],[Area(hectare)]])</f>
        <v>1634921</v>
      </c>
      <c r="I197" s="16"/>
      <c r="J197" s="16">
        <f>IF(Table2[[#This Row],[Production(Tones)]]="",Table2[[#This Row],[Area Blanks]]*Table2[[#This Row],[Yield]],Table2[[#This Row],[Production(Tones)]])</f>
        <v>5207223.3849999998</v>
      </c>
      <c r="K197" s="13">
        <v>687.6</v>
      </c>
      <c r="L197" s="13">
        <f>IF(Table2[[#This Row],[Annual_Rainfall(mm)]]="",_xlfn.XLOOKUP(Table2[[#This Row],[State]],'pivot tables'!$J$3:$J$32,'pivot tables'!$K$3:$K$32),Table2[[#This Row],[Annual_Rainfall(mm)]])</f>
        <v>687.6</v>
      </c>
      <c r="M197" s="13" t="str">
        <f>Table2[[#This Row],[Crop]]&amp;Table2[[#This Row],[State]]</f>
        <v>RiceAndhra Pradesh</v>
      </c>
      <c r="N197" s="13">
        <v>246807674.19999999</v>
      </c>
      <c r="O197" s="13">
        <f>IF(Table2[[#This Row],[Fertilizer(kg)]]="",_xlfn.XLOOKUP(Table2[[#This Row],[crop&amp;state]],'pivot tables'!$O$3:$O$151,'pivot tables'!$P$3:$P$151),Table2[[#This Row],[Fertilizer(kg)]])</f>
        <v>246807674.19999999</v>
      </c>
      <c r="P197" s="13">
        <v>539523.93000000005</v>
      </c>
      <c r="Q197" s="13">
        <f>IF(Table2[[#This Row],[Pesticide(kg)]]="",_xlfn.XLOOKUP(Table2[[#This Row],[crop&amp;state]],'pivot tables'!$O$3:$O$151,'pivot tables'!$Q$3:$Q$151),Table2[[#This Row],[Pesticide(kg)]])</f>
        <v>539523.93000000005</v>
      </c>
      <c r="R197" s="13">
        <v>3.1850000000000001</v>
      </c>
      <c r="S197" s="13">
        <f>IF(Table2[[#This Row],[Yield]]="",IFERROR(Table2[[#This Row],[Production(Tones)]]/Table2[[#This Row],[Area(hectare)]],""),Table2[[#This Row],[Yield]])</f>
        <v>3.1850000000000001</v>
      </c>
      <c r="T197" s="13">
        <v>28.268999999999998</v>
      </c>
      <c r="U197" s="13">
        <f>IF(Table2[[#This Row],[Avg_Temperature(°C)]]="",IFERROR((Table2[[#This Row],[Max_Temperature(°C)]]+Table2[[#This Row],[Min_Temperature(°C)]])/2,""),Table2[[#This Row],[Avg_Temperature(°C)]])</f>
        <v>28.268999999999998</v>
      </c>
      <c r="V197" s="13">
        <v>37.975000000000001</v>
      </c>
      <c r="W197" s="13">
        <f>IF(Table2[[#This Row],[Max_Temperature(°C)]]="",_xlfn.XLOOKUP(Table2[[#This Row],[State]],'pivot tables'!$T$2:$T$33,'pivot tables'!$V$2:$V$33),Table2[[#This Row],[Max_Temperature(°C)]])</f>
        <v>37.975000000000001</v>
      </c>
      <c r="X197" s="13">
        <v>20.588999999999999</v>
      </c>
      <c r="Y197" s="31">
        <f>IF(Table2[[#This Row],[Min_Temperature(°C)]]="",_xlfn.XLOOKUP(Table2[[#This Row],[State]],'pivot tables'!$T$2:$T$33,'pivot tables'!$W$2:$W$33),Table2[[#This Row],[Min_Temperature(°C)]])</f>
        <v>20.588999999999999</v>
      </c>
    </row>
    <row r="198" spans="1:25" x14ac:dyDescent="0.3">
      <c r="A198" s="5" t="s">
        <v>13</v>
      </c>
      <c r="B198" s="4">
        <v>2014</v>
      </c>
      <c r="C198" s="5" t="s">
        <v>27</v>
      </c>
      <c r="D198" s="5" t="str">
        <f>PROPER(TRIM(Table2[[#This Row],[Season]]))</f>
        <v>Rabi</v>
      </c>
      <c r="E198" s="5" t="str">
        <f>IF(Table2[[#This Row],[Season]]="",_xlfn.XLOOKUP(Table2[[#This Row],[State]],'pivot tables'!$F$3:$F$33,'pivot tables'!$G$3:$G$33),Table2[[#This Row],[Season]])</f>
        <v>Rabi</v>
      </c>
      <c r="F198" s="5" t="s">
        <v>52</v>
      </c>
      <c r="G198" s="16">
        <v>759034</v>
      </c>
      <c r="H198" s="16">
        <f>IF(Table2[[#This Row],[Area(hectare)]]="",IFERROR(Table2[[#This Row],[Production(Tones)]]/Table2[[#This Row],[Yield blanks]],""),Table2[[#This Row],[Area(hectare)]])</f>
        <v>759034</v>
      </c>
      <c r="I198" s="16">
        <v>3358137</v>
      </c>
      <c r="J198" s="16">
        <f>IF(Table2[[#This Row],[Production(Tones)]]="",Table2[[#This Row],[Area Blanks]]*Table2[[#This Row],[Yield]],Table2[[#This Row],[Production(Tones)]])</f>
        <v>3358137</v>
      </c>
      <c r="K198" s="13">
        <v>687.6</v>
      </c>
      <c r="L198" s="13">
        <f>IF(Table2[[#This Row],[Annual_Rainfall(mm)]]="",_xlfn.XLOOKUP(Table2[[#This Row],[State]],'pivot tables'!$J$3:$J$32,'pivot tables'!$K$3:$K$32),Table2[[#This Row],[Annual_Rainfall(mm)]])</f>
        <v>687.6</v>
      </c>
      <c r="M198" s="13" t="str">
        <f>Table2[[#This Row],[Crop]]&amp;Table2[[#This Row],[State]]</f>
        <v>RiceAndhra Pradesh</v>
      </c>
      <c r="N198" s="13">
        <v>114583772.59999999</v>
      </c>
      <c r="O198" s="13">
        <f>IF(Table2[[#This Row],[Fertilizer(kg)]]="",_xlfn.XLOOKUP(Table2[[#This Row],[crop&amp;state]],'pivot tables'!$O$3:$O$151,'pivot tables'!$P$3:$P$151),Table2[[#This Row],[Fertilizer(kg)]])</f>
        <v>114583772.59999999</v>
      </c>
      <c r="P198" s="13">
        <v>250481.22</v>
      </c>
      <c r="Q198" s="13">
        <f>IF(Table2[[#This Row],[Pesticide(kg)]]="",_xlfn.XLOOKUP(Table2[[#This Row],[crop&amp;state]],'pivot tables'!$O$3:$O$151,'pivot tables'!$Q$3:$Q$151),Table2[[#This Row],[Pesticide(kg)]])</f>
        <v>250481.22</v>
      </c>
      <c r="R198" s="13">
        <v>3.5419999999999998</v>
      </c>
      <c r="S198" s="13">
        <f>IF(Table2[[#This Row],[Yield]]="",IFERROR(Table2[[#This Row],[Production(Tones)]]/Table2[[#This Row],[Area(hectare)]],""),Table2[[#This Row],[Yield]])</f>
        <v>3.5419999999999998</v>
      </c>
      <c r="T198" s="13">
        <v>28.268999999999998</v>
      </c>
      <c r="U198" s="13">
        <f>IF(Table2[[#This Row],[Avg_Temperature(°C)]]="",IFERROR((Table2[[#This Row],[Max_Temperature(°C)]]+Table2[[#This Row],[Min_Temperature(°C)]])/2,""),Table2[[#This Row],[Avg_Temperature(°C)]])</f>
        <v>28.268999999999998</v>
      </c>
      <c r="V198" s="13">
        <v>37.975000000000001</v>
      </c>
      <c r="W198" s="13">
        <f>IF(Table2[[#This Row],[Max_Temperature(°C)]]="",_xlfn.XLOOKUP(Table2[[#This Row],[State]],'pivot tables'!$T$2:$T$33,'pivot tables'!$V$2:$V$33),Table2[[#This Row],[Max_Temperature(°C)]])</f>
        <v>37.975000000000001</v>
      </c>
      <c r="X198" s="13">
        <v>20.588999999999999</v>
      </c>
      <c r="Y198" s="31">
        <f>IF(Table2[[#This Row],[Min_Temperature(°C)]]="",_xlfn.XLOOKUP(Table2[[#This Row],[State]],'pivot tables'!$T$2:$T$33,'pivot tables'!$W$2:$W$33),Table2[[#This Row],[Min_Temperature(°C)]])</f>
        <v>20.588999999999999</v>
      </c>
    </row>
    <row r="199" spans="1:25" x14ac:dyDescent="0.3">
      <c r="A199" s="5" t="s">
        <v>18</v>
      </c>
      <c r="B199" s="4">
        <v>2014</v>
      </c>
      <c r="C199" s="5" t="s">
        <v>705</v>
      </c>
      <c r="D199" s="5" t="str">
        <f>PROPER(TRIM(Table2[[#This Row],[Season]]))</f>
        <v>Whole Year</v>
      </c>
      <c r="E199" s="5" t="str">
        <f>IF(Table2[[#This Row],[Season]]="",_xlfn.XLOOKUP(Table2[[#This Row],[State]],'pivot tables'!$F$3:$F$33,'pivot tables'!$G$3:$G$33),Table2[[#This Row],[Season]])</f>
        <v>Whole Year</v>
      </c>
      <c r="F199" s="5" t="s">
        <v>52</v>
      </c>
      <c r="G199" s="16">
        <v>139226</v>
      </c>
      <c r="H199" s="16">
        <f>IF(Table2[[#This Row],[Area(hectare)]]="",IFERROR(Table2[[#This Row],[Production(Tones)]]/Table2[[#This Row],[Yield blanks]],""),Table2[[#This Row],[Area(hectare)]])</f>
        <v>139226</v>
      </c>
      <c r="I199" s="16">
        <v>10002941</v>
      </c>
      <c r="J199" s="16">
        <f>IF(Table2[[#This Row],[Production(Tones)]]="",Table2[[#This Row],[Area Blanks]]*Table2[[#This Row],[Yield]],Table2[[#This Row],[Production(Tones)]])</f>
        <v>10002941</v>
      </c>
      <c r="K199" s="13">
        <v>687.6</v>
      </c>
      <c r="L199" s="13">
        <f>IF(Table2[[#This Row],[Annual_Rainfall(mm)]]="",_xlfn.XLOOKUP(Table2[[#This Row],[State]],'pivot tables'!$J$3:$J$32,'pivot tables'!$K$3:$K$32),Table2[[#This Row],[Annual_Rainfall(mm)]])</f>
        <v>687.6</v>
      </c>
      <c r="M199" s="13" t="str">
        <f>Table2[[#This Row],[Crop]]&amp;Table2[[#This Row],[State]]</f>
        <v>SugarcaneAndhra Pradesh</v>
      </c>
      <c r="N199" s="13">
        <v>21017556.960000001</v>
      </c>
      <c r="O199" s="13">
        <f>IF(Table2[[#This Row],[Fertilizer(kg)]]="",_xlfn.XLOOKUP(Table2[[#This Row],[crop&amp;state]],'pivot tables'!$O$3:$O$151,'pivot tables'!$P$3:$P$151),Table2[[#This Row],[Fertilizer(kg)]])</f>
        <v>21017556.960000001</v>
      </c>
      <c r="P199" s="13">
        <v>45944.58</v>
      </c>
      <c r="Q199" s="13">
        <f>IF(Table2[[#This Row],[Pesticide(kg)]]="",_xlfn.XLOOKUP(Table2[[#This Row],[crop&amp;state]],'pivot tables'!$O$3:$O$151,'pivot tables'!$Q$3:$Q$151),Table2[[#This Row],[Pesticide(kg)]])</f>
        <v>45944.58</v>
      </c>
      <c r="R199" s="13">
        <v>81.936000000000007</v>
      </c>
      <c r="S199" s="13">
        <f>IF(Table2[[#This Row],[Yield]]="",IFERROR(Table2[[#This Row],[Production(Tones)]]/Table2[[#This Row],[Area(hectare)]],""),Table2[[#This Row],[Yield]])</f>
        <v>81.936000000000007</v>
      </c>
      <c r="T199" s="13">
        <v>28.268999999999998</v>
      </c>
      <c r="U199" s="13">
        <f>IF(Table2[[#This Row],[Avg_Temperature(°C)]]="",IFERROR((Table2[[#This Row],[Max_Temperature(°C)]]+Table2[[#This Row],[Min_Temperature(°C)]])/2,""),Table2[[#This Row],[Avg_Temperature(°C)]])</f>
        <v>28.268999999999998</v>
      </c>
      <c r="V199" s="13">
        <v>37.975000000000001</v>
      </c>
      <c r="W199" s="13">
        <f>IF(Table2[[#This Row],[Max_Temperature(°C)]]="",_xlfn.XLOOKUP(Table2[[#This Row],[State]],'pivot tables'!$T$2:$T$33,'pivot tables'!$V$2:$V$33),Table2[[#This Row],[Max_Temperature(°C)]])</f>
        <v>37.975000000000001</v>
      </c>
      <c r="X199" s="13">
        <v>20.588999999999999</v>
      </c>
      <c r="Y199" s="31">
        <f>IF(Table2[[#This Row],[Min_Temperature(°C)]]="",_xlfn.XLOOKUP(Table2[[#This Row],[State]],'pivot tables'!$T$2:$T$33,'pivot tables'!$W$2:$W$33),Table2[[#This Row],[Min_Temperature(°C)]])</f>
        <v>20.588999999999999</v>
      </c>
    </row>
    <row r="200" spans="1:25" x14ac:dyDescent="0.3">
      <c r="A200" s="5" t="s">
        <v>31</v>
      </c>
      <c r="B200" s="4">
        <v>2014</v>
      </c>
      <c r="C200" s="5" t="s">
        <v>49</v>
      </c>
      <c r="D200" s="5" t="str">
        <f>PROPER(TRIM(Table2[[#This Row],[Season]]))</f>
        <v>Kharif</v>
      </c>
      <c r="E200" s="5" t="str">
        <f>IF(Table2[[#This Row],[Season]]="",_xlfn.XLOOKUP(Table2[[#This Row],[State]],'pivot tables'!$F$3:$F$33,'pivot tables'!$G$3:$G$33),Table2[[#This Row],[Season]])</f>
        <v>Kharif</v>
      </c>
      <c r="F200" s="5" t="s">
        <v>52</v>
      </c>
      <c r="G200" s="16">
        <v>11028</v>
      </c>
      <c r="H200" s="16">
        <f>IF(Table2[[#This Row],[Area(hectare)]]="",IFERROR(Table2[[#This Row],[Production(Tones)]]/Table2[[#This Row],[Yield blanks]],""),Table2[[#This Row],[Area(hectare)]])</f>
        <v>11028</v>
      </c>
      <c r="I200" s="16"/>
      <c r="J200" s="16">
        <f>IF(Table2[[#This Row],[Production(Tones)]]="",Table2[[#This Row],[Area Blanks]]*Table2[[#This Row],[Yield]],Table2[[#This Row],[Production(Tones)]])</f>
        <v>8943.7080000000005</v>
      </c>
      <c r="K200" s="13">
        <v>687.6</v>
      </c>
      <c r="L200" s="13">
        <f>IF(Table2[[#This Row],[Annual_Rainfall(mm)]]="",_xlfn.XLOOKUP(Table2[[#This Row],[State]],'pivot tables'!$J$3:$J$32,'pivot tables'!$K$3:$K$32),Table2[[#This Row],[Annual_Rainfall(mm)]])</f>
        <v>687.6</v>
      </c>
      <c r="M200" s="13" t="str">
        <f>Table2[[#This Row],[Crop]]&amp;Table2[[#This Row],[State]]</f>
        <v>SunflowerAndhra Pradesh</v>
      </c>
      <c r="N200" s="13">
        <v>1664786.88</v>
      </c>
      <c r="O200" s="13">
        <f>IF(Table2[[#This Row],[Fertilizer(kg)]]="",_xlfn.XLOOKUP(Table2[[#This Row],[crop&amp;state]],'pivot tables'!$O$3:$O$151,'pivot tables'!$P$3:$P$151),Table2[[#This Row],[Fertilizer(kg)]])</f>
        <v>1664786.88</v>
      </c>
      <c r="P200" s="13">
        <v>3639.24</v>
      </c>
      <c r="Q200" s="13">
        <f>IF(Table2[[#This Row],[Pesticide(kg)]]="",_xlfn.XLOOKUP(Table2[[#This Row],[crop&amp;state]],'pivot tables'!$O$3:$O$151,'pivot tables'!$Q$3:$Q$151),Table2[[#This Row],[Pesticide(kg)]])</f>
        <v>3639.24</v>
      </c>
      <c r="R200" s="13">
        <v>0.81100000000000005</v>
      </c>
      <c r="S200" s="13">
        <f>IF(Table2[[#This Row],[Yield]]="",IFERROR(Table2[[#This Row],[Production(Tones)]]/Table2[[#This Row],[Area(hectare)]],""),Table2[[#This Row],[Yield]])</f>
        <v>0.81100000000000005</v>
      </c>
      <c r="T200" s="13">
        <v>28.268999999999998</v>
      </c>
      <c r="U200" s="13">
        <f>IF(Table2[[#This Row],[Avg_Temperature(°C)]]="",IFERROR((Table2[[#This Row],[Max_Temperature(°C)]]+Table2[[#This Row],[Min_Temperature(°C)]])/2,""),Table2[[#This Row],[Avg_Temperature(°C)]])</f>
        <v>28.268999999999998</v>
      </c>
      <c r="V200" s="13">
        <v>37.975000000000001</v>
      </c>
      <c r="W200" s="13">
        <f>IF(Table2[[#This Row],[Max_Temperature(°C)]]="",_xlfn.XLOOKUP(Table2[[#This Row],[State]],'pivot tables'!$T$2:$T$33,'pivot tables'!$V$2:$V$33),Table2[[#This Row],[Max_Temperature(°C)]])</f>
        <v>37.975000000000001</v>
      </c>
      <c r="X200" s="13">
        <v>20.588999999999999</v>
      </c>
      <c r="Y200" s="31">
        <f>IF(Table2[[#This Row],[Min_Temperature(°C)]]="",_xlfn.XLOOKUP(Table2[[#This Row],[State]],'pivot tables'!$T$2:$T$33,'pivot tables'!$W$2:$W$33),Table2[[#This Row],[Min_Temperature(°C)]])</f>
        <v>20.588999999999999</v>
      </c>
    </row>
    <row r="201" spans="1:25" x14ac:dyDescent="0.3">
      <c r="A201" s="5" t="s">
        <v>31</v>
      </c>
      <c r="B201" s="4">
        <v>2014</v>
      </c>
      <c r="C201" s="5" t="s">
        <v>27</v>
      </c>
      <c r="D201" s="5" t="str">
        <f>PROPER(TRIM(Table2[[#This Row],[Season]]))</f>
        <v>Rabi</v>
      </c>
      <c r="E201" s="5" t="str">
        <f>IF(Table2[[#This Row],[Season]]="",_xlfn.XLOOKUP(Table2[[#This Row],[State]],'pivot tables'!$F$3:$F$33,'pivot tables'!$G$3:$G$33),Table2[[#This Row],[Season]])</f>
        <v>Rabi</v>
      </c>
      <c r="F201" s="5" t="s">
        <v>52</v>
      </c>
      <c r="G201" s="16">
        <v>39011</v>
      </c>
      <c r="H201" s="16">
        <f>IF(Table2[[#This Row],[Area(hectare)]]="",IFERROR(Table2[[#This Row],[Production(Tones)]]/Table2[[#This Row],[Yield blanks]],""),Table2[[#This Row],[Area(hectare)]])</f>
        <v>39011</v>
      </c>
      <c r="I201" s="16">
        <v>34218</v>
      </c>
      <c r="J201" s="16">
        <f>IF(Table2[[#This Row],[Production(Tones)]]="",Table2[[#This Row],[Area Blanks]]*Table2[[#This Row],[Yield]],Table2[[#This Row],[Production(Tones)]])</f>
        <v>34218</v>
      </c>
      <c r="K201" s="13">
        <v>687.6</v>
      </c>
      <c r="L201" s="13">
        <f>IF(Table2[[#This Row],[Annual_Rainfall(mm)]]="",_xlfn.XLOOKUP(Table2[[#This Row],[State]],'pivot tables'!$J$3:$J$32,'pivot tables'!$K$3:$K$32),Table2[[#This Row],[Annual_Rainfall(mm)]])</f>
        <v>687.6</v>
      </c>
      <c r="M201" s="13" t="str">
        <f>Table2[[#This Row],[Crop]]&amp;Table2[[#This Row],[State]]</f>
        <v>SunflowerAndhra Pradesh</v>
      </c>
      <c r="N201" s="13">
        <v>5889100.5599999996</v>
      </c>
      <c r="O201" s="13">
        <f>IF(Table2[[#This Row],[Fertilizer(kg)]]="",_xlfn.XLOOKUP(Table2[[#This Row],[crop&amp;state]],'pivot tables'!$O$3:$O$151,'pivot tables'!$P$3:$P$151),Table2[[#This Row],[Fertilizer(kg)]])</f>
        <v>5889100.5599999996</v>
      </c>
      <c r="P201" s="13">
        <v>12873.63</v>
      </c>
      <c r="Q201" s="13">
        <f>IF(Table2[[#This Row],[Pesticide(kg)]]="",_xlfn.XLOOKUP(Table2[[#This Row],[crop&amp;state]],'pivot tables'!$O$3:$O$151,'pivot tables'!$Q$3:$Q$151),Table2[[#This Row],[Pesticide(kg)]])</f>
        <v>12873.63</v>
      </c>
      <c r="R201" s="13">
        <v>0.92500000000000004</v>
      </c>
      <c r="S201" s="13">
        <f>IF(Table2[[#This Row],[Yield]]="",IFERROR(Table2[[#This Row],[Production(Tones)]]/Table2[[#This Row],[Area(hectare)]],""),Table2[[#This Row],[Yield]])</f>
        <v>0.92500000000000004</v>
      </c>
      <c r="T201" s="13">
        <v>28.268999999999998</v>
      </c>
      <c r="U201" s="13">
        <f>IF(Table2[[#This Row],[Avg_Temperature(°C)]]="",IFERROR((Table2[[#This Row],[Max_Temperature(°C)]]+Table2[[#This Row],[Min_Temperature(°C)]])/2,""),Table2[[#This Row],[Avg_Temperature(°C)]])</f>
        <v>28.268999999999998</v>
      </c>
      <c r="V201" s="13">
        <v>37.975000000000001</v>
      </c>
      <c r="W201" s="13">
        <f>IF(Table2[[#This Row],[Max_Temperature(°C)]]="",_xlfn.XLOOKUP(Table2[[#This Row],[State]],'pivot tables'!$T$2:$T$33,'pivot tables'!$V$2:$V$33),Table2[[#This Row],[Max_Temperature(°C)]])</f>
        <v>37.975000000000001</v>
      </c>
      <c r="X201" s="13">
        <v>20.588999999999999</v>
      </c>
      <c r="Y201" s="31">
        <f>IF(Table2[[#This Row],[Min_Temperature(°C)]]="",_xlfn.XLOOKUP(Table2[[#This Row],[State]],'pivot tables'!$T$2:$T$33,'pivot tables'!$W$2:$W$33),Table2[[#This Row],[Min_Temperature(°C)]])</f>
        <v>20.588999999999999</v>
      </c>
    </row>
    <row r="202" spans="1:25" x14ac:dyDescent="0.3">
      <c r="A202" s="5" t="s">
        <v>32</v>
      </c>
      <c r="B202" s="4">
        <v>2014</v>
      </c>
      <c r="C202" s="5" t="s">
        <v>49</v>
      </c>
      <c r="D202" s="5" t="str">
        <f>PROPER(TRIM(Table2[[#This Row],[Season]]))</f>
        <v>Kharif</v>
      </c>
      <c r="E202" s="5" t="str">
        <f>IF(Table2[[#This Row],[Season]]="",_xlfn.XLOOKUP(Table2[[#This Row],[State]],'pivot tables'!$F$3:$F$33,'pivot tables'!$G$3:$G$33),Table2[[#This Row],[Season]])</f>
        <v>Kharif</v>
      </c>
      <c r="F202" s="5" t="s">
        <v>52</v>
      </c>
      <c r="G202" s="16">
        <v>19424</v>
      </c>
      <c r="H202" s="16">
        <f>IF(Table2[[#This Row],[Area(hectare)]]="",IFERROR(Table2[[#This Row],[Production(Tones)]]/Table2[[#This Row],[Yield blanks]],""),Table2[[#This Row],[Area(hectare)]])</f>
        <v>19424</v>
      </c>
      <c r="I202" s="16">
        <v>20949</v>
      </c>
      <c r="J202" s="16">
        <f>IF(Table2[[#This Row],[Production(Tones)]]="",Table2[[#This Row],[Area Blanks]]*Table2[[#This Row],[Yield]],Table2[[#This Row],[Production(Tones)]])</f>
        <v>20949</v>
      </c>
      <c r="K202" s="13">
        <v>687.6</v>
      </c>
      <c r="L202" s="13">
        <f>IF(Table2[[#This Row],[Annual_Rainfall(mm)]]="",_xlfn.XLOOKUP(Table2[[#This Row],[State]],'pivot tables'!$J$3:$J$32,'pivot tables'!$K$3:$K$32),Table2[[#This Row],[Annual_Rainfall(mm)]])</f>
        <v>687.6</v>
      </c>
      <c r="M202" s="13" t="str">
        <f>Table2[[#This Row],[Crop]]&amp;Table2[[#This Row],[State]]</f>
        <v>UradAndhra Pradesh</v>
      </c>
      <c r="N202" s="13">
        <v>2932247.04</v>
      </c>
      <c r="O202" s="13">
        <f>IF(Table2[[#This Row],[Fertilizer(kg)]]="",_xlfn.XLOOKUP(Table2[[#This Row],[crop&amp;state]],'pivot tables'!$O$3:$O$151,'pivot tables'!$P$3:$P$151),Table2[[#This Row],[Fertilizer(kg)]])</f>
        <v>2932247.04</v>
      </c>
      <c r="P202" s="13">
        <v>6409.92</v>
      </c>
      <c r="Q202" s="13">
        <f>IF(Table2[[#This Row],[Pesticide(kg)]]="",_xlfn.XLOOKUP(Table2[[#This Row],[crop&amp;state]],'pivot tables'!$O$3:$O$151,'pivot tables'!$Q$3:$Q$151),Table2[[#This Row],[Pesticide(kg)]])</f>
        <v>6409.92</v>
      </c>
      <c r="R202" s="13">
        <v>1.113</v>
      </c>
      <c r="S202" s="13">
        <f>IF(Table2[[#This Row],[Yield]]="",IFERROR(Table2[[#This Row],[Production(Tones)]]/Table2[[#This Row],[Area(hectare)]],""),Table2[[#This Row],[Yield]])</f>
        <v>1.113</v>
      </c>
      <c r="T202" s="13">
        <v>28.268999999999998</v>
      </c>
      <c r="U202" s="13">
        <f>IF(Table2[[#This Row],[Avg_Temperature(°C)]]="",IFERROR((Table2[[#This Row],[Max_Temperature(°C)]]+Table2[[#This Row],[Min_Temperature(°C)]])/2,""),Table2[[#This Row],[Avg_Temperature(°C)]])</f>
        <v>28.268999999999998</v>
      </c>
      <c r="V202" s="13">
        <v>37.975000000000001</v>
      </c>
      <c r="W202" s="13">
        <f>IF(Table2[[#This Row],[Max_Temperature(°C)]]="",_xlfn.XLOOKUP(Table2[[#This Row],[State]],'pivot tables'!$T$2:$T$33,'pivot tables'!$V$2:$V$33),Table2[[#This Row],[Max_Temperature(°C)]])</f>
        <v>37.975000000000001</v>
      </c>
      <c r="X202" s="13">
        <v>20.588999999999999</v>
      </c>
      <c r="Y202" s="31">
        <f>IF(Table2[[#This Row],[Min_Temperature(°C)]]="",_xlfn.XLOOKUP(Table2[[#This Row],[State]],'pivot tables'!$T$2:$T$33,'pivot tables'!$W$2:$W$33),Table2[[#This Row],[Min_Temperature(°C)]])</f>
        <v>20.588999999999999</v>
      </c>
    </row>
    <row r="203" spans="1:25" x14ac:dyDescent="0.3">
      <c r="A203" s="5" t="s">
        <v>32</v>
      </c>
      <c r="B203" s="4">
        <v>2014</v>
      </c>
      <c r="C203" s="5" t="s">
        <v>27</v>
      </c>
      <c r="D203" s="5" t="str">
        <f>PROPER(TRIM(Table2[[#This Row],[Season]]))</f>
        <v>Rabi</v>
      </c>
      <c r="E203" s="5" t="str">
        <f>IF(Table2[[#This Row],[Season]]="",_xlfn.XLOOKUP(Table2[[#This Row],[State]],'pivot tables'!$F$3:$F$33,'pivot tables'!$G$3:$G$33),Table2[[#This Row],[Season]])</f>
        <v>Rabi</v>
      </c>
      <c r="F203" s="5" t="s">
        <v>52</v>
      </c>
      <c r="G203" s="16">
        <v>296414</v>
      </c>
      <c r="H203" s="16">
        <f>IF(Table2[[#This Row],[Area(hectare)]]="",IFERROR(Table2[[#This Row],[Production(Tones)]]/Table2[[#This Row],[Yield blanks]],""),Table2[[#This Row],[Area(hectare)]])</f>
        <v>296414</v>
      </c>
      <c r="I203" s="16">
        <v>277700</v>
      </c>
      <c r="J203" s="16">
        <f>IF(Table2[[#This Row],[Production(Tones)]]="",Table2[[#This Row],[Area Blanks]]*Table2[[#This Row],[Yield]],Table2[[#This Row],[Production(Tones)]])</f>
        <v>277700</v>
      </c>
      <c r="K203" s="13">
        <v>687.6</v>
      </c>
      <c r="L203" s="13">
        <f>IF(Table2[[#This Row],[Annual_Rainfall(mm)]]="",_xlfn.XLOOKUP(Table2[[#This Row],[State]],'pivot tables'!$J$3:$J$32,'pivot tables'!$K$3:$K$32),Table2[[#This Row],[Annual_Rainfall(mm)]])</f>
        <v>687.6</v>
      </c>
      <c r="M203" s="13" t="str">
        <f>Table2[[#This Row],[Crop]]&amp;Table2[[#This Row],[State]]</f>
        <v>UradAndhra Pradesh</v>
      </c>
      <c r="N203" s="13">
        <v>44746657.439999998</v>
      </c>
      <c r="O203" s="13">
        <f>IF(Table2[[#This Row],[Fertilizer(kg)]]="",_xlfn.XLOOKUP(Table2[[#This Row],[crop&amp;state]],'pivot tables'!$O$3:$O$151,'pivot tables'!$P$3:$P$151),Table2[[#This Row],[Fertilizer(kg)]])</f>
        <v>44746657.439999998</v>
      </c>
      <c r="P203" s="13">
        <v>97816.62</v>
      </c>
      <c r="Q203" s="13">
        <f>IF(Table2[[#This Row],[Pesticide(kg)]]="",_xlfn.XLOOKUP(Table2[[#This Row],[crop&amp;state]],'pivot tables'!$O$3:$O$151,'pivot tables'!$Q$3:$Q$151),Table2[[#This Row],[Pesticide(kg)]])</f>
        <v>97816.62</v>
      </c>
      <c r="R203" s="13">
        <v>0.94799999999999995</v>
      </c>
      <c r="S203" s="13">
        <f>IF(Table2[[#This Row],[Yield]]="",IFERROR(Table2[[#This Row],[Production(Tones)]]/Table2[[#This Row],[Area(hectare)]],""),Table2[[#This Row],[Yield]])</f>
        <v>0.94799999999999995</v>
      </c>
      <c r="T203" s="13"/>
      <c r="U203" s="13">
        <f>IF(Table2[[#This Row],[Avg_Temperature(°C)]]="",IFERROR((Table2[[#This Row],[Max_Temperature(°C)]]+Table2[[#This Row],[Min_Temperature(°C)]])/2,""),Table2[[#This Row],[Avg_Temperature(°C)]])</f>
        <v>29.282</v>
      </c>
      <c r="V203" s="13">
        <v>37.975000000000001</v>
      </c>
      <c r="W203" s="13">
        <f>IF(Table2[[#This Row],[Max_Temperature(°C)]]="",_xlfn.XLOOKUP(Table2[[#This Row],[State]],'pivot tables'!$T$2:$T$33,'pivot tables'!$V$2:$V$33),Table2[[#This Row],[Max_Temperature(°C)]])</f>
        <v>37.975000000000001</v>
      </c>
      <c r="X203" s="13">
        <v>20.588999999999999</v>
      </c>
      <c r="Y203" s="31">
        <f>IF(Table2[[#This Row],[Min_Temperature(°C)]]="",_xlfn.XLOOKUP(Table2[[#This Row],[State]],'pivot tables'!$T$2:$T$33,'pivot tables'!$W$2:$W$33),Table2[[#This Row],[Min_Temperature(°C)]])</f>
        <v>20.588999999999999</v>
      </c>
    </row>
    <row r="204" spans="1:25" x14ac:dyDescent="0.3">
      <c r="A204" s="5" t="s">
        <v>20</v>
      </c>
      <c r="B204" s="4">
        <v>2014</v>
      </c>
      <c r="C204" s="5" t="s">
        <v>27</v>
      </c>
      <c r="D204" s="5" t="str">
        <f>PROPER(TRIM(Table2[[#This Row],[Season]]))</f>
        <v>Rabi</v>
      </c>
      <c r="E204" s="5" t="str">
        <f>IF(Table2[[#This Row],[Season]]="",_xlfn.XLOOKUP(Table2[[#This Row],[State]],'pivot tables'!$F$3:$F$33,'pivot tables'!$G$3:$G$33),Table2[[#This Row],[Season]])</f>
        <v>Rabi</v>
      </c>
      <c r="F204" s="5" t="s">
        <v>52</v>
      </c>
      <c r="G204" s="16">
        <v>320</v>
      </c>
      <c r="H204" s="16">
        <f>IF(Table2[[#This Row],[Area(hectare)]]="",IFERROR(Table2[[#This Row],[Production(Tones)]]/Table2[[#This Row],[Yield blanks]],""),Table2[[#This Row],[Area(hectare)]])</f>
        <v>320</v>
      </c>
      <c r="I204" s="16">
        <v>256</v>
      </c>
      <c r="J204" s="16">
        <f>IF(Table2[[#This Row],[Production(Tones)]]="",Table2[[#This Row],[Area Blanks]]*Table2[[#This Row],[Yield]],Table2[[#This Row],[Production(Tones)]])</f>
        <v>256</v>
      </c>
      <c r="K204" s="13">
        <v>687.6</v>
      </c>
      <c r="L204" s="13">
        <f>IF(Table2[[#This Row],[Annual_Rainfall(mm)]]="",_xlfn.XLOOKUP(Table2[[#This Row],[State]],'pivot tables'!$J$3:$J$32,'pivot tables'!$K$3:$K$32),Table2[[#This Row],[Annual_Rainfall(mm)]])</f>
        <v>687.6</v>
      </c>
      <c r="M204" s="13" t="str">
        <f>Table2[[#This Row],[Crop]]&amp;Table2[[#This Row],[State]]</f>
        <v>WheatAndhra Pradesh</v>
      </c>
      <c r="N204" s="13">
        <v>48307.199999999997</v>
      </c>
      <c r="O204" s="13">
        <f>IF(Table2[[#This Row],[Fertilizer(kg)]]="",_xlfn.XLOOKUP(Table2[[#This Row],[crop&amp;state]],'pivot tables'!$O$3:$O$151,'pivot tables'!$P$3:$P$151),Table2[[#This Row],[Fertilizer(kg)]])</f>
        <v>48307.199999999997</v>
      </c>
      <c r="P204" s="13">
        <v>105.6</v>
      </c>
      <c r="Q204" s="13">
        <f>IF(Table2[[#This Row],[Pesticide(kg)]]="",_xlfn.XLOOKUP(Table2[[#This Row],[crop&amp;state]],'pivot tables'!$O$3:$O$151,'pivot tables'!$Q$3:$Q$151),Table2[[#This Row],[Pesticide(kg)]])</f>
        <v>105.6</v>
      </c>
      <c r="R204" s="13">
        <v>1.02</v>
      </c>
      <c r="S204" s="13">
        <f>IF(Table2[[#This Row],[Yield]]="",IFERROR(Table2[[#This Row],[Production(Tones)]]/Table2[[#This Row],[Area(hectare)]],""),Table2[[#This Row],[Yield]])</f>
        <v>1.02</v>
      </c>
      <c r="T204" s="13">
        <v>28.268999999999998</v>
      </c>
      <c r="U204" s="13">
        <f>IF(Table2[[#This Row],[Avg_Temperature(°C)]]="",IFERROR((Table2[[#This Row],[Max_Temperature(°C)]]+Table2[[#This Row],[Min_Temperature(°C)]])/2,""),Table2[[#This Row],[Avg_Temperature(°C)]])</f>
        <v>28.268999999999998</v>
      </c>
      <c r="V204" s="13"/>
      <c r="W204" s="13">
        <f>IF(Table2[[#This Row],[Max_Temperature(°C)]]="",_xlfn.XLOOKUP(Table2[[#This Row],[State]],'pivot tables'!$T$2:$T$33,'pivot tables'!$V$2:$V$33),Table2[[#This Row],[Max_Temperature(°C)]])</f>
        <v>37.972936842105277</v>
      </c>
      <c r="X204" s="13">
        <v>20.588999999999999</v>
      </c>
      <c r="Y204" s="31">
        <f>IF(Table2[[#This Row],[Min_Temperature(°C)]]="",_xlfn.XLOOKUP(Table2[[#This Row],[State]],'pivot tables'!$T$2:$T$33,'pivot tables'!$W$2:$W$33),Table2[[#This Row],[Min_Temperature(°C)]])</f>
        <v>20.588999999999999</v>
      </c>
    </row>
    <row r="205" spans="1:25" x14ac:dyDescent="0.3">
      <c r="A205" s="5" t="s">
        <v>13</v>
      </c>
      <c r="B205" s="4">
        <v>2014</v>
      </c>
      <c r="C205" s="5" t="s">
        <v>176</v>
      </c>
      <c r="D205" s="5" t="str">
        <f>PROPER(TRIM(Table2[[#This Row],[Season]]))</f>
        <v>Autumn</v>
      </c>
      <c r="E205" s="5" t="str">
        <f>IF(Table2[[#This Row],[Season]]="",_xlfn.XLOOKUP(Table2[[#This Row],[State]],'pivot tables'!$F$3:$F$33,'pivot tables'!$G$3:$G$33),Table2[[#This Row],[Season]])</f>
        <v>Autumn</v>
      </c>
      <c r="F205" s="5" t="s">
        <v>15</v>
      </c>
      <c r="G205" s="16">
        <v>196188</v>
      </c>
      <c r="H205" s="16">
        <f>IF(Table2[[#This Row],[Area(hectare)]]="",IFERROR(Table2[[#This Row],[Production(Tones)]]/Table2[[#This Row],[Yield blanks]],""),Table2[[#This Row],[Area(hectare)]])</f>
        <v>196188</v>
      </c>
      <c r="I205" s="16">
        <v>280693</v>
      </c>
      <c r="J205" s="16">
        <f>IF(Table2[[#This Row],[Production(Tones)]]="",Table2[[#This Row],[Area Blanks]]*Table2[[#This Row],[Yield]],Table2[[#This Row],[Production(Tones)]])</f>
        <v>280693</v>
      </c>
      <c r="K205" s="13">
        <v>1899</v>
      </c>
      <c r="L205" s="13">
        <f>IF(Table2[[#This Row],[Annual_Rainfall(mm)]]="",_xlfn.XLOOKUP(Table2[[#This Row],[State]],'pivot tables'!$J$3:$J$32,'pivot tables'!$K$3:$K$32),Table2[[#This Row],[Annual_Rainfall(mm)]])</f>
        <v>1899</v>
      </c>
      <c r="M205" s="13" t="str">
        <f>Table2[[#This Row],[Crop]]&amp;Table2[[#This Row],[State]]</f>
        <v>RiceAssam</v>
      </c>
      <c r="N205" s="13">
        <v>29616540.48</v>
      </c>
      <c r="O205" s="13">
        <f>IF(Table2[[#This Row],[Fertilizer(kg)]]="",_xlfn.XLOOKUP(Table2[[#This Row],[crop&amp;state]],'pivot tables'!$O$3:$O$151,'pivot tables'!$P$3:$P$151),Table2[[#This Row],[Fertilizer(kg)]])</f>
        <v>29616540.48</v>
      </c>
      <c r="P205" s="13">
        <v>64742.04</v>
      </c>
      <c r="Q205" s="13">
        <f>IF(Table2[[#This Row],[Pesticide(kg)]]="",_xlfn.XLOOKUP(Table2[[#This Row],[crop&amp;state]],'pivot tables'!$O$3:$O$151,'pivot tables'!$Q$3:$Q$151),Table2[[#This Row],[Pesticide(kg)]])</f>
        <v>64742.04</v>
      </c>
      <c r="R205" s="13">
        <v>1.5309999999999999</v>
      </c>
      <c r="S205" s="13">
        <f>IF(Table2[[#This Row],[Yield]]="",IFERROR(Table2[[#This Row],[Production(Tones)]]/Table2[[#This Row],[Area(hectare)]],""),Table2[[#This Row],[Yield]])</f>
        <v>1.5309999999999999</v>
      </c>
      <c r="T205" s="13">
        <v>24.838999999999999</v>
      </c>
      <c r="U205" s="13">
        <f>IF(Table2[[#This Row],[Avg_Temperature(°C)]]="",IFERROR((Table2[[#This Row],[Max_Temperature(°C)]]+Table2[[#This Row],[Min_Temperature(°C)]])/2,""),Table2[[#This Row],[Avg_Temperature(°C)]])</f>
        <v>24.838999999999999</v>
      </c>
      <c r="V205" s="13">
        <v>34.323999999999998</v>
      </c>
      <c r="W205" s="13">
        <f>IF(Table2[[#This Row],[Max_Temperature(°C)]]="",_xlfn.XLOOKUP(Table2[[#This Row],[State]],'pivot tables'!$T$2:$T$33,'pivot tables'!$V$2:$V$33),Table2[[#This Row],[Max_Temperature(°C)]])</f>
        <v>34.323999999999998</v>
      </c>
      <c r="X205" s="13">
        <v>16.687999999999999</v>
      </c>
      <c r="Y205" s="31">
        <f>IF(Table2[[#This Row],[Min_Temperature(°C)]]="",_xlfn.XLOOKUP(Table2[[#This Row],[State]],'pivot tables'!$T$2:$T$33,'pivot tables'!$W$2:$W$33),Table2[[#This Row],[Min_Temperature(°C)]])</f>
        <v>16.687999999999999</v>
      </c>
    </row>
    <row r="206" spans="1:25" x14ac:dyDescent="0.3">
      <c r="A206" s="5" t="s">
        <v>13</v>
      </c>
      <c r="B206" s="4">
        <v>2014</v>
      </c>
      <c r="C206" s="5" t="s">
        <v>120</v>
      </c>
      <c r="D206" s="5" t="str">
        <f>PROPER(TRIM(Table2[[#This Row],[Season]]))</f>
        <v>Summer</v>
      </c>
      <c r="E206" s="5" t="str">
        <f>IF(Table2[[#This Row],[Season]]="",_xlfn.XLOOKUP(Table2[[#This Row],[State]],'pivot tables'!$F$3:$F$33,'pivot tables'!$G$3:$G$33),Table2[[#This Row],[Season]])</f>
        <v>Summer</v>
      </c>
      <c r="F206" s="5" t="s">
        <v>15</v>
      </c>
      <c r="G206" s="16">
        <v>416353</v>
      </c>
      <c r="H206" s="16">
        <f>IF(Table2[[#This Row],[Area(hectare)]]="",IFERROR(Table2[[#This Row],[Production(Tones)]]/Table2[[#This Row],[Yield blanks]],""),Table2[[#This Row],[Area(hectare)]])</f>
        <v>416353</v>
      </c>
      <c r="I206" s="16">
        <v>1224046</v>
      </c>
      <c r="J206" s="16">
        <f>IF(Table2[[#This Row],[Production(Tones)]]="",Table2[[#This Row],[Area Blanks]]*Table2[[#This Row],[Yield]],Table2[[#This Row],[Production(Tones)]])</f>
        <v>1224046</v>
      </c>
      <c r="K206" s="13">
        <v>1899</v>
      </c>
      <c r="L206" s="13">
        <f>IF(Table2[[#This Row],[Annual_Rainfall(mm)]]="",_xlfn.XLOOKUP(Table2[[#This Row],[State]],'pivot tables'!$J$3:$J$32,'pivot tables'!$K$3:$K$32),Table2[[#This Row],[Annual_Rainfall(mm)]])</f>
        <v>1899</v>
      </c>
      <c r="M206" s="13" t="str">
        <f>Table2[[#This Row],[Crop]]&amp;Table2[[#This Row],[State]]</f>
        <v>RiceAssam</v>
      </c>
      <c r="N206" s="13">
        <v>62852648.880000003</v>
      </c>
      <c r="O206" s="13">
        <f>IF(Table2[[#This Row],[Fertilizer(kg)]]="",_xlfn.XLOOKUP(Table2[[#This Row],[crop&amp;state]],'pivot tables'!$O$3:$O$151,'pivot tables'!$P$3:$P$151),Table2[[#This Row],[Fertilizer(kg)]])</f>
        <v>62852648.880000003</v>
      </c>
      <c r="P206" s="13">
        <v>137396.49</v>
      </c>
      <c r="Q206" s="13">
        <f>IF(Table2[[#This Row],[Pesticide(kg)]]="",_xlfn.XLOOKUP(Table2[[#This Row],[crop&amp;state]],'pivot tables'!$O$3:$O$151,'pivot tables'!$Q$3:$Q$151),Table2[[#This Row],[Pesticide(kg)]])</f>
        <v>137396.49</v>
      </c>
      <c r="R206" s="13">
        <v>2.613</v>
      </c>
      <c r="S206" s="13">
        <f>IF(Table2[[#This Row],[Yield]]="",IFERROR(Table2[[#This Row],[Production(Tones)]]/Table2[[#This Row],[Area(hectare)]],""),Table2[[#This Row],[Yield]])</f>
        <v>2.613</v>
      </c>
      <c r="T206" s="13">
        <v>24.838999999999999</v>
      </c>
      <c r="U206" s="13">
        <f>IF(Table2[[#This Row],[Avg_Temperature(°C)]]="",IFERROR((Table2[[#This Row],[Max_Temperature(°C)]]+Table2[[#This Row],[Min_Temperature(°C)]])/2,""),Table2[[#This Row],[Avg_Temperature(°C)]])</f>
        <v>24.838999999999999</v>
      </c>
      <c r="V206" s="13">
        <v>34.323999999999998</v>
      </c>
      <c r="W206" s="13">
        <f>IF(Table2[[#This Row],[Max_Temperature(°C)]]="",_xlfn.XLOOKUP(Table2[[#This Row],[State]],'pivot tables'!$T$2:$T$33,'pivot tables'!$V$2:$V$33),Table2[[#This Row],[Max_Temperature(°C)]])</f>
        <v>34.323999999999998</v>
      </c>
      <c r="X206" s="13">
        <v>16.687999999999999</v>
      </c>
      <c r="Y206" s="31">
        <f>IF(Table2[[#This Row],[Min_Temperature(°C)]]="",_xlfn.XLOOKUP(Table2[[#This Row],[State]],'pivot tables'!$T$2:$T$33,'pivot tables'!$W$2:$W$33),Table2[[#This Row],[Min_Temperature(°C)]])</f>
        <v>16.687999999999999</v>
      </c>
    </row>
    <row r="207" spans="1:25" x14ac:dyDescent="0.3">
      <c r="A207" s="5" t="s">
        <v>13</v>
      </c>
      <c r="B207" s="4">
        <v>2014</v>
      </c>
      <c r="C207" s="5" t="s">
        <v>324</v>
      </c>
      <c r="D207" s="5" t="str">
        <f>PROPER(TRIM(Table2[[#This Row],[Season]]))</f>
        <v>Winter</v>
      </c>
      <c r="E207" s="5" t="str">
        <f>IF(Table2[[#This Row],[Season]]="",_xlfn.XLOOKUP(Table2[[#This Row],[State]],'pivot tables'!$F$3:$F$33,'pivot tables'!$G$3:$G$33),Table2[[#This Row],[Season]])</f>
        <v>Winter</v>
      </c>
      <c r="F207" s="5" t="s">
        <v>15</v>
      </c>
      <c r="G207" s="16">
        <v>1882756</v>
      </c>
      <c r="H207" s="16">
        <f>IF(Table2[[#This Row],[Area(hectare)]]="",IFERROR(Table2[[#This Row],[Production(Tones)]]/Table2[[#This Row],[Yield blanks]],""),Table2[[#This Row],[Area(hectare)]])</f>
        <v>1882756</v>
      </c>
      <c r="I207" s="16">
        <v>3717906</v>
      </c>
      <c r="J207" s="16">
        <f>IF(Table2[[#This Row],[Production(Tones)]]="",Table2[[#This Row],[Area Blanks]]*Table2[[#This Row],[Yield]],Table2[[#This Row],[Production(Tones)]])</f>
        <v>3717906</v>
      </c>
      <c r="K207" s="13">
        <v>1899</v>
      </c>
      <c r="L207" s="13">
        <f>IF(Table2[[#This Row],[Annual_Rainfall(mm)]]="",_xlfn.XLOOKUP(Table2[[#This Row],[State]],'pivot tables'!$J$3:$J$32,'pivot tables'!$K$3:$K$32),Table2[[#This Row],[Annual_Rainfall(mm)]])</f>
        <v>1899</v>
      </c>
      <c r="M207" s="13" t="str">
        <f>Table2[[#This Row],[Crop]]&amp;Table2[[#This Row],[State]]</f>
        <v>RiceAssam</v>
      </c>
      <c r="N207" s="13">
        <v>284220845.80000001</v>
      </c>
      <c r="O207" s="13">
        <f>IF(Table2[[#This Row],[Fertilizer(kg)]]="",_xlfn.XLOOKUP(Table2[[#This Row],[crop&amp;state]],'pivot tables'!$O$3:$O$151,'pivot tables'!$P$3:$P$151),Table2[[#This Row],[Fertilizer(kg)]])</f>
        <v>284220845.80000001</v>
      </c>
      <c r="P207" s="13">
        <v>621309.48</v>
      </c>
      <c r="Q207" s="13">
        <f>IF(Table2[[#This Row],[Pesticide(kg)]]="",_xlfn.XLOOKUP(Table2[[#This Row],[crop&amp;state]],'pivot tables'!$O$3:$O$151,'pivot tables'!$Q$3:$Q$151),Table2[[#This Row],[Pesticide(kg)]])</f>
        <v>621309.48</v>
      </c>
      <c r="R207" s="13">
        <v>1.978</v>
      </c>
      <c r="S207" s="13">
        <f>IF(Table2[[#This Row],[Yield]]="",IFERROR(Table2[[#This Row],[Production(Tones)]]/Table2[[#This Row],[Area(hectare)]],""),Table2[[#This Row],[Yield]])</f>
        <v>1.978</v>
      </c>
      <c r="T207" s="13">
        <v>24.838999999999999</v>
      </c>
      <c r="U207" s="13">
        <f>IF(Table2[[#This Row],[Avg_Temperature(°C)]]="",IFERROR((Table2[[#This Row],[Max_Temperature(°C)]]+Table2[[#This Row],[Min_Temperature(°C)]])/2,""),Table2[[#This Row],[Avg_Temperature(°C)]])</f>
        <v>24.838999999999999</v>
      </c>
      <c r="V207" s="13"/>
      <c r="W207" s="13">
        <f>IF(Table2[[#This Row],[Max_Temperature(°C)]]="",_xlfn.XLOOKUP(Table2[[#This Row],[State]],'pivot tables'!$T$2:$T$33,'pivot tables'!$V$2:$V$33),Table2[[#This Row],[Max_Temperature(°C)]])</f>
        <v>33.02698333333332</v>
      </c>
      <c r="X207" s="13">
        <v>16.687999999999999</v>
      </c>
      <c r="Y207" s="31">
        <f>IF(Table2[[#This Row],[Min_Temperature(°C)]]="",_xlfn.XLOOKUP(Table2[[#This Row],[State]],'pivot tables'!$T$2:$T$33,'pivot tables'!$W$2:$W$33),Table2[[#This Row],[Min_Temperature(°C)]])</f>
        <v>16.687999999999999</v>
      </c>
    </row>
    <row r="208" spans="1:25" x14ac:dyDescent="0.3">
      <c r="A208" s="5" t="s">
        <v>18</v>
      </c>
      <c r="B208" s="4">
        <v>2014</v>
      </c>
      <c r="C208" s="5" t="s">
        <v>705</v>
      </c>
      <c r="D208" s="5" t="str">
        <f>PROPER(TRIM(Table2[[#This Row],[Season]]))</f>
        <v>Whole Year</v>
      </c>
      <c r="E208" s="5" t="str">
        <f>IF(Table2[[#This Row],[Season]]="",_xlfn.XLOOKUP(Table2[[#This Row],[State]],'pivot tables'!$F$3:$F$33,'pivot tables'!$G$3:$G$33),Table2[[#This Row],[Season]])</f>
        <v>Whole Year</v>
      </c>
      <c r="F208" s="5" t="s">
        <v>15</v>
      </c>
      <c r="G208" s="16"/>
      <c r="H208" s="16">
        <f>IF(Table2[[#This Row],[Area(hectare)]]="",IFERROR(Table2[[#This Row],[Production(Tones)]]/Table2[[#This Row],[Yield blanks]],""),Table2[[#This Row],[Area(hectare)]])</f>
        <v>30032.624733592002</v>
      </c>
      <c r="I208" s="16">
        <v>1099134</v>
      </c>
      <c r="J208" s="16">
        <f>IF(Table2[[#This Row],[Production(Tones)]]="",Table2[[#This Row],[Area Blanks]]*Table2[[#This Row],[Yield]],Table2[[#This Row],[Production(Tones)]])</f>
        <v>1099134</v>
      </c>
      <c r="K208" s="13">
        <v>1899</v>
      </c>
      <c r="L208" s="13">
        <f>IF(Table2[[#This Row],[Annual_Rainfall(mm)]]="",_xlfn.XLOOKUP(Table2[[#This Row],[State]],'pivot tables'!$J$3:$J$32,'pivot tables'!$K$3:$K$32),Table2[[#This Row],[Annual_Rainfall(mm)]])</f>
        <v>1899</v>
      </c>
      <c r="M208" s="13" t="str">
        <f>Table2[[#This Row],[Crop]]&amp;Table2[[#This Row],[State]]</f>
        <v>SugarcaneAssam</v>
      </c>
      <c r="N208" s="13">
        <v>4513704</v>
      </c>
      <c r="O208" s="13">
        <f>IF(Table2[[#This Row],[Fertilizer(kg)]]="",_xlfn.XLOOKUP(Table2[[#This Row],[crop&amp;state]],'pivot tables'!$O$3:$O$151,'pivot tables'!$P$3:$P$151),Table2[[#This Row],[Fertilizer(kg)]])</f>
        <v>4513704</v>
      </c>
      <c r="P208" s="13">
        <v>9867</v>
      </c>
      <c r="Q208" s="13">
        <f>IF(Table2[[#This Row],[Pesticide(kg)]]="",_xlfn.XLOOKUP(Table2[[#This Row],[crop&amp;state]],'pivot tables'!$O$3:$O$151,'pivot tables'!$Q$3:$Q$151),Table2[[#This Row],[Pesticide(kg)]])</f>
        <v>9867</v>
      </c>
      <c r="R208" s="13">
        <v>36.597999999999999</v>
      </c>
      <c r="S208" s="13">
        <f>IF(Table2[[#This Row],[Yield]]="",IFERROR(Table2[[#This Row],[Production(Tones)]]/Table2[[#This Row],[Area(hectare)]],""),Table2[[#This Row],[Yield]])</f>
        <v>36.597999999999999</v>
      </c>
      <c r="T208" s="13">
        <v>24.838999999999999</v>
      </c>
      <c r="U208" s="13">
        <f>IF(Table2[[#This Row],[Avg_Temperature(°C)]]="",IFERROR((Table2[[#This Row],[Max_Temperature(°C)]]+Table2[[#This Row],[Min_Temperature(°C)]])/2,""),Table2[[#This Row],[Avg_Temperature(°C)]])</f>
        <v>24.838999999999999</v>
      </c>
      <c r="V208" s="13">
        <v>34.323999999999998</v>
      </c>
      <c r="W208" s="13">
        <f>IF(Table2[[#This Row],[Max_Temperature(°C)]]="",_xlfn.XLOOKUP(Table2[[#This Row],[State]],'pivot tables'!$T$2:$T$33,'pivot tables'!$V$2:$V$33),Table2[[#This Row],[Max_Temperature(°C)]])</f>
        <v>34.323999999999998</v>
      </c>
      <c r="X208" s="13">
        <v>16.687999999999999</v>
      </c>
      <c r="Y208" s="31">
        <f>IF(Table2[[#This Row],[Min_Temperature(°C)]]="",_xlfn.XLOOKUP(Table2[[#This Row],[State]],'pivot tables'!$T$2:$T$33,'pivot tables'!$W$2:$W$33),Table2[[#This Row],[Min_Temperature(°C)]])</f>
        <v>16.687999999999999</v>
      </c>
    </row>
    <row r="209" spans="1:25" x14ac:dyDescent="0.3">
      <c r="A209" s="5" t="s">
        <v>32</v>
      </c>
      <c r="B209" s="4">
        <v>2014</v>
      </c>
      <c r="C209" s="5" t="s">
        <v>27</v>
      </c>
      <c r="D209" s="5" t="str">
        <f>PROPER(TRIM(Table2[[#This Row],[Season]]))</f>
        <v>Rabi</v>
      </c>
      <c r="E209" s="5" t="str">
        <f>IF(Table2[[#This Row],[Season]]="",_xlfn.XLOOKUP(Table2[[#This Row],[State]],'pivot tables'!$F$3:$F$33,'pivot tables'!$G$3:$G$33),Table2[[#This Row],[Season]])</f>
        <v>Rabi</v>
      </c>
      <c r="F209" s="5" t="s">
        <v>15</v>
      </c>
      <c r="G209" s="16">
        <v>52830</v>
      </c>
      <c r="H209" s="16">
        <f>IF(Table2[[#This Row],[Area(hectare)]]="",IFERROR(Table2[[#This Row],[Production(Tones)]]/Table2[[#This Row],[Yield blanks]],""),Table2[[#This Row],[Area(hectare)]])</f>
        <v>52830</v>
      </c>
      <c r="I209" s="16">
        <v>34237</v>
      </c>
      <c r="J209" s="16">
        <f>IF(Table2[[#This Row],[Production(Tones)]]="",Table2[[#This Row],[Area Blanks]]*Table2[[#This Row],[Yield]],Table2[[#This Row],[Production(Tones)]])</f>
        <v>34237</v>
      </c>
      <c r="K209" s="13">
        <v>1899</v>
      </c>
      <c r="L209" s="13">
        <f>IF(Table2[[#This Row],[Annual_Rainfall(mm)]]="",_xlfn.XLOOKUP(Table2[[#This Row],[State]],'pivot tables'!$J$3:$J$32,'pivot tables'!$K$3:$K$32),Table2[[#This Row],[Annual_Rainfall(mm)]])</f>
        <v>1899</v>
      </c>
      <c r="M209" s="13" t="str">
        <f>Table2[[#This Row],[Crop]]&amp;Table2[[#This Row],[State]]</f>
        <v>UradAssam</v>
      </c>
      <c r="N209" s="13">
        <v>7975216.7999999998</v>
      </c>
      <c r="O209" s="13">
        <f>IF(Table2[[#This Row],[Fertilizer(kg)]]="",_xlfn.XLOOKUP(Table2[[#This Row],[crop&amp;state]],'pivot tables'!$O$3:$O$151,'pivot tables'!$P$3:$P$151),Table2[[#This Row],[Fertilizer(kg)]])</f>
        <v>7975216.7999999998</v>
      </c>
      <c r="P209" s="13">
        <v>17433.900000000001</v>
      </c>
      <c r="Q209" s="13">
        <f>IF(Table2[[#This Row],[Pesticide(kg)]]="",_xlfn.XLOOKUP(Table2[[#This Row],[crop&amp;state]],'pivot tables'!$O$3:$O$151,'pivot tables'!$Q$3:$Q$151),Table2[[#This Row],[Pesticide(kg)]])</f>
        <v>17433.900000000001</v>
      </c>
      <c r="R209" s="13">
        <v>0.63400000000000001</v>
      </c>
      <c r="S209" s="13">
        <f>IF(Table2[[#This Row],[Yield]]="",IFERROR(Table2[[#This Row],[Production(Tones)]]/Table2[[#This Row],[Area(hectare)]],""),Table2[[#This Row],[Yield]])</f>
        <v>0.63400000000000001</v>
      </c>
      <c r="T209" s="13">
        <v>24.838999999999999</v>
      </c>
      <c r="U209" s="13">
        <f>IF(Table2[[#This Row],[Avg_Temperature(°C)]]="",IFERROR((Table2[[#This Row],[Max_Temperature(°C)]]+Table2[[#This Row],[Min_Temperature(°C)]])/2,""),Table2[[#This Row],[Avg_Temperature(°C)]])</f>
        <v>24.838999999999999</v>
      </c>
      <c r="V209" s="13">
        <v>34.323999999999998</v>
      </c>
      <c r="W209" s="13">
        <f>IF(Table2[[#This Row],[Max_Temperature(°C)]]="",_xlfn.XLOOKUP(Table2[[#This Row],[State]],'pivot tables'!$T$2:$T$33,'pivot tables'!$V$2:$V$33),Table2[[#This Row],[Max_Temperature(°C)]])</f>
        <v>34.323999999999998</v>
      </c>
      <c r="X209" s="13"/>
      <c r="Y209" s="31">
        <f>IF(Table2[[#This Row],[Min_Temperature(°C)]]="",_xlfn.XLOOKUP(Table2[[#This Row],[State]],'pivot tables'!$T$2:$T$33,'pivot tables'!$W$2:$W$33),Table2[[#This Row],[Min_Temperature(°C)]])</f>
        <v>16.539220338983057</v>
      </c>
    </row>
    <row r="210" spans="1:25" x14ac:dyDescent="0.3">
      <c r="A210" s="5" t="s">
        <v>20</v>
      </c>
      <c r="B210" s="4">
        <v>2014</v>
      </c>
      <c r="C210" s="5" t="s">
        <v>27</v>
      </c>
      <c r="D210" s="5" t="str">
        <f>PROPER(TRIM(Table2[[#This Row],[Season]]))</f>
        <v>Rabi</v>
      </c>
      <c r="E210" s="5" t="str">
        <f>IF(Table2[[#This Row],[Season]]="",_xlfn.XLOOKUP(Table2[[#This Row],[State]],'pivot tables'!$F$3:$F$33,'pivot tables'!$G$3:$G$33),Table2[[#This Row],[Season]])</f>
        <v>Rabi</v>
      </c>
      <c r="F210" s="5" t="s">
        <v>15</v>
      </c>
      <c r="G210" s="16">
        <v>23646</v>
      </c>
      <c r="H210" s="16">
        <f>IF(Table2[[#This Row],[Area(hectare)]]="",IFERROR(Table2[[#This Row],[Production(Tones)]]/Table2[[#This Row],[Yield blanks]],""),Table2[[#This Row],[Area(hectare)]])</f>
        <v>23646</v>
      </c>
      <c r="I210" s="16">
        <v>28769</v>
      </c>
      <c r="J210" s="16">
        <f>IF(Table2[[#This Row],[Production(Tones)]]="",Table2[[#This Row],[Area Blanks]]*Table2[[#This Row],[Yield]],Table2[[#This Row],[Production(Tones)]])</f>
        <v>28769</v>
      </c>
      <c r="K210" s="13">
        <v>1899</v>
      </c>
      <c r="L210" s="13">
        <f>IF(Table2[[#This Row],[Annual_Rainfall(mm)]]="",_xlfn.XLOOKUP(Table2[[#This Row],[State]],'pivot tables'!$J$3:$J$32,'pivot tables'!$K$3:$K$32),Table2[[#This Row],[Annual_Rainfall(mm)]])</f>
        <v>1899</v>
      </c>
      <c r="M210" s="13" t="str">
        <f>Table2[[#This Row],[Crop]]&amp;Table2[[#This Row],[State]]</f>
        <v>WheatAssam</v>
      </c>
      <c r="N210" s="13">
        <v>3569600.16</v>
      </c>
      <c r="O210" s="13">
        <f>IF(Table2[[#This Row],[Fertilizer(kg)]]="",_xlfn.XLOOKUP(Table2[[#This Row],[crop&amp;state]],'pivot tables'!$O$3:$O$151,'pivot tables'!$P$3:$P$151),Table2[[#This Row],[Fertilizer(kg)]])</f>
        <v>3569600.16</v>
      </c>
      <c r="P210" s="13">
        <v>7803.18</v>
      </c>
      <c r="Q210" s="13">
        <f>IF(Table2[[#This Row],[Pesticide(kg)]]="",_xlfn.XLOOKUP(Table2[[#This Row],[crop&amp;state]],'pivot tables'!$O$3:$O$151,'pivot tables'!$Q$3:$Q$151),Table2[[#This Row],[Pesticide(kg)]])</f>
        <v>7803.18</v>
      </c>
      <c r="R210" s="13">
        <v>1.2</v>
      </c>
      <c r="S210" s="13">
        <f>IF(Table2[[#This Row],[Yield]]="",IFERROR(Table2[[#This Row],[Production(Tones)]]/Table2[[#This Row],[Area(hectare)]],""),Table2[[#This Row],[Yield]])</f>
        <v>1.2</v>
      </c>
      <c r="T210" s="13">
        <v>24.838999999999999</v>
      </c>
      <c r="U210" s="13">
        <f>IF(Table2[[#This Row],[Avg_Temperature(°C)]]="",IFERROR((Table2[[#This Row],[Max_Temperature(°C)]]+Table2[[#This Row],[Min_Temperature(°C)]])/2,""),Table2[[#This Row],[Avg_Temperature(°C)]])</f>
        <v>24.838999999999999</v>
      </c>
      <c r="V210" s="13">
        <v>34.323999999999998</v>
      </c>
      <c r="W210" s="13">
        <f>IF(Table2[[#This Row],[Max_Temperature(°C)]]="",_xlfn.XLOOKUP(Table2[[#This Row],[State]],'pivot tables'!$T$2:$T$33,'pivot tables'!$V$2:$V$33),Table2[[#This Row],[Max_Temperature(°C)]])</f>
        <v>34.323999999999998</v>
      </c>
      <c r="X210" s="13">
        <v>16.687999999999999</v>
      </c>
      <c r="Y210" s="31">
        <f>IF(Table2[[#This Row],[Min_Temperature(°C)]]="",_xlfn.XLOOKUP(Table2[[#This Row],[State]],'pivot tables'!$T$2:$T$33,'pivot tables'!$W$2:$W$33),Table2[[#This Row],[Min_Temperature(°C)]])</f>
        <v>16.687999999999999</v>
      </c>
    </row>
    <row r="211" spans="1:25" x14ac:dyDescent="0.3">
      <c r="A211" s="5" t="s">
        <v>22</v>
      </c>
      <c r="B211" s="4">
        <v>2014</v>
      </c>
      <c r="C211" s="5" t="s">
        <v>49</v>
      </c>
      <c r="D211" s="5" t="str">
        <f>PROPER(TRIM(Table2[[#This Row],[Season]]))</f>
        <v>Kharif</v>
      </c>
      <c r="E211" s="5" t="str">
        <f>IF(Table2[[#This Row],[Season]]="",_xlfn.XLOOKUP(Table2[[#This Row],[State]],'pivot tables'!$F$3:$F$33,'pivot tables'!$G$3:$G$33),Table2[[#This Row],[Season]])</f>
        <v>Kharif</v>
      </c>
      <c r="F211" s="5" t="s">
        <v>37</v>
      </c>
      <c r="G211" s="16">
        <v>15.5</v>
      </c>
      <c r="H211" s="16">
        <f>IF(Table2[[#This Row],[Area(hectare)]]="",IFERROR(Table2[[#This Row],[Production(Tones)]]/Table2[[#This Row],[Yield blanks]],""),Table2[[#This Row],[Area(hectare)]])</f>
        <v>15.5</v>
      </c>
      <c r="I211" s="16">
        <v>11</v>
      </c>
      <c r="J211" s="16">
        <f>IF(Table2[[#This Row],[Production(Tones)]]="",Table2[[#This Row],[Area Blanks]]*Table2[[#This Row],[Yield]],Table2[[#This Row],[Production(Tones)]])</f>
        <v>11</v>
      </c>
      <c r="K211" s="13">
        <v>3491.2</v>
      </c>
      <c r="L211" s="13">
        <f>IF(Table2[[#This Row],[Annual_Rainfall(mm)]]="",_xlfn.XLOOKUP(Table2[[#This Row],[State]],'pivot tables'!$J$3:$J$32,'pivot tables'!$K$3:$K$32),Table2[[#This Row],[Annual_Rainfall(mm)]])</f>
        <v>3491.2</v>
      </c>
      <c r="M211" s="13" t="str">
        <f>Table2[[#This Row],[Crop]]&amp;Table2[[#This Row],[State]]</f>
        <v>RagiGoa</v>
      </c>
      <c r="N211" s="13">
        <v>2339.88</v>
      </c>
      <c r="O211" s="13">
        <f>IF(Table2[[#This Row],[Fertilizer(kg)]]="",_xlfn.XLOOKUP(Table2[[#This Row],[crop&amp;state]],'pivot tables'!$O$3:$O$151,'pivot tables'!$P$3:$P$151),Table2[[#This Row],[Fertilizer(kg)]])</f>
        <v>2339.88</v>
      </c>
      <c r="P211" s="13">
        <v>5.1150000000000002</v>
      </c>
      <c r="Q211" s="13">
        <f>IF(Table2[[#This Row],[Pesticide(kg)]]="",_xlfn.XLOOKUP(Table2[[#This Row],[crop&amp;state]],'pivot tables'!$O$3:$O$151,'pivot tables'!$Q$3:$Q$151),Table2[[#This Row],[Pesticide(kg)]])</f>
        <v>5.1150000000000002</v>
      </c>
      <c r="R211" s="13">
        <v>0.72499999999999998</v>
      </c>
      <c r="S211" s="13">
        <f>IF(Table2[[#This Row],[Yield]]="",IFERROR(Table2[[#This Row],[Production(Tones)]]/Table2[[#This Row],[Area(hectare)]],""),Table2[[#This Row],[Yield]])</f>
        <v>0.72499999999999998</v>
      </c>
      <c r="T211" s="13">
        <v>25.105</v>
      </c>
      <c r="U211" s="13">
        <f>IF(Table2[[#This Row],[Avg_Temperature(°C)]]="",IFERROR((Table2[[#This Row],[Max_Temperature(°C)]]+Table2[[#This Row],[Min_Temperature(°C)]])/2,""),Table2[[#This Row],[Avg_Temperature(°C)]])</f>
        <v>25.105</v>
      </c>
      <c r="V211" s="13">
        <v>34.677999999999997</v>
      </c>
      <c r="W211" s="13">
        <f>IF(Table2[[#This Row],[Max_Temperature(°C)]]="",_xlfn.XLOOKUP(Table2[[#This Row],[State]],'pivot tables'!$T$2:$T$33,'pivot tables'!$V$2:$V$33),Table2[[#This Row],[Max_Temperature(°C)]])</f>
        <v>34.677999999999997</v>
      </c>
      <c r="X211" s="13">
        <v>17.213999999999999</v>
      </c>
      <c r="Y211" s="31">
        <f>IF(Table2[[#This Row],[Min_Temperature(°C)]]="",_xlfn.XLOOKUP(Table2[[#This Row],[State]],'pivot tables'!$T$2:$T$33,'pivot tables'!$W$2:$W$33),Table2[[#This Row],[Min_Temperature(°C)]])</f>
        <v>17.213999999999999</v>
      </c>
    </row>
    <row r="212" spans="1:25" x14ac:dyDescent="0.3">
      <c r="A212" s="5" t="s">
        <v>13</v>
      </c>
      <c r="B212" s="4">
        <v>2014</v>
      </c>
      <c r="C212" s="5" t="s">
        <v>49</v>
      </c>
      <c r="D212" s="5" t="str">
        <f>PROPER(TRIM(Table2[[#This Row],[Season]]))</f>
        <v>Kharif</v>
      </c>
      <c r="E212" s="5" t="str">
        <f>IF(Table2[[#This Row],[Season]]="",_xlfn.XLOOKUP(Table2[[#This Row],[State]],'pivot tables'!$F$3:$F$33,'pivot tables'!$G$3:$G$33),Table2[[#This Row],[Season]])</f>
        <v>Kharif</v>
      </c>
      <c r="F212" s="5" t="s">
        <v>37</v>
      </c>
      <c r="G212" s="16">
        <v>27840</v>
      </c>
      <c r="H212" s="16">
        <f>IF(Table2[[#This Row],[Area(hectare)]]="",IFERROR(Table2[[#This Row],[Production(Tones)]]/Table2[[#This Row],[Yield blanks]],""),Table2[[#This Row],[Area(hectare)]])</f>
        <v>27840</v>
      </c>
      <c r="I212" s="16"/>
      <c r="J212" s="16">
        <f>IF(Table2[[#This Row],[Production(Tones)]]="",Table2[[#This Row],[Area Blanks]]*Table2[[#This Row],[Yield]],Table2[[#This Row],[Production(Tones)]])</f>
        <v>81432</v>
      </c>
      <c r="K212" s="13">
        <v>3491.2</v>
      </c>
      <c r="L212" s="13">
        <f>IF(Table2[[#This Row],[Annual_Rainfall(mm)]]="",_xlfn.XLOOKUP(Table2[[#This Row],[State]],'pivot tables'!$J$3:$J$32,'pivot tables'!$K$3:$K$32),Table2[[#This Row],[Annual_Rainfall(mm)]])</f>
        <v>3491.2</v>
      </c>
      <c r="M212" s="13" t="str">
        <f>Table2[[#This Row],[Crop]]&amp;Table2[[#This Row],[State]]</f>
        <v>RiceGoa</v>
      </c>
      <c r="N212" s="13">
        <v>4202726.4000000004</v>
      </c>
      <c r="O212" s="13">
        <f>IF(Table2[[#This Row],[Fertilizer(kg)]]="",_xlfn.XLOOKUP(Table2[[#This Row],[crop&amp;state]],'pivot tables'!$O$3:$O$151,'pivot tables'!$P$3:$P$151),Table2[[#This Row],[Fertilizer(kg)]])</f>
        <v>4202726.4000000004</v>
      </c>
      <c r="P212" s="13">
        <v>9187.2000000000007</v>
      </c>
      <c r="Q212" s="13">
        <f>IF(Table2[[#This Row],[Pesticide(kg)]]="",_xlfn.XLOOKUP(Table2[[#This Row],[crop&amp;state]],'pivot tables'!$O$3:$O$151,'pivot tables'!$Q$3:$Q$151),Table2[[#This Row],[Pesticide(kg)]])</f>
        <v>9187.2000000000007</v>
      </c>
      <c r="R212" s="13">
        <v>2.9249999999999998</v>
      </c>
      <c r="S212" s="13">
        <f>IF(Table2[[#This Row],[Yield]]="",IFERROR(Table2[[#This Row],[Production(Tones)]]/Table2[[#This Row],[Area(hectare)]],""),Table2[[#This Row],[Yield]])</f>
        <v>2.9249999999999998</v>
      </c>
      <c r="T212" s="13">
        <v>25.105</v>
      </c>
      <c r="U212" s="13">
        <f>IF(Table2[[#This Row],[Avg_Temperature(°C)]]="",IFERROR((Table2[[#This Row],[Max_Temperature(°C)]]+Table2[[#This Row],[Min_Temperature(°C)]])/2,""),Table2[[#This Row],[Avg_Temperature(°C)]])</f>
        <v>25.105</v>
      </c>
      <c r="V212" s="13">
        <v>34.677999999999997</v>
      </c>
      <c r="W212" s="13">
        <f>IF(Table2[[#This Row],[Max_Temperature(°C)]]="",_xlfn.XLOOKUP(Table2[[#This Row],[State]],'pivot tables'!$T$2:$T$33,'pivot tables'!$V$2:$V$33),Table2[[#This Row],[Max_Temperature(°C)]])</f>
        <v>34.677999999999997</v>
      </c>
      <c r="X212" s="13">
        <v>17.213999999999999</v>
      </c>
      <c r="Y212" s="31">
        <f>IF(Table2[[#This Row],[Min_Temperature(°C)]]="",_xlfn.XLOOKUP(Table2[[#This Row],[State]],'pivot tables'!$T$2:$T$33,'pivot tables'!$W$2:$W$33),Table2[[#This Row],[Min_Temperature(°C)]])</f>
        <v>17.213999999999999</v>
      </c>
    </row>
    <row r="213" spans="1:25" x14ac:dyDescent="0.3">
      <c r="A213" s="5" t="s">
        <v>13</v>
      </c>
      <c r="B213" s="4">
        <v>2014</v>
      </c>
      <c r="C213" s="5" t="s">
        <v>27</v>
      </c>
      <c r="D213" s="5" t="str">
        <f>PROPER(TRIM(Table2[[#This Row],[Season]]))</f>
        <v>Rabi</v>
      </c>
      <c r="E213" s="5" t="str">
        <f>IF(Table2[[#This Row],[Season]]="",_xlfn.XLOOKUP(Table2[[#This Row],[State]],'pivot tables'!$F$3:$F$33,'pivot tables'!$G$3:$G$33),Table2[[#This Row],[Season]])</f>
        <v>Rabi</v>
      </c>
      <c r="F213" s="5" t="s">
        <v>37</v>
      </c>
      <c r="G213" s="16">
        <v>14130</v>
      </c>
      <c r="H213" s="16">
        <f>IF(Table2[[#This Row],[Area(hectare)]]="",IFERROR(Table2[[#This Row],[Production(Tones)]]/Table2[[#This Row],[Yield blanks]],""),Table2[[#This Row],[Area(hectare)]])</f>
        <v>14130</v>
      </c>
      <c r="I213" s="16">
        <v>39236</v>
      </c>
      <c r="J213" s="16">
        <f>IF(Table2[[#This Row],[Production(Tones)]]="",Table2[[#This Row],[Area Blanks]]*Table2[[#This Row],[Yield]],Table2[[#This Row],[Production(Tones)]])</f>
        <v>39236</v>
      </c>
      <c r="K213" s="13">
        <v>3491.2</v>
      </c>
      <c r="L213" s="13">
        <f>IF(Table2[[#This Row],[Annual_Rainfall(mm)]]="",_xlfn.XLOOKUP(Table2[[#This Row],[State]],'pivot tables'!$J$3:$J$32,'pivot tables'!$K$3:$K$32),Table2[[#This Row],[Annual_Rainfall(mm)]])</f>
        <v>3491.2</v>
      </c>
      <c r="M213" s="13" t="str">
        <f>Table2[[#This Row],[Crop]]&amp;Table2[[#This Row],[State]]</f>
        <v>RiceGoa</v>
      </c>
      <c r="N213" s="13">
        <v>2133064.7999999998</v>
      </c>
      <c r="O213" s="13">
        <f>IF(Table2[[#This Row],[Fertilizer(kg)]]="",_xlfn.XLOOKUP(Table2[[#This Row],[crop&amp;state]],'pivot tables'!$O$3:$O$151,'pivot tables'!$P$3:$P$151),Table2[[#This Row],[Fertilizer(kg)]])</f>
        <v>2133064.7999999998</v>
      </c>
      <c r="P213" s="13">
        <v>4662.8999999999996</v>
      </c>
      <c r="Q213" s="13">
        <f>IF(Table2[[#This Row],[Pesticide(kg)]]="",_xlfn.XLOOKUP(Table2[[#This Row],[crop&amp;state]],'pivot tables'!$O$3:$O$151,'pivot tables'!$Q$3:$Q$151),Table2[[#This Row],[Pesticide(kg)]])</f>
        <v>4662.8999999999996</v>
      </c>
      <c r="R213" s="13">
        <v>2.7749999999999999</v>
      </c>
      <c r="S213" s="13">
        <f>IF(Table2[[#This Row],[Yield]]="",IFERROR(Table2[[#This Row],[Production(Tones)]]/Table2[[#This Row],[Area(hectare)]],""),Table2[[#This Row],[Yield]])</f>
        <v>2.7749999999999999</v>
      </c>
      <c r="T213" s="13">
        <v>25.105</v>
      </c>
      <c r="U213" s="13">
        <f>IF(Table2[[#This Row],[Avg_Temperature(°C)]]="",IFERROR((Table2[[#This Row],[Max_Temperature(°C)]]+Table2[[#This Row],[Min_Temperature(°C)]])/2,""),Table2[[#This Row],[Avg_Temperature(°C)]])</f>
        <v>25.105</v>
      </c>
      <c r="V213" s="13">
        <v>34.677999999999997</v>
      </c>
      <c r="W213" s="13">
        <f>IF(Table2[[#This Row],[Max_Temperature(°C)]]="",_xlfn.XLOOKUP(Table2[[#This Row],[State]],'pivot tables'!$T$2:$T$33,'pivot tables'!$V$2:$V$33),Table2[[#This Row],[Max_Temperature(°C)]])</f>
        <v>34.677999999999997</v>
      </c>
      <c r="X213" s="13">
        <v>17.213999999999999</v>
      </c>
      <c r="Y213" s="31">
        <f>IF(Table2[[#This Row],[Min_Temperature(°C)]]="",_xlfn.XLOOKUP(Table2[[#This Row],[State]],'pivot tables'!$T$2:$T$33,'pivot tables'!$W$2:$W$33),Table2[[#This Row],[Min_Temperature(°C)]])</f>
        <v>17.213999999999999</v>
      </c>
    </row>
    <row r="214" spans="1:25" x14ac:dyDescent="0.3">
      <c r="A214" s="5" t="s">
        <v>18</v>
      </c>
      <c r="B214" s="4">
        <v>2014</v>
      </c>
      <c r="C214" s="5" t="s">
        <v>705</v>
      </c>
      <c r="D214" s="5" t="str">
        <f>PROPER(TRIM(Table2[[#This Row],[Season]]))</f>
        <v>Whole Year</v>
      </c>
      <c r="E214" s="5" t="str">
        <f>IF(Table2[[#This Row],[Season]]="",_xlfn.XLOOKUP(Table2[[#This Row],[State]],'pivot tables'!$F$3:$F$33,'pivot tables'!$G$3:$G$33),Table2[[#This Row],[Season]])</f>
        <v>Whole Year</v>
      </c>
      <c r="F214" s="5" t="s">
        <v>37</v>
      </c>
      <c r="G214" s="16">
        <v>808</v>
      </c>
      <c r="H214" s="16">
        <f>IF(Table2[[#This Row],[Area(hectare)]]="",IFERROR(Table2[[#This Row],[Production(Tones)]]/Table2[[#This Row],[Yield blanks]],""),Table2[[#This Row],[Area(hectare)]])</f>
        <v>808</v>
      </c>
      <c r="I214" s="16">
        <v>49215</v>
      </c>
      <c r="J214" s="16">
        <f>IF(Table2[[#This Row],[Production(Tones)]]="",Table2[[#This Row],[Area Blanks]]*Table2[[#This Row],[Yield]],Table2[[#This Row],[Production(Tones)]])</f>
        <v>49215</v>
      </c>
      <c r="K214" s="13">
        <v>3491.2</v>
      </c>
      <c r="L214" s="13">
        <f>IF(Table2[[#This Row],[Annual_Rainfall(mm)]]="",_xlfn.XLOOKUP(Table2[[#This Row],[State]],'pivot tables'!$J$3:$J$32,'pivot tables'!$K$3:$K$32),Table2[[#This Row],[Annual_Rainfall(mm)]])</f>
        <v>3491.2</v>
      </c>
      <c r="M214" s="13" t="str">
        <f>Table2[[#This Row],[Crop]]&amp;Table2[[#This Row],[State]]</f>
        <v>SugarcaneGoa</v>
      </c>
      <c r="N214" s="13"/>
      <c r="O214" s="13">
        <f>IF(Table2[[#This Row],[Fertilizer(kg)]]="",_xlfn.XLOOKUP(Table2[[#This Row],[crop&amp;state]],'pivot tables'!$O$3:$O$151,'pivot tables'!$P$3:$P$151),Table2[[#This Row],[Fertilizer(kg)]])</f>
        <v>143998.17249999999</v>
      </c>
      <c r="P214" s="13">
        <v>266.64</v>
      </c>
      <c r="Q214" s="13">
        <f>IF(Table2[[#This Row],[Pesticide(kg)]]="",_xlfn.XLOOKUP(Table2[[#This Row],[crop&amp;state]],'pivot tables'!$O$3:$O$151,'pivot tables'!$Q$3:$Q$151),Table2[[#This Row],[Pesticide(kg)]])</f>
        <v>266.64</v>
      </c>
      <c r="R214" s="13"/>
      <c r="S214" s="13">
        <f>IF(Table2[[#This Row],[Yield]]="",IFERROR(Table2[[#This Row],[Production(Tones)]]/Table2[[#This Row],[Area(hectare)]],""),Table2[[#This Row],[Yield]])</f>
        <v>60.909653465346537</v>
      </c>
      <c r="T214" s="13">
        <v>25.105</v>
      </c>
      <c r="U214" s="13">
        <f>IF(Table2[[#This Row],[Avg_Temperature(°C)]]="",IFERROR((Table2[[#This Row],[Max_Temperature(°C)]]+Table2[[#This Row],[Min_Temperature(°C)]])/2,""),Table2[[#This Row],[Avg_Temperature(°C)]])</f>
        <v>25.105</v>
      </c>
      <c r="V214" s="13">
        <v>34.677999999999997</v>
      </c>
      <c r="W214" s="13">
        <f>IF(Table2[[#This Row],[Max_Temperature(°C)]]="",_xlfn.XLOOKUP(Table2[[#This Row],[State]],'pivot tables'!$T$2:$T$33,'pivot tables'!$V$2:$V$33),Table2[[#This Row],[Max_Temperature(°C)]])</f>
        <v>34.677999999999997</v>
      </c>
      <c r="X214" s="13">
        <v>17.213999999999999</v>
      </c>
      <c r="Y214" s="31">
        <f>IF(Table2[[#This Row],[Min_Temperature(°C)]]="",_xlfn.XLOOKUP(Table2[[#This Row],[State]],'pivot tables'!$T$2:$T$33,'pivot tables'!$W$2:$W$33),Table2[[#This Row],[Min_Temperature(°C)]])</f>
        <v>17.213999999999999</v>
      </c>
    </row>
    <row r="215" spans="1:25" x14ac:dyDescent="0.3">
      <c r="A215" s="5" t="s">
        <v>22</v>
      </c>
      <c r="B215" s="4">
        <v>2014</v>
      </c>
      <c r="C215" s="5" t="s">
        <v>49</v>
      </c>
      <c r="D215" s="5" t="str">
        <f>PROPER(TRIM(Table2[[#This Row],[Season]]))</f>
        <v>Kharif</v>
      </c>
      <c r="E215" s="5" t="str">
        <f>IF(Table2[[#This Row],[Season]]="",_xlfn.XLOOKUP(Table2[[#This Row],[State]],'pivot tables'!$F$3:$F$33,'pivot tables'!$G$3:$G$33),Table2[[#This Row],[Season]])</f>
        <v>Kharif</v>
      </c>
      <c r="F215" s="5" t="s">
        <v>23</v>
      </c>
      <c r="G215" s="16">
        <v>667456</v>
      </c>
      <c r="H215" s="16">
        <f>IF(Table2[[#This Row],[Area(hectare)]]="",IFERROR(Table2[[#This Row],[Production(Tones)]]/Table2[[#This Row],[Yield blanks]],""),Table2[[#This Row],[Area(hectare)]])</f>
        <v>667456</v>
      </c>
      <c r="I215" s="16">
        <v>1231450</v>
      </c>
      <c r="J215" s="16">
        <f>IF(Table2[[#This Row],[Production(Tones)]]="",Table2[[#This Row],[Area Blanks]]*Table2[[#This Row],[Yield]],Table2[[#This Row],[Production(Tones)]])</f>
        <v>1231450</v>
      </c>
      <c r="K215" s="13">
        <v>1238.5</v>
      </c>
      <c r="L215" s="13">
        <f>IF(Table2[[#This Row],[Annual_Rainfall(mm)]]="",_xlfn.XLOOKUP(Table2[[#This Row],[State]],'pivot tables'!$J$3:$J$32,'pivot tables'!$K$3:$K$32),Table2[[#This Row],[Annual_Rainfall(mm)]])</f>
        <v>1238.5</v>
      </c>
      <c r="M215" s="13" t="str">
        <f>Table2[[#This Row],[Crop]]&amp;Table2[[#This Row],[State]]</f>
        <v>RagiKarnataka</v>
      </c>
      <c r="N215" s="13">
        <v>100759157.8</v>
      </c>
      <c r="O215" s="13">
        <f>IF(Table2[[#This Row],[Fertilizer(kg)]]="",_xlfn.XLOOKUP(Table2[[#This Row],[crop&amp;state]],'pivot tables'!$O$3:$O$151,'pivot tables'!$P$3:$P$151),Table2[[#This Row],[Fertilizer(kg)]])</f>
        <v>100759157.8</v>
      </c>
      <c r="P215" s="13">
        <v>220260.48000000001</v>
      </c>
      <c r="Q215" s="13">
        <f>IF(Table2[[#This Row],[Pesticide(kg)]]="",_xlfn.XLOOKUP(Table2[[#This Row],[crop&amp;state]],'pivot tables'!$O$3:$O$151,'pivot tables'!$Q$3:$Q$151),Table2[[#This Row],[Pesticide(kg)]])</f>
        <v>220260.48000000001</v>
      </c>
      <c r="R215" s="13">
        <v>1.706</v>
      </c>
      <c r="S215" s="13">
        <f>IF(Table2[[#This Row],[Yield]]="",IFERROR(Table2[[#This Row],[Production(Tones)]]/Table2[[#This Row],[Area(hectare)]],""),Table2[[#This Row],[Yield]])</f>
        <v>1.706</v>
      </c>
      <c r="T215" s="13">
        <v>25.431000000000001</v>
      </c>
      <c r="U215" s="13">
        <f>IF(Table2[[#This Row],[Avg_Temperature(°C)]]="",IFERROR((Table2[[#This Row],[Max_Temperature(°C)]]+Table2[[#This Row],[Min_Temperature(°C)]])/2,""),Table2[[#This Row],[Avg_Temperature(°C)]])</f>
        <v>25.431000000000001</v>
      </c>
      <c r="V215" s="13">
        <v>35.201999999999998</v>
      </c>
      <c r="W215" s="13">
        <f>IF(Table2[[#This Row],[Max_Temperature(°C)]]="",_xlfn.XLOOKUP(Table2[[#This Row],[State]],'pivot tables'!$T$2:$T$33,'pivot tables'!$V$2:$V$33),Table2[[#This Row],[Max_Temperature(°C)]])</f>
        <v>35.201999999999998</v>
      </c>
      <c r="X215" s="13">
        <v>16.538</v>
      </c>
      <c r="Y215" s="31">
        <f>IF(Table2[[#This Row],[Min_Temperature(°C)]]="",_xlfn.XLOOKUP(Table2[[#This Row],[State]],'pivot tables'!$T$2:$T$33,'pivot tables'!$W$2:$W$33),Table2[[#This Row],[Min_Temperature(°C)]])</f>
        <v>16.538</v>
      </c>
    </row>
    <row r="216" spans="1:25" x14ac:dyDescent="0.3">
      <c r="A216" s="5" t="s">
        <v>22</v>
      </c>
      <c r="B216" s="4">
        <v>2014</v>
      </c>
      <c r="C216" s="5" t="s">
        <v>27</v>
      </c>
      <c r="D216" s="5" t="str">
        <f>PROPER(TRIM(Table2[[#This Row],[Season]]))</f>
        <v>Rabi</v>
      </c>
      <c r="E216" s="5" t="str">
        <f>IF(Table2[[#This Row],[Season]]="",_xlfn.XLOOKUP(Table2[[#This Row],[State]],'pivot tables'!$F$3:$F$33,'pivot tables'!$G$3:$G$33),Table2[[#This Row],[Season]])</f>
        <v>Rabi</v>
      </c>
      <c r="F216" s="5" t="s">
        <v>23</v>
      </c>
      <c r="G216" s="16">
        <v>33636</v>
      </c>
      <c r="H216" s="16">
        <f>IF(Table2[[#This Row],[Area(hectare)]]="",IFERROR(Table2[[#This Row],[Production(Tones)]]/Table2[[#This Row],[Yield blanks]],""),Table2[[#This Row],[Area(hectare)]])</f>
        <v>33636</v>
      </c>
      <c r="I216" s="16">
        <v>54573</v>
      </c>
      <c r="J216" s="16">
        <f>IF(Table2[[#This Row],[Production(Tones)]]="",Table2[[#This Row],[Area Blanks]]*Table2[[#This Row],[Yield]],Table2[[#This Row],[Production(Tones)]])</f>
        <v>54573</v>
      </c>
      <c r="K216" s="13">
        <v>1238.5</v>
      </c>
      <c r="L216" s="13">
        <f>IF(Table2[[#This Row],[Annual_Rainfall(mm)]]="",_xlfn.XLOOKUP(Table2[[#This Row],[State]],'pivot tables'!$J$3:$J$32,'pivot tables'!$K$3:$K$32),Table2[[#This Row],[Annual_Rainfall(mm)]])</f>
        <v>1238.5</v>
      </c>
      <c r="M216" s="13" t="str">
        <f>Table2[[#This Row],[Crop]]&amp;Table2[[#This Row],[State]]</f>
        <v>RagiKarnataka</v>
      </c>
      <c r="N216" s="13">
        <v>5077690.5599999996</v>
      </c>
      <c r="O216" s="13">
        <f>IF(Table2[[#This Row],[Fertilizer(kg)]]="",_xlfn.XLOOKUP(Table2[[#This Row],[crop&amp;state]],'pivot tables'!$O$3:$O$151,'pivot tables'!$P$3:$P$151),Table2[[#This Row],[Fertilizer(kg)]])</f>
        <v>5077690.5599999996</v>
      </c>
      <c r="P216" s="13">
        <v>11099.88</v>
      </c>
      <c r="Q216" s="13">
        <f>IF(Table2[[#This Row],[Pesticide(kg)]]="",_xlfn.XLOOKUP(Table2[[#This Row],[crop&amp;state]],'pivot tables'!$O$3:$O$151,'pivot tables'!$Q$3:$Q$151),Table2[[#This Row],[Pesticide(kg)]])</f>
        <v>11099.88</v>
      </c>
      <c r="R216" s="13">
        <v>1.655</v>
      </c>
      <c r="S216" s="13">
        <f>IF(Table2[[#This Row],[Yield]]="",IFERROR(Table2[[#This Row],[Production(Tones)]]/Table2[[#This Row],[Area(hectare)]],""),Table2[[#This Row],[Yield]])</f>
        <v>1.655</v>
      </c>
      <c r="T216" s="13">
        <v>25.431000000000001</v>
      </c>
      <c r="U216" s="13">
        <f>IF(Table2[[#This Row],[Avg_Temperature(°C)]]="",IFERROR((Table2[[#This Row],[Max_Temperature(°C)]]+Table2[[#This Row],[Min_Temperature(°C)]])/2,""),Table2[[#This Row],[Avg_Temperature(°C)]])</f>
        <v>25.431000000000001</v>
      </c>
      <c r="V216" s="13">
        <v>35.201999999999998</v>
      </c>
      <c r="W216" s="13">
        <f>IF(Table2[[#This Row],[Max_Temperature(°C)]]="",_xlfn.XLOOKUP(Table2[[#This Row],[State]],'pivot tables'!$T$2:$T$33,'pivot tables'!$V$2:$V$33),Table2[[#This Row],[Max_Temperature(°C)]])</f>
        <v>35.201999999999998</v>
      </c>
      <c r="X216" s="13">
        <v>16.538</v>
      </c>
      <c r="Y216" s="31">
        <f>IF(Table2[[#This Row],[Min_Temperature(°C)]]="",_xlfn.XLOOKUP(Table2[[#This Row],[State]],'pivot tables'!$T$2:$T$33,'pivot tables'!$W$2:$W$33),Table2[[#This Row],[Min_Temperature(°C)]])</f>
        <v>16.538</v>
      </c>
    </row>
    <row r="217" spans="1:25" x14ac:dyDescent="0.3">
      <c r="A217" s="5" t="s">
        <v>22</v>
      </c>
      <c r="B217" s="4">
        <v>2014</v>
      </c>
      <c r="C217" s="5" t="s">
        <v>120</v>
      </c>
      <c r="D217" s="5" t="str">
        <f>PROPER(TRIM(Table2[[#This Row],[Season]]))</f>
        <v>Summer</v>
      </c>
      <c r="E217" s="5" t="str">
        <f>IF(Table2[[#This Row],[Season]]="",_xlfn.XLOOKUP(Table2[[#This Row],[State]],'pivot tables'!$F$3:$F$33,'pivot tables'!$G$3:$G$33),Table2[[#This Row],[Season]])</f>
        <v>Summer</v>
      </c>
      <c r="F217" s="5" t="s">
        <v>23</v>
      </c>
      <c r="G217" s="16">
        <v>7358</v>
      </c>
      <c r="H217" s="16">
        <f>IF(Table2[[#This Row],[Area(hectare)]]="",IFERROR(Table2[[#This Row],[Production(Tones)]]/Table2[[#This Row],[Yield blanks]],""),Table2[[#This Row],[Area(hectare)]])</f>
        <v>7358</v>
      </c>
      <c r="I217" s="16">
        <v>13115</v>
      </c>
      <c r="J217" s="16">
        <f>IF(Table2[[#This Row],[Production(Tones)]]="",Table2[[#This Row],[Area Blanks]]*Table2[[#This Row],[Yield]],Table2[[#This Row],[Production(Tones)]])</f>
        <v>13115</v>
      </c>
      <c r="K217" s="13">
        <v>1238.5</v>
      </c>
      <c r="L217" s="13">
        <f>IF(Table2[[#This Row],[Annual_Rainfall(mm)]]="",_xlfn.XLOOKUP(Table2[[#This Row],[State]],'pivot tables'!$J$3:$J$32,'pivot tables'!$K$3:$K$32),Table2[[#This Row],[Annual_Rainfall(mm)]])</f>
        <v>1238.5</v>
      </c>
      <c r="M217" s="13" t="str">
        <f>Table2[[#This Row],[Crop]]&amp;Table2[[#This Row],[State]]</f>
        <v>RagiKarnataka</v>
      </c>
      <c r="N217" s="13">
        <v>1110763.68</v>
      </c>
      <c r="O217" s="13">
        <f>IF(Table2[[#This Row],[Fertilizer(kg)]]="",_xlfn.XLOOKUP(Table2[[#This Row],[crop&amp;state]],'pivot tables'!$O$3:$O$151,'pivot tables'!$P$3:$P$151),Table2[[#This Row],[Fertilizer(kg)]])</f>
        <v>1110763.68</v>
      </c>
      <c r="P217" s="13">
        <v>2428.14</v>
      </c>
      <c r="Q217" s="13">
        <f>IF(Table2[[#This Row],[Pesticide(kg)]]="",_xlfn.XLOOKUP(Table2[[#This Row],[crop&amp;state]],'pivot tables'!$O$3:$O$151,'pivot tables'!$Q$3:$Q$151),Table2[[#This Row],[Pesticide(kg)]])</f>
        <v>2428.14</v>
      </c>
      <c r="R217" s="13">
        <v>1.7509999999999999</v>
      </c>
      <c r="S217" s="13">
        <f>IF(Table2[[#This Row],[Yield]]="",IFERROR(Table2[[#This Row],[Production(Tones)]]/Table2[[#This Row],[Area(hectare)]],""),Table2[[#This Row],[Yield]])</f>
        <v>1.7509999999999999</v>
      </c>
      <c r="T217" s="13">
        <v>25.431000000000001</v>
      </c>
      <c r="U217" s="13">
        <f>IF(Table2[[#This Row],[Avg_Temperature(°C)]]="",IFERROR((Table2[[#This Row],[Max_Temperature(°C)]]+Table2[[#This Row],[Min_Temperature(°C)]])/2,""),Table2[[#This Row],[Avg_Temperature(°C)]])</f>
        <v>25.431000000000001</v>
      </c>
      <c r="V217" s="13">
        <v>35.201999999999998</v>
      </c>
      <c r="W217" s="13">
        <f>IF(Table2[[#This Row],[Max_Temperature(°C)]]="",_xlfn.XLOOKUP(Table2[[#This Row],[State]],'pivot tables'!$T$2:$T$33,'pivot tables'!$V$2:$V$33),Table2[[#This Row],[Max_Temperature(°C)]])</f>
        <v>35.201999999999998</v>
      </c>
      <c r="X217" s="13">
        <v>16.538</v>
      </c>
      <c r="Y217" s="31">
        <f>IF(Table2[[#This Row],[Min_Temperature(°C)]]="",_xlfn.XLOOKUP(Table2[[#This Row],[State]],'pivot tables'!$T$2:$T$33,'pivot tables'!$W$2:$W$33),Table2[[#This Row],[Min_Temperature(°C)]])</f>
        <v>16.538</v>
      </c>
    </row>
    <row r="218" spans="1:25" x14ac:dyDescent="0.3">
      <c r="A218" s="5" t="s">
        <v>13</v>
      </c>
      <c r="B218" s="4">
        <v>2014</v>
      </c>
      <c r="C218" s="5" t="s">
        <v>49</v>
      </c>
      <c r="D218" s="5" t="str">
        <f>PROPER(TRIM(Table2[[#This Row],[Season]]))</f>
        <v>Kharif</v>
      </c>
      <c r="E218" s="5" t="str">
        <f>IF(Table2[[#This Row],[Season]]="",_xlfn.XLOOKUP(Table2[[#This Row],[State]],'pivot tables'!$F$3:$F$33,'pivot tables'!$G$3:$G$33),Table2[[#This Row],[Season]])</f>
        <v>Kharif</v>
      </c>
      <c r="F218" s="5" t="s">
        <v>23</v>
      </c>
      <c r="G218" s="16"/>
      <c r="H218" s="16">
        <f>IF(Table2[[#This Row],[Area(hectare)]]="",IFERROR(Table2[[#This Row],[Production(Tones)]]/Table2[[#This Row],[Yield blanks]],""),Table2[[#This Row],[Area(hectare)]])</f>
        <v>1087343.8833570413</v>
      </c>
      <c r="I218" s="16">
        <v>3057611</v>
      </c>
      <c r="J218" s="16">
        <f>IF(Table2[[#This Row],[Production(Tones)]]="",Table2[[#This Row],[Area Blanks]]*Table2[[#This Row],[Yield]],Table2[[#This Row],[Production(Tones)]])</f>
        <v>3057611</v>
      </c>
      <c r="K218" s="13">
        <v>1238.5</v>
      </c>
      <c r="L218" s="13">
        <f>IF(Table2[[#This Row],[Annual_Rainfall(mm)]]="",_xlfn.XLOOKUP(Table2[[#This Row],[State]],'pivot tables'!$J$3:$J$32,'pivot tables'!$K$3:$K$32),Table2[[#This Row],[Annual_Rainfall(mm)]])</f>
        <v>1238.5</v>
      </c>
      <c r="M218" s="13" t="str">
        <f>Table2[[#This Row],[Crop]]&amp;Table2[[#This Row],[State]]</f>
        <v>RiceKarnataka</v>
      </c>
      <c r="N218" s="13">
        <v>150963774</v>
      </c>
      <c r="O218" s="13">
        <f>IF(Table2[[#This Row],[Fertilizer(kg)]]="",_xlfn.XLOOKUP(Table2[[#This Row],[crop&amp;state]],'pivot tables'!$O$3:$O$151,'pivot tables'!$P$3:$P$151),Table2[[#This Row],[Fertilizer(kg)]])</f>
        <v>150963774</v>
      </c>
      <c r="P218" s="13">
        <v>330008.25</v>
      </c>
      <c r="Q218" s="13">
        <f>IF(Table2[[#This Row],[Pesticide(kg)]]="",_xlfn.XLOOKUP(Table2[[#This Row],[crop&amp;state]],'pivot tables'!$O$3:$O$151,'pivot tables'!$Q$3:$Q$151),Table2[[#This Row],[Pesticide(kg)]])</f>
        <v>330008.25</v>
      </c>
      <c r="R218" s="13">
        <v>2.8119999999999998</v>
      </c>
      <c r="S218" s="13">
        <f>IF(Table2[[#This Row],[Yield]]="",IFERROR(Table2[[#This Row],[Production(Tones)]]/Table2[[#This Row],[Area(hectare)]],""),Table2[[#This Row],[Yield]])</f>
        <v>2.8119999999999998</v>
      </c>
      <c r="T218" s="13">
        <v>25.431000000000001</v>
      </c>
      <c r="U218" s="13">
        <f>IF(Table2[[#This Row],[Avg_Temperature(°C)]]="",IFERROR((Table2[[#This Row],[Max_Temperature(°C)]]+Table2[[#This Row],[Min_Temperature(°C)]])/2,""),Table2[[#This Row],[Avg_Temperature(°C)]])</f>
        <v>25.431000000000001</v>
      </c>
      <c r="V218" s="13">
        <v>35.201999999999998</v>
      </c>
      <c r="W218" s="13">
        <f>IF(Table2[[#This Row],[Max_Temperature(°C)]]="",_xlfn.XLOOKUP(Table2[[#This Row],[State]],'pivot tables'!$T$2:$T$33,'pivot tables'!$V$2:$V$33),Table2[[#This Row],[Max_Temperature(°C)]])</f>
        <v>35.201999999999998</v>
      </c>
      <c r="X218" s="13">
        <v>16.538</v>
      </c>
      <c r="Y218" s="31">
        <f>IF(Table2[[#This Row],[Min_Temperature(°C)]]="",_xlfn.XLOOKUP(Table2[[#This Row],[State]],'pivot tables'!$T$2:$T$33,'pivot tables'!$W$2:$W$33),Table2[[#This Row],[Min_Temperature(°C)]])</f>
        <v>16.538</v>
      </c>
    </row>
    <row r="219" spans="1:25" x14ac:dyDescent="0.3">
      <c r="A219" s="5" t="s">
        <v>13</v>
      </c>
      <c r="B219" s="4">
        <v>2014</v>
      </c>
      <c r="C219" s="5" t="s">
        <v>27</v>
      </c>
      <c r="D219" s="5" t="str">
        <f>PROPER(TRIM(Table2[[#This Row],[Season]]))</f>
        <v>Rabi</v>
      </c>
      <c r="E219" s="5" t="str">
        <f>IF(Table2[[#This Row],[Season]]="",_xlfn.XLOOKUP(Table2[[#This Row],[State]],'pivot tables'!$F$3:$F$33,'pivot tables'!$G$3:$G$33),Table2[[#This Row],[Season]])</f>
        <v>Rabi</v>
      </c>
      <c r="F219" s="5" t="s">
        <v>23</v>
      </c>
      <c r="G219" s="16">
        <v>48096</v>
      </c>
      <c r="H219" s="16">
        <f>IF(Table2[[#This Row],[Area(hectare)]]="",IFERROR(Table2[[#This Row],[Production(Tones)]]/Table2[[#This Row],[Yield blanks]],""),Table2[[#This Row],[Area(hectare)]])</f>
        <v>48096</v>
      </c>
      <c r="I219" s="16">
        <v>118479</v>
      </c>
      <c r="J219" s="16">
        <f>IF(Table2[[#This Row],[Production(Tones)]]="",Table2[[#This Row],[Area Blanks]]*Table2[[#This Row],[Yield]],Table2[[#This Row],[Production(Tones)]])</f>
        <v>118479</v>
      </c>
      <c r="K219" s="13">
        <v>1238.5</v>
      </c>
      <c r="L219" s="13">
        <f>IF(Table2[[#This Row],[Annual_Rainfall(mm)]]="",_xlfn.XLOOKUP(Table2[[#This Row],[State]],'pivot tables'!$J$3:$J$32,'pivot tables'!$K$3:$K$32),Table2[[#This Row],[Annual_Rainfall(mm)]])</f>
        <v>1238.5</v>
      </c>
      <c r="M219" s="13" t="str">
        <f>Table2[[#This Row],[Crop]]&amp;Table2[[#This Row],[State]]</f>
        <v>RiceKarnataka</v>
      </c>
      <c r="N219" s="13">
        <v>7260572.1600000001</v>
      </c>
      <c r="O219" s="13">
        <f>IF(Table2[[#This Row],[Fertilizer(kg)]]="",_xlfn.XLOOKUP(Table2[[#This Row],[crop&amp;state]],'pivot tables'!$O$3:$O$151,'pivot tables'!$P$3:$P$151),Table2[[#This Row],[Fertilizer(kg)]])</f>
        <v>7260572.1600000001</v>
      </c>
      <c r="P219" s="13">
        <v>15871.68</v>
      </c>
      <c r="Q219" s="13">
        <f>IF(Table2[[#This Row],[Pesticide(kg)]]="",_xlfn.XLOOKUP(Table2[[#This Row],[crop&amp;state]],'pivot tables'!$O$3:$O$151,'pivot tables'!$Q$3:$Q$151),Table2[[#This Row],[Pesticide(kg)]])</f>
        <v>15871.68</v>
      </c>
      <c r="R219" s="13">
        <v>2.4940000000000002</v>
      </c>
      <c r="S219" s="13">
        <f>IF(Table2[[#This Row],[Yield]]="",IFERROR(Table2[[#This Row],[Production(Tones)]]/Table2[[#This Row],[Area(hectare)]],""),Table2[[#This Row],[Yield]])</f>
        <v>2.4940000000000002</v>
      </c>
      <c r="T219" s="13">
        <v>25.431000000000001</v>
      </c>
      <c r="U219" s="13">
        <f>IF(Table2[[#This Row],[Avg_Temperature(°C)]]="",IFERROR((Table2[[#This Row],[Max_Temperature(°C)]]+Table2[[#This Row],[Min_Temperature(°C)]])/2,""),Table2[[#This Row],[Avg_Temperature(°C)]])</f>
        <v>25.431000000000001</v>
      </c>
      <c r="V219" s="13">
        <v>35.201999999999998</v>
      </c>
      <c r="W219" s="13">
        <f>IF(Table2[[#This Row],[Max_Temperature(°C)]]="",_xlfn.XLOOKUP(Table2[[#This Row],[State]],'pivot tables'!$T$2:$T$33,'pivot tables'!$V$2:$V$33),Table2[[#This Row],[Max_Temperature(°C)]])</f>
        <v>35.201999999999998</v>
      </c>
      <c r="X219" s="13">
        <v>16.538</v>
      </c>
      <c r="Y219" s="31">
        <f>IF(Table2[[#This Row],[Min_Temperature(°C)]]="",_xlfn.XLOOKUP(Table2[[#This Row],[State]],'pivot tables'!$T$2:$T$33,'pivot tables'!$W$2:$W$33),Table2[[#This Row],[Min_Temperature(°C)]])</f>
        <v>16.538</v>
      </c>
    </row>
    <row r="220" spans="1:25" x14ac:dyDescent="0.3">
      <c r="A220" s="5" t="s">
        <v>13</v>
      </c>
      <c r="B220" s="4">
        <v>2014</v>
      </c>
      <c r="C220" s="5" t="s">
        <v>120</v>
      </c>
      <c r="D220" s="5" t="str">
        <f>PROPER(TRIM(Table2[[#This Row],[Season]]))</f>
        <v>Summer</v>
      </c>
      <c r="E220" s="5" t="str">
        <f>IF(Table2[[#This Row],[Season]]="",_xlfn.XLOOKUP(Table2[[#This Row],[State]],'pivot tables'!$F$3:$F$33,'pivot tables'!$G$3:$G$33),Table2[[#This Row],[Season]])</f>
        <v>Summer</v>
      </c>
      <c r="F220" s="5" t="s">
        <v>23</v>
      </c>
      <c r="G220" s="16">
        <v>278414</v>
      </c>
      <c r="H220" s="16">
        <f>IF(Table2[[#This Row],[Area(hectare)]]="",IFERROR(Table2[[#This Row],[Production(Tones)]]/Table2[[#This Row],[Yield blanks]],""),Table2[[#This Row],[Area(hectare)]])</f>
        <v>278414</v>
      </c>
      <c r="I220" s="16">
        <v>851657</v>
      </c>
      <c r="J220" s="16">
        <f>IF(Table2[[#This Row],[Production(Tones)]]="",Table2[[#This Row],[Area Blanks]]*Table2[[#This Row],[Yield]],Table2[[#This Row],[Production(Tones)]])</f>
        <v>851657</v>
      </c>
      <c r="K220" s="13">
        <v>1238.5</v>
      </c>
      <c r="L220" s="13">
        <f>IF(Table2[[#This Row],[Annual_Rainfall(mm)]]="",_xlfn.XLOOKUP(Table2[[#This Row],[State]],'pivot tables'!$J$3:$J$32,'pivot tables'!$K$3:$K$32),Table2[[#This Row],[Annual_Rainfall(mm)]])</f>
        <v>1238.5</v>
      </c>
      <c r="M220" s="13" t="str">
        <f>Table2[[#This Row],[Crop]]&amp;Table2[[#This Row],[State]]</f>
        <v>RiceKarnataka</v>
      </c>
      <c r="N220" s="13">
        <v>42029377.439999998</v>
      </c>
      <c r="O220" s="13">
        <f>IF(Table2[[#This Row],[Fertilizer(kg)]]="",_xlfn.XLOOKUP(Table2[[#This Row],[crop&amp;state]],'pivot tables'!$O$3:$O$151,'pivot tables'!$P$3:$P$151),Table2[[#This Row],[Fertilizer(kg)]])</f>
        <v>42029377.439999998</v>
      </c>
      <c r="P220" s="13"/>
      <c r="Q220" s="13">
        <f>IF(Table2[[#This Row],[Pesticide(kg)]]="",_xlfn.XLOOKUP(Table2[[#This Row],[crop&amp;state]],'pivot tables'!$O$3:$O$151,'pivot tables'!$Q$3:$Q$151),Table2[[#This Row],[Pesticide(kg)]])</f>
        <v>139190.19461538459</v>
      </c>
      <c r="R220" s="13">
        <v>2.8519999999999999</v>
      </c>
      <c r="S220" s="13">
        <f>IF(Table2[[#This Row],[Yield]]="",IFERROR(Table2[[#This Row],[Production(Tones)]]/Table2[[#This Row],[Area(hectare)]],""),Table2[[#This Row],[Yield]])</f>
        <v>2.8519999999999999</v>
      </c>
      <c r="T220" s="13">
        <v>25.431000000000001</v>
      </c>
      <c r="U220" s="13">
        <f>IF(Table2[[#This Row],[Avg_Temperature(°C)]]="",IFERROR((Table2[[#This Row],[Max_Temperature(°C)]]+Table2[[#This Row],[Min_Temperature(°C)]])/2,""),Table2[[#This Row],[Avg_Temperature(°C)]])</f>
        <v>25.431000000000001</v>
      </c>
      <c r="V220" s="13">
        <v>35.201999999999998</v>
      </c>
      <c r="W220" s="13">
        <f>IF(Table2[[#This Row],[Max_Temperature(°C)]]="",_xlfn.XLOOKUP(Table2[[#This Row],[State]],'pivot tables'!$T$2:$T$33,'pivot tables'!$V$2:$V$33),Table2[[#This Row],[Max_Temperature(°C)]])</f>
        <v>35.201999999999998</v>
      </c>
      <c r="X220" s="13">
        <v>16.538</v>
      </c>
      <c r="Y220" s="31">
        <f>IF(Table2[[#This Row],[Min_Temperature(°C)]]="",_xlfn.XLOOKUP(Table2[[#This Row],[State]],'pivot tables'!$T$2:$T$33,'pivot tables'!$W$2:$W$33),Table2[[#This Row],[Min_Temperature(°C)]])</f>
        <v>16.538</v>
      </c>
    </row>
    <row r="221" spans="1:25" x14ac:dyDescent="0.3">
      <c r="A221" s="5" t="s">
        <v>18</v>
      </c>
      <c r="B221" s="4">
        <v>2014</v>
      </c>
      <c r="C221" s="5" t="s">
        <v>705</v>
      </c>
      <c r="D221" s="5" t="str">
        <f>PROPER(TRIM(Table2[[#This Row],[Season]]))</f>
        <v>Whole Year</v>
      </c>
      <c r="E221" s="5" t="str">
        <f>IF(Table2[[#This Row],[Season]]="",_xlfn.XLOOKUP(Table2[[#This Row],[State]],'pivot tables'!$F$3:$F$33,'pivot tables'!$G$3:$G$33),Table2[[#This Row],[Season]])</f>
        <v>Whole Year</v>
      </c>
      <c r="F221" s="5" t="s">
        <v>23</v>
      </c>
      <c r="G221" s="16">
        <v>480222</v>
      </c>
      <c r="H221" s="16">
        <f>IF(Table2[[#This Row],[Area(hectare)]]="",IFERROR(Table2[[#This Row],[Production(Tones)]]/Table2[[#This Row],[Yield blanks]],""),Table2[[#This Row],[Area(hectare)]])</f>
        <v>480222</v>
      </c>
      <c r="I221" s="16">
        <v>43838057</v>
      </c>
      <c r="J221" s="16">
        <f>IF(Table2[[#This Row],[Production(Tones)]]="",Table2[[#This Row],[Area Blanks]]*Table2[[#This Row],[Yield]],Table2[[#This Row],[Production(Tones)]])</f>
        <v>43838057</v>
      </c>
      <c r="K221" s="13">
        <v>1238.5</v>
      </c>
      <c r="L221" s="13">
        <f>IF(Table2[[#This Row],[Annual_Rainfall(mm)]]="",_xlfn.XLOOKUP(Table2[[#This Row],[State]],'pivot tables'!$J$3:$J$32,'pivot tables'!$K$3:$K$32),Table2[[#This Row],[Annual_Rainfall(mm)]])</f>
        <v>1238.5</v>
      </c>
      <c r="M221" s="13" t="str">
        <f>Table2[[#This Row],[Crop]]&amp;Table2[[#This Row],[State]]</f>
        <v>SugarcaneKarnataka</v>
      </c>
      <c r="N221" s="13">
        <v>72494313.120000005</v>
      </c>
      <c r="O221" s="13">
        <f>IF(Table2[[#This Row],[Fertilizer(kg)]]="",_xlfn.XLOOKUP(Table2[[#This Row],[crop&amp;state]],'pivot tables'!$O$3:$O$151,'pivot tables'!$P$3:$P$151),Table2[[#This Row],[Fertilizer(kg)]])</f>
        <v>72494313.120000005</v>
      </c>
      <c r="P221" s="13">
        <v>158473.26</v>
      </c>
      <c r="Q221" s="13">
        <f>IF(Table2[[#This Row],[Pesticide(kg)]]="",_xlfn.XLOOKUP(Table2[[#This Row],[crop&amp;state]],'pivot tables'!$O$3:$O$151,'pivot tables'!$Q$3:$Q$151),Table2[[#This Row],[Pesticide(kg)]])</f>
        <v>158473.26</v>
      </c>
      <c r="R221" s="13">
        <v>92.69</v>
      </c>
      <c r="S221" s="13">
        <f>IF(Table2[[#This Row],[Yield]]="",IFERROR(Table2[[#This Row],[Production(Tones)]]/Table2[[#This Row],[Area(hectare)]],""),Table2[[#This Row],[Yield]])</f>
        <v>92.69</v>
      </c>
      <c r="T221" s="13">
        <v>25.431000000000001</v>
      </c>
      <c r="U221" s="13">
        <f>IF(Table2[[#This Row],[Avg_Temperature(°C)]]="",IFERROR((Table2[[#This Row],[Max_Temperature(°C)]]+Table2[[#This Row],[Min_Temperature(°C)]])/2,""),Table2[[#This Row],[Avg_Temperature(°C)]])</f>
        <v>25.431000000000001</v>
      </c>
      <c r="V221" s="13">
        <v>35.201999999999998</v>
      </c>
      <c r="W221" s="13">
        <f>IF(Table2[[#This Row],[Max_Temperature(°C)]]="",_xlfn.XLOOKUP(Table2[[#This Row],[State]],'pivot tables'!$T$2:$T$33,'pivot tables'!$V$2:$V$33),Table2[[#This Row],[Max_Temperature(°C)]])</f>
        <v>35.201999999999998</v>
      </c>
      <c r="X221" s="13">
        <v>16.538</v>
      </c>
      <c r="Y221" s="31">
        <f>IF(Table2[[#This Row],[Min_Temperature(°C)]]="",_xlfn.XLOOKUP(Table2[[#This Row],[State]],'pivot tables'!$T$2:$T$33,'pivot tables'!$W$2:$W$33),Table2[[#This Row],[Min_Temperature(°C)]])</f>
        <v>16.538</v>
      </c>
    </row>
    <row r="222" spans="1:25" x14ac:dyDescent="0.3">
      <c r="A222" s="5" t="s">
        <v>31</v>
      </c>
      <c r="B222" s="4">
        <v>2014</v>
      </c>
      <c r="C222" s="5" t="s">
        <v>49</v>
      </c>
      <c r="D222" s="5" t="str">
        <f>PROPER(TRIM(Table2[[#This Row],[Season]]))</f>
        <v>Kharif</v>
      </c>
      <c r="E222" s="5" t="str">
        <f>IF(Table2[[#This Row],[Season]]="",_xlfn.XLOOKUP(Table2[[#This Row],[State]],'pivot tables'!$F$3:$F$33,'pivot tables'!$G$3:$G$33),Table2[[#This Row],[Season]])</f>
        <v>Kharif</v>
      </c>
      <c r="F222" s="5" t="s">
        <v>23</v>
      </c>
      <c r="G222" s="16">
        <v>154579</v>
      </c>
      <c r="H222" s="16">
        <f>IF(Table2[[#This Row],[Area(hectare)]]="",IFERROR(Table2[[#This Row],[Production(Tones)]]/Table2[[#This Row],[Yield blanks]],""),Table2[[#This Row],[Area(hectare)]])</f>
        <v>154579</v>
      </c>
      <c r="I222" s="16">
        <v>85506</v>
      </c>
      <c r="J222" s="16">
        <f>IF(Table2[[#This Row],[Production(Tones)]]="",Table2[[#This Row],[Area Blanks]]*Table2[[#This Row],[Yield]],Table2[[#This Row],[Production(Tones)]])</f>
        <v>85506</v>
      </c>
      <c r="K222" s="13">
        <v>1238.5</v>
      </c>
      <c r="L222" s="13">
        <f>IF(Table2[[#This Row],[Annual_Rainfall(mm)]]="",_xlfn.XLOOKUP(Table2[[#This Row],[State]],'pivot tables'!$J$3:$J$32,'pivot tables'!$K$3:$K$32),Table2[[#This Row],[Annual_Rainfall(mm)]])</f>
        <v>1238.5</v>
      </c>
      <c r="M222" s="13" t="str">
        <f>Table2[[#This Row],[Crop]]&amp;Table2[[#This Row],[State]]</f>
        <v>SunflowerKarnataka</v>
      </c>
      <c r="N222" s="13">
        <v>23335245.84</v>
      </c>
      <c r="O222" s="13">
        <f>IF(Table2[[#This Row],[Fertilizer(kg)]]="",_xlfn.XLOOKUP(Table2[[#This Row],[crop&amp;state]],'pivot tables'!$O$3:$O$151,'pivot tables'!$P$3:$P$151),Table2[[#This Row],[Fertilizer(kg)]])</f>
        <v>23335245.84</v>
      </c>
      <c r="P222" s="13">
        <v>51011.07</v>
      </c>
      <c r="Q222" s="13">
        <f>IF(Table2[[#This Row],[Pesticide(kg)]]="",_xlfn.XLOOKUP(Table2[[#This Row],[crop&amp;state]],'pivot tables'!$O$3:$O$151,'pivot tables'!$Q$3:$Q$151),Table2[[#This Row],[Pesticide(kg)]])</f>
        <v>51011.07</v>
      </c>
      <c r="R222" s="13">
        <v>0.56799999999999995</v>
      </c>
      <c r="S222" s="13">
        <f>IF(Table2[[#This Row],[Yield]]="",IFERROR(Table2[[#This Row],[Production(Tones)]]/Table2[[#This Row],[Area(hectare)]],""),Table2[[#This Row],[Yield]])</f>
        <v>0.56799999999999995</v>
      </c>
      <c r="T222" s="13">
        <v>25.431000000000001</v>
      </c>
      <c r="U222" s="13">
        <f>IF(Table2[[#This Row],[Avg_Temperature(°C)]]="",IFERROR((Table2[[#This Row],[Max_Temperature(°C)]]+Table2[[#This Row],[Min_Temperature(°C)]])/2,""),Table2[[#This Row],[Avg_Temperature(°C)]])</f>
        <v>25.431000000000001</v>
      </c>
      <c r="V222" s="13">
        <v>35.201999999999998</v>
      </c>
      <c r="W222" s="13">
        <f>IF(Table2[[#This Row],[Max_Temperature(°C)]]="",_xlfn.XLOOKUP(Table2[[#This Row],[State]],'pivot tables'!$T$2:$T$33,'pivot tables'!$V$2:$V$33),Table2[[#This Row],[Max_Temperature(°C)]])</f>
        <v>35.201999999999998</v>
      </c>
      <c r="X222" s="13">
        <v>16.538</v>
      </c>
      <c r="Y222" s="31">
        <f>IF(Table2[[#This Row],[Min_Temperature(°C)]]="",_xlfn.XLOOKUP(Table2[[#This Row],[State]],'pivot tables'!$T$2:$T$33,'pivot tables'!$W$2:$W$33),Table2[[#This Row],[Min_Temperature(°C)]])</f>
        <v>16.538</v>
      </c>
    </row>
    <row r="223" spans="1:25" x14ac:dyDescent="0.3">
      <c r="A223" s="5" t="s">
        <v>31</v>
      </c>
      <c r="B223" s="4">
        <v>2014</v>
      </c>
      <c r="C223" s="5" t="s">
        <v>27</v>
      </c>
      <c r="D223" s="5" t="str">
        <f>PROPER(TRIM(Table2[[#This Row],[Season]]))</f>
        <v>Rabi</v>
      </c>
      <c r="E223" s="5" t="str">
        <f>IF(Table2[[#This Row],[Season]]="",_xlfn.XLOOKUP(Table2[[#This Row],[State]],'pivot tables'!$F$3:$F$33,'pivot tables'!$G$3:$G$33),Table2[[#This Row],[Season]])</f>
        <v>Rabi</v>
      </c>
      <c r="F223" s="5" t="s">
        <v>23</v>
      </c>
      <c r="G223" s="16">
        <v>184873</v>
      </c>
      <c r="H223" s="16">
        <f>IF(Table2[[#This Row],[Area(hectare)]]="",IFERROR(Table2[[#This Row],[Production(Tones)]]/Table2[[#This Row],[Yield blanks]],""),Table2[[#This Row],[Area(hectare)]])</f>
        <v>184873</v>
      </c>
      <c r="I223" s="16">
        <v>105523</v>
      </c>
      <c r="J223" s="16">
        <f>IF(Table2[[#This Row],[Production(Tones)]]="",Table2[[#This Row],[Area Blanks]]*Table2[[#This Row],[Yield]],Table2[[#This Row],[Production(Tones)]])</f>
        <v>105523</v>
      </c>
      <c r="K223" s="13"/>
      <c r="L223" s="13">
        <f>IF(Table2[[#This Row],[Annual_Rainfall(mm)]]="",_xlfn.XLOOKUP(Table2[[#This Row],[State]],'pivot tables'!$J$3:$J$32,'pivot tables'!$K$3:$K$32),Table2[[#This Row],[Annual_Rainfall(mm)]])</f>
        <v>1207.2793925925903</v>
      </c>
      <c r="M223" s="13" t="str">
        <f>Table2[[#This Row],[Crop]]&amp;Table2[[#This Row],[State]]</f>
        <v>SunflowerKarnataka</v>
      </c>
      <c r="N223" s="13">
        <v>27908428.079999998</v>
      </c>
      <c r="O223" s="13">
        <f>IF(Table2[[#This Row],[Fertilizer(kg)]]="",_xlfn.XLOOKUP(Table2[[#This Row],[crop&amp;state]],'pivot tables'!$O$3:$O$151,'pivot tables'!$P$3:$P$151),Table2[[#This Row],[Fertilizer(kg)]])</f>
        <v>27908428.079999998</v>
      </c>
      <c r="P223" s="13">
        <v>61008.09</v>
      </c>
      <c r="Q223" s="13">
        <f>IF(Table2[[#This Row],[Pesticide(kg)]]="",_xlfn.XLOOKUP(Table2[[#This Row],[crop&amp;state]],'pivot tables'!$O$3:$O$151,'pivot tables'!$Q$3:$Q$151),Table2[[#This Row],[Pesticide(kg)]])</f>
        <v>61008.09</v>
      </c>
      <c r="R223" s="13">
        <v>0.72399999999999998</v>
      </c>
      <c r="S223" s="13">
        <f>IF(Table2[[#This Row],[Yield]]="",IFERROR(Table2[[#This Row],[Production(Tones)]]/Table2[[#This Row],[Area(hectare)]],""),Table2[[#This Row],[Yield]])</f>
        <v>0.72399999999999998</v>
      </c>
      <c r="T223" s="13">
        <v>25.431000000000001</v>
      </c>
      <c r="U223" s="13">
        <f>IF(Table2[[#This Row],[Avg_Temperature(°C)]]="",IFERROR((Table2[[#This Row],[Max_Temperature(°C)]]+Table2[[#This Row],[Min_Temperature(°C)]])/2,""),Table2[[#This Row],[Avg_Temperature(°C)]])</f>
        <v>25.431000000000001</v>
      </c>
      <c r="V223" s="13">
        <v>35.201999999999998</v>
      </c>
      <c r="W223" s="13">
        <f>IF(Table2[[#This Row],[Max_Temperature(°C)]]="",_xlfn.XLOOKUP(Table2[[#This Row],[State]],'pivot tables'!$T$2:$T$33,'pivot tables'!$V$2:$V$33),Table2[[#This Row],[Max_Temperature(°C)]])</f>
        <v>35.201999999999998</v>
      </c>
      <c r="X223" s="13">
        <v>16.538</v>
      </c>
      <c r="Y223" s="31">
        <f>IF(Table2[[#This Row],[Min_Temperature(°C)]]="",_xlfn.XLOOKUP(Table2[[#This Row],[State]],'pivot tables'!$T$2:$T$33,'pivot tables'!$W$2:$W$33),Table2[[#This Row],[Min_Temperature(°C)]])</f>
        <v>16.538</v>
      </c>
    </row>
    <row r="224" spans="1:25" x14ac:dyDescent="0.3">
      <c r="A224" s="5" t="s">
        <v>31</v>
      </c>
      <c r="B224" s="4">
        <v>2014</v>
      </c>
      <c r="C224" s="5" t="s">
        <v>120</v>
      </c>
      <c r="D224" s="5" t="str">
        <f>PROPER(TRIM(Table2[[#This Row],[Season]]))</f>
        <v>Summer</v>
      </c>
      <c r="E224" s="5" t="str">
        <f>IF(Table2[[#This Row],[Season]]="",_xlfn.XLOOKUP(Table2[[#This Row],[State]],'pivot tables'!$F$3:$F$33,'pivot tables'!$G$3:$G$33),Table2[[#This Row],[Season]])</f>
        <v>Summer</v>
      </c>
      <c r="F224" s="5" t="s">
        <v>23</v>
      </c>
      <c r="G224" s="16">
        <v>16449</v>
      </c>
      <c r="H224" s="16">
        <f>IF(Table2[[#This Row],[Area(hectare)]]="",IFERROR(Table2[[#This Row],[Production(Tones)]]/Table2[[#This Row],[Yield blanks]],""),Table2[[#This Row],[Area(hectare)]])</f>
        <v>16449</v>
      </c>
      <c r="I224" s="16">
        <v>14635</v>
      </c>
      <c r="J224" s="16">
        <f>IF(Table2[[#This Row],[Production(Tones)]]="",Table2[[#This Row],[Area Blanks]]*Table2[[#This Row],[Yield]],Table2[[#This Row],[Production(Tones)]])</f>
        <v>14635</v>
      </c>
      <c r="K224" s="13">
        <v>1238.5</v>
      </c>
      <c r="L224" s="13">
        <f>IF(Table2[[#This Row],[Annual_Rainfall(mm)]]="",_xlfn.XLOOKUP(Table2[[#This Row],[State]],'pivot tables'!$J$3:$J$32,'pivot tables'!$K$3:$K$32),Table2[[#This Row],[Annual_Rainfall(mm)]])</f>
        <v>1238.5</v>
      </c>
      <c r="M224" s="13" t="str">
        <f>Table2[[#This Row],[Crop]]&amp;Table2[[#This Row],[State]]</f>
        <v>SunflowerKarnataka</v>
      </c>
      <c r="N224" s="13">
        <v>2483141.04</v>
      </c>
      <c r="O224" s="13">
        <f>IF(Table2[[#This Row],[Fertilizer(kg)]]="",_xlfn.XLOOKUP(Table2[[#This Row],[crop&amp;state]],'pivot tables'!$O$3:$O$151,'pivot tables'!$P$3:$P$151),Table2[[#This Row],[Fertilizer(kg)]])</f>
        <v>2483141.04</v>
      </c>
      <c r="P224" s="13">
        <v>5428.17</v>
      </c>
      <c r="Q224" s="13">
        <f>IF(Table2[[#This Row],[Pesticide(kg)]]="",_xlfn.XLOOKUP(Table2[[#This Row],[crop&amp;state]],'pivot tables'!$O$3:$O$151,'pivot tables'!$Q$3:$Q$151),Table2[[#This Row],[Pesticide(kg)]])</f>
        <v>5428.17</v>
      </c>
      <c r="R224" s="13">
        <v>0.88600000000000001</v>
      </c>
      <c r="S224" s="13">
        <f>IF(Table2[[#This Row],[Yield]]="",IFERROR(Table2[[#This Row],[Production(Tones)]]/Table2[[#This Row],[Area(hectare)]],""),Table2[[#This Row],[Yield]])</f>
        <v>0.88600000000000001</v>
      </c>
      <c r="T224" s="13">
        <v>25.431000000000001</v>
      </c>
      <c r="U224" s="13">
        <f>IF(Table2[[#This Row],[Avg_Temperature(°C)]]="",IFERROR((Table2[[#This Row],[Max_Temperature(°C)]]+Table2[[#This Row],[Min_Temperature(°C)]])/2,""),Table2[[#This Row],[Avg_Temperature(°C)]])</f>
        <v>25.431000000000001</v>
      </c>
      <c r="V224" s="13">
        <v>35.201999999999998</v>
      </c>
      <c r="W224" s="13">
        <f>IF(Table2[[#This Row],[Max_Temperature(°C)]]="",_xlfn.XLOOKUP(Table2[[#This Row],[State]],'pivot tables'!$T$2:$T$33,'pivot tables'!$V$2:$V$33),Table2[[#This Row],[Max_Temperature(°C)]])</f>
        <v>35.201999999999998</v>
      </c>
      <c r="X224" s="13">
        <v>16.538</v>
      </c>
      <c r="Y224" s="31">
        <f>IF(Table2[[#This Row],[Min_Temperature(°C)]]="",_xlfn.XLOOKUP(Table2[[#This Row],[State]],'pivot tables'!$T$2:$T$33,'pivot tables'!$W$2:$W$33),Table2[[#This Row],[Min_Temperature(°C)]])</f>
        <v>16.538</v>
      </c>
    </row>
    <row r="225" spans="1:25" x14ac:dyDescent="0.3">
      <c r="A225" s="5" t="s">
        <v>32</v>
      </c>
      <c r="B225" s="4">
        <v>2014</v>
      </c>
      <c r="C225" s="5" t="s">
        <v>49</v>
      </c>
      <c r="D225" s="5" t="str">
        <f>PROPER(TRIM(Table2[[#This Row],[Season]]))</f>
        <v>Kharif</v>
      </c>
      <c r="E225" s="5" t="str">
        <f>IF(Table2[[#This Row],[Season]]="",_xlfn.XLOOKUP(Table2[[#This Row],[State]],'pivot tables'!$F$3:$F$33,'pivot tables'!$G$3:$G$33),Table2[[#This Row],[Season]])</f>
        <v>Kharif</v>
      </c>
      <c r="F225" s="5" t="s">
        <v>23</v>
      </c>
      <c r="G225" s="16">
        <v>63176</v>
      </c>
      <c r="H225" s="16">
        <f>IF(Table2[[#This Row],[Area(hectare)]]="",IFERROR(Table2[[#This Row],[Production(Tones)]]/Table2[[#This Row],[Yield blanks]],""),Table2[[#This Row],[Area(hectare)]])</f>
        <v>63176</v>
      </c>
      <c r="I225" s="16">
        <v>17572</v>
      </c>
      <c r="J225" s="16">
        <f>IF(Table2[[#This Row],[Production(Tones)]]="",Table2[[#This Row],[Area Blanks]]*Table2[[#This Row],[Yield]],Table2[[#This Row],[Production(Tones)]])</f>
        <v>17572</v>
      </c>
      <c r="K225" s="13">
        <v>1238.5</v>
      </c>
      <c r="L225" s="13">
        <f>IF(Table2[[#This Row],[Annual_Rainfall(mm)]]="",_xlfn.XLOOKUP(Table2[[#This Row],[State]],'pivot tables'!$J$3:$J$32,'pivot tables'!$K$3:$K$32),Table2[[#This Row],[Annual_Rainfall(mm)]])</f>
        <v>1238.5</v>
      </c>
      <c r="M225" s="13" t="str">
        <f>Table2[[#This Row],[Crop]]&amp;Table2[[#This Row],[State]]</f>
        <v>UradKarnataka</v>
      </c>
      <c r="N225" s="13">
        <v>9537048.9600000009</v>
      </c>
      <c r="O225" s="13">
        <f>IF(Table2[[#This Row],[Fertilizer(kg)]]="",_xlfn.XLOOKUP(Table2[[#This Row],[crop&amp;state]],'pivot tables'!$O$3:$O$151,'pivot tables'!$P$3:$P$151),Table2[[#This Row],[Fertilizer(kg)]])</f>
        <v>9537048.9600000009</v>
      </c>
      <c r="P225" s="13">
        <v>20848.080000000002</v>
      </c>
      <c r="Q225" s="13">
        <f>IF(Table2[[#This Row],[Pesticide(kg)]]="",_xlfn.XLOOKUP(Table2[[#This Row],[crop&amp;state]],'pivot tables'!$O$3:$O$151,'pivot tables'!$Q$3:$Q$151),Table2[[#This Row],[Pesticide(kg)]])</f>
        <v>20848.080000000002</v>
      </c>
      <c r="R225" s="13">
        <v>0.28100000000000003</v>
      </c>
      <c r="S225" s="13">
        <f>IF(Table2[[#This Row],[Yield]]="",IFERROR(Table2[[#This Row],[Production(Tones)]]/Table2[[#This Row],[Area(hectare)]],""),Table2[[#This Row],[Yield]])</f>
        <v>0.28100000000000003</v>
      </c>
      <c r="T225" s="13">
        <v>25.431000000000001</v>
      </c>
      <c r="U225" s="13">
        <f>IF(Table2[[#This Row],[Avg_Temperature(°C)]]="",IFERROR((Table2[[#This Row],[Max_Temperature(°C)]]+Table2[[#This Row],[Min_Temperature(°C)]])/2,""),Table2[[#This Row],[Avg_Temperature(°C)]])</f>
        <v>25.431000000000001</v>
      </c>
      <c r="V225" s="13">
        <v>35.201999999999998</v>
      </c>
      <c r="W225" s="13">
        <f>IF(Table2[[#This Row],[Max_Temperature(°C)]]="",_xlfn.XLOOKUP(Table2[[#This Row],[State]],'pivot tables'!$T$2:$T$33,'pivot tables'!$V$2:$V$33),Table2[[#This Row],[Max_Temperature(°C)]])</f>
        <v>35.201999999999998</v>
      </c>
      <c r="X225" s="13">
        <v>16.538</v>
      </c>
      <c r="Y225" s="31">
        <f>IF(Table2[[#This Row],[Min_Temperature(°C)]]="",_xlfn.XLOOKUP(Table2[[#This Row],[State]],'pivot tables'!$T$2:$T$33,'pivot tables'!$W$2:$W$33),Table2[[#This Row],[Min_Temperature(°C)]])</f>
        <v>16.538</v>
      </c>
    </row>
    <row r="226" spans="1:25" x14ac:dyDescent="0.3">
      <c r="A226" s="5" t="s">
        <v>32</v>
      </c>
      <c r="B226" s="4">
        <v>2014</v>
      </c>
      <c r="C226" s="5" t="s">
        <v>27</v>
      </c>
      <c r="D226" s="5" t="str">
        <f>PROPER(TRIM(Table2[[#This Row],[Season]]))</f>
        <v>Rabi</v>
      </c>
      <c r="E226" s="5" t="str">
        <f>IF(Table2[[#This Row],[Season]]="",_xlfn.XLOOKUP(Table2[[#This Row],[State]],'pivot tables'!$F$3:$F$33,'pivot tables'!$G$3:$G$33),Table2[[#This Row],[Season]])</f>
        <v>Rabi</v>
      </c>
      <c r="F226" s="5" t="s">
        <v>23</v>
      </c>
      <c r="G226" s="16">
        <v>7093</v>
      </c>
      <c r="H226" s="16">
        <f>IF(Table2[[#This Row],[Area(hectare)]]="",IFERROR(Table2[[#This Row],[Production(Tones)]]/Table2[[#This Row],[Yield blanks]],""),Table2[[#This Row],[Area(hectare)]])</f>
        <v>7093</v>
      </c>
      <c r="I226" s="16">
        <v>3230</v>
      </c>
      <c r="J226" s="16">
        <f>IF(Table2[[#This Row],[Production(Tones)]]="",Table2[[#This Row],[Area Blanks]]*Table2[[#This Row],[Yield]],Table2[[#This Row],[Production(Tones)]])</f>
        <v>3230</v>
      </c>
      <c r="K226" s="13">
        <v>1238.5</v>
      </c>
      <c r="L226" s="13">
        <f>IF(Table2[[#This Row],[Annual_Rainfall(mm)]]="",_xlfn.XLOOKUP(Table2[[#This Row],[State]],'pivot tables'!$J$3:$J$32,'pivot tables'!$K$3:$K$32),Table2[[#This Row],[Annual_Rainfall(mm)]])</f>
        <v>1238.5</v>
      </c>
      <c r="M226" s="13" t="str">
        <f>Table2[[#This Row],[Crop]]&amp;Table2[[#This Row],[State]]</f>
        <v>UradKarnataka</v>
      </c>
      <c r="N226" s="13">
        <v>1070759.28</v>
      </c>
      <c r="O226" s="13">
        <f>IF(Table2[[#This Row],[Fertilizer(kg)]]="",_xlfn.XLOOKUP(Table2[[#This Row],[crop&amp;state]],'pivot tables'!$O$3:$O$151,'pivot tables'!$P$3:$P$151),Table2[[#This Row],[Fertilizer(kg)]])</f>
        <v>1070759.28</v>
      </c>
      <c r="P226" s="13">
        <v>2340.69</v>
      </c>
      <c r="Q226" s="13">
        <f>IF(Table2[[#This Row],[Pesticide(kg)]]="",_xlfn.XLOOKUP(Table2[[#This Row],[crop&amp;state]],'pivot tables'!$O$3:$O$151,'pivot tables'!$Q$3:$Q$151),Table2[[#This Row],[Pesticide(kg)]])</f>
        <v>2340.69</v>
      </c>
      <c r="R226" s="13">
        <v>0.42399999999999999</v>
      </c>
      <c r="S226" s="13">
        <f>IF(Table2[[#This Row],[Yield]]="",IFERROR(Table2[[#This Row],[Production(Tones)]]/Table2[[#This Row],[Area(hectare)]],""),Table2[[#This Row],[Yield]])</f>
        <v>0.42399999999999999</v>
      </c>
      <c r="T226" s="13">
        <v>25.431000000000001</v>
      </c>
      <c r="U226" s="13">
        <f>IF(Table2[[#This Row],[Avg_Temperature(°C)]]="",IFERROR((Table2[[#This Row],[Max_Temperature(°C)]]+Table2[[#This Row],[Min_Temperature(°C)]])/2,""),Table2[[#This Row],[Avg_Temperature(°C)]])</f>
        <v>25.431000000000001</v>
      </c>
      <c r="V226" s="13">
        <v>35.201999999999998</v>
      </c>
      <c r="W226" s="13">
        <f>IF(Table2[[#This Row],[Max_Temperature(°C)]]="",_xlfn.XLOOKUP(Table2[[#This Row],[State]],'pivot tables'!$T$2:$T$33,'pivot tables'!$V$2:$V$33),Table2[[#This Row],[Max_Temperature(°C)]])</f>
        <v>35.201999999999998</v>
      </c>
      <c r="X226" s="13">
        <v>16.538</v>
      </c>
      <c r="Y226" s="31">
        <f>IF(Table2[[#This Row],[Min_Temperature(°C)]]="",_xlfn.XLOOKUP(Table2[[#This Row],[State]],'pivot tables'!$T$2:$T$33,'pivot tables'!$W$2:$W$33),Table2[[#This Row],[Min_Temperature(°C)]])</f>
        <v>16.538</v>
      </c>
    </row>
    <row r="227" spans="1:25" x14ac:dyDescent="0.3">
      <c r="A227" s="5" t="s">
        <v>20</v>
      </c>
      <c r="B227" s="4">
        <v>2014</v>
      </c>
      <c r="C227" s="5" t="s">
        <v>27</v>
      </c>
      <c r="D227" s="5" t="str">
        <f>PROPER(TRIM(Table2[[#This Row],[Season]]))</f>
        <v>Rabi</v>
      </c>
      <c r="E227" s="5" t="str">
        <f>IF(Table2[[#This Row],[Season]]="",_xlfn.XLOOKUP(Table2[[#This Row],[State]],'pivot tables'!$F$3:$F$33,'pivot tables'!$G$3:$G$33),Table2[[#This Row],[Season]])</f>
        <v>Rabi</v>
      </c>
      <c r="F227" s="5" t="s">
        <v>23</v>
      </c>
      <c r="G227" s="16">
        <v>197615</v>
      </c>
      <c r="H227" s="16">
        <f>IF(Table2[[#This Row],[Area(hectare)]]="",IFERROR(Table2[[#This Row],[Production(Tones)]]/Table2[[#This Row],[Yield blanks]],""),Table2[[#This Row],[Area(hectare)]])</f>
        <v>197615</v>
      </c>
      <c r="I227" s="16">
        <v>260093</v>
      </c>
      <c r="J227" s="16">
        <f>IF(Table2[[#This Row],[Production(Tones)]]="",Table2[[#This Row],[Area Blanks]]*Table2[[#This Row],[Yield]],Table2[[#This Row],[Production(Tones)]])</f>
        <v>260093</v>
      </c>
      <c r="K227" s="13">
        <v>1238.5</v>
      </c>
      <c r="L227" s="13">
        <f>IF(Table2[[#This Row],[Annual_Rainfall(mm)]]="",_xlfn.XLOOKUP(Table2[[#This Row],[State]],'pivot tables'!$J$3:$J$32,'pivot tables'!$K$3:$K$32),Table2[[#This Row],[Annual_Rainfall(mm)]])</f>
        <v>1238.5</v>
      </c>
      <c r="M227" s="13" t="str">
        <f>Table2[[#This Row],[Crop]]&amp;Table2[[#This Row],[State]]</f>
        <v>WheatKarnataka</v>
      </c>
      <c r="N227" s="13">
        <v>29831960.399999999</v>
      </c>
      <c r="O227" s="13">
        <f>IF(Table2[[#This Row],[Fertilizer(kg)]]="",_xlfn.XLOOKUP(Table2[[#This Row],[crop&amp;state]],'pivot tables'!$O$3:$O$151,'pivot tables'!$P$3:$P$151),Table2[[#This Row],[Fertilizer(kg)]])</f>
        <v>29831960.399999999</v>
      </c>
      <c r="P227" s="13">
        <v>65212.95</v>
      </c>
      <c r="Q227" s="13">
        <f>IF(Table2[[#This Row],[Pesticide(kg)]]="",_xlfn.XLOOKUP(Table2[[#This Row],[crop&amp;state]],'pivot tables'!$O$3:$O$151,'pivot tables'!$Q$3:$Q$151),Table2[[#This Row],[Pesticide(kg)]])</f>
        <v>65212.95</v>
      </c>
      <c r="R227" s="13">
        <v>1.2889999999999999</v>
      </c>
      <c r="S227" s="13">
        <f>IF(Table2[[#This Row],[Yield]]="",IFERROR(Table2[[#This Row],[Production(Tones)]]/Table2[[#This Row],[Area(hectare)]],""),Table2[[#This Row],[Yield]])</f>
        <v>1.2889999999999999</v>
      </c>
      <c r="T227" s="13">
        <v>25.431000000000001</v>
      </c>
      <c r="U227" s="13">
        <f>IF(Table2[[#This Row],[Avg_Temperature(°C)]]="",IFERROR((Table2[[#This Row],[Max_Temperature(°C)]]+Table2[[#This Row],[Min_Temperature(°C)]])/2,""),Table2[[#This Row],[Avg_Temperature(°C)]])</f>
        <v>25.431000000000001</v>
      </c>
      <c r="V227" s="13">
        <v>35.201999999999998</v>
      </c>
      <c r="W227" s="13">
        <f>IF(Table2[[#This Row],[Max_Temperature(°C)]]="",_xlfn.XLOOKUP(Table2[[#This Row],[State]],'pivot tables'!$T$2:$T$33,'pivot tables'!$V$2:$V$33),Table2[[#This Row],[Max_Temperature(°C)]])</f>
        <v>35.201999999999998</v>
      </c>
      <c r="X227" s="13">
        <v>16.538</v>
      </c>
      <c r="Y227" s="31">
        <f>IF(Table2[[#This Row],[Min_Temperature(°C)]]="",_xlfn.XLOOKUP(Table2[[#This Row],[State]],'pivot tables'!$T$2:$T$33,'pivot tables'!$W$2:$W$33),Table2[[#This Row],[Min_Temperature(°C)]])</f>
        <v>16.538</v>
      </c>
    </row>
    <row r="228" spans="1:25" x14ac:dyDescent="0.3">
      <c r="A228" s="5" t="s">
        <v>22</v>
      </c>
      <c r="B228" s="4">
        <v>2014</v>
      </c>
      <c r="C228" s="5" t="s">
        <v>705</v>
      </c>
      <c r="D228" s="5" t="str">
        <f>PROPER(TRIM(Table2[[#This Row],[Season]]))</f>
        <v>Whole Year</v>
      </c>
      <c r="E228" s="5" t="str">
        <f>IF(Table2[[#This Row],[Season]]="",_xlfn.XLOOKUP(Table2[[#This Row],[State]],'pivot tables'!$F$3:$F$33,'pivot tables'!$G$3:$G$33),Table2[[#This Row],[Season]])</f>
        <v>Whole Year</v>
      </c>
      <c r="F228" s="5" t="s">
        <v>41</v>
      </c>
      <c r="G228" s="16">
        <v>79</v>
      </c>
      <c r="H228" s="16">
        <f>IF(Table2[[#This Row],[Area(hectare)]]="",IFERROR(Table2[[#This Row],[Production(Tones)]]/Table2[[#This Row],[Yield blanks]],""),Table2[[#This Row],[Area(hectare)]])</f>
        <v>79</v>
      </c>
      <c r="I228" s="16">
        <v>78</v>
      </c>
      <c r="J228" s="16">
        <f>IF(Table2[[#This Row],[Production(Tones)]]="",Table2[[#This Row],[Area Blanks]]*Table2[[#This Row],[Yield]],Table2[[#This Row],[Production(Tones)]])</f>
        <v>78</v>
      </c>
      <c r="K228" s="13">
        <v>3046.4</v>
      </c>
      <c r="L228" s="13">
        <f>IF(Table2[[#This Row],[Annual_Rainfall(mm)]]="",_xlfn.XLOOKUP(Table2[[#This Row],[State]],'pivot tables'!$J$3:$J$32,'pivot tables'!$K$3:$K$32),Table2[[#This Row],[Annual_Rainfall(mm)]])</f>
        <v>3046.4</v>
      </c>
      <c r="M228" s="13" t="str">
        <f>Table2[[#This Row],[Crop]]&amp;Table2[[#This Row],[State]]</f>
        <v>RagiKerala</v>
      </c>
      <c r="N228" s="13">
        <v>11925.84</v>
      </c>
      <c r="O228" s="13">
        <f>IF(Table2[[#This Row],[Fertilizer(kg)]]="",_xlfn.XLOOKUP(Table2[[#This Row],[crop&amp;state]],'pivot tables'!$O$3:$O$151,'pivot tables'!$P$3:$P$151),Table2[[#This Row],[Fertilizer(kg)]])</f>
        <v>11925.84</v>
      </c>
      <c r="P228" s="13">
        <v>26.07</v>
      </c>
      <c r="Q228" s="13">
        <f>IF(Table2[[#This Row],[Pesticide(kg)]]="",_xlfn.XLOOKUP(Table2[[#This Row],[crop&amp;state]],'pivot tables'!$O$3:$O$151,'pivot tables'!$Q$3:$Q$151),Table2[[#This Row],[Pesticide(kg)]])</f>
        <v>26.07</v>
      </c>
      <c r="R228" s="13">
        <v>0.995</v>
      </c>
      <c r="S228" s="13">
        <f>IF(Table2[[#This Row],[Yield]]="",IFERROR(Table2[[#This Row],[Production(Tones)]]/Table2[[#This Row],[Area(hectare)]],""),Table2[[#This Row],[Yield]])</f>
        <v>0.995</v>
      </c>
      <c r="T228" s="13">
        <v>25.408000000000001</v>
      </c>
      <c r="U228" s="13">
        <f>IF(Table2[[#This Row],[Avg_Temperature(°C)]]="",IFERROR((Table2[[#This Row],[Max_Temperature(°C)]]+Table2[[#This Row],[Min_Temperature(°C)]])/2,""),Table2[[#This Row],[Avg_Temperature(°C)]])</f>
        <v>25.408000000000001</v>
      </c>
      <c r="V228" s="13">
        <v>32.436999999999998</v>
      </c>
      <c r="W228" s="13">
        <f>IF(Table2[[#This Row],[Max_Temperature(°C)]]="",_xlfn.XLOOKUP(Table2[[#This Row],[State]],'pivot tables'!$T$2:$T$33,'pivot tables'!$V$2:$V$33),Table2[[#This Row],[Max_Temperature(°C)]])</f>
        <v>32.436999999999998</v>
      </c>
      <c r="X228" s="13">
        <v>19.951000000000001</v>
      </c>
      <c r="Y228" s="31">
        <f>IF(Table2[[#This Row],[Min_Temperature(°C)]]="",_xlfn.XLOOKUP(Table2[[#This Row],[State]],'pivot tables'!$T$2:$T$33,'pivot tables'!$W$2:$W$33),Table2[[#This Row],[Min_Temperature(°C)]])</f>
        <v>19.951000000000001</v>
      </c>
    </row>
    <row r="229" spans="1:25" x14ac:dyDescent="0.3">
      <c r="A229" s="5" t="s">
        <v>13</v>
      </c>
      <c r="B229" s="4">
        <v>2014</v>
      </c>
      <c r="C229" s="5" t="s">
        <v>176</v>
      </c>
      <c r="D229" s="5" t="str">
        <f>PROPER(TRIM(Table2[[#This Row],[Season]]))</f>
        <v>Autumn</v>
      </c>
      <c r="E229" s="5" t="str">
        <f>IF(Table2[[#This Row],[Season]]="",_xlfn.XLOOKUP(Table2[[#This Row],[State]],'pivot tables'!$F$3:$F$33,'pivot tables'!$G$3:$G$33),Table2[[#This Row],[Season]])</f>
        <v>Autumn</v>
      </c>
      <c r="F229" s="5" t="s">
        <v>41</v>
      </c>
      <c r="G229" s="16">
        <v>63981</v>
      </c>
      <c r="H229" s="16">
        <f>IF(Table2[[#This Row],[Area(hectare)]]="",IFERROR(Table2[[#This Row],[Production(Tones)]]/Table2[[#This Row],[Yield blanks]],""),Table2[[#This Row],[Area(hectare)]])</f>
        <v>63981</v>
      </c>
      <c r="I229" s="16">
        <v>161477</v>
      </c>
      <c r="J229" s="16">
        <f>IF(Table2[[#This Row],[Production(Tones)]]="",Table2[[#This Row],[Area Blanks]]*Table2[[#This Row],[Yield]],Table2[[#This Row],[Production(Tones)]])</f>
        <v>161477</v>
      </c>
      <c r="K229" s="13">
        <v>3046.4</v>
      </c>
      <c r="L229" s="13">
        <f>IF(Table2[[#This Row],[Annual_Rainfall(mm)]]="",_xlfn.XLOOKUP(Table2[[#This Row],[State]],'pivot tables'!$J$3:$J$32,'pivot tables'!$K$3:$K$32),Table2[[#This Row],[Annual_Rainfall(mm)]])</f>
        <v>3046.4</v>
      </c>
      <c r="M229" s="13" t="str">
        <f>Table2[[#This Row],[Crop]]&amp;Table2[[#This Row],[State]]</f>
        <v>RiceKerala</v>
      </c>
      <c r="N229" s="13">
        <v>9658571.7599999998</v>
      </c>
      <c r="O229" s="13">
        <f>IF(Table2[[#This Row],[Fertilizer(kg)]]="",_xlfn.XLOOKUP(Table2[[#This Row],[crop&amp;state]],'pivot tables'!$O$3:$O$151,'pivot tables'!$P$3:$P$151),Table2[[#This Row],[Fertilizer(kg)]])</f>
        <v>9658571.7599999998</v>
      </c>
      <c r="P229" s="13">
        <v>21113.73</v>
      </c>
      <c r="Q229" s="13">
        <f>IF(Table2[[#This Row],[Pesticide(kg)]]="",_xlfn.XLOOKUP(Table2[[#This Row],[crop&amp;state]],'pivot tables'!$O$3:$O$151,'pivot tables'!$Q$3:$Q$151),Table2[[#This Row],[Pesticide(kg)]])</f>
        <v>21113.73</v>
      </c>
      <c r="R229" s="13"/>
      <c r="S229" s="13">
        <f>IF(Table2[[#This Row],[Yield]]="",IFERROR(Table2[[#This Row],[Production(Tones)]]/Table2[[#This Row],[Area(hectare)]],""),Table2[[#This Row],[Yield]])</f>
        <v>2.5238273862552947</v>
      </c>
      <c r="T229" s="13">
        <v>25.408000000000001</v>
      </c>
      <c r="U229" s="13">
        <f>IF(Table2[[#This Row],[Avg_Temperature(°C)]]="",IFERROR((Table2[[#This Row],[Max_Temperature(°C)]]+Table2[[#This Row],[Min_Temperature(°C)]])/2,""),Table2[[#This Row],[Avg_Temperature(°C)]])</f>
        <v>25.408000000000001</v>
      </c>
      <c r="V229" s="13">
        <v>32.436999999999998</v>
      </c>
      <c r="W229" s="13">
        <f>IF(Table2[[#This Row],[Max_Temperature(°C)]]="",_xlfn.XLOOKUP(Table2[[#This Row],[State]],'pivot tables'!$T$2:$T$33,'pivot tables'!$V$2:$V$33),Table2[[#This Row],[Max_Temperature(°C)]])</f>
        <v>32.436999999999998</v>
      </c>
      <c r="X229" s="13">
        <v>19.951000000000001</v>
      </c>
      <c r="Y229" s="31">
        <f>IF(Table2[[#This Row],[Min_Temperature(°C)]]="",_xlfn.XLOOKUP(Table2[[#This Row],[State]],'pivot tables'!$T$2:$T$33,'pivot tables'!$W$2:$W$33),Table2[[#This Row],[Min_Temperature(°C)]])</f>
        <v>19.951000000000001</v>
      </c>
    </row>
    <row r="230" spans="1:25" x14ac:dyDescent="0.3">
      <c r="A230" s="5" t="s">
        <v>13</v>
      </c>
      <c r="B230" s="4">
        <v>2014</v>
      </c>
      <c r="C230" s="5" t="s">
        <v>120</v>
      </c>
      <c r="D230" s="5" t="str">
        <f>PROPER(TRIM(Table2[[#This Row],[Season]]))</f>
        <v>Summer</v>
      </c>
      <c r="E230" s="5" t="str">
        <f>IF(Table2[[#This Row],[Season]]="",_xlfn.XLOOKUP(Table2[[#This Row],[State]],'pivot tables'!$F$3:$F$33,'pivot tables'!$G$3:$G$33),Table2[[#This Row],[Season]])</f>
        <v>Summer</v>
      </c>
      <c r="F230" s="5" t="s">
        <v>41</v>
      </c>
      <c r="G230" s="16">
        <v>45188</v>
      </c>
      <c r="H230" s="16">
        <f>IF(Table2[[#This Row],[Area(hectare)]]="",IFERROR(Table2[[#This Row],[Production(Tones)]]/Table2[[#This Row],[Yield blanks]],""),Table2[[#This Row],[Area(hectare)]])</f>
        <v>45188</v>
      </c>
      <c r="I230" s="16">
        <v>146165</v>
      </c>
      <c r="J230" s="16">
        <f>IF(Table2[[#This Row],[Production(Tones)]]="",Table2[[#This Row],[Area Blanks]]*Table2[[#This Row],[Yield]],Table2[[#This Row],[Production(Tones)]])</f>
        <v>146165</v>
      </c>
      <c r="K230" s="13" t="s">
        <v>175</v>
      </c>
      <c r="L230" s="13" t="str">
        <f>IF(Table2[[#This Row],[Annual_Rainfall(mm)]]="",_xlfn.XLOOKUP(Table2[[#This Row],[State]],'pivot tables'!$J$3:$J$32,'pivot tables'!$K$3:$K$32),Table2[[#This Row],[Annual_Rainfall(mm)]])</f>
        <v>3,046.40</v>
      </c>
      <c r="M230" s="13" t="str">
        <f>Table2[[#This Row],[Crop]]&amp;Table2[[#This Row],[State]]</f>
        <v>RiceKerala</v>
      </c>
      <c r="N230" s="13">
        <v>6821580.4800000004</v>
      </c>
      <c r="O230" s="13">
        <f>IF(Table2[[#This Row],[Fertilizer(kg)]]="",_xlfn.XLOOKUP(Table2[[#This Row],[crop&amp;state]],'pivot tables'!$O$3:$O$151,'pivot tables'!$P$3:$P$151),Table2[[#This Row],[Fertilizer(kg)]])</f>
        <v>6821580.4800000004</v>
      </c>
      <c r="P230" s="13">
        <v>14912.04</v>
      </c>
      <c r="Q230" s="13">
        <f>IF(Table2[[#This Row],[Pesticide(kg)]]="",_xlfn.XLOOKUP(Table2[[#This Row],[crop&amp;state]],'pivot tables'!$O$3:$O$151,'pivot tables'!$Q$3:$Q$151),Table2[[#This Row],[Pesticide(kg)]])</f>
        <v>14912.04</v>
      </c>
      <c r="R230" s="13">
        <v>2.8010000000000002</v>
      </c>
      <c r="S230" s="13">
        <f>IF(Table2[[#This Row],[Yield]]="",IFERROR(Table2[[#This Row],[Production(Tones)]]/Table2[[#This Row],[Area(hectare)]],""),Table2[[#This Row],[Yield]])</f>
        <v>2.8010000000000002</v>
      </c>
      <c r="T230" s="13">
        <v>25.408000000000001</v>
      </c>
      <c r="U230" s="13">
        <f>IF(Table2[[#This Row],[Avg_Temperature(°C)]]="",IFERROR((Table2[[#This Row],[Max_Temperature(°C)]]+Table2[[#This Row],[Min_Temperature(°C)]])/2,""),Table2[[#This Row],[Avg_Temperature(°C)]])</f>
        <v>25.408000000000001</v>
      </c>
      <c r="V230" s="13">
        <v>32.436999999999998</v>
      </c>
      <c r="W230" s="13">
        <f>IF(Table2[[#This Row],[Max_Temperature(°C)]]="",_xlfn.XLOOKUP(Table2[[#This Row],[State]],'pivot tables'!$T$2:$T$33,'pivot tables'!$V$2:$V$33),Table2[[#This Row],[Max_Temperature(°C)]])</f>
        <v>32.436999999999998</v>
      </c>
      <c r="X230" s="13">
        <v>19.951000000000001</v>
      </c>
      <c r="Y230" s="31">
        <f>IF(Table2[[#This Row],[Min_Temperature(°C)]]="",_xlfn.XLOOKUP(Table2[[#This Row],[State]],'pivot tables'!$T$2:$T$33,'pivot tables'!$W$2:$W$33),Table2[[#This Row],[Min_Temperature(°C)]])</f>
        <v>19.951000000000001</v>
      </c>
    </row>
    <row r="231" spans="1:25" x14ac:dyDescent="0.3">
      <c r="A231" s="5" t="s">
        <v>13</v>
      </c>
      <c r="B231" s="4">
        <v>2014</v>
      </c>
      <c r="C231" s="5" t="s">
        <v>324</v>
      </c>
      <c r="D231" s="5" t="str">
        <f>PROPER(TRIM(Table2[[#This Row],[Season]]))</f>
        <v>Winter</v>
      </c>
      <c r="E231" s="5" t="str">
        <f>IF(Table2[[#This Row],[Season]]="",_xlfn.XLOOKUP(Table2[[#This Row],[State]],'pivot tables'!$F$3:$F$33,'pivot tables'!$G$3:$G$33),Table2[[#This Row],[Season]])</f>
        <v>Winter</v>
      </c>
      <c r="F231" s="5" t="s">
        <v>41</v>
      </c>
      <c r="G231" s="16">
        <v>88990</v>
      </c>
      <c r="H231" s="16">
        <f>IF(Table2[[#This Row],[Area(hectare)]]="",IFERROR(Table2[[#This Row],[Production(Tones)]]/Table2[[#This Row],[Yield blanks]],""),Table2[[#This Row],[Area(hectare)]])</f>
        <v>88990</v>
      </c>
      <c r="I231" s="16">
        <v>254450</v>
      </c>
      <c r="J231" s="16">
        <f>IF(Table2[[#This Row],[Production(Tones)]]="",Table2[[#This Row],[Area Blanks]]*Table2[[#This Row],[Yield]],Table2[[#This Row],[Production(Tones)]])</f>
        <v>254450</v>
      </c>
      <c r="K231" s="13">
        <v>3046.4</v>
      </c>
      <c r="L231" s="13">
        <f>IF(Table2[[#This Row],[Annual_Rainfall(mm)]]="",_xlfn.XLOOKUP(Table2[[#This Row],[State]],'pivot tables'!$J$3:$J$32,'pivot tables'!$K$3:$K$32),Table2[[#This Row],[Annual_Rainfall(mm)]])</f>
        <v>3046.4</v>
      </c>
      <c r="M231" s="13" t="str">
        <f>Table2[[#This Row],[Crop]]&amp;Table2[[#This Row],[State]]</f>
        <v>RiceKerala</v>
      </c>
      <c r="N231" s="13">
        <v>13433930.4</v>
      </c>
      <c r="O231" s="13">
        <f>IF(Table2[[#This Row],[Fertilizer(kg)]]="",_xlfn.XLOOKUP(Table2[[#This Row],[crop&amp;state]],'pivot tables'!$O$3:$O$151,'pivot tables'!$P$3:$P$151),Table2[[#This Row],[Fertilizer(kg)]])</f>
        <v>13433930.4</v>
      </c>
      <c r="P231" s="13">
        <v>29366.7</v>
      </c>
      <c r="Q231" s="13">
        <f>IF(Table2[[#This Row],[Pesticide(kg)]]="",_xlfn.XLOOKUP(Table2[[#This Row],[crop&amp;state]],'pivot tables'!$O$3:$O$151,'pivot tables'!$Q$3:$Q$151),Table2[[#This Row],[Pesticide(kg)]])</f>
        <v>29366.7</v>
      </c>
      <c r="R231" s="13">
        <v>2.5009999999999999</v>
      </c>
      <c r="S231" s="13">
        <f>IF(Table2[[#This Row],[Yield]]="",IFERROR(Table2[[#This Row],[Production(Tones)]]/Table2[[#This Row],[Area(hectare)]],""),Table2[[#This Row],[Yield]])</f>
        <v>2.5009999999999999</v>
      </c>
      <c r="T231" s="13">
        <v>25.408000000000001</v>
      </c>
      <c r="U231" s="13">
        <f>IF(Table2[[#This Row],[Avg_Temperature(°C)]]="",IFERROR((Table2[[#This Row],[Max_Temperature(°C)]]+Table2[[#This Row],[Min_Temperature(°C)]])/2,""),Table2[[#This Row],[Avg_Temperature(°C)]])</f>
        <v>25.408000000000001</v>
      </c>
      <c r="V231" s="13">
        <v>32.436999999999998</v>
      </c>
      <c r="W231" s="13">
        <f>IF(Table2[[#This Row],[Max_Temperature(°C)]]="",_xlfn.XLOOKUP(Table2[[#This Row],[State]],'pivot tables'!$T$2:$T$33,'pivot tables'!$V$2:$V$33),Table2[[#This Row],[Max_Temperature(°C)]])</f>
        <v>32.436999999999998</v>
      </c>
      <c r="X231" s="13">
        <v>19.951000000000001</v>
      </c>
      <c r="Y231" s="31">
        <f>IF(Table2[[#This Row],[Min_Temperature(°C)]]="",_xlfn.XLOOKUP(Table2[[#This Row],[State]],'pivot tables'!$T$2:$T$33,'pivot tables'!$W$2:$W$33),Table2[[#This Row],[Min_Temperature(°C)]])</f>
        <v>19.951000000000001</v>
      </c>
    </row>
    <row r="232" spans="1:25" x14ac:dyDescent="0.3">
      <c r="A232" s="5" t="s">
        <v>18</v>
      </c>
      <c r="B232" s="4">
        <v>2014</v>
      </c>
      <c r="C232" s="5" t="s">
        <v>705</v>
      </c>
      <c r="D232" s="5" t="str">
        <f>PROPER(TRIM(Table2[[#This Row],[Season]]))</f>
        <v>Whole Year</v>
      </c>
      <c r="E232" s="5" t="str">
        <f>IF(Table2[[#This Row],[Season]]="",_xlfn.XLOOKUP(Table2[[#This Row],[State]],'pivot tables'!$F$3:$F$33,'pivot tables'!$G$3:$G$33),Table2[[#This Row],[Season]])</f>
        <v>Whole Year</v>
      </c>
      <c r="F232" s="5" t="s">
        <v>41</v>
      </c>
      <c r="G232" s="16">
        <v>1517.06</v>
      </c>
      <c r="H232" s="16">
        <f>IF(Table2[[#This Row],[Area(hectare)]]="",IFERROR(Table2[[#This Row],[Production(Tones)]]/Table2[[#This Row],[Yield blanks]],""),Table2[[#This Row],[Area(hectare)]])</f>
        <v>1517.06</v>
      </c>
      <c r="I232" s="16">
        <v>148530</v>
      </c>
      <c r="J232" s="16">
        <f>IF(Table2[[#This Row],[Production(Tones)]]="",Table2[[#This Row],[Area Blanks]]*Table2[[#This Row],[Yield]],Table2[[#This Row],[Production(Tones)]])</f>
        <v>148530</v>
      </c>
      <c r="K232" s="13">
        <v>3046.4</v>
      </c>
      <c r="L232" s="13">
        <f>IF(Table2[[#This Row],[Annual_Rainfall(mm)]]="",_xlfn.XLOOKUP(Table2[[#This Row],[State]],'pivot tables'!$J$3:$J$32,'pivot tables'!$K$3:$K$32),Table2[[#This Row],[Annual_Rainfall(mm)]])</f>
        <v>3046.4</v>
      </c>
      <c r="M232" s="13" t="str">
        <f>Table2[[#This Row],[Crop]]&amp;Table2[[#This Row],[State]]</f>
        <v>SugarcaneKerala</v>
      </c>
      <c r="N232" s="13">
        <v>229015.378</v>
      </c>
      <c r="O232" s="13">
        <f>IF(Table2[[#This Row],[Fertilizer(kg)]]="",_xlfn.XLOOKUP(Table2[[#This Row],[crop&amp;state]],'pivot tables'!$O$3:$O$151,'pivot tables'!$P$3:$P$151),Table2[[#This Row],[Fertilizer(kg)]])</f>
        <v>229015.378</v>
      </c>
      <c r="P232" s="13">
        <v>500.63</v>
      </c>
      <c r="Q232" s="13">
        <f>IF(Table2[[#This Row],[Pesticide(kg)]]="",_xlfn.XLOOKUP(Table2[[#This Row],[crop&amp;state]],'pivot tables'!$O$3:$O$151,'pivot tables'!$Q$3:$Q$151),Table2[[#This Row],[Pesticide(kg)]])</f>
        <v>500.63</v>
      </c>
      <c r="R232" s="13">
        <v>45.054000000000002</v>
      </c>
      <c r="S232" s="13">
        <f>IF(Table2[[#This Row],[Yield]]="",IFERROR(Table2[[#This Row],[Production(Tones)]]/Table2[[#This Row],[Area(hectare)]],""),Table2[[#This Row],[Yield]])</f>
        <v>45.054000000000002</v>
      </c>
      <c r="T232" s="13">
        <v>25.408000000000001</v>
      </c>
      <c r="U232" s="13">
        <f>IF(Table2[[#This Row],[Avg_Temperature(°C)]]="",IFERROR((Table2[[#This Row],[Max_Temperature(°C)]]+Table2[[#This Row],[Min_Temperature(°C)]])/2,""),Table2[[#This Row],[Avg_Temperature(°C)]])</f>
        <v>25.408000000000001</v>
      </c>
      <c r="V232" s="13">
        <v>32.436999999999998</v>
      </c>
      <c r="W232" s="13">
        <f>IF(Table2[[#This Row],[Max_Temperature(°C)]]="",_xlfn.XLOOKUP(Table2[[#This Row],[State]],'pivot tables'!$T$2:$T$33,'pivot tables'!$V$2:$V$33),Table2[[#This Row],[Max_Temperature(°C)]])</f>
        <v>32.436999999999998</v>
      </c>
      <c r="X232" s="13">
        <v>19.951000000000001</v>
      </c>
      <c r="Y232" s="31">
        <f>IF(Table2[[#This Row],[Min_Temperature(°C)]]="",_xlfn.XLOOKUP(Table2[[#This Row],[State]],'pivot tables'!$T$2:$T$33,'pivot tables'!$W$2:$W$33),Table2[[#This Row],[Min_Temperature(°C)]])</f>
        <v>19.951000000000001</v>
      </c>
    </row>
    <row r="233" spans="1:25" x14ac:dyDescent="0.3">
      <c r="A233" s="5" t="s">
        <v>32</v>
      </c>
      <c r="B233" s="4">
        <v>2014</v>
      </c>
      <c r="C233" s="5" t="s">
        <v>705</v>
      </c>
      <c r="D233" s="5" t="str">
        <f>PROPER(TRIM(Table2[[#This Row],[Season]]))</f>
        <v>Whole Year</v>
      </c>
      <c r="E233" s="5" t="str">
        <f>IF(Table2[[#This Row],[Season]]="",_xlfn.XLOOKUP(Table2[[#This Row],[State]],'pivot tables'!$F$3:$F$33,'pivot tables'!$G$3:$G$33),Table2[[#This Row],[Season]])</f>
        <v>Whole Year</v>
      </c>
      <c r="F233" s="5" t="s">
        <v>41</v>
      </c>
      <c r="G233" s="16"/>
      <c r="H233" s="16" t="str">
        <f>IF(Table2[[#This Row],[Area(hectare)]]="",IFERROR(Table2[[#This Row],[Production(Tones)]]/Table2[[#This Row],[Yield blanks]],""),Table2[[#This Row],[Area(hectare)]])</f>
        <v/>
      </c>
      <c r="I233" s="16">
        <v>0</v>
      </c>
      <c r="J233" s="16">
        <f>IF(Table2[[#This Row],[Production(Tones)]]="",Table2[[#This Row],[Area Blanks]]*Table2[[#This Row],[Yield]],Table2[[#This Row],[Production(Tones)]])</f>
        <v>0</v>
      </c>
      <c r="K233" s="13">
        <v>3046.4</v>
      </c>
      <c r="L233" s="13">
        <f>IF(Table2[[#This Row],[Annual_Rainfall(mm)]]="",_xlfn.XLOOKUP(Table2[[#This Row],[State]],'pivot tables'!$J$3:$J$32,'pivot tables'!$K$3:$K$32),Table2[[#This Row],[Annual_Rainfall(mm)]])</f>
        <v>3046.4</v>
      </c>
      <c r="M233" s="13" t="str">
        <f>Table2[[#This Row],[Crop]]&amp;Table2[[#This Row],[State]]</f>
        <v>UradKerala</v>
      </c>
      <c r="N233" s="13">
        <v>60836.88</v>
      </c>
      <c r="O233" s="13">
        <f>IF(Table2[[#This Row],[Fertilizer(kg)]]="",_xlfn.XLOOKUP(Table2[[#This Row],[crop&amp;state]],'pivot tables'!$O$3:$O$151,'pivot tables'!$P$3:$P$151),Table2[[#This Row],[Fertilizer(kg)]])</f>
        <v>60836.88</v>
      </c>
      <c r="P233" s="13">
        <v>132.99</v>
      </c>
      <c r="Q233" s="13">
        <f>IF(Table2[[#This Row],[Pesticide(kg)]]="",_xlfn.XLOOKUP(Table2[[#This Row],[crop&amp;state]],'pivot tables'!$O$3:$O$151,'pivot tables'!$Q$3:$Q$151),Table2[[#This Row],[Pesticide(kg)]])</f>
        <v>132.99</v>
      </c>
      <c r="R233" s="13">
        <v>0</v>
      </c>
      <c r="S233" s="13">
        <f>IF(Table2[[#This Row],[Yield]]="",IFERROR(Table2[[#This Row],[Production(Tones)]]/Table2[[#This Row],[Area(hectare)]],""),Table2[[#This Row],[Yield]])</f>
        <v>0</v>
      </c>
      <c r="T233" s="13">
        <v>25.408000000000001</v>
      </c>
      <c r="U233" s="13">
        <f>IF(Table2[[#This Row],[Avg_Temperature(°C)]]="",IFERROR((Table2[[#This Row],[Max_Temperature(°C)]]+Table2[[#This Row],[Min_Temperature(°C)]])/2,""),Table2[[#This Row],[Avg_Temperature(°C)]])</f>
        <v>25.408000000000001</v>
      </c>
      <c r="V233" s="13">
        <v>32.436999999999998</v>
      </c>
      <c r="W233" s="13">
        <f>IF(Table2[[#This Row],[Max_Temperature(°C)]]="",_xlfn.XLOOKUP(Table2[[#This Row],[State]],'pivot tables'!$T$2:$T$33,'pivot tables'!$V$2:$V$33),Table2[[#This Row],[Max_Temperature(°C)]])</f>
        <v>32.436999999999998</v>
      </c>
      <c r="X233" s="13">
        <v>19.951000000000001</v>
      </c>
      <c r="Y233" s="31">
        <f>IF(Table2[[#This Row],[Min_Temperature(°C)]]="",_xlfn.XLOOKUP(Table2[[#This Row],[State]],'pivot tables'!$T$2:$T$33,'pivot tables'!$W$2:$W$33),Table2[[#This Row],[Min_Temperature(°C)]])</f>
        <v>19.951000000000001</v>
      </c>
    </row>
    <row r="234" spans="1:25" x14ac:dyDescent="0.3">
      <c r="A234" s="5" t="s">
        <v>20</v>
      </c>
      <c r="B234" s="4">
        <v>2014</v>
      </c>
      <c r="C234" s="5" t="s">
        <v>705</v>
      </c>
      <c r="D234" s="5" t="str">
        <f>PROPER(TRIM(Table2[[#This Row],[Season]]))</f>
        <v>Whole Year</v>
      </c>
      <c r="E234" s="5" t="str">
        <f>IF(Table2[[#This Row],[Season]]="",_xlfn.XLOOKUP(Table2[[#This Row],[State]],'pivot tables'!$F$3:$F$33,'pivot tables'!$G$3:$G$33),Table2[[#This Row],[Season]])</f>
        <v>Whole Year</v>
      </c>
      <c r="F234" s="5" t="s">
        <v>41</v>
      </c>
      <c r="G234" s="16">
        <v>1</v>
      </c>
      <c r="H234" s="16">
        <f>IF(Table2[[#This Row],[Area(hectare)]]="",IFERROR(Table2[[#This Row],[Production(Tones)]]/Table2[[#This Row],[Yield blanks]],""),Table2[[#This Row],[Area(hectare)]])</f>
        <v>1</v>
      </c>
      <c r="I234" s="16">
        <v>3</v>
      </c>
      <c r="J234" s="16">
        <f>IF(Table2[[#This Row],[Production(Tones)]]="",Table2[[#This Row],[Area Blanks]]*Table2[[#This Row],[Yield]],Table2[[#This Row],[Production(Tones)]])</f>
        <v>3</v>
      </c>
      <c r="K234" s="13">
        <v>3046.4</v>
      </c>
      <c r="L234" s="13">
        <f>IF(Table2[[#This Row],[Annual_Rainfall(mm)]]="",_xlfn.XLOOKUP(Table2[[#This Row],[State]],'pivot tables'!$J$3:$J$32,'pivot tables'!$K$3:$K$32),Table2[[#This Row],[Annual_Rainfall(mm)]])</f>
        <v>3046.4</v>
      </c>
      <c r="M234" s="13" t="str">
        <f>Table2[[#This Row],[Crop]]&amp;Table2[[#This Row],[State]]</f>
        <v>WheatKerala</v>
      </c>
      <c r="N234" s="13">
        <v>150.96</v>
      </c>
      <c r="O234" s="13">
        <f>IF(Table2[[#This Row],[Fertilizer(kg)]]="",_xlfn.XLOOKUP(Table2[[#This Row],[crop&amp;state]],'pivot tables'!$O$3:$O$151,'pivot tables'!$P$3:$P$151),Table2[[#This Row],[Fertilizer(kg)]])</f>
        <v>150.96</v>
      </c>
      <c r="P234" s="13">
        <v>0.33</v>
      </c>
      <c r="Q234" s="13">
        <f>IF(Table2[[#This Row],[Pesticide(kg)]]="",_xlfn.XLOOKUP(Table2[[#This Row],[crop&amp;state]],'pivot tables'!$O$3:$O$151,'pivot tables'!$Q$3:$Q$151),Table2[[#This Row],[Pesticide(kg)]])</f>
        <v>0.33</v>
      </c>
      <c r="R234" s="13">
        <v>3</v>
      </c>
      <c r="S234" s="13">
        <f>IF(Table2[[#This Row],[Yield]]="",IFERROR(Table2[[#This Row],[Production(Tones)]]/Table2[[#This Row],[Area(hectare)]],""),Table2[[#This Row],[Yield]])</f>
        <v>3</v>
      </c>
      <c r="T234" s="13">
        <v>25.408000000000001</v>
      </c>
      <c r="U234" s="13">
        <f>IF(Table2[[#This Row],[Avg_Temperature(°C)]]="",IFERROR((Table2[[#This Row],[Max_Temperature(°C)]]+Table2[[#This Row],[Min_Temperature(°C)]])/2,""),Table2[[#This Row],[Avg_Temperature(°C)]])</f>
        <v>25.408000000000001</v>
      </c>
      <c r="V234" s="13">
        <v>32.436999999999998</v>
      </c>
      <c r="W234" s="13">
        <f>IF(Table2[[#This Row],[Max_Temperature(°C)]]="",_xlfn.XLOOKUP(Table2[[#This Row],[State]],'pivot tables'!$T$2:$T$33,'pivot tables'!$V$2:$V$33),Table2[[#This Row],[Max_Temperature(°C)]])</f>
        <v>32.436999999999998</v>
      </c>
      <c r="X234" s="13">
        <v>19.951000000000001</v>
      </c>
      <c r="Y234" s="31">
        <f>IF(Table2[[#This Row],[Min_Temperature(°C)]]="",_xlfn.XLOOKUP(Table2[[#This Row],[State]],'pivot tables'!$T$2:$T$33,'pivot tables'!$W$2:$W$33),Table2[[#This Row],[Min_Temperature(°C)]])</f>
        <v>19.951000000000001</v>
      </c>
    </row>
    <row r="235" spans="1:25" x14ac:dyDescent="0.3">
      <c r="A235" s="5" t="s">
        <v>13</v>
      </c>
      <c r="B235" s="4">
        <v>2014</v>
      </c>
      <c r="C235" s="5" t="s">
        <v>176</v>
      </c>
      <c r="D235" s="5" t="str">
        <f>PROPER(TRIM(Table2[[#This Row],[Season]]))</f>
        <v>Autumn</v>
      </c>
      <c r="E235" s="5" t="str">
        <f>IF(Table2[[#This Row],[Season]]="",_xlfn.XLOOKUP(Table2[[#This Row],[State]],'pivot tables'!$F$3:$F$33,'pivot tables'!$G$3:$G$33),Table2[[#This Row],[Season]])</f>
        <v>Autumn</v>
      </c>
      <c r="F235" s="5" t="s">
        <v>26</v>
      </c>
      <c r="G235" s="16">
        <v>33102</v>
      </c>
      <c r="H235" s="16">
        <f>IF(Table2[[#This Row],[Area(hectare)]]="",IFERROR(Table2[[#This Row],[Production(Tones)]]/Table2[[#This Row],[Yield blanks]],""),Table2[[#This Row],[Area(hectare)]])</f>
        <v>33102</v>
      </c>
      <c r="I235" s="16">
        <v>76631</v>
      </c>
      <c r="J235" s="16">
        <f>IF(Table2[[#This Row],[Production(Tones)]]="",Table2[[#This Row],[Area Blanks]]*Table2[[#This Row],[Yield]],Table2[[#This Row],[Production(Tones)]])</f>
        <v>76631</v>
      </c>
      <c r="K235" s="13">
        <v>3484.4</v>
      </c>
      <c r="L235" s="13">
        <f>IF(Table2[[#This Row],[Annual_Rainfall(mm)]]="",_xlfn.XLOOKUP(Table2[[#This Row],[State]],'pivot tables'!$J$3:$J$32,'pivot tables'!$K$3:$K$32),Table2[[#This Row],[Annual_Rainfall(mm)]])</f>
        <v>3484.4</v>
      </c>
      <c r="M235" s="13" t="str">
        <f>Table2[[#This Row],[Crop]]&amp;Table2[[#This Row],[State]]</f>
        <v>RiceMeghalaya</v>
      </c>
      <c r="N235" s="13">
        <v>4997077.92</v>
      </c>
      <c r="O235" s="13">
        <f>IF(Table2[[#This Row],[Fertilizer(kg)]]="",_xlfn.XLOOKUP(Table2[[#This Row],[crop&amp;state]],'pivot tables'!$O$3:$O$151,'pivot tables'!$P$3:$P$151),Table2[[#This Row],[Fertilizer(kg)]])</f>
        <v>4997077.92</v>
      </c>
      <c r="P235" s="13">
        <v>10923.66</v>
      </c>
      <c r="Q235" s="13">
        <f>IF(Table2[[#This Row],[Pesticide(kg)]]="",_xlfn.XLOOKUP(Table2[[#This Row],[crop&amp;state]],'pivot tables'!$O$3:$O$151,'pivot tables'!$Q$3:$Q$151),Table2[[#This Row],[Pesticide(kg)]])</f>
        <v>10923.66</v>
      </c>
      <c r="R235" s="13">
        <v>2.5070000000000001</v>
      </c>
      <c r="S235" s="13">
        <f>IF(Table2[[#This Row],[Yield]]="",IFERROR(Table2[[#This Row],[Production(Tones)]]/Table2[[#This Row],[Area(hectare)]],""),Table2[[#This Row],[Yield]])</f>
        <v>2.5070000000000001</v>
      </c>
      <c r="T235" s="13">
        <v>19.414000000000001</v>
      </c>
      <c r="U235" s="13">
        <f>IF(Table2[[#This Row],[Avg_Temperature(°C)]]="",IFERROR((Table2[[#This Row],[Max_Temperature(°C)]]+Table2[[#This Row],[Min_Temperature(°C)]])/2,""),Table2[[#This Row],[Avg_Temperature(°C)]])</f>
        <v>19.414000000000001</v>
      </c>
      <c r="V235" s="13">
        <v>27.19</v>
      </c>
      <c r="W235" s="13">
        <f>IF(Table2[[#This Row],[Max_Temperature(°C)]]="",_xlfn.XLOOKUP(Table2[[#This Row],[State]],'pivot tables'!$T$2:$T$33,'pivot tables'!$V$2:$V$33),Table2[[#This Row],[Max_Temperature(°C)]])</f>
        <v>27.19</v>
      </c>
      <c r="X235" s="13">
        <v>12.108000000000001</v>
      </c>
      <c r="Y235" s="31">
        <f>IF(Table2[[#This Row],[Min_Temperature(°C)]]="",_xlfn.XLOOKUP(Table2[[#This Row],[State]],'pivot tables'!$T$2:$T$33,'pivot tables'!$W$2:$W$33),Table2[[#This Row],[Min_Temperature(°C)]])</f>
        <v>12.108000000000001</v>
      </c>
    </row>
    <row r="236" spans="1:25" x14ac:dyDescent="0.3">
      <c r="A236" s="5" t="s">
        <v>13</v>
      </c>
      <c r="B236" s="4">
        <v>2014</v>
      </c>
      <c r="C236" s="5" t="s">
        <v>27</v>
      </c>
      <c r="D236" s="5" t="str">
        <f>PROPER(TRIM(Table2[[#This Row],[Season]]))</f>
        <v>Rabi</v>
      </c>
      <c r="E236" s="5" t="str">
        <f>IF(Table2[[#This Row],[Season]]="",_xlfn.XLOOKUP(Table2[[#This Row],[State]],'pivot tables'!$F$3:$F$33,'pivot tables'!$G$3:$G$33),Table2[[#This Row],[Season]])</f>
        <v>Rabi</v>
      </c>
      <c r="F236" s="5" t="s">
        <v>26</v>
      </c>
      <c r="G236" s="16">
        <v>13620</v>
      </c>
      <c r="H236" s="16">
        <f>IF(Table2[[#This Row],[Area(hectare)]]="",IFERROR(Table2[[#This Row],[Production(Tones)]]/Table2[[#This Row],[Yield blanks]],""),Table2[[#This Row],[Area(hectare)]])</f>
        <v>13620</v>
      </c>
      <c r="I236" s="16">
        <v>62687</v>
      </c>
      <c r="J236" s="16">
        <f>IF(Table2[[#This Row],[Production(Tones)]]="",Table2[[#This Row],[Area Blanks]]*Table2[[#This Row],[Yield]],Table2[[#This Row],[Production(Tones)]])</f>
        <v>62687</v>
      </c>
      <c r="K236" s="13">
        <v>3484.4</v>
      </c>
      <c r="L236" s="13">
        <f>IF(Table2[[#This Row],[Annual_Rainfall(mm)]]="",_xlfn.XLOOKUP(Table2[[#This Row],[State]],'pivot tables'!$J$3:$J$32,'pivot tables'!$K$3:$K$32),Table2[[#This Row],[Annual_Rainfall(mm)]])</f>
        <v>3484.4</v>
      </c>
      <c r="M236" s="13" t="str">
        <f>Table2[[#This Row],[Crop]]&amp;Table2[[#This Row],[State]]</f>
        <v>RiceMeghalaya</v>
      </c>
      <c r="N236" s="13">
        <v>2056075.2</v>
      </c>
      <c r="O236" s="13">
        <f>IF(Table2[[#This Row],[Fertilizer(kg)]]="",_xlfn.XLOOKUP(Table2[[#This Row],[crop&amp;state]],'pivot tables'!$O$3:$O$151,'pivot tables'!$P$3:$P$151),Table2[[#This Row],[Fertilizer(kg)]])</f>
        <v>2056075.2</v>
      </c>
      <c r="P236" s="13">
        <v>4494.6000000000004</v>
      </c>
      <c r="Q236" s="13">
        <f>IF(Table2[[#This Row],[Pesticide(kg)]]="",_xlfn.XLOOKUP(Table2[[#This Row],[crop&amp;state]],'pivot tables'!$O$3:$O$151,'pivot tables'!$Q$3:$Q$151),Table2[[#This Row],[Pesticide(kg)]])</f>
        <v>4494.6000000000004</v>
      </c>
      <c r="R236" s="13">
        <v>2.5049999999999999</v>
      </c>
      <c r="S236" s="13">
        <f>IF(Table2[[#This Row],[Yield]]="",IFERROR(Table2[[#This Row],[Production(Tones)]]/Table2[[#This Row],[Area(hectare)]],""),Table2[[#This Row],[Yield]])</f>
        <v>2.5049999999999999</v>
      </c>
      <c r="T236" s="13">
        <v>19.414000000000001</v>
      </c>
      <c r="U236" s="13">
        <f>IF(Table2[[#This Row],[Avg_Temperature(°C)]]="",IFERROR((Table2[[#This Row],[Max_Temperature(°C)]]+Table2[[#This Row],[Min_Temperature(°C)]])/2,""),Table2[[#This Row],[Avg_Temperature(°C)]])</f>
        <v>19.414000000000001</v>
      </c>
      <c r="V236" s="13">
        <v>27.19</v>
      </c>
      <c r="W236" s="13">
        <f>IF(Table2[[#This Row],[Max_Temperature(°C)]]="",_xlfn.XLOOKUP(Table2[[#This Row],[State]],'pivot tables'!$T$2:$T$33,'pivot tables'!$V$2:$V$33),Table2[[#This Row],[Max_Temperature(°C)]])</f>
        <v>27.19</v>
      </c>
      <c r="X236" s="13">
        <v>12.108000000000001</v>
      </c>
      <c r="Y236" s="31">
        <f>IF(Table2[[#This Row],[Min_Temperature(°C)]]="",_xlfn.XLOOKUP(Table2[[#This Row],[State]],'pivot tables'!$T$2:$T$33,'pivot tables'!$W$2:$W$33),Table2[[#This Row],[Min_Temperature(°C)]])</f>
        <v>12.108000000000001</v>
      </c>
    </row>
    <row r="237" spans="1:25" x14ac:dyDescent="0.3">
      <c r="A237" s="5" t="s">
        <v>13</v>
      </c>
      <c r="B237" s="4">
        <v>2014</v>
      </c>
      <c r="C237" s="5" t="s">
        <v>324</v>
      </c>
      <c r="D237" s="5" t="str">
        <f>PROPER(TRIM(Table2[[#This Row],[Season]]))</f>
        <v>Winter</v>
      </c>
      <c r="E237" s="5" t="str">
        <f>IF(Table2[[#This Row],[Season]]="",_xlfn.XLOOKUP(Table2[[#This Row],[State]],'pivot tables'!$F$3:$F$33,'pivot tables'!$G$3:$G$33),Table2[[#This Row],[Season]])</f>
        <v>Winter</v>
      </c>
      <c r="F237" s="5" t="s">
        <v>26</v>
      </c>
      <c r="G237" s="16">
        <v>63601</v>
      </c>
      <c r="H237" s="16">
        <f>IF(Table2[[#This Row],[Area(hectare)]]="",IFERROR(Table2[[#This Row],[Production(Tones)]]/Table2[[#This Row],[Yield blanks]],""),Table2[[#This Row],[Area(hectare)]])</f>
        <v>63601</v>
      </c>
      <c r="I237" s="16">
        <v>0</v>
      </c>
      <c r="J237" s="16">
        <f>IF(Table2[[#This Row],[Production(Tones)]]="",Table2[[#This Row],[Area Blanks]]*Table2[[#This Row],[Yield]],Table2[[#This Row],[Production(Tones)]])</f>
        <v>0</v>
      </c>
      <c r="K237" s="13">
        <v>3484.4</v>
      </c>
      <c r="L237" s="13">
        <f>IF(Table2[[#This Row],[Annual_Rainfall(mm)]]="",_xlfn.XLOOKUP(Table2[[#This Row],[State]],'pivot tables'!$J$3:$J$32,'pivot tables'!$K$3:$K$32),Table2[[#This Row],[Annual_Rainfall(mm)]])</f>
        <v>3484.4</v>
      </c>
      <c r="M237" s="13" t="str">
        <f>Table2[[#This Row],[Crop]]&amp;Table2[[#This Row],[State]]</f>
        <v>RiceMeghalaya</v>
      </c>
      <c r="N237" s="13">
        <v>9601206.9600000009</v>
      </c>
      <c r="O237" s="13">
        <f>IF(Table2[[#This Row],[Fertilizer(kg)]]="",_xlfn.XLOOKUP(Table2[[#This Row],[crop&amp;state]],'pivot tables'!$O$3:$O$151,'pivot tables'!$P$3:$P$151),Table2[[#This Row],[Fertilizer(kg)]])</f>
        <v>9601206.9600000009</v>
      </c>
      <c r="P237" s="13">
        <v>20988.33</v>
      </c>
      <c r="Q237" s="13">
        <f>IF(Table2[[#This Row],[Pesticide(kg)]]="",_xlfn.XLOOKUP(Table2[[#This Row],[crop&amp;state]],'pivot tables'!$O$3:$O$151,'pivot tables'!$Q$3:$Q$151),Table2[[#This Row],[Pesticide(kg)]])</f>
        <v>20988.33</v>
      </c>
      <c r="R237" s="13">
        <v>2.319</v>
      </c>
      <c r="S237" s="13">
        <f>IF(Table2[[#This Row],[Yield]]="",IFERROR(Table2[[#This Row],[Production(Tones)]]/Table2[[#This Row],[Area(hectare)]],""),Table2[[#This Row],[Yield]])</f>
        <v>2.319</v>
      </c>
      <c r="T237" s="13">
        <v>19.414000000000001</v>
      </c>
      <c r="U237" s="13">
        <f>IF(Table2[[#This Row],[Avg_Temperature(°C)]]="",IFERROR((Table2[[#This Row],[Max_Temperature(°C)]]+Table2[[#This Row],[Min_Temperature(°C)]])/2,""),Table2[[#This Row],[Avg_Temperature(°C)]])</f>
        <v>19.414000000000001</v>
      </c>
      <c r="V237" s="13">
        <v>27.19</v>
      </c>
      <c r="W237" s="13">
        <f>IF(Table2[[#This Row],[Max_Temperature(°C)]]="",_xlfn.XLOOKUP(Table2[[#This Row],[State]],'pivot tables'!$T$2:$T$33,'pivot tables'!$V$2:$V$33),Table2[[#This Row],[Max_Temperature(°C)]])</f>
        <v>27.19</v>
      </c>
      <c r="X237" s="13">
        <v>12.108000000000001</v>
      </c>
      <c r="Y237" s="31">
        <f>IF(Table2[[#This Row],[Min_Temperature(°C)]]="",_xlfn.XLOOKUP(Table2[[#This Row],[State]],'pivot tables'!$T$2:$T$33,'pivot tables'!$W$2:$W$33),Table2[[#This Row],[Min_Temperature(°C)]])</f>
        <v>12.108000000000001</v>
      </c>
    </row>
    <row r="238" spans="1:25" x14ac:dyDescent="0.3">
      <c r="A238" s="5" t="s">
        <v>18</v>
      </c>
      <c r="B238" s="4">
        <v>2014</v>
      </c>
      <c r="C238" s="5" t="s">
        <v>705</v>
      </c>
      <c r="D238" s="5" t="str">
        <f>PROPER(TRIM(Table2[[#This Row],[Season]]))</f>
        <v>Whole Year</v>
      </c>
      <c r="E238" s="5" t="str">
        <f>IF(Table2[[#This Row],[Season]]="",_xlfn.XLOOKUP(Table2[[#This Row],[State]],'pivot tables'!$F$3:$F$33,'pivot tables'!$G$3:$G$33),Table2[[#This Row],[Season]])</f>
        <v>Whole Year</v>
      </c>
      <c r="F238" s="5" t="s">
        <v>26</v>
      </c>
      <c r="G238" s="16">
        <v>111</v>
      </c>
      <c r="H238" s="16">
        <f>IF(Table2[[#This Row],[Area(hectare)]]="",IFERROR(Table2[[#This Row],[Production(Tones)]]/Table2[[#This Row],[Yield blanks]],""),Table2[[#This Row],[Area(hectare)]])</f>
        <v>111</v>
      </c>
      <c r="I238" s="16">
        <v>338</v>
      </c>
      <c r="J238" s="16">
        <f>IF(Table2[[#This Row],[Production(Tones)]]="",Table2[[#This Row],[Area Blanks]]*Table2[[#This Row],[Yield]],Table2[[#This Row],[Production(Tones)]])</f>
        <v>338</v>
      </c>
      <c r="K238" s="13">
        <v>3484.4</v>
      </c>
      <c r="L238" s="13">
        <f>IF(Table2[[#This Row],[Annual_Rainfall(mm)]]="",_xlfn.XLOOKUP(Table2[[#This Row],[State]],'pivot tables'!$J$3:$J$32,'pivot tables'!$K$3:$K$32),Table2[[#This Row],[Annual_Rainfall(mm)]])</f>
        <v>3484.4</v>
      </c>
      <c r="M238" s="13" t="str">
        <f>Table2[[#This Row],[Crop]]&amp;Table2[[#This Row],[State]]</f>
        <v>SugarcaneMeghalaya</v>
      </c>
      <c r="N238" s="13">
        <v>16756.560000000001</v>
      </c>
      <c r="O238" s="13">
        <f>IF(Table2[[#This Row],[Fertilizer(kg)]]="",_xlfn.XLOOKUP(Table2[[#This Row],[crop&amp;state]],'pivot tables'!$O$3:$O$151,'pivot tables'!$P$3:$P$151),Table2[[#This Row],[Fertilizer(kg)]])</f>
        <v>16756.560000000001</v>
      </c>
      <c r="P238" s="13">
        <v>36.630000000000003</v>
      </c>
      <c r="Q238" s="13">
        <f>IF(Table2[[#This Row],[Pesticide(kg)]]="",_xlfn.XLOOKUP(Table2[[#This Row],[crop&amp;state]],'pivot tables'!$O$3:$O$151,'pivot tables'!$Q$3:$Q$151),Table2[[#This Row],[Pesticide(kg)]])</f>
        <v>36.630000000000003</v>
      </c>
      <c r="R238" s="13">
        <v>2.7010000000000001</v>
      </c>
      <c r="S238" s="13">
        <f>IF(Table2[[#This Row],[Yield]]="",IFERROR(Table2[[#This Row],[Production(Tones)]]/Table2[[#This Row],[Area(hectare)]],""),Table2[[#This Row],[Yield]])</f>
        <v>2.7010000000000001</v>
      </c>
      <c r="T238" s="13">
        <v>19.414000000000001</v>
      </c>
      <c r="U238" s="13">
        <f>IF(Table2[[#This Row],[Avg_Temperature(°C)]]="",IFERROR((Table2[[#This Row],[Max_Temperature(°C)]]+Table2[[#This Row],[Min_Temperature(°C)]])/2,""),Table2[[#This Row],[Avg_Temperature(°C)]])</f>
        <v>19.414000000000001</v>
      </c>
      <c r="V238" s="13">
        <v>27.19</v>
      </c>
      <c r="W238" s="13">
        <f>IF(Table2[[#This Row],[Max_Temperature(°C)]]="",_xlfn.XLOOKUP(Table2[[#This Row],[State]],'pivot tables'!$T$2:$T$33,'pivot tables'!$V$2:$V$33),Table2[[#This Row],[Max_Temperature(°C)]])</f>
        <v>27.19</v>
      </c>
      <c r="X238" s="13">
        <v>12.108000000000001</v>
      </c>
      <c r="Y238" s="31">
        <f>IF(Table2[[#This Row],[Min_Temperature(°C)]]="",_xlfn.XLOOKUP(Table2[[#This Row],[State]],'pivot tables'!$T$2:$T$33,'pivot tables'!$W$2:$W$33),Table2[[#This Row],[Min_Temperature(°C)]])</f>
        <v>12.108000000000001</v>
      </c>
    </row>
    <row r="239" spans="1:25" x14ac:dyDescent="0.3">
      <c r="A239" s="5" t="s">
        <v>20</v>
      </c>
      <c r="B239" s="4">
        <v>2014</v>
      </c>
      <c r="C239" s="5" t="s">
        <v>27</v>
      </c>
      <c r="D239" s="5" t="str">
        <f>PROPER(TRIM(Table2[[#This Row],[Season]]))</f>
        <v>Rabi</v>
      </c>
      <c r="E239" s="5" t="str">
        <f>IF(Table2[[#This Row],[Season]]="",_xlfn.XLOOKUP(Table2[[#This Row],[State]],'pivot tables'!$F$3:$F$33,'pivot tables'!$G$3:$G$33),Table2[[#This Row],[Season]])</f>
        <v>Rabi</v>
      </c>
      <c r="F239" s="5" t="s">
        <v>26</v>
      </c>
      <c r="G239" s="16">
        <v>442</v>
      </c>
      <c r="H239" s="16">
        <f>IF(Table2[[#This Row],[Area(hectare)]]="",IFERROR(Table2[[#This Row],[Production(Tones)]]/Table2[[#This Row],[Yield blanks]],""),Table2[[#This Row],[Area(hectare)]])</f>
        <v>442</v>
      </c>
      <c r="I239" s="16">
        <v>844</v>
      </c>
      <c r="J239" s="16">
        <f>IF(Table2[[#This Row],[Production(Tones)]]="",Table2[[#This Row],[Area Blanks]]*Table2[[#This Row],[Yield]],Table2[[#This Row],[Production(Tones)]])</f>
        <v>844</v>
      </c>
      <c r="K239" s="13">
        <v>3484.4</v>
      </c>
      <c r="L239" s="13">
        <f>IF(Table2[[#This Row],[Annual_Rainfall(mm)]]="",_xlfn.XLOOKUP(Table2[[#This Row],[State]],'pivot tables'!$J$3:$J$32,'pivot tables'!$K$3:$K$32),Table2[[#This Row],[Annual_Rainfall(mm)]])</f>
        <v>3484.4</v>
      </c>
      <c r="M239" s="13" t="str">
        <f>Table2[[#This Row],[Crop]]&amp;Table2[[#This Row],[State]]</f>
        <v>WheatMeghalaya</v>
      </c>
      <c r="N239" s="13">
        <v>66724.320000000007</v>
      </c>
      <c r="O239" s="13">
        <f>IF(Table2[[#This Row],[Fertilizer(kg)]]="",_xlfn.XLOOKUP(Table2[[#This Row],[crop&amp;state]],'pivot tables'!$O$3:$O$151,'pivot tables'!$P$3:$P$151),Table2[[#This Row],[Fertilizer(kg)]])</f>
        <v>66724.320000000007</v>
      </c>
      <c r="P239" s="13">
        <v>145.86000000000001</v>
      </c>
      <c r="Q239" s="13">
        <f>IF(Table2[[#This Row],[Pesticide(kg)]]="",_xlfn.XLOOKUP(Table2[[#This Row],[crop&amp;state]],'pivot tables'!$O$3:$O$151,'pivot tables'!$Q$3:$Q$151),Table2[[#This Row],[Pesticide(kg)]])</f>
        <v>145.86000000000001</v>
      </c>
      <c r="R239" s="13">
        <v>1.5680000000000001</v>
      </c>
      <c r="S239" s="13">
        <f>IF(Table2[[#This Row],[Yield]]="",IFERROR(Table2[[#This Row],[Production(Tones)]]/Table2[[#This Row],[Area(hectare)]],""),Table2[[#This Row],[Yield]])</f>
        <v>1.5680000000000001</v>
      </c>
      <c r="T239" s="13"/>
      <c r="U239" s="13">
        <f>IF(Table2[[#This Row],[Avg_Temperature(°C)]]="",IFERROR((Table2[[#This Row],[Max_Temperature(°C)]]+Table2[[#This Row],[Min_Temperature(°C)]])/2,""),Table2[[#This Row],[Avg_Temperature(°C)]])</f>
        <v>19.649000000000001</v>
      </c>
      <c r="V239" s="13">
        <v>27.19</v>
      </c>
      <c r="W239" s="13">
        <f>IF(Table2[[#This Row],[Max_Temperature(°C)]]="",_xlfn.XLOOKUP(Table2[[#This Row],[State]],'pivot tables'!$T$2:$T$33,'pivot tables'!$V$2:$V$33),Table2[[#This Row],[Max_Temperature(°C)]])</f>
        <v>27.19</v>
      </c>
      <c r="X239" s="13">
        <v>12.108000000000001</v>
      </c>
      <c r="Y239" s="31">
        <f>IF(Table2[[#This Row],[Min_Temperature(°C)]]="",_xlfn.XLOOKUP(Table2[[#This Row],[State]],'pivot tables'!$T$2:$T$33,'pivot tables'!$W$2:$W$33),Table2[[#This Row],[Min_Temperature(°C)]])</f>
        <v>12.108000000000001</v>
      </c>
    </row>
    <row r="240" spans="1:25" x14ac:dyDescent="0.3">
      <c r="A240" s="5" t="s">
        <v>22</v>
      </c>
      <c r="B240" s="4">
        <v>2014</v>
      </c>
      <c r="C240" s="5" t="s">
        <v>49</v>
      </c>
      <c r="D240" s="5" t="str">
        <f>PROPER(TRIM(Table2[[#This Row],[Season]]))</f>
        <v>Kharif</v>
      </c>
      <c r="E240" s="5" t="str">
        <f>IF(Table2[[#This Row],[Season]]="",_xlfn.XLOOKUP(Table2[[#This Row],[State]],'pivot tables'!$F$3:$F$33,'pivot tables'!$G$3:$G$33),Table2[[#This Row],[Season]])</f>
        <v>Kharif</v>
      </c>
      <c r="F240" s="5" t="s">
        <v>80</v>
      </c>
      <c r="G240" s="16">
        <v>74309</v>
      </c>
      <c r="H240" s="16">
        <f>IF(Table2[[#This Row],[Area(hectare)]]="",IFERROR(Table2[[#This Row],[Production(Tones)]]/Table2[[#This Row],[Yield blanks]],""),Table2[[#This Row],[Area(hectare)]])</f>
        <v>74309</v>
      </c>
      <c r="I240" s="16">
        <v>223204</v>
      </c>
      <c r="J240" s="16">
        <f>IF(Table2[[#This Row],[Production(Tones)]]="",Table2[[#This Row],[Area Blanks]]*Table2[[#This Row],[Yield]],Table2[[#This Row],[Production(Tones)]])</f>
        <v>223204</v>
      </c>
      <c r="K240" s="13">
        <v>911.3</v>
      </c>
      <c r="L240" s="13">
        <f>IF(Table2[[#This Row],[Annual_Rainfall(mm)]]="",_xlfn.XLOOKUP(Table2[[#This Row],[State]],'pivot tables'!$J$3:$J$32,'pivot tables'!$K$3:$K$32),Table2[[#This Row],[Annual_Rainfall(mm)]])</f>
        <v>911.3</v>
      </c>
      <c r="M240" s="13" t="str">
        <f>Table2[[#This Row],[Crop]]&amp;Table2[[#This Row],[State]]</f>
        <v>RagiTamil Nadu</v>
      </c>
      <c r="N240" s="13">
        <v>11217686.640000001</v>
      </c>
      <c r="O240" s="13">
        <f>IF(Table2[[#This Row],[Fertilizer(kg)]]="",_xlfn.XLOOKUP(Table2[[#This Row],[crop&amp;state]],'pivot tables'!$O$3:$O$151,'pivot tables'!$P$3:$P$151),Table2[[#This Row],[Fertilizer(kg)]])</f>
        <v>11217686.640000001</v>
      </c>
      <c r="P240" s="13">
        <v>24521.97</v>
      </c>
      <c r="Q240" s="13">
        <f>IF(Table2[[#This Row],[Pesticide(kg)]]="",_xlfn.XLOOKUP(Table2[[#This Row],[crop&amp;state]],'pivot tables'!$O$3:$O$151,'pivot tables'!$Q$3:$Q$151),Table2[[#This Row],[Pesticide(kg)]])</f>
        <v>24521.97</v>
      </c>
      <c r="R240" s="13">
        <v>3.03</v>
      </c>
      <c r="S240" s="13">
        <f>IF(Table2[[#This Row],[Yield]]="",IFERROR(Table2[[#This Row],[Production(Tones)]]/Table2[[#This Row],[Area(hectare)]],""),Table2[[#This Row],[Yield]])</f>
        <v>3.03</v>
      </c>
      <c r="T240" s="13">
        <v>27.861000000000001</v>
      </c>
      <c r="U240" s="13">
        <f>IF(Table2[[#This Row],[Avg_Temperature(°C)]]="",IFERROR((Table2[[#This Row],[Max_Temperature(°C)]]+Table2[[#This Row],[Min_Temperature(°C)]])/2,""),Table2[[#This Row],[Avg_Temperature(°C)]])</f>
        <v>27.861000000000001</v>
      </c>
      <c r="V240" s="13">
        <v>37.475000000000001</v>
      </c>
      <c r="W240" s="13">
        <f>IF(Table2[[#This Row],[Max_Temperature(°C)]]="",_xlfn.XLOOKUP(Table2[[#This Row],[State]],'pivot tables'!$T$2:$T$33,'pivot tables'!$V$2:$V$33),Table2[[#This Row],[Max_Temperature(°C)]])</f>
        <v>37.475000000000001</v>
      </c>
      <c r="X240" s="13" t="s">
        <v>179</v>
      </c>
      <c r="Y240" s="31" t="str">
        <f>IF(Table2[[#This Row],[Min_Temperature(°C)]]="",_xlfn.XLOOKUP(Table2[[#This Row],[State]],'pivot tables'!$T$2:$T$33,'pivot tables'!$W$2:$W$33),Table2[[#This Row],[Min_Temperature(°C)]])</f>
        <v>20.25</v>
      </c>
    </row>
    <row r="241" spans="1:25" x14ac:dyDescent="0.3">
      <c r="A241" s="5" t="s">
        <v>22</v>
      </c>
      <c r="B241" s="4">
        <v>2014</v>
      </c>
      <c r="C241" s="5" t="s">
        <v>27</v>
      </c>
      <c r="D241" s="5" t="str">
        <f>PROPER(TRIM(Table2[[#This Row],[Season]]))</f>
        <v>Rabi</v>
      </c>
      <c r="E241" s="5" t="str">
        <f>IF(Table2[[#This Row],[Season]]="",_xlfn.XLOOKUP(Table2[[#This Row],[State]],'pivot tables'!$F$3:$F$33,'pivot tables'!$G$3:$G$33),Table2[[#This Row],[Season]])</f>
        <v>Rabi</v>
      </c>
      <c r="F241" s="5" t="s">
        <v>80</v>
      </c>
      <c r="G241" s="16">
        <v>30117</v>
      </c>
      <c r="H241" s="16">
        <f>IF(Table2[[#This Row],[Area(hectare)]]="",IFERROR(Table2[[#This Row],[Production(Tones)]]/Table2[[#This Row],[Yield blanks]],""),Table2[[#This Row],[Area(hectare)]])</f>
        <v>30117</v>
      </c>
      <c r="I241" s="16">
        <v>126424</v>
      </c>
      <c r="J241" s="16">
        <f>IF(Table2[[#This Row],[Production(Tones)]]="",Table2[[#This Row],[Area Blanks]]*Table2[[#This Row],[Yield]],Table2[[#This Row],[Production(Tones)]])</f>
        <v>126424</v>
      </c>
      <c r="K241" s="13">
        <v>911.3</v>
      </c>
      <c r="L241" s="13">
        <f>IF(Table2[[#This Row],[Annual_Rainfall(mm)]]="",_xlfn.XLOOKUP(Table2[[#This Row],[State]],'pivot tables'!$J$3:$J$32,'pivot tables'!$K$3:$K$32),Table2[[#This Row],[Annual_Rainfall(mm)]])</f>
        <v>911.3</v>
      </c>
      <c r="M241" s="13" t="str">
        <f>Table2[[#This Row],[Crop]]&amp;Table2[[#This Row],[State]]</f>
        <v>RagiTamil Nadu</v>
      </c>
      <c r="N241" s="13">
        <v>4546462.32</v>
      </c>
      <c r="O241" s="13">
        <f>IF(Table2[[#This Row],[Fertilizer(kg)]]="",_xlfn.XLOOKUP(Table2[[#This Row],[crop&amp;state]],'pivot tables'!$O$3:$O$151,'pivot tables'!$P$3:$P$151),Table2[[#This Row],[Fertilizer(kg)]])</f>
        <v>4546462.32</v>
      </c>
      <c r="P241" s="13">
        <v>9938.61</v>
      </c>
      <c r="Q241" s="13">
        <f>IF(Table2[[#This Row],[Pesticide(kg)]]="",_xlfn.XLOOKUP(Table2[[#This Row],[crop&amp;state]],'pivot tables'!$O$3:$O$151,'pivot tables'!$Q$3:$Q$151),Table2[[#This Row],[Pesticide(kg)]])</f>
        <v>9938.61</v>
      </c>
      <c r="R241" s="13">
        <v>4.1520000000000001</v>
      </c>
      <c r="S241" s="13">
        <f>IF(Table2[[#This Row],[Yield]]="",IFERROR(Table2[[#This Row],[Production(Tones)]]/Table2[[#This Row],[Area(hectare)]],""),Table2[[#This Row],[Yield]])</f>
        <v>4.1520000000000001</v>
      </c>
      <c r="T241" s="13">
        <v>27.861000000000001</v>
      </c>
      <c r="U241" s="13">
        <f>IF(Table2[[#This Row],[Avg_Temperature(°C)]]="",IFERROR((Table2[[#This Row],[Max_Temperature(°C)]]+Table2[[#This Row],[Min_Temperature(°C)]])/2,""),Table2[[#This Row],[Avg_Temperature(°C)]])</f>
        <v>27.861000000000001</v>
      </c>
      <c r="V241" s="13">
        <v>37.475000000000001</v>
      </c>
      <c r="W241" s="13">
        <f>IF(Table2[[#This Row],[Max_Temperature(°C)]]="",_xlfn.XLOOKUP(Table2[[#This Row],[State]],'pivot tables'!$T$2:$T$33,'pivot tables'!$V$2:$V$33),Table2[[#This Row],[Max_Temperature(°C)]])</f>
        <v>37.475000000000001</v>
      </c>
      <c r="X241" s="13">
        <v>20.25</v>
      </c>
      <c r="Y241" s="31">
        <f>IF(Table2[[#This Row],[Min_Temperature(°C)]]="",_xlfn.XLOOKUP(Table2[[#This Row],[State]],'pivot tables'!$T$2:$T$33,'pivot tables'!$W$2:$W$33),Table2[[#This Row],[Min_Temperature(°C)]])</f>
        <v>20.25</v>
      </c>
    </row>
    <row r="242" spans="1:25" x14ac:dyDescent="0.3">
      <c r="A242" s="5" t="s">
        <v>13</v>
      </c>
      <c r="B242" s="4">
        <v>2014</v>
      </c>
      <c r="C242" s="5" t="s">
        <v>49</v>
      </c>
      <c r="D242" s="5" t="str">
        <f>PROPER(TRIM(Table2[[#This Row],[Season]]))</f>
        <v>Kharif</v>
      </c>
      <c r="E242" s="5" t="str">
        <f>IF(Table2[[#This Row],[Season]]="",_xlfn.XLOOKUP(Table2[[#This Row],[State]],'pivot tables'!$F$3:$F$33,'pivot tables'!$G$3:$G$33),Table2[[#This Row],[Season]])</f>
        <v>Kharif</v>
      </c>
      <c r="F242" s="5" t="s">
        <v>80</v>
      </c>
      <c r="G242" s="16">
        <v>1794991</v>
      </c>
      <c r="H242" s="16">
        <f>IF(Table2[[#This Row],[Area(hectare)]]="",IFERROR(Table2[[#This Row],[Production(Tones)]]/Table2[[#This Row],[Yield blanks]],""),Table2[[#This Row],[Area(hectare)]])</f>
        <v>1794991</v>
      </c>
      <c r="I242" s="16">
        <v>7949437</v>
      </c>
      <c r="J242" s="16">
        <f>IF(Table2[[#This Row],[Production(Tones)]]="",Table2[[#This Row],[Area Blanks]]*Table2[[#This Row],[Yield]],Table2[[#This Row],[Production(Tones)]])</f>
        <v>7949437</v>
      </c>
      <c r="K242" s="13">
        <v>911.3</v>
      </c>
      <c r="L242" s="13">
        <f>IF(Table2[[#This Row],[Annual_Rainfall(mm)]]="",_xlfn.XLOOKUP(Table2[[#This Row],[State]],'pivot tables'!$J$3:$J$32,'pivot tables'!$K$3:$K$32),Table2[[#This Row],[Annual_Rainfall(mm)]])</f>
        <v>911.3</v>
      </c>
      <c r="M242" s="13" t="str">
        <f>Table2[[#This Row],[Crop]]&amp;Table2[[#This Row],[State]]</f>
        <v>RiceTamil Nadu</v>
      </c>
      <c r="N242" s="13"/>
      <c r="O242" s="13">
        <f>IF(Table2[[#This Row],[Fertilizer(kg)]]="",_xlfn.XLOOKUP(Table2[[#This Row],[crop&amp;state]],'pivot tables'!$O$3:$O$151,'pivot tables'!$P$3:$P$151),Table2[[#This Row],[Fertilizer(kg)]])</f>
        <v>169448503.65866667</v>
      </c>
      <c r="P242" s="13">
        <v>592347.03</v>
      </c>
      <c r="Q242" s="13">
        <f>IF(Table2[[#This Row],[Pesticide(kg)]]="",_xlfn.XLOOKUP(Table2[[#This Row],[crop&amp;state]],'pivot tables'!$O$3:$O$151,'pivot tables'!$Q$3:$Q$151),Table2[[#This Row],[Pesticide(kg)]])</f>
        <v>592347.03</v>
      </c>
      <c r="R242" s="13">
        <v>4.7300000000000004</v>
      </c>
      <c r="S242" s="13">
        <f>IF(Table2[[#This Row],[Yield]]="",IFERROR(Table2[[#This Row],[Production(Tones)]]/Table2[[#This Row],[Area(hectare)]],""),Table2[[#This Row],[Yield]])</f>
        <v>4.7300000000000004</v>
      </c>
      <c r="T242" s="13">
        <v>27.861000000000001</v>
      </c>
      <c r="U242" s="13">
        <f>IF(Table2[[#This Row],[Avg_Temperature(°C)]]="",IFERROR((Table2[[#This Row],[Max_Temperature(°C)]]+Table2[[#This Row],[Min_Temperature(°C)]])/2,""),Table2[[#This Row],[Avg_Temperature(°C)]])</f>
        <v>27.861000000000001</v>
      </c>
      <c r="V242" s="13">
        <v>37.475000000000001</v>
      </c>
      <c r="W242" s="13">
        <f>IF(Table2[[#This Row],[Max_Temperature(°C)]]="",_xlfn.XLOOKUP(Table2[[#This Row],[State]],'pivot tables'!$T$2:$T$33,'pivot tables'!$V$2:$V$33),Table2[[#This Row],[Max_Temperature(°C)]])</f>
        <v>37.475000000000001</v>
      </c>
      <c r="X242" s="13">
        <v>20.25</v>
      </c>
      <c r="Y242" s="31">
        <f>IF(Table2[[#This Row],[Min_Temperature(°C)]]="",_xlfn.XLOOKUP(Table2[[#This Row],[State]],'pivot tables'!$T$2:$T$33,'pivot tables'!$W$2:$W$33),Table2[[#This Row],[Min_Temperature(°C)]])</f>
        <v>20.25</v>
      </c>
    </row>
    <row r="243" spans="1:25" x14ac:dyDescent="0.3">
      <c r="A243" s="5" t="s">
        <v>18</v>
      </c>
      <c r="B243" s="4">
        <v>2014</v>
      </c>
      <c r="C243" s="5" t="s">
        <v>705</v>
      </c>
      <c r="D243" s="5" t="str">
        <f>PROPER(TRIM(Table2[[#This Row],[Season]]))</f>
        <v>Whole Year</v>
      </c>
      <c r="E243" s="5" t="str">
        <f>IF(Table2[[#This Row],[Season]]="",_xlfn.XLOOKUP(Table2[[#This Row],[State]],'pivot tables'!$F$3:$F$33,'pivot tables'!$G$3:$G$33),Table2[[#This Row],[Season]])</f>
        <v>Whole Year</v>
      </c>
      <c r="F243" s="5" t="s">
        <v>80</v>
      </c>
      <c r="G243" s="16">
        <v>263066</v>
      </c>
      <c r="H243" s="16">
        <f>IF(Table2[[#This Row],[Area(hectare)]]="",IFERROR(Table2[[#This Row],[Production(Tones)]]/Table2[[#This Row],[Yield blanks]],""),Table2[[#This Row],[Area(hectare)]])</f>
        <v>263066</v>
      </c>
      <c r="I243" s="16">
        <v>28092784</v>
      </c>
      <c r="J243" s="16">
        <f>IF(Table2[[#This Row],[Production(Tones)]]="",Table2[[#This Row],[Area Blanks]]*Table2[[#This Row],[Yield]],Table2[[#This Row],[Production(Tones)]])</f>
        <v>28092784</v>
      </c>
      <c r="K243" s="13">
        <v>911.3</v>
      </c>
      <c r="L243" s="13">
        <f>IF(Table2[[#This Row],[Annual_Rainfall(mm)]]="",_xlfn.XLOOKUP(Table2[[#This Row],[State]],'pivot tables'!$J$3:$J$32,'pivot tables'!$K$3:$K$32),Table2[[#This Row],[Annual_Rainfall(mm)]])</f>
        <v>911.3</v>
      </c>
      <c r="M243" s="13" t="str">
        <f>Table2[[#This Row],[Crop]]&amp;Table2[[#This Row],[State]]</f>
        <v>SugarcaneTamil Nadu</v>
      </c>
      <c r="N243" s="13">
        <v>39712443.359999999</v>
      </c>
      <c r="O243" s="13">
        <f>IF(Table2[[#This Row],[Fertilizer(kg)]]="",_xlfn.XLOOKUP(Table2[[#This Row],[crop&amp;state]],'pivot tables'!$O$3:$O$151,'pivot tables'!$P$3:$P$151),Table2[[#This Row],[Fertilizer(kg)]])</f>
        <v>39712443.359999999</v>
      </c>
      <c r="P243" s="13">
        <v>86811.78</v>
      </c>
      <c r="Q243" s="13">
        <f>IF(Table2[[#This Row],[Pesticide(kg)]]="",_xlfn.XLOOKUP(Table2[[#This Row],[crop&amp;state]],'pivot tables'!$O$3:$O$151,'pivot tables'!$Q$3:$Q$151),Table2[[#This Row],[Pesticide(kg)]])</f>
        <v>86811.78</v>
      </c>
      <c r="R243" s="13">
        <v>99.26</v>
      </c>
      <c r="S243" s="13">
        <f>IF(Table2[[#This Row],[Yield]]="",IFERROR(Table2[[#This Row],[Production(Tones)]]/Table2[[#This Row],[Area(hectare)]],""),Table2[[#This Row],[Yield]])</f>
        <v>99.26</v>
      </c>
      <c r="T243" s="13" t="s">
        <v>180</v>
      </c>
      <c r="U243" s="13" t="str">
        <f>IF(Table2[[#This Row],[Avg_Temperature(°C)]]="",IFERROR((Table2[[#This Row],[Max_Temperature(°C)]]+Table2[[#This Row],[Min_Temperature(°C)]])/2,""),Table2[[#This Row],[Avg_Temperature(°C)]])</f>
        <v xml:space="preserve"> 27.861 </v>
      </c>
      <c r="V243" s="13">
        <v>37.475000000000001</v>
      </c>
      <c r="W243" s="13">
        <f>IF(Table2[[#This Row],[Max_Temperature(°C)]]="",_xlfn.XLOOKUP(Table2[[#This Row],[State]],'pivot tables'!$T$2:$T$33,'pivot tables'!$V$2:$V$33),Table2[[#This Row],[Max_Temperature(°C)]])</f>
        <v>37.475000000000001</v>
      </c>
      <c r="X243" s="13">
        <v>20.25</v>
      </c>
      <c r="Y243" s="31">
        <f>IF(Table2[[#This Row],[Min_Temperature(°C)]]="",_xlfn.XLOOKUP(Table2[[#This Row],[State]],'pivot tables'!$T$2:$T$33,'pivot tables'!$W$2:$W$33),Table2[[#This Row],[Min_Temperature(°C)]])</f>
        <v>20.25</v>
      </c>
    </row>
    <row r="244" spans="1:25" x14ac:dyDescent="0.3">
      <c r="A244" s="5" t="s">
        <v>31</v>
      </c>
      <c r="B244" s="4">
        <v>2014</v>
      </c>
      <c r="C244" s="5" t="s">
        <v>49</v>
      </c>
      <c r="D244" s="5" t="str">
        <f>PROPER(TRIM(Table2[[#This Row],[Season]]))</f>
        <v>Kharif</v>
      </c>
      <c r="E244" s="5" t="str">
        <f>IF(Table2[[#This Row],[Season]]="",_xlfn.XLOOKUP(Table2[[#This Row],[State]],'pivot tables'!$F$3:$F$33,'pivot tables'!$G$3:$G$33),Table2[[#This Row],[Season]])</f>
        <v>Kharif</v>
      </c>
      <c r="F244" s="5" t="s">
        <v>80</v>
      </c>
      <c r="G244" s="16">
        <v>2782</v>
      </c>
      <c r="H244" s="16">
        <f>IF(Table2[[#This Row],[Area(hectare)]]="",IFERROR(Table2[[#This Row],[Production(Tones)]]/Table2[[#This Row],[Yield blanks]],""),Table2[[#This Row],[Area(hectare)]])</f>
        <v>2782</v>
      </c>
      <c r="I244" s="16">
        <v>4214</v>
      </c>
      <c r="J244" s="16">
        <f>IF(Table2[[#This Row],[Production(Tones)]]="",Table2[[#This Row],[Area Blanks]]*Table2[[#This Row],[Yield]],Table2[[#This Row],[Production(Tones)]])</f>
        <v>4214</v>
      </c>
      <c r="K244" s="13"/>
      <c r="L244" s="13">
        <f>IF(Table2[[#This Row],[Annual_Rainfall(mm)]]="",_xlfn.XLOOKUP(Table2[[#This Row],[State]],'pivot tables'!$J$3:$J$32,'pivot tables'!$K$3:$K$32),Table2[[#This Row],[Annual_Rainfall(mm)]])</f>
        <v>940.59166666666658</v>
      </c>
      <c r="M244" s="13" t="str">
        <f>Table2[[#This Row],[Crop]]&amp;Table2[[#This Row],[State]]</f>
        <v>SunflowerTamil Nadu</v>
      </c>
      <c r="N244" s="13" t="s">
        <v>181</v>
      </c>
      <c r="O244" s="13" t="str">
        <f>IF(Table2[[#This Row],[Fertilizer(kg)]]="",_xlfn.XLOOKUP(Table2[[#This Row],[crop&amp;state]],'pivot tables'!$O$3:$O$151,'pivot tables'!$P$3:$P$151),Table2[[#This Row],[Fertilizer(kg)]])</f>
        <v xml:space="preserve"> 419970.72 </v>
      </c>
      <c r="P244" s="13">
        <v>918.06</v>
      </c>
      <c r="Q244" s="13">
        <f>IF(Table2[[#This Row],[Pesticide(kg)]]="",_xlfn.XLOOKUP(Table2[[#This Row],[crop&amp;state]],'pivot tables'!$O$3:$O$151,'pivot tables'!$Q$3:$Q$151),Table2[[#This Row],[Pesticide(kg)]])</f>
        <v>918.06</v>
      </c>
      <c r="R244" s="13">
        <v>1.6459999999999999</v>
      </c>
      <c r="S244" s="13">
        <f>IF(Table2[[#This Row],[Yield]]="",IFERROR(Table2[[#This Row],[Production(Tones)]]/Table2[[#This Row],[Area(hectare)]],""),Table2[[#This Row],[Yield]])</f>
        <v>1.6459999999999999</v>
      </c>
      <c r="T244" s="13"/>
      <c r="U244" s="13">
        <f>IF(Table2[[#This Row],[Avg_Temperature(°C)]]="",IFERROR((Table2[[#This Row],[Max_Temperature(°C)]]+Table2[[#This Row],[Min_Temperature(°C)]])/2,""),Table2[[#This Row],[Avg_Temperature(°C)]])</f>
        <v>28.862500000000001</v>
      </c>
      <c r="V244" s="13">
        <v>37.475000000000001</v>
      </c>
      <c r="W244" s="13">
        <f>IF(Table2[[#This Row],[Max_Temperature(°C)]]="",_xlfn.XLOOKUP(Table2[[#This Row],[State]],'pivot tables'!$T$2:$T$33,'pivot tables'!$V$2:$V$33),Table2[[#This Row],[Max_Temperature(°C)]])</f>
        <v>37.475000000000001</v>
      </c>
      <c r="X244" s="13">
        <v>20.25</v>
      </c>
      <c r="Y244" s="31">
        <f>IF(Table2[[#This Row],[Min_Temperature(°C)]]="",_xlfn.XLOOKUP(Table2[[#This Row],[State]],'pivot tables'!$T$2:$T$33,'pivot tables'!$W$2:$W$33),Table2[[#This Row],[Min_Temperature(°C)]])</f>
        <v>20.25</v>
      </c>
    </row>
    <row r="245" spans="1:25" x14ac:dyDescent="0.3">
      <c r="A245" s="5" t="s">
        <v>31</v>
      </c>
      <c r="B245" s="4">
        <v>2014</v>
      </c>
      <c r="C245" s="5" t="s">
        <v>27</v>
      </c>
      <c r="D245" s="5" t="str">
        <f>PROPER(TRIM(Table2[[#This Row],[Season]]))</f>
        <v>Rabi</v>
      </c>
      <c r="E245" s="5" t="str">
        <f>IF(Table2[[#This Row],[Season]]="",_xlfn.XLOOKUP(Table2[[#This Row],[State]],'pivot tables'!$F$3:$F$33,'pivot tables'!$G$3:$G$33),Table2[[#This Row],[Season]])</f>
        <v>Rabi</v>
      </c>
      <c r="F245" s="5" t="s">
        <v>80</v>
      </c>
      <c r="G245" s="16">
        <v>6122</v>
      </c>
      <c r="H245" s="16">
        <f>IF(Table2[[#This Row],[Area(hectare)]]="",IFERROR(Table2[[#This Row],[Production(Tones)]]/Table2[[#This Row],[Yield blanks]],""),Table2[[#This Row],[Area(hectare)]])</f>
        <v>6122</v>
      </c>
      <c r="I245" s="16">
        <v>8327</v>
      </c>
      <c r="J245" s="16">
        <f>IF(Table2[[#This Row],[Production(Tones)]]="",Table2[[#This Row],[Area Blanks]]*Table2[[#This Row],[Yield]],Table2[[#This Row],[Production(Tones)]])</f>
        <v>8327</v>
      </c>
      <c r="K245" s="13">
        <v>911.3</v>
      </c>
      <c r="L245" s="13">
        <f>IF(Table2[[#This Row],[Annual_Rainfall(mm)]]="",_xlfn.XLOOKUP(Table2[[#This Row],[State]],'pivot tables'!$J$3:$J$32,'pivot tables'!$K$3:$K$32),Table2[[#This Row],[Annual_Rainfall(mm)]])</f>
        <v>911.3</v>
      </c>
      <c r="M245" s="13" t="str">
        <f>Table2[[#This Row],[Crop]]&amp;Table2[[#This Row],[State]]</f>
        <v>SunflowerTamil Nadu</v>
      </c>
      <c r="N245" s="13">
        <v>924177.12</v>
      </c>
      <c r="O245" s="13">
        <f>IF(Table2[[#This Row],[Fertilizer(kg)]]="",_xlfn.XLOOKUP(Table2[[#This Row],[crop&amp;state]],'pivot tables'!$O$3:$O$151,'pivot tables'!$P$3:$P$151),Table2[[#This Row],[Fertilizer(kg)]])</f>
        <v>924177.12</v>
      </c>
      <c r="P245" s="13">
        <v>2020.26</v>
      </c>
      <c r="Q245" s="13">
        <f>IF(Table2[[#This Row],[Pesticide(kg)]]="",_xlfn.XLOOKUP(Table2[[#This Row],[crop&amp;state]],'pivot tables'!$O$3:$O$151,'pivot tables'!$Q$3:$Q$151),Table2[[#This Row],[Pesticide(kg)]])</f>
        <v>2020.26</v>
      </c>
      <c r="R245" s="13">
        <v>1.4279999999999999</v>
      </c>
      <c r="S245" s="13">
        <f>IF(Table2[[#This Row],[Yield]]="",IFERROR(Table2[[#This Row],[Production(Tones)]]/Table2[[#This Row],[Area(hectare)]],""),Table2[[#This Row],[Yield]])</f>
        <v>1.4279999999999999</v>
      </c>
      <c r="T245" s="13">
        <v>27.861000000000001</v>
      </c>
      <c r="U245" s="13">
        <f>IF(Table2[[#This Row],[Avg_Temperature(°C)]]="",IFERROR((Table2[[#This Row],[Max_Temperature(°C)]]+Table2[[#This Row],[Min_Temperature(°C)]])/2,""),Table2[[#This Row],[Avg_Temperature(°C)]])</f>
        <v>27.861000000000001</v>
      </c>
      <c r="V245" s="13">
        <v>37.475000000000001</v>
      </c>
      <c r="W245" s="13">
        <f>IF(Table2[[#This Row],[Max_Temperature(°C)]]="",_xlfn.XLOOKUP(Table2[[#This Row],[State]],'pivot tables'!$T$2:$T$33,'pivot tables'!$V$2:$V$33),Table2[[#This Row],[Max_Temperature(°C)]])</f>
        <v>37.475000000000001</v>
      </c>
      <c r="X245" s="13">
        <v>20.25</v>
      </c>
      <c r="Y245" s="31">
        <f>IF(Table2[[#This Row],[Min_Temperature(°C)]]="",_xlfn.XLOOKUP(Table2[[#This Row],[State]],'pivot tables'!$T$2:$T$33,'pivot tables'!$W$2:$W$33),Table2[[#This Row],[Min_Temperature(°C)]])</f>
        <v>20.25</v>
      </c>
    </row>
    <row r="246" spans="1:25" x14ac:dyDescent="0.3">
      <c r="A246" s="5" t="s">
        <v>32</v>
      </c>
      <c r="B246" s="4">
        <v>2014</v>
      </c>
      <c r="C246" s="5" t="s">
        <v>49</v>
      </c>
      <c r="D246" s="5" t="str">
        <f>PROPER(TRIM(Table2[[#This Row],[Season]]))</f>
        <v>Kharif</v>
      </c>
      <c r="E246" s="5" t="str">
        <f>IF(Table2[[#This Row],[Season]]="",_xlfn.XLOOKUP(Table2[[#This Row],[State]],'pivot tables'!$F$3:$F$33,'pivot tables'!$G$3:$G$33),Table2[[#This Row],[Season]])</f>
        <v>Kharif</v>
      </c>
      <c r="F246" s="5" t="s">
        <v>80</v>
      </c>
      <c r="G246" s="16">
        <v>61525</v>
      </c>
      <c r="H246" s="16">
        <f>IF(Table2[[#This Row],[Area(hectare)]]="",IFERROR(Table2[[#This Row],[Production(Tones)]]/Table2[[#This Row],[Yield blanks]],""),Table2[[#This Row],[Area(hectare)]])</f>
        <v>61525</v>
      </c>
      <c r="I246" s="16">
        <v>50094</v>
      </c>
      <c r="J246" s="16">
        <f>IF(Table2[[#This Row],[Production(Tones)]]="",Table2[[#This Row],[Area Blanks]]*Table2[[#This Row],[Yield]],Table2[[#This Row],[Production(Tones)]])</f>
        <v>50094</v>
      </c>
      <c r="K246" s="13"/>
      <c r="L246" s="13">
        <f>IF(Table2[[#This Row],[Annual_Rainfall(mm)]]="",_xlfn.XLOOKUP(Table2[[#This Row],[State]],'pivot tables'!$J$3:$J$32,'pivot tables'!$K$3:$K$32),Table2[[#This Row],[Annual_Rainfall(mm)]])</f>
        <v>940.59166666666658</v>
      </c>
      <c r="M246" s="13" t="str">
        <f>Table2[[#This Row],[Crop]]&amp;Table2[[#This Row],[State]]</f>
        <v>UradTamil Nadu</v>
      </c>
      <c r="N246" s="13">
        <v>9287814</v>
      </c>
      <c r="O246" s="13">
        <f>IF(Table2[[#This Row],[Fertilizer(kg)]]="",_xlfn.XLOOKUP(Table2[[#This Row],[crop&amp;state]],'pivot tables'!$O$3:$O$151,'pivot tables'!$P$3:$P$151),Table2[[#This Row],[Fertilizer(kg)]])</f>
        <v>9287814</v>
      </c>
      <c r="P246" s="13">
        <v>20303.25</v>
      </c>
      <c r="Q246" s="13">
        <f>IF(Table2[[#This Row],[Pesticide(kg)]]="",_xlfn.XLOOKUP(Table2[[#This Row],[crop&amp;state]],'pivot tables'!$O$3:$O$151,'pivot tables'!$Q$3:$Q$151),Table2[[#This Row],[Pesticide(kg)]])</f>
        <v>20303.25</v>
      </c>
      <c r="R246" s="13">
        <v>0.82499999999999996</v>
      </c>
      <c r="S246" s="13">
        <f>IF(Table2[[#This Row],[Yield]]="",IFERROR(Table2[[#This Row],[Production(Tones)]]/Table2[[#This Row],[Area(hectare)]],""),Table2[[#This Row],[Yield]])</f>
        <v>0.82499999999999996</v>
      </c>
      <c r="T246" s="13">
        <v>27.861000000000001</v>
      </c>
      <c r="U246" s="13">
        <f>IF(Table2[[#This Row],[Avg_Temperature(°C)]]="",IFERROR((Table2[[#This Row],[Max_Temperature(°C)]]+Table2[[#This Row],[Min_Temperature(°C)]])/2,""),Table2[[#This Row],[Avg_Temperature(°C)]])</f>
        <v>27.861000000000001</v>
      </c>
      <c r="V246" s="13">
        <v>37.475000000000001</v>
      </c>
      <c r="W246" s="13">
        <f>IF(Table2[[#This Row],[Max_Temperature(°C)]]="",_xlfn.XLOOKUP(Table2[[#This Row],[State]],'pivot tables'!$T$2:$T$33,'pivot tables'!$V$2:$V$33),Table2[[#This Row],[Max_Temperature(°C)]])</f>
        <v>37.475000000000001</v>
      </c>
      <c r="X246" s="13">
        <v>20.25</v>
      </c>
      <c r="Y246" s="31">
        <f>IF(Table2[[#This Row],[Min_Temperature(°C)]]="",_xlfn.XLOOKUP(Table2[[#This Row],[State]],'pivot tables'!$T$2:$T$33,'pivot tables'!$W$2:$W$33),Table2[[#This Row],[Min_Temperature(°C)]])</f>
        <v>20.25</v>
      </c>
    </row>
    <row r="247" spans="1:25" x14ac:dyDescent="0.3">
      <c r="A247" s="5" t="s">
        <v>32</v>
      </c>
      <c r="B247" s="4">
        <v>2014</v>
      </c>
      <c r="C247" s="5" t="s">
        <v>27</v>
      </c>
      <c r="D247" s="5" t="str">
        <f>PROPER(TRIM(Table2[[#This Row],[Season]]))</f>
        <v>Rabi</v>
      </c>
      <c r="E247" s="5" t="str">
        <f>IF(Table2[[#This Row],[Season]]="",_xlfn.XLOOKUP(Table2[[#This Row],[State]],'pivot tables'!$F$3:$F$33,'pivot tables'!$G$3:$G$33),Table2[[#This Row],[Season]])</f>
        <v>Rabi</v>
      </c>
      <c r="F247" s="5" t="s">
        <v>80</v>
      </c>
      <c r="G247" s="16">
        <v>312257</v>
      </c>
      <c r="H247" s="16">
        <f>IF(Table2[[#This Row],[Area(hectare)]]="",IFERROR(Table2[[#This Row],[Production(Tones)]]/Table2[[#This Row],[Yield blanks]],""),Table2[[#This Row],[Area(hectare)]])</f>
        <v>312257</v>
      </c>
      <c r="I247" s="16">
        <v>308801</v>
      </c>
      <c r="J247" s="16">
        <f>IF(Table2[[#This Row],[Production(Tones)]]="",Table2[[#This Row],[Area Blanks]]*Table2[[#This Row],[Yield]],Table2[[#This Row],[Production(Tones)]])</f>
        <v>308801</v>
      </c>
      <c r="K247" s="13">
        <v>911.3</v>
      </c>
      <c r="L247" s="13">
        <f>IF(Table2[[#This Row],[Annual_Rainfall(mm)]]="",_xlfn.XLOOKUP(Table2[[#This Row],[State]],'pivot tables'!$J$3:$J$32,'pivot tables'!$K$3:$K$32),Table2[[#This Row],[Annual_Rainfall(mm)]])</f>
        <v>911.3</v>
      </c>
      <c r="M247" s="13" t="str">
        <f>Table2[[#This Row],[Crop]]&amp;Table2[[#This Row],[State]]</f>
        <v>UradTamil Nadu</v>
      </c>
      <c r="N247" s="13">
        <v>47138316.719999999</v>
      </c>
      <c r="O247" s="13">
        <f>IF(Table2[[#This Row],[Fertilizer(kg)]]="",_xlfn.XLOOKUP(Table2[[#This Row],[crop&amp;state]],'pivot tables'!$O$3:$O$151,'pivot tables'!$P$3:$P$151),Table2[[#This Row],[Fertilizer(kg)]])</f>
        <v>47138316.719999999</v>
      </c>
      <c r="P247" s="13">
        <v>103044.81</v>
      </c>
      <c r="Q247" s="13">
        <f>IF(Table2[[#This Row],[Pesticide(kg)]]="",_xlfn.XLOOKUP(Table2[[#This Row],[crop&amp;state]],'pivot tables'!$O$3:$O$151,'pivot tables'!$Q$3:$Q$151),Table2[[#This Row],[Pesticide(kg)]])</f>
        <v>103044.81</v>
      </c>
      <c r="R247" s="13">
        <v>0.94599999999999995</v>
      </c>
      <c r="S247" s="13">
        <f>IF(Table2[[#This Row],[Yield]]="",IFERROR(Table2[[#This Row],[Production(Tones)]]/Table2[[#This Row],[Area(hectare)]],""),Table2[[#This Row],[Yield]])</f>
        <v>0.94599999999999995</v>
      </c>
      <c r="T247" s="13">
        <v>27.861000000000001</v>
      </c>
      <c r="U247" s="13">
        <f>IF(Table2[[#This Row],[Avg_Temperature(°C)]]="",IFERROR((Table2[[#This Row],[Max_Temperature(°C)]]+Table2[[#This Row],[Min_Temperature(°C)]])/2,""),Table2[[#This Row],[Avg_Temperature(°C)]])</f>
        <v>27.861000000000001</v>
      </c>
      <c r="V247" s="13">
        <v>37.475000000000001</v>
      </c>
      <c r="W247" s="13">
        <f>IF(Table2[[#This Row],[Max_Temperature(°C)]]="",_xlfn.XLOOKUP(Table2[[#This Row],[State]],'pivot tables'!$T$2:$T$33,'pivot tables'!$V$2:$V$33),Table2[[#This Row],[Max_Temperature(°C)]])</f>
        <v>37.475000000000001</v>
      </c>
      <c r="X247" s="13">
        <v>20.25</v>
      </c>
      <c r="Y247" s="31">
        <f>IF(Table2[[#This Row],[Min_Temperature(°C)]]="",_xlfn.XLOOKUP(Table2[[#This Row],[State]],'pivot tables'!$T$2:$T$33,'pivot tables'!$W$2:$W$33),Table2[[#This Row],[Min_Temperature(°C)]])</f>
        <v>20.25</v>
      </c>
    </row>
    <row r="248" spans="1:25" x14ac:dyDescent="0.3">
      <c r="A248" s="5" t="s">
        <v>22</v>
      </c>
      <c r="B248" s="4">
        <v>2015</v>
      </c>
      <c r="C248" s="5" t="s">
        <v>706</v>
      </c>
      <c r="D248" s="5" t="str">
        <f>PROPER(TRIM(Table2[[#This Row],[Season]]))</f>
        <v/>
      </c>
      <c r="E248" s="5" t="str">
        <f>IF(Table2[[#This Row],[Season]]="",_xlfn.XLOOKUP(Table2[[#This Row],[State]],'pivot tables'!$F$3:$F$33,'pivot tables'!$G$3:$G$33),Table2[[#This Row],[Season]])</f>
        <v>Rabi</v>
      </c>
      <c r="F248" s="5" t="s">
        <v>52</v>
      </c>
      <c r="G248" s="16">
        <v>26603</v>
      </c>
      <c r="H248" s="16">
        <f>IF(Table2[[#This Row],[Area(hectare)]]="",IFERROR(Table2[[#This Row],[Production(Tones)]]/Table2[[#This Row],[Yield blanks]],""),Table2[[#This Row],[Area(hectare)]])</f>
        <v>26603</v>
      </c>
      <c r="I248" s="16">
        <v>25402</v>
      </c>
      <c r="J248" s="16">
        <f>IF(Table2[[#This Row],[Production(Tones)]]="",Table2[[#This Row],[Area Blanks]]*Table2[[#This Row],[Yield]],Table2[[#This Row],[Production(Tones)]])</f>
        <v>25402</v>
      </c>
      <c r="K248" s="13">
        <v>940.7</v>
      </c>
      <c r="L248" s="13">
        <f>IF(Table2[[#This Row],[Annual_Rainfall(mm)]]="",_xlfn.XLOOKUP(Table2[[#This Row],[State]],'pivot tables'!$J$3:$J$32,'pivot tables'!$K$3:$K$32),Table2[[#This Row],[Annual_Rainfall(mm)]])</f>
        <v>940.7</v>
      </c>
      <c r="M248" s="13" t="str">
        <f>Table2[[#This Row],[Crop]]&amp;Table2[[#This Row],[State]]</f>
        <v>RagiAndhra Pradesh</v>
      </c>
      <c r="N248" s="13">
        <v>4200879.7300000004</v>
      </c>
      <c r="O248" s="13">
        <f>IF(Table2[[#This Row],[Fertilizer(kg)]]="",_xlfn.XLOOKUP(Table2[[#This Row],[crop&amp;state]],'pivot tables'!$O$3:$O$151,'pivot tables'!$P$3:$P$151),Table2[[#This Row],[Fertilizer(kg)]])</f>
        <v>4200879.7300000004</v>
      </c>
      <c r="P248" s="13">
        <v>8778.99</v>
      </c>
      <c r="Q248" s="13">
        <f>IF(Table2[[#This Row],[Pesticide(kg)]]="",_xlfn.XLOOKUP(Table2[[#This Row],[crop&amp;state]],'pivot tables'!$O$3:$O$151,'pivot tables'!$Q$3:$Q$151),Table2[[#This Row],[Pesticide(kg)]])</f>
        <v>8778.99</v>
      </c>
      <c r="R248" s="13">
        <v>1.123</v>
      </c>
      <c r="S248" s="13">
        <f>IF(Table2[[#This Row],[Yield]]="",IFERROR(Table2[[#This Row],[Production(Tones)]]/Table2[[#This Row],[Area(hectare)]],""),Table2[[#This Row],[Yield]])</f>
        <v>1.123</v>
      </c>
      <c r="T248" s="13">
        <v>28.353999999999999</v>
      </c>
      <c r="U248" s="13">
        <f>IF(Table2[[#This Row],[Avg_Temperature(°C)]]="",IFERROR((Table2[[#This Row],[Max_Temperature(°C)]]+Table2[[#This Row],[Min_Temperature(°C)]])/2,""),Table2[[#This Row],[Avg_Temperature(°C)]])</f>
        <v>28.353999999999999</v>
      </c>
      <c r="V248" s="13">
        <v>38.366999999999997</v>
      </c>
      <c r="W248" s="13">
        <f>IF(Table2[[#This Row],[Max_Temperature(°C)]]="",_xlfn.XLOOKUP(Table2[[#This Row],[State]],'pivot tables'!$T$2:$T$33,'pivot tables'!$V$2:$V$33),Table2[[#This Row],[Max_Temperature(°C)]])</f>
        <v>38.366999999999997</v>
      </c>
      <c r="X248" s="13">
        <v>20.234000000000002</v>
      </c>
      <c r="Y248" s="31">
        <f>IF(Table2[[#This Row],[Min_Temperature(°C)]]="",_xlfn.XLOOKUP(Table2[[#This Row],[State]],'pivot tables'!$T$2:$T$33,'pivot tables'!$W$2:$W$33),Table2[[#This Row],[Min_Temperature(°C)]])</f>
        <v>20.234000000000002</v>
      </c>
    </row>
    <row r="249" spans="1:25" x14ac:dyDescent="0.3">
      <c r="A249" s="5" t="s">
        <v>22</v>
      </c>
      <c r="B249" s="4">
        <v>2015</v>
      </c>
      <c r="C249" s="5" t="s">
        <v>27</v>
      </c>
      <c r="D249" s="5" t="str">
        <f>PROPER(TRIM(Table2[[#This Row],[Season]]))</f>
        <v>Rabi</v>
      </c>
      <c r="E249" s="5" t="str">
        <f>IF(Table2[[#This Row],[Season]]="",_xlfn.XLOOKUP(Table2[[#This Row],[State]],'pivot tables'!$F$3:$F$33,'pivot tables'!$G$3:$G$33),Table2[[#This Row],[Season]])</f>
        <v>Rabi</v>
      </c>
      <c r="F249" s="5" t="s">
        <v>52</v>
      </c>
      <c r="G249" s="16">
        <v>4569</v>
      </c>
      <c r="H249" s="16">
        <f>IF(Table2[[#This Row],[Area(hectare)]]="",IFERROR(Table2[[#This Row],[Production(Tones)]]/Table2[[#This Row],[Yield blanks]],""),Table2[[#This Row],[Area(hectare)]])</f>
        <v>4569</v>
      </c>
      <c r="I249" s="16">
        <v>8572</v>
      </c>
      <c r="J249" s="16">
        <f>IF(Table2[[#This Row],[Production(Tones)]]="",Table2[[#This Row],[Area Blanks]]*Table2[[#This Row],[Yield]],Table2[[#This Row],[Production(Tones)]])</f>
        <v>8572</v>
      </c>
      <c r="K249" s="13">
        <v>940.7</v>
      </c>
      <c r="L249" s="13">
        <f>IF(Table2[[#This Row],[Annual_Rainfall(mm)]]="",_xlfn.XLOOKUP(Table2[[#This Row],[State]],'pivot tables'!$J$3:$J$32,'pivot tables'!$K$3:$K$32),Table2[[#This Row],[Annual_Rainfall(mm)]])</f>
        <v>940.7</v>
      </c>
      <c r="M249" s="13" t="str">
        <f>Table2[[#This Row],[Crop]]&amp;Table2[[#This Row],[State]]</f>
        <v>RagiAndhra Pradesh</v>
      </c>
      <c r="N249" s="13">
        <v>721490.79</v>
      </c>
      <c r="O249" s="13">
        <f>IF(Table2[[#This Row],[Fertilizer(kg)]]="",_xlfn.XLOOKUP(Table2[[#This Row],[crop&amp;state]],'pivot tables'!$O$3:$O$151,'pivot tables'!$P$3:$P$151),Table2[[#This Row],[Fertilizer(kg)]])</f>
        <v>721490.79</v>
      </c>
      <c r="P249" s="13">
        <v>1507.77</v>
      </c>
      <c r="Q249" s="13">
        <f>IF(Table2[[#This Row],[Pesticide(kg)]]="",_xlfn.XLOOKUP(Table2[[#This Row],[crop&amp;state]],'pivot tables'!$O$3:$O$151,'pivot tables'!$Q$3:$Q$151),Table2[[#This Row],[Pesticide(kg)]])</f>
        <v>1507.77</v>
      </c>
      <c r="R249" s="13">
        <v>1.758</v>
      </c>
      <c r="S249" s="13">
        <f>IF(Table2[[#This Row],[Yield]]="",IFERROR(Table2[[#This Row],[Production(Tones)]]/Table2[[#This Row],[Area(hectare)]],""),Table2[[#This Row],[Yield]])</f>
        <v>1.758</v>
      </c>
      <c r="T249" s="13">
        <v>28.353999999999999</v>
      </c>
      <c r="U249" s="13">
        <f>IF(Table2[[#This Row],[Avg_Temperature(°C)]]="",IFERROR((Table2[[#This Row],[Max_Temperature(°C)]]+Table2[[#This Row],[Min_Temperature(°C)]])/2,""),Table2[[#This Row],[Avg_Temperature(°C)]])</f>
        <v>28.353999999999999</v>
      </c>
      <c r="V249" s="13">
        <v>38.366999999999997</v>
      </c>
      <c r="W249" s="13">
        <f>IF(Table2[[#This Row],[Max_Temperature(°C)]]="",_xlfn.XLOOKUP(Table2[[#This Row],[State]],'pivot tables'!$T$2:$T$33,'pivot tables'!$V$2:$V$33),Table2[[#This Row],[Max_Temperature(°C)]])</f>
        <v>38.366999999999997</v>
      </c>
      <c r="X249" s="13">
        <v>20.234000000000002</v>
      </c>
      <c r="Y249" s="31">
        <f>IF(Table2[[#This Row],[Min_Temperature(°C)]]="",_xlfn.XLOOKUP(Table2[[#This Row],[State]],'pivot tables'!$T$2:$T$33,'pivot tables'!$W$2:$W$33),Table2[[#This Row],[Min_Temperature(°C)]])</f>
        <v>20.234000000000002</v>
      </c>
    </row>
    <row r="250" spans="1:25" x14ac:dyDescent="0.3">
      <c r="A250" s="5" t="s">
        <v>13</v>
      </c>
      <c r="B250" s="4">
        <v>2015</v>
      </c>
      <c r="C250" s="5" t="s">
        <v>49</v>
      </c>
      <c r="D250" s="5" t="str">
        <f>PROPER(TRIM(Table2[[#This Row],[Season]]))</f>
        <v>Kharif</v>
      </c>
      <c r="E250" s="5" t="str">
        <f>IF(Table2[[#This Row],[Season]]="",_xlfn.XLOOKUP(Table2[[#This Row],[State]],'pivot tables'!$F$3:$F$33,'pivot tables'!$G$3:$G$33),Table2[[#This Row],[Season]])</f>
        <v>Kharif</v>
      </c>
      <c r="F250" s="5" t="s">
        <v>52</v>
      </c>
      <c r="G250" s="16">
        <v>1398884</v>
      </c>
      <c r="H250" s="16">
        <f>IF(Table2[[#This Row],[Area(hectare)]]="",IFERROR(Table2[[#This Row],[Production(Tones)]]/Table2[[#This Row],[Yield blanks]],""),Table2[[#This Row],[Area(hectare)]])</f>
        <v>1398884</v>
      </c>
      <c r="I250" s="16">
        <v>4115558</v>
      </c>
      <c r="J250" s="16">
        <f>IF(Table2[[#This Row],[Production(Tones)]]="",Table2[[#This Row],[Area Blanks]]*Table2[[#This Row],[Yield]],Table2[[#This Row],[Production(Tones)]])</f>
        <v>4115558</v>
      </c>
      <c r="K250" s="13">
        <v>940.7</v>
      </c>
      <c r="L250" s="13">
        <f>IF(Table2[[#This Row],[Annual_Rainfall(mm)]]="",_xlfn.XLOOKUP(Table2[[#This Row],[State]],'pivot tables'!$J$3:$J$32,'pivot tables'!$K$3:$K$32),Table2[[#This Row],[Annual_Rainfall(mm)]])</f>
        <v>940.7</v>
      </c>
      <c r="M250" s="13" t="str">
        <f>Table2[[#This Row],[Crop]]&amp;Table2[[#This Row],[State]]</f>
        <v>RiceAndhra Pradesh</v>
      </c>
      <c r="N250" s="13">
        <v>220897772.40000001</v>
      </c>
      <c r="O250" s="13">
        <f>IF(Table2[[#This Row],[Fertilizer(kg)]]="",_xlfn.XLOOKUP(Table2[[#This Row],[crop&amp;state]],'pivot tables'!$O$3:$O$151,'pivot tables'!$P$3:$P$151),Table2[[#This Row],[Fertilizer(kg)]])</f>
        <v>220897772.40000001</v>
      </c>
      <c r="P250" s="13">
        <v>461631.72</v>
      </c>
      <c r="Q250" s="13">
        <f>IF(Table2[[#This Row],[Pesticide(kg)]]="",_xlfn.XLOOKUP(Table2[[#This Row],[crop&amp;state]],'pivot tables'!$O$3:$O$151,'pivot tables'!$Q$3:$Q$151),Table2[[#This Row],[Pesticide(kg)]])</f>
        <v>461631.72</v>
      </c>
      <c r="R250" s="13">
        <v>3.0920000000000001</v>
      </c>
      <c r="S250" s="13">
        <f>IF(Table2[[#This Row],[Yield]]="",IFERROR(Table2[[#This Row],[Production(Tones)]]/Table2[[#This Row],[Area(hectare)]],""),Table2[[#This Row],[Yield]])</f>
        <v>3.0920000000000001</v>
      </c>
      <c r="T250" s="13">
        <v>28.353999999999999</v>
      </c>
      <c r="U250" s="13">
        <f>IF(Table2[[#This Row],[Avg_Temperature(°C)]]="",IFERROR((Table2[[#This Row],[Max_Temperature(°C)]]+Table2[[#This Row],[Min_Temperature(°C)]])/2,""),Table2[[#This Row],[Avg_Temperature(°C)]])</f>
        <v>28.353999999999999</v>
      </c>
      <c r="V250" s="13">
        <v>38.366999999999997</v>
      </c>
      <c r="W250" s="13">
        <f>IF(Table2[[#This Row],[Max_Temperature(°C)]]="",_xlfn.XLOOKUP(Table2[[#This Row],[State]],'pivot tables'!$T$2:$T$33,'pivot tables'!$V$2:$V$33),Table2[[#This Row],[Max_Temperature(°C)]])</f>
        <v>38.366999999999997</v>
      </c>
      <c r="X250" s="13">
        <v>20.234000000000002</v>
      </c>
      <c r="Y250" s="31">
        <f>IF(Table2[[#This Row],[Min_Temperature(°C)]]="",_xlfn.XLOOKUP(Table2[[#This Row],[State]],'pivot tables'!$T$2:$T$33,'pivot tables'!$W$2:$W$33),Table2[[#This Row],[Min_Temperature(°C)]])</f>
        <v>20.234000000000002</v>
      </c>
    </row>
    <row r="251" spans="1:25" x14ac:dyDescent="0.3">
      <c r="A251" s="5" t="s">
        <v>13</v>
      </c>
      <c r="B251" s="4">
        <v>2015</v>
      </c>
      <c r="C251" s="5" t="s">
        <v>27</v>
      </c>
      <c r="D251" s="5" t="str">
        <f>PROPER(TRIM(Table2[[#This Row],[Season]]))</f>
        <v>Rabi</v>
      </c>
      <c r="E251" s="5" t="str">
        <f>IF(Table2[[#This Row],[Season]]="",_xlfn.XLOOKUP(Table2[[#This Row],[State]],'pivot tables'!$F$3:$F$33,'pivot tables'!$G$3:$G$33),Table2[[#This Row],[Season]])</f>
        <v>Rabi</v>
      </c>
      <c r="F251" s="5" t="s">
        <v>52</v>
      </c>
      <c r="G251" s="16">
        <v>761911</v>
      </c>
      <c r="H251" s="16">
        <f>IF(Table2[[#This Row],[Area(hectare)]]="",IFERROR(Table2[[#This Row],[Production(Tones)]]/Table2[[#This Row],[Yield blanks]],""),Table2[[#This Row],[Area(hectare)]])</f>
        <v>761911</v>
      </c>
      <c r="I251" s="16">
        <v>3402713</v>
      </c>
      <c r="J251" s="16">
        <f>IF(Table2[[#This Row],[Production(Tones)]]="",Table2[[#This Row],[Area Blanks]]*Table2[[#This Row],[Yield]],Table2[[#This Row],[Production(Tones)]])</f>
        <v>3402713</v>
      </c>
      <c r="K251" s="13">
        <v>940.7</v>
      </c>
      <c r="L251" s="13">
        <f>IF(Table2[[#This Row],[Annual_Rainfall(mm)]]="",_xlfn.XLOOKUP(Table2[[#This Row],[State]],'pivot tables'!$J$3:$J$32,'pivot tables'!$K$3:$K$32),Table2[[#This Row],[Annual_Rainfall(mm)]])</f>
        <v>940.7</v>
      </c>
      <c r="M251" s="13" t="str">
        <f>Table2[[#This Row],[Crop]]&amp;Table2[[#This Row],[State]]</f>
        <v>RiceAndhra Pradesh</v>
      </c>
      <c r="N251" s="13">
        <v>120313366</v>
      </c>
      <c r="O251" s="13">
        <f>IF(Table2[[#This Row],[Fertilizer(kg)]]="",_xlfn.XLOOKUP(Table2[[#This Row],[crop&amp;state]],'pivot tables'!$O$3:$O$151,'pivot tables'!$P$3:$P$151),Table2[[#This Row],[Fertilizer(kg)]])</f>
        <v>120313366</v>
      </c>
      <c r="P251" s="13">
        <v>251430.63</v>
      </c>
      <c r="Q251" s="13">
        <f>IF(Table2[[#This Row],[Pesticide(kg)]]="",_xlfn.XLOOKUP(Table2[[#This Row],[crop&amp;state]],'pivot tables'!$O$3:$O$151,'pivot tables'!$Q$3:$Q$151),Table2[[#This Row],[Pesticide(kg)]])</f>
        <v>251430.63</v>
      </c>
      <c r="R251" s="13">
        <v>3.6720000000000002</v>
      </c>
      <c r="S251" s="13">
        <f>IF(Table2[[#This Row],[Yield]]="",IFERROR(Table2[[#This Row],[Production(Tones)]]/Table2[[#This Row],[Area(hectare)]],""),Table2[[#This Row],[Yield]])</f>
        <v>3.6720000000000002</v>
      </c>
      <c r="T251" s="13">
        <v>28.353999999999999</v>
      </c>
      <c r="U251" s="13">
        <f>IF(Table2[[#This Row],[Avg_Temperature(°C)]]="",IFERROR((Table2[[#This Row],[Max_Temperature(°C)]]+Table2[[#This Row],[Min_Temperature(°C)]])/2,""),Table2[[#This Row],[Avg_Temperature(°C)]])</f>
        <v>28.353999999999999</v>
      </c>
      <c r="V251" s="13">
        <v>38.366999999999997</v>
      </c>
      <c r="W251" s="13">
        <f>IF(Table2[[#This Row],[Max_Temperature(°C)]]="",_xlfn.XLOOKUP(Table2[[#This Row],[State]],'pivot tables'!$T$2:$T$33,'pivot tables'!$V$2:$V$33),Table2[[#This Row],[Max_Temperature(°C)]])</f>
        <v>38.366999999999997</v>
      </c>
      <c r="X251" s="13">
        <v>20.234000000000002</v>
      </c>
      <c r="Y251" s="31">
        <f>IF(Table2[[#This Row],[Min_Temperature(°C)]]="",_xlfn.XLOOKUP(Table2[[#This Row],[State]],'pivot tables'!$T$2:$T$33,'pivot tables'!$W$2:$W$33),Table2[[#This Row],[Min_Temperature(°C)]])</f>
        <v>20.234000000000002</v>
      </c>
    </row>
    <row r="252" spans="1:25" x14ac:dyDescent="0.3">
      <c r="A252" s="5" t="s">
        <v>18</v>
      </c>
      <c r="B252" s="4">
        <v>2015</v>
      </c>
      <c r="C252" s="5" t="s">
        <v>705</v>
      </c>
      <c r="D252" s="5" t="str">
        <f>PROPER(TRIM(Table2[[#This Row],[Season]]))</f>
        <v>Whole Year</v>
      </c>
      <c r="E252" s="5" t="str">
        <f>IF(Table2[[#This Row],[Season]]="",_xlfn.XLOOKUP(Table2[[#This Row],[State]],'pivot tables'!$F$3:$F$33,'pivot tables'!$G$3:$G$33),Table2[[#This Row],[Season]])</f>
        <v>Whole Year</v>
      </c>
      <c r="F252" s="5" t="s">
        <v>52</v>
      </c>
      <c r="G252" s="16">
        <v>121685</v>
      </c>
      <c r="H252" s="16">
        <f>IF(Table2[[#This Row],[Area(hectare)]]="",IFERROR(Table2[[#This Row],[Production(Tones)]]/Table2[[#This Row],[Yield blanks]],""),Table2[[#This Row],[Area(hectare)]])</f>
        <v>121685</v>
      </c>
      <c r="I252" s="16">
        <v>9353418</v>
      </c>
      <c r="J252" s="16">
        <f>IF(Table2[[#This Row],[Production(Tones)]]="",Table2[[#This Row],[Area Blanks]]*Table2[[#This Row],[Yield]],Table2[[#This Row],[Production(Tones)]])</f>
        <v>9353418</v>
      </c>
      <c r="K252" s="13">
        <v>940.7</v>
      </c>
      <c r="L252" s="13">
        <f>IF(Table2[[#This Row],[Annual_Rainfall(mm)]]="",_xlfn.XLOOKUP(Table2[[#This Row],[State]],'pivot tables'!$J$3:$J$32,'pivot tables'!$K$3:$K$32),Table2[[#This Row],[Annual_Rainfall(mm)]])</f>
        <v>940.7</v>
      </c>
      <c r="M252" s="13" t="str">
        <f>Table2[[#This Row],[Crop]]&amp;Table2[[#This Row],[State]]</f>
        <v>SugarcaneAndhra Pradesh</v>
      </c>
      <c r="N252" s="13">
        <v>19215278.350000001</v>
      </c>
      <c r="O252" s="13">
        <f>IF(Table2[[#This Row],[Fertilizer(kg)]]="",_xlfn.XLOOKUP(Table2[[#This Row],[crop&amp;state]],'pivot tables'!$O$3:$O$151,'pivot tables'!$P$3:$P$151),Table2[[#This Row],[Fertilizer(kg)]])</f>
        <v>19215278.350000001</v>
      </c>
      <c r="P252" s="13">
        <v>40156.050000000003</v>
      </c>
      <c r="Q252" s="13">
        <f>IF(Table2[[#This Row],[Pesticide(kg)]]="",_xlfn.XLOOKUP(Table2[[#This Row],[crop&amp;state]],'pivot tables'!$O$3:$O$151,'pivot tables'!$Q$3:$Q$151),Table2[[#This Row],[Pesticide(kg)]])</f>
        <v>40156.050000000003</v>
      </c>
      <c r="R252" s="13">
        <v>85.064999999999998</v>
      </c>
      <c r="S252" s="13">
        <f>IF(Table2[[#This Row],[Yield]]="",IFERROR(Table2[[#This Row],[Production(Tones)]]/Table2[[#This Row],[Area(hectare)]],""),Table2[[#This Row],[Yield]])</f>
        <v>85.064999999999998</v>
      </c>
      <c r="T252" s="13"/>
      <c r="U252" s="13">
        <f>IF(Table2[[#This Row],[Avg_Temperature(°C)]]="",IFERROR((Table2[[#This Row],[Max_Temperature(°C)]]+Table2[[#This Row],[Min_Temperature(°C)]])/2,""),Table2[[#This Row],[Avg_Temperature(°C)]])</f>
        <v>29.3005</v>
      </c>
      <c r="V252" s="13">
        <v>38.366999999999997</v>
      </c>
      <c r="W252" s="13">
        <f>IF(Table2[[#This Row],[Max_Temperature(°C)]]="",_xlfn.XLOOKUP(Table2[[#This Row],[State]],'pivot tables'!$T$2:$T$33,'pivot tables'!$V$2:$V$33),Table2[[#This Row],[Max_Temperature(°C)]])</f>
        <v>38.366999999999997</v>
      </c>
      <c r="X252" s="13">
        <v>20.234000000000002</v>
      </c>
      <c r="Y252" s="31">
        <f>IF(Table2[[#This Row],[Min_Temperature(°C)]]="",_xlfn.XLOOKUP(Table2[[#This Row],[State]],'pivot tables'!$T$2:$T$33,'pivot tables'!$W$2:$W$33),Table2[[#This Row],[Min_Temperature(°C)]])</f>
        <v>20.234000000000002</v>
      </c>
    </row>
    <row r="253" spans="1:25" x14ac:dyDescent="0.3">
      <c r="A253" s="5" t="s">
        <v>31</v>
      </c>
      <c r="B253" s="4">
        <v>2015</v>
      </c>
      <c r="C253" s="5" t="s">
        <v>49</v>
      </c>
      <c r="D253" s="5" t="str">
        <f>PROPER(TRIM(Table2[[#This Row],[Season]]))</f>
        <v>Kharif</v>
      </c>
      <c r="E253" s="5" t="str">
        <f>IF(Table2[[#This Row],[Season]]="",_xlfn.XLOOKUP(Table2[[#This Row],[State]],'pivot tables'!$F$3:$F$33,'pivot tables'!$G$3:$G$33),Table2[[#This Row],[Season]])</f>
        <v>Kharif</v>
      </c>
      <c r="F253" s="5" t="s">
        <v>52</v>
      </c>
      <c r="G253" s="16">
        <v>6568</v>
      </c>
      <c r="H253" s="16">
        <f>IF(Table2[[#This Row],[Area(hectare)]]="",IFERROR(Table2[[#This Row],[Production(Tones)]]/Table2[[#This Row],[Yield blanks]],""),Table2[[#This Row],[Area(hectare)]])</f>
        <v>6568</v>
      </c>
      <c r="I253" s="16"/>
      <c r="J253" s="16">
        <f>IF(Table2[[#This Row],[Production(Tones)]]="",Table2[[#This Row],[Area Blanks]]*Table2[[#This Row],[Yield]],Table2[[#This Row],[Production(Tones)]])</f>
        <v>6338.12</v>
      </c>
      <c r="K253" s="13">
        <v>940.7</v>
      </c>
      <c r="L253" s="13">
        <f>IF(Table2[[#This Row],[Annual_Rainfall(mm)]]="",_xlfn.XLOOKUP(Table2[[#This Row],[State]],'pivot tables'!$J$3:$J$32,'pivot tables'!$K$3:$K$32),Table2[[#This Row],[Annual_Rainfall(mm)]])</f>
        <v>940.7</v>
      </c>
      <c r="M253" s="13" t="str">
        <f>Table2[[#This Row],[Crop]]&amp;Table2[[#This Row],[State]]</f>
        <v>SunflowerAndhra Pradesh</v>
      </c>
      <c r="N253" s="13">
        <v>1037152.88</v>
      </c>
      <c r="O253" s="13">
        <f>IF(Table2[[#This Row],[Fertilizer(kg)]]="",_xlfn.XLOOKUP(Table2[[#This Row],[crop&amp;state]],'pivot tables'!$O$3:$O$151,'pivot tables'!$P$3:$P$151),Table2[[#This Row],[Fertilizer(kg)]])</f>
        <v>1037152.88</v>
      </c>
      <c r="P253" s="13"/>
      <c r="Q253" s="13">
        <f>IF(Table2[[#This Row],[Pesticide(kg)]]="",_xlfn.XLOOKUP(Table2[[#This Row],[crop&amp;state]],'pivot tables'!$O$3:$O$151,'pivot tables'!$Q$3:$Q$151),Table2[[#This Row],[Pesticide(kg)]])</f>
        <v>9934.5656250000029</v>
      </c>
      <c r="R253" s="13">
        <v>0.96499999999999997</v>
      </c>
      <c r="S253" s="13">
        <f>IF(Table2[[#This Row],[Yield]]="",IFERROR(Table2[[#This Row],[Production(Tones)]]/Table2[[#This Row],[Area(hectare)]],""),Table2[[#This Row],[Yield]])</f>
        <v>0.96499999999999997</v>
      </c>
      <c r="T253" s="13">
        <v>28.353999999999999</v>
      </c>
      <c r="U253" s="13">
        <f>IF(Table2[[#This Row],[Avg_Temperature(°C)]]="",IFERROR((Table2[[#This Row],[Max_Temperature(°C)]]+Table2[[#This Row],[Min_Temperature(°C)]])/2,""),Table2[[#This Row],[Avg_Temperature(°C)]])</f>
        <v>28.353999999999999</v>
      </c>
      <c r="V253" s="13">
        <v>38.366999999999997</v>
      </c>
      <c r="W253" s="13">
        <f>IF(Table2[[#This Row],[Max_Temperature(°C)]]="",_xlfn.XLOOKUP(Table2[[#This Row],[State]],'pivot tables'!$T$2:$T$33,'pivot tables'!$V$2:$V$33),Table2[[#This Row],[Max_Temperature(°C)]])</f>
        <v>38.366999999999997</v>
      </c>
      <c r="X253" s="13">
        <v>20.234000000000002</v>
      </c>
      <c r="Y253" s="31">
        <f>IF(Table2[[#This Row],[Min_Temperature(°C)]]="",_xlfn.XLOOKUP(Table2[[#This Row],[State]],'pivot tables'!$T$2:$T$33,'pivot tables'!$W$2:$W$33),Table2[[#This Row],[Min_Temperature(°C)]])</f>
        <v>20.234000000000002</v>
      </c>
    </row>
    <row r="254" spans="1:25" x14ac:dyDescent="0.3">
      <c r="A254" s="5" t="s">
        <v>31</v>
      </c>
      <c r="B254" s="4">
        <v>2015</v>
      </c>
      <c r="C254" s="5" t="s">
        <v>27</v>
      </c>
      <c r="D254" s="5" t="str">
        <f>PROPER(TRIM(Table2[[#This Row],[Season]]))</f>
        <v>Rabi</v>
      </c>
      <c r="E254" s="5" t="str">
        <f>IF(Table2[[#This Row],[Season]]="",_xlfn.XLOOKUP(Table2[[#This Row],[State]],'pivot tables'!$F$3:$F$33,'pivot tables'!$G$3:$G$33),Table2[[#This Row],[Season]])</f>
        <v>Rabi</v>
      </c>
      <c r="F254" s="5" t="s">
        <v>52</v>
      </c>
      <c r="G254" s="16">
        <v>19725</v>
      </c>
      <c r="H254" s="16">
        <f>IF(Table2[[#This Row],[Area(hectare)]]="",IFERROR(Table2[[#This Row],[Production(Tones)]]/Table2[[#This Row],[Yield blanks]],""),Table2[[#This Row],[Area(hectare)]])</f>
        <v>19725</v>
      </c>
      <c r="I254" s="16">
        <v>18004</v>
      </c>
      <c r="J254" s="16">
        <f>IF(Table2[[#This Row],[Production(Tones)]]="",Table2[[#This Row],[Area Blanks]]*Table2[[#This Row],[Yield]],Table2[[#This Row],[Production(Tones)]])</f>
        <v>18004</v>
      </c>
      <c r="K254" s="13">
        <v>940.7</v>
      </c>
      <c r="L254" s="13">
        <f>IF(Table2[[#This Row],[Annual_Rainfall(mm)]]="",_xlfn.XLOOKUP(Table2[[#This Row],[State]],'pivot tables'!$J$3:$J$32,'pivot tables'!$K$3:$K$32),Table2[[#This Row],[Annual_Rainfall(mm)]])</f>
        <v>940.7</v>
      </c>
      <c r="M254" s="13" t="str">
        <f>Table2[[#This Row],[Crop]]&amp;Table2[[#This Row],[State]]</f>
        <v>SunflowerAndhra Pradesh</v>
      </c>
      <c r="N254" s="13">
        <v>3114774.75</v>
      </c>
      <c r="O254" s="13">
        <f>IF(Table2[[#This Row],[Fertilizer(kg)]]="",_xlfn.XLOOKUP(Table2[[#This Row],[crop&amp;state]],'pivot tables'!$O$3:$O$151,'pivot tables'!$P$3:$P$151),Table2[[#This Row],[Fertilizer(kg)]])</f>
        <v>3114774.75</v>
      </c>
      <c r="P254" s="13">
        <v>6509.25</v>
      </c>
      <c r="Q254" s="13">
        <f>IF(Table2[[#This Row],[Pesticide(kg)]]="",_xlfn.XLOOKUP(Table2[[#This Row],[crop&amp;state]],'pivot tables'!$O$3:$O$151,'pivot tables'!$Q$3:$Q$151),Table2[[#This Row],[Pesticide(kg)]])</f>
        <v>6509.25</v>
      </c>
      <c r="R254" s="13">
        <v>0.95199999999999996</v>
      </c>
      <c r="S254" s="13">
        <f>IF(Table2[[#This Row],[Yield]]="",IFERROR(Table2[[#This Row],[Production(Tones)]]/Table2[[#This Row],[Area(hectare)]],""),Table2[[#This Row],[Yield]])</f>
        <v>0.95199999999999996</v>
      </c>
      <c r="T254" s="13">
        <v>28.353999999999999</v>
      </c>
      <c r="U254" s="13">
        <f>IF(Table2[[#This Row],[Avg_Temperature(°C)]]="",IFERROR((Table2[[#This Row],[Max_Temperature(°C)]]+Table2[[#This Row],[Min_Temperature(°C)]])/2,""),Table2[[#This Row],[Avg_Temperature(°C)]])</f>
        <v>28.353999999999999</v>
      </c>
      <c r="V254" s="13">
        <v>38.366999999999997</v>
      </c>
      <c r="W254" s="13">
        <f>IF(Table2[[#This Row],[Max_Temperature(°C)]]="",_xlfn.XLOOKUP(Table2[[#This Row],[State]],'pivot tables'!$T$2:$T$33,'pivot tables'!$V$2:$V$33),Table2[[#This Row],[Max_Temperature(°C)]])</f>
        <v>38.366999999999997</v>
      </c>
      <c r="X254" s="13">
        <v>20.234000000000002</v>
      </c>
      <c r="Y254" s="31">
        <f>IF(Table2[[#This Row],[Min_Temperature(°C)]]="",_xlfn.XLOOKUP(Table2[[#This Row],[State]],'pivot tables'!$T$2:$T$33,'pivot tables'!$W$2:$W$33),Table2[[#This Row],[Min_Temperature(°C)]])</f>
        <v>20.234000000000002</v>
      </c>
    </row>
    <row r="255" spans="1:25" x14ac:dyDescent="0.3">
      <c r="A255" s="5" t="s">
        <v>32</v>
      </c>
      <c r="B255" s="4">
        <v>2015</v>
      </c>
      <c r="C255" s="5" t="s">
        <v>49</v>
      </c>
      <c r="D255" s="5" t="str">
        <f>PROPER(TRIM(Table2[[#This Row],[Season]]))</f>
        <v>Kharif</v>
      </c>
      <c r="E255" s="5" t="str">
        <f>IF(Table2[[#This Row],[Season]]="",_xlfn.XLOOKUP(Table2[[#This Row],[State]],'pivot tables'!$F$3:$F$33,'pivot tables'!$G$3:$G$33),Table2[[#This Row],[Season]])</f>
        <v>Kharif</v>
      </c>
      <c r="F255" s="5" t="s">
        <v>52</v>
      </c>
      <c r="G255" s="16">
        <v>44016</v>
      </c>
      <c r="H255" s="16">
        <f>IF(Table2[[#This Row],[Area(hectare)]]="",IFERROR(Table2[[#This Row],[Production(Tones)]]/Table2[[#This Row],[Yield blanks]],""),Table2[[#This Row],[Area(hectare)]])</f>
        <v>44016</v>
      </c>
      <c r="I255" s="16">
        <v>30921</v>
      </c>
      <c r="J255" s="16">
        <f>IF(Table2[[#This Row],[Production(Tones)]]="",Table2[[#This Row],[Area Blanks]]*Table2[[#This Row],[Yield]],Table2[[#This Row],[Production(Tones)]])</f>
        <v>30921</v>
      </c>
      <c r="K255" s="13">
        <v>940.7</v>
      </c>
      <c r="L255" s="13">
        <f>IF(Table2[[#This Row],[Annual_Rainfall(mm)]]="",_xlfn.XLOOKUP(Table2[[#This Row],[State]],'pivot tables'!$J$3:$J$32,'pivot tables'!$K$3:$K$32),Table2[[#This Row],[Annual_Rainfall(mm)]])</f>
        <v>940.7</v>
      </c>
      <c r="M255" s="13" t="str">
        <f>Table2[[#This Row],[Crop]]&amp;Table2[[#This Row],[State]]</f>
        <v>UradAndhra Pradesh</v>
      </c>
      <c r="N255" s="13">
        <v>6950566.5599999996</v>
      </c>
      <c r="O255" s="13">
        <f>IF(Table2[[#This Row],[Fertilizer(kg)]]="",_xlfn.XLOOKUP(Table2[[#This Row],[crop&amp;state]],'pivot tables'!$O$3:$O$151,'pivot tables'!$P$3:$P$151),Table2[[#This Row],[Fertilizer(kg)]])</f>
        <v>6950566.5599999996</v>
      </c>
      <c r="P255" s="13">
        <v>14525.28</v>
      </c>
      <c r="Q255" s="13">
        <f>IF(Table2[[#This Row],[Pesticide(kg)]]="",_xlfn.XLOOKUP(Table2[[#This Row],[crop&amp;state]],'pivot tables'!$O$3:$O$151,'pivot tables'!$Q$3:$Q$151),Table2[[#This Row],[Pesticide(kg)]])</f>
        <v>14525.28</v>
      </c>
      <c r="R255" s="13">
        <v>0.78600000000000003</v>
      </c>
      <c r="S255" s="13">
        <f>IF(Table2[[#This Row],[Yield]]="",IFERROR(Table2[[#This Row],[Production(Tones)]]/Table2[[#This Row],[Area(hectare)]],""),Table2[[#This Row],[Yield]])</f>
        <v>0.78600000000000003</v>
      </c>
      <c r="T255" s="13">
        <v>28.353999999999999</v>
      </c>
      <c r="U255" s="13">
        <f>IF(Table2[[#This Row],[Avg_Temperature(°C)]]="",IFERROR((Table2[[#This Row],[Max_Temperature(°C)]]+Table2[[#This Row],[Min_Temperature(°C)]])/2,""),Table2[[#This Row],[Avg_Temperature(°C)]])</f>
        <v>28.353999999999999</v>
      </c>
      <c r="V255" s="13">
        <v>38.366999999999997</v>
      </c>
      <c r="W255" s="13">
        <f>IF(Table2[[#This Row],[Max_Temperature(°C)]]="",_xlfn.XLOOKUP(Table2[[#This Row],[State]],'pivot tables'!$T$2:$T$33,'pivot tables'!$V$2:$V$33),Table2[[#This Row],[Max_Temperature(°C)]])</f>
        <v>38.366999999999997</v>
      </c>
      <c r="X255" s="13">
        <v>20.234000000000002</v>
      </c>
      <c r="Y255" s="31">
        <f>IF(Table2[[#This Row],[Min_Temperature(°C)]]="",_xlfn.XLOOKUP(Table2[[#This Row],[State]],'pivot tables'!$T$2:$T$33,'pivot tables'!$W$2:$W$33),Table2[[#This Row],[Min_Temperature(°C)]])</f>
        <v>20.234000000000002</v>
      </c>
    </row>
    <row r="256" spans="1:25" x14ac:dyDescent="0.3">
      <c r="A256" s="5" t="s">
        <v>32</v>
      </c>
      <c r="B256" s="4">
        <v>2015</v>
      </c>
      <c r="C256" s="5" t="s">
        <v>27</v>
      </c>
      <c r="D256" s="5" t="str">
        <f>PROPER(TRIM(Table2[[#This Row],[Season]]))</f>
        <v>Rabi</v>
      </c>
      <c r="E256" s="5" t="str">
        <f>IF(Table2[[#This Row],[Season]]="",_xlfn.XLOOKUP(Table2[[#This Row],[State]],'pivot tables'!$F$3:$F$33,'pivot tables'!$G$3:$G$33),Table2[[#This Row],[Season]])</f>
        <v>Rabi</v>
      </c>
      <c r="F256" s="5" t="s">
        <v>52</v>
      </c>
      <c r="G256" s="16">
        <v>411586</v>
      </c>
      <c r="H256" s="16">
        <f>IF(Table2[[#This Row],[Area(hectare)]]="",IFERROR(Table2[[#This Row],[Production(Tones)]]/Table2[[#This Row],[Yield blanks]],""),Table2[[#This Row],[Area(hectare)]])</f>
        <v>411586</v>
      </c>
      <c r="I256" s="16">
        <v>379722</v>
      </c>
      <c r="J256" s="16">
        <f>IF(Table2[[#This Row],[Production(Tones)]]="",Table2[[#This Row],[Area Blanks]]*Table2[[#This Row],[Yield]],Table2[[#This Row],[Production(Tones)]])</f>
        <v>379722</v>
      </c>
      <c r="K256" s="13">
        <v>940.7</v>
      </c>
      <c r="L256" s="13">
        <f>IF(Table2[[#This Row],[Annual_Rainfall(mm)]]="",_xlfn.XLOOKUP(Table2[[#This Row],[State]],'pivot tables'!$J$3:$J$32,'pivot tables'!$K$3:$K$32),Table2[[#This Row],[Annual_Rainfall(mm)]])</f>
        <v>940.7</v>
      </c>
      <c r="M256" s="13" t="str">
        <f>Table2[[#This Row],[Crop]]&amp;Table2[[#This Row],[State]]</f>
        <v>UradAndhra Pradesh</v>
      </c>
      <c r="N256" s="13">
        <v>64993545.259999998</v>
      </c>
      <c r="O256" s="13">
        <f>IF(Table2[[#This Row],[Fertilizer(kg)]]="",_xlfn.XLOOKUP(Table2[[#This Row],[crop&amp;state]],'pivot tables'!$O$3:$O$151,'pivot tables'!$P$3:$P$151),Table2[[#This Row],[Fertilizer(kg)]])</f>
        <v>64993545.259999998</v>
      </c>
      <c r="P256" s="13">
        <v>135823.38</v>
      </c>
      <c r="Q256" s="13">
        <f>IF(Table2[[#This Row],[Pesticide(kg)]]="",_xlfn.XLOOKUP(Table2[[#This Row],[crop&amp;state]],'pivot tables'!$O$3:$O$151,'pivot tables'!$Q$3:$Q$151),Table2[[#This Row],[Pesticide(kg)]])</f>
        <v>135823.38</v>
      </c>
      <c r="R256" s="13">
        <v>0.8</v>
      </c>
      <c r="S256" s="13">
        <f>IF(Table2[[#This Row],[Yield]]="",IFERROR(Table2[[#This Row],[Production(Tones)]]/Table2[[#This Row],[Area(hectare)]],""),Table2[[#This Row],[Yield]])</f>
        <v>0.8</v>
      </c>
      <c r="T256" s="13">
        <v>28.353999999999999</v>
      </c>
      <c r="U256" s="13">
        <f>IF(Table2[[#This Row],[Avg_Temperature(°C)]]="",IFERROR((Table2[[#This Row],[Max_Temperature(°C)]]+Table2[[#This Row],[Min_Temperature(°C)]])/2,""),Table2[[#This Row],[Avg_Temperature(°C)]])</f>
        <v>28.353999999999999</v>
      </c>
      <c r="V256" s="13">
        <v>38.366999999999997</v>
      </c>
      <c r="W256" s="13">
        <f>IF(Table2[[#This Row],[Max_Temperature(°C)]]="",_xlfn.XLOOKUP(Table2[[#This Row],[State]],'pivot tables'!$T$2:$T$33,'pivot tables'!$V$2:$V$33),Table2[[#This Row],[Max_Temperature(°C)]])</f>
        <v>38.366999999999997</v>
      </c>
      <c r="X256" s="13">
        <v>20.234000000000002</v>
      </c>
      <c r="Y256" s="31">
        <f>IF(Table2[[#This Row],[Min_Temperature(°C)]]="",_xlfn.XLOOKUP(Table2[[#This Row],[State]],'pivot tables'!$T$2:$T$33,'pivot tables'!$W$2:$W$33),Table2[[#This Row],[Min_Temperature(°C)]])</f>
        <v>20.234000000000002</v>
      </c>
    </row>
    <row r="257" spans="1:25" x14ac:dyDescent="0.3">
      <c r="A257" s="5" t="s">
        <v>20</v>
      </c>
      <c r="B257" s="4">
        <v>2015</v>
      </c>
      <c r="C257" s="5" t="s">
        <v>27</v>
      </c>
      <c r="D257" s="5" t="str">
        <f>PROPER(TRIM(Table2[[#This Row],[Season]]))</f>
        <v>Rabi</v>
      </c>
      <c r="E257" s="5" t="str">
        <f>IF(Table2[[#This Row],[Season]]="",_xlfn.XLOOKUP(Table2[[#This Row],[State]],'pivot tables'!$F$3:$F$33,'pivot tables'!$G$3:$G$33),Table2[[#This Row],[Season]])</f>
        <v>Rabi</v>
      </c>
      <c r="F257" s="5" t="s">
        <v>52</v>
      </c>
      <c r="G257" s="16">
        <v>164</v>
      </c>
      <c r="H257" s="16">
        <f>IF(Table2[[#This Row],[Area(hectare)]]="",IFERROR(Table2[[#This Row],[Production(Tones)]]/Table2[[#This Row],[Yield blanks]],""),Table2[[#This Row],[Area(hectare)]])</f>
        <v>164</v>
      </c>
      <c r="I257" s="16">
        <v>115</v>
      </c>
      <c r="J257" s="16">
        <f>IF(Table2[[#This Row],[Production(Tones)]]="",Table2[[#This Row],[Area Blanks]]*Table2[[#This Row],[Yield]],Table2[[#This Row],[Production(Tones)]])</f>
        <v>115</v>
      </c>
      <c r="K257" s="13">
        <v>940.7</v>
      </c>
      <c r="L257" s="13">
        <f>IF(Table2[[#This Row],[Annual_Rainfall(mm)]]="",_xlfn.XLOOKUP(Table2[[#This Row],[State]],'pivot tables'!$J$3:$J$32,'pivot tables'!$K$3:$K$32),Table2[[#This Row],[Annual_Rainfall(mm)]])</f>
        <v>940.7</v>
      </c>
      <c r="M257" s="13" t="str">
        <f>Table2[[#This Row],[Crop]]&amp;Table2[[#This Row],[State]]</f>
        <v>WheatAndhra Pradesh</v>
      </c>
      <c r="N257" s="13">
        <v>25897.24</v>
      </c>
      <c r="O257" s="13">
        <f>IF(Table2[[#This Row],[Fertilizer(kg)]]="",_xlfn.XLOOKUP(Table2[[#This Row],[crop&amp;state]],'pivot tables'!$O$3:$O$151,'pivot tables'!$P$3:$P$151),Table2[[#This Row],[Fertilizer(kg)]])</f>
        <v>25897.24</v>
      </c>
      <c r="P257" s="13">
        <v>54.12</v>
      </c>
      <c r="Q257" s="13">
        <f>IF(Table2[[#This Row],[Pesticide(kg)]]="",_xlfn.XLOOKUP(Table2[[#This Row],[crop&amp;state]],'pivot tables'!$O$3:$O$151,'pivot tables'!$Q$3:$Q$151),Table2[[#This Row],[Pesticide(kg)]])</f>
        <v>54.12</v>
      </c>
      <c r="R257" s="13">
        <v>0.69699999999999995</v>
      </c>
      <c r="S257" s="13">
        <f>IF(Table2[[#This Row],[Yield]]="",IFERROR(Table2[[#This Row],[Production(Tones)]]/Table2[[#This Row],[Area(hectare)]],""),Table2[[#This Row],[Yield]])</f>
        <v>0.69699999999999995</v>
      </c>
      <c r="T257" s="13">
        <v>28.353999999999999</v>
      </c>
      <c r="U257" s="13">
        <f>IF(Table2[[#This Row],[Avg_Temperature(°C)]]="",IFERROR((Table2[[#This Row],[Max_Temperature(°C)]]+Table2[[#This Row],[Min_Temperature(°C)]])/2,""),Table2[[#This Row],[Avg_Temperature(°C)]])</f>
        <v>28.353999999999999</v>
      </c>
      <c r="V257" s="13">
        <v>38.366999999999997</v>
      </c>
      <c r="W257" s="13">
        <f>IF(Table2[[#This Row],[Max_Temperature(°C)]]="",_xlfn.XLOOKUP(Table2[[#This Row],[State]],'pivot tables'!$T$2:$T$33,'pivot tables'!$V$2:$V$33),Table2[[#This Row],[Max_Temperature(°C)]])</f>
        <v>38.366999999999997</v>
      </c>
      <c r="X257" s="13">
        <v>20.234000000000002</v>
      </c>
      <c r="Y257" s="31">
        <f>IF(Table2[[#This Row],[Min_Temperature(°C)]]="",_xlfn.XLOOKUP(Table2[[#This Row],[State]],'pivot tables'!$T$2:$T$33,'pivot tables'!$W$2:$W$33),Table2[[#This Row],[Min_Temperature(°C)]])</f>
        <v>20.234000000000002</v>
      </c>
    </row>
    <row r="258" spans="1:25" x14ac:dyDescent="0.3">
      <c r="A258" s="5" t="s">
        <v>22</v>
      </c>
      <c r="B258" s="4">
        <v>2015</v>
      </c>
      <c r="C258" s="5" t="s">
        <v>49</v>
      </c>
      <c r="D258" s="5" t="str">
        <f>PROPER(TRIM(Table2[[#This Row],[Season]]))</f>
        <v>Kharif</v>
      </c>
      <c r="E258" s="5" t="str">
        <f>IF(Table2[[#This Row],[Season]]="",_xlfn.XLOOKUP(Table2[[#This Row],[State]],'pivot tables'!$F$3:$F$33,'pivot tables'!$G$3:$G$33),Table2[[#This Row],[Season]])</f>
        <v>Kharif</v>
      </c>
      <c r="F258" s="5" t="s">
        <v>36</v>
      </c>
      <c r="G258" s="16">
        <v>34</v>
      </c>
      <c r="H258" s="16">
        <f>IF(Table2[[#This Row],[Area(hectare)]]="",IFERROR(Table2[[#This Row],[Production(Tones)]]/Table2[[#This Row],[Yield blanks]],""),Table2[[#This Row],[Area(hectare)]])</f>
        <v>34</v>
      </c>
      <c r="I258" s="16">
        <v>81</v>
      </c>
      <c r="J258" s="16">
        <f>IF(Table2[[#This Row],[Production(Tones)]]="",Table2[[#This Row],[Area Blanks]]*Table2[[#This Row],[Yield]],Table2[[#This Row],[Production(Tones)]])</f>
        <v>81</v>
      </c>
      <c r="K258" s="13">
        <v>1980.6</v>
      </c>
      <c r="L258" s="13">
        <f>IF(Table2[[#This Row],[Annual_Rainfall(mm)]]="",_xlfn.XLOOKUP(Table2[[#This Row],[State]],'pivot tables'!$J$3:$J$32,'pivot tables'!$K$3:$K$32),Table2[[#This Row],[Annual_Rainfall(mm)]])</f>
        <v>1980.6</v>
      </c>
      <c r="M258" s="13" t="str">
        <f>Table2[[#This Row],[Crop]]&amp;Table2[[#This Row],[State]]</f>
        <v>RagiPuducherry</v>
      </c>
      <c r="N258" s="13">
        <v>5368.94</v>
      </c>
      <c r="O258" s="13">
        <f>IF(Table2[[#This Row],[Fertilizer(kg)]]="",_xlfn.XLOOKUP(Table2[[#This Row],[crop&amp;state]],'pivot tables'!$O$3:$O$151,'pivot tables'!$P$3:$P$151),Table2[[#This Row],[Fertilizer(kg)]])</f>
        <v>5368.94</v>
      </c>
      <c r="P258" s="13">
        <v>11.22</v>
      </c>
      <c r="Q258" s="13">
        <f>IF(Table2[[#This Row],[Pesticide(kg)]]="",_xlfn.XLOOKUP(Table2[[#This Row],[crop&amp;state]],'pivot tables'!$O$3:$O$151,'pivot tables'!$Q$3:$Q$151),Table2[[#This Row],[Pesticide(kg)]])</f>
        <v>11.22</v>
      </c>
      <c r="R258" s="13">
        <v>2.1949999999999998</v>
      </c>
      <c r="S258" s="13">
        <f>IF(Table2[[#This Row],[Yield]]="",IFERROR(Table2[[#This Row],[Production(Tones)]]/Table2[[#This Row],[Area(hectare)]],""),Table2[[#This Row],[Yield]])</f>
        <v>2.1949999999999998</v>
      </c>
      <c r="T258" s="13">
        <v>28.096</v>
      </c>
      <c r="U258" s="13">
        <f>IF(Table2[[#This Row],[Avg_Temperature(°C)]]="",IFERROR((Table2[[#This Row],[Max_Temperature(°C)]]+Table2[[#This Row],[Min_Temperature(°C)]])/2,""),Table2[[#This Row],[Avg_Temperature(°C)]])</f>
        <v>28.096</v>
      </c>
      <c r="V258" s="13">
        <v>32.58</v>
      </c>
      <c r="W258" s="13">
        <f>IF(Table2[[#This Row],[Max_Temperature(°C)]]="",_xlfn.XLOOKUP(Table2[[#This Row],[State]],'pivot tables'!$T$2:$T$33,'pivot tables'!$V$2:$V$33),Table2[[#This Row],[Max_Temperature(°C)]])</f>
        <v>32.58</v>
      </c>
      <c r="X258" s="13">
        <v>24.553999999999998</v>
      </c>
      <c r="Y258" s="31">
        <f>IF(Table2[[#This Row],[Min_Temperature(°C)]]="",_xlfn.XLOOKUP(Table2[[#This Row],[State]],'pivot tables'!$T$2:$T$33,'pivot tables'!$W$2:$W$33),Table2[[#This Row],[Min_Temperature(°C)]])</f>
        <v>24.553999999999998</v>
      </c>
    </row>
    <row r="259" spans="1:25" x14ac:dyDescent="0.3">
      <c r="A259" s="5" t="s">
        <v>13</v>
      </c>
      <c r="B259" s="4">
        <v>2015</v>
      </c>
      <c r="C259" s="5" t="s">
        <v>49</v>
      </c>
      <c r="D259" s="5" t="str">
        <f>PROPER(TRIM(Table2[[#This Row],[Season]]))</f>
        <v>Kharif</v>
      </c>
      <c r="E259" s="5" t="str">
        <f>IF(Table2[[#This Row],[Season]]="",_xlfn.XLOOKUP(Table2[[#This Row],[State]],'pivot tables'!$F$3:$F$33,'pivot tables'!$G$3:$G$33),Table2[[#This Row],[Season]])</f>
        <v>Kharif</v>
      </c>
      <c r="F259" s="5" t="s">
        <v>36</v>
      </c>
      <c r="G259" s="16">
        <v>3817</v>
      </c>
      <c r="H259" s="16">
        <f>IF(Table2[[#This Row],[Area(hectare)]]="",IFERROR(Table2[[#This Row],[Production(Tones)]]/Table2[[#This Row],[Yield blanks]],""),Table2[[#This Row],[Area(hectare)]])</f>
        <v>3817</v>
      </c>
      <c r="I259" s="16">
        <v>12250</v>
      </c>
      <c r="J259" s="16">
        <f>IF(Table2[[#This Row],[Production(Tones)]]="",Table2[[#This Row],[Area Blanks]]*Table2[[#This Row],[Yield]],Table2[[#This Row],[Production(Tones)]])</f>
        <v>12250</v>
      </c>
      <c r="K259" s="13">
        <v>1980.6</v>
      </c>
      <c r="L259" s="13">
        <f>IF(Table2[[#This Row],[Annual_Rainfall(mm)]]="",_xlfn.XLOOKUP(Table2[[#This Row],[State]],'pivot tables'!$J$3:$J$32,'pivot tables'!$K$3:$K$32),Table2[[#This Row],[Annual_Rainfall(mm)]])</f>
        <v>1980.6</v>
      </c>
      <c r="M259" s="13" t="str">
        <f>Table2[[#This Row],[Crop]]&amp;Table2[[#This Row],[State]]</f>
        <v>RicePuducherry</v>
      </c>
      <c r="N259" s="13">
        <v>602742.47</v>
      </c>
      <c r="O259" s="13">
        <f>IF(Table2[[#This Row],[Fertilizer(kg)]]="",_xlfn.XLOOKUP(Table2[[#This Row],[crop&amp;state]],'pivot tables'!$O$3:$O$151,'pivot tables'!$P$3:$P$151),Table2[[#This Row],[Fertilizer(kg)]])</f>
        <v>602742.47</v>
      </c>
      <c r="P259" s="13"/>
      <c r="Q259" s="13">
        <f>IF(Table2[[#This Row],[Pesticide(kg)]]="",_xlfn.XLOOKUP(Table2[[#This Row],[crop&amp;state]],'pivot tables'!$O$3:$O$151,'pivot tables'!$Q$3:$Q$151),Table2[[#This Row],[Pesticide(kg)]])</f>
        <v>1908.9285714285718</v>
      </c>
      <c r="R259" s="13">
        <v>2.2730000000000001</v>
      </c>
      <c r="S259" s="13">
        <f>IF(Table2[[#This Row],[Yield]]="",IFERROR(Table2[[#This Row],[Production(Tones)]]/Table2[[#This Row],[Area(hectare)]],""),Table2[[#This Row],[Yield]])</f>
        <v>2.2730000000000001</v>
      </c>
      <c r="T259" s="13">
        <v>28.096</v>
      </c>
      <c r="U259" s="13">
        <f>IF(Table2[[#This Row],[Avg_Temperature(°C)]]="",IFERROR((Table2[[#This Row],[Max_Temperature(°C)]]+Table2[[#This Row],[Min_Temperature(°C)]])/2,""),Table2[[#This Row],[Avg_Temperature(°C)]])</f>
        <v>28.096</v>
      </c>
      <c r="V259" s="13">
        <v>32.58</v>
      </c>
      <c r="W259" s="13">
        <f>IF(Table2[[#This Row],[Max_Temperature(°C)]]="",_xlfn.XLOOKUP(Table2[[#This Row],[State]],'pivot tables'!$T$2:$T$33,'pivot tables'!$V$2:$V$33),Table2[[#This Row],[Max_Temperature(°C)]])</f>
        <v>32.58</v>
      </c>
      <c r="X259" s="13">
        <v>24.553999999999998</v>
      </c>
      <c r="Y259" s="31">
        <f>IF(Table2[[#This Row],[Min_Temperature(°C)]]="",_xlfn.XLOOKUP(Table2[[#This Row],[State]],'pivot tables'!$T$2:$T$33,'pivot tables'!$W$2:$W$33),Table2[[#This Row],[Min_Temperature(°C)]])</f>
        <v>24.553999999999998</v>
      </c>
    </row>
    <row r="260" spans="1:25" x14ac:dyDescent="0.3">
      <c r="A260" s="5" t="s">
        <v>13</v>
      </c>
      <c r="B260" s="4">
        <v>2015</v>
      </c>
      <c r="C260" s="5" t="s">
        <v>27</v>
      </c>
      <c r="D260" s="5" t="str">
        <f>PROPER(TRIM(Table2[[#This Row],[Season]]))</f>
        <v>Rabi</v>
      </c>
      <c r="E260" s="5" t="str">
        <f>IF(Table2[[#This Row],[Season]]="",_xlfn.XLOOKUP(Table2[[#This Row],[State]],'pivot tables'!$F$3:$F$33,'pivot tables'!$G$3:$G$33),Table2[[#This Row],[Season]])</f>
        <v>Rabi</v>
      </c>
      <c r="F260" s="5" t="s">
        <v>36</v>
      </c>
      <c r="G260" s="16">
        <v>8505</v>
      </c>
      <c r="H260" s="16">
        <f>IF(Table2[[#This Row],[Area(hectare)]]="",IFERROR(Table2[[#This Row],[Production(Tones)]]/Table2[[#This Row],[Yield blanks]],""),Table2[[#This Row],[Area(hectare)]])</f>
        <v>8505</v>
      </c>
      <c r="I260" s="16">
        <v>19587</v>
      </c>
      <c r="J260" s="16">
        <f>IF(Table2[[#This Row],[Production(Tones)]]="",Table2[[#This Row],[Area Blanks]]*Table2[[#This Row],[Yield]],Table2[[#This Row],[Production(Tones)]])</f>
        <v>19587</v>
      </c>
      <c r="K260" s="13">
        <v>1980.6</v>
      </c>
      <c r="L260" s="13">
        <f>IF(Table2[[#This Row],[Annual_Rainfall(mm)]]="",_xlfn.XLOOKUP(Table2[[#This Row],[State]],'pivot tables'!$J$3:$J$32,'pivot tables'!$K$3:$K$32),Table2[[#This Row],[Annual_Rainfall(mm)]])</f>
        <v>1980.6</v>
      </c>
      <c r="M260" s="13" t="str">
        <f>Table2[[#This Row],[Crop]]&amp;Table2[[#This Row],[State]]</f>
        <v>RicePuducherry</v>
      </c>
      <c r="N260" s="13">
        <v>1343024.55</v>
      </c>
      <c r="O260" s="13">
        <f>IF(Table2[[#This Row],[Fertilizer(kg)]]="",_xlfn.XLOOKUP(Table2[[#This Row],[crop&amp;state]],'pivot tables'!$O$3:$O$151,'pivot tables'!$P$3:$P$151),Table2[[#This Row],[Fertilizer(kg)]])</f>
        <v>1343024.55</v>
      </c>
      <c r="P260" s="13">
        <v>2806.65</v>
      </c>
      <c r="Q260" s="13">
        <f>IF(Table2[[#This Row],[Pesticide(kg)]]="",_xlfn.XLOOKUP(Table2[[#This Row],[crop&amp;state]],'pivot tables'!$O$3:$O$151,'pivot tables'!$Q$3:$Q$151),Table2[[#This Row],[Pesticide(kg)]])</f>
        <v>2806.65</v>
      </c>
      <c r="R260" s="13">
        <v>2.4700000000000002</v>
      </c>
      <c r="S260" s="13">
        <f>IF(Table2[[#This Row],[Yield]]="",IFERROR(Table2[[#This Row],[Production(Tones)]]/Table2[[#This Row],[Area(hectare)]],""),Table2[[#This Row],[Yield]])</f>
        <v>2.4700000000000002</v>
      </c>
      <c r="T260" s="13">
        <v>28.096</v>
      </c>
      <c r="U260" s="13">
        <f>IF(Table2[[#This Row],[Avg_Temperature(°C)]]="",IFERROR((Table2[[#This Row],[Max_Temperature(°C)]]+Table2[[#This Row],[Min_Temperature(°C)]])/2,""),Table2[[#This Row],[Avg_Temperature(°C)]])</f>
        <v>28.096</v>
      </c>
      <c r="V260" s="13">
        <v>32.58</v>
      </c>
      <c r="W260" s="13">
        <f>IF(Table2[[#This Row],[Max_Temperature(°C)]]="",_xlfn.XLOOKUP(Table2[[#This Row],[State]],'pivot tables'!$T$2:$T$33,'pivot tables'!$V$2:$V$33),Table2[[#This Row],[Max_Temperature(°C)]])</f>
        <v>32.58</v>
      </c>
      <c r="X260" s="13">
        <v>24.553999999999998</v>
      </c>
      <c r="Y260" s="31">
        <f>IF(Table2[[#This Row],[Min_Temperature(°C)]]="",_xlfn.XLOOKUP(Table2[[#This Row],[State]],'pivot tables'!$T$2:$T$33,'pivot tables'!$W$2:$W$33),Table2[[#This Row],[Min_Temperature(°C)]])</f>
        <v>24.553999999999998</v>
      </c>
    </row>
    <row r="261" spans="1:25" x14ac:dyDescent="0.3">
      <c r="A261" s="5" t="s">
        <v>13</v>
      </c>
      <c r="B261" s="4">
        <v>2015</v>
      </c>
      <c r="C261" s="5" t="s">
        <v>120</v>
      </c>
      <c r="D261" s="5" t="str">
        <f>PROPER(TRIM(Table2[[#This Row],[Season]]))</f>
        <v>Summer</v>
      </c>
      <c r="E261" s="5" t="str">
        <f>IF(Table2[[#This Row],[Season]]="",_xlfn.XLOOKUP(Table2[[#This Row],[State]],'pivot tables'!$F$3:$F$33,'pivot tables'!$G$3:$G$33),Table2[[#This Row],[Season]])</f>
        <v>Summer</v>
      </c>
      <c r="F261" s="5" t="s">
        <v>36</v>
      </c>
      <c r="G261" s="16">
        <v>3941</v>
      </c>
      <c r="H261" s="16">
        <f>IF(Table2[[#This Row],[Area(hectare)]]="",IFERROR(Table2[[#This Row],[Production(Tones)]]/Table2[[#This Row],[Yield blanks]],""),Table2[[#This Row],[Area(hectare)]])</f>
        <v>3941</v>
      </c>
      <c r="I261" s="16">
        <v>12049</v>
      </c>
      <c r="J261" s="16">
        <f>IF(Table2[[#This Row],[Production(Tones)]]="",Table2[[#This Row],[Area Blanks]]*Table2[[#This Row],[Yield]],Table2[[#This Row],[Production(Tones)]])</f>
        <v>12049</v>
      </c>
      <c r="K261" s="13">
        <v>1980.6</v>
      </c>
      <c r="L261" s="13">
        <f>IF(Table2[[#This Row],[Annual_Rainfall(mm)]]="",_xlfn.XLOOKUP(Table2[[#This Row],[State]],'pivot tables'!$J$3:$J$32,'pivot tables'!$K$3:$K$32),Table2[[#This Row],[Annual_Rainfall(mm)]])</f>
        <v>1980.6</v>
      </c>
      <c r="M261" s="13" t="str">
        <f>Table2[[#This Row],[Crop]]&amp;Table2[[#This Row],[State]]</f>
        <v>RicePuducherry</v>
      </c>
      <c r="N261" s="13">
        <v>622323.31000000006</v>
      </c>
      <c r="O261" s="13">
        <f>IF(Table2[[#This Row],[Fertilizer(kg)]]="",_xlfn.XLOOKUP(Table2[[#This Row],[crop&amp;state]],'pivot tables'!$O$3:$O$151,'pivot tables'!$P$3:$P$151),Table2[[#This Row],[Fertilizer(kg)]])</f>
        <v>622323.31000000006</v>
      </c>
      <c r="P261" s="13">
        <v>1300.53</v>
      </c>
      <c r="Q261" s="13">
        <f>IF(Table2[[#This Row],[Pesticide(kg)]]="",_xlfn.XLOOKUP(Table2[[#This Row],[crop&amp;state]],'pivot tables'!$O$3:$O$151,'pivot tables'!$Q$3:$Q$151),Table2[[#This Row],[Pesticide(kg)]])</f>
        <v>1300.53</v>
      </c>
      <c r="R261" s="13">
        <v>2.2250000000000001</v>
      </c>
      <c r="S261" s="13">
        <f>IF(Table2[[#This Row],[Yield]]="",IFERROR(Table2[[#This Row],[Production(Tones)]]/Table2[[#This Row],[Area(hectare)]],""),Table2[[#This Row],[Yield]])</f>
        <v>2.2250000000000001</v>
      </c>
      <c r="T261" s="13">
        <v>28.096</v>
      </c>
      <c r="U261" s="13">
        <f>IF(Table2[[#This Row],[Avg_Temperature(°C)]]="",IFERROR((Table2[[#This Row],[Max_Temperature(°C)]]+Table2[[#This Row],[Min_Temperature(°C)]])/2,""),Table2[[#This Row],[Avg_Temperature(°C)]])</f>
        <v>28.096</v>
      </c>
      <c r="V261" s="13">
        <v>32.58</v>
      </c>
      <c r="W261" s="13">
        <f>IF(Table2[[#This Row],[Max_Temperature(°C)]]="",_xlfn.XLOOKUP(Table2[[#This Row],[State]],'pivot tables'!$T$2:$T$33,'pivot tables'!$V$2:$V$33),Table2[[#This Row],[Max_Temperature(°C)]])</f>
        <v>32.58</v>
      </c>
      <c r="X261" s="13">
        <v>24.553999999999998</v>
      </c>
      <c r="Y261" s="31">
        <f>IF(Table2[[#This Row],[Min_Temperature(°C)]]="",_xlfn.XLOOKUP(Table2[[#This Row],[State]],'pivot tables'!$T$2:$T$33,'pivot tables'!$W$2:$W$33),Table2[[#This Row],[Min_Temperature(°C)]])</f>
        <v>24.553999999999998</v>
      </c>
    </row>
    <row r="262" spans="1:25" x14ac:dyDescent="0.3">
      <c r="A262" s="5" t="s">
        <v>18</v>
      </c>
      <c r="B262" s="4">
        <v>2015</v>
      </c>
      <c r="C262" s="5" t="s">
        <v>49</v>
      </c>
      <c r="D262" s="5" t="str">
        <f>PROPER(TRIM(Table2[[#This Row],[Season]]))</f>
        <v>Kharif</v>
      </c>
      <c r="E262" s="5" t="str">
        <f>IF(Table2[[#This Row],[Season]]="",_xlfn.XLOOKUP(Table2[[#This Row],[State]],'pivot tables'!$F$3:$F$33,'pivot tables'!$G$3:$G$33),Table2[[#This Row],[Season]])</f>
        <v>Kharif</v>
      </c>
      <c r="F262" s="5" t="s">
        <v>36</v>
      </c>
      <c r="G262" s="16">
        <v>1821</v>
      </c>
      <c r="H262" s="16">
        <f>IF(Table2[[#This Row],[Area(hectare)]]="",IFERROR(Table2[[#This Row],[Production(Tones)]]/Table2[[#This Row],[Yield blanks]],""),Table2[[#This Row],[Area(hectare)]])</f>
        <v>1821</v>
      </c>
      <c r="I262" s="16">
        <v>213968</v>
      </c>
      <c r="J262" s="16">
        <f>IF(Table2[[#This Row],[Production(Tones)]]="",Table2[[#This Row],[Area Blanks]]*Table2[[#This Row],[Yield]],Table2[[#This Row],[Production(Tones)]])</f>
        <v>213968</v>
      </c>
      <c r="K262" s="13">
        <v>1980.6</v>
      </c>
      <c r="L262" s="13">
        <f>IF(Table2[[#This Row],[Annual_Rainfall(mm)]]="",_xlfn.XLOOKUP(Table2[[#This Row],[State]],'pivot tables'!$J$3:$J$32,'pivot tables'!$K$3:$K$32),Table2[[#This Row],[Annual_Rainfall(mm)]])</f>
        <v>1980.6</v>
      </c>
      <c r="M262" s="13" t="str">
        <f>Table2[[#This Row],[Crop]]&amp;Table2[[#This Row],[State]]</f>
        <v>SugarcanePuducherry</v>
      </c>
      <c r="N262" s="13">
        <v>287554.11</v>
      </c>
      <c r="O262" s="13">
        <f>IF(Table2[[#This Row],[Fertilizer(kg)]]="",_xlfn.XLOOKUP(Table2[[#This Row],[crop&amp;state]],'pivot tables'!$O$3:$O$151,'pivot tables'!$P$3:$P$151),Table2[[#This Row],[Fertilizer(kg)]])</f>
        <v>287554.11</v>
      </c>
      <c r="P262" s="13">
        <v>600.92999999999995</v>
      </c>
      <c r="Q262" s="13">
        <f>IF(Table2[[#This Row],[Pesticide(kg)]]="",_xlfn.XLOOKUP(Table2[[#This Row],[crop&amp;state]],'pivot tables'!$O$3:$O$151,'pivot tables'!$Q$3:$Q$151),Table2[[#This Row],[Pesticide(kg)]])</f>
        <v>600.92999999999995</v>
      </c>
      <c r="R262" s="13">
        <v>117.5</v>
      </c>
      <c r="S262" s="13">
        <f>IF(Table2[[#This Row],[Yield]]="",IFERROR(Table2[[#This Row],[Production(Tones)]]/Table2[[#This Row],[Area(hectare)]],""),Table2[[#This Row],[Yield]])</f>
        <v>117.5</v>
      </c>
      <c r="T262" s="13">
        <v>28.096</v>
      </c>
      <c r="U262" s="13">
        <f>IF(Table2[[#This Row],[Avg_Temperature(°C)]]="",IFERROR((Table2[[#This Row],[Max_Temperature(°C)]]+Table2[[#This Row],[Min_Temperature(°C)]])/2,""),Table2[[#This Row],[Avg_Temperature(°C)]])</f>
        <v>28.096</v>
      </c>
      <c r="V262" s="13">
        <v>32.58</v>
      </c>
      <c r="W262" s="13">
        <f>IF(Table2[[#This Row],[Max_Temperature(°C)]]="",_xlfn.XLOOKUP(Table2[[#This Row],[State]],'pivot tables'!$T$2:$T$33,'pivot tables'!$V$2:$V$33),Table2[[#This Row],[Max_Temperature(°C)]])</f>
        <v>32.58</v>
      </c>
      <c r="X262" s="13">
        <v>24.553999999999998</v>
      </c>
      <c r="Y262" s="31">
        <f>IF(Table2[[#This Row],[Min_Temperature(°C)]]="",_xlfn.XLOOKUP(Table2[[#This Row],[State]],'pivot tables'!$T$2:$T$33,'pivot tables'!$W$2:$W$33),Table2[[#This Row],[Min_Temperature(°C)]])</f>
        <v>24.553999999999998</v>
      </c>
    </row>
    <row r="263" spans="1:25" x14ac:dyDescent="0.3">
      <c r="A263" s="5" t="s">
        <v>32</v>
      </c>
      <c r="B263" s="4">
        <v>2015</v>
      </c>
      <c r="C263" s="5" t="s">
        <v>49</v>
      </c>
      <c r="D263" s="5" t="str">
        <f>PROPER(TRIM(Table2[[#This Row],[Season]]))</f>
        <v>Kharif</v>
      </c>
      <c r="E263" s="5" t="str">
        <f>IF(Table2[[#This Row],[Season]]="",_xlfn.XLOOKUP(Table2[[#This Row],[State]],'pivot tables'!$F$3:$F$33,'pivot tables'!$G$3:$G$33),Table2[[#This Row],[Season]])</f>
        <v>Kharif</v>
      </c>
      <c r="F263" s="5" t="s">
        <v>36</v>
      </c>
      <c r="G263" s="16">
        <v>72</v>
      </c>
      <c r="H263" s="16">
        <f>IF(Table2[[#This Row],[Area(hectare)]]="",IFERROR(Table2[[#This Row],[Production(Tones)]]/Table2[[#This Row],[Yield blanks]],""),Table2[[#This Row],[Area(hectare)]])</f>
        <v>72</v>
      </c>
      <c r="I263" s="16">
        <v>38</v>
      </c>
      <c r="J263" s="16">
        <f>IF(Table2[[#This Row],[Production(Tones)]]="",Table2[[#This Row],[Area Blanks]]*Table2[[#This Row],[Yield]],Table2[[#This Row],[Production(Tones)]])</f>
        <v>38</v>
      </c>
      <c r="K263" s="13">
        <v>1980.6</v>
      </c>
      <c r="L263" s="13">
        <f>IF(Table2[[#This Row],[Annual_Rainfall(mm)]]="",_xlfn.XLOOKUP(Table2[[#This Row],[State]],'pivot tables'!$J$3:$J$32,'pivot tables'!$K$3:$K$32),Table2[[#This Row],[Annual_Rainfall(mm)]])</f>
        <v>1980.6</v>
      </c>
      <c r="M263" s="13" t="str">
        <f>Table2[[#This Row],[Crop]]&amp;Table2[[#This Row],[State]]</f>
        <v>UradPuducherry</v>
      </c>
      <c r="N263" s="13">
        <v>11369.52</v>
      </c>
      <c r="O263" s="13">
        <f>IF(Table2[[#This Row],[Fertilizer(kg)]]="",_xlfn.XLOOKUP(Table2[[#This Row],[crop&amp;state]],'pivot tables'!$O$3:$O$151,'pivot tables'!$P$3:$P$151),Table2[[#This Row],[Fertilizer(kg)]])</f>
        <v>11369.52</v>
      </c>
      <c r="P263" s="13">
        <v>23.76</v>
      </c>
      <c r="Q263" s="13">
        <f>IF(Table2[[#This Row],[Pesticide(kg)]]="",_xlfn.XLOOKUP(Table2[[#This Row],[crop&amp;state]],'pivot tables'!$O$3:$O$151,'pivot tables'!$Q$3:$Q$151),Table2[[#This Row],[Pesticide(kg)]])</f>
        <v>23.76</v>
      </c>
      <c r="R263" s="13">
        <v>0.625</v>
      </c>
      <c r="S263" s="13">
        <f>IF(Table2[[#This Row],[Yield]]="",IFERROR(Table2[[#This Row],[Production(Tones)]]/Table2[[#This Row],[Area(hectare)]],""),Table2[[#This Row],[Yield]])</f>
        <v>0.625</v>
      </c>
      <c r="T263" s="13">
        <v>28.096</v>
      </c>
      <c r="U263" s="13">
        <f>IF(Table2[[#This Row],[Avg_Temperature(°C)]]="",IFERROR((Table2[[#This Row],[Max_Temperature(°C)]]+Table2[[#This Row],[Min_Temperature(°C)]])/2,""),Table2[[#This Row],[Avg_Temperature(°C)]])</f>
        <v>28.096</v>
      </c>
      <c r="V263" s="13">
        <v>32.58</v>
      </c>
      <c r="W263" s="13">
        <f>IF(Table2[[#This Row],[Max_Temperature(°C)]]="",_xlfn.XLOOKUP(Table2[[#This Row],[State]],'pivot tables'!$T$2:$T$33,'pivot tables'!$V$2:$V$33),Table2[[#This Row],[Max_Temperature(°C)]])</f>
        <v>32.58</v>
      </c>
      <c r="X263" s="13">
        <v>24.553999999999998</v>
      </c>
      <c r="Y263" s="31">
        <f>IF(Table2[[#This Row],[Min_Temperature(°C)]]="",_xlfn.XLOOKUP(Table2[[#This Row],[State]],'pivot tables'!$T$2:$T$33,'pivot tables'!$W$2:$W$33),Table2[[#This Row],[Min_Temperature(°C)]])</f>
        <v>24.553999999999998</v>
      </c>
    </row>
    <row r="264" spans="1:25" x14ac:dyDescent="0.3">
      <c r="A264" s="5" t="s">
        <v>32</v>
      </c>
      <c r="B264" s="4">
        <v>2015</v>
      </c>
      <c r="C264" s="5" t="s">
        <v>27</v>
      </c>
      <c r="D264" s="5" t="str">
        <f>PROPER(TRIM(Table2[[#This Row],[Season]]))</f>
        <v>Rabi</v>
      </c>
      <c r="E264" s="5" t="str">
        <f>IF(Table2[[#This Row],[Season]]="",_xlfn.XLOOKUP(Table2[[#This Row],[State]],'pivot tables'!$F$3:$F$33,'pivot tables'!$G$3:$G$33),Table2[[#This Row],[Season]])</f>
        <v>Rabi</v>
      </c>
      <c r="F264" s="5" t="s">
        <v>36</v>
      </c>
      <c r="G264" s="16">
        <v>206</v>
      </c>
      <c r="H264" s="16">
        <f>IF(Table2[[#This Row],[Area(hectare)]]="",IFERROR(Table2[[#This Row],[Production(Tones)]]/Table2[[#This Row],[Yield blanks]],""),Table2[[#This Row],[Area(hectare)]])</f>
        <v>206</v>
      </c>
      <c r="I264" s="16">
        <v>245</v>
      </c>
      <c r="J264" s="16">
        <f>IF(Table2[[#This Row],[Production(Tones)]]="",Table2[[#This Row],[Area Blanks]]*Table2[[#This Row],[Yield]],Table2[[#This Row],[Production(Tones)]])</f>
        <v>245</v>
      </c>
      <c r="K264" s="13">
        <v>1980.6</v>
      </c>
      <c r="L264" s="13">
        <f>IF(Table2[[#This Row],[Annual_Rainfall(mm)]]="",_xlfn.XLOOKUP(Table2[[#This Row],[State]],'pivot tables'!$J$3:$J$32,'pivot tables'!$K$3:$K$32),Table2[[#This Row],[Annual_Rainfall(mm)]])</f>
        <v>1980.6</v>
      </c>
      <c r="M264" s="13" t="str">
        <f>Table2[[#This Row],[Crop]]&amp;Table2[[#This Row],[State]]</f>
        <v>UradPuducherry</v>
      </c>
      <c r="N264" s="13">
        <v>32529.46</v>
      </c>
      <c r="O264" s="13">
        <f>IF(Table2[[#This Row],[Fertilizer(kg)]]="",_xlfn.XLOOKUP(Table2[[#This Row],[crop&amp;state]],'pivot tables'!$O$3:$O$151,'pivot tables'!$P$3:$P$151),Table2[[#This Row],[Fertilizer(kg)]])</f>
        <v>32529.46</v>
      </c>
      <c r="P264" s="13">
        <v>67.98</v>
      </c>
      <c r="Q264" s="13">
        <f>IF(Table2[[#This Row],[Pesticide(kg)]]="",_xlfn.XLOOKUP(Table2[[#This Row],[crop&amp;state]],'pivot tables'!$O$3:$O$151,'pivot tables'!$Q$3:$Q$151),Table2[[#This Row],[Pesticide(kg)]])</f>
        <v>67.98</v>
      </c>
      <c r="R264" s="13">
        <v>1</v>
      </c>
      <c r="S264" s="13">
        <f>IF(Table2[[#This Row],[Yield]]="",IFERROR(Table2[[#This Row],[Production(Tones)]]/Table2[[#This Row],[Area(hectare)]],""),Table2[[#This Row],[Yield]])</f>
        <v>1</v>
      </c>
      <c r="T264" s="13">
        <v>28.096</v>
      </c>
      <c r="U264" s="13">
        <f>IF(Table2[[#This Row],[Avg_Temperature(°C)]]="",IFERROR((Table2[[#This Row],[Max_Temperature(°C)]]+Table2[[#This Row],[Min_Temperature(°C)]])/2,""),Table2[[#This Row],[Avg_Temperature(°C)]])</f>
        <v>28.096</v>
      </c>
      <c r="V264" s="13">
        <v>32.58</v>
      </c>
      <c r="W264" s="13">
        <f>IF(Table2[[#This Row],[Max_Temperature(°C)]]="",_xlfn.XLOOKUP(Table2[[#This Row],[State]],'pivot tables'!$T$2:$T$33,'pivot tables'!$V$2:$V$33),Table2[[#This Row],[Max_Temperature(°C)]])</f>
        <v>32.58</v>
      </c>
      <c r="X264" s="13">
        <v>24.553999999999998</v>
      </c>
      <c r="Y264" s="31">
        <f>IF(Table2[[#This Row],[Min_Temperature(°C)]]="",_xlfn.XLOOKUP(Table2[[#This Row],[State]],'pivot tables'!$T$2:$T$33,'pivot tables'!$W$2:$W$33),Table2[[#This Row],[Min_Temperature(°C)]])</f>
        <v>24.553999999999998</v>
      </c>
    </row>
    <row r="265" spans="1:25" x14ac:dyDescent="0.3">
      <c r="A265" s="5" t="s">
        <v>32</v>
      </c>
      <c r="B265" s="4">
        <v>2015</v>
      </c>
      <c r="C265" s="5" t="s">
        <v>120</v>
      </c>
      <c r="D265" s="5" t="str">
        <f>PROPER(TRIM(Table2[[#This Row],[Season]]))</f>
        <v>Summer</v>
      </c>
      <c r="E265" s="5" t="str">
        <f>IF(Table2[[#This Row],[Season]]="",_xlfn.XLOOKUP(Table2[[#This Row],[State]],'pivot tables'!$F$3:$F$33,'pivot tables'!$G$3:$G$33),Table2[[#This Row],[Season]])</f>
        <v>Summer</v>
      </c>
      <c r="F265" s="5" t="s">
        <v>36</v>
      </c>
      <c r="G265" s="16">
        <v>574</v>
      </c>
      <c r="H265" s="16">
        <f>IF(Table2[[#This Row],[Area(hectare)]]="",IFERROR(Table2[[#This Row],[Production(Tones)]]/Table2[[#This Row],[Yield blanks]],""),Table2[[#This Row],[Area(hectare)]])</f>
        <v>574</v>
      </c>
      <c r="I265" s="16">
        <v>227</v>
      </c>
      <c r="J265" s="16">
        <f>IF(Table2[[#This Row],[Production(Tones)]]="",Table2[[#This Row],[Area Blanks]]*Table2[[#This Row],[Yield]],Table2[[#This Row],[Production(Tones)]])</f>
        <v>227</v>
      </c>
      <c r="K265" s="13">
        <v>1980.6</v>
      </c>
      <c r="L265" s="13">
        <f>IF(Table2[[#This Row],[Annual_Rainfall(mm)]]="",_xlfn.XLOOKUP(Table2[[#This Row],[State]],'pivot tables'!$J$3:$J$32,'pivot tables'!$K$3:$K$32),Table2[[#This Row],[Annual_Rainfall(mm)]])</f>
        <v>1980.6</v>
      </c>
      <c r="M265" s="13" t="str">
        <f>Table2[[#This Row],[Crop]]&amp;Table2[[#This Row],[State]]</f>
        <v>UradPuducherry</v>
      </c>
      <c r="N265" s="13">
        <v>90640.34</v>
      </c>
      <c r="O265" s="13">
        <f>IF(Table2[[#This Row],[Fertilizer(kg)]]="",_xlfn.XLOOKUP(Table2[[#This Row],[crop&amp;state]],'pivot tables'!$O$3:$O$151,'pivot tables'!$P$3:$P$151),Table2[[#This Row],[Fertilizer(kg)]])</f>
        <v>90640.34</v>
      </c>
      <c r="P265" s="13">
        <v>189.42</v>
      </c>
      <c r="Q265" s="13">
        <f>IF(Table2[[#This Row],[Pesticide(kg)]]="",_xlfn.XLOOKUP(Table2[[#This Row],[crop&amp;state]],'pivot tables'!$O$3:$O$151,'pivot tables'!$Q$3:$Q$151),Table2[[#This Row],[Pesticide(kg)]])</f>
        <v>189.42</v>
      </c>
      <c r="R265" s="13">
        <v>0.443</v>
      </c>
      <c r="S265" s="13">
        <f>IF(Table2[[#This Row],[Yield]]="",IFERROR(Table2[[#This Row],[Production(Tones)]]/Table2[[#This Row],[Area(hectare)]],""),Table2[[#This Row],[Yield]])</f>
        <v>0.443</v>
      </c>
      <c r="T265" s="13">
        <v>28.096</v>
      </c>
      <c r="U265" s="13">
        <f>IF(Table2[[#This Row],[Avg_Temperature(°C)]]="",IFERROR((Table2[[#This Row],[Max_Temperature(°C)]]+Table2[[#This Row],[Min_Temperature(°C)]])/2,""),Table2[[#This Row],[Avg_Temperature(°C)]])</f>
        <v>28.096</v>
      </c>
      <c r="V265" s="13">
        <v>32.58</v>
      </c>
      <c r="W265" s="13">
        <f>IF(Table2[[#This Row],[Max_Temperature(°C)]]="",_xlfn.XLOOKUP(Table2[[#This Row],[State]],'pivot tables'!$T$2:$T$33,'pivot tables'!$V$2:$V$33),Table2[[#This Row],[Max_Temperature(°C)]])</f>
        <v>32.58</v>
      </c>
      <c r="X265" s="13">
        <v>24.553999999999998</v>
      </c>
      <c r="Y265" s="31">
        <f>IF(Table2[[#This Row],[Min_Temperature(°C)]]="",_xlfn.XLOOKUP(Table2[[#This Row],[State]],'pivot tables'!$T$2:$T$33,'pivot tables'!$W$2:$W$33),Table2[[#This Row],[Min_Temperature(°C)]])</f>
        <v>24.553999999999998</v>
      </c>
    </row>
    <row r="266" spans="1:25" x14ac:dyDescent="0.3">
      <c r="A266" s="5" t="s">
        <v>13</v>
      </c>
      <c r="B266" s="4">
        <v>2015</v>
      </c>
      <c r="C266" s="5" t="s">
        <v>176</v>
      </c>
      <c r="D266" s="5" t="str">
        <f>PROPER(TRIM(Table2[[#This Row],[Season]]))</f>
        <v>Autumn</v>
      </c>
      <c r="E266" s="5" t="str">
        <f>IF(Table2[[#This Row],[Season]]="",_xlfn.XLOOKUP(Table2[[#This Row],[State]],'pivot tables'!$F$3:$F$33,'pivot tables'!$G$3:$G$33),Table2[[#This Row],[Season]])</f>
        <v>Autumn</v>
      </c>
      <c r="F266" s="5" t="s">
        <v>15</v>
      </c>
      <c r="G266" s="16">
        <v>191322</v>
      </c>
      <c r="H266" s="16">
        <f>IF(Table2[[#This Row],[Area(hectare)]]="",IFERROR(Table2[[#This Row],[Production(Tones)]]/Table2[[#This Row],[Yield blanks]],""),Table2[[#This Row],[Area(hectare)]])</f>
        <v>191322</v>
      </c>
      <c r="I266" s="16">
        <v>256729</v>
      </c>
      <c r="J266" s="16">
        <f>IF(Table2[[#This Row],[Production(Tones)]]="",Table2[[#This Row],[Area Blanks]]*Table2[[#This Row],[Yield]],Table2[[#This Row],[Production(Tones)]])</f>
        <v>256729</v>
      </c>
      <c r="K266" s="13">
        <v>2155.3000000000002</v>
      </c>
      <c r="L266" s="13">
        <f>IF(Table2[[#This Row],[Annual_Rainfall(mm)]]="",_xlfn.XLOOKUP(Table2[[#This Row],[State]],'pivot tables'!$J$3:$J$32,'pivot tables'!$K$3:$K$32),Table2[[#This Row],[Annual_Rainfall(mm)]])</f>
        <v>2155.3000000000002</v>
      </c>
      <c r="M266" s="13" t="str">
        <f>Table2[[#This Row],[Crop]]&amp;Table2[[#This Row],[State]]</f>
        <v>RiceAssam</v>
      </c>
      <c r="N266" s="13">
        <v>30211657.02</v>
      </c>
      <c r="O266" s="13">
        <f>IF(Table2[[#This Row],[Fertilizer(kg)]]="",_xlfn.XLOOKUP(Table2[[#This Row],[crop&amp;state]],'pivot tables'!$O$3:$O$151,'pivot tables'!$P$3:$P$151),Table2[[#This Row],[Fertilizer(kg)]])</f>
        <v>30211657.02</v>
      </c>
      <c r="P266" s="13">
        <v>63136.26</v>
      </c>
      <c r="Q266" s="13">
        <f>IF(Table2[[#This Row],[Pesticide(kg)]]="",_xlfn.XLOOKUP(Table2[[#This Row],[crop&amp;state]],'pivot tables'!$O$3:$O$151,'pivot tables'!$Q$3:$Q$151),Table2[[#This Row],[Pesticide(kg)]])</f>
        <v>63136.26</v>
      </c>
      <c r="R266" s="13">
        <v>1.399</v>
      </c>
      <c r="S266" s="13">
        <f>IF(Table2[[#This Row],[Yield]]="",IFERROR(Table2[[#This Row],[Production(Tones)]]/Table2[[#This Row],[Area(hectare)]],""),Table2[[#This Row],[Yield]])</f>
        <v>1.399</v>
      </c>
      <c r="T266" s="13">
        <v>24.591999999999999</v>
      </c>
      <c r="U266" s="13">
        <f>IF(Table2[[#This Row],[Avg_Temperature(°C)]]="",IFERROR((Table2[[#This Row],[Max_Temperature(°C)]]+Table2[[#This Row],[Min_Temperature(°C)]])/2,""),Table2[[#This Row],[Avg_Temperature(°C)]])</f>
        <v>24.591999999999999</v>
      </c>
      <c r="V266" s="13">
        <v>33.048000000000002</v>
      </c>
      <c r="W266" s="13">
        <f>IF(Table2[[#This Row],[Max_Temperature(°C)]]="",_xlfn.XLOOKUP(Table2[[#This Row],[State]],'pivot tables'!$T$2:$T$33,'pivot tables'!$V$2:$V$33),Table2[[#This Row],[Max_Temperature(°C)]])</f>
        <v>33.048000000000002</v>
      </c>
      <c r="X266" s="13">
        <v>17.138999999999999</v>
      </c>
      <c r="Y266" s="31">
        <f>IF(Table2[[#This Row],[Min_Temperature(°C)]]="",_xlfn.XLOOKUP(Table2[[#This Row],[State]],'pivot tables'!$T$2:$T$33,'pivot tables'!$W$2:$W$33),Table2[[#This Row],[Min_Temperature(°C)]])</f>
        <v>17.138999999999999</v>
      </c>
    </row>
    <row r="267" spans="1:25" x14ac:dyDescent="0.3">
      <c r="A267" s="5" t="s">
        <v>13</v>
      </c>
      <c r="B267" s="4">
        <v>2015</v>
      </c>
      <c r="C267" s="5" t="s">
        <v>120</v>
      </c>
      <c r="D267" s="5" t="str">
        <f>PROPER(TRIM(Table2[[#This Row],[Season]]))</f>
        <v>Summer</v>
      </c>
      <c r="E267" s="5" t="str">
        <f>IF(Table2[[#This Row],[Season]]="",_xlfn.XLOOKUP(Table2[[#This Row],[State]],'pivot tables'!$F$3:$F$33,'pivot tables'!$G$3:$G$33),Table2[[#This Row],[Season]])</f>
        <v>Summer</v>
      </c>
      <c r="F267" s="5" t="s">
        <v>15</v>
      </c>
      <c r="G267" s="16">
        <v>404982</v>
      </c>
      <c r="H267" s="16">
        <f>IF(Table2[[#This Row],[Area(hectare)]]="",IFERROR(Table2[[#This Row],[Production(Tones)]]/Table2[[#This Row],[Yield blanks]],""),Table2[[#This Row],[Area(hectare)]])</f>
        <v>404982</v>
      </c>
      <c r="I267" s="16"/>
      <c r="J267" s="16">
        <f>IF(Table2[[#This Row],[Production(Tones)]]="",Table2[[#This Row],[Area Blanks]]*Table2[[#This Row],[Yield]],Table2[[#This Row],[Production(Tones)]])</f>
        <v>1007595.216</v>
      </c>
      <c r="K267" s="13">
        <v>2155.3000000000002</v>
      </c>
      <c r="L267" s="13">
        <f>IF(Table2[[#This Row],[Annual_Rainfall(mm)]]="",_xlfn.XLOOKUP(Table2[[#This Row],[State]],'pivot tables'!$J$3:$J$32,'pivot tables'!$K$3:$K$32),Table2[[#This Row],[Annual_Rainfall(mm)]])</f>
        <v>2155.3000000000002</v>
      </c>
      <c r="M267" s="13" t="str">
        <f>Table2[[#This Row],[Crop]]&amp;Table2[[#This Row],[State]]</f>
        <v>RiceAssam</v>
      </c>
      <c r="N267" s="13">
        <v>63950707.619999997</v>
      </c>
      <c r="O267" s="13">
        <f>IF(Table2[[#This Row],[Fertilizer(kg)]]="",_xlfn.XLOOKUP(Table2[[#This Row],[crop&amp;state]],'pivot tables'!$O$3:$O$151,'pivot tables'!$P$3:$P$151),Table2[[#This Row],[Fertilizer(kg)]])</f>
        <v>63950707.619999997</v>
      </c>
      <c r="P267" s="13">
        <v>133644.06</v>
      </c>
      <c r="Q267" s="13">
        <f>IF(Table2[[#This Row],[Pesticide(kg)]]="",_xlfn.XLOOKUP(Table2[[#This Row],[crop&amp;state]],'pivot tables'!$O$3:$O$151,'pivot tables'!$Q$3:$Q$151),Table2[[#This Row],[Pesticide(kg)]])</f>
        <v>133644.06</v>
      </c>
      <c r="R267" s="13">
        <v>2.488</v>
      </c>
      <c r="S267" s="13">
        <f>IF(Table2[[#This Row],[Yield]]="",IFERROR(Table2[[#This Row],[Production(Tones)]]/Table2[[#This Row],[Area(hectare)]],""),Table2[[#This Row],[Yield]])</f>
        <v>2.488</v>
      </c>
      <c r="T267" s="13">
        <v>24.591999999999999</v>
      </c>
      <c r="U267" s="13">
        <f>IF(Table2[[#This Row],[Avg_Temperature(°C)]]="",IFERROR((Table2[[#This Row],[Max_Temperature(°C)]]+Table2[[#This Row],[Min_Temperature(°C)]])/2,""),Table2[[#This Row],[Avg_Temperature(°C)]])</f>
        <v>24.591999999999999</v>
      </c>
      <c r="V267" s="13">
        <v>33.048000000000002</v>
      </c>
      <c r="W267" s="13">
        <f>IF(Table2[[#This Row],[Max_Temperature(°C)]]="",_xlfn.XLOOKUP(Table2[[#This Row],[State]],'pivot tables'!$T$2:$T$33,'pivot tables'!$V$2:$V$33),Table2[[#This Row],[Max_Temperature(°C)]])</f>
        <v>33.048000000000002</v>
      </c>
      <c r="X267" s="13">
        <v>17.138999999999999</v>
      </c>
      <c r="Y267" s="31">
        <f>IF(Table2[[#This Row],[Min_Temperature(°C)]]="",_xlfn.XLOOKUP(Table2[[#This Row],[State]],'pivot tables'!$T$2:$T$33,'pivot tables'!$W$2:$W$33),Table2[[#This Row],[Min_Temperature(°C)]])</f>
        <v>17.138999999999999</v>
      </c>
    </row>
    <row r="268" spans="1:25" x14ac:dyDescent="0.3">
      <c r="A268" s="5" t="s">
        <v>13</v>
      </c>
      <c r="B268" s="4">
        <v>2015</v>
      </c>
      <c r="C268" s="5" t="s">
        <v>324</v>
      </c>
      <c r="D268" s="5" t="str">
        <f>PROPER(TRIM(Table2[[#This Row],[Season]]))</f>
        <v>Winter</v>
      </c>
      <c r="E268" s="5" t="str">
        <f>IF(Table2[[#This Row],[Season]]="",_xlfn.XLOOKUP(Table2[[#This Row],[State]],'pivot tables'!$F$3:$F$33,'pivot tables'!$G$3:$G$33),Table2[[#This Row],[Season]])</f>
        <v>Winter</v>
      </c>
      <c r="F268" s="5" t="s">
        <v>15</v>
      </c>
      <c r="G268" s="16">
        <v>1888683</v>
      </c>
      <c r="H268" s="16">
        <f>IF(Table2[[#This Row],[Area(hectare)]]="",IFERROR(Table2[[#This Row],[Production(Tones)]]/Table2[[#This Row],[Yield blanks]],""),Table2[[#This Row],[Area(hectare)]])</f>
        <v>1888683</v>
      </c>
      <c r="I268" s="16">
        <v>3727039</v>
      </c>
      <c r="J268" s="16">
        <f>IF(Table2[[#This Row],[Production(Tones)]]="",Table2[[#This Row],[Area Blanks]]*Table2[[#This Row],[Yield]],Table2[[#This Row],[Production(Tones)]])</f>
        <v>3727039</v>
      </c>
      <c r="K268" s="13" t="s">
        <v>182</v>
      </c>
      <c r="L268" s="13" t="str">
        <f>IF(Table2[[#This Row],[Annual_Rainfall(mm)]]="",_xlfn.XLOOKUP(Table2[[#This Row],[State]],'pivot tables'!$J$3:$J$32,'pivot tables'!$K$3:$K$32),Table2[[#This Row],[Annual_Rainfall(mm)]])</f>
        <v>2,155.30</v>
      </c>
      <c r="M268" s="13" t="str">
        <f>Table2[[#This Row],[Crop]]&amp;Table2[[#This Row],[State]]</f>
        <v>RiceAssam</v>
      </c>
      <c r="N268" s="13">
        <v>298241932.5</v>
      </c>
      <c r="O268" s="13">
        <f>IF(Table2[[#This Row],[Fertilizer(kg)]]="",_xlfn.XLOOKUP(Table2[[#This Row],[crop&amp;state]],'pivot tables'!$O$3:$O$151,'pivot tables'!$P$3:$P$151),Table2[[#This Row],[Fertilizer(kg)]])</f>
        <v>298241932.5</v>
      </c>
      <c r="P268" s="13">
        <v>623265.39</v>
      </c>
      <c r="Q268" s="13">
        <f>IF(Table2[[#This Row],[Pesticide(kg)]]="",_xlfn.XLOOKUP(Table2[[#This Row],[crop&amp;state]],'pivot tables'!$O$3:$O$151,'pivot tables'!$Q$3:$Q$151),Table2[[#This Row],[Pesticide(kg)]])</f>
        <v>623265.39</v>
      </c>
      <c r="R268" s="13">
        <v>1.966</v>
      </c>
      <c r="S268" s="13">
        <f>IF(Table2[[#This Row],[Yield]]="",IFERROR(Table2[[#This Row],[Production(Tones)]]/Table2[[#This Row],[Area(hectare)]],""),Table2[[#This Row],[Yield]])</f>
        <v>1.966</v>
      </c>
      <c r="T268" s="13">
        <v>24.591999999999999</v>
      </c>
      <c r="U268" s="13">
        <f>IF(Table2[[#This Row],[Avg_Temperature(°C)]]="",IFERROR((Table2[[#This Row],[Max_Temperature(°C)]]+Table2[[#This Row],[Min_Temperature(°C)]])/2,""),Table2[[#This Row],[Avg_Temperature(°C)]])</f>
        <v>24.591999999999999</v>
      </c>
      <c r="V268" s="13">
        <v>33.048000000000002</v>
      </c>
      <c r="W268" s="13">
        <f>IF(Table2[[#This Row],[Max_Temperature(°C)]]="",_xlfn.XLOOKUP(Table2[[#This Row],[State]],'pivot tables'!$T$2:$T$33,'pivot tables'!$V$2:$V$33),Table2[[#This Row],[Max_Temperature(°C)]])</f>
        <v>33.048000000000002</v>
      </c>
      <c r="X268" s="13">
        <v>17.138999999999999</v>
      </c>
      <c r="Y268" s="31">
        <f>IF(Table2[[#This Row],[Min_Temperature(°C)]]="",_xlfn.XLOOKUP(Table2[[#This Row],[State]],'pivot tables'!$T$2:$T$33,'pivot tables'!$W$2:$W$33),Table2[[#This Row],[Min_Temperature(°C)]])</f>
        <v>17.138999999999999</v>
      </c>
    </row>
    <row r="269" spans="1:25" x14ac:dyDescent="0.3">
      <c r="A269" s="5" t="s">
        <v>18</v>
      </c>
      <c r="B269" s="4">
        <v>2015</v>
      </c>
      <c r="C269" s="5" t="s">
        <v>705</v>
      </c>
      <c r="D269" s="5" t="str">
        <f>PROPER(TRIM(Table2[[#This Row],[Season]]))</f>
        <v>Whole Year</v>
      </c>
      <c r="E269" s="5" t="str">
        <f>IF(Table2[[#This Row],[Season]]="",_xlfn.XLOOKUP(Table2[[#This Row],[State]],'pivot tables'!$F$3:$F$33,'pivot tables'!$G$3:$G$33),Table2[[#This Row],[Season]])</f>
        <v>Whole Year</v>
      </c>
      <c r="F269" s="5" t="s">
        <v>15</v>
      </c>
      <c r="G269" s="16">
        <v>29460</v>
      </c>
      <c r="H269" s="16">
        <f>IF(Table2[[#This Row],[Area(hectare)]]="",IFERROR(Table2[[#This Row],[Production(Tones)]]/Table2[[#This Row],[Yield blanks]],""),Table2[[#This Row],[Area(hectare)]])</f>
        <v>29460</v>
      </c>
      <c r="I269" s="16">
        <v>1038329</v>
      </c>
      <c r="J269" s="16">
        <f>IF(Table2[[#This Row],[Production(Tones)]]="",Table2[[#This Row],[Area Blanks]]*Table2[[#This Row],[Yield]],Table2[[#This Row],[Production(Tones)]])</f>
        <v>1038329</v>
      </c>
      <c r="K269" s="13"/>
      <c r="L269" s="13">
        <f>IF(Table2[[#This Row],[Annual_Rainfall(mm)]]="",_xlfn.XLOOKUP(Table2[[#This Row],[State]],'pivot tables'!$J$3:$J$32,'pivot tables'!$K$3:$K$32),Table2[[#This Row],[Annual_Rainfall(mm)]])</f>
        <v>2123.6929491525416</v>
      </c>
      <c r="M269" s="13" t="str">
        <f>Table2[[#This Row],[Crop]]&amp;Table2[[#This Row],[State]]</f>
        <v>SugarcaneAssam</v>
      </c>
      <c r="N269" s="13">
        <v>4652028.5999999996</v>
      </c>
      <c r="O269" s="13">
        <f>IF(Table2[[#This Row],[Fertilizer(kg)]]="",_xlfn.XLOOKUP(Table2[[#This Row],[crop&amp;state]],'pivot tables'!$O$3:$O$151,'pivot tables'!$P$3:$P$151),Table2[[#This Row],[Fertilizer(kg)]])</f>
        <v>4652028.5999999996</v>
      </c>
      <c r="P269" s="13"/>
      <c r="Q269" s="13">
        <f>IF(Table2[[#This Row],[Pesticide(kg)]]="",_xlfn.XLOOKUP(Table2[[#This Row],[crop&amp;state]],'pivot tables'!$O$3:$O$151,'pivot tables'!$Q$3:$Q$151),Table2[[#This Row],[Pesticide(kg)]])</f>
        <v>9742.8455555555556</v>
      </c>
      <c r="R269" s="13">
        <v>35.566000000000003</v>
      </c>
      <c r="S269" s="13">
        <f>IF(Table2[[#This Row],[Yield]]="",IFERROR(Table2[[#This Row],[Production(Tones)]]/Table2[[#This Row],[Area(hectare)]],""),Table2[[#This Row],[Yield]])</f>
        <v>35.566000000000003</v>
      </c>
      <c r="T269" s="13">
        <v>24.591999999999999</v>
      </c>
      <c r="U269" s="13">
        <f>IF(Table2[[#This Row],[Avg_Temperature(°C)]]="",IFERROR((Table2[[#This Row],[Max_Temperature(°C)]]+Table2[[#This Row],[Min_Temperature(°C)]])/2,""),Table2[[#This Row],[Avg_Temperature(°C)]])</f>
        <v>24.591999999999999</v>
      </c>
      <c r="V269" s="13">
        <v>33.048000000000002</v>
      </c>
      <c r="W269" s="13">
        <f>IF(Table2[[#This Row],[Max_Temperature(°C)]]="",_xlfn.XLOOKUP(Table2[[#This Row],[State]],'pivot tables'!$T$2:$T$33,'pivot tables'!$V$2:$V$33),Table2[[#This Row],[Max_Temperature(°C)]])</f>
        <v>33.048000000000002</v>
      </c>
      <c r="X269" s="13">
        <v>17.138999999999999</v>
      </c>
      <c r="Y269" s="31">
        <f>IF(Table2[[#This Row],[Min_Temperature(°C)]]="",_xlfn.XLOOKUP(Table2[[#This Row],[State]],'pivot tables'!$T$2:$T$33,'pivot tables'!$W$2:$W$33),Table2[[#This Row],[Min_Temperature(°C)]])</f>
        <v>17.138999999999999</v>
      </c>
    </row>
    <row r="270" spans="1:25" x14ac:dyDescent="0.3">
      <c r="A270" s="5" t="s">
        <v>32</v>
      </c>
      <c r="B270" s="4">
        <v>2015</v>
      </c>
      <c r="C270" s="5" t="s">
        <v>27</v>
      </c>
      <c r="D270" s="5" t="str">
        <f>PROPER(TRIM(Table2[[#This Row],[Season]]))</f>
        <v>Rabi</v>
      </c>
      <c r="E270" s="5" t="str">
        <f>IF(Table2[[#This Row],[Season]]="",_xlfn.XLOOKUP(Table2[[#This Row],[State]],'pivot tables'!$F$3:$F$33,'pivot tables'!$G$3:$G$33),Table2[[#This Row],[Season]])</f>
        <v>Rabi</v>
      </c>
      <c r="F270" s="5" t="s">
        <v>15</v>
      </c>
      <c r="G270" s="16">
        <v>51579</v>
      </c>
      <c r="H270" s="16">
        <f>IF(Table2[[#This Row],[Area(hectare)]]="",IFERROR(Table2[[#This Row],[Production(Tones)]]/Table2[[#This Row],[Yield blanks]],""),Table2[[#This Row],[Area(hectare)]])</f>
        <v>51579</v>
      </c>
      <c r="I270" s="16">
        <v>33941</v>
      </c>
      <c r="J270" s="16">
        <f>IF(Table2[[#This Row],[Production(Tones)]]="",Table2[[#This Row],[Area Blanks]]*Table2[[#This Row],[Yield]],Table2[[#This Row],[Production(Tones)]])</f>
        <v>33941</v>
      </c>
      <c r="K270" s="13">
        <v>2155.3000000000002</v>
      </c>
      <c r="L270" s="13">
        <f>IF(Table2[[#This Row],[Annual_Rainfall(mm)]]="",_xlfn.XLOOKUP(Table2[[#This Row],[State]],'pivot tables'!$J$3:$J$32,'pivot tables'!$K$3:$K$32),Table2[[#This Row],[Annual_Rainfall(mm)]])</f>
        <v>2155.3000000000002</v>
      </c>
      <c r="M270" s="13" t="str">
        <f>Table2[[#This Row],[Crop]]&amp;Table2[[#This Row],[State]]</f>
        <v>UradAssam</v>
      </c>
      <c r="N270" s="13">
        <v>8144839.8899999997</v>
      </c>
      <c r="O270" s="13">
        <f>IF(Table2[[#This Row],[Fertilizer(kg)]]="",_xlfn.XLOOKUP(Table2[[#This Row],[crop&amp;state]],'pivot tables'!$O$3:$O$151,'pivot tables'!$P$3:$P$151),Table2[[#This Row],[Fertilizer(kg)]])</f>
        <v>8144839.8899999997</v>
      </c>
      <c r="P270" s="13">
        <v>17021.07</v>
      </c>
      <c r="Q270" s="13">
        <f>IF(Table2[[#This Row],[Pesticide(kg)]]="",_xlfn.XLOOKUP(Table2[[#This Row],[crop&amp;state]],'pivot tables'!$O$3:$O$151,'pivot tables'!$Q$3:$Q$151),Table2[[#This Row],[Pesticide(kg)]])</f>
        <v>17021.07</v>
      </c>
      <c r="R270" s="13">
        <v>0.66800000000000004</v>
      </c>
      <c r="S270" s="13">
        <f>IF(Table2[[#This Row],[Yield]]="",IFERROR(Table2[[#This Row],[Production(Tones)]]/Table2[[#This Row],[Area(hectare)]],""),Table2[[#This Row],[Yield]])</f>
        <v>0.66800000000000004</v>
      </c>
      <c r="T270" s="13">
        <v>24.591999999999999</v>
      </c>
      <c r="U270" s="13">
        <f>IF(Table2[[#This Row],[Avg_Temperature(°C)]]="",IFERROR((Table2[[#This Row],[Max_Temperature(°C)]]+Table2[[#This Row],[Min_Temperature(°C)]])/2,""),Table2[[#This Row],[Avg_Temperature(°C)]])</f>
        <v>24.591999999999999</v>
      </c>
      <c r="V270" s="13">
        <v>33.048000000000002</v>
      </c>
      <c r="W270" s="13">
        <f>IF(Table2[[#This Row],[Max_Temperature(°C)]]="",_xlfn.XLOOKUP(Table2[[#This Row],[State]],'pivot tables'!$T$2:$T$33,'pivot tables'!$V$2:$V$33),Table2[[#This Row],[Max_Temperature(°C)]])</f>
        <v>33.048000000000002</v>
      </c>
      <c r="X270" s="13">
        <v>17.138999999999999</v>
      </c>
      <c r="Y270" s="31">
        <f>IF(Table2[[#This Row],[Min_Temperature(°C)]]="",_xlfn.XLOOKUP(Table2[[#This Row],[State]],'pivot tables'!$T$2:$T$33,'pivot tables'!$W$2:$W$33),Table2[[#This Row],[Min_Temperature(°C)]])</f>
        <v>17.138999999999999</v>
      </c>
    </row>
    <row r="271" spans="1:25" x14ac:dyDescent="0.3">
      <c r="A271" s="5" t="s">
        <v>20</v>
      </c>
      <c r="B271" s="4">
        <v>2015</v>
      </c>
      <c r="C271" s="5" t="s">
        <v>27</v>
      </c>
      <c r="D271" s="5" t="str">
        <f>PROPER(TRIM(Table2[[#This Row],[Season]]))</f>
        <v>Rabi</v>
      </c>
      <c r="E271" s="5" t="str">
        <f>IF(Table2[[#This Row],[Season]]="",_xlfn.XLOOKUP(Table2[[#This Row],[State]],'pivot tables'!$F$3:$F$33,'pivot tables'!$G$3:$G$33),Table2[[#This Row],[Season]])</f>
        <v>Rabi</v>
      </c>
      <c r="F271" s="5" t="s">
        <v>15</v>
      </c>
      <c r="G271" s="16">
        <v>20975</v>
      </c>
      <c r="H271" s="16">
        <f>IF(Table2[[#This Row],[Area(hectare)]]="",IFERROR(Table2[[#This Row],[Production(Tones)]]/Table2[[#This Row],[Yield blanks]],""),Table2[[#This Row],[Area(hectare)]])</f>
        <v>20975</v>
      </c>
      <c r="I271" s="16">
        <v>24489</v>
      </c>
      <c r="J271" s="16">
        <f>IF(Table2[[#This Row],[Production(Tones)]]="",Table2[[#This Row],[Area Blanks]]*Table2[[#This Row],[Yield]],Table2[[#This Row],[Production(Tones)]])</f>
        <v>24489</v>
      </c>
      <c r="K271" s="13">
        <v>2155.3000000000002</v>
      </c>
      <c r="L271" s="13">
        <f>IF(Table2[[#This Row],[Annual_Rainfall(mm)]]="",_xlfn.XLOOKUP(Table2[[#This Row],[State]],'pivot tables'!$J$3:$J$32,'pivot tables'!$K$3:$K$32),Table2[[#This Row],[Annual_Rainfall(mm)]])</f>
        <v>2155.3000000000002</v>
      </c>
      <c r="M271" s="13" t="str">
        <f>Table2[[#This Row],[Crop]]&amp;Table2[[#This Row],[State]]</f>
        <v>WheatAssam</v>
      </c>
      <c r="N271" s="13">
        <v>3312162.25</v>
      </c>
      <c r="O271" s="13">
        <f>IF(Table2[[#This Row],[Fertilizer(kg)]]="",_xlfn.XLOOKUP(Table2[[#This Row],[crop&amp;state]],'pivot tables'!$O$3:$O$151,'pivot tables'!$P$3:$P$151),Table2[[#This Row],[Fertilizer(kg)]])</f>
        <v>3312162.25</v>
      </c>
      <c r="P271" s="13">
        <v>6921.75</v>
      </c>
      <c r="Q271" s="13">
        <f>IF(Table2[[#This Row],[Pesticide(kg)]]="",_xlfn.XLOOKUP(Table2[[#This Row],[crop&amp;state]],'pivot tables'!$O$3:$O$151,'pivot tables'!$Q$3:$Q$151),Table2[[#This Row],[Pesticide(kg)]])</f>
        <v>6921.75</v>
      </c>
      <c r="R271" s="13">
        <v>1.1759999999999999</v>
      </c>
      <c r="S271" s="13">
        <f>IF(Table2[[#This Row],[Yield]]="",IFERROR(Table2[[#This Row],[Production(Tones)]]/Table2[[#This Row],[Area(hectare)]],""),Table2[[#This Row],[Yield]])</f>
        <v>1.1759999999999999</v>
      </c>
      <c r="T271" s="13">
        <v>24.591999999999999</v>
      </c>
      <c r="U271" s="13">
        <f>IF(Table2[[#This Row],[Avg_Temperature(°C)]]="",IFERROR((Table2[[#This Row],[Max_Temperature(°C)]]+Table2[[#This Row],[Min_Temperature(°C)]])/2,""),Table2[[#This Row],[Avg_Temperature(°C)]])</f>
        <v>24.591999999999999</v>
      </c>
      <c r="V271" s="13">
        <v>33.048000000000002</v>
      </c>
      <c r="W271" s="13">
        <f>IF(Table2[[#This Row],[Max_Temperature(°C)]]="",_xlfn.XLOOKUP(Table2[[#This Row],[State]],'pivot tables'!$T$2:$T$33,'pivot tables'!$V$2:$V$33),Table2[[#This Row],[Max_Temperature(°C)]])</f>
        <v>33.048000000000002</v>
      </c>
      <c r="X271" s="13">
        <v>17.138999999999999</v>
      </c>
      <c r="Y271" s="31">
        <f>IF(Table2[[#This Row],[Min_Temperature(°C)]]="",_xlfn.XLOOKUP(Table2[[#This Row],[State]],'pivot tables'!$T$2:$T$33,'pivot tables'!$W$2:$W$33),Table2[[#This Row],[Min_Temperature(°C)]])</f>
        <v>17.138999999999999</v>
      </c>
    </row>
    <row r="272" spans="1:25" x14ac:dyDescent="0.3">
      <c r="A272" s="5" t="s">
        <v>13</v>
      </c>
      <c r="B272" s="4">
        <v>2015</v>
      </c>
      <c r="C272" s="5" t="s">
        <v>176</v>
      </c>
      <c r="D272" s="5" t="str">
        <f>PROPER(TRIM(Table2[[#This Row],[Season]]))</f>
        <v>Autumn</v>
      </c>
      <c r="E272" s="5" t="str">
        <f>IF(Table2[[#This Row],[Season]]="",_xlfn.XLOOKUP(Table2[[#This Row],[State]],'pivot tables'!$F$3:$F$33,'pivot tables'!$G$3:$G$33),Table2[[#This Row],[Season]])</f>
        <v>Autumn</v>
      </c>
      <c r="F272" s="5" t="s">
        <v>26</v>
      </c>
      <c r="G272" s="16">
        <v>33136</v>
      </c>
      <c r="H272" s="16">
        <f>IF(Table2[[#This Row],[Area(hectare)]]="",IFERROR(Table2[[#This Row],[Production(Tones)]]/Table2[[#This Row],[Yield blanks]],""),Table2[[#This Row],[Area(hectare)]])</f>
        <v>33136</v>
      </c>
      <c r="I272" s="16">
        <v>77453</v>
      </c>
      <c r="J272" s="16">
        <f>IF(Table2[[#This Row],[Production(Tones)]]="",Table2[[#This Row],[Area Blanks]]*Table2[[#This Row],[Yield]],Table2[[#This Row],[Production(Tones)]])</f>
        <v>77453</v>
      </c>
      <c r="K272" s="13">
        <v>3870.8</v>
      </c>
      <c r="L272" s="13">
        <f>IF(Table2[[#This Row],[Annual_Rainfall(mm)]]="",_xlfn.XLOOKUP(Table2[[#This Row],[State]],'pivot tables'!$J$3:$J$32,'pivot tables'!$K$3:$K$32),Table2[[#This Row],[Annual_Rainfall(mm)]])</f>
        <v>3870.8</v>
      </c>
      <c r="M272" s="13" t="str">
        <f>Table2[[#This Row],[Crop]]&amp;Table2[[#This Row],[State]]</f>
        <v>RiceMeghalaya</v>
      </c>
      <c r="N272" s="13">
        <v>5232505.76</v>
      </c>
      <c r="O272" s="13">
        <f>IF(Table2[[#This Row],[Fertilizer(kg)]]="",_xlfn.XLOOKUP(Table2[[#This Row],[crop&amp;state]],'pivot tables'!$O$3:$O$151,'pivot tables'!$P$3:$P$151),Table2[[#This Row],[Fertilizer(kg)]])</f>
        <v>5232505.76</v>
      </c>
      <c r="P272" s="13">
        <v>10934.88</v>
      </c>
      <c r="Q272" s="13">
        <f>IF(Table2[[#This Row],[Pesticide(kg)]]="",_xlfn.XLOOKUP(Table2[[#This Row],[crop&amp;state]],'pivot tables'!$O$3:$O$151,'pivot tables'!$Q$3:$Q$151),Table2[[#This Row],[Pesticide(kg)]])</f>
        <v>10934.88</v>
      </c>
      <c r="R272" s="13">
        <v>2.552</v>
      </c>
      <c r="S272" s="13">
        <f>IF(Table2[[#This Row],[Yield]]="",IFERROR(Table2[[#This Row],[Production(Tones)]]/Table2[[#This Row],[Area(hectare)]],""),Table2[[#This Row],[Yield]])</f>
        <v>2.552</v>
      </c>
      <c r="T272" s="13">
        <v>19.324999999999999</v>
      </c>
      <c r="U272" s="13">
        <f>IF(Table2[[#This Row],[Avg_Temperature(°C)]]="",IFERROR((Table2[[#This Row],[Max_Temperature(°C)]]+Table2[[#This Row],[Min_Temperature(°C)]])/2,""),Table2[[#This Row],[Avg_Temperature(°C)]])</f>
        <v>19.324999999999999</v>
      </c>
      <c r="V272" s="13">
        <v>26.213999999999999</v>
      </c>
      <c r="W272" s="13">
        <f>IF(Table2[[#This Row],[Max_Temperature(°C)]]="",_xlfn.XLOOKUP(Table2[[#This Row],[State]],'pivot tables'!$T$2:$T$33,'pivot tables'!$V$2:$V$33),Table2[[#This Row],[Max_Temperature(°C)]])</f>
        <v>26.213999999999999</v>
      </c>
      <c r="X272" s="13">
        <v>12.316000000000001</v>
      </c>
      <c r="Y272" s="31">
        <f>IF(Table2[[#This Row],[Min_Temperature(°C)]]="",_xlfn.XLOOKUP(Table2[[#This Row],[State]],'pivot tables'!$T$2:$T$33,'pivot tables'!$W$2:$W$33),Table2[[#This Row],[Min_Temperature(°C)]])</f>
        <v>12.316000000000001</v>
      </c>
    </row>
    <row r="273" spans="1:25" x14ac:dyDescent="0.3">
      <c r="A273" s="5" t="s">
        <v>13</v>
      </c>
      <c r="B273" s="4">
        <v>2015</v>
      </c>
      <c r="C273" s="5" t="s">
        <v>27</v>
      </c>
      <c r="D273" s="5" t="str">
        <f>PROPER(TRIM(Table2[[#This Row],[Season]]))</f>
        <v>Rabi</v>
      </c>
      <c r="E273" s="5" t="str">
        <f>IF(Table2[[#This Row],[Season]]="",_xlfn.XLOOKUP(Table2[[#This Row],[State]],'pivot tables'!$F$3:$F$33,'pivot tables'!$G$3:$G$33),Table2[[#This Row],[Season]])</f>
        <v>Rabi</v>
      </c>
      <c r="F273" s="5" t="s">
        <v>26</v>
      </c>
      <c r="G273" s="16">
        <v>13649</v>
      </c>
      <c r="H273" s="16">
        <f>IF(Table2[[#This Row],[Area(hectare)]]="",IFERROR(Table2[[#This Row],[Production(Tones)]]/Table2[[#This Row],[Yield blanks]],""),Table2[[#This Row],[Area(hectare)]])</f>
        <v>13649</v>
      </c>
      <c r="I273" s="16">
        <v>62901</v>
      </c>
      <c r="J273" s="16">
        <f>IF(Table2[[#This Row],[Production(Tones)]]="",Table2[[#This Row],[Area Blanks]]*Table2[[#This Row],[Yield]],Table2[[#This Row],[Production(Tones)]])</f>
        <v>62901</v>
      </c>
      <c r="K273" s="13">
        <v>3870.8</v>
      </c>
      <c r="L273" s="13">
        <f>IF(Table2[[#This Row],[Annual_Rainfall(mm)]]="",_xlfn.XLOOKUP(Table2[[#This Row],[State]],'pivot tables'!$J$3:$J$32,'pivot tables'!$K$3:$K$32),Table2[[#This Row],[Annual_Rainfall(mm)]])</f>
        <v>3870.8</v>
      </c>
      <c r="M273" s="13" t="str">
        <f>Table2[[#This Row],[Crop]]&amp;Table2[[#This Row],[State]]</f>
        <v>RiceMeghalaya</v>
      </c>
      <c r="N273" s="13">
        <v>2155313.59</v>
      </c>
      <c r="O273" s="13">
        <f>IF(Table2[[#This Row],[Fertilizer(kg)]]="",_xlfn.XLOOKUP(Table2[[#This Row],[crop&amp;state]],'pivot tables'!$O$3:$O$151,'pivot tables'!$P$3:$P$151),Table2[[#This Row],[Fertilizer(kg)]])</f>
        <v>2155313.59</v>
      </c>
      <c r="P273" s="13">
        <v>4504.17</v>
      </c>
      <c r="Q273" s="13">
        <f>IF(Table2[[#This Row],[Pesticide(kg)]]="",_xlfn.XLOOKUP(Table2[[#This Row],[crop&amp;state]],'pivot tables'!$O$3:$O$151,'pivot tables'!$Q$3:$Q$151),Table2[[#This Row],[Pesticide(kg)]])</f>
        <v>4504.17</v>
      </c>
      <c r="R273" s="13">
        <v>2.5569999999999999</v>
      </c>
      <c r="S273" s="13">
        <f>IF(Table2[[#This Row],[Yield]]="",IFERROR(Table2[[#This Row],[Production(Tones)]]/Table2[[#This Row],[Area(hectare)]],""),Table2[[#This Row],[Yield]])</f>
        <v>2.5569999999999999</v>
      </c>
      <c r="T273" s="13">
        <v>19.324999999999999</v>
      </c>
      <c r="U273" s="13">
        <f>IF(Table2[[#This Row],[Avg_Temperature(°C)]]="",IFERROR((Table2[[#This Row],[Max_Temperature(°C)]]+Table2[[#This Row],[Min_Temperature(°C)]])/2,""),Table2[[#This Row],[Avg_Temperature(°C)]])</f>
        <v>19.324999999999999</v>
      </c>
      <c r="V273" s="13">
        <v>26.213999999999999</v>
      </c>
      <c r="W273" s="13">
        <f>IF(Table2[[#This Row],[Max_Temperature(°C)]]="",_xlfn.XLOOKUP(Table2[[#This Row],[State]],'pivot tables'!$T$2:$T$33,'pivot tables'!$V$2:$V$33),Table2[[#This Row],[Max_Temperature(°C)]])</f>
        <v>26.213999999999999</v>
      </c>
      <c r="X273" s="13">
        <v>12.316000000000001</v>
      </c>
      <c r="Y273" s="31">
        <f>IF(Table2[[#This Row],[Min_Temperature(°C)]]="",_xlfn.XLOOKUP(Table2[[#This Row],[State]],'pivot tables'!$T$2:$T$33,'pivot tables'!$W$2:$W$33),Table2[[#This Row],[Min_Temperature(°C)]])</f>
        <v>12.316000000000001</v>
      </c>
    </row>
    <row r="274" spans="1:25" x14ac:dyDescent="0.3">
      <c r="A274" s="5" t="s">
        <v>13</v>
      </c>
      <c r="B274" s="4">
        <v>2015</v>
      </c>
      <c r="C274" s="5" t="s">
        <v>324</v>
      </c>
      <c r="D274" s="5" t="str">
        <f>PROPER(TRIM(Table2[[#This Row],[Season]]))</f>
        <v>Winter</v>
      </c>
      <c r="E274" s="5" t="str">
        <f>IF(Table2[[#This Row],[Season]]="",_xlfn.XLOOKUP(Table2[[#This Row],[State]],'pivot tables'!$F$3:$F$33,'pivot tables'!$G$3:$G$33),Table2[[#This Row],[Season]])</f>
        <v>Winter</v>
      </c>
      <c r="F274" s="5" t="s">
        <v>26</v>
      </c>
      <c r="G274" s="16">
        <v>63670</v>
      </c>
      <c r="H274" s="16">
        <f>IF(Table2[[#This Row],[Area(hectare)]]="",IFERROR(Table2[[#This Row],[Production(Tones)]]/Table2[[#This Row],[Yield blanks]],""),Table2[[#This Row],[Area(hectare)]])</f>
        <v>63670</v>
      </c>
      <c r="I274" s="16">
        <v>160722</v>
      </c>
      <c r="J274" s="16">
        <f>IF(Table2[[#This Row],[Production(Tones)]]="",Table2[[#This Row],[Area Blanks]]*Table2[[#This Row],[Yield]],Table2[[#This Row],[Production(Tones)]])</f>
        <v>160722</v>
      </c>
      <c r="K274" s="13"/>
      <c r="L274" s="13">
        <f>IF(Table2[[#This Row],[Annual_Rainfall(mm)]]="",_xlfn.XLOOKUP(Table2[[#This Row],[State]],'pivot tables'!$J$3:$J$32,'pivot tables'!$K$3:$K$32),Table2[[#This Row],[Annual_Rainfall(mm)]])</f>
        <v>3773.5147959183682</v>
      </c>
      <c r="M274" s="13" t="str">
        <f>Table2[[#This Row],[Crop]]&amp;Table2[[#This Row],[State]]</f>
        <v>RiceMeghalaya</v>
      </c>
      <c r="N274" s="13">
        <v>10054129.699999999</v>
      </c>
      <c r="O274" s="13">
        <f>IF(Table2[[#This Row],[Fertilizer(kg)]]="",_xlfn.XLOOKUP(Table2[[#This Row],[crop&amp;state]],'pivot tables'!$O$3:$O$151,'pivot tables'!$P$3:$P$151),Table2[[#This Row],[Fertilizer(kg)]])</f>
        <v>10054129.699999999</v>
      </c>
      <c r="P274" s="13">
        <v>21011.1</v>
      </c>
      <c r="Q274" s="13">
        <f>IF(Table2[[#This Row],[Pesticide(kg)]]="",_xlfn.XLOOKUP(Table2[[#This Row],[crop&amp;state]],'pivot tables'!$O$3:$O$151,'pivot tables'!$Q$3:$Q$151),Table2[[#This Row],[Pesticide(kg)]])</f>
        <v>21011.1</v>
      </c>
      <c r="R274" s="13">
        <v>2.347</v>
      </c>
      <c r="S274" s="13">
        <f>IF(Table2[[#This Row],[Yield]]="",IFERROR(Table2[[#This Row],[Production(Tones)]]/Table2[[#This Row],[Area(hectare)]],""),Table2[[#This Row],[Yield]])</f>
        <v>2.347</v>
      </c>
      <c r="T274" s="13">
        <v>19.324999999999999</v>
      </c>
      <c r="U274" s="13">
        <f>IF(Table2[[#This Row],[Avg_Temperature(°C)]]="",IFERROR((Table2[[#This Row],[Max_Temperature(°C)]]+Table2[[#This Row],[Min_Temperature(°C)]])/2,""),Table2[[#This Row],[Avg_Temperature(°C)]])</f>
        <v>19.324999999999999</v>
      </c>
      <c r="V274" s="13">
        <v>26.213999999999999</v>
      </c>
      <c r="W274" s="13">
        <f>IF(Table2[[#This Row],[Max_Temperature(°C)]]="",_xlfn.XLOOKUP(Table2[[#This Row],[State]],'pivot tables'!$T$2:$T$33,'pivot tables'!$V$2:$V$33),Table2[[#This Row],[Max_Temperature(°C)]])</f>
        <v>26.213999999999999</v>
      </c>
      <c r="X274" s="13">
        <v>12.316000000000001</v>
      </c>
      <c r="Y274" s="31">
        <f>IF(Table2[[#This Row],[Min_Temperature(°C)]]="",_xlfn.XLOOKUP(Table2[[#This Row],[State]],'pivot tables'!$T$2:$T$33,'pivot tables'!$W$2:$W$33),Table2[[#This Row],[Min_Temperature(°C)]])</f>
        <v>12.316000000000001</v>
      </c>
    </row>
    <row r="275" spans="1:25" x14ac:dyDescent="0.3">
      <c r="A275" s="5" t="s">
        <v>18</v>
      </c>
      <c r="B275" s="4">
        <v>2015</v>
      </c>
      <c r="C275" s="5" t="s">
        <v>705</v>
      </c>
      <c r="D275" s="5" t="str">
        <f>PROPER(TRIM(Table2[[#This Row],[Season]]))</f>
        <v>Whole Year</v>
      </c>
      <c r="E275" s="5" t="str">
        <f>IF(Table2[[#This Row],[Season]]="",_xlfn.XLOOKUP(Table2[[#This Row],[State]],'pivot tables'!$F$3:$F$33,'pivot tables'!$G$3:$G$33),Table2[[#This Row],[Season]])</f>
        <v>Whole Year</v>
      </c>
      <c r="F275" s="5" t="s">
        <v>26</v>
      </c>
      <c r="G275" s="16">
        <v>117</v>
      </c>
      <c r="H275" s="16">
        <f>IF(Table2[[#This Row],[Area(hectare)]]="",IFERROR(Table2[[#This Row],[Production(Tones)]]/Table2[[#This Row],[Yield blanks]],""),Table2[[#This Row],[Area(hectare)]])</f>
        <v>117</v>
      </c>
      <c r="I275" s="16">
        <v>-356</v>
      </c>
      <c r="J275" s="16">
        <f>IF(Table2[[#This Row],[Production(Tones)]]="",Table2[[#This Row],[Area Blanks]]*Table2[[#This Row],[Yield]],Table2[[#This Row],[Production(Tones)]])</f>
        <v>-356</v>
      </c>
      <c r="K275" s="13">
        <v>3870.8</v>
      </c>
      <c r="L275" s="13">
        <f>IF(Table2[[#This Row],[Annual_Rainfall(mm)]]="",_xlfn.XLOOKUP(Table2[[#This Row],[State]],'pivot tables'!$J$3:$J$32,'pivot tables'!$K$3:$K$32),Table2[[#This Row],[Annual_Rainfall(mm)]])</f>
        <v>3870.8</v>
      </c>
      <c r="M275" s="13" t="str">
        <f>Table2[[#This Row],[Crop]]&amp;Table2[[#This Row],[State]]</f>
        <v>SugarcaneMeghalaya</v>
      </c>
      <c r="N275" s="13">
        <v>18475.47</v>
      </c>
      <c r="O275" s="13">
        <f>IF(Table2[[#This Row],[Fertilizer(kg)]]="",_xlfn.XLOOKUP(Table2[[#This Row],[crop&amp;state]],'pivot tables'!$O$3:$O$151,'pivot tables'!$P$3:$P$151),Table2[[#This Row],[Fertilizer(kg)]])</f>
        <v>18475.47</v>
      </c>
      <c r="P275" s="13">
        <v>38.61</v>
      </c>
      <c r="Q275" s="13">
        <f>IF(Table2[[#This Row],[Pesticide(kg)]]="",_xlfn.XLOOKUP(Table2[[#This Row],[crop&amp;state]],'pivot tables'!$O$3:$O$151,'pivot tables'!$Q$3:$Q$151),Table2[[#This Row],[Pesticide(kg)]])</f>
        <v>38.61</v>
      </c>
      <c r="R275" s="13">
        <v>2.7480000000000002</v>
      </c>
      <c r="S275" s="13">
        <f>IF(Table2[[#This Row],[Yield]]="",IFERROR(Table2[[#This Row],[Production(Tones)]]/Table2[[#This Row],[Area(hectare)]],""),Table2[[#This Row],[Yield]])</f>
        <v>2.7480000000000002</v>
      </c>
      <c r="T275" s="13">
        <v>19.324999999999999</v>
      </c>
      <c r="U275" s="13">
        <f>IF(Table2[[#This Row],[Avg_Temperature(°C)]]="",IFERROR((Table2[[#This Row],[Max_Temperature(°C)]]+Table2[[#This Row],[Min_Temperature(°C)]])/2,""),Table2[[#This Row],[Avg_Temperature(°C)]])</f>
        <v>19.324999999999999</v>
      </c>
      <c r="V275" s="13">
        <v>26.213999999999999</v>
      </c>
      <c r="W275" s="13">
        <f>IF(Table2[[#This Row],[Max_Temperature(°C)]]="",_xlfn.XLOOKUP(Table2[[#This Row],[State]],'pivot tables'!$T$2:$T$33,'pivot tables'!$V$2:$V$33),Table2[[#This Row],[Max_Temperature(°C)]])</f>
        <v>26.213999999999999</v>
      </c>
      <c r="X275" s="13">
        <v>12.316000000000001</v>
      </c>
      <c r="Y275" s="31">
        <f>IF(Table2[[#This Row],[Min_Temperature(°C)]]="",_xlfn.XLOOKUP(Table2[[#This Row],[State]],'pivot tables'!$T$2:$T$33,'pivot tables'!$W$2:$W$33),Table2[[#This Row],[Min_Temperature(°C)]])</f>
        <v>12.316000000000001</v>
      </c>
    </row>
    <row r="276" spans="1:25" x14ac:dyDescent="0.3">
      <c r="A276" s="5" t="s">
        <v>20</v>
      </c>
      <c r="B276" s="4">
        <v>2015</v>
      </c>
      <c r="C276" s="5" t="s">
        <v>27</v>
      </c>
      <c r="D276" s="5" t="str">
        <f>PROPER(TRIM(Table2[[#This Row],[Season]]))</f>
        <v>Rabi</v>
      </c>
      <c r="E276" s="5" t="str">
        <f>IF(Table2[[#This Row],[Season]]="",_xlfn.XLOOKUP(Table2[[#This Row],[State]],'pivot tables'!$F$3:$F$33,'pivot tables'!$G$3:$G$33),Table2[[#This Row],[Season]])</f>
        <v>Rabi</v>
      </c>
      <c r="F276" s="5" t="s">
        <v>26</v>
      </c>
      <c r="G276" s="16">
        <v>448</v>
      </c>
      <c r="H276" s="16">
        <f>IF(Table2[[#This Row],[Area(hectare)]]="",IFERROR(Table2[[#This Row],[Production(Tones)]]/Table2[[#This Row],[Yield blanks]],""),Table2[[#This Row],[Area(hectare)]])</f>
        <v>448</v>
      </c>
      <c r="I276" s="16" t="s">
        <v>183</v>
      </c>
      <c r="J276" s="16" t="str">
        <f>IF(Table2[[#This Row],[Production(Tones)]]="",Table2[[#This Row],[Area Blanks]]*Table2[[#This Row],[Yield]],Table2[[#This Row],[Production(Tones)]])</f>
        <v>875</v>
      </c>
      <c r="K276" s="13">
        <v>3870.8</v>
      </c>
      <c r="L276" s="13">
        <f>IF(Table2[[#This Row],[Annual_Rainfall(mm)]]="",_xlfn.XLOOKUP(Table2[[#This Row],[State]],'pivot tables'!$J$3:$J$32,'pivot tables'!$K$3:$K$32),Table2[[#This Row],[Annual_Rainfall(mm)]])</f>
        <v>3870.8</v>
      </c>
      <c r="M276" s="13" t="str">
        <f>Table2[[#This Row],[Crop]]&amp;Table2[[#This Row],[State]]</f>
        <v>WheatMeghalaya</v>
      </c>
      <c r="N276" s="13">
        <v>70743.679999999993</v>
      </c>
      <c r="O276" s="13">
        <f>IF(Table2[[#This Row],[Fertilizer(kg)]]="",_xlfn.XLOOKUP(Table2[[#This Row],[crop&amp;state]],'pivot tables'!$O$3:$O$151,'pivot tables'!$P$3:$P$151),Table2[[#This Row],[Fertilizer(kg)]])</f>
        <v>70743.679999999993</v>
      </c>
      <c r="P276" s="13">
        <v>147.84</v>
      </c>
      <c r="Q276" s="13">
        <f>IF(Table2[[#This Row],[Pesticide(kg)]]="",_xlfn.XLOOKUP(Table2[[#This Row],[crop&amp;state]],'pivot tables'!$O$3:$O$151,'pivot tables'!$Q$3:$Q$151),Table2[[#This Row],[Pesticide(kg)]])</f>
        <v>147.84</v>
      </c>
      <c r="R276" s="13">
        <v>1.6459999999999999</v>
      </c>
      <c r="S276" s="13">
        <f>IF(Table2[[#This Row],[Yield]]="",IFERROR(Table2[[#This Row],[Production(Tones)]]/Table2[[#This Row],[Area(hectare)]],""),Table2[[#This Row],[Yield]])</f>
        <v>1.6459999999999999</v>
      </c>
      <c r="T276" s="13">
        <v>19.324999999999999</v>
      </c>
      <c r="U276" s="13">
        <f>IF(Table2[[#This Row],[Avg_Temperature(°C)]]="",IFERROR((Table2[[#This Row],[Max_Temperature(°C)]]+Table2[[#This Row],[Min_Temperature(°C)]])/2,""),Table2[[#This Row],[Avg_Temperature(°C)]])</f>
        <v>19.324999999999999</v>
      </c>
      <c r="V276" s="13">
        <v>26.213999999999999</v>
      </c>
      <c r="W276" s="13">
        <f>IF(Table2[[#This Row],[Max_Temperature(°C)]]="",_xlfn.XLOOKUP(Table2[[#This Row],[State]],'pivot tables'!$T$2:$T$33,'pivot tables'!$V$2:$V$33),Table2[[#This Row],[Max_Temperature(°C)]])</f>
        <v>26.213999999999999</v>
      </c>
      <c r="X276" s="13">
        <v>12.316000000000001</v>
      </c>
      <c r="Y276" s="31">
        <f>IF(Table2[[#This Row],[Min_Temperature(°C)]]="",_xlfn.XLOOKUP(Table2[[#This Row],[State]],'pivot tables'!$T$2:$T$33,'pivot tables'!$W$2:$W$33),Table2[[#This Row],[Min_Temperature(°C)]])</f>
        <v>12.316000000000001</v>
      </c>
    </row>
    <row r="277" spans="1:25" x14ac:dyDescent="0.3">
      <c r="A277" s="5" t="s">
        <v>13</v>
      </c>
      <c r="B277" s="4">
        <v>2015</v>
      </c>
      <c r="C277" s="5" t="s">
        <v>49</v>
      </c>
      <c r="D277" s="5" t="str">
        <f>PROPER(TRIM(Table2[[#This Row],[Season]]))</f>
        <v>Kharif</v>
      </c>
      <c r="E277" s="5" t="str">
        <f>IF(Table2[[#This Row],[Season]]="",_xlfn.XLOOKUP(Table2[[#This Row],[State]],'pivot tables'!$F$3:$F$33,'pivot tables'!$G$3:$G$33),Table2[[#This Row],[Season]])</f>
        <v>Kharif</v>
      </c>
      <c r="F277" s="5" t="s">
        <v>37</v>
      </c>
      <c r="G277" s="16">
        <v>27730</v>
      </c>
      <c r="H277" s="16">
        <f>IF(Table2[[#This Row],[Area(hectare)]]="",IFERROR(Table2[[#This Row],[Production(Tones)]]/Table2[[#This Row],[Yield blanks]],""),Table2[[#This Row],[Area(hectare)]])</f>
        <v>27730</v>
      </c>
      <c r="I277" s="16">
        <v>78489</v>
      </c>
      <c r="J277" s="16">
        <f>IF(Table2[[#This Row],[Production(Tones)]]="",Table2[[#This Row],[Area Blanks]]*Table2[[#This Row],[Yield]],Table2[[#This Row],[Production(Tones)]])</f>
        <v>78489</v>
      </c>
      <c r="K277" s="13">
        <v>2587.1</v>
      </c>
      <c r="L277" s="13">
        <f>IF(Table2[[#This Row],[Annual_Rainfall(mm)]]="",_xlfn.XLOOKUP(Table2[[#This Row],[State]],'pivot tables'!$J$3:$J$32,'pivot tables'!$K$3:$K$32),Table2[[#This Row],[Annual_Rainfall(mm)]])</f>
        <v>2587.1</v>
      </c>
      <c r="M277" s="13" t="str">
        <f>Table2[[#This Row],[Crop]]&amp;Table2[[#This Row],[State]]</f>
        <v>RiceGoa</v>
      </c>
      <c r="N277" s="13">
        <v>4378844.3</v>
      </c>
      <c r="O277" s="13">
        <f>IF(Table2[[#This Row],[Fertilizer(kg)]]="",_xlfn.XLOOKUP(Table2[[#This Row],[crop&amp;state]],'pivot tables'!$O$3:$O$151,'pivot tables'!$P$3:$P$151),Table2[[#This Row],[Fertilizer(kg)]])</f>
        <v>4378844.3</v>
      </c>
      <c r="P277" s="13">
        <v>9150.9</v>
      </c>
      <c r="Q277" s="13">
        <f>IF(Table2[[#This Row],[Pesticide(kg)]]="",_xlfn.XLOOKUP(Table2[[#This Row],[crop&amp;state]],'pivot tables'!$O$3:$O$151,'pivot tables'!$Q$3:$Q$151),Table2[[#This Row],[Pesticide(kg)]])</f>
        <v>9150.9</v>
      </c>
      <c r="R277" s="13">
        <v>2.83</v>
      </c>
      <c r="S277" s="13">
        <f>IF(Table2[[#This Row],[Yield]]="",IFERROR(Table2[[#This Row],[Production(Tones)]]/Table2[[#This Row],[Area(hectare)]],""),Table2[[#This Row],[Yield]])</f>
        <v>2.83</v>
      </c>
      <c r="T277" s="13">
        <v>25.286999999999999</v>
      </c>
      <c r="U277" s="13">
        <f>IF(Table2[[#This Row],[Avg_Temperature(°C)]]="",IFERROR((Table2[[#This Row],[Max_Temperature(°C)]]+Table2[[#This Row],[Min_Temperature(°C)]])/2,""),Table2[[#This Row],[Avg_Temperature(°C)]])</f>
        <v>25.286999999999999</v>
      </c>
      <c r="V277" s="13">
        <v>34.991999999999997</v>
      </c>
      <c r="W277" s="13">
        <f>IF(Table2[[#This Row],[Max_Temperature(°C)]]="",_xlfn.XLOOKUP(Table2[[#This Row],[State]],'pivot tables'!$T$2:$T$33,'pivot tables'!$V$2:$V$33),Table2[[#This Row],[Max_Temperature(°C)]])</f>
        <v>34.991999999999997</v>
      </c>
      <c r="X277" s="13">
        <v>17.349</v>
      </c>
      <c r="Y277" s="31">
        <f>IF(Table2[[#This Row],[Min_Temperature(°C)]]="",_xlfn.XLOOKUP(Table2[[#This Row],[State]],'pivot tables'!$T$2:$T$33,'pivot tables'!$W$2:$W$33),Table2[[#This Row],[Min_Temperature(°C)]])</f>
        <v>17.349</v>
      </c>
    </row>
    <row r="278" spans="1:25" x14ac:dyDescent="0.3">
      <c r="A278" s="5" t="s">
        <v>13</v>
      </c>
      <c r="B278" s="4">
        <v>2015</v>
      </c>
      <c r="C278" s="5" t="s">
        <v>27</v>
      </c>
      <c r="D278" s="5" t="str">
        <f>PROPER(TRIM(Table2[[#This Row],[Season]]))</f>
        <v>Rabi</v>
      </c>
      <c r="E278" s="5" t="str">
        <f>IF(Table2[[#This Row],[Season]]="",_xlfn.XLOOKUP(Table2[[#This Row],[State]],'pivot tables'!$F$3:$F$33,'pivot tables'!$G$3:$G$33),Table2[[#This Row],[Season]])</f>
        <v>Rabi</v>
      </c>
      <c r="F278" s="5" t="s">
        <v>37</v>
      </c>
      <c r="G278" s="16">
        <v>13614</v>
      </c>
      <c r="H278" s="16">
        <f>IF(Table2[[#This Row],[Area(hectare)]]="",IFERROR(Table2[[#This Row],[Production(Tones)]]/Table2[[#This Row],[Yield blanks]],""),Table2[[#This Row],[Area(hectare)]])</f>
        <v>13614</v>
      </c>
      <c r="I278" s="16">
        <v>36579</v>
      </c>
      <c r="J278" s="16">
        <f>IF(Table2[[#This Row],[Production(Tones)]]="",Table2[[#This Row],[Area Blanks]]*Table2[[#This Row],[Yield]],Table2[[#This Row],[Production(Tones)]])</f>
        <v>36579</v>
      </c>
      <c r="K278" s="13">
        <v>2587.1</v>
      </c>
      <c r="L278" s="13">
        <f>IF(Table2[[#This Row],[Annual_Rainfall(mm)]]="",_xlfn.XLOOKUP(Table2[[#This Row],[State]],'pivot tables'!$J$3:$J$32,'pivot tables'!$K$3:$K$32),Table2[[#This Row],[Annual_Rainfall(mm)]])</f>
        <v>2587.1</v>
      </c>
      <c r="M278" s="13" t="str">
        <f>Table2[[#This Row],[Crop]]&amp;Table2[[#This Row],[State]]</f>
        <v>RiceGoa</v>
      </c>
      <c r="N278" s="13">
        <v>2149786.7400000002</v>
      </c>
      <c r="O278" s="13">
        <f>IF(Table2[[#This Row],[Fertilizer(kg)]]="",_xlfn.XLOOKUP(Table2[[#This Row],[crop&amp;state]],'pivot tables'!$O$3:$O$151,'pivot tables'!$P$3:$P$151),Table2[[#This Row],[Fertilizer(kg)]])</f>
        <v>2149786.7400000002</v>
      </c>
      <c r="P278" s="13">
        <v>4492.62</v>
      </c>
      <c r="Q278" s="13">
        <f>IF(Table2[[#This Row],[Pesticide(kg)]]="",_xlfn.XLOOKUP(Table2[[#This Row],[crop&amp;state]],'pivot tables'!$O$3:$O$151,'pivot tables'!$Q$3:$Q$151),Table2[[#This Row],[Pesticide(kg)]])</f>
        <v>4492.62</v>
      </c>
      <c r="R278" s="13">
        <v>2.76</v>
      </c>
      <c r="S278" s="13">
        <f>IF(Table2[[#This Row],[Yield]]="",IFERROR(Table2[[#This Row],[Production(Tones)]]/Table2[[#This Row],[Area(hectare)]],""),Table2[[#This Row],[Yield]])</f>
        <v>2.76</v>
      </c>
      <c r="T278" s="13">
        <v>25.286999999999999</v>
      </c>
      <c r="U278" s="13">
        <f>IF(Table2[[#This Row],[Avg_Temperature(°C)]]="",IFERROR((Table2[[#This Row],[Max_Temperature(°C)]]+Table2[[#This Row],[Min_Temperature(°C)]])/2,""),Table2[[#This Row],[Avg_Temperature(°C)]])</f>
        <v>25.286999999999999</v>
      </c>
      <c r="V278" s="13">
        <v>34.991999999999997</v>
      </c>
      <c r="W278" s="13">
        <f>IF(Table2[[#This Row],[Max_Temperature(°C)]]="",_xlfn.XLOOKUP(Table2[[#This Row],[State]],'pivot tables'!$T$2:$T$33,'pivot tables'!$V$2:$V$33),Table2[[#This Row],[Max_Temperature(°C)]])</f>
        <v>34.991999999999997</v>
      </c>
      <c r="X278" s="13">
        <v>17.349</v>
      </c>
      <c r="Y278" s="31">
        <f>IF(Table2[[#This Row],[Min_Temperature(°C)]]="",_xlfn.XLOOKUP(Table2[[#This Row],[State]],'pivot tables'!$T$2:$T$33,'pivot tables'!$W$2:$W$33),Table2[[#This Row],[Min_Temperature(°C)]])</f>
        <v>17.349</v>
      </c>
    </row>
    <row r="279" spans="1:25" x14ac:dyDescent="0.3">
      <c r="A279" s="5" t="s">
        <v>18</v>
      </c>
      <c r="B279" s="4">
        <v>2015</v>
      </c>
      <c r="C279" s="5" t="s">
        <v>705</v>
      </c>
      <c r="D279" s="5" t="str">
        <f>PROPER(TRIM(Table2[[#This Row],[Season]]))</f>
        <v>Whole Year</v>
      </c>
      <c r="E279" s="5" t="str">
        <f>IF(Table2[[#This Row],[Season]]="",_xlfn.XLOOKUP(Table2[[#This Row],[State]],'pivot tables'!$F$3:$F$33,'pivot tables'!$G$3:$G$33),Table2[[#This Row],[Season]])</f>
        <v>Whole Year</v>
      </c>
      <c r="F279" s="5" t="s">
        <v>37</v>
      </c>
      <c r="G279" s="16">
        <v>1139</v>
      </c>
      <c r="H279" s="16">
        <f>IF(Table2[[#This Row],[Area(hectare)]]="",IFERROR(Table2[[#This Row],[Production(Tones)]]/Table2[[#This Row],[Yield blanks]],""),Table2[[#This Row],[Area(hectare)]])</f>
        <v>1139</v>
      </c>
      <c r="I279" s="16">
        <v>58077</v>
      </c>
      <c r="J279" s="16">
        <f>IF(Table2[[#This Row],[Production(Tones)]]="",Table2[[#This Row],[Area Blanks]]*Table2[[#This Row],[Yield]],Table2[[#This Row],[Production(Tones)]])</f>
        <v>58077</v>
      </c>
      <c r="K279" s="13">
        <v>2587.1</v>
      </c>
      <c r="L279" s="13">
        <f>IF(Table2[[#This Row],[Annual_Rainfall(mm)]]="",_xlfn.XLOOKUP(Table2[[#This Row],[State]],'pivot tables'!$J$3:$J$32,'pivot tables'!$K$3:$K$32),Table2[[#This Row],[Annual_Rainfall(mm)]])</f>
        <v>2587.1</v>
      </c>
      <c r="M279" s="13" t="str">
        <f>Table2[[#This Row],[Crop]]&amp;Table2[[#This Row],[State]]</f>
        <v>SugarcaneGoa</v>
      </c>
      <c r="N279" s="13">
        <v>179859.49</v>
      </c>
      <c r="O279" s="13">
        <f>IF(Table2[[#This Row],[Fertilizer(kg)]]="",_xlfn.XLOOKUP(Table2[[#This Row],[crop&amp;state]],'pivot tables'!$O$3:$O$151,'pivot tables'!$P$3:$P$151),Table2[[#This Row],[Fertilizer(kg)]])</f>
        <v>179859.49</v>
      </c>
      <c r="P279" s="13">
        <v>375.87</v>
      </c>
      <c r="Q279" s="13">
        <f>IF(Table2[[#This Row],[Pesticide(kg)]]="",_xlfn.XLOOKUP(Table2[[#This Row],[crop&amp;state]],'pivot tables'!$O$3:$O$151,'pivot tables'!$Q$3:$Q$151),Table2[[#This Row],[Pesticide(kg)]])</f>
        <v>375.87</v>
      </c>
      <c r="R279" s="13">
        <v>53.265000000000001</v>
      </c>
      <c r="S279" s="13">
        <f>IF(Table2[[#This Row],[Yield]]="",IFERROR(Table2[[#This Row],[Production(Tones)]]/Table2[[#This Row],[Area(hectare)]],""),Table2[[#This Row],[Yield]])</f>
        <v>53.265000000000001</v>
      </c>
      <c r="T279" s="13">
        <v>25.286999999999999</v>
      </c>
      <c r="U279" s="13">
        <f>IF(Table2[[#This Row],[Avg_Temperature(°C)]]="",IFERROR((Table2[[#This Row],[Max_Temperature(°C)]]+Table2[[#This Row],[Min_Temperature(°C)]])/2,""),Table2[[#This Row],[Avg_Temperature(°C)]])</f>
        <v>25.286999999999999</v>
      </c>
      <c r="V279" s="13">
        <v>34.991999999999997</v>
      </c>
      <c r="W279" s="13">
        <f>IF(Table2[[#This Row],[Max_Temperature(°C)]]="",_xlfn.XLOOKUP(Table2[[#This Row],[State]],'pivot tables'!$T$2:$T$33,'pivot tables'!$V$2:$V$33),Table2[[#This Row],[Max_Temperature(°C)]])</f>
        <v>34.991999999999997</v>
      </c>
      <c r="X279" s="13">
        <v>17.349</v>
      </c>
      <c r="Y279" s="31">
        <f>IF(Table2[[#This Row],[Min_Temperature(°C)]]="",_xlfn.XLOOKUP(Table2[[#This Row],[State]],'pivot tables'!$T$2:$T$33,'pivot tables'!$W$2:$W$33),Table2[[#This Row],[Min_Temperature(°C)]])</f>
        <v>17.349</v>
      </c>
    </row>
    <row r="280" spans="1:25" x14ac:dyDescent="0.3">
      <c r="A280" s="5" t="s">
        <v>22</v>
      </c>
      <c r="B280" s="4">
        <v>2015</v>
      </c>
      <c r="C280" s="5" t="s">
        <v>49</v>
      </c>
      <c r="D280" s="5" t="str">
        <f>PROPER(TRIM(Table2[[#This Row],[Season]]))</f>
        <v>Kharif</v>
      </c>
      <c r="E280" s="5" t="str">
        <f>IF(Table2[[#This Row],[Season]]="",_xlfn.XLOOKUP(Table2[[#This Row],[State]],'pivot tables'!$F$3:$F$33,'pivot tables'!$G$3:$G$33),Table2[[#This Row],[Season]])</f>
        <v>Kharif</v>
      </c>
      <c r="F280" s="5" t="s">
        <v>23</v>
      </c>
      <c r="G280" s="16">
        <v>662355</v>
      </c>
      <c r="H280" s="16">
        <f>IF(Table2[[#This Row],[Area(hectare)]]="",IFERROR(Table2[[#This Row],[Production(Tones)]]/Table2[[#This Row],[Yield blanks]],""),Table2[[#This Row],[Area(hectare)]])</f>
        <v>662355</v>
      </c>
      <c r="I280" s="16">
        <v>1115223</v>
      </c>
      <c r="J280" s="16">
        <f>IF(Table2[[#This Row],[Production(Tones)]]="",Table2[[#This Row],[Area Blanks]]*Table2[[#This Row],[Yield]],Table2[[#This Row],[Production(Tones)]])</f>
        <v>1115223</v>
      </c>
      <c r="K280" s="13">
        <v>1024.9000000000001</v>
      </c>
      <c r="L280" s="13">
        <f>IF(Table2[[#This Row],[Annual_Rainfall(mm)]]="",_xlfn.XLOOKUP(Table2[[#This Row],[State]],'pivot tables'!$J$3:$J$32,'pivot tables'!$K$3:$K$32),Table2[[#This Row],[Annual_Rainfall(mm)]])</f>
        <v>1024.9000000000001</v>
      </c>
      <c r="M280" s="13" t="str">
        <f>Table2[[#This Row],[Crop]]&amp;Table2[[#This Row],[State]]</f>
        <v>RagiKarnataka</v>
      </c>
      <c r="N280" s="13">
        <v>104592478.09999999</v>
      </c>
      <c r="O280" s="13">
        <f>IF(Table2[[#This Row],[Fertilizer(kg)]]="",_xlfn.XLOOKUP(Table2[[#This Row],[crop&amp;state]],'pivot tables'!$O$3:$O$151,'pivot tables'!$P$3:$P$151),Table2[[#This Row],[Fertilizer(kg)]])</f>
        <v>104592478.09999999</v>
      </c>
      <c r="P280" s="13">
        <v>218577.15</v>
      </c>
      <c r="Q280" s="13">
        <f>IF(Table2[[#This Row],[Pesticide(kg)]]="",_xlfn.XLOOKUP(Table2[[#This Row],[crop&amp;state]],'pivot tables'!$O$3:$O$151,'pivot tables'!$Q$3:$Q$151),Table2[[#This Row],[Pesticide(kg)]])</f>
        <v>218577.15</v>
      </c>
      <c r="R280" s="13">
        <v>1.546</v>
      </c>
      <c r="S280" s="13">
        <f>IF(Table2[[#This Row],[Yield]]="",IFERROR(Table2[[#This Row],[Production(Tones)]]/Table2[[#This Row],[Area(hectare)]],""),Table2[[#This Row],[Yield]])</f>
        <v>1.546</v>
      </c>
      <c r="T280" s="13">
        <v>25.763000000000002</v>
      </c>
      <c r="U280" s="13">
        <f>IF(Table2[[#This Row],[Avg_Temperature(°C)]]="",IFERROR((Table2[[#This Row],[Max_Temperature(°C)]]+Table2[[#This Row],[Min_Temperature(°C)]])/2,""),Table2[[#This Row],[Avg_Temperature(°C)]])</f>
        <v>25.763000000000002</v>
      </c>
      <c r="V280" s="13">
        <v>35.826000000000001</v>
      </c>
      <c r="W280" s="13">
        <f>IF(Table2[[#This Row],[Max_Temperature(°C)]]="",_xlfn.XLOOKUP(Table2[[#This Row],[State]],'pivot tables'!$T$2:$T$33,'pivot tables'!$V$2:$V$33),Table2[[#This Row],[Max_Temperature(°C)]])</f>
        <v>35.826000000000001</v>
      </c>
      <c r="X280" s="13">
        <v>16.466999999999999</v>
      </c>
      <c r="Y280" s="31">
        <f>IF(Table2[[#This Row],[Min_Temperature(°C)]]="",_xlfn.XLOOKUP(Table2[[#This Row],[State]],'pivot tables'!$T$2:$T$33,'pivot tables'!$W$2:$W$33),Table2[[#This Row],[Min_Temperature(°C)]])</f>
        <v>16.466999999999999</v>
      </c>
    </row>
    <row r="281" spans="1:25" x14ac:dyDescent="0.3">
      <c r="A281" s="5" t="s">
        <v>22</v>
      </c>
      <c r="B281" s="4">
        <v>2015</v>
      </c>
      <c r="C281" s="5" t="s">
        <v>27</v>
      </c>
      <c r="D281" s="5" t="str">
        <f>PROPER(TRIM(Table2[[#This Row],[Season]]))</f>
        <v>Rabi</v>
      </c>
      <c r="E281" s="5" t="str">
        <f>IF(Table2[[#This Row],[Season]]="",_xlfn.XLOOKUP(Table2[[#This Row],[State]],'pivot tables'!$F$3:$F$33,'pivot tables'!$G$3:$G$33),Table2[[#This Row],[Season]])</f>
        <v>Rabi</v>
      </c>
      <c r="F281" s="5" t="s">
        <v>23</v>
      </c>
      <c r="G281" s="16">
        <v>36275</v>
      </c>
      <c r="H281" s="16">
        <f>IF(Table2[[#This Row],[Area(hectare)]]="",IFERROR(Table2[[#This Row],[Production(Tones)]]/Table2[[#This Row],[Yield blanks]],""),Table2[[#This Row],[Area(hectare)]])</f>
        <v>36275</v>
      </c>
      <c r="I281" s="16">
        <v>61289</v>
      </c>
      <c r="J281" s="16">
        <f>IF(Table2[[#This Row],[Production(Tones)]]="",Table2[[#This Row],[Area Blanks]]*Table2[[#This Row],[Yield]],Table2[[#This Row],[Production(Tones)]])</f>
        <v>61289</v>
      </c>
      <c r="K281" s="13">
        <v>1024.9000000000001</v>
      </c>
      <c r="L281" s="13">
        <f>IF(Table2[[#This Row],[Annual_Rainfall(mm)]]="",_xlfn.XLOOKUP(Table2[[#This Row],[State]],'pivot tables'!$J$3:$J$32,'pivot tables'!$K$3:$K$32),Table2[[#This Row],[Annual_Rainfall(mm)]])</f>
        <v>1024.9000000000001</v>
      </c>
      <c r="M281" s="13" t="str">
        <f>Table2[[#This Row],[Crop]]&amp;Table2[[#This Row],[State]]</f>
        <v>RagiKarnataka</v>
      </c>
      <c r="N281" s="13">
        <v>5728185.25</v>
      </c>
      <c r="O281" s="13">
        <f>IF(Table2[[#This Row],[Fertilizer(kg)]]="",_xlfn.XLOOKUP(Table2[[#This Row],[crop&amp;state]],'pivot tables'!$O$3:$O$151,'pivot tables'!$P$3:$P$151),Table2[[#This Row],[Fertilizer(kg)]])</f>
        <v>5728185.25</v>
      </c>
      <c r="P281" s="13">
        <v>11970.75</v>
      </c>
      <c r="Q281" s="13">
        <f>IF(Table2[[#This Row],[Pesticide(kg)]]="",_xlfn.XLOOKUP(Table2[[#This Row],[crop&amp;state]],'pivot tables'!$O$3:$O$151,'pivot tables'!$Q$3:$Q$151),Table2[[#This Row],[Pesticide(kg)]])</f>
        <v>11970.75</v>
      </c>
      <c r="R281" s="13">
        <v>1.665</v>
      </c>
      <c r="S281" s="13">
        <f>IF(Table2[[#This Row],[Yield]]="",IFERROR(Table2[[#This Row],[Production(Tones)]]/Table2[[#This Row],[Area(hectare)]],""),Table2[[#This Row],[Yield]])</f>
        <v>1.665</v>
      </c>
      <c r="T281" s="13">
        <v>25.763000000000002</v>
      </c>
      <c r="U281" s="13">
        <f>IF(Table2[[#This Row],[Avg_Temperature(°C)]]="",IFERROR((Table2[[#This Row],[Max_Temperature(°C)]]+Table2[[#This Row],[Min_Temperature(°C)]])/2,""),Table2[[#This Row],[Avg_Temperature(°C)]])</f>
        <v>25.763000000000002</v>
      </c>
      <c r="V281" s="13">
        <v>35.826000000000001</v>
      </c>
      <c r="W281" s="13">
        <f>IF(Table2[[#This Row],[Max_Temperature(°C)]]="",_xlfn.XLOOKUP(Table2[[#This Row],[State]],'pivot tables'!$T$2:$T$33,'pivot tables'!$V$2:$V$33),Table2[[#This Row],[Max_Temperature(°C)]])</f>
        <v>35.826000000000001</v>
      </c>
      <c r="X281" s="13">
        <v>16.466999999999999</v>
      </c>
      <c r="Y281" s="31">
        <f>IF(Table2[[#This Row],[Min_Temperature(°C)]]="",_xlfn.XLOOKUP(Table2[[#This Row],[State]],'pivot tables'!$T$2:$T$33,'pivot tables'!$W$2:$W$33),Table2[[#This Row],[Min_Temperature(°C)]])</f>
        <v>16.466999999999999</v>
      </c>
    </row>
    <row r="282" spans="1:25" x14ac:dyDescent="0.3">
      <c r="A282" s="5" t="s">
        <v>22</v>
      </c>
      <c r="B282" s="4">
        <v>2015</v>
      </c>
      <c r="C282" s="5" t="s">
        <v>120</v>
      </c>
      <c r="D282" s="5" t="str">
        <f>PROPER(TRIM(Table2[[#This Row],[Season]]))</f>
        <v>Summer</v>
      </c>
      <c r="E282" s="5" t="str">
        <f>IF(Table2[[#This Row],[Season]]="",_xlfn.XLOOKUP(Table2[[#This Row],[State]],'pivot tables'!$F$3:$F$33,'pivot tables'!$G$3:$G$33),Table2[[#This Row],[Season]])</f>
        <v>Summer</v>
      </c>
      <c r="F282" s="5" t="s">
        <v>23</v>
      </c>
      <c r="G282" s="16">
        <v>7053</v>
      </c>
      <c r="H282" s="16">
        <f>IF(Table2[[#This Row],[Area(hectare)]]="",IFERROR(Table2[[#This Row],[Production(Tones)]]/Table2[[#This Row],[Yield blanks]],""),Table2[[#This Row],[Area(hectare)]])</f>
        <v>7053</v>
      </c>
      <c r="I282" s="16">
        <v>12058</v>
      </c>
      <c r="J282" s="16">
        <f>IF(Table2[[#This Row],[Production(Tones)]]="",Table2[[#This Row],[Area Blanks]]*Table2[[#This Row],[Yield]],Table2[[#This Row],[Production(Tones)]])</f>
        <v>12058</v>
      </c>
      <c r="K282" s="13">
        <v>1024.9000000000001</v>
      </c>
      <c r="L282" s="13">
        <f>IF(Table2[[#This Row],[Annual_Rainfall(mm)]]="",_xlfn.XLOOKUP(Table2[[#This Row],[State]],'pivot tables'!$J$3:$J$32,'pivot tables'!$K$3:$K$32),Table2[[#This Row],[Annual_Rainfall(mm)]])</f>
        <v>1024.9000000000001</v>
      </c>
      <c r="M282" s="13" t="str">
        <f>Table2[[#This Row],[Crop]]&amp;Table2[[#This Row],[State]]</f>
        <v>RagiKarnataka</v>
      </c>
      <c r="N282" s="13">
        <v>1113739.23</v>
      </c>
      <c r="O282" s="13">
        <f>IF(Table2[[#This Row],[Fertilizer(kg)]]="",_xlfn.XLOOKUP(Table2[[#This Row],[crop&amp;state]],'pivot tables'!$O$3:$O$151,'pivot tables'!$P$3:$P$151),Table2[[#This Row],[Fertilizer(kg)]])</f>
        <v>1113739.23</v>
      </c>
      <c r="P282" s="13">
        <v>2327.4899999999998</v>
      </c>
      <c r="Q282" s="13">
        <f>IF(Table2[[#This Row],[Pesticide(kg)]]="",_xlfn.XLOOKUP(Table2[[#This Row],[crop&amp;state]],'pivot tables'!$O$3:$O$151,'pivot tables'!$Q$3:$Q$151),Table2[[#This Row],[Pesticide(kg)]])</f>
        <v>2327.4899999999998</v>
      </c>
      <c r="R282" s="13">
        <v>1.742</v>
      </c>
      <c r="S282" s="13">
        <f>IF(Table2[[#This Row],[Yield]]="",IFERROR(Table2[[#This Row],[Production(Tones)]]/Table2[[#This Row],[Area(hectare)]],""),Table2[[#This Row],[Yield]])</f>
        <v>1.742</v>
      </c>
      <c r="T282" s="13">
        <v>25.763000000000002</v>
      </c>
      <c r="U282" s="13">
        <f>IF(Table2[[#This Row],[Avg_Temperature(°C)]]="",IFERROR((Table2[[#This Row],[Max_Temperature(°C)]]+Table2[[#This Row],[Min_Temperature(°C)]])/2,""),Table2[[#This Row],[Avg_Temperature(°C)]])</f>
        <v>25.763000000000002</v>
      </c>
      <c r="V282" s="13">
        <v>35.826000000000001</v>
      </c>
      <c r="W282" s="13">
        <f>IF(Table2[[#This Row],[Max_Temperature(°C)]]="",_xlfn.XLOOKUP(Table2[[#This Row],[State]],'pivot tables'!$T$2:$T$33,'pivot tables'!$V$2:$V$33),Table2[[#This Row],[Max_Temperature(°C)]])</f>
        <v>35.826000000000001</v>
      </c>
      <c r="X282" s="13">
        <v>16.466999999999999</v>
      </c>
      <c r="Y282" s="31">
        <f>IF(Table2[[#This Row],[Min_Temperature(°C)]]="",_xlfn.XLOOKUP(Table2[[#This Row],[State]],'pivot tables'!$T$2:$T$33,'pivot tables'!$W$2:$W$33),Table2[[#This Row],[Min_Temperature(°C)]])</f>
        <v>16.466999999999999</v>
      </c>
    </row>
    <row r="283" spans="1:25" x14ac:dyDescent="0.3">
      <c r="A283" s="5" t="s">
        <v>13</v>
      </c>
      <c r="B283" s="4">
        <v>2015</v>
      </c>
      <c r="C283" s="5" t="s">
        <v>49</v>
      </c>
      <c r="D283" s="5" t="str">
        <f>PROPER(TRIM(Table2[[#This Row],[Season]]))</f>
        <v>Kharif</v>
      </c>
      <c r="E283" s="5" t="str">
        <f>IF(Table2[[#This Row],[Season]]="",_xlfn.XLOOKUP(Table2[[#This Row],[State]],'pivot tables'!$F$3:$F$33,'pivot tables'!$G$3:$G$33),Table2[[#This Row],[Season]])</f>
        <v>Kharif</v>
      </c>
      <c r="F283" s="5" t="s">
        <v>23</v>
      </c>
      <c r="G283" s="16">
        <v>977005</v>
      </c>
      <c r="H283" s="16">
        <f>IF(Table2[[#This Row],[Area(hectare)]]="",IFERROR(Table2[[#This Row],[Production(Tones)]]/Table2[[#This Row],[Yield blanks]],""),Table2[[#This Row],[Area(hectare)]])</f>
        <v>977005</v>
      </c>
      <c r="I283" s="16">
        <v>2641669</v>
      </c>
      <c r="J283" s="16">
        <f>IF(Table2[[#This Row],[Production(Tones)]]="",Table2[[#This Row],[Area Blanks]]*Table2[[#This Row],[Yield]],Table2[[#This Row],[Production(Tones)]])</f>
        <v>2641669</v>
      </c>
      <c r="K283" s="13">
        <v>1024.9000000000001</v>
      </c>
      <c r="L283" s="13">
        <f>IF(Table2[[#This Row],[Annual_Rainfall(mm)]]="",_xlfn.XLOOKUP(Table2[[#This Row],[State]],'pivot tables'!$J$3:$J$32,'pivot tables'!$K$3:$K$32),Table2[[#This Row],[Annual_Rainfall(mm)]])</f>
        <v>1024.9000000000001</v>
      </c>
      <c r="M283" s="13" t="str">
        <f>Table2[[#This Row],[Crop]]&amp;Table2[[#This Row],[State]]</f>
        <v>RiceKarnataka</v>
      </c>
      <c r="N283" s="13">
        <v>154278859.5</v>
      </c>
      <c r="O283" s="13">
        <f>IF(Table2[[#This Row],[Fertilizer(kg)]]="",_xlfn.XLOOKUP(Table2[[#This Row],[crop&amp;state]],'pivot tables'!$O$3:$O$151,'pivot tables'!$P$3:$P$151),Table2[[#This Row],[Fertilizer(kg)]])</f>
        <v>154278859.5</v>
      </c>
      <c r="P283" s="13">
        <v>322411.65000000002</v>
      </c>
      <c r="Q283" s="13">
        <f>IF(Table2[[#This Row],[Pesticide(kg)]]="",_xlfn.XLOOKUP(Table2[[#This Row],[crop&amp;state]],'pivot tables'!$O$3:$O$151,'pivot tables'!$Q$3:$Q$151),Table2[[#This Row],[Pesticide(kg)]])</f>
        <v>322411.65000000002</v>
      </c>
      <c r="R283" s="13">
        <v>2.5259999999999998</v>
      </c>
      <c r="S283" s="13">
        <f>IF(Table2[[#This Row],[Yield]]="",IFERROR(Table2[[#This Row],[Production(Tones)]]/Table2[[#This Row],[Area(hectare)]],""),Table2[[#This Row],[Yield]])</f>
        <v>2.5259999999999998</v>
      </c>
      <c r="T283" s="13">
        <v>25.763000000000002</v>
      </c>
      <c r="U283" s="13">
        <f>IF(Table2[[#This Row],[Avg_Temperature(°C)]]="",IFERROR((Table2[[#This Row],[Max_Temperature(°C)]]+Table2[[#This Row],[Min_Temperature(°C)]])/2,""),Table2[[#This Row],[Avg_Temperature(°C)]])</f>
        <v>25.763000000000002</v>
      </c>
      <c r="V283" s="13">
        <v>35.826000000000001</v>
      </c>
      <c r="W283" s="13">
        <f>IF(Table2[[#This Row],[Max_Temperature(°C)]]="",_xlfn.XLOOKUP(Table2[[#This Row],[State]],'pivot tables'!$T$2:$T$33,'pivot tables'!$V$2:$V$33),Table2[[#This Row],[Max_Temperature(°C)]])</f>
        <v>35.826000000000001</v>
      </c>
      <c r="X283" s="13"/>
      <c r="Y283" s="31">
        <f>IF(Table2[[#This Row],[Min_Temperature(°C)]]="",_xlfn.XLOOKUP(Table2[[#This Row],[State]],'pivot tables'!$T$2:$T$33,'pivot tables'!$W$2:$W$33),Table2[[#This Row],[Min_Temperature(°C)]])</f>
        <v>16.661877862595439</v>
      </c>
    </row>
    <row r="284" spans="1:25" x14ac:dyDescent="0.3">
      <c r="A284" s="5" t="s">
        <v>13</v>
      </c>
      <c r="B284" s="4">
        <v>2015</v>
      </c>
      <c r="C284" s="5" t="s">
        <v>27</v>
      </c>
      <c r="D284" s="5" t="str">
        <f>PROPER(TRIM(Table2[[#This Row],[Season]]))</f>
        <v>Rabi</v>
      </c>
      <c r="E284" s="5" t="str">
        <f>IF(Table2[[#This Row],[Season]]="",_xlfn.XLOOKUP(Table2[[#This Row],[State]],'pivot tables'!$F$3:$F$33,'pivot tables'!$G$3:$G$33),Table2[[#This Row],[Season]])</f>
        <v>Rabi</v>
      </c>
      <c r="F284" s="5" t="s">
        <v>23</v>
      </c>
      <c r="G284" s="16">
        <v>29329</v>
      </c>
      <c r="H284" s="16">
        <f>IF(Table2[[#This Row],[Area(hectare)]]="",IFERROR(Table2[[#This Row],[Production(Tones)]]/Table2[[#This Row],[Yield blanks]],""),Table2[[#This Row],[Area(hectare)]])</f>
        <v>29329</v>
      </c>
      <c r="I284" s="16">
        <v>71420</v>
      </c>
      <c r="J284" s="16">
        <f>IF(Table2[[#This Row],[Production(Tones)]]="",Table2[[#This Row],[Area Blanks]]*Table2[[#This Row],[Yield]],Table2[[#This Row],[Production(Tones)]])</f>
        <v>71420</v>
      </c>
      <c r="K284" s="13">
        <v>1024.9000000000001</v>
      </c>
      <c r="L284" s="13">
        <f>IF(Table2[[#This Row],[Annual_Rainfall(mm)]]="",_xlfn.XLOOKUP(Table2[[#This Row],[State]],'pivot tables'!$J$3:$J$32,'pivot tables'!$K$3:$K$32),Table2[[#This Row],[Annual_Rainfall(mm)]])</f>
        <v>1024.9000000000001</v>
      </c>
      <c r="M284" s="13" t="str">
        <f>Table2[[#This Row],[Crop]]&amp;Table2[[#This Row],[State]]</f>
        <v>RiceKarnataka</v>
      </c>
      <c r="N284" s="13">
        <v>4631342.3899999997</v>
      </c>
      <c r="O284" s="13">
        <f>IF(Table2[[#This Row],[Fertilizer(kg)]]="",_xlfn.XLOOKUP(Table2[[#This Row],[crop&amp;state]],'pivot tables'!$O$3:$O$151,'pivot tables'!$P$3:$P$151),Table2[[#This Row],[Fertilizer(kg)]])</f>
        <v>4631342.3899999997</v>
      </c>
      <c r="P284" s="13">
        <v>9678.57</v>
      </c>
      <c r="Q284" s="13">
        <f>IF(Table2[[#This Row],[Pesticide(kg)]]="",_xlfn.XLOOKUP(Table2[[#This Row],[crop&amp;state]],'pivot tables'!$O$3:$O$151,'pivot tables'!$Q$3:$Q$151),Table2[[#This Row],[Pesticide(kg)]])</f>
        <v>9678.57</v>
      </c>
      <c r="R284" s="13">
        <v>2.456</v>
      </c>
      <c r="S284" s="13">
        <f>IF(Table2[[#This Row],[Yield]]="",IFERROR(Table2[[#This Row],[Production(Tones)]]/Table2[[#This Row],[Area(hectare)]],""),Table2[[#This Row],[Yield]])</f>
        <v>2.456</v>
      </c>
      <c r="T284" s="13">
        <v>25.763000000000002</v>
      </c>
      <c r="U284" s="13">
        <f>IF(Table2[[#This Row],[Avg_Temperature(°C)]]="",IFERROR((Table2[[#This Row],[Max_Temperature(°C)]]+Table2[[#This Row],[Min_Temperature(°C)]])/2,""),Table2[[#This Row],[Avg_Temperature(°C)]])</f>
        <v>25.763000000000002</v>
      </c>
      <c r="V284" s="13">
        <v>35.826000000000001</v>
      </c>
      <c r="W284" s="13">
        <f>IF(Table2[[#This Row],[Max_Temperature(°C)]]="",_xlfn.XLOOKUP(Table2[[#This Row],[State]],'pivot tables'!$T$2:$T$33,'pivot tables'!$V$2:$V$33),Table2[[#This Row],[Max_Temperature(°C)]])</f>
        <v>35.826000000000001</v>
      </c>
      <c r="X284" s="13">
        <v>16.466999999999999</v>
      </c>
      <c r="Y284" s="31">
        <f>IF(Table2[[#This Row],[Min_Temperature(°C)]]="",_xlfn.XLOOKUP(Table2[[#This Row],[State]],'pivot tables'!$T$2:$T$33,'pivot tables'!$W$2:$W$33),Table2[[#This Row],[Min_Temperature(°C)]])</f>
        <v>16.466999999999999</v>
      </c>
    </row>
    <row r="285" spans="1:25" x14ac:dyDescent="0.3">
      <c r="A285" s="5" t="s">
        <v>13</v>
      </c>
      <c r="B285" s="4">
        <v>2015</v>
      </c>
      <c r="C285" s="5" t="s">
        <v>120</v>
      </c>
      <c r="D285" s="5" t="str">
        <f>PROPER(TRIM(Table2[[#This Row],[Season]]))</f>
        <v>Summer</v>
      </c>
      <c r="E285" s="5" t="str">
        <f>IF(Table2[[#This Row],[Season]]="",_xlfn.XLOOKUP(Table2[[#This Row],[State]],'pivot tables'!$F$3:$F$33,'pivot tables'!$G$3:$G$33),Table2[[#This Row],[Season]])</f>
        <v>Summer</v>
      </c>
      <c r="F285" s="5" t="s">
        <v>23</v>
      </c>
      <c r="G285" s="16">
        <v>103711</v>
      </c>
      <c r="H285" s="16">
        <f>IF(Table2[[#This Row],[Area(hectare)]]="",IFERROR(Table2[[#This Row],[Production(Tones)]]/Table2[[#This Row],[Yield blanks]],""),Table2[[#This Row],[Area(hectare)]])</f>
        <v>103711</v>
      </c>
      <c r="I285" s="16">
        <v>307524</v>
      </c>
      <c r="J285" s="16">
        <f>IF(Table2[[#This Row],[Production(Tones)]]="",Table2[[#This Row],[Area Blanks]]*Table2[[#This Row],[Yield]],Table2[[#This Row],[Production(Tones)]])</f>
        <v>307524</v>
      </c>
      <c r="K285" s="13">
        <v>1024.9000000000001</v>
      </c>
      <c r="L285" s="13">
        <f>IF(Table2[[#This Row],[Annual_Rainfall(mm)]]="",_xlfn.XLOOKUP(Table2[[#This Row],[State]],'pivot tables'!$J$3:$J$32,'pivot tables'!$K$3:$K$32),Table2[[#This Row],[Annual_Rainfall(mm)]])</f>
        <v>1024.9000000000001</v>
      </c>
      <c r="M285" s="13" t="str">
        <f>Table2[[#This Row],[Crop]]&amp;Table2[[#This Row],[State]]</f>
        <v>RiceKarnataka</v>
      </c>
      <c r="N285" s="13">
        <v>16377004.01</v>
      </c>
      <c r="O285" s="13">
        <f>IF(Table2[[#This Row],[Fertilizer(kg)]]="",_xlfn.XLOOKUP(Table2[[#This Row],[crop&amp;state]],'pivot tables'!$O$3:$O$151,'pivot tables'!$P$3:$P$151),Table2[[#This Row],[Fertilizer(kg)]])</f>
        <v>16377004.01</v>
      </c>
      <c r="P285" s="13"/>
      <c r="Q285" s="13">
        <f>IF(Table2[[#This Row],[Pesticide(kg)]]="",_xlfn.XLOOKUP(Table2[[#This Row],[crop&amp;state]],'pivot tables'!$O$3:$O$151,'pivot tables'!$Q$3:$Q$151),Table2[[#This Row],[Pesticide(kg)]])</f>
        <v>139190.19461538459</v>
      </c>
      <c r="R285" s="13">
        <v>2.786</v>
      </c>
      <c r="S285" s="13">
        <f>IF(Table2[[#This Row],[Yield]]="",IFERROR(Table2[[#This Row],[Production(Tones)]]/Table2[[#This Row],[Area(hectare)]],""),Table2[[#This Row],[Yield]])</f>
        <v>2.786</v>
      </c>
      <c r="T285" s="13">
        <v>25.763000000000002</v>
      </c>
      <c r="U285" s="13">
        <f>IF(Table2[[#This Row],[Avg_Temperature(°C)]]="",IFERROR((Table2[[#This Row],[Max_Temperature(°C)]]+Table2[[#This Row],[Min_Temperature(°C)]])/2,""),Table2[[#This Row],[Avg_Temperature(°C)]])</f>
        <v>25.763000000000002</v>
      </c>
      <c r="V285" s="13">
        <v>35.826000000000001</v>
      </c>
      <c r="W285" s="13">
        <f>IF(Table2[[#This Row],[Max_Temperature(°C)]]="",_xlfn.XLOOKUP(Table2[[#This Row],[State]],'pivot tables'!$T$2:$T$33,'pivot tables'!$V$2:$V$33),Table2[[#This Row],[Max_Temperature(°C)]])</f>
        <v>35.826000000000001</v>
      </c>
      <c r="X285" s="13" t="s">
        <v>185</v>
      </c>
      <c r="Y285" s="31" t="str">
        <f>IF(Table2[[#This Row],[Min_Temperature(°C)]]="",_xlfn.XLOOKUP(Table2[[#This Row],[State]],'pivot tables'!$T$2:$T$33,'pivot tables'!$W$2:$W$33),Table2[[#This Row],[Min_Temperature(°C)]])</f>
        <v xml:space="preserve"> 16.467 </v>
      </c>
    </row>
    <row r="286" spans="1:25" x14ac:dyDescent="0.3">
      <c r="A286" s="5" t="s">
        <v>18</v>
      </c>
      <c r="B286" s="4">
        <v>2015</v>
      </c>
      <c r="C286" s="5" t="s">
        <v>705</v>
      </c>
      <c r="D286" s="5" t="str">
        <f>PROPER(TRIM(Table2[[#This Row],[Season]]))</f>
        <v>Whole Year</v>
      </c>
      <c r="E286" s="5" t="str">
        <f>IF(Table2[[#This Row],[Season]]="",_xlfn.XLOOKUP(Table2[[#This Row],[State]],'pivot tables'!$F$3:$F$33,'pivot tables'!$G$3:$G$33),Table2[[#This Row],[Season]])</f>
        <v>Whole Year</v>
      </c>
      <c r="F286" s="5" t="s">
        <v>23</v>
      </c>
      <c r="G286" s="16">
        <v>449586</v>
      </c>
      <c r="H286" s="16">
        <f>IF(Table2[[#This Row],[Area(hectare)]]="",IFERROR(Table2[[#This Row],[Production(Tones)]]/Table2[[#This Row],[Yield blanks]],""),Table2[[#This Row],[Area(hectare)]])</f>
        <v>449586</v>
      </c>
      <c r="I286" s="16">
        <v>36314129</v>
      </c>
      <c r="J286" s="16">
        <f>IF(Table2[[#This Row],[Production(Tones)]]="",Table2[[#This Row],[Area Blanks]]*Table2[[#This Row],[Yield]],Table2[[#This Row],[Production(Tones)]])</f>
        <v>36314129</v>
      </c>
      <c r="K286" s="13">
        <v>1024.9000000000001</v>
      </c>
      <c r="L286" s="13">
        <f>IF(Table2[[#This Row],[Annual_Rainfall(mm)]]="",_xlfn.XLOOKUP(Table2[[#This Row],[State]],'pivot tables'!$J$3:$J$32,'pivot tables'!$K$3:$K$32),Table2[[#This Row],[Annual_Rainfall(mm)]])</f>
        <v>1024.9000000000001</v>
      </c>
      <c r="M286" s="13" t="str">
        <f>Table2[[#This Row],[Crop]]&amp;Table2[[#This Row],[State]]</f>
        <v>SugarcaneKarnataka</v>
      </c>
      <c r="N286" s="13">
        <v>70994125.260000005</v>
      </c>
      <c r="O286" s="13">
        <f>IF(Table2[[#This Row],[Fertilizer(kg)]]="",_xlfn.XLOOKUP(Table2[[#This Row],[crop&amp;state]],'pivot tables'!$O$3:$O$151,'pivot tables'!$P$3:$P$151),Table2[[#This Row],[Fertilizer(kg)]])</f>
        <v>70994125.260000005</v>
      </c>
      <c r="P286" s="13"/>
      <c r="Q286" s="13">
        <f>IF(Table2[[#This Row],[Pesticide(kg)]]="",_xlfn.XLOOKUP(Table2[[#This Row],[crop&amp;state]],'pivot tables'!$O$3:$O$151,'pivot tables'!$Q$3:$Q$151),Table2[[#This Row],[Pesticide(kg)]])</f>
        <v>143262.63</v>
      </c>
      <c r="R286" s="13">
        <v>85.546000000000006</v>
      </c>
      <c r="S286" s="13">
        <f>IF(Table2[[#This Row],[Yield]]="",IFERROR(Table2[[#This Row],[Production(Tones)]]/Table2[[#This Row],[Area(hectare)]],""),Table2[[#This Row],[Yield]])</f>
        <v>85.546000000000006</v>
      </c>
      <c r="T286" s="13">
        <v>25.763000000000002</v>
      </c>
      <c r="U286" s="13">
        <f>IF(Table2[[#This Row],[Avg_Temperature(°C)]]="",IFERROR((Table2[[#This Row],[Max_Temperature(°C)]]+Table2[[#This Row],[Min_Temperature(°C)]])/2,""),Table2[[#This Row],[Avg_Temperature(°C)]])</f>
        <v>25.763000000000002</v>
      </c>
      <c r="V286" s="13">
        <v>35.826000000000001</v>
      </c>
      <c r="W286" s="13">
        <f>IF(Table2[[#This Row],[Max_Temperature(°C)]]="",_xlfn.XLOOKUP(Table2[[#This Row],[State]],'pivot tables'!$T$2:$T$33,'pivot tables'!$V$2:$V$33),Table2[[#This Row],[Max_Temperature(°C)]])</f>
        <v>35.826000000000001</v>
      </c>
      <c r="X286" s="13">
        <v>16.466999999999999</v>
      </c>
      <c r="Y286" s="31">
        <f>IF(Table2[[#This Row],[Min_Temperature(°C)]]="",_xlfn.XLOOKUP(Table2[[#This Row],[State]],'pivot tables'!$T$2:$T$33,'pivot tables'!$W$2:$W$33),Table2[[#This Row],[Min_Temperature(°C)]])</f>
        <v>16.466999999999999</v>
      </c>
    </row>
    <row r="287" spans="1:25" x14ac:dyDescent="0.3">
      <c r="A287" s="5" t="s">
        <v>31</v>
      </c>
      <c r="B287" s="4">
        <v>2015</v>
      </c>
      <c r="C287" s="5" t="s">
        <v>49</v>
      </c>
      <c r="D287" s="5" t="str">
        <f>PROPER(TRIM(Table2[[#This Row],[Season]]))</f>
        <v>Kharif</v>
      </c>
      <c r="E287" s="5" t="str">
        <f>IF(Table2[[#This Row],[Season]]="",_xlfn.XLOOKUP(Table2[[#This Row],[State]],'pivot tables'!$F$3:$F$33,'pivot tables'!$G$3:$G$33),Table2[[#This Row],[Season]])</f>
        <v>Kharif</v>
      </c>
      <c r="F287" s="5" t="s">
        <v>23</v>
      </c>
      <c r="G287" s="16">
        <v>125584</v>
      </c>
      <c r="H287" s="16">
        <f>IF(Table2[[#This Row],[Area(hectare)]]="",IFERROR(Table2[[#This Row],[Production(Tones)]]/Table2[[#This Row],[Yield blanks]],""),Table2[[#This Row],[Area(hectare)]])</f>
        <v>125584</v>
      </c>
      <c r="I287" s="16">
        <v>51251</v>
      </c>
      <c r="J287" s="16">
        <f>IF(Table2[[#This Row],[Production(Tones)]]="",Table2[[#This Row],[Area Blanks]]*Table2[[#This Row],[Yield]],Table2[[#This Row],[Production(Tones)]])</f>
        <v>51251</v>
      </c>
      <c r="K287" s="13">
        <v>1024.9000000000001</v>
      </c>
      <c r="L287" s="13">
        <f>IF(Table2[[#This Row],[Annual_Rainfall(mm)]]="",_xlfn.XLOOKUP(Table2[[#This Row],[State]],'pivot tables'!$J$3:$J$32,'pivot tables'!$K$3:$K$32),Table2[[#This Row],[Annual_Rainfall(mm)]])</f>
        <v>1024.9000000000001</v>
      </c>
      <c r="M287" s="13" t="str">
        <f>Table2[[#This Row],[Crop]]&amp;Table2[[#This Row],[State]]</f>
        <v>SunflowerKarnataka</v>
      </c>
      <c r="N287" s="13">
        <v>19830969.440000001</v>
      </c>
      <c r="O287" s="13">
        <f>IF(Table2[[#This Row],[Fertilizer(kg)]]="",_xlfn.XLOOKUP(Table2[[#This Row],[crop&amp;state]],'pivot tables'!$O$3:$O$151,'pivot tables'!$P$3:$P$151),Table2[[#This Row],[Fertilizer(kg)]])</f>
        <v>19830969.440000001</v>
      </c>
      <c r="P287" s="13">
        <v>41442.720000000001</v>
      </c>
      <c r="Q287" s="13">
        <f>IF(Table2[[#This Row],[Pesticide(kg)]]="",_xlfn.XLOOKUP(Table2[[#This Row],[crop&amp;state]],'pivot tables'!$O$3:$O$151,'pivot tables'!$Q$3:$Q$151),Table2[[#This Row],[Pesticide(kg)]])</f>
        <v>41442.720000000001</v>
      </c>
      <c r="R287" s="13">
        <v>0.40799999999999997</v>
      </c>
      <c r="S287" s="13">
        <f>IF(Table2[[#This Row],[Yield]]="",IFERROR(Table2[[#This Row],[Production(Tones)]]/Table2[[#This Row],[Area(hectare)]],""),Table2[[#This Row],[Yield]])</f>
        <v>0.40799999999999997</v>
      </c>
      <c r="T287" s="13">
        <v>25.763000000000002</v>
      </c>
      <c r="U287" s="13">
        <f>IF(Table2[[#This Row],[Avg_Temperature(°C)]]="",IFERROR((Table2[[#This Row],[Max_Temperature(°C)]]+Table2[[#This Row],[Min_Temperature(°C)]])/2,""),Table2[[#This Row],[Avg_Temperature(°C)]])</f>
        <v>25.763000000000002</v>
      </c>
      <c r="V287" s="13">
        <v>35.826000000000001</v>
      </c>
      <c r="W287" s="13">
        <f>IF(Table2[[#This Row],[Max_Temperature(°C)]]="",_xlfn.XLOOKUP(Table2[[#This Row],[State]],'pivot tables'!$T$2:$T$33,'pivot tables'!$V$2:$V$33),Table2[[#This Row],[Max_Temperature(°C)]])</f>
        <v>35.826000000000001</v>
      </c>
      <c r="X287" s="13">
        <v>16.466999999999999</v>
      </c>
      <c r="Y287" s="31">
        <f>IF(Table2[[#This Row],[Min_Temperature(°C)]]="",_xlfn.XLOOKUP(Table2[[#This Row],[State]],'pivot tables'!$T$2:$T$33,'pivot tables'!$W$2:$W$33),Table2[[#This Row],[Min_Temperature(°C)]])</f>
        <v>16.466999999999999</v>
      </c>
    </row>
    <row r="288" spans="1:25" x14ac:dyDescent="0.3">
      <c r="A288" s="5" t="s">
        <v>31</v>
      </c>
      <c r="B288" s="4">
        <v>2015</v>
      </c>
      <c r="C288" s="5" t="s">
        <v>27</v>
      </c>
      <c r="D288" s="5" t="str">
        <f>PROPER(TRIM(Table2[[#This Row],[Season]]))</f>
        <v>Rabi</v>
      </c>
      <c r="E288" s="5" t="str">
        <f>IF(Table2[[#This Row],[Season]]="",_xlfn.XLOOKUP(Table2[[#This Row],[State]],'pivot tables'!$F$3:$F$33,'pivot tables'!$G$3:$G$33),Table2[[#This Row],[Season]])</f>
        <v>Rabi</v>
      </c>
      <c r="F288" s="5" t="s">
        <v>23</v>
      </c>
      <c r="G288" s="16">
        <v>194166</v>
      </c>
      <c r="H288" s="16">
        <f>IF(Table2[[#This Row],[Area(hectare)]]="",IFERROR(Table2[[#This Row],[Production(Tones)]]/Table2[[#This Row],[Yield blanks]],""),Table2[[#This Row],[Area(hectare)]])</f>
        <v>194166</v>
      </c>
      <c r="I288" s="16"/>
      <c r="J288" s="16">
        <f>IF(Table2[[#This Row],[Production(Tones)]]="",Table2[[#This Row],[Area Blanks]]*Table2[[#This Row],[Yield]],Table2[[#This Row],[Production(Tones)]])</f>
        <v>89316.36</v>
      </c>
      <c r="K288" s="13">
        <v>1024.9000000000001</v>
      </c>
      <c r="L288" s="13">
        <f>IF(Table2[[#This Row],[Annual_Rainfall(mm)]]="",_xlfn.XLOOKUP(Table2[[#This Row],[State]],'pivot tables'!$J$3:$J$32,'pivot tables'!$K$3:$K$32),Table2[[#This Row],[Annual_Rainfall(mm)]])</f>
        <v>1024.9000000000001</v>
      </c>
      <c r="M288" s="13" t="str">
        <f>Table2[[#This Row],[Crop]]&amp;Table2[[#This Row],[State]]</f>
        <v>SunflowerKarnataka</v>
      </c>
      <c r="N288" s="13">
        <v>30660753.059999999</v>
      </c>
      <c r="O288" s="13">
        <f>IF(Table2[[#This Row],[Fertilizer(kg)]]="",_xlfn.XLOOKUP(Table2[[#This Row],[crop&amp;state]],'pivot tables'!$O$3:$O$151,'pivot tables'!$P$3:$P$151),Table2[[#This Row],[Fertilizer(kg)]])</f>
        <v>30660753.059999999</v>
      </c>
      <c r="P288" s="13">
        <v>64074.78</v>
      </c>
      <c r="Q288" s="13">
        <f>IF(Table2[[#This Row],[Pesticide(kg)]]="",_xlfn.XLOOKUP(Table2[[#This Row],[crop&amp;state]],'pivot tables'!$O$3:$O$151,'pivot tables'!$Q$3:$Q$151),Table2[[#This Row],[Pesticide(kg)]])</f>
        <v>64074.78</v>
      </c>
      <c r="R288" s="13">
        <v>0.46</v>
      </c>
      <c r="S288" s="13">
        <f>IF(Table2[[#This Row],[Yield]]="",IFERROR(Table2[[#This Row],[Production(Tones)]]/Table2[[#This Row],[Area(hectare)]],""),Table2[[#This Row],[Yield]])</f>
        <v>0.46</v>
      </c>
      <c r="T288" s="13">
        <v>25.763000000000002</v>
      </c>
      <c r="U288" s="13">
        <f>IF(Table2[[#This Row],[Avg_Temperature(°C)]]="",IFERROR((Table2[[#This Row],[Max_Temperature(°C)]]+Table2[[#This Row],[Min_Temperature(°C)]])/2,""),Table2[[#This Row],[Avg_Temperature(°C)]])</f>
        <v>25.763000000000002</v>
      </c>
      <c r="V288" s="13">
        <v>35.826000000000001</v>
      </c>
      <c r="W288" s="13">
        <f>IF(Table2[[#This Row],[Max_Temperature(°C)]]="",_xlfn.XLOOKUP(Table2[[#This Row],[State]],'pivot tables'!$T$2:$T$33,'pivot tables'!$V$2:$V$33),Table2[[#This Row],[Max_Temperature(°C)]])</f>
        <v>35.826000000000001</v>
      </c>
      <c r="X288" s="13">
        <v>16.466999999999999</v>
      </c>
      <c r="Y288" s="31">
        <f>IF(Table2[[#This Row],[Min_Temperature(°C)]]="",_xlfn.XLOOKUP(Table2[[#This Row],[State]],'pivot tables'!$T$2:$T$33,'pivot tables'!$W$2:$W$33),Table2[[#This Row],[Min_Temperature(°C)]])</f>
        <v>16.466999999999999</v>
      </c>
    </row>
    <row r="289" spans="1:25" x14ac:dyDescent="0.3">
      <c r="A289" s="5" t="s">
        <v>31</v>
      </c>
      <c r="B289" s="4">
        <v>2015</v>
      </c>
      <c r="C289" s="5" t="s">
        <v>120</v>
      </c>
      <c r="D289" s="5" t="str">
        <f>PROPER(TRIM(Table2[[#This Row],[Season]]))</f>
        <v>Summer</v>
      </c>
      <c r="E289" s="5" t="str">
        <f>IF(Table2[[#This Row],[Season]]="",_xlfn.XLOOKUP(Table2[[#This Row],[State]],'pivot tables'!$F$3:$F$33,'pivot tables'!$G$3:$G$33),Table2[[#This Row],[Season]])</f>
        <v>Summer</v>
      </c>
      <c r="F289" s="5" t="s">
        <v>23</v>
      </c>
      <c r="G289" s="16">
        <v>10573</v>
      </c>
      <c r="H289" s="16">
        <f>IF(Table2[[#This Row],[Area(hectare)]]="",IFERROR(Table2[[#This Row],[Production(Tones)]]/Table2[[#This Row],[Yield blanks]],""),Table2[[#This Row],[Area(hectare)]])</f>
        <v>10573</v>
      </c>
      <c r="I289" s="16">
        <v>8866</v>
      </c>
      <c r="J289" s="16">
        <f>IF(Table2[[#This Row],[Production(Tones)]]="",Table2[[#This Row],[Area Blanks]]*Table2[[#This Row],[Yield]],Table2[[#This Row],[Production(Tones)]])</f>
        <v>8866</v>
      </c>
      <c r="K289" s="13">
        <v>1024.9000000000001</v>
      </c>
      <c r="L289" s="13">
        <f>IF(Table2[[#This Row],[Annual_Rainfall(mm)]]="",_xlfn.XLOOKUP(Table2[[#This Row],[State]],'pivot tables'!$J$3:$J$32,'pivot tables'!$K$3:$K$32),Table2[[#This Row],[Annual_Rainfall(mm)]])</f>
        <v>1024.9000000000001</v>
      </c>
      <c r="M289" s="13" t="str">
        <f>Table2[[#This Row],[Crop]]&amp;Table2[[#This Row],[State]]</f>
        <v>SunflowerKarnataka</v>
      </c>
      <c r="N289" s="13">
        <v>1669582.43</v>
      </c>
      <c r="O289" s="13">
        <f>IF(Table2[[#This Row],[Fertilizer(kg)]]="",_xlfn.XLOOKUP(Table2[[#This Row],[crop&amp;state]],'pivot tables'!$O$3:$O$151,'pivot tables'!$P$3:$P$151),Table2[[#This Row],[Fertilizer(kg)]])</f>
        <v>1669582.43</v>
      </c>
      <c r="P289" s="13">
        <v>3489.09</v>
      </c>
      <c r="Q289" s="13">
        <f>IF(Table2[[#This Row],[Pesticide(kg)]]="",_xlfn.XLOOKUP(Table2[[#This Row],[crop&amp;state]],'pivot tables'!$O$3:$O$151,'pivot tables'!$Q$3:$Q$151),Table2[[#This Row],[Pesticide(kg)]])</f>
        <v>3489.09</v>
      </c>
      <c r="R289" s="13">
        <v>0.89600000000000002</v>
      </c>
      <c r="S289" s="13">
        <f>IF(Table2[[#This Row],[Yield]]="",IFERROR(Table2[[#This Row],[Production(Tones)]]/Table2[[#This Row],[Area(hectare)]],""),Table2[[#This Row],[Yield]])</f>
        <v>0.89600000000000002</v>
      </c>
      <c r="T289" s="13">
        <v>25.763000000000002</v>
      </c>
      <c r="U289" s="13">
        <f>IF(Table2[[#This Row],[Avg_Temperature(°C)]]="",IFERROR((Table2[[#This Row],[Max_Temperature(°C)]]+Table2[[#This Row],[Min_Temperature(°C)]])/2,""),Table2[[#This Row],[Avg_Temperature(°C)]])</f>
        <v>25.763000000000002</v>
      </c>
      <c r="V289" s="13">
        <v>35.826000000000001</v>
      </c>
      <c r="W289" s="13">
        <f>IF(Table2[[#This Row],[Max_Temperature(°C)]]="",_xlfn.XLOOKUP(Table2[[#This Row],[State]],'pivot tables'!$T$2:$T$33,'pivot tables'!$V$2:$V$33),Table2[[#This Row],[Max_Temperature(°C)]])</f>
        <v>35.826000000000001</v>
      </c>
      <c r="X289" s="13">
        <v>16.466999999999999</v>
      </c>
      <c r="Y289" s="31">
        <f>IF(Table2[[#This Row],[Min_Temperature(°C)]]="",_xlfn.XLOOKUP(Table2[[#This Row],[State]],'pivot tables'!$T$2:$T$33,'pivot tables'!$W$2:$W$33),Table2[[#This Row],[Min_Temperature(°C)]])</f>
        <v>16.466999999999999</v>
      </c>
    </row>
    <row r="290" spans="1:25" x14ac:dyDescent="0.3">
      <c r="A290" s="5" t="s">
        <v>32</v>
      </c>
      <c r="B290" s="4">
        <v>2015</v>
      </c>
      <c r="C290" s="5" t="s">
        <v>49</v>
      </c>
      <c r="D290" s="5" t="str">
        <f>PROPER(TRIM(Table2[[#This Row],[Season]]))</f>
        <v>Kharif</v>
      </c>
      <c r="E290" s="5" t="str">
        <f>IF(Table2[[#This Row],[Season]]="",_xlfn.XLOOKUP(Table2[[#This Row],[State]],'pivot tables'!$F$3:$F$33,'pivot tables'!$G$3:$G$33),Table2[[#This Row],[Season]])</f>
        <v>Kharif</v>
      </c>
      <c r="F290" s="5" t="s">
        <v>23</v>
      </c>
      <c r="G290" s="16">
        <v>82234</v>
      </c>
      <c r="H290" s="16">
        <f>IF(Table2[[#This Row],[Area(hectare)]]="",IFERROR(Table2[[#This Row],[Production(Tones)]]/Table2[[#This Row],[Yield blanks]],""),Table2[[#This Row],[Area(hectare)]])</f>
        <v>82234</v>
      </c>
      <c r="I290" s="16">
        <v>20640</v>
      </c>
      <c r="J290" s="16">
        <f>IF(Table2[[#This Row],[Production(Tones)]]="",Table2[[#This Row],[Area Blanks]]*Table2[[#This Row],[Yield]],Table2[[#This Row],[Production(Tones)]])</f>
        <v>20640</v>
      </c>
      <c r="K290" s="13">
        <v>1024.9000000000001</v>
      </c>
      <c r="L290" s="13">
        <f>IF(Table2[[#This Row],[Annual_Rainfall(mm)]]="",_xlfn.XLOOKUP(Table2[[#This Row],[State]],'pivot tables'!$J$3:$J$32,'pivot tables'!$K$3:$K$32),Table2[[#This Row],[Annual_Rainfall(mm)]])</f>
        <v>1024.9000000000001</v>
      </c>
      <c r="M290" s="13" t="str">
        <f>Table2[[#This Row],[Crop]]&amp;Table2[[#This Row],[State]]</f>
        <v>UradKarnataka</v>
      </c>
      <c r="N290" s="13">
        <v>12985570.939999999</v>
      </c>
      <c r="O290" s="13">
        <f>IF(Table2[[#This Row],[Fertilizer(kg)]]="",_xlfn.XLOOKUP(Table2[[#This Row],[crop&amp;state]],'pivot tables'!$O$3:$O$151,'pivot tables'!$P$3:$P$151),Table2[[#This Row],[Fertilizer(kg)]])</f>
        <v>12985570.939999999</v>
      </c>
      <c r="P290" s="13">
        <v>27137.22</v>
      </c>
      <c r="Q290" s="13">
        <f>IF(Table2[[#This Row],[Pesticide(kg)]]="",_xlfn.XLOOKUP(Table2[[#This Row],[crop&amp;state]],'pivot tables'!$O$3:$O$151,'pivot tables'!$Q$3:$Q$151),Table2[[#This Row],[Pesticide(kg)]])</f>
        <v>27137.22</v>
      </c>
      <c r="R290" s="13">
        <v>0.26200000000000001</v>
      </c>
      <c r="S290" s="13">
        <f>IF(Table2[[#This Row],[Yield]]="",IFERROR(Table2[[#This Row],[Production(Tones)]]/Table2[[#This Row],[Area(hectare)]],""),Table2[[#This Row],[Yield]])</f>
        <v>0.26200000000000001</v>
      </c>
      <c r="T290" s="13">
        <v>25.763000000000002</v>
      </c>
      <c r="U290" s="13">
        <f>IF(Table2[[#This Row],[Avg_Temperature(°C)]]="",IFERROR((Table2[[#This Row],[Max_Temperature(°C)]]+Table2[[#This Row],[Min_Temperature(°C)]])/2,""),Table2[[#This Row],[Avg_Temperature(°C)]])</f>
        <v>25.763000000000002</v>
      </c>
      <c r="V290" s="13">
        <v>35.826000000000001</v>
      </c>
      <c r="W290" s="13">
        <f>IF(Table2[[#This Row],[Max_Temperature(°C)]]="",_xlfn.XLOOKUP(Table2[[#This Row],[State]],'pivot tables'!$T$2:$T$33,'pivot tables'!$V$2:$V$33),Table2[[#This Row],[Max_Temperature(°C)]])</f>
        <v>35.826000000000001</v>
      </c>
      <c r="X290" s="13">
        <v>16.466999999999999</v>
      </c>
      <c r="Y290" s="31">
        <f>IF(Table2[[#This Row],[Min_Temperature(°C)]]="",_xlfn.XLOOKUP(Table2[[#This Row],[State]],'pivot tables'!$T$2:$T$33,'pivot tables'!$W$2:$W$33),Table2[[#This Row],[Min_Temperature(°C)]])</f>
        <v>16.466999999999999</v>
      </c>
    </row>
    <row r="291" spans="1:25" x14ac:dyDescent="0.3">
      <c r="A291" s="5" t="s">
        <v>32</v>
      </c>
      <c r="B291" s="4">
        <v>2015</v>
      </c>
      <c r="C291" s="5" t="s">
        <v>27</v>
      </c>
      <c r="D291" s="5" t="str">
        <f>PROPER(TRIM(Table2[[#This Row],[Season]]))</f>
        <v>Rabi</v>
      </c>
      <c r="E291" s="5" t="str">
        <f>IF(Table2[[#This Row],[Season]]="",_xlfn.XLOOKUP(Table2[[#This Row],[State]],'pivot tables'!$F$3:$F$33,'pivot tables'!$G$3:$G$33),Table2[[#This Row],[Season]])</f>
        <v>Rabi</v>
      </c>
      <c r="F291" s="5" t="s">
        <v>23</v>
      </c>
      <c r="G291" s="16">
        <v>5240</v>
      </c>
      <c r="H291" s="16">
        <f>IF(Table2[[#This Row],[Area(hectare)]]="",IFERROR(Table2[[#This Row],[Production(Tones)]]/Table2[[#This Row],[Yield blanks]],""),Table2[[#This Row],[Area(hectare)]])</f>
        <v>5240</v>
      </c>
      <c r="I291" s="16">
        <v>2036</v>
      </c>
      <c r="J291" s="16">
        <f>IF(Table2[[#This Row],[Production(Tones)]]="",Table2[[#This Row],[Area Blanks]]*Table2[[#This Row],[Yield]],Table2[[#This Row],[Production(Tones)]])</f>
        <v>2036</v>
      </c>
      <c r="K291" s="13">
        <v>1024.9000000000001</v>
      </c>
      <c r="L291" s="13">
        <f>IF(Table2[[#This Row],[Annual_Rainfall(mm)]]="",_xlfn.XLOOKUP(Table2[[#This Row],[State]],'pivot tables'!$J$3:$J$32,'pivot tables'!$K$3:$K$32),Table2[[#This Row],[Annual_Rainfall(mm)]])</f>
        <v>1024.9000000000001</v>
      </c>
      <c r="M291" s="13" t="str">
        <f>Table2[[#This Row],[Crop]]&amp;Table2[[#This Row],[State]]</f>
        <v>UradKarnataka</v>
      </c>
      <c r="N291" s="13">
        <v>827448.4</v>
      </c>
      <c r="O291" s="13">
        <f>IF(Table2[[#This Row],[Fertilizer(kg)]]="",_xlfn.XLOOKUP(Table2[[#This Row],[crop&amp;state]],'pivot tables'!$O$3:$O$151,'pivot tables'!$P$3:$P$151),Table2[[#This Row],[Fertilizer(kg)]])</f>
        <v>827448.4</v>
      </c>
      <c r="P291" s="13">
        <v>1729.2</v>
      </c>
      <c r="Q291" s="13">
        <f>IF(Table2[[#This Row],[Pesticide(kg)]]="",_xlfn.XLOOKUP(Table2[[#This Row],[crop&amp;state]],'pivot tables'!$O$3:$O$151,'pivot tables'!$Q$3:$Q$151),Table2[[#This Row],[Pesticide(kg)]])</f>
        <v>1729.2</v>
      </c>
      <c r="R291" s="13">
        <v>0.36199999999999999</v>
      </c>
      <c r="S291" s="13">
        <f>IF(Table2[[#This Row],[Yield]]="",IFERROR(Table2[[#This Row],[Production(Tones)]]/Table2[[#This Row],[Area(hectare)]],""),Table2[[#This Row],[Yield]])</f>
        <v>0.36199999999999999</v>
      </c>
      <c r="T291" s="13">
        <v>25.763000000000002</v>
      </c>
      <c r="U291" s="13">
        <f>IF(Table2[[#This Row],[Avg_Temperature(°C)]]="",IFERROR((Table2[[#This Row],[Max_Temperature(°C)]]+Table2[[#This Row],[Min_Temperature(°C)]])/2,""),Table2[[#This Row],[Avg_Temperature(°C)]])</f>
        <v>25.763000000000002</v>
      </c>
      <c r="V291" s="13">
        <v>35.826000000000001</v>
      </c>
      <c r="W291" s="13">
        <f>IF(Table2[[#This Row],[Max_Temperature(°C)]]="",_xlfn.XLOOKUP(Table2[[#This Row],[State]],'pivot tables'!$T$2:$T$33,'pivot tables'!$V$2:$V$33),Table2[[#This Row],[Max_Temperature(°C)]])</f>
        <v>35.826000000000001</v>
      </c>
      <c r="X291" s="13">
        <v>16.466999999999999</v>
      </c>
      <c r="Y291" s="31">
        <f>IF(Table2[[#This Row],[Min_Temperature(°C)]]="",_xlfn.XLOOKUP(Table2[[#This Row],[State]],'pivot tables'!$T$2:$T$33,'pivot tables'!$W$2:$W$33),Table2[[#This Row],[Min_Temperature(°C)]])</f>
        <v>16.466999999999999</v>
      </c>
    </row>
    <row r="292" spans="1:25" x14ac:dyDescent="0.3">
      <c r="A292" s="5" t="s">
        <v>32</v>
      </c>
      <c r="B292" s="4">
        <v>2015</v>
      </c>
      <c r="C292" s="5" t="s">
        <v>120</v>
      </c>
      <c r="D292" s="5" t="str">
        <f>PROPER(TRIM(Table2[[#This Row],[Season]]))</f>
        <v>Summer</v>
      </c>
      <c r="E292" s="5" t="str">
        <f>IF(Table2[[#This Row],[Season]]="",_xlfn.XLOOKUP(Table2[[#This Row],[State]],'pivot tables'!$F$3:$F$33,'pivot tables'!$G$3:$G$33),Table2[[#This Row],[Season]])</f>
        <v>Summer</v>
      </c>
      <c r="F292" s="5" t="s">
        <v>23</v>
      </c>
      <c r="G292" s="16">
        <v>3911</v>
      </c>
      <c r="H292" s="16">
        <f>IF(Table2[[#This Row],[Area(hectare)]]="",IFERROR(Table2[[#This Row],[Production(Tones)]]/Table2[[#This Row],[Yield blanks]],""),Table2[[#This Row],[Area(hectare)]])</f>
        <v>3911</v>
      </c>
      <c r="I292" s="16">
        <v>1979</v>
      </c>
      <c r="J292" s="16">
        <f>IF(Table2[[#This Row],[Production(Tones)]]="",Table2[[#This Row],[Area Blanks]]*Table2[[#This Row],[Yield]],Table2[[#This Row],[Production(Tones)]])</f>
        <v>1979</v>
      </c>
      <c r="K292" s="13">
        <v>1024.9000000000001</v>
      </c>
      <c r="L292" s="13">
        <f>IF(Table2[[#This Row],[Annual_Rainfall(mm)]]="",_xlfn.XLOOKUP(Table2[[#This Row],[State]],'pivot tables'!$J$3:$J$32,'pivot tables'!$K$3:$K$32),Table2[[#This Row],[Annual_Rainfall(mm)]])</f>
        <v>1024.9000000000001</v>
      </c>
      <c r="M292" s="13" t="str">
        <f>Table2[[#This Row],[Crop]]&amp;Table2[[#This Row],[State]]</f>
        <v>UradKarnataka</v>
      </c>
      <c r="N292" s="13">
        <v>617586.01</v>
      </c>
      <c r="O292" s="13">
        <f>IF(Table2[[#This Row],[Fertilizer(kg)]]="",_xlfn.XLOOKUP(Table2[[#This Row],[crop&amp;state]],'pivot tables'!$O$3:$O$151,'pivot tables'!$P$3:$P$151),Table2[[#This Row],[Fertilizer(kg)]])</f>
        <v>617586.01</v>
      </c>
      <c r="P292" s="13">
        <v>1290.6300000000001</v>
      </c>
      <c r="Q292" s="13">
        <f>IF(Table2[[#This Row],[Pesticide(kg)]]="",_xlfn.XLOOKUP(Table2[[#This Row],[crop&amp;state]],'pivot tables'!$O$3:$O$151,'pivot tables'!$Q$3:$Q$151),Table2[[#This Row],[Pesticide(kg)]])</f>
        <v>1290.6300000000001</v>
      </c>
      <c r="R292" s="13">
        <v>0.48499999999999999</v>
      </c>
      <c r="S292" s="13">
        <f>IF(Table2[[#This Row],[Yield]]="",IFERROR(Table2[[#This Row],[Production(Tones)]]/Table2[[#This Row],[Area(hectare)]],""),Table2[[#This Row],[Yield]])</f>
        <v>0.48499999999999999</v>
      </c>
      <c r="T292" s="13">
        <v>25.763000000000002</v>
      </c>
      <c r="U292" s="13">
        <f>IF(Table2[[#This Row],[Avg_Temperature(°C)]]="",IFERROR((Table2[[#This Row],[Max_Temperature(°C)]]+Table2[[#This Row],[Min_Temperature(°C)]])/2,""),Table2[[#This Row],[Avg_Temperature(°C)]])</f>
        <v>25.763000000000002</v>
      </c>
      <c r="V292" s="13">
        <v>35.826000000000001</v>
      </c>
      <c r="W292" s="13">
        <f>IF(Table2[[#This Row],[Max_Temperature(°C)]]="",_xlfn.XLOOKUP(Table2[[#This Row],[State]],'pivot tables'!$T$2:$T$33,'pivot tables'!$V$2:$V$33),Table2[[#This Row],[Max_Temperature(°C)]])</f>
        <v>35.826000000000001</v>
      </c>
      <c r="X292" s="13">
        <v>16.466999999999999</v>
      </c>
      <c r="Y292" s="31">
        <f>IF(Table2[[#This Row],[Min_Temperature(°C)]]="",_xlfn.XLOOKUP(Table2[[#This Row],[State]],'pivot tables'!$T$2:$T$33,'pivot tables'!$W$2:$W$33),Table2[[#This Row],[Min_Temperature(°C)]])</f>
        <v>16.466999999999999</v>
      </c>
    </row>
    <row r="293" spans="1:25" x14ac:dyDescent="0.3">
      <c r="A293" s="5" t="s">
        <v>20</v>
      </c>
      <c r="B293" s="4">
        <v>2015</v>
      </c>
      <c r="C293" s="5" t="s">
        <v>27</v>
      </c>
      <c r="D293" s="5" t="str">
        <f>PROPER(TRIM(Table2[[#This Row],[Season]]))</f>
        <v>Rabi</v>
      </c>
      <c r="E293" s="5" t="str">
        <f>IF(Table2[[#This Row],[Season]]="",_xlfn.XLOOKUP(Table2[[#This Row],[State]],'pivot tables'!$F$3:$F$33,'pivot tables'!$G$3:$G$33),Table2[[#This Row],[Season]])</f>
        <v>Rabi</v>
      </c>
      <c r="F293" s="5" t="s">
        <v>23</v>
      </c>
      <c r="G293" s="16">
        <v>173856</v>
      </c>
      <c r="H293" s="16">
        <f>IF(Table2[[#This Row],[Area(hectare)]]="",IFERROR(Table2[[#This Row],[Production(Tones)]]/Table2[[#This Row],[Yield blanks]],""),Table2[[#This Row],[Area(hectare)]])</f>
        <v>173856</v>
      </c>
      <c r="I293" s="16">
        <v>128988</v>
      </c>
      <c r="J293" s="16">
        <f>IF(Table2[[#This Row],[Production(Tones)]]="",Table2[[#This Row],[Area Blanks]]*Table2[[#This Row],[Yield]],Table2[[#This Row],[Production(Tones)]])</f>
        <v>128988</v>
      </c>
      <c r="K293" s="13">
        <v>1024.9000000000001</v>
      </c>
      <c r="L293" s="13">
        <f>IF(Table2[[#This Row],[Annual_Rainfall(mm)]]="",_xlfn.XLOOKUP(Table2[[#This Row],[State]],'pivot tables'!$J$3:$J$32,'pivot tables'!$K$3:$K$32),Table2[[#This Row],[Annual_Rainfall(mm)]])</f>
        <v>1024.9000000000001</v>
      </c>
      <c r="M293" s="13" t="str">
        <f>Table2[[#This Row],[Crop]]&amp;Table2[[#This Row],[State]]</f>
        <v>WheatKarnataka</v>
      </c>
      <c r="N293" s="13">
        <v>27453600.960000001</v>
      </c>
      <c r="O293" s="13">
        <f>IF(Table2[[#This Row],[Fertilizer(kg)]]="",_xlfn.XLOOKUP(Table2[[#This Row],[crop&amp;state]],'pivot tables'!$O$3:$O$151,'pivot tables'!$P$3:$P$151),Table2[[#This Row],[Fertilizer(kg)]])</f>
        <v>27453600.960000001</v>
      </c>
      <c r="P293" s="13">
        <v>57372.480000000003</v>
      </c>
      <c r="Q293" s="13">
        <f>IF(Table2[[#This Row],[Pesticide(kg)]]="",_xlfn.XLOOKUP(Table2[[#This Row],[crop&amp;state]],'pivot tables'!$O$3:$O$151,'pivot tables'!$Q$3:$Q$151),Table2[[#This Row],[Pesticide(kg)]])</f>
        <v>57372.480000000003</v>
      </c>
      <c r="R293" s="13">
        <v>0.85399999999999998</v>
      </c>
      <c r="S293" s="13">
        <f>IF(Table2[[#This Row],[Yield]]="",IFERROR(Table2[[#This Row],[Production(Tones)]]/Table2[[#This Row],[Area(hectare)]],""),Table2[[#This Row],[Yield]])</f>
        <v>0.85399999999999998</v>
      </c>
      <c r="T293" s="13">
        <v>25.763000000000002</v>
      </c>
      <c r="U293" s="13">
        <f>IF(Table2[[#This Row],[Avg_Temperature(°C)]]="",IFERROR((Table2[[#This Row],[Max_Temperature(°C)]]+Table2[[#This Row],[Min_Temperature(°C)]])/2,""),Table2[[#This Row],[Avg_Temperature(°C)]])</f>
        <v>25.763000000000002</v>
      </c>
      <c r="V293" s="13">
        <v>35.826000000000001</v>
      </c>
      <c r="W293" s="13">
        <f>IF(Table2[[#This Row],[Max_Temperature(°C)]]="",_xlfn.XLOOKUP(Table2[[#This Row],[State]],'pivot tables'!$T$2:$T$33,'pivot tables'!$V$2:$V$33),Table2[[#This Row],[Max_Temperature(°C)]])</f>
        <v>35.826000000000001</v>
      </c>
      <c r="X293" s="13">
        <v>16.466999999999999</v>
      </c>
      <c r="Y293" s="31">
        <f>IF(Table2[[#This Row],[Min_Temperature(°C)]]="",_xlfn.XLOOKUP(Table2[[#This Row],[State]],'pivot tables'!$T$2:$T$33,'pivot tables'!$W$2:$W$33),Table2[[#This Row],[Min_Temperature(°C)]])</f>
        <v>16.466999999999999</v>
      </c>
    </row>
    <row r="294" spans="1:25" x14ac:dyDescent="0.3">
      <c r="A294" s="5" t="s">
        <v>22</v>
      </c>
      <c r="B294" s="4">
        <v>2015</v>
      </c>
      <c r="C294" s="5" t="s">
        <v>705</v>
      </c>
      <c r="D294" s="5" t="str">
        <f>PROPER(TRIM(Table2[[#This Row],[Season]]))</f>
        <v>Whole Year</v>
      </c>
      <c r="E294" s="5" t="str">
        <f>IF(Table2[[#This Row],[Season]]="",_xlfn.XLOOKUP(Table2[[#This Row],[State]],'pivot tables'!$F$3:$F$33,'pivot tables'!$G$3:$G$33),Table2[[#This Row],[Season]])</f>
        <v>Whole Year</v>
      </c>
      <c r="F294" s="5" t="s">
        <v>41</v>
      </c>
      <c r="G294" s="16">
        <v>64</v>
      </c>
      <c r="H294" s="16">
        <f>IF(Table2[[#This Row],[Area(hectare)]]="",IFERROR(Table2[[#This Row],[Production(Tones)]]/Table2[[#This Row],[Yield blanks]],""),Table2[[#This Row],[Area(hectare)]])</f>
        <v>64</v>
      </c>
      <c r="I294" s="16">
        <v>76</v>
      </c>
      <c r="J294" s="16">
        <f>IF(Table2[[#This Row],[Production(Tones)]]="",Table2[[#This Row],[Area Blanks]]*Table2[[#This Row],[Yield]],Table2[[#This Row],[Production(Tones)]])</f>
        <v>76</v>
      </c>
      <c r="K294" s="13">
        <v>2602.9</v>
      </c>
      <c r="L294" s="13">
        <f>IF(Table2[[#This Row],[Annual_Rainfall(mm)]]="",_xlfn.XLOOKUP(Table2[[#This Row],[State]],'pivot tables'!$J$3:$J$32,'pivot tables'!$K$3:$K$32),Table2[[#This Row],[Annual_Rainfall(mm)]])</f>
        <v>2602.9</v>
      </c>
      <c r="M294" s="13" t="str">
        <f>Table2[[#This Row],[Crop]]&amp;Table2[[#This Row],[State]]</f>
        <v>RagiKerala</v>
      </c>
      <c r="N294" s="13">
        <v>10106.24</v>
      </c>
      <c r="O294" s="13">
        <f>IF(Table2[[#This Row],[Fertilizer(kg)]]="",_xlfn.XLOOKUP(Table2[[#This Row],[crop&amp;state]],'pivot tables'!$O$3:$O$151,'pivot tables'!$P$3:$P$151),Table2[[#This Row],[Fertilizer(kg)]])</f>
        <v>10106.24</v>
      </c>
      <c r="P294" s="13">
        <v>21.12</v>
      </c>
      <c r="Q294" s="13">
        <f>IF(Table2[[#This Row],[Pesticide(kg)]]="",_xlfn.XLOOKUP(Table2[[#This Row],[crop&amp;state]],'pivot tables'!$O$3:$O$151,'pivot tables'!$Q$3:$Q$151),Table2[[#This Row],[Pesticide(kg)]])</f>
        <v>21.12</v>
      </c>
      <c r="R294" s="13">
        <v>1.405</v>
      </c>
      <c r="S294" s="13">
        <f>IF(Table2[[#This Row],[Yield]]="",IFERROR(Table2[[#This Row],[Production(Tones)]]/Table2[[#This Row],[Area(hectare)]],""),Table2[[#This Row],[Yield]])</f>
        <v>1.405</v>
      </c>
      <c r="T294" s="13">
        <v>25.462</v>
      </c>
      <c r="U294" s="13">
        <f>IF(Table2[[#This Row],[Avg_Temperature(°C)]]="",IFERROR((Table2[[#This Row],[Max_Temperature(°C)]]+Table2[[#This Row],[Min_Temperature(°C)]])/2,""),Table2[[#This Row],[Avg_Temperature(°C)]])</f>
        <v>25.462</v>
      </c>
      <c r="V294" s="13">
        <v>32.537999999999997</v>
      </c>
      <c r="W294" s="13">
        <f>IF(Table2[[#This Row],[Max_Temperature(°C)]]="",_xlfn.XLOOKUP(Table2[[#This Row],[State]],'pivot tables'!$T$2:$T$33,'pivot tables'!$V$2:$V$33),Table2[[#This Row],[Max_Temperature(°C)]])</f>
        <v>32.537999999999997</v>
      </c>
      <c r="X294" s="13">
        <v>19.733000000000001</v>
      </c>
      <c r="Y294" s="31">
        <f>IF(Table2[[#This Row],[Min_Temperature(°C)]]="",_xlfn.XLOOKUP(Table2[[#This Row],[State]],'pivot tables'!$T$2:$T$33,'pivot tables'!$W$2:$W$33),Table2[[#This Row],[Min_Temperature(°C)]])</f>
        <v>19.733000000000001</v>
      </c>
    </row>
    <row r="295" spans="1:25" x14ac:dyDescent="0.3">
      <c r="A295" s="5" t="s">
        <v>13</v>
      </c>
      <c r="B295" s="4">
        <v>2015</v>
      </c>
      <c r="C295" s="5" t="s">
        <v>176</v>
      </c>
      <c r="D295" s="5" t="str">
        <f>PROPER(TRIM(Table2[[#This Row],[Season]]))</f>
        <v>Autumn</v>
      </c>
      <c r="E295" s="5" t="str">
        <f>IF(Table2[[#This Row],[Season]]="",_xlfn.XLOOKUP(Table2[[#This Row],[State]],'pivot tables'!$F$3:$F$33,'pivot tables'!$G$3:$G$33),Table2[[#This Row],[Season]])</f>
        <v>Autumn</v>
      </c>
      <c r="F295" s="5" t="s">
        <v>41</v>
      </c>
      <c r="G295" s="16">
        <v>60418</v>
      </c>
      <c r="H295" s="16">
        <f>IF(Table2[[#This Row],[Area(hectare)]]="",IFERROR(Table2[[#This Row],[Production(Tones)]]/Table2[[#This Row],[Yield blanks]],""),Table2[[#This Row],[Area(hectare)]])</f>
        <v>60418</v>
      </c>
      <c r="I295" s="16">
        <v>160894</v>
      </c>
      <c r="J295" s="16">
        <f>IF(Table2[[#This Row],[Production(Tones)]]="",Table2[[#This Row],[Area Blanks]]*Table2[[#This Row],[Yield]],Table2[[#This Row],[Production(Tones)]])</f>
        <v>160894</v>
      </c>
      <c r="K295" s="13">
        <v>2602.9</v>
      </c>
      <c r="L295" s="13">
        <f>IF(Table2[[#This Row],[Annual_Rainfall(mm)]]="",_xlfn.XLOOKUP(Table2[[#This Row],[State]],'pivot tables'!$J$3:$J$32,'pivot tables'!$K$3:$K$32),Table2[[#This Row],[Annual_Rainfall(mm)]])</f>
        <v>2602.9</v>
      </c>
      <c r="M295" s="13" t="str">
        <f>Table2[[#This Row],[Crop]]&amp;Table2[[#This Row],[State]]</f>
        <v>RiceKerala</v>
      </c>
      <c r="N295" s="13">
        <v>9540606.3800000008</v>
      </c>
      <c r="O295" s="13">
        <f>IF(Table2[[#This Row],[Fertilizer(kg)]]="",_xlfn.XLOOKUP(Table2[[#This Row],[crop&amp;state]],'pivot tables'!$O$3:$O$151,'pivot tables'!$P$3:$P$151),Table2[[#This Row],[Fertilizer(kg)]])</f>
        <v>9540606.3800000008</v>
      </c>
      <c r="P295" s="13">
        <v>19937.939999999999</v>
      </c>
      <c r="Q295" s="13">
        <f>IF(Table2[[#This Row],[Pesticide(kg)]]="",_xlfn.XLOOKUP(Table2[[#This Row],[crop&amp;state]],'pivot tables'!$O$3:$O$151,'pivot tables'!$Q$3:$Q$151),Table2[[#This Row],[Pesticide(kg)]])</f>
        <v>19937.939999999999</v>
      </c>
      <c r="R295" s="13">
        <v>2.3279999999999998</v>
      </c>
      <c r="S295" s="13">
        <f>IF(Table2[[#This Row],[Yield]]="",IFERROR(Table2[[#This Row],[Production(Tones)]]/Table2[[#This Row],[Area(hectare)]],""),Table2[[#This Row],[Yield]])</f>
        <v>2.3279999999999998</v>
      </c>
      <c r="T295" s="13">
        <v>25.462</v>
      </c>
      <c r="U295" s="13">
        <f>IF(Table2[[#This Row],[Avg_Temperature(°C)]]="",IFERROR((Table2[[#This Row],[Max_Temperature(°C)]]+Table2[[#This Row],[Min_Temperature(°C)]])/2,""),Table2[[#This Row],[Avg_Temperature(°C)]])</f>
        <v>25.462</v>
      </c>
      <c r="V295" s="13">
        <v>32.537999999999997</v>
      </c>
      <c r="W295" s="13">
        <f>IF(Table2[[#This Row],[Max_Temperature(°C)]]="",_xlfn.XLOOKUP(Table2[[#This Row],[State]],'pivot tables'!$T$2:$T$33,'pivot tables'!$V$2:$V$33),Table2[[#This Row],[Max_Temperature(°C)]])</f>
        <v>32.537999999999997</v>
      </c>
      <c r="X295" s="13">
        <v>19.733000000000001</v>
      </c>
      <c r="Y295" s="31">
        <f>IF(Table2[[#This Row],[Min_Temperature(°C)]]="",_xlfn.XLOOKUP(Table2[[#This Row],[State]],'pivot tables'!$T$2:$T$33,'pivot tables'!$W$2:$W$33),Table2[[#This Row],[Min_Temperature(°C)]])</f>
        <v>19.733000000000001</v>
      </c>
    </row>
    <row r="296" spans="1:25" x14ac:dyDescent="0.3">
      <c r="A296" s="5" t="s">
        <v>13</v>
      </c>
      <c r="B296" s="4">
        <v>2015</v>
      </c>
      <c r="C296" s="5" t="s">
        <v>120</v>
      </c>
      <c r="D296" s="5" t="str">
        <f>PROPER(TRIM(Table2[[#This Row],[Season]]))</f>
        <v>Summer</v>
      </c>
      <c r="E296" s="5" t="str">
        <f>IF(Table2[[#This Row],[Season]]="",_xlfn.XLOOKUP(Table2[[#This Row],[State]],'pivot tables'!$F$3:$F$33,'pivot tables'!$G$3:$G$33),Table2[[#This Row],[Season]])</f>
        <v>Summer</v>
      </c>
      <c r="F296" s="5" t="s">
        <v>41</v>
      </c>
      <c r="G296" s="16">
        <v>47334</v>
      </c>
      <c r="H296" s="16">
        <f>IF(Table2[[#This Row],[Area(hectare)]]="",IFERROR(Table2[[#This Row],[Production(Tones)]]/Table2[[#This Row],[Yield blanks]],""),Table2[[#This Row],[Area(hectare)]])</f>
        <v>47334</v>
      </c>
      <c r="I296" s="16">
        <v>144706</v>
      </c>
      <c r="J296" s="16">
        <f>IF(Table2[[#This Row],[Production(Tones)]]="",Table2[[#This Row],[Area Blanks]]*Table2[[#This Row],[Yield]],Table2[[#This Row],[Production(Tones)]])</f>
        <v>144706</v>
      </c>
      <c r="K296" s="13">
        <v>2602.9</v>
      </c>
      <c r="L296" s="13">
        <f>IF(Table2[[#This Row],[Annual_Rainfall(mm)]]="",_xlfn.XLOOKUP(Table2[[#This Row],[State]],'pivot tables'!$J$3:$J$32,'pivot tables'!$K$3:$K$32),Table2[[#This Row],[Annual_Rainfall(mm)]])</f>
        <v>2602.9</v>
      </c>
      <c r="M296" s="13" t="str">
        <f>Table2[[#This Row],[Crop]]&amp;Table2[[#This Row],[State]]</f>
        <v>RiceKerala</v>
      </c>
      <c r="N296" s="13">
        <v>7474511.9400000004</v>
      </c>
      <c r="O296" s="13">
        <f>IF(Table2[[#This Row],[Fertilizer(kg)]]="",_xlfn.XLOOKUP(Table2[[#This Row],[crop&amp;state]],'pivot tables'!$O$3:$O$151,'pivot tables'!$P$3:$P$151),Table2[[#This Row],[Fertilizer(kg)]])</f>
        <v>7474511.9400000004</v>
      </c>
      <c r="P296" s="13">
        <v>15620.22</v>
      </c>
      <c r="Q296" s="13">
        <f>IF(Table2[[#This Row],[Pesticide(kg)]]="",_xlfn.XLOOKUP(Table2[[#This Row],[crop&amp;state]],'pivot tables'!$O$3:$O$151,'pivot tables'!$Q$3:$Q$151),Table2[[#This Row],[Pesticide(kg)]])</f>
        <v>15620.22</v>
      </c>
      <c r="R296" s="13">
        <v>2.67</v>
      </c>
      <c r="S296" s="13">
        <f>IF(Table2[[#This Row],[Yield]]="",IFERROR(Table2[[#This Row],[Production(Tones)]]/Table2[[#This Row],[Area(hectare)]],""),Table2[[#This Row],[Yield]])</f>
        <v>2.67</v>
      </c>
      <c r="T296" s="13">
        <v>25.462</v>
      </c>
      <c r="U296" s="13">
        <f>IF(Table2[[#This Row],[Avg_Temperature(°C)]]="",IFERROR((Table2[[#This Row],[Max_Temperature(°C)]]+Table2[[#This Row],[Min_Temperature(°C)]])/2,""),Table2[[#This Row],[Avg_Temperature(°C)]])</f>
        <v>25.462</v>
      </c>
      <c r="V296" s="13">
        <v>32.537999999999997</v>
      </c>
      <c r="W296" s="13">
        <f>IF(Table2[[#This Row],[Max_Temperature(°C)]]="",_xlfn.XLOOKUP(Table2[[#This Row],[State]],'pivot tables'!$T$2:$T$33,'pivot tables'!$V$2:$V$33),Table2[[#This Row],[Max_Temperature(°C)]])</f>
        <v>32.537999999999997</v>
      </c>
      <c r="X296" s="13">
        <v>19.733000000000001</v>
      </c>
      <c r="Y296" s="31">
        <f>IF(Table2[[#This Row],[Min_Temperature(°C)]]="",_xlfn.XLOOKUP(Table2[[#This Row],[State]],'pivot tables'!$T$2:$T$33,'pivot tables'!$W$2:$W$33),Table2[[#This Row],[Min_Temperature(°C)]])</f>
        <v>19.733000000000001</v>
      </c>
    </row>
    <row r="297" spans="1:25" x14ac:dyDescent="0.3">
      <c r="A297" s="5" t="s">
        <v>13</v>
      </c>
      <c r="B297" s="4">
        <v>2015</v>
      </c>
      <c r="C297" s="5" t="s">
        <v>324</v>
      </c>
      <c r="D297" s="5" t="str">
        <f>PROPER(TRIM(Table2[[#This Row],[Season]]))</f>
        <v>Winter</v>
      </c>
      <c r="E297" s="5" t="str">
        <f>IF(Table2[[#This Row],[Season]]="",_xlfn.XLOOKUP(Table2[[#This Row],[State]],'pivot tables'!$F$3:$F$33,'pivot tables'!$G$3:$G$33),Table2[[#This Row],[Season]])</f>
        <v>Winter</v>
      </c>
      <c r="F297" s="5" t="s">
        <v>41</v>
      </c>
      <c r="G297" s="16">
        <v>89118</v>
      </c>
      <c r="H297" s="16">
        <f>IF(Table2[[#This Row],[Area(hectare)]]="",IFERROR(Table2[[#This Row],[Production(Tones)]]/Table2[[#This Row],[Yield blanks]],""),Table2[[#This Row],[Area(hectare)]])</f>
        <v>89118</v>
      </c>
      <c r="I297" s="16">
        <v>243675</v>
      </c>
      <c r="J297" s="16">
        <f>IF(Table2[[#This Row],[Production(Tones)]]="",Table2[[#This Row],[Area Blanks]]*Table2[[#This Row],[Yield]],Table2[[#This Row],[Production(Tones)]])</f>
        <v>243675</v>
      </c>
      <c r="K297" s="13">
        <v>2602.9</v>
      </c>
      <c r="L297" s="13">
        <f>IF(Table2[[#This Row],[Annual_Rainfall(mm)]]="",_xlfn.XLOOKUP(Table2[[#This Row],[State]],'pivot tables'!$J$3:$J$32,'pivot tables'!$K$3:$K$32),Table2[[#This Row],[Annual_Rainfall(mm)]])</f>
        <v>2602.9</v>
      </c>
      <c r="M297" s="13" t="str">
        <f>Table2[[#This Row],[Crop]]&amp;Table2[[#This Row],[State]]</f>
        <v>RiceKerala</v>
      </c>
      <c r="N297" s="13">
        <v>14072623.380000001</v>
      </c>
      <c r="O297" s="13">
        <f>IF(Table2[[#This Row],[Fertilizer(kg)]]="",_xlfn.XLOOKUP(Table2[[#This Row],[crop&amp;state]],'pivot tables'!$O$3:$O$151,'pivot tables'!$P$3:$P$151),Table2[[#This Row],[Fertilizer(kg)]])</f>
        <v>14072623.380000001</v>
      </c>
      <c r="P297" s="13">
        <v>29408.94</v>
      </c>
      <c r="Q297" s="13">
        <f>IF(Table2[[#This Row],[Pesticide(kg)]]="",_xlfn.XLOOKUP(Table2[[#This Row],[crop&amp;state]],'pivot tables'!$O$3:$O$151,'pivot tables'!$Q$3:$Q$151),Table2[[#This Row],[Pesticide(kg)]])</f>
        <v>29408.94</v>
      </c>
      <c r="R297" s="13">
        <v>2.371</v>
      </c>
      <c r="S297" s="13">
        <f>IF(Table2[[#This Row],[Yield]]="",IFERROR(Table2[[#This Row],[Production(Tones)]]/Table2[[#This Row],[Area(hectare)]],""),Table2[[#This Row],[Yield]])</f>
        <v>2.371</v>
      </c>
      <c r="T297" s="13">
        <v>25.462</v>
      </c>
      <c r="U297" s="13">
        <f>IF(Table2[[#This Row],[Avg_Temperature(°C)]]="",IFERROR((Table2[[#This Row],[Max_Temperature(°C)]]+Table2[[#This Row],[Min_Temperature(°C)]])/2,""),Table2[[#This Row],[Avg_Temperature(°C)]])</f>
        <v>25.462</v>
      </c>
      <c r="V297" s="13">
        <v>32.537999999999997</v>
      </c>
      <c r="W297" s="13">
        <f>IF(Table2[[#This Row],[Max_Temperature(°C)]]="",_xlfn.XLOOKUP(Table2[[#This Row],[State]],'pivot tables'!$T$2:$T$33,'pivot tables'!$V$2:$V$33),Table2[[#This Row],[Max_Temperature(°C)]])</f>
        <v>32.537999999999997</v>
      </c>
      <c r="X297" s="13">
        <v>19.733000000000001</v>
      </c>
      <c r="Y297" s="31">
        <f>IF(Table2[[#This Row],[Min_Temperature(°C)]]="",_xlfn.XLOOKUP(Table2[[#This Row],[State]],'pivot tables'!$T$2:$T$33,'pivot tables'!$W$2:$W$33),Table2[[#This Row],[Min_Temperature(°C)]])</f>
        <v>19.733000000000001</v>
      </c>
    </row>
    <row r="298" spans="1:25" x14ac:dyDescent="0.3">
      <c r="A298" s="5" t="s">
        <v>18</v>
      </c>
      <c r="B298" s="4">
        <v>2015</v>
      </c>
      <c r="C298" s="5" t="s">
        <v>705</v>
      </c>
      <c r="D298" s="5" t="str">
        <f>PROPER(TRIM(Table2[[#This Row],[Season]]))</f>
        <v>Whole Year</v>
      </c>
      <c r="E298" s="5" t="str">
        <f>IF(Table2[[#This Row],[Season]]="",_xlfn.XLOOKUP(Table2[[#This Row],[State]],'pivot tables'!$F$3:$F$33,'pivot tables'!$G$3:$G$33),Table2[[#This Row],[Season]])</f>
        <v>Whole Year</v>
      </c>
      <c r="F298" s="5" t="s">
        <v>41</v>
      </c>
      <c r="G298" s="16">
        <v>1361.588</v>
      </c>
      <c r="H298" s="16">
        <f>IF(Table2[[#This Row],[Area(hectare)]]="",IFERROR(Table2[[#This Row],[Production(Tones)]]/Table2[[#This Row],[Yield blanks]],""),Table2[[#This Row],[Area(hectare)]])</f>
        <v>1361.588</v>
      </c>
      <c r="I298" s="16">
        <v>138125</v>
      </c>
      <c r="J298" s="16">
        <f>IF(Table2[[#This Row],[Production(Tones)]]="",Table2[[#This Row],[Area Blanks]]*Table2[[#This Row],[Yield]],Table2[[#This Row],[Production(Tones)]])</f>
        <v>138125</v>
      </c>
      <c r="K298" s="13"/>
      <c r="L298" s="13">
        <f>IF(Table2[[#This Row],[Annual_Rainfall(mm)]]="",_xlfn.XLOOKUP(Table2[[#This Row],[State]],'pivot tables'!$J$3:$J$32,'pivot tables'!$K$3:$K$32),Table2[[#This Row],[Annual_Rainfall(mm)]])</f>
        <v>2890.6298245614048</v>
      </c>
      <c r="M298" s="13" t="str">
        <f>Table2[[#This Row],[Crop]]&amp;Table2[[#This Row],[State]]</f>
        <v>SugarcaneKerala</v>
      </c>
      <c r="N298" s="13">
        <v>215008.361</v>
      </c>
      <c r="O298" s="13">
        <f>IF(Table2[[#This Row],[Fertilizer(kg)]]="",_xlfn.XLOOKUP(Table2[[#This Row],[crop&amp;state]],'pivot tables'!$O$3:$O$151,'pivot tables'!$P$3:$P$151),Table2[[#This Row],[Fertilizer(kg)]])</f>
        <v>215008.361</v>
      </c>
      <c r="P298" s="13">
        <v>449.32400000000001</v>
      </c>
      <c r="Q298" s="13">
        <f>IF(Table2[[#This Row],[Pesticide(kg)]]="",_xlfn.XLOOKUP(Table2[[#This Row],[crop&amp;state]],'pivot tables'!$O$3:$O$151,'pivot tables'!$Q$3:$Q$151),Table2[[#This Row],[Pesticide(kg)]])</f>
        <v>449.32400000000001</v>
      </c>
      <c r="R298" s="13">
        <v>42.256</v>
      </c>
      <c r="S298" s="13">
        <f>IF(Table2[[#This Row],[Yield]]="",IFERROR(Table2[[#This Row],[Production(Tones)]]/Table2[[#This Row],[Area(hectare)]],""),Table2[[#This Row],[Yield]])</f>
        <v>42.256</v>
      </c>
      <c r="T298" s="13">
        <v>25.462</v>
      </c>
      <c r="U298" s="13">
        <f>IF(Table2[[#This Row],[Avg_Temperature(°C)]]="",IFERROR((Table2[[#This Row],[Max_Temperature(°C)]]+Table2[[#This Row],[Min_Temperature(°C)]])/2,""),Table2[[#This Row],[Avg_Temperature(°C)]])</f>
        <v>25.462</v>
      </c>
      <c r="V298" s="13">
        <v>32.537999999999997</v>
      </c>
      <c r="W298" s="13">
        <f>IF(Table2[[#This Row],[Max_Temperature(°C)]]="",_xlfn.XLOOKUP(Table2[[#This Row],[State]],'pivot tables'!$T$2:$T$33,'pivot tables'!$V$2:$V$33),Table2[[#This Row],[Max_Temperature(°C)]])</f>
        <v>32.537999999999997</v>
      </c>
      <c r="X298" s="13">
        <v>19.733000000000001</v>
      </c>
      <c r="Y298" s="31">
        <f>IF(Table2[[#This Row],[Min_Temperature(°C)]]="",_xlfn.XLOOKUP(Table2[[#This Row],[State]],'pivot tables'!$T$2:$T$33,'pivot tables'!$W$2:$W$33),Table2[[#This Row],[Min_Temperature(°C)]])</f>
        <v>19.733000000000001</v>
      </c>
    </row>
    <row r="299" spans="1:25" x14ac:dyDescent="0.3">
      <c r="A299" s="5" t="s">
        <v>20</v>
      </c>
      <c r="B299" s="4">
        <v>2015</v>
      </c>
      <c r="C299" s="5" t="s">
        <v>705</v>
      </c>
      <c r="D299" s="5" t="str">
        <f>PROPER(TRIM(Table2[[#This Row],[Season]]))</f>
        <v>Whole Year</v>
      </c>
      <c r="E299" s="5" t="str">
        <f>IF(Table2[[#This Row],[Season]]="",_xlfn.XLOOKUP(Table2[[#This Row],[State]],'pivot tables'!$F$3:$F$33,'pivot tables'!$G$3:$G$33),Table2[[#This Row],[Season]])</f>
        <v>Whole Year</v>
      </c>
      <c r="F299" s="5" t="s">
        <v>41</v>
      </c>
      <c r="G299" s="16">
        <v>2</v>
      </c>
      <c r="H299" s="16">
        <f>IF(Table2[[#This Row],[Area(hectare)]]="",IFERROR(Table2[[#This Row],[Production(Tones)]]/Table2[[#This Row],[Yield blanks]],""),Table2[[#This Row],[Area(hectare)]])</f>
        <v>2</v>
      </c>
      <c r="I299" s="16">
        <v>3</v>
      </c>
      <c r="J299" s="16">
        <f>IF(Table2[[#This Row],[Production(Tones)]]="",Table2[[#This Row],[Area Blanks]]*Table2[[#This Row],[Yield]],Table2[[#This Row],[Production(Tones)]])</f>
        <v>3</v>
      </c>
      <c r="K299" s="13">
        <v>2602.9</v>
      </c>
      <c r="L299" s="13">
        <f>IF(Table2[[#This Row],[Annual_Rainfall(mm)]]="",_xlfn.XLOOKUP(Table2[[#This Row],[State]],'pivot tables'!$J$3:$J$32,'pivot tables'!$K$3:$K$32),Table2[[#This Row],[Annual_Rainfall(mm)]])</f>
        <v>2602.9</v>
      </c>
      <c r="M299" s="13" t="str">
        <f>Table2[[#This Row],[Crop]]&amp;Table2[[#This Row],[State]]</f>
        <v>WheatKerala</v>
      </c>
      <c r="N299" s="13">
        <v>315.82</v>
      </c>
      <c r="O299" s="13">
        <f>IF(Table2[[#This Row],[Fertilizer(kg)]]="",_xlfn.XLOOKUP(Table2[[#This Row],[crop&amp;state]],'pivot tables'!$O$3:$O$151,'pivot tables'!$P$3:$P$151),Table2[[#This Row],[Fertilizer(kg)]])</f>
        <v>315.82</v>
      </c>
      <c r="P299" s="13">
        <v>0.66</v>
      </c>
      <c r="Q299" s="13">
        <f>IF(Table2[[#This Row],[Pesticide(kg)]]="",_xlfn.XLOOKUP(Table2[[#This Row],[crop&amp;state]],'pivot tables'!$O$3:$O$151,'pivot tables'!$Q$3:$Q$151),Table2[[#This Row],[Pesticide(kg)]])</f>
        <v>0.66</v>
      </c>
      <c r="R299" s="13">
        <v>1.5</v>
      </c>
      <c r="S299" s="13">
        <f>IF(Table2[[#This Row],[Yield]]="",IFERROR(Table2[[#This Row],[Production(Tones)]]/Table2[[#This Row],[Area(hectare)]],""),Table2[[#This Row],[Yield]])</f>
        <v>1.5</v>
      </c>
      <c r="T299" s="13">
        <v>25.462</v>
      </c>
      <c r="U299" s="13">
        <f>IF(Table2[[#This Row],[Avg_Temperature(°C)]]="",IFERROR((Table2[[#This Row],[Max_Temperature(°C)]]+Table2[[#This Row],[Min_Temperature(°C)]])/2,""),Table2[[#This Row],[Avg_Temperature(°C)]])</f>
        <v>25.462</v>
      </c>
      <c r="V299" s="13">
        <v>32.537999999999997</v>
      </c>
      <c r="W299" s="13">
        <f>IF(Table2[[#This Row],[Max_Temperature(°C)]]="",_xlfn.XLOOKUP(Table2[[#This Row],[State]],'pivot tables'!$T$2:$T$33,'pivot tables'!$V$2:$V$33),Table2[[#This Row],[Max_Temperature(°C)]])</f>
        <v>32.537999999999997</v>
      </c>
      <c r="X299" s="13">
        <v>19.733000000000001</v>
      </c>
      <c r="Y299" s="31">
        <f>IF(Table2[[#This Row],[Min_Temperature(°C)]]="",_xlfn.XLOOKUP(Table2[[#This Row],[State]],'pivot tables'!$T$2:$T$33,'pivot tables'!$W$2:$W$33),Table2[[#This Row],[Min_Temperature(°C)]])</f>
        <v>19.733000000000001</v>
      </c>
    </row>
    <row r="300" spans="1:25" x14ac:dyDescent="0.3">
      <c r="A300" s="5" t="s">
        <v>22</v>
      </c>
      <c r="B300" s="4">
        <v>2015</v>
      </c>
      <c r="C300" s="5" t="s">
        <v>49</v>
      </c>
      <c r="D300" s="5" t="str">
        <f>PROPER(TRIM(Table2[[#This Row],[Season]]))</f>
        <v>Kharif</v>
      </c>
      <c r="E300" s="5" t="str">
        <f>IF(Table2[[#This Row],[Season]]="",_xlfn.XLOOKUP(Table2[[#This Row],[State]],'pivot tables'!$F$3:$F$33,'pivot tables'!$G$3:$G$33),Table2[[#This Row],[Season]])</f>
        <v>Kharif</v>
      </c>
      <c r="F300" s="5" t="s">
        <v>80</v>
      </c>
      <c r="G300" s="16">
        <v>684870</v>
      </c>
      <c r="H300" s="16">
        <f>IF(Table2[[#This Row],[Area(hectare)]]="",IFERROR(Table2[[#This Row],[Production(Tones)]]/Table2[[#This Row],[Yield blanks]],""),Table2[[#This Row],[Area(hectare)]])</f>
        <v>684870</v>
      </c>
      <c r="I300" s="16">
        <v>203942</v>
      </c>
      <c r="J300" s="16">
        <f>IF(Table2[[#This Row],[Production(Tones)]]="",Table2[[#This Row],[Area Blanks]]*Table2[[#This Row],[Yield]],Table2[[#This Row],[Production(Tones)]])</f>
        <v>203942</v>
      </c>
      <c r="K300" s="13">
        <v>1201.9000000000001</v>
      </c>
      <c r="L300" s="13">
        <f>IF(Table2[[#This Row],[Annual_Rainfall(mm)]]="",_xlfn.XLOOKUP(Table2[[#This Row],[State]],'pivot tables'!$J$3:$J$32,'pivot tables'!$K$3:$K$32),Table2[[#This Row],[Annual_Rainfall(mm)]])</f>
        <v>1201.9000000000001</v>
      </c>
      <c r="M300" s="13" t="str">
        <f>Table2[[#This Row],[Crop]]&amp;Table2[[#This Row],[State]]</f>
        <v>RagiTamil Nadu</v>
      </c>
      <c r="N300" s="13">
        <v>10814782.17</v>
      </c>
      <c r="O300" s="13">
        <f>IF(Table2[[#This Row],[Fertilizer(kg)]]="",_xlfn.XLOOKUP(Table2[[#This Row],[crop&amp;state]],'pivot tables'!$O$3:$O$151,'pivot tables'!$P$3:$P$151),Table2[[#This Row],[Fertilizer(kg)]])</f>
        <v>10814782.17</v>
      </c>
      <c r="P300" s="13">
        <v>22600.71</v>
      </c>
      <c r="Q300" s="13">
        <f>IF(Table2[[#This Row],[Pesticide(kg)]]="",_xlfn.XLOOKUP(Table2[[#This Row],[crop&amp;state]],'pivot tables'!$O$3:$O$151,'pivot tables'!$Q$3:$Q$151),Table2[[#This Row],[Pesticide(kg)]])</f>
        <v>22600.71</v>
      </c>
      <c r="R300" s="13" t="s">
        <v>188</v>
      </c>
      <c r="S300" s="13" t="str">
        <f>IF(Table2[[#This Row],[Yield]]="",IFERROR(Table2[[#This Row],[Production(Tones)]]/Table2[[#This Row],[Area(hectare)]],""),Table2[[#This Row],[Yield]])</f>
        <v>2.98</v>
      </c>
      <c r="T300" s="13">
        <v>27.46</v>
      </c>
      <c r="U300" s="13">
        <f>IF(Table2[[#This Row],[Avg_Temperature(°C)]]="",IFERROR((Table2[[#This Row],[Max_Temperature(°C)]]+Table2[[#This Row],[Min_Temperature(°C)]])/2,""),Table2[[#This Row],[Avg_Temperature(°C)]])</f>
        <v>27.46</v>
      </c>
      <c r="V300" s="13">
        <v>36.548000000000002</v>
      </c>
      <c r="W300" s="13">
        <f>IF(Table2[[#This Row],[Max_Temperature(°C)]]="",_xlfn.XLOOKUP(Table2[[#This Row],[State]],'pivot tables'!$T$2:$T$33,'pivot tables'!$V$2:$V$33),Table2[[#This Row],[Max_Temperature(°C)]])</f>
        <v>36.548000000000002</v>
      </c>
      <c r="X300" s="13">
        <v>19.855</v>
      </c>
      <c r="Y300" s="31">
        <f>IF(Table2[[#This Row],[Min_Temperature(°C)]]="",_xlfn.XLOOKUP(Table2[[#This Row],[State]],'pivot tables'!$T$2:$T$33,'pivot tables'!$W$2:$W$33),Table2[[#This Row],[Min_Temperature(°C)]])</f>
        <v>19.855</v>
      </c>
    </row>
    <row r="301" spans="1:25" x14ac:dyDescent="0.3">
      <c r="A301" s="5" t="s">
        <v>22</v>
      </c>
      <c r="B301" s="4">
        <v>2015</v>
      </c>
      <c r="C301" s="5" t="s">
        <v>27</v>
      </c>
      <c r="D301" s="5" t="str">
        <f>PROPER(TRIM(Table2[[#This Row],[Season]]))</f>
        <v>Rabi</v>
      </c>
      <c r="E301" s="5" t="str">
        <f>IF(Table2[[#This Row],[Season]]="",_xlfn.XLOOKUP(Table2[[#This Row],[State]],'pivot tables'!$F$3:$F$33,'pivot tables'!$G$3:$G$33),Table2[[#This Row],[Season]])</f>
        <v>Rabi</v>
      </c>
      <c r="F301" s="5" t="s">
        <v>80</v>
      </c>
      <c r="G301" s="16">
        <v>21499</v>
      </c>
      <c r="H301" s="16">
        <f>IF(Table2[[#This Row],[Area(hectare)]]="",IFERROR(Table2[[#This Row],[Production(Tones)]]/Table2[[#This Row],[Yield blanks]],""),Table2[[#This Row],[Area(hectare)]])</f>
        <v>21499</v>
      </c>
      <c r="I301" s="16">
        <v>78112</v>
      </c>
      <c r="J301" s="16">
        <f>IF(Table2[[#This Row],[Production(Tones)]]="",Table2[[#This Row],[Area Blanks]]*Table2[[#This Row],[Yield]],Table2[[#This Row],[Production(Tones)]])</f>
        <v>78112</v>
      </c>
      <c r="K301" s="13">
        <v>1201.9000000000001</v>
      </c>
      <c r="L301" s="13">
        <f>IF(Table2[[#This Row],[Annual_Rainfall(mm)]]="",_xlfn.XLOOKUP(Table2[[#This Row],[State]],'pivot tables'!$J$3:$J$32,'pivot tables'!$K$3:$K$32),Table2[[#This Row],[Annual_Rainfall(mm)]])</f>
        <v>1201.9000000000001</v>
      </c>
      <c r="M301" s="13" t="str">
        <f>Table2[[#This Row],[Crop]]&amp;Table2[[#This Row],[State]]</f>
        <v>RagiTamil Nadu</v>
      </c>
      <c r="N301" s="13">
        <v>3394907.09</v>
      </c>
      <c r="O301" s="13">
        <f>IF(Table2[[#This Row],[Fertilizer(kg)]]="",_xlfn.XLOOKUP(Table2[[#This Row],[crop&amp;state]],'pivot tables'!$O$3:$O$151,'pivot tables'!$P$3:$P$151),Table2[[#This Row],[Fertilizer(kg)]])</f>
        <v>3394907.09</v>
      </c>
      <c r="P301" s="13">
        <v>7094.67</v>
      </c>
      <c r="Q301" s="13">
        <f>IF(Table2[[#This Row],[Pesticide(kg)]]="",_xlfn.XLOOKUP(Table2[[#This Row],[crop&amp;state]],'pivot tables'!$O$3:$O$151,'pivot tables'!$Q$3:$Q$151),Table2[[#This Row],[Pesticide(kg)]])</f>
        <v>7094.67</v>
      </c>
      <c r="R301" s="13">
        <v>3.5230000000000001</v>
      </c>
      <c r="S301" s="13">
        <f>IF(Table2[[#This Row],[Yield]]="",IFERROR(Table2[[#This Row],[Production(Tones)]]/Table2[[#This Row],[Area(hectare)]],""),Table2[[#This Row],[Yield]])</f>
        <v>3.5230000000000001</v>
      </c>
      <c r="T301" s="13">
        <v>27.46</v>
      </c>
      <c r="U301" s="13">
        <f>IF(Table2[[#This Row],[Avg_Temperature(°C)]]="",IFERROR((Table2[[#This Row],[Max_Temperature(°C)]]+Table2[[#This Row],[Min_Temperature(°C)]])/2,""),Table2[[#This Row],[Avg_Temperature(°C)]])</f>
        <v>27.46</v>
      </c>
      <c r="V301" s="13">
        <v>36.548000000000002</v>
      </c>
      <c r="W301" s="13">
        <f>IF(Table2[[#This Row],[Max_Temperature(°C)]]="",_xlfn.XLOOKUP(Table2[[#This Row],[State]],'pivot tables'!$T$2:$T$33,'pivot tables'!$V$2:$V$33),Table2[[#This Row],[Max_Temperature(°C)]])</f>
        <v>36.548000000000002</v>
      </c>
      <c r="X301" s="13">
        <v>19.855</v>
      </c>
      <c r="Y301" s="31">
        <f>IF(Table2[[#This Row],[Min_Temperature(°C)]]="",_xlfn.XLOOKUP(Table2[[#This Row],[State]],'pivot tables'!$T$2:$T$33,'pivot tables'!$W$2:$W$33),Table2[[#This Row],[Min_Temperature(°C)]])</f>
        <v>19.855</v>
      </c>
    </row>
    <row r="302" spans="1:25" x14ac:dyDescent="0.3">
      <c r="A302" s="5" t="s">
        <v>13</v>
      </c>
      <c r="B302" s="4">
        <v>2015</v>
      </c>
      <c r="C302" s="5" t="s">
        <v>49</v>
      </c>
      <c r="D302" s="5" t="str">
        <f>PROPER(TRIM(Table2[[#This Row],[Season]]))</f>
        <v>Kharif</v>
      </c>
      <c r="E302" s="5" t="str">
        <f>IF(Table2[[#This Row],[Season]]="",_xlfn.XLOOKUP(Table2[[#This Row],[State]],'pivot tables'!$F$3:$F$33,'pivot tables'!$G$3:$G$33),Table2[[#This Row],[Season]])</f>
        <v>Kharif</v>
      </c>
      <c r="F302" s="5" t="s">
        <v>80</v>
      </c>
      <c r="G302" s="16">
        <v>2000212</v>
      </c>
      <c r="H302" s="16">
        <f>IF(Table2[[#This Row],[Area(hectare)]]="",IFERROR(Table2[[#This Row],[Production(Tones)]]/Table2[[#This Row],[Yield blanks]],""),Table2[[#This Row],[Area(hectare)]])</f>
        <v>2000212</v>
      </c>
      <c r="I302" s="16">
        <v>7374681</v>
      </c>
      <c r="J302" s="16">
        <f>IF(Table2[[#This Row],[Production(Tones)]]="",Table2[[#This Row],[Area Blanks]]*Table2[[#This Row],[Yield]],Table2[[#This Row],[Production(Tones)]])</f>
        <v>7374681</v>
      </c>
      <c r="K302" s="13">
        <v>1201.9000000000001</v>
      </c>
      <c r="L302" s="13">
        <f>IF(Table2[[#This Row],[Annual_Rainfall(mm)]]="",_xlfn.XLOOKUP(Table2[[#This Row],[State]],'pivot tables'!$J$3:$J$32,'pivot tables'!$K$3:$K$32),Table2[[#This Row],[Annual_Rainfall(mm)]])</f>
        <v>1201.9000000000001</v>
      </c>
      <c r="M302" s="13" t="str">
        <f>Table2[[#This Row],[Crop]]&amp;Table2[[#This Row],[State]]</f>
        <v>RiceTamil Nadu</v>
      </c>
      <c r="N302" s="13">
        <v>315853476.89999998</v>
      </c>
      <c r="O302" s="13">
        <f>IF(Table2[[#This Row],[Fertilizer(kg)]]="",_xlfn.XLOOKUP(Table2[[#This Row],[crop&amp;state]],'pivot tables'!$O$3:$O$151,'pivot tables'!$P$3:$P$151),Table2[[#This Row],[Fertilizer(kg)]])</f>
        <v>315853476.89999998</v>
      </c>
      <c r="P302" s="13">
        <v>660069.96</v>
      </c>
      <c r="Q302" s="13">
        <f>IF(Table2[[#This Row],[Pesticide(kg)]]="",_xlfn.XLOOKUP(Table2[[#This Row],[crop&amp;state]],'pivot tables'!$O$3:$O$151,'pivot tables'!$Q$3:$Q$151),Table2[[#This Row],[Pesticide(kg)]])</f>
        <v>660069.96</v>
      </c>
      <c r="R302" s="13">
        <v>4.0609999999999999</v>
      </c>
      <c r="S302" s="13">
        <f>IF(Table2[[#This Row],[Yield]]="",IFERROR(Table2[[#This Row],[Production(Tones)]]/Table2[[#This Row],[Area(hectare)]],""),Table2[[#This Row],[Yield]])</f>
        <v>4.0609999999999999</v>
      </c>
      <c r="T302" s="13">
        <v>27.46</v>
      </c>
      <c r="U302" s="13">
        <f>IF(Table2[[#This Row],[Avg_Temperature(°C)]]="",IFERROR((Table2[[#This Row],[Max_Temperature(°C)]]+Table2[[#This Row],[Min_Temperature(°C)]])/2,""),Table2[[#This Row],[Avg_Temperature(°C)]])</f>
        <v>27.46</v>
      </c>
      <c r="V302" s="13">
        <v>36.548000000000002</v>
      </c>
      <c r="W302" s="13">
        <f>IF(Table2[[#This Row],[Max_Temperature(°C)]]="",_xlfn.XLOOKUP(Table2[[#This Row],[State]],'pivot tables'!$T$2:$T$33,'pivot tables'!$V$2:$V$33),Table2[[#This Row],[Max_Temperature(°C)]])</f>
        <v>36.548000000000002</v>
      </c>
      <c r="X302" s="13">
        <v>19.855</v>
      </c>
      <c r="Y302" s="31">
        <f>IF(Table2[[#This Row],[Min_Temperature(°C)]]="",_xlfn.XLOOKUP(Table2[[#This Row],[State]],'pivot tables'!$T$2:$T$33,'pivot tables'!$W$2:$W$33),Table2[[#This Row],[Min_Temperature(°C)]])</f>
        <v>19.855</v>
      </c>
    </row>
    <row r="303" spans="1:25" x14ac:dyDescent="0.3">
      <c r="A303" s="5" t="s">
        <v>18</v>
      </c>
      <c r="B303" s="4">
        <v>2015</v>
      </c>
      <c r="C303" s="5" t="s">
        <v>705</v>
      </c>
      <c r="D303" s="5" t="str">
        <f>PROPER(TRIM(Table2[[#This Row],[Season]]))</f>
        <v>Whole Year</v>
      </c>
      <c r="E303" s="5" t="str">
        <f>IF(Table2[[#This Row],[Season]]="",_xlfn.XLOOKUP(Table2[[#This Row],[State]],'pivot tables'!$F$3:$F$33,'pivot tables'!$G$3:$G$33),Table2[[#This Row],[Season]])</f>
        <v>Whole Year</v>
      </c>
      <c r="F303" s="5" t="s">
        <v>80</v>
      </c>
      <c r="G303" s="16">
        <v>252272</v>
      </c>
      <c r="H303" s="16">
        <f>IF(Table2[[#This Row],[Area(hectare)]]="",IFERROR(Table2[[#This Row],[Production(Tones)]]/Table2[[#This Row],[Yield blanks]],""),Table2[[#This Row],[Area(hectare)]])</f>
        <v>252272</v>
      </c>
      <c r="I303" s="16">
        <v>25508824</v>
      </c>
      <c r="J303" s="16">
        <f>IF(Table2[[#This Row],[Production(Tones)]]="",Table2[[#This Row],[Area Blanks]]*Table2[[#This Row],[Yield]],Table2[[#This Row],[Production(Tones)]])</f>
        <v>25508824</v>
      </c>
      <c r="K303" s="13">
        <v>1201.9000000000001</v>
      </c>
      <c r="L303" s="13">
        <f>IF(Table2[[#This Row],[Annual_Rainfall(mm)]]="",_xlfn.XLOOKUP(Table2[[#This Row],[State]],'pivot tables'!$J$3:$J$32,'pivot tables'!$K$3:$K$32),Table2[[#This Row],[Annual_Rainfall(mm)]])</f>
        <v>1201.9000000000001</v>
      </c>
      <c r="M303" s="13" t="str">
        <f>Table2[[#This Row],[Crop]]&amp;Table2[[#This Row],[State]]</f>
        <v>SugarcaneTamil Nadu</v>
      </c>
      <c r="N303" s="13">
        <v>39836271.520000003</v>
      </c>
      <c r="O303" s="13">
        <f>IF(Table2[[#This Row],[Fertilizer(kg)]]="",_xlfn.XLOOKUP(Table2[[#This Row],[crop&amp;state]],'pivot tables'!$O$3:$O$151,'pivot tables'!$P$3:$P$151),Table2[[#This Row],[Fertilizer(kg)]])</f>
        <v>39836271.520000003</v>
      </c>
      <c r="P303" s="13">
        <v>83249.759999999995</v>
      </c>
      <c r="Q303" s="13">
        <f>IF(Table2[[#This Row],[Pesticide(kg)]]="",_xlfn.XLOOKUP(Table2[[#This Row],[crop&amp;state]],'pivot tables'!$O$3:$O$151,'pivot tables'!$Q$3:$Q$151),Table2[[#This Row],[Pesticide(kg)]])</f>
        <v>83249.759999999995</v>
      </c>
      <c r="R303" s="13" t="s">
        <v>189</v>
      </c>
      <c r="S303" s="13" t="str">
        <f>IF(Table2[[#This Row],[Yield]]="",IFERROR(Table2[[#This Row],[Production(Tones)]]/Table2[[#This Row],[Area(hectare)]],""),Table2[[#This Row],[Yield]])</f>
        <v>98</v>
      </c>
      <c r="T303" s="13">
        <v>27.46</v>
      </c>
      <c r="U303" s="13">
        <f>IF(Table2[[#This Row],[Avg_Temperature(°C)]]="",IFERROR((Table2[[#This Row],[Max_Temperature(°C)]]+Table2[[#This Row],[Min_Temperature(°C)]])/2,""),Table2[[#This Row],[Avg_Temperature(°C)]])</f>
        <v>27.46</v>
      </c>
      <c r="V303" s="13">
        <v>36.548000000000002</v>
      </c>
      <c r="W303" s="13">
        <f>IF(Table2[[#This Row],[Max_Temperature(°C)]]="",_xlfn.XLOOKUP(Table2[[#This Row],[State]],'pivot tables'!$T$2:$T$33,'pivot tables'!$V$2:$V$33),Table2[[#This Row],[Max_Temperature(°C)]])</f>
        <v>36.548000000000002</v>
      </c>
      <c r="X303" s="13">
        <v>19.855</v>
      </c>
      <c r="Y303" s="31">
        <f>IF(Table2[[#This Row],[Min_Temperature(°C)]]="",_xlfn.XLOOKUP(Table2[[#This Row],[State]],'pivot tables'!$T$2:$T$33,'pivot tables'!$W$2:$W$33),Table2[[#This Row],[Min_Temperature(°C)]])</f>
        <v>19.855</v>
      </c>
    </row>
    <row r="304" spans="1:25" x14ac:dyDescent="0.3">
      <c r="A304" s="5" t="s">
        <v>31</v>
      </c>
      <c r="B304" s="4">
        <v>2015</v>
      </c>
      <c r="C304" s="5" t="s">
        <v>49</v>
      </c>
      <c r="D304" s="5" t="str">
        <f>PROPER(TRIM(Table2[[#This Row],[Season]]))</f>
        <v>Kharif</v>
      </c>
      <c r="E304" s="5" t="str">
        <f>IF(Table2[[#This Row],[Season]]="",_xlfn.XLOOKUP(Table2[[#This Row],[State]],'pivot tables'!$F$3:$F$33,'pivot tables'!$G$3:$G$33),Table2[[#This Row],[Season]])</f>
        <v>Kharif</v>
      </c>
      <c r="F304" s="5" t="s">
        <v>80</v>
      </c>
      <c r="G304" s="16">
        <v>1957</v>
      </c>
      <c r="H304" s="16">
        <f>IF(Table2[[#This Row],[Area(hectare)]]="",IFERROR(Table2[[#This Row],[Production(Tones)]]/Table2[[#This Row],[Yield blanks]],""),Table2[[#This Row],[Area(hectare)]])</f>
        <v>1957</v>
      </c>
      <c r="I304" s="16">
        <v>2768</v>
      </c>
      <c r="J304" s="16">
        <f>IF(Table2[[#This Row],[Production(Tones)]]="",Table2[[#This Row],[Area Blanks]]*Table2[[#This Row],[Yield]],Table2[[#This Row],[Production(Tones)]])</f>
        <v>2768</v>
      </c>
      <c r="K304" s="13">
        <v>1201.9000000000001</v>
      </c>
      <c r="L304" s="13">
        <f>IF(Table2[[#This Row],[Annual_Rainfall(mm)]]="",_xlfn.XLOOKUP(Table2[[#This Row],[State]],'pivot tables'!$J$3:$J$32,'pivot tables'!$K$3:$K$32),Table2[[#This Row],[Annual_Rainfall(mm)]])</f>
        <v>1201.9000000000001</v>
      </c>
      <c r="M304" s="13" t="str">
        <f>Table2[[#This Row],[Crop]]&amp;Table2[[#This Row],[State]]</f>
        <v>SunflowerTamil Nadu</v>
      </c>
      <c r="N304" s="13">
        <v>309029.87</v>
      </c>
      <c r="O304" s="13">
        <f>IF(Table2[[#This Row],[Fertilizer(kg)]]="",_xlfn.XLOOKUP(Table2[[#This Row],[crop&amp;state]],'pivot tables'!$O$3:$O$151,'pivot tables'!$P$3:$P$151),Table2[[#This Row],[Fertilizer(kg)]])</f>
        <v>309029.87</v>
      </c>
      <c r="P304" s="13">
        <v>645.80999999999995</v>
      </c>
      <c r="Q304" s="13">
        <f>IF(Table2[[#This Row],[Pesticide(kg)]]="",_xlfn.XLOOKUP(Table2[[#This Row],[crop&amp;state]],'pivot tables'!$O$3:$O$151,'pivot tables'!$Q$3:$Q$151),Table2[[#This Row],[Pesticide(kg)]])</f>
        <v>645.80999999999995</v>
      </c>
      <c r="R304" s="13">
        <v>1.39</v>
      </c>
      <c r="S304" s="13">
        <f>IF(Table2[[#This Row],[Yield]]="",IFERROR(Table2[[#This Row],[Production(Tones)]]/Table2[[#This Row],[Area(hectare)]],""),Table2[[#This Row],[Yield]])</f>
        <v>1.39</v>
      </c>
      <c r="T304" s="13">
        <v>27.46</v>
      </c>
      <c r="U304" s="13">
        <f>IF(Table2[[#This Row],[Avg_Temperature(°C)]]="",IFERROR((Table2[[#This Row],[Max_Temperature(°C)]]+Table2[[#This Row],[Min_Temperature(°C)]])/2,""),Table2[[#This Row],[Avg_Temperature(°C)]])</f>
        <v>27.46</v>
      </c>
      <c r="V304" s="13">
        <v>36.548000000000002</v>
      </c>
      <c r="W304" s="13">
        <f>IF(Table2[[#This Row],[Max_Temperature(°C)]]="",_xlfn.XLOOKUP(Table2[[#This Row],[State]],'pivot tables'!$T$2:$T$33,'pivot tables'!$V$2:$V$33),Table2[[#This Row],[Max_Temperature(°C)]])</f>
        <v>36.548000000000002</v>
      </c>
      <c r="X304" s="13">
        <v>19.855</v>
      </c>
      <c r="Y304" s="31">
        <f>IF(Table2[[#This Row],[Min_Temperature(°C)]]="",_xlfn.XLOOKUP(Table2[[#This Row],[State]],'pivot tables'!$T$2:$T$33,'pivot tables'!$W$2:$W$33),Table2[[#This Row],[Min_Temperature(°C)]])</f>
        <v>19.855</v>
      </c>
    </row>
    <row r="305" spans="1:25" x14ac:dyDescent="0.3">
      <c r="A305" s="5" t="s">
        <v>31</v>
      </c>
      <c r="B305" s="4">
        <v>2015</v>
      </c>
      <c r="C305" s="5" t="s">
        <v>27</v>
      </c>
      <c r="D305" s="5" t="str">
        <f>PROPER(TRIM(Table2[[#This Row],[Season]]))</f>
        <v>Rabi</v>
      </c>
      <c r="E305" s="5" t="str">
        <f>IF(Table2[[#This Row],[Season]]="",_xlfn.XLOOKUP(Table2[[#This Row],[State]],'pivot tables'!$F$3:$F$33,'pivot tables'!$G$3:$G$33),Table2[[#This Row],[Season]])</f>
        <v>Rabi</v>
      </c>
      <c r="F305" s="5" t="s">
        <v>80</v>
      </c>
      <c r="G305" s="16">
        <v>6328</v>
      </c>
      <c r="H305" s="16">
        <f>IF(Table2[[#This Row],[Area(hectare)]]="",IFERROR(Table2[[#This Row],[Production(Tones)]]/Table2[[#This Row],[Yield blanks]],""),Table2[[#This Row],[Area(hectare)]])</f>
        <v>6328</v>
      </c>
      <c r="I305" s="16"/>
      <c r="J305" s="16">
        <f>IF(Table2[[#This Row],[Production(Tones)]]="",Table2[[#This Row],[Area Blanks]]*Table2[[#This Row],[Yield]],Table2[[#This Row],[Production(Tones)]])</f>
        <v>6600.1039999999994</v>
      </c>
      <c r="K305" s="13">
        <v>1201.9000000000001</v>
      </c>
      <c r="L305" s="13">
        <f>IF(Table2[[#This Row],[Annual_Rainfall(mm)]]="",_xlfn.XLOOKUP(Table2[[#This Row],[State]],'pivot tables'!$J$3:$J$32,'pivot tables'!$K$3:$K$32),Table2[[#This Row],[Annual_Rainfall(mm)]])</f>
        <v>1201.9000000000001</v>
      </c>
      <c r="M305" s="13" t="str">
        <f>Table2[[#This Row],[Crop]]&amp;Table2[[#This Row],[State]]</f>
        <v>SunflowerTamil Nadu</v>
      </c>
      <c r="N305" s="13">
        <v>999254.48</v>
      </c>
      <c r="O305" s="13">
        <f>IF(Table2[[#This Row],[Fertilizer(kg)]]="",_xlfn.XLOOKUP(Table2[[#This Row],[crop&amp;state]],'pivot tables'!$O$3:$O$151,'pivot tables'!$P$3:$P$151),Table2[[#This Row],[Fertilizer(kg)]])</f>
        <v>999254.48</v>
      </c>
      <c r="P305" s="13">
        <v>2088.2399999999998</v>
      </c>
      <c r="Q305" s="13">
        <f>IF(Table2[[#This Row],[Pesticide(kg)]]="",_xlfn.XLOOKUP(Table2[[#This Row],[crop&amp;state]],'pivot tables'!$O$3:$O$151,'pivot tables'!$Q$3:$Q$151),Table2[[#This Row],[Pesticide(kg)]])</f>
        <v>2088.2399999999998</v>
      </c>
      <c r="R305" s="13">
        <v>1.0429999999999999</v>
      </c>
      <c r="S305" s="13">
        <f>IF(Table2[[#This Row],[Yield]]="",IFERROR(Table2[[#This Row],[Production(Tones)]]/Table2[[#This Row],[Area(hectare)]],""),Table2[[#This Row],[Yield]])</f>
        <v>1.0429999999999999</v>
      </c>
      <c r="T305" s="13">
        <v>27.46</v>
      </c>
      <c r="U305" s="13">
        <f>IF(Table2[[#This Row],[Avg_Temperature(°C)]]="",IFERROR((Table2[[#This Row],[Max_Temperature(°C)]]+Table2[[#This Row],[Min_Temperature(°C)]])/2,""),Table2[[#This Row],[Avg_Temperature(°C)]])</f>
        <v>27.46</v>
      </c>
      <c r="V305" s="13">
        <v>36.548000000000002</v>
      </c>
      <c r="W305" s="13">
        <f>IF(Table2[[#This Row],[Max_Temperature(°C)]]="",_xlfn.XLOOKUP(Table2[[#This Row],[State]],'pivot tables'!$T$2:$T$33,'pivot tables'!$V$2:$V$33),Table2[[#This Row],[Max_Temperature(°C)]])</f>
        <v>36.548000000000002</v>
      </c>
      <c r="X305" s="13">
        <v>19.855</v>
      </c>
      <c r="Y305" s="31">
        <f>IF(Table2[[#This Row],[Min_Temperature(°C)]]="",_xlfn.XLOOKUP(Table2[[#This Row],[State]],'pivot tables'!$T$2:$T$33,'pivot tables'!$W$2:$W$33),Table2[[#This Row],[Min_Temperature(°C)]])</f>
        <v>19.855</v>
      </c>
    </row>
    <row r="306" spans="1:25" x14ac:dyDescent="0.3">
      <c r="A306" s="5" t="s">
        <v>32</v>
      </c>
      <c r="B306" s="4">
        <v>2015</v>
      </c>
      <c r="C306" s="5" t="s">
        <v>49</v>
      </c>
      <c r="D306" s="5" t="str">
        <f>PROPER(TRIM(Table2[[#This Row],[Season]]))</f>
        <v>Kharif</v>
      </c>
      <c r="E306" s="5" t="str">
        <f>IF(Table2[[#This Row],[Season]]="",_xlfn.XLOOKUP(Table2[[#This Row],[State]],'pivot tables'!$F$3:$F$33,'pivot tables'!$G$3:$G$33),Table2[[#This Row],[Season]])</f>
        <v>Kharif</v>
      </c>
      <c r="F306" s="5" t="s">
        <v>80</v>
      </c>
      <c r="G306" s="16">
        <v>59145</v>
      </c>
      <c r="H306" s="16">
        <f>IF(Table2[[#This Row],[Area(hectare)]]="",IFERROR(Table2[[#This Row],[Production(Tones)]]/Table2[[#This Row],[Yield blanks]],""),Table2[[#This Row],[Area(hectare)]])</f>
        <v>59145</v>
      </c>
      <c r="I306" s="16">
        <v>40922</v>
      </c>
      <c r="J306" s="16">
        <f>IF(Table2[[#This Row],[Production(Tones)]]="",Table2[[#This Row],[Area Blanks]]*Table2[[#This Row],[Yield]],Table2[[#This Row],[Production(Tones)]])</f>
        <v>40922</v>
      </c>
      <c r="K306" s="13">
        <v>1201.9000000000001</v>
      </c>
      <c r="L306" s="13">
        <f>IF(Table2[[#This Row],[Annual_Rainfall(mm)]]="",_xlfn.XLOOKUP(Table2[[#This Row],[State]],'pivot tables'!$J$3:$J$32,'pivot tables'!$K$3:$K$32),Table2[[#This Row],[Annual_Rainfall(mm)]])</f>
        <v>1201.9000000000001</v>
      </c>
      <c r="M306" s="13" t="str">
        <f>Table2[[#This Row],[Crop]]&amp;Table2[[#This Row],[State]]</f>
        <v>UradTamil Nadu</v>
      </c>
      <c r="N306" s="13">
        <v>9339586.9499999993</v>
      </c>
      <c r="O306" s="13">
        <f>IF(Table2[[#This Row],[Fertilizer(kg)]]="",_xlfn.XLOOKUP(Table2[[#This Row],[crop&amp;state]],'pivot tables'!$O$3:$O$151,'pivot tables'!$P$3:$P$151),Table2[[#This Row],[Fertilizer(kg)]])</f>
        <v>9339586.9499999993</v>
      </c>
      <c r="P306" s="13">
        <v>19517.849999999999</v>
      </c>
      <c r="Q306" s="13">
        <f>IF(Table2[[#This Row],[Pesticide(kg)]]="",_xlfn.XLOOKUP(Table2[[#This Row],[crop&amp;state]],'pivot tables'!$O$3:$O$151,'pivot tables'!$Q$3:$Q$151),Table2[[#This Row],[Pesticide(kg)]])</f>
        <v>19517.849999999999</v>
      </c>
      <c r="R306" s="13">
        <v>0.70899999999999996</v>
      </c>
      <c r="S306" s="13">
        <f>IF(Table2[[#This Row],[Yield]]="",IFERROR(Table2[[#This Row],[Production(Tones)]]/Table2[[#This Row],[Area(hectare)]],""),Table2[[#This Row],[Yield]])</f>
        <v>0.70899999999999996</v>
      </c>
      <c r="T306" s="13">
        <v>27.46</v>
      </c>
      <c r="U306" s="13">
        <f>IF(Table2[[#This Row],[Avg_Temperature(°C)]]="",IFERROR((Table2[[#This Row],[Max_Temperature(°C)]]+Table2[[#This Row],[Min_Temperature(°C)]])/2,""),Table2[[#This Row],[Avg_Temperature(°C)]])</f>
        <v>27.46</v>
      </c>
      <c r="V306" s="13">
        <v>36.548000000000002</v>
      </c>
      <c r="W306" s="13">
        <f>IF(Table2[[#This Row],[Max_Temperature(°C)]]="",_xlfn.XLOOKUP(Table2[[#This Row],[State]],'pivot tables'!$T$2:$T$33,'pivot tables'!$V$2:$V$33),Table2[[#This Row],[Max_Temperature(°C)]])</f>
        <v>36.548000000000002</v>
      </c>
      <c r="X306" s="13">
        <v>19.855</v>
      </c>
      <c r="Y306" s="31">
        <f>IF(Table2[[#This Row],[Min_Temperature(°C)]]="",_xlfn.XLOOKUP(Table2[[#This Row],[State]],'pivot tables'!$T$2:$T$33,'pivot tables'!$W$2:$W$33),Table2[[#This Row],[Min_Temperature(°C)]])</f>
        <v>19.855</v>
      </c>
    </row>
    <row r="307" spans="1:25" x14ac:dyDescent="0.3">
      <c r="A307" s="5" t="s">
        <v>32</v>
      </c>
      <c r="B307" s="4">
        <v>2015</v>
      </c>
      <c r="C307" s="5" t="s">
        <v>27</v>
      </c>
      <c r="D307" s="5" t="str">
        <f>PROPER(TRIM(Table2[[#This Row],[Season]]))</f>
        <v>Rabi</v>
      </c>
      <c r="E307" s="5" t="str">
        <f>IF(Table2[[#This Row],[Season]]="",_xlfn.XLOOKUP(Table2[[#This Row],[State]],'pivot tables'!$F$3:$F$33,'pivot tables'!$G$3:$G$33),Table2[[#This Row],[Season]])</f>
        <v>Rabi</v>
      </c>
      <c r="F307" s="5" t="s">
        <v>80</v>
      </c>
      <c r="G307" s="16">
        <v>336041</v>
      </c>
      <c r="H307" s="16">
        <f>IF(Table2[[#This Row],[Area(hectare)]]="",IFERROR(Table2[[#This Row],[Production(Tones)]]/Table2[[#This Row],[Yield blanks]],""),Table2[[#This Row],[Area(hectare)]])</f>
        <v>336041</v>
      </c>
      <c r="I307" s="16">
        <v>235449</v>
      </c>
      <c r="J307" s="16">
        <f>IF(Table2[[#This Row],[Production(Tones)]]="",Table2[[#This Row],[Area Blanks]]*Table2[[#This Row],[Yield]],Table2[[#This Row],[Production(Tones)]])</f>
        <v>235449</v>
      </c>
      <c r="K307" s="13">
        <v>1201.9000000000001</v>
      </c>
      <c r="L307" s="13">
        <f>IF(Table2[[#This Row],[Annual_Rainfall(mm)]]="",_xlfn.XLOOKUP(Table2[[#This Row],[State]],'pivot tables'!$J$3:$J$32,'pivot tables'!$K$3:$K$32),Table2[[#This Row],[Annual_Rainfall(mm)]])</f>
        <v>1201.9000000000001</v>
      </c>
      <c r="M307" s="13" t="str">
        <f>Table2[[#This Row],[Crop]]&amp;Table2[[#This Row],[State]]</f>
        <v>UradTamil Nadu</v>
      </c>
      <c r="N307" s="13">
        <v>53064234.310000002</v>
      </c>
      <c r="O307" s="13">
        <f>IF(Table2[[#This Row],[Fertilizer(kg)]]="",_xlfn.XLOOKUP(Table2[[#This Row],[crop&amp;state]],'pivot tables'!$O$3:$O$151,'pivot tables'!$P$3:$P$151),Table2[[#This Row],[Fertilizer(kg)]])</f>
        <v>53064234.310000002</v>
      </c>
      <c r="P307" s="13">
        <v>110893.53</v>
      </c>
      <c r="Q307" s="13">
        <f>IF(Table2[[#This Row],[Pesticide(kg)]]="",_xlfn.XLOOKUP(Table2[[#This Row],[crop&amp;state]],'pivot tables'!$O$3:$O$151,'pivot tables'!$Q$3:$Q$151),Table2[[#This Row],[Pesticide(kg)]])</f>
        <v>110893.53</v>
      </c>
      <c r="R307" s="13">
        <v>0.69599999999999995</v>
      </c>
      <c r="S307" s="13">
        <f>IF(Table2[[#This Row],[Yield]]="",IFERROR(Table2[[#This Row],[Production(Tones)]]/Table2[[#This Row],[Area(hectare)]],""),Table2[[#This Row],[Yield]])</f>
        <v>0.69599999999999995</v>
      </c>
      <c r="T307" s="13">
        <v>27.46</v>
      </c>
      <c r="U307" s="13">
        <f>IF(Table2[[#This Row],[Avg_Temperature(°C)]]="",IFERROR((Table2[[#This Row],[Max_Temperature(°C)]]+Table2[[#This Row],[Min_Temperature(°C)]])/2,""),Table2[[#This Row],[Avg_Temperature(°C)]])</f>
        <v>27.46</v>
      </c>
      <c r="V307" s="13">
        <v>36.548000000000002</v>
      </c>
      <c r="W307" s="13">
        <f>IF(Table2[[#This Row],[Max_Temperature(°C)]]="",_xlfn.XLOOKUP(Table2[[#This Row],[State]],'pivot tables'!$T$2:$T$33,'pivot tables'!$V$2:$V$33),Table2[[#This Row],[Max_Temperature(°C)]])</f>
        <v>36.548000000000002</v>
      </c>
      <c r="X307" s="13" t="s">
        <v>190</v>
      </c>
      <c r="Y307" s="31" t="str">
        <f>IF(Table2[[#This Row],[Min_Temperature(°C)]]="",_xlfn.XLOOKUP(Table2[[#This Row],[State]],'pivot tables'!$T$2:$T$33,'pivot tables'!$W$2:$W$33),Table2[[#This Row],[Min_Temperature(°C)]])</f>
        <v>19.86</v>
      </c>
    </row>
    <row r="308" spans="1:25" x14ac:dyDescent="0.3">
      <c r="A308" s="5" t="s">
        <v>22</v>
      </c>
      <c r="B308" s="4">
        <v>2016</v>
      </c>
      <c r="C308" s="5" t="s">
        <v>49</v>
      </c>
      <c r="D308" s="5" t="str">
        <f>PROPER(TRIM(Table2[[#This Row],[Season]]))</f>
        <v>Kharif</v>
      </c>
      <c r="E308" s="5" t="str">
        <f>IF(Table2[[#This Row],[Season]]="",_xlfn.XLOOKUP(Table2[[#This Row],[State]],'pivot tables'!$F$3:$F$33,'pivot tables'!$G$3:$G$33),Table2[[#This Row],[Season]])</f>
        <v>Kharif</v>
      </c>
      <c r="F308" s="5" t="s">
        <v>52</v>
      </c>
      <c r="G308" s="16">
        <v>26899</v>
      </c>
      <c r="H308" s="16">
        <f>IF(Table2[[#This Row],[Area(hectare)]]="",IFERROR(Table2[[#This Row],[Production(Tones)]]/Table2[[#This Row],[Yield blanks]],""),Table2[[#This Row],[Area(hectare)]])</f>
        <v>26899</v>
      </c>
      <c r="I308" s="16">
        <v>25638</v>
      </c>
      <c r="J308" s="16">
        <f>IF(Table2[[#This Row],[Production(Tones)]]="",Table2[[#This Row],[Area Blanks]]*Table2[[#This Row],[Yield]],Table2[[#This Row],[Production(Tones)]])</f>
        <v>25638</v>
      </c>
      <c r="K308" s="13">
        <v>890</v>
      </c>
      <c r="L308" s="13">
        <f>IF(Table2[[#This Row],[Annual_Rainfall(mm)]]="",_xlfn.XLOOKUP(Table2[[#This Row],[State]],'pivot tables'!$J$3:$J$32,'pivot tables'!$K$3:$K$32),Table2[[#This Row],[Annual_Rainfall(mm)]])</f>
        <v>890</v>
      </c>
      <c r="M308" s="13" t="str">
        <f>Table2[[#This Row],[Crop]]&amp;Table2[[#This Row],[State]]</f>
        <v>RagiAndhra Pradesh</v>
      </c>
      <c r="N308" s="13">
        <v>4122271.75</v>
      </c>
      <c r="O308" s="13">
        <f>IF(Table2[[#This Row],[Fertilizer(kg)]]="",_xlfn.XLOOKUP(Table2[[#This Row],[crop&amp;state]],'pivot tables'!$O$3:$O$151,'pivot tables'!$P$3:$P$151),Table2[[#This Row],[Fertilizer(kg)]])</f>
        <v>4122271.75</v>
      </c>
      <c r="P308" s="13">
        <v>9414.65</v>
      </c>
      <c r="Q308" s="13">
        <f>IF(Table2[[#This Row],[Pesticide(kg)]]="",_xlfn.XLOOKUP(Table2[[#This Row],[crop&amp;state]],'pivot tables'!$O$3:$O$151,'pivot tables'!$Q$3:$Q$151),Table2[[#This Row],[Pesticide(kg)]])</f>
        <v>9414.65</v>
      </c>
      <c r="R308" s="13">
        <v>1.0860000000000001</v>
      </c>
      <c r="S308" s="13">
        <f>IF(Table2[[#This Row],[Yield]]="",IFERROR(Table2[[#This Row],[Production(Tones)]]/Table2[[#This Row],[Area(hectare)]],""),Table2[[#This Row],[Yield]])</f>
        <v>1.0860000000000001</v>
      </c>
      <c r="T308" s="13">
        <v>28.306000000000001</v>
      </c>
      <c r="U308" s="13">
        <f>IF(Table2[[#This Row],[Avg_Temperature(°C)]]="",IFERROR((Table2[[#This Row],[Max_Temperature(°C)]]+Table2[[#This Row],[Min_Temperature(°C)]])/2,""),Table2[[#This Row],[Avg_Temperature(°C)]])</f>
        <v>28.306000000000001</v>
      </c>
      <c r="V308" s="13"/>
      <c r="W308" s="13">
        <f>IF(Table2[[#This Row],[Max_Temperature(°C)]]="",_xlfn.XLOOKUP(Table2[[#This Row],[State]],'pivot tables'!$T$2:$T$33,'pivot tables'!$V$2:$V$33),Table2[[#This Row],[Max_Temperature(°C)]])</f>
        <v>37.972936842105277</v>
      </c>
      <c r="X308" s="13">
        <v>20.245000000000001</v>
      </c>
      <c r="Y308" s="31">
        <f>IF(Table2[[#This Row],[Min_Temperature(°C)]]="",_xlfn.XLOOKUP(Table2[[#This Row],[State]],'pivot tables'!$T$2:$T$33,'pivot tables'!$W$2:$W$33),Table2[[#This Row],[Min_Temperature(°C)]])</f>
        <v>20.245000000000001</v>
      </c>
    </row>
    <row r="309" spans="1:25" x14ac:dyDescent="0.3">
      <c r="A309" s="5" t="s">
        <v>22</v>
      </c>
      <c r="B309" s="4">
        <v>2016</v>
      </c>
      <c r="C309" s="5" t="s">
        <v>27</v>
      </c>
      <c r="D309" s="5" t="str">
        <f>PROPER(TRIM(Table2[[#This Row],[Season]]))</f>
        <v>Rabi</v>
      </c>
      <c r="E309" s="5" t="str">
        <f>IF(Table2[[#This Row],[Season]]="",_xlfn.XLOOKUP(Table2[[#This Row],[State]],'pivot tables'!$F$3:$F$33,'pivot tables'!$G$3:$G$33),Table2[[#This Row],[Season]])</f>
        <v>Rabi</v>
      </c>
      <c r="F309" s="5" t="s">
        <v>52</v>
      </c>
      <c r="G309" s="16">
        <v>5159</v>
      </c>
      <c r="H309" s="16">
        <f>IF(Table2[[#This Row],[Area(hectare)]]="",IFERROR(Table2[[#This Row],[Production(Tones)]]/Table2[[#This Row],[Yield blanks]],""),Table2[[#This Row],[Area(hectare)]])</f>
        <v>5159</v>
      </c>
      <c r="I309" s="16">
        <v>8895</v>
      </c>
      <c r="J309" s="16">
        <f>IF(Table2[[#This Row],[Production(Tones)]]="",Table2[[#This Row],[Area Blanks]]*Table2[[#This Row],[Yield]],Table2[[#This Row],[Production(Tones)]])</f>
        <v>8895</v>
      </c>
      <c r="K309" s="13">
        <v>890</v>
      </c>
      <c r="L309" s="13">
        <f>IF(Table2[[#This Row],[Annual_Rainfall(mm)]]="",_xlfn.XLOOKUP(Table2[[#This Row],[State]],'pivot tables'!$J$3:$J$32,'pivot tables'!$K$3:$K$32),Table2[[#This Row],[Annual_Rainfall(mm)]])</f>
        <v>890</v>
      </c>
      <c r="M309" s="13" t="str">
        <f>Table2[[#This Row],[Crop]]&amp;Table2[[#This Row],[State]]</f>
        <v>RagiAndhra Pradesh</v>
      </c>
      <c r="N309" s="13">
        <v>790616.75</v>
      </c>
      <c r="O309" s="13">
        <f>IF(Table2[[#This Row],[Fertilizer(kg)]]="",_xlfn.XLOOKUP(Table2[[#This Row],[crop&amp;state]],'pivot tables'!$O$3:$O$151,'pivot tables'!$P$3:$P$151),Table2[[#This Row],[Fertilizer(kg)]])</f>
        <v>790616.75</v>
      </c>
      <c r="P309" s="13">
        <v>1805.65</v>
      </c>
      <c r="Q309" s="13">
        <f>IF(Table2[[#This Row],[Pesticide(kg)]]="",_xlfn.XLOOKUP(Table2[[#This Row],[crop&amp;state]],'pivot tables'!$O$3:$O$151,'pivot tables'!$Q$3:$Q$151),Table2[[#This Row],[Pesticide(kg)]])</f>
        <v>1805.65</v>
      </c>
      <c r="R309" s="13">
        <v>1.78</v>
      </c>
      <c r="S309" s="13">
        <f>IF(Table2[[#This Row],[Yield]]="",IFERROR(Table2[[#This Row],[Production(Tones)]]/Table2[[#This Row],[Area(hectare)]],""),Table2[[#This Row],[Yield]])</f>
        <v>1.78</v>
      </c>
      <c r="T309" s="13">
        <v>28.306000000000001</v>
      </c>
      <c r="U309" s="13">
        <f>IF(Table2[[#This Row],[Avg_Temperature(°C)]]="",IFERROR((Table2[[#This Row],[Max_Temperature(°C)]]+Table2[[#This Row],[Min_Temperature(°C)]])/2,""),Table2[[#This Row],[Avg_Temperature(°C)]])</f>
        <v>28.306000000000001</v>
      </c>
      <c r="V309" s="13">
        <v>38.634999999999998</v>
      </c>
      <c r="W309" s="13">
        <f>IF(Table2[[#This Row],[Max_Temperature(°C)]]="",_xlfn.XLOOKUP(Table2[[#This Row],[State]],'pivot tables'!$T$2:$T$33,'pivot tables'!$V$2:$V$33),Table2[[#This Row],[Max_Temperature(°C)]])</f>
        <v>38.634999999999998</v>
      </c>
      <c r="X309" s="13">
        <v>20.245000000000001</v>
      </c>
      <c r="Y309" s="31">
        <f>IF(Table2[[#This Row],[Min_Temperature(°C)]]="",_xlfn.XLOOKUP(Table2[[#This Row],[State]],'pivot tables'!$T$2:$T$33,'pivot tables'!$W$2:$W$33),Table2[[#This Row],[Min_Temperature(°C)]])</f>
        <v>20.245000000000001</v>
      </c>
    </row>
    <row r="310" spans="1:25" x14ac:dyDescent="0.3">
      <c r="A310" s="5" t="s">
        <v>13</v>
      </c>
      <c r="B310" s="4">
        <v>2016</v>
      </c>
      <c r="C310" s="5" t="s">
        <v>49</v>
      </c>
      <c r="D310" s="5" t="str">
        <f>PROPER(TRIM(Table2[[#This Row],[Season]]))</f>
        <v>Kharif</v>
      </c>
      <c r="E310" s="5" t="str">
        <f>IF(Table2[[#This Row],[Season]]="",_xlfn.XLOOKUP(Table2[[#This Row],[State]],'pivot tables'!$F$3:$F$33,'pivot tables'!$G$3:$G$33),Table2[[#This Row],[Season]])</f>
        <v>Kharif</v>
      </c>
      <c r="F310" s="5" t="s">
        <v>52</v>
      </c>
      <c r="G310" s="16">
        <v>1519656</v>
      </c>
      <c r="H310" s="16">
        <f>IF(Table2[[#This Row],[Area(hectare)]]="",IFERROR(Table2[[#This Row],[Production(Tones)]]/Table2[[#This Row],[Yield blanks]],""),Table2[[#This Row],[Area(hectare)]])</f>
        <v>1519656</v>
      </c>
      <c r="I310" s="16">
        <v>5233690</v>
      </c>
      <c r="J310" s="16">
        <f>IF(Table2[[#This Row],[Production(Tones)]]="",Table2[[#This Row],[Area Blanks]]*Table2[[#This Row],[Yield]],Table2[[#This Row],[Production(Tones)]])</f>
        <v>5233690</v>
      </c>
      <c r="K310" s="13"/>
      <c r="L310" s="13">
        <f>IF(Table2[[#This Row],[Annual_Rainfall(mm)]]="",_xlfn.XLOOKUP(Table2[[#This Row],[State]],'pivot tables'!$J$3:$J$32,'pivot tables'!$K$3:$K$32),Table2[[#This Row],[Annual_Rainfall(mm)]])</f>
        <v>956.04893617021185</v>
      </c>
      <c r="M310" s="13" t="str">
        <f>Table2[[#This Row],[Crop]]&amp;Table2[[#This Row],[State]]</f>
        <v>RiceAndhra Pradesh</v>
      </c>
      <c r="N310" s="13">
        <v>232887282</v>
      </c>
      <c r="O310" s="13">
        <f>IF(Table2[[#This Row],[Fertilizer(kg)]]="",_xlfn.XLOOKUP(Table2[[#This Row],[crop&amp;state]],'pivot tables'!$O$3:$O$151,'pivot tables'!$P$3:$P$151),Table2[[#This Row],[Fertilizer(kg)]])</f>
        <v>232887282</v>
      </c>
      <c r="P310" s="13">
        <v>531879.6</v>
      </c>
      <c r="Q310" s="13">
        <f>IF(Table2[[#This Row],[Pesticide(kg)]]="",_xlfn.XLOOKUP(Table2[[#This Row],[crop&amp;state]],'pivot tables'!$O$3:$O$151,'pivot tables'!$Q$3:$Q$151),Table2[[#This Row],[Pesticide(kg)]])</f>
        <v>531879.6</v>
      </c>
      <c r="R310" s="13">
        <v>3.3620000000000001</v>
      </c>
      <c r="S310" s="13">
        <f>IF(Table2[[#This Row],[Yield]]="",IFERROR(Table2[[#This Row],[Production(Tones)]]/Table2[[#This Row],[Area(hectare)]],""),Table2[[#This Row],[Yield]])</f>
        <v>3.3620000000000001</v>
      </c>
      <c r="T310" s="13">
        <v>28.306000000000001</v>
      </c>
      <c r="U310" s="13">
        <f>IF(Table2[[#This Row],[Avg_Temperature(°C)]]="",IFERROR((Table2[[#This Row],[Max_Temperature(°C)]]+Table2[[#This Row],[Min_Temperature(°C)]])/2,""),Table2[[#This Row],[Avg_Temperature(°C)]])</f>
        <v>28.306000000000001</v>
      </c>
      <c r="V310" s="13">
        <v>38.634999999999998</v>
      </c>
      <c r="W310" s="13">
        <f>IF(Table2[[#This Row],[Max_Temperature(°C)]]="",_xlfn.XLOOKUP(Table2[[#This Row],[State]],'pivot tables'!$T$2:$T$33,'pivot tables'!$V$2:$V$33),Table2[[#This Row],[Max_Temperature(°C)]])</f>
        <v>38.634999999999998</v>
      </c>
      <c r="X310" s="13">
        <v>20.245000000000001</v>
      </c>
      <c r="Y310" s="31">
        <f>IF(Table2[[#This Row],[Min_Temperature(°C)]]="",_xlfn.XLOOKUP(Table2[[#This Row],[State]],'pivot tables'!$T$2:$T$33,'pivot tables'!$W$2:$W$33),Table2[[#This Row],[Min_Temperature(°C)]])</f>
        <v>20.245000000000001</v>
      </c>
    </row>
    <row r="311" spans="1:25" x14ac:dyDescent="0.3">
      <c r="A311" s="5" t="s">
        <v>13</v>
      </c>
      <c r="B311" s="4">
        <v>2016</v>
      </c>
      <c r="C311" s="5" t="s">
        <v>27</v>
      </c>
      <c r="D311" s="5" t="str">
        <f>PROPER(TRIM(Table2[[#This Row],[Season]]))</f>
        <v>Rabi</v>
      </c>
      <c r="E311" s="5" t="str">
        <f>IF(Table2[[#This Row],[Season]]="",_xlfn.XLOOKUP(Table2[[#This Row],[State]],'pivot tables'!$F$3:$F$33,'pivot tables'!$G$3:$G$33),Table2[[#This Row],[Season]])</f>
        <v>Rabi</v>
      </c>
      <c r="F311" s="5" t="s">
        <v>52</v>
      </c>
      <c r="G311" s="16">
        <v>585363</v>
      </c>
      <c r="H311" s="16">
        <f>IF(Table2[[#This Row],[Area(hectare)]]="",IFERROR(Table2[[#This Row],[Production(Tones)]]/Table2[[#This Row],[Yield blanks]],""),Table2[[#This Row],[Area(hectare)]])</f>
        <v>585363</v>
      </c>
      <c r="I311" s="16">
        <v>2768647</v>
      </c>
      <c r="J311" s="16">
        <f>IF(Table2[[#This Row],[Production(Tones)]]="",Table2[[#This Row],[Area Blanks]]*Table2[[#This Row],[Yield]],Table2[[#This Row],[Production(Tones)]])</f>
        <v>2768647</v>
      </c>
      <c r="K311" s="13">
        <v>890</v>
      </c>
      <c r="L311" s="13">
        <f>IF(Table2[[#This Row],[Annual_Rainfall(mm)]]="",_xlfn.XLOOKUP(Table2[[#This Row],[State]],'pivot tables'!$J$3:$J$32,'pivot tables'!$K$3:$K$32),Table2[[#This Row],[Annual_Rainfall(mm)]])</f>
        <v>890</v>
      </c>
      <c r="M311" s="13" t="str">
        <f>Table2[[#This Row],[Crop]]&amp;Table2[[#This Row],[State]]</f>
        <v>RiceAndhra Pradesh</v>
      </c>
      <c r="N311" s="13">
        <v>89706879.75</v>
      </c>
      <c r="O311" s="13">
        <f>IF(Table2[[#This Row],[Fertilizer(kg)]]="",_xlfn.XLOOKUP(Table2[[#This Row],[crop&amp;state]],'pivot tables'!$O$3:$O$151,'pivot tables'!$P$3:$P$151),Table2[[#This Row],[Fertilizer(kg)]])</f>
        <v>89706879.75</v>
      </c>
      <c r="P311" s="13"/>
      <c r="Q311" s="13">
        <f>IF(Table2[[#This Row],[Pesticide(kg)]]="",_xlfn.XLOOKUP(Table2[[#This Row],[crop&amp;state]],'pivot tables'!$O$3:$O$151,'pivot tables'!$Q$3:$Q$151),Table2[[#This Row],[Pesticide(kg)]])</f>
        <v>463785.70799999993</v>
      </c>
      <c r="R311" s="13">
        <v>3.7280000000000002</v>
      </c>
      <c r="S311" s="13">
        <f>IF(Table2[[#This Row],[Yield]]="",IFERROR(Table2[[#This Row],[Production(Tones)]]/Table2[[#This Row],[Area(hectare)]],""),Table2[[#This Row],[Yield]])</f>
        <v>3.7280000000000002</v>
      </c>
      <c r="T311" s="13">
        <v>28.306000000000001</v>
      </c>
      <c r="U311" s="13">
        <f>IF(Table2[[#This Row],[Avg_Temperature(°C)]]="",IFERROR((Table2[[#This Row],[Max_Temperature(°C)]]+Table2[[#This Row],[Min_Temperature(°C)]])/2,""),Table2[[#This Row],[Avg_Temperature(°C)]])</f>
        <v>28.306000000000001</v>
      </c>
      <c r="V311" s="13">
        <v>38.634999999999998</v>
      </c>
      <c r="W311" s="13">
        <f>IF(Table2[[#This Row],[Max_Temperature(°C)]]="",_xlfn.XLOOKUP(Table2[[#This Row],[State]],'pivot tables'!$T$2:$T$33,'pivot tables'!$V$2:$V$33),Table2[[#This Row],[Max_Temperature(°C)]])</f>
        <v>38.634999999999998</v>
      </c>
      <c r="X311" s="13">
        <v>20.245000000000001</v>
      </c>
      <c r="Y311" s="31">
        <f>IF(Table2[[#This Row],[Min_Temperature(°C)]]="",_xlfn.XLOOKUP(Table2[[#This Row],[State]],'pivot tables'!$T$2:$T$33,'pivot tables'!$W$2:$W$33),Table2[[#This Row],[Min_Temperature(°C)]])</f>
        <v>20.245000000000001</v>
      </c>
    </row>
    <row r="312" spans="1:25" x14ac:dyDescent="0.3">
      <c r="A312" s="5" t="s">
        <v>18</v>
      </c>
      <c r="B312" s="4">
        <v>2016</v>
      </c>
      <c r="C312" s="5" t="s">
        <v>705</v>
      </c>
      <c r="D312" s="5" t="str">
        <f>PROPER(TRIM(Table2[[#This Row],[Season]]))</f>
        <v>Whole Year</v>
      </c>
      <c r="E312" s="5" t="str">
        <f>IF(Table2[[#This Row],[Season]]="",_xlfn.XLOOKUP(Table2[[#This Row],[State]],'pivot tables'!$F$3:$F$33,'pivot tables'!$G$3:$G$33),Table2[[#This Row],[Season]])</f>
        <v>Whole Year</v>
      </c>
      <c r="F312" s="5" t="s">
        <v>52</v>
      </c>
      <c r="G312" s="16">
        <v>102732</v>
      </c>
      <c r="H312" s="16">
        <f>IF(Table2[[#This Row],[Area(hectare)]]="",IFERROR(Table2[[#This Row],[Production(Tones)]]/Table2[[#This Row],[Yield blanks]],""),Table2[[#This Row],[Area(hectare)]])</f>
        <v>102732</v>
      </c>
      <c r="I312" s="16">
        <v>7830250</v>
      </c>
      <c r="J312" s="16">
        <f>IF(Table2[[#This Row],[Production(Tones)]]="",Table2[[#This Row],[Area Blanks]]*Table2[[#This Row],[Yield]],Table2[[#This Row],[Production(Tones)]])</f>
        <v>7830250</v>
      </c>
      <c r="K312" s="13">
        <v>890</v>
      </c>
      <c r="L312" s="13">
        <f>IF(Table2[[#This Row],[Annual_Rainfall(mm)]]="",_xlfn.XLOOKUP(Table2[[#This Row],[State]],'pivot tables'!$J$3:$J$32,'pivot tables'!$K$3:$K$32),Table2[[#This Row],[Annual_Rainfall(mm)]])</f>
        <v>890</v>
      </c>
      <c r="M312" s="13" t="str">
        <f>Table2[[#This Row],[Crop]]&amp;Table2[[#This Row],[State]]</f>
        <v>SugarcaneAndhra Pradesh</v>
      </c>
      <c r="N312" s="13">
        <v>15743679</v>
      </c>
      <c r="O312" s="13">
        <f>IF(Table2[[#This Row],[Fertilizer(kg)]]="",_xlfn.XLOOKUP(Table2[[#This Row],[crop&amp;state]],'pivot tables'!$O$3:$O$151,'pivot tables'!$P$3:$P$151),Table2[[#This Row],[Fertilizer(kg)]])</f>
        <v>15743679</v>
      </c>
      <c r="P312" s="13">
        <v>35956.199999999997</v>
      </c>
      <c r="Q312" s="13">
        <f>IF(Table2[[#This Row],[Pesticide(kg)]]="",_xlfn.XLOOKUP(Table2[[#This Row],[crop&amp;state]],'pivot tables'!$O$3:$O$151,'pivot tables'!$Q$3:$Q$151),Table2[[#This Row],[Pesticide(kg)]])</f>
        <v>35956.199999999997</v>
      </c>
      <c r="R312" s="13">
        <v>86.507999999999996</v>
      </c>
      <c r="S312" s="13">
        <f>IF(Table2[[#This Row],[Yield]]="",IFERROR(Table2[[#This Row],[Production(Tones)]]/Table2[[#This Row],[Area(hectare)]],""),Table2[[#This Row],[Yield]])</f>
        <v>86.507999999999996</v>
      </c>
      <c r="T312" s="13">
        <v>28.306000000000001</v>
      </c>
      <c r="U312" s="13">
        <f>IF(Table2[[#This Row],[Avg_Temperature(°C)]]="",IFERROR((Table2[[#This Row],[Max_Temperature(°C)]]+Table2[[#This Row],[Min_Temperature(°C)]])/2,""),Table2[[#This Row],[Avg_Temperature(°C)]])</f>
        <v>28.306000000000001</v>
      </c>
      <c r="V312" s="13">
        <v>38.634999999999998</v>
      </c>
      <c r="W312" s="13">
        <f>IF(Table2[[#This Row],[Max_Temperature(°C)]]="",_xlfn.XLOOKUP(Table2[[#This Row],[State]],'pivot tables'!$T$2:$T$33,'pivot tables'!$V$2:$V$33),Table2[[#This Row],[Max_Temperature(°C)]])</f>
        <v>38.634999999999998</v>
      </c>
      <c r="X312" s="13">
        <v>20.245000000000001</v>
      </c>
      <c r="Y312" s="31">
        <f>IF(Table2[[#This Row],[Min_Temperature(°C)]]="",_xlfn.XLOOKUP(Table2[[#This Row],[State]],'pivot tables'!$T$2:$T$33,'pivot tables'!$W$2:$W$33),Table2[[#This Row],[Min_Temperature(°C)]])</f>
        <v>20.245000000000001</v>
      </c>
    </row>
    <row r="313" spans="1:25" x14ac:dyDescent="0.3">
      <c r="A313" s="5" t="s">
        <v>31</v>
      </c>
      <c r="B313" s="4">
        <v>2016</v>
      </c>
      <c r="C313" s="5" t="s">
        <v>49</v>
      </c>
      <c r="D313" s="5" t="str">
        <f>PROPER(TRIM(Table2[[#This Row],[Season]]))</f>
        <v>Kharif</v>
      </c>
      <c r="E313" s="5" t="str">
        <f>IF(Table2[[#This Row],[Season]]="",_xlfn.XLOOKUP(Table2[[#This Row],[State]],'pivot tables'!$F$3:$F$33,'pivot tables'!$G$3:$G$33),Table2[[#This Row],[Season]])</f>
        <v>Kharif</v>
      </c>
      <c r="F313" s="5" t="s">
        <v>52</v>
      </c>
      <c r="G313" s="16">
        <v>8526</v>
      </c>
      <c r="H313" s="16">
        <f>IF(Table2[[#This Row],[Area(hectare)]]="",IFERROR(Table2[[#This Row],[Production(Tones)]]/Table2[[#This Row],[Yield blanks]],""),Table2[[#This Row],[Area(hectare)]])</f>
        <v>8526</v>
      </c>
      <c r="I313" s="16">
        <v>5950</v>
      </c>
      <c r="J313" s="16">
        <f>IF(Table2[[#This Row],[Production(Tones)]]="",Table2[[#This Row],[Area Blanks]]*Table2[[#This Row],[Yield]],Table2[[#This Row],[Production(Tones)]])</f>
        <v>5950</v>
      </c>
      <c r="K313" s="13">
        <v>890</v>
      </c>
      <c r="L313" s="13">
        <f>IF(Table2[[#This Row],[Annual_Rainfall(mm)]]="",_xlfn.XLOOKUP(Table2[[#This Row],[State]],'pivot tables'!$J$3:$J$32,'pivot tables'!$K$3:$K$32),Table2[[#This Row],[Annual_Rainfall(mm)]])</f>
        <v>890</v>
      </c>
      <c r="M313" s="13" t="str">
        <f>Table2[[#This Row],[Crop]]&amp;Table2[[#This Row],[State]]</f>
        <v>SunflowerAndhra Pradesh</v>
      </c>
      <c r="N313" s="13">
        <v>1306609.5</v>
      </c>
      <c r="O313" s="13">
        <f>IF(Table2[[#This Row],[Fertilizer(kg)]]="",_xlfn.XLOOKUP(Table2[[#This Row],[crop&amp;state]],'pivot tables'!$O$3:$O$151,'pivot tables'!$P$3:$P$151),Table2[[#This Row],[Fertilizer(kg)]])</f>
        <v>1306609.5</v>
      </c>
      <c r="P313" s="13">
        <v>2984.1</v>
      </c>
      <c r="Q313" s="13">
        <f>IF(Table2[[#This Row],[Pesticide(kg)]]="",_xlfn.XLOOKUP(Table2[[#This Row],[crop&amp;state]],'pivot tables'!$O$3:$O$151,'pivot tables'!$Q$3:$Q$151),Table2[[#This Row],[Pesticide(kg)]])</f>
        <v>2984.1</v>
      </c>
      <c r="R313" s="13">
        <v>0.86199999999999999</v>
      </c>
      <c r="S313" s="13">
        <f>IF(Table2[[#This Row],[Yield]]="",IFERROR(Table2[[#This Row],[Production(Tones)]]/Table2[[#This Row],[Area(hectare)]],""),Table2[[#This Row],[Yield]])</f>
        <v>0.86199999999999999</v>
      </c>
      <c r="T313" s="13">
        <v>28.306000000000001</v>
      </c>
      <c r="U313" s="13">
        <f>IF(Table2[[#This Row],[Avg_Temperature(°C)]]="",IFERROR((Table2[[#This Row],[Max_Temperature(°C)]]+Table2[[#This Row],[Min_Temperature(°C)]])/2,""),Table2[[#This Row],[Avg_Temperature(°C)]])</f>
        <v>28.306000000000001</v>
      </c>
      <c r="V313" s="13">
        <v>38.634999999999998</v>
      </c>
      <c r="W313" s="13">
        <f>IF(Table2[[#This Row],[Max_Temperature(°C)]]="",_xlfn.XLOOKUP(Table2[[#This Row],[State]],'pivot tables'!$T$2:$T$33,'pivot tables'!$V$2:$V$33),Table2[[#This Row],[Max_Temperature(°C)]])</f>
        <v>38.634999999999998</v>
      </c>
      <c r="X313" s="13">
        <v>20.245000000000001</v>
      </c>
      <c r="Y313" s="31">
        <f>IF(Table2[[#This Row],[Min_Temperature(°C)]]="",_xlfn.XLOOKUP(Table2[[#This Row],[State]],'pivot tables'!$T$2:$T$33,'pivot tables'!$W$2:$W$33),Table2[[#This Row],[Min_Temperature(°C)]])</f>
        <v>20.245000000000001</v>
      </c>
    </row>
    <row r="314" spans="1:25" x14ac:dyDescent="0.3">
      <c r="A314" s="5" t="s">
        <v>31</v>
      </c>
      <c r="B314" s="4">
        <v>2016</v>
      </c>
      <c r="C314" s="5" t="s">
        <v>27</v>
      </c>
      <c r="D314" s="5" t="str">
        <f>PROPER(TRIM(Table2[[#This Row],[Season]]))</f>
        <v>Rabi</v>
      </c>
      <c r="E314" s="5" t="str">
        <f>IF(Table2[[#This Row],[Season]]="",_xlfn.XLOOKUP(Table2[[#This Row],[State]],'pivot tables'!$F$3:$F$33,'pivot tables'!$G$3:$G$33),Table2[[#This Row],[Season]])</f>
        <v>Rabi</v>
      </c>
      <c r="F314" s="5" t="s">
        <v>52</v>
      </c>
      <c r="G314" s="16">
        <v>12602</v>
      </c>
      <c r="H314" s="16">
        <f>IF(Table2[[#This Row],[Area(hectare)]]="",IFERROR(Table2[[#This Row],[Production(Tones)]]/Table2[[#This Row],[Yield blanks]],""),Table2[[#This Row],[Area(hectare)]])</f>
        <v>12602</v>
      </c>
      <c r="I314" s="16">
        <v>15317</v>
      </c>
      <c r="J314" s="16">
        <f>IF(Table2[[#This Row],[Production(Tones)]]="",Table2[[#This Row],[Area Blanks]]*Table2[[#This Row],[Yield]],Table2[[#This Row],[Production(Tones)]])</f>
        <v>15317</v>
      </c>
      <c r="K314" s="13">
        <v>890</v>
      </c>
      <c r="L314" s="13">
        <f>IF(Table2[[#This Row],[Annual_Rainfall(mm)]]="",_xlfn.XLOOKUP(Table2[[#This Row],[State]],'pivot tables'!$J$3:$J$32,'pivot tables'!$K$3:$K$32),Table2[[#This Row],[Annual_Rainfall(mm)]])</f>
        <v>890</v>
      </c>
      <c r="M314" s="13" t="str">
        <f>Table2[[#This Row],[Crop]]&amp;Table2[[#This Row],[State]]</f>
        <v>SunflowerAndhra Pradesh</v>
      </c>
      <c r="N314" s="13">
        <v>1931256.5</v>
      </c>
      <c r="O314" s="13">
        <f>IF(Table2[[#This Row],[Fertilizer(kg)]]="",_xlfn.XLOOKUP(Table2[[#This Row],[crop&amp;state]],'pivot tables'!$O$3:$O$151,'pivot tables'!$P$3:$P$151),Table2[[#This Row],[Fertilizer(kg)]])</f>
        <v>1931256.5</v>
      </c>
      <c r="P314" s="13">
        <v>4410.7</v>
      </c>
      <c r="Q314" s="13">
        <f>IF(Table2[[#This Row],[Pesticide(kg)]]="",_xlfn.XLOOKUP(Table2[[#This Row],[crop&amp;state]],'pivot tables'!$O$3:$O$151,'pivot tables'!$Q$3:$Q$151),Table2[[#This Row],[Pesticide(kg)]])</f>
        <v>4410.7</v>
      </c>
      <c r="R314" s="13">
        <v>0.91100000000000003</v>
      </c>
      <c r="S314" s="13">
        <f>IF(Table2[[#This Row],[Yield]]="",IFERROR(Table2[[#This Row],[Production(Tones)]]/Table2[[#This Row],[Area(hectare)]],""),Table2[[#This Row],[Yield]])</f>
        <v>0.91100000000000003</v>
      </c>
      <c r="T314" s="13">
        <v>28.306000000000001</v>
      </c>
      <c r="U314" s="13">
        <f>IF(Table2[[#This Row],[Avg_Temperature(°C)]]="",IFERROR((Table2[[#This Row],[Max_Temperature(°C)]]+Table2[[#This Row],[Min_Temperature(°C)]])/2,""),Table2[[#This Row],[Avg_Temperature(°C)]])</f>
        <v>28.306000000000001</v>
      </c>
      <c r="V314" s="13">
        <v>38.634999999999998</v>
      </c>
      <c r="W314" s="13">
        <f>IF(Table2[[#This Row],[Max_Temperature(°C)]]="",_xlfn.XLOOKUP(Table2[[#This Row],[State]],'pivot tables'!$T$2:$T$33,'pivot tables'!$V$2:$V$33),Table2[[#This Row],[Max_Temperature(°C)]])</f>
        <v>38.634999999999998</v>
      </c>
      <c r="X314" s="13">
        <v>20.245000000000001</v>
      </c>
      <c r="Y314" s="31">
        <f>IF(Table2[[#This Row],[Min_Temperature(°C)]]="",_xlfn.XLOOKUP(Table2[[#This Row],[State]],'pivot tables'!$T$2:$T$33,'pivot tables'!$W$2:$W$33),Table2[[#This Row],[Min_Temperature(°C)]])</f>
        <v>20.245000000000001</v>
      </c>
    </row>
    <row r="315" spans="1:25" x14ac:dyDescent="0.3">
      <c r="A315" s="5" t="s">
        <v>32</v>
      </c>
      <c r="B315" s="4">
        <v>2016</v>
      </c>
      <c r="C315" s="5" t="s">
        <v>49</v>
      </c>
      <c r="D315" s="5" t="str">
        <f>PROPER(TRIM(Table2[[#This Row],[Season]]))</f>
        <v>Kharif</v>
      </c>
      <c r="E315" s="5" t="str">
        <f>IF(Table2[[#This Row],[Season]]="",_xlfn.XLOOKUP(Table2[[#This Row],[State]],'pivot tables'!$F$3:$F$33,'pivot tables'!$G$3:$G$33),Table2[[#This Row],[Season]])</f>
        <v>Kharif</v>
      </c>
      <c r="F315" s="5" t="s">
        <v>52</v>
      </c>
      <c r="G315" s="16">
        <v>59661</v>
      </c>
      <c r="H315" s="16">
        <f>IF(Table2[[#This Row],[Area(hectare)]]="",IFERROR(Table2[[#This Row],[Production(Tones)]]/Table2[[#This Row],[Yield blanks]],""),Table2[[#This Row],[Area(hectare)]])</f>
        <v>59661</v>
      </c>
      <c r="I315" s="16">
        <v>48844</v>
      </c>
      <c r="J315" s="16">
        <f>IF(Table2[[#This Row],[Production(Tones)]]="",Table2[[#This Row],[Area Blanks]]*Table2[[#This Row],[Yield]],Table2[[#This Row],[Production(Tones)]])</f>
        <v>48844</v>
      </c>
      <c r="K315" s="13">
        <v>890</v>
      </c>
      <c r="L315" s="13">
        <f>IF(Table2[[#This Row],[Annual_Rainfall(mm)]]="",_xlfn.XLOOKUP(Table2[[#This Row],[State]],'pivot tables'!$J$3:$J$32,'pivot tables'!$K$3:$K$32),Table2[[#This Row],[Annual_Rainfall(mm)]])</f>
        <v>890</v>
      </c>
      <c r="M315" s="13" t="str">
        <f>Table2[[#This Row],[Crop]]&amp;Table2[[#This Row],[State]]</f>
        <v>UradAndhra Pradesh</v>
      </c>
      <c r="N315" s="13">
        <v>9143048.25</v>
      </c>
      <c r="O315" s="13">
        <f>IF(Table2[[#This Row],[Fertilizer(kg)]]="",_xlfn.XLOOKUP(Table2[[#This Row],[crop&amp;state]],'pivot tables'!$O$3:$O$151,'pivot tables'!$P$3:$P$151),Table2[[#This Row],[Fertilizer(kg)]])</f>
        <v>9143048.25</v>
      </c>
      <c r="P315" s="13">
        <v>20881.349999999999</v>
      </c>
      <c r="Q315" s="13">
        <f>IF(Table2[[#This Row],[Pesticide(kg)]]="",_xlfn.XLOOKUP(Table2[[#This Row],[crop&amp;state]],'pivot tables'!$O$3:$O$151,'pivot tables'!$Q$3:$Q$151),Table2[[#This Row],[Pesticide(kg)]])</f>
        <v>20881.349999999999</v>
      </c>
      <c r="R315" s="13">
        <v>0.79200000000000004</v>
      </c>
      <c r="S315" s="13">
        <f>IF(Table2[[#This Row],[Yield]]="",IFERROR(Table2[[#This Row],[Production(Tones)]]/Table2[[#This Row],[Area(hectare)]],""),Table2[[#This Row],[Yield]])</f>
        <v>0.79200000000000004</v>
      </c>
      <c r="T315" s="13">
        <v>28.306000000000001</v>
      </c>
      <c r="U315" s="13">
        <f>IF(Table2[[#This Row],[Avg_Temperature(°C)]]="",IFERROR((Table2[[#This Row],[Max_Temperature(°C)]]+Table2[[#This Row],[Min_Temperature(°C)]])/2,""),Table2[[#This Row],[Avg_Temperature(°C)]])</f>
        <v>28.306000000000001</v>
      </c>
      <c r="V315" s="13">
        <v>38.634999999999998</v>
      </c>
      <c r="W315" s="13">
        <f>IF(Table2[[#This Row],[Max_Temperature(°C)]]="",_xlfn.XLOOKUP(Table2[[#This Row],[State]],'pivot tables'!$T$2:$T$33,'pivot tables'!$V$2:$V$33),Table2[[#This Row],[Max_Temperature(°C)]])</f>
        <v>38.634999999999998</v>
      </c>
      <c r="X315" s="13">
        <v>20.245000000000001</v>
      </c>
      <c r="Y315" s="31">
        <f>IF(Table2[[#This Row],[Min_Temperature(°C)]]="",_xlfn.XLOOKUP(Table2[[#This Row],[State]],'pivot tables'!$T$2:$T$33,'pivot tables'!$W$2:$W$33),Table2[[#This Row],[Min_Temperature(°C)]])</f>
        <v>20.245000000000001</v>
      </c>
    </row>
    <row r="316" spans="1:25" x14ac:dyDescent="0.3">
      <c r="A316" s="5" t="s">
        <v>32</v>
      </c>
      <c r="B316" s="4">
        <v>2016</v>
      </c>
      <c r="C316" s="5" t="s">
        <v>27</v>
      </c>
      <c r="D316" s="5" t="str">
        <f>PROPER(TRIM(Table2[[#This Row],[Season]]))</f>
        <v>Rabi</v>
      </c>
      <c r="E316" s="5" t="str">
        <f>IF(Table2[[#This Row],[Season]]="",_xlfn.XLOOKUP(Table2[[#This Row],[State]],'pivot tables'!$F$3:$F$33,'pivot tables'!$G$3:$G$33),Table2[[#This Row],[Season]])</f>
        <v>Rabi</v>
      </c>
      <c r="F316" s="5" t="s">
        <v>52</v>
      </c>
      <c r="G316" s="16">
        <v>439841</v>
      </c>
      <c r="H316" s="16">
        <f>IF(Table2[[#This Row],[Area(hectare)]]="",IFERROR(Table2[[#This Row],[Production(Tones)]]/Table2[[#This Row],[Yield blanks]],""),Table2[[#This Row],[Area(hectare)]])</f>
        <v>439841</v>
      </c>
      <c r="I316" s="16">
        <v>280189</v>
      </c>
      <c r="J316" s="16">
        <f>IF(Table2[[#This Row],[Production(Tones)]]="",Table2[[#This Row],[Area Blanks]]*Table2[[#This Row],[Yield]],Table2[[#This Row],[Production(Tones)]])</f>
        <v>280189</v>
      </c>
      <c r="K316" s="13">
        <v>890</v>
      </c>
      <c r="L316" s="13">
        <f>IF(Table2[[#This Row],[Annual_Rainfall(mm)]]="",_xlfn.XLOOKUP(Table2[[#This Row],[State]],'pivot tables'!$J$3:$J$32,'pivot tables'!$K$3:$K$32),Table2[[#This Row],[Annual_Rainfall(mm)]])</f>
        <v>890</v>
      </c>
      <c r="M316" s="13" t="str">
        <f>Table2[[#This Row],[Crop]]&amp;Table2[[#This Row],[State]]</f>
        <v>UradAndhra Pradesh</v>
      </c>
      <c r="N316" s="13" t="s">
        <v>192</v>
      </c>
      <c r="O316" s="13" t="str">
        <f>IF(Table2[[#This Row],[Fertilizer(kg)]]="",_xlfn.XLOOKUP(Table2[[#This Row],[crop&amp;state]],'pivot tables'!$O$3:$O$151,'pivot tables'!$P$3:$P$151),Table2[[#This Row],[Fertilizer(kg)]])</f>
        <v>67,405,633.25</v>
      </c>
      <c r="P316" s="13">
        <v>153944.35</v>
      </c>
      <c r="Q316" s="13">
        <f>IF(Table2[[#This Row],[Pesticide(kg)]]="",_xlfn.XLOOKUP(Table2[[#This Row],[crop&amp;state]],'pivot tables'!$O$3:$O$151,'pivot tables'!$Q$3:$Q$151),Table2[[#This Row],[Pesticide(kg)]])</f>
        <v>153944.35</v>
      </c>
      <c r="R316" s="13">
        <v>0.64</v>
      </c>
      <c r="S316" s="13">
        <f>IF(Table2[[#This Row],[Yield]]="",IFERROR(Table2[[#This Row],[Production(Tones)]]/Table2[[#This Row],[Area(hectare)]],""),Table2[[#This Row],[Yield]])</f>
        <v>0.64</v>
      </c>
      <c r="T316" s="13">
        <v>28.306000000000001</v>
      </c>
      <c r="U316" s="13">
        <f>IF(Table2[[#This Row],[Avg_Temperature(°C)]]="",IFERROR((Table2[[#This Row],[Max_Temperature(°C)]]+Table2[[#This Row],[Min_Temperature(°C)]])/2,""),Table2[[#This Row],[Avg_Temperature(°C)]])</f>
        <v>28.306000000000001</v>
      </c>
      <c r="V316" s="13">
        <v>38.634999999999998</v>
      </c>
      <c r="W316" s="13">
        <f>IF(Table2[[#This Row],[Max_Temperature(°C)]]="",_xlfn.XLOOKUP(Table2[[#This Row],[State]],'pivot tables'!$T$2:$T$33,'pivot tables'!$V$2:$V$33),Table2[[#This Row],[Max_Temperature(°C)]])</f>
        <v>38.634999999999998</v>
      </c>
      <c r="X316" s="13">
        <v>20.245000000000001</v>
      </c>
      <c r="Y316" s="31">
        <f>IF(Table2[[#This Row],[Min_Temperature(°C)]]="",_xlfn.XLOOKUP(Table2[[#This Row],[State]],'pivot tables'!$T$2:$T$33,'pivot tables'!$W$2:$W$33),Table2[[#This Row],[Min_Temperature(°C)]])</f>
        <v>20.245000000000001</v>
      </c>
    </row>
    <row r="317" spans="1:25" x14ac:dyDescent="0.3">
      <c r="A317" s="5" t="s">
        <v>20</v>
      </c>
      <c r="B317" s="4">
        <v>2016</v>
      </c>
      <c r="C317" s="5" t="s">
        <v>27</v>
      </c>
      <c r="D317" s="5" t="str">
        <f>PROPER(TRIM(Table2[[#This Row],[Season]]))</f>
        <v>Rabi</v>
      </c>
      <c r="E317" s="5" t="str">
        <f>IF(Table2[[#This Row],[Season]]="",_xlfn.XLOOKUP(Table2[[#This Row],[State]],'pivot tables'!$F$3:$F$33,'pivot tables'!$G$3:$G$33),Table2[[#This Row],[Season]])</f>
        <v>Rabi</v>
      </c>
      <c r="F317" s="5" t="s">
        <v>52</v>
      </c>
      <c r="G317" s="16">
        <v>33</v>
      </c>
      <c r="H317" s="16">
        <f>IF(Table2[[#This Row],[Area(hectare)]]="",IFERROR(Table2[[#This Row],[Production(Tones)]]/Table2[[#This Row],[Yield blanks]],""),Table2[[#This Row],[Area(hectare)]])</f>
        <v>33</v>
      </c>
      <c r="I317" s="16">
        <v>76</v>
      </c>
      <c r="J317" s="16">
        <f>IF(Table2[[#This Row],[Production(Tones)]]="",Table2[[#This Row],[Area Blanks]]*Table2[[#This Row],[Yield]],Table2[[#This Row],[Production(Tones)]])</f>
        <v>76</v>
      </c>
      <c r="K317" s="13">
        <v>890</v>
      </c>
      <c r="L317" s="13">
        <f>IF(Table2[[#This Row],[Annual_Rainfall(mm)]]="",_xlfn.XLOOKUP(Table2[[#This Row],[State]],'pivot tables'!$J$3:$J$32,'pivot tables'!$K$3:$K$32),Table2[[#This Row],[Annual_Rainfall(mm)]])</f>
        <v>890</v>
      </c>
      <c r="M317" s="13" t="str">
        <f>Table2[[#This Row],[Crop]]&amp;Table2[[#This Row],[State]]</f>
        <v>WheatAndhra Pradesh</v>
      </c>
      <c r="N317" s="13">
        <v>5057.25</v>
      </c>
      <c r="O317" s="13">
        <f>IF(Table2[[#This Row],[Fertilizer(kg)]]="",_xlfn.XLOOKUP(Table2[[#This Row],[crop&amp;state]],'pivot tables'!$O$3:$O$151,'pivot tables'!$P$3:$P$151),Table2[[#This Row],[Fertilizer(kg)]])</f>
        <v>5057.25</v>
      </c>
      <c r="P317" s="13">
        <v>11.55</v>
      </c>
      <c r="Q317" s="13">
        <f>IF(Table2[[#This Row],[Pesticide(kg)]]="",_xlfn.XLOOKUP(Table2[[#This Row],[crop&amp;state]],'pivot tables'!$O$3:$O$151,'pivot tables'!$Q$3:$Q$151),Table2[[#This Row],[Pesticide(kg)]])</f>
        <v>11.55</v>
      </c>
      <c r="R317" s="13">
        <v>2.1549999999999998</v>
      </c>
      <c r="S317" s="13">
        <f>IF(Table2[[#This Row],[Yield]]="",IFERROR(Table2[[#This Row],[Production(Tones)]]/Table2[[#This Row],[Area(hectare)]],""),Table2[[#This Row],[Yield]])</f>
        <v>2.1549999999999998</v>
      </c>
      <c r="T317" s="13">
        <v>28.306000000000001</v>
      </c>
      <c r="U317" s="13">
        <f>IF(Table2[[#This Row],[Avg_Temperature(°C)]]="",IFERROR((Table2[[#This Row],[Max_Temperature(°C)]]+Table2[[#This Row],[Min_Temperature(°C)]])/2,""),Table2[[#This Row],[Avg_Temperature(°C)]])</f>
        <v>28.306000000000001</v>
      </c>
      <c r="V317" s="13">
        <v>38.634999999999998</v>
      </c>
      <c r="W317" s="13">
        <f>IF(Table2[[#This Row],[Max_Temperature(°C)]]="",_xlfn.XLOOKUP(Table2[[#This Row],[State]],'pivot tables'!$T$2:$T$33,'pivot tables'!$V$2:$V$33),Table2[[#This Row],[Max_Temperature(°C)]])</f>
        <v>38.634999999999998</v>
      </c>
      <c r="X317" s="13">
        <v>20.245000000000001</v>
      </c>
      <c r="Y317" s="31">
        <f>IF(Table2[[#This Row],[Min_Temperature(°C)]]="",_xlfn.XLOOKUP(Table2[[#This Row],[State]],'pivot tables'!$T$2:$T$33,'pivot tables'!$W$2:$W$33),Table2[[#This Row],[Min_Temperature(°C)]])</f>
        <v>20.245000000000001</v>
      </c>
    </row>
    <row r="318" spans="1:25" x14ac:dyDescent="0.3">
      <c r="A318" s="5" t="s">
        <v>22</v>
      </c>
      <c r="B318" s="4">
        <v>2016</v>
      </c>
      <c r="C318" s="5" t="s">
        <v>49</v>
      </c>
      <c r="D318" s="5" t="str">
        <f>PROPER(TRIM(Table2[[#This Row],[Season]]))</f>
        <v>Kharif</v>
      </c>
      <c r="E318" s="5" t="str">
        <f>IF(Table2[[#This Row],[Season]]="",_xlfn.XLOOKUP(Table2[[#This Row],[State]],'pivot tables'!$F$3:$F$33,'pivot tables'!$G$3:$G$33),Table2[[#This Row],[Season]])</f>
        <v>Kharif</v>
      </c>
      <c r="F318" s="5" t="s">
        <v>36</v>
      </c>
      <c r="G318" s="16">
        <v>20</v>
      </c>
      <c r="H318" s="16">
        <f>IF(Table2[[#This Row],[Area(hectare)]]="",IFERROR(Table2[[#This Row],[Production(Tones)]]/Table2[[#This Row],[Yield blanks]],""),Table2[[#This Row],[Area(hectare)]])</f>
        <v>20</v>
      </c>
      <c r="I318" s="16">
        <v>31</v>
      </c>
      <c r="J318" s="16">
        <f>IF(Table2[[#This Row],[Production(Tones)]]="",Table2[[#This Row],[Area Blanks]]*Table2[[#This Row],[Yield]],Table2[[#This Row],[Production(Tones)]])</f>
        <v>31</v>
      </c>
      <c r="K318" s="13">
        <v>1391.3</v>
      </c>
      <c r="L318" s="13">
        <f>IF(Table2[[#This Row],[Annual_Rainfall(mm)]]="",_xlfn.XLOOKUP(Table2[[#This Row],[State]],'pivot tables'!$J$3:$J$32,'pivot tables'!$K$3:$K$32),Table2[[#This Row],[Annual_Rainfall(mm)]])</f>
        <v>1391.3</v>
      </c>
      <c r="M318" s="13" t="str">
        <f>Table2[[#This Row],[Crop]]&amp;Table2[[#This Row],[State]]</f>
        <v>RagiPuducherry</v>
      </c>
      <c r="N318" s="13">
        <v>3065</v>
      </c>
      <c r="O318" s="13">
        <f>IF(Table2[[#This Row],[Fertilizer(kg)]]="",_xlfn.XLOOKUP(Table2[[#This Row],[crop&amp;state]],'pivot tables'!$O$3:$O$151,'pivot tables'!$P$3:$P$151),Table2[[#This Row],[Fertilizer(kg)]])</f>
        <v>3065</v>
      </c>
      <c r="P318" s="13">
        <v>7</v>
      </c>
      <c r="Q318" s="13">
        <f>IF(Table2[[#This Row],[Pesticide(kg)]]="",_xlfn.XLOOKUP(Table2[[#This Row],[crop&amp;state]],'pivot tables'!$O$3:$O$151,'pivot tables'!$Q$3:$Q$151),Table2[[#This Row],[Pesticide(kg)]])</f>
        <v>7</v>
      </c>
      <c r="R318" s="13">
        <v>1.29</v>
      </c>
      <c r="S318" s="13">
        <f>IF(Table2[[#This Row],[Yield]]="",IFERROR(Table2[[#This Row],[Production(Tones)]]/Table2[[#This Row],[Area(hectare)]],""),Table2[[#This Row],[Yield]])</f>
        <v>1.29</v>
      </c>
      <c r="T318" s="13">
        <v>28.225000000000001</v>
      </c>
      <c r="U318" s="13">
        <f>IF(Table2[[#This Row],[Avg_Temperature(°C)]]="",IFERROR((Table2[[#This Row],[Max_Temperature(°C)]]+Table2[[#This Row],[Min_Temperature(°C)]])/2,""),Table2[[#This Row],[Avg_Temperature(°C)]])</f>
        <v>28.225000000000001</v>
      </c>
      <c r="V318" s="13">
        <v>33.061999999999998</v>
      </c>
      <c r="W318" s="13">
        <f>IF(Table2[[#This Row],[Max_Temperature(°C)]]="",_xlfn.XLOOKUP(Table2[[#This Row],[State]],'pivot tables'!$T$2:$T$33,'pivot tables'!$V$2:$V$33),Table2[[#This Row],[Max_Temperature(°C)]])</f>
        <v>33.061999999999998</v>
      </c>
      <c r="X318" s="13">
        <v>24.416</v>
      </c>
      <c r="Y318" s="31">
        <f>IF(Table2[[#This Row],[Min_Temperature(°C)]]="",_xlfn.XLOOKUP(Table2[[#This Row],[State]],'pivot tables'!$T$2:$T$33,'pivot tables'!$W$2:$W$33),Table2[[#This Row],[Min_Temperature(°C)]])</f>
        <v>24.416</v>
      </c>
    </row>
    <row r="319" spans="1:25" x14ac:dyDescent="0.3">
      <c r="A319" s="5" t="s">
        <v>22</v>
      </c>
      <c r="B319" s="4">
        <v>2016</v>
      </c>
      <c r="C319" s="5" t="s">
        <v>27</v>
      </c>
      <c r="D319" s="5" t="str">
        <f>PROPER(TRIM(Table2[[#This Row],[Season]]))</f>
        <v>Rabi</v>
      </c>
      <c r="E319" s="5" t="str">
        <f>IF(Table2[[#This Row],[Season]]="",_xlfn.XLOOKUP(Table2[[#This Row],[State]],'pivot tables'!$F$3:$F$33,'pivot tables'!$G$3:$G$33),Table2[[#This Row],[Season]])</f>
        <v>Rabi</v>
      </c>
      <c r="F319" s="5" t="s">
        <v>36</v>
      </c>
      <c r="G319" s="16">
        <v>6</v>
      </c>
      <c r="H319" s="16">
        <f>IF(Table2[[#This Row],[Area(hectare)]]="",IFERROR(Table2[[#This Row],[Production(Tones)]]/Table2[[#This Row],[Yield blanks]],""),Table2[[#This Row],[Area(hectare)]])</f>
        <v>6</v>
      </c>
      <c r="I319" s="16"/>
      <c r="J319" s="16">
        <f>IF(Table2[[#This Row],[Production(Tones)]]="",Table2[[#This Row],[Area Blanks]]*Table2[[#This Row],[Yield]],Table2[[#This Row],[Production(Tones)]])</f>
        <v>10.02</v>
      </c>
      <c r="K319" s="13">
        <v>1391.3</v>
      </c>
      <c r="L319" s="13">
        <f>IF(Table2[[#This Row],[Annual_Rainfall(mm)]]="",_xlfn.XLOOKUP(Table2[[#This Row],[State]],'pivot tables'!$J$3:$J$32,'pivot tables'!$K$3:$K$32),Table2[[#This Row],[Annual_Rainfall(mm)]])</f>
        <v>1391.3</v>
      </c>
      <c r="M319" s="13" t="str">
        <f>Table2[[#This Row],[Crop]]&amp;Table2[[#This Row],[State]]</f>
        <v>RagiPuducherry</v>
      </c>
      <c r="N319" s="13">
        <v>919.5</v>
      </c>
      <c r="O319" s="13">
        <f>IF(Table2[[#This Row],[Fertilizer(kg)]]="",_xlfn.XLOOKUP(Table2[[#This Row],[crop&amp;state]],'pivot tables'!$O$3:$O$151,'pivot tables'!$P$3:$P$151),Table2[[#This Row],[Fertilizer(kg)]])</f>
        <v>919.5</v>
      </c>
      <c r="P319" s="13">
        <v>2.1</v>
      </c>
      <c r="Q319" s="13">
        <f>IF(Table2[[#This Row],[Pesticide(kg)]]="",_xlfn.XLOOKUP(Table2[[#This Row],[crop&amp;state]],'pivot tables'!$O$3:$O$151,'pivot tables'!$Q$3:$Q$151),Table2[[#This Row],[Pesticide(kg)]])</f>
        <v>2.1</v>
      </c>
      <c r="R319" s="13">
        <v>1.67</v>
      </c>
      <c r="S319" s="13">
        <f>IF(Table2[[#This Row],[Yield]]="",IFERROR(Table2[[#This Row],[Production(Tones)]]/Table2[[#This Row],[Area(hectare)]],""),Table2[[#This Row],[Yield]])</f>
        <v>1.67</v>
      </c>
      <c r="T319" s="13">
        <v>28.225000000000001</v>
      </c>
      <c r="U319" s="13">
        <f>IF(Table2[[#This Row],[Avg_Temperature(°C)]]="",IFERROR((Table2[[#This Row],[Max_Temperature(°C)]]+Table2[[#This Row],[Min_Temperature(°C)]])/2,""),Table2[[#This Row],[Avg_Temperature(°C)]])</f>
        <v>28.225000000000001</v>
      </c>
      <c r="V319" s="13">
        <v>33.061999999999998</v>
      </c>
      <c r="W319" s="13">
        <f>IF(Table2[[#This Row],[Max_Temperature(°C)]]="",_xlfn.XLOOKUP(Table2[[#This Row],[State]],'pivot tables'!$T$2:$T$33,'pivot tables'!$V$2:$V$33),Table2[[#This Row],[Max_Temperature(°C)]])</f>
        <v>33.061999999999998</v>
      </c>
      <c r="X319" s="13">
        <v>24.416</v>
      </c>
      <c r="Y319" s="31">
        <f>IF(Table2[[#This Row],[Min_Temperature(°C)]]="",_xlfn.XLOOKUP(Table2[[#This Row],[State]],'pivot tables'!$T$2:$T$33,'pivot tables'!$W$2:$W$33),Table2[[#This Row],[Min_Temperature(°C)]])</f>
        <v>24.416</v>
      </c>
    </row>
    <row r="320" spans="1:25" x14ac:dyDescent="0.3">
      <c r="A320" s="5" t="s">
        <v>22</v>
      </c>
      <c r="B320" s="4">
        <v>2016</v>
      </c>
      <c r="C320" s="5" t="s">
        <v>120</v>
      </c>
      <c r="D320" s="5" t="str">
        <f>PROPER(TRIM(Table2[[#This Row],[Season]]))</f>
        <v>Summer</v>
      </c>
      <c r="E320" s="5" t="str">
        <f>IF(Table2[[#This Row],[Season]]="",_xlfn.XLOOKUP(Table2[[#This Row],[State]],'pivot tables'!$F$3:$F$33,'pivot tables'!$G$3:$G$33),Table2[[#This Row],[Season]])</f>
        <v>Summer</v>
      </c>
      <c r="F320" s="5" t="s">
        <v>36</v>
      </c>
      <c r="G320" s="16">
        <v>21</v>
      </c>
      <c r="H320" s="16">
        <f>IF(Table2[[#This Row],[Area(hectare)]]="",IFERROR(Table2[[#This Row],[Production(Tones)]]/Table2[[#This Row],[Yield blanks]],""),Table2[[#This Row],[Area(hectare)]])</f>
        <v>21</v>
      </c>
      <c r="I320" s="16">
        <v>26</v>
      </c>
      <c r="J320" s="16">
        <f>IF(Table2[[#This Row],[Production(Tones)]]="",Table2[[#This Row],[Area Blanks]]*Table2[[#This Row],[Yield]],Table2[[#This Row],[Production(Tones)]])</f>
        <v>26</v>
      </c>
      <c r="K320" s="13">
        <v>1391.3</v>
      </c>
      <c r="L320" s="13">
        <f>IF(Table2[[#This Row],[Annual_Rainfall(mm)]]="",_xlfn.XLOOKUP(Table2[[#This Row],[State]],'pivot tables'!$J$3:$J$32,'pivot tables'!$K$3:$K$32),Table2[[#This Row],[Annual_Rainfall(mm)]])</f>
        <v>1391.3</v>
      </c>
      <c r="M320" s="13" t="str">
        <f>Table2[[#This Row],[Crop]]&amp;Table2[[#This Row],[State]]</f>
        <v>RagiPuducherry</v>
      </c>
      <c r="N320" s="13">
        <v>3218.25</v>
      </c>
      <c r="O320" s="13">
        <f>IF(Table2[[#This Row],[Fertilizer(kg)]]="",_xlfn.XLOOKUP(Table2[[#This Row],[crop&amp;state]],'pivot tables'!$O$3:$O$151,'pivot tables'!$P$3:$P$151),Table2[[#This Row],[Fertilizer(kg)]])</f>
        <v>3218.25</v>
      </c>
      <c r="P320" s="13">
        <v>7.35</v>
      </c>
      <c r="Q320" s="13">
        <f>IF(Table2[[#This Row],[Pesticide(kg)]]="",_xlfn.XLOOKUP(Table2[[#This Row],[crop&amp;state]],'pivot tables'!$O$3:$O$151,'pivot tables'!$Q$3:$Q$151),Table2[[#This Row],[Pesticide(kg)]])</f>
        <v>7.35</v>
      </c>
      <c r="R320" s="13">
        <v>1.24</v>
      </c>
      <c r="S320" s="13">
        <f>IF(Table2[[#This Row],[Yield]]="",IFERROR(Table2[[#This Row],[Production(Tones)]]/Table2[[#This Row],[Area(hectare)]],""),Table2[[#This Row],[Yield]])</f>
        <v>1.24</v>
      </c>
      <c r="T320" s="13">
        <v>28.225000000000001</v>
      </c>
      <c r="U320" s="13">
        <f>IF(Table2[[#This Row],[Avg_Temperature(°C)]]="",IFERROR((Table2[[#This Row],[Max_Temperature(°C)]]+Table2[[#This Row],[Min_Temperature(°C)]])/2,""),Table2[[#This Row],[Avg_Temperature(°C)]])</f>
        <v>28.225000000000001</v>
      </c>
      <c r="V320" s="13">
        <v>33.061999999999998</v>
      </c>
      <c r="W320" s="13">
        <f>IF(Table2[[#This Row],[Max_Temperature(°C)]]="",_xlfn.XLOOKUP(Table2[[#This Row],[State]],'pivot tables'!$T$2:$T$33,'pivot tables'!$V$2:$V$33),Table2[[#This Row],[Max_Temperature(°C)]])</f>
        <v>33.061999999999998</v>
      </c>
      <c r="X320" s="13">
        <v>24.416</v>
      </c>
      <c r="Y320" s="31">
        <f>IF(Table2[[#This Row],[Min_Temperature(°C)]]="",_xlfn.XLOOKUP(Table2[[#This Row],[State]],'pivot tables'!$T$2:$T$33,'pivot tables'!$W$2:$W$33),Table2[[#This Row],[Min_Temperature(°C)]])</f>
        <v>24.416</v>
      </c>
    </row>
    <row r="321" spans="1:25" x14ac:dyDescent="0.3">
      <c r="A321" s="5" t="s">
        <v>13</v>
      </c>
      <c r="B321" s="4">
        <v>2016</v>
      </c>
      <c r="C321" s="5" t="s">
        <v>49</v>
      </c>
      <c r="D321" s="5" t="str">
        <f>PROPER(TRIM(Table2[[#This Row],[Season]]))</f>
        <v>Kharif</v>
      </c>
      <c r="E321" s="5" t="str">
        <f>IF(Table2[[#This Row],[Season]]="",_xlfn.XLOOKUP(Table2[[#This Row],[State]],'pivot tables'!$F$3:$F$33,'pivot tables'!$G$3:$G$33),Table2[[#This Row],[Season]])</f>
        <v>Kharif</v>
      </c>
      <c r="F321" s="5" t="s">
        <v>36</v>
      </c>
      <c r="G321" s="16">
        <v>3693</v>
      </c>
      <c r="H321" s="16">
        <f>IF(Table2[[#This Row],[Area(hectare)]]="",IFERROR(Table2[[#This Row],[Production(Tones)]]/Table2[[#This Row],[Yield blanks]],""),Table2[[#This Row],[Area(hectare)]])</f>
        <v>3693</v>
      </c>
      <c r="I321" s="16">
        <v>13151</v>
      </c>
      <c r="J321" s="16">
        <f>IF(Table2[[#This Row],[Production(Tones)]]="",Table2[[#This Row],[Area Blanks]]*Table2[[#This Row],[Yield]],Table2[[#This Row],[Production(Tones)]])</f>
        <v>13151</v>
      </c>
      <c r="K321" s="13">
        <v>1391.3</v>
      </c>
      <c r="L321" s="13">
        <f>IF(Table2[[#This Row],[Annual_Rainfall(mm)]]="",_xlfn.XLOOKUP(Table2[[#This Row],[State]],'pivot tables'!$J$3:$J$32,'pivot tables'!$K$3:$K$32),Table2[[#This Row],[Annual_Rainfall(mm)]])</f>
        <v>1391.3</v>
      </c>
      <c r="M321" s="13" t="str">
        <f>Table2[[#This Row],[Crop]]&amp;Table2[[#This Row],[State]]</f>
        <v>RicePuducherry</v>
      </c>
      <c r="N321" s="13">
        <v>565952.25</v>
      </c>
      <c r="O321" s="13">
        <f>IF(Table2[[#This Row],[Fertilizer(kg)]]="",_xlfn.XLOOKUP(Table2[[#This Row],[crop&amp;state]],'pivot tables'!$O$3:$O$151,'pivot tables'!$P$3:$P$151),Table2[[#This Row],[Fertilizer(kg)]])</f>
        <v>565952.25</v>
      </c>
      <c r="P321" s="13">
        <v>1292.55</v>
      </c>
      <c r="Q321" s="13">
        <f>IF(Table2[[#This Row],[Pesticide(kg)]]="",_xlfn.XLOOKUP(Table2[[#This Row],[crop&amp;state]],'pivot tables'!$O$3:$O$151,'pivot tables'!$Q$3:$Q$151),Table2[[#This Row],[Pesticide(kg)]])</f>
        <v>1292.55</v>
      </c>
      <c r="R321" s="13"/>
      <c r="S321" s="13">
        <f>IF(Table2[[#This Row],[Yield]]="",IFERROR(Table2[[#This Row],[Production(Tones)]]/Table2[[#This Row],[Area(hectare)]],""),Table2[[#This Row],[Yield]])</f>
        <v>3.5610614676414838</v>
      </c>
      <c r="T321" s="13">
        <v>28.225000000000001</v>
      </c>
      <c r="U321" s="13">
        <f>IF(Table2[[#This Row],[Avg_Temperature(°C)]]="",IFERROR((Table2[[#This Row],[Max_Temperature(°C)]]+Table2[[#This Row],[Min_Temperature(°C)]])/2,""),Table2[[#This Row],[Avg_Temperature(°C)]])</f>
        <v>28.225000000000001</v>
      </c>
      <c r="V321" s="13">
        <v>33.061999999999998</v>
      </c>
      <c r="W321" s="13">
        <f>IF(Table2[[#This Row],[Max_Temperature(°C)]]="",_xlfn.XLOOKUP(Table2[[#This Row],[State]],'pivot tables'!$T$2:$T$33,'pivot tables'!$V$2:$V$33),Table2[[#This Row],[Max_Temperature(°C)]])</f>
        <v>33.061999999999998</v>
      </c>
      <c r="X321" s="13">
        <v>24.416</v>
      </c>
      <c r="Y321" s="31">
        <f>IF(Table2[[#This Row],[Min_Temperature(°C)]]="",_xlfn.XLOOKUP(Table2[[#This Row],[State]],'pivot tables'!$T$2:$T$33,'pivot tables'!$W$2:$W$33),Table2[[#This Row],[Min_Temperature(°C)]])</f>
        <v>24.416</v>
      </c>
    </row>
    <row r="322" spans="1:25" x14ac:dyDescent="0.3">
      <c r="A322" s="5" t="s">
        <v>13</v>
      </c>
      <c r="B322" s="4">
        <v>2016</v>
      </c>
      <c r="C322" s="5" t="s">
        <v>27</v>
      </c>
      <c r="D322" s="5" t="str">
        <f>PROPER(TRIM(Table2[[#This Row],[Season]]))</f>
        <v>Rabi</v>
      </c>
      <c r="E322" s="5" t="str">
        <f>IF(Table2[[#This Row],[Season]]="",_xlfn.XLOOKUP(Table2[[#This Row],[State]],'pivot tables'!$F$3:$F$33,'pivot tables'!$G$3:$G$33),Table2[[#This Row],[Season]])</f>
        <v>Rabi</v>
      </c>
      <c r="F322" s="5" t="s">
        <v>36</v>
      </c>
      <c r="G322" s="16"/>
      <c r="H322" s="16">
        <f>IF(Table2[[#This Row],[Area(hectare)]]="",IFERROR(Table2[[#This Row],[Production(Tones)]]/Table2[[#This Row],[Yield blanks]],""),Table2[[#This Row],[Area(hectare)]])</f>
        <v>6698.8652894966544</v>
      </c>
      <c r="I322" s="16">
        <v>23024</v>
      </c>
      <c r="J322" s="16">
        <f>IF(Table2[[#This Row],[Production(Tones)]]="",Table2[[#This Row],[Area Blanks]]*Table2[[#This Row],[Yield]],Table2[[#This Row],[Production(Tones)]])</f>
        <v>23024</v>
      </c>
      <c r="K322" s="13"/>
      <c r="L322" s="13">
        <f>IF(Table2[[#This Row],[Annual_Rainfall(mm)]]="",_xlfn.XLOOKUP(Table2[[#This Row],[State]],'pivot tables'!$J$3:$J$32,'pivot tables'!$K$3:$K$32),Table2[[#This Row],[Annual_Rainfall(mm)]])</f>
        <v>1432.1554838709674</v>
      </c>
      <c r="M322" s="13" t="str">
        <f>Table2[[#This Row],[Crop]]&amp;Table2[[#This Row],[State]]</f>
        <v>RicePuducherry</v>
      </c>
      <c r="N322" s="13">
        <v>1289139</v>
      </c>
      <c r="O322" s="13">
        <f>IF(Table2[[#This Row],[Fertilizer(kg)]]="",_xlfn.XLOOKUP(Table2[[#This Row],[crop&amp;state]],'pivot tables'!$O$3:$O$151,'pivot tables'!$P$3:$P$151),Table2[[#This Row],[Fertilizer(kg)]])</f>
        <v>1289139</v>
      </c>
      <c r="P322" s="13">
        <v>2944.2</v>
      </c>
      <c r="Q322" s="13">
        <f>IF(Table2[[#This Row],[Pesticide(kg)]]="",_xlfn.XLOOKUP(Table2[[#This Row],[crop&amp;state]],'pivot tables'!$O$3:$O$151,'pivot tables'!$Q$3:$Q$151),Table2[[#This Row],[Pesticide(kg)]])</f>
        <v>2944.2</v>
      </c>
      <c r="R322" s="13">
        <v>3.4369999999999998</v>
      </c>
      <c r="S322" s="13">
        <f>IF(Table2[[#This Row],[Yield]]="",IFERROR(Table2[[#This Row],[Production(Tones)]]/Table2[[#This Row],[Area(hectare)]],""),Table2[[#This Row],[Yield]])</f>
        <v>3.4369999999999998</v>
      </c>
      <c r="T322" s="13">
        <v>28.225000000000001</v>
      </c>
      <c r="U322" s="13">
        <f>IF(Table2[[#This Row],[Avg_Temperature(°C)]]="",IFERROR((Table2[[#This Row],[Max_Temperature(°C)]]+Table2[[#This Row],[Min_Temperature(°C)]])/2,""),Table2[[#This Row],[Avg_Temperature(°C)]])</f>
        <v>28.225000000000001</v>
      </c>
      <c r="V322" s="13">
        <v>33.061999999999998</v>
      </c>
      <c r="W322" s="13">
        <f>IF(Table2[[#This Row],[Max_Temperature(°C)]]="",_xlfn.XLOOKUP(Table2[[#This Row],[State]],'pivot tables'!$T$2:$T$33,'pivot tables'!$V$2:$V$33),Table2[[#This Row],[Max_Temperature(°C)]])</f>
        <v>33.061999999999998</v>
      </c>
      <c r="X322" s="13">
        <v>24.416</v>
      </c>
      <c r="Y322" s="31">
        <f>IF(Table2[[#This Row],[Min_Temperature(°C)]]="",_xlfn.XLOOKUP(Table2[[#This Row],[State]],'pivot tables'!$T$2:$T$33,'pivot tables'!$W$2:$W$33),Table2[[#This Row],[Min_Temperature(°C)]])</f>
        <v>24.416</v>
      </c>
    </row>
    <row r="323" spans="1:25" x14ac:dyDescent="0.3">
      <c r="A323" s="5" t="s">
        <v>13</v>
      </c>
      <c r="B323" s="4">
        <v>2016</v>
      </c>
      <c r="C323" s="5" t="s">
        <v>120</v>
      </c>
      <c r="D323" s="5" t="str">
        <f>PROPER(TRIM(Table2[[#This Row],[Season]]))</f>
        <v>Summer</v>
      </c>
      <c r="E323" s="5" t="str">
        <f>IF(Table2[[#This Row],[Season]]="",_xlfn.XLOOKUP(Table2[[#This Row],[State]],'pivot tables'!$F$3:$F$33,'pivot tables'!$G$3:$G$33),Table2[[#This Row],[Season]])</f>
        <v>Summer</v>
      </c>
      <c r="F323" s="5" t="s">
        <v>36</v>
      </c>
      <c r="G323" s="16">
        <v>4100</v>
      </c>
      <c r="H323" s="16">
        <f>IF(Table2[[#This Row],[Area(hectare)]]="",IFERROR(Table2[[#This Row],[Production(Tones)]]/Table2[[#This Row],[Yield blanks]],""),Table2[[#This Row],[Area(hectare)]])</f>
        <v>4100</v>
      </c>
      <c r="I323" s="16">
        <v>15989</v>
      </c>
      <c r="J323" s="16">
        <f>IF(Table2[[#This Row],[Production(Tones)]]="",Table2[[#This Row],[Area Blanks]]*Table2[[#This Row],[Yield]],Table2[[#This Row],[Production(Tones)]])</f>
        <v>15989</v>
      </c>
      <c r="K323" s="13">
        <v>1391.3</v>
      </c>
      <c r="L323" s="13">
        <f>IF(Table2[[#This Row],[Annual_Rainfall(mm)]]="",_xlfn.XLOOKUP(Table2[[#This Row],[State]],'pivot tables'!$J$3:$J$32,'pivot tables'!$K$3:$K$32),Table2[[#This Row],[Annual_Rainfall(mm)]])</f>
        <v>1391.3</v>
      </c>
      <c r="M323" s="13" t="str">
        <f>Table2[[#This Row],[Crop]]&amp;Table2[[#This Row],[State]]</f>
        <v>RicePuducherry</v>
      </c>
      <c r="N323" s="13">
        <v>628325</v>
      </c>
      <c r="O323" s="13">
        <f>IF(Table2[[#This Row],[Fertilizer(kg)]]="",_xlfn.XLOOKUP(Table2[[#This Row],[crop&amp;state]],'pivot tables'!$O$3:$O$151,'pivot tables'!$P$3:$P$151),Table2[[#This Row],[Fertilizer(kg)]])</f>
        <v>628325</v>
      </c>
      <c r="P323" s="13">
        <v>1435</v>
      </c>
      <c r="Q323" s="13">
        <f>IF(Table2[[#This Row],[Pesticide(kg)]]="",_xlfn.XLOOKUP(Table2[[#This Row],[crop&amp;state]],'pivot tables'!$O$3:$O$151,'pivot tables'!$Q$3:$Q$151),Table2[[#This Row],[Pesticide(kg)]])</f>
        <v>1435</v>
      </c>
      <c r="R323" s="13">
        <v>2.5350000000000001</v>
      </c>
      <c r="S323" s="13">
        <f>IF(Table2[[#This Row],[Yield]]="",IFERROR(Table2[[#This Row],[Production(Tones)]]/Table2[[#This Row],[Area(hectare)]],""),Table2[[#This Row],[Yield]])</f>
        <v>2.5350000000000001</v>
      </c>
      <c r="T323" s="13">
        <v>28.225000000000001</v>
      </c>
      <c r="U323" s="13">
        <f>IF(Table2[[#This Row],[Avg_Temperature(°C)]]="",IFERROR((Table2[[#This Row],[Max_Temperature(°C)]]+Table2[[#This Row],[Min_Temperature(°C)]])/2,""),Table2[[#This Row],[Avg_Temperature(°C)]])</f>
        <v>28.225000000000001</v>
      </c>
      <c r="V323" s="13">
        <v>33.061999999999998</v>
      </c>
      <c r="W323" s="13">
        <f>IF(Table2[[#This Row],[Max_Temperature(°C)]]="",_xlfn.XLOOKUP(Table2[[#This Row],[State]],'pivot tables'!$T$2:$T$33,'pivot tables'!$V$2:$V$33),Table2[[#This Row],[Max_Temperature(°C)]])</f>
        <v>33.061999999999998</v>
      </c>
      <c r="X323" s="13">
        <v>24.416</v>
      </c>
      <c r="Y323" s="31">
        <f>IF(Table2[[#This Row],[Min_Temperature(°C)]]="",_xlfn.XLOOKUP(Table2[[#This Row],[State]],'pivot tables'!$T$2:$T$33,'pivot tables'!$W$2:$W$33),Table2[[#This Row],[Min_Temperature(°C)]])</f>
        <v>24.416</v>
      </c>
    </row>
    <row r="324" spans="1:25" x14ac:dyDescent="0.3">
      <c r="A324" s="5" t="s">
        <v>18</v>
      </c>
      <c r="B324" s="4">
        <v>2016</v>
      </c>
      <c r="C324" s="5" t="s">
        <v>49</v>
      </c>
      <c r="D324" s="5" t="str">
        <f>PROPER(TRIM(Table2[[#This Row],[Season]]))</f>
        <v>Kharif</v>
      </c>
      <c r="E324" s="5" t="str">
        <f>IF(Table2[[#This Row],[Season]]="",_xlfn.XLOOKUP(Table2[[#This Row],[State]],'pivot tables'!$F$3:$F$33,'pivot tables'!$G$3:$G$33),Table2[[#This Row],[Season]])</f>
        <v>Kharif</v>
      </c>
      <c r="F324" s="5" t="s">
        <v>36</v>
      </c>
      <c r="G324" s="16">
        <v>1677</v>
      </c>
      <c r="H324" s="16">
        <f>IF(Table2[[#This Row],[Area(hectare)]]="",IFERROR(Table2[[#This Row],[Production(Tones)]]/Table2[[#This Row],[Yield blanks]],""),Table2[[#This Row],[Area(hectare)]])</f>
        <v>1677</v>
      </c>
      <c r="I324" s="16">
        <v>209625</v>
      </c>
      <c r="J324" s="16">
        <f>IF(Table2[[#This Row],[Production(Tones)]]="",Table2[[#This Row],[Area Blanks]]*Table2[[#This Row],[Yield]],Table2[[#This Row],[Production(Tones)]])</f>
        <v>209625</v>
      </c>
      <c r="K324" s="13">
        <v>1391.3</v>
      </c>
      <c r="L324" s="13">
        <f>IF(Table2[[#This Row],[Annual_Rainfall(mm)]]="",_xlfn.XLOOKUP(Table2[[#This Row],[State]],'pivot tables'!$J$3:$J$32,'pivot tables'!$K$3:$K$32),Table2[[#This Row],[Annual_Rainfall(mm)]])</f>
        <v>1391.3</v>
      </c>
      <c r="M324" s="13" t="str">
        <f>Table2[[#This Row],[Crop]]&amp;Table2[[#This Row],[State]]</f>
        <v>SugarcanePuducherry</v>
      </c>
      <c r="N324" s="13">
        <v>257000.25</v>
      </c>
      <c r="O324" s="13">
        <f>IF(Table2[[#This Row],[Fertilizer(kg)]]="",_xlfn.XLOOKUP(Table2[[#This Row],[crop&amp;state]],'pivot tables'!$O$3:$O$151,'pivot tables'!$P$3:$P$151),Table2[[#This Row],[Fertilizer(kg)]])</f>
        <v>257000.25</v>
      </c>
      <c r="P324" s="13">
        <v>586.95000000000005</v>
      </c>
      <c r="Q324" s="13">
        <f>IF(Table2[[#This Row],[Pesticide(kg)]]="",_xlfn.XLOOKUP(Table2[[#This Row],[crop&amp;state]],'pivot tables'!$O$3:$O$151,'pivot tables'!$Q$3:$Q$151),Table2[[#This Row],[Pesticide(kg)]])</f>
        <v>586.95000000000005</v>
      </c>
      <c r="R324" s="13">
        <v>125</v>
      </c>
      <c r="S324" s="13">
        <f>IF(Table2[[#This Row],[Yield]]="",IFERROR(Table2[[#This Row],[Production(Tones)]]/Table2[[#This Row],[Area(hectare)]],""),Table2[[#This Row],[Yield]])</f>
        <v>125</v>
      </c>
      <c r="T324" s="13" t="s">
        <v>193</v>
      </c>
      <c r="U324" s="13" t="str">
        <f>IF(Table2[[#This Row],[Avg_Temperature(°C)]]="",IFERROR((Table2[[#This Row],[Max_Temperature(°C)]]+Table2[[#This Row],[Min_Temperature(°C)]])/2,""),Table2[[#This Row],[Avg_Temperature(°C)]])</f>
        <v xml:space="preserve"> 28.225 </v>
      </c>
      <c r="V324" s="13">
        <v>33.061999999999998</v>
      </c>
      <c r="W324" s="13">
        <f>IF(Table2[[#This Row],[Max_Temperature(°C)]]="",_xlfn.XLOOKUP(Table2[[#This Row],[State]],'pivot tables'!$T$2:$T$33,'pivot tables'!$V$2:$V$33),Table2[[#This Row],[Max_Temperature(°C)]])</f>
        <v>33.061999999999998</v>
      </c>
      <c r="X324" s="13">
        <v>24.416</v>
      </c>
      <c r="Y324" s="31">
        <f>IF(Table2[[#This Row],[Min_Temperature(°C)]]="",_xlfn.XLOOKUP(Table2[[#This Row],[State]],'pivot tables'!$T$2:$T$33,'pivot tables'!$W$2:$W$33),Table2[[#This Row],[Min_Temperature(°C)]])</f>
        <v>24.416</v>
      </c>
    </row>
    <row r="325" spans="1:25" x14ac:dyDescent="0.3">
      <c r="A325" s="5" t="s">
        <v>32</v>
      </c>
      <c r="B325" s="4">
        <v>2016</v>
      </c>
      <c r="C325" s="5" t="s">
        <v>49</v>
      </c>
      <c r="D325" s="5" t="str">
        <f>PROPER(TRIM(Table2[[#This Row],[Season]]))</f>
        <v>Kharif</v>
      </c>
      <c r="E325" s="5" t="str">
        <f>IF(Table2[[#This Row],[Season]]="",_xlfn.XLOOKUP(Table2[[#This Row],[State]],'pivot tables'!$F$3:$F$33,'pivot tables'!$G$3:$G$33),Table2[[#This Row],[Season]])</f>
        <v>Kharif</v>
      </c>
      <c r="F325" s="5" t="s">
        <v>36</v>
      </c>
      <c r="G325" s="16">
        <v>15</v>
      </c>
      <c r="H325" s="16">
        <f>IF(Table2[[#This Row],[Area(hectare)]]="",IFERROR(Table2[[#This Row],[Production(Tones)]]/Table2[[#This Row],[Yield blanks]],""),Table2[[#This Row],[Area(hectare)]])</f>
        <v>15</v>
      </c>
      <c r="I325" s="16">
        <v>21</v>
      </c>
      <c r="J325" s="16">
        <f>IF(Table2[[#This Row],[Production(Tones)]]="",Table2[[#This Row],[Area Blanks]]*Table2[[#This Row],[Yield]],Table2[[#This Row],[Production(Tones)]])</f>
        <v>21</v>
      </c>
      <c r="K325" s="13" t="s">
        <v>194</v>
      </c>
      <c r="L325" s="13" t="str">
        <f>IF(Table2[[#This Row],[Annual_Rainfall(mm)]]="",_xlfn.XLOOKUP(Table2[[#This Row],[State]],'pivot tables'!$J$3:$J$32,'pivot tables'!$K$3:$K$32),Table2[[#This Row],[Annual_Rainfall(mm)]])</f>
        <v xml:space="preserve"> 1391.3 </v>
      </c>
      <c r="M325" s="13" t="str">
        <f>Table2[[#This Row],[Crop]]&amp;Table2[[#This Row],[State]]</f>
        <v>UradPuducherry</v>
      </c>
      <c r="N325" s="13">
        <v>2298.75</v>
      </c>
      <c r="O325" s="13">
        <f>IF(Table2[[#This Row],[Fertilizer(kg)]]="",_xlfn.XLOOKUP(Table2[[#This Row],[crop&amp;state]],'pivot tables'!$O$3:$O$151,'pivot tables'!$P$3:$P$151),Table2[[#This Row],[Fertilizer(kg)]])</f>
        <v>2298.75</v>
      </c>
      <c r="P325" s="13">
        <v>5.25</v>
      </c>
      <c r="Q325" s="13">
        <f>IF(Table2[[#This Row],[Pesticide(kg)]]="",_xlfn.XLOOKUP(Table2[[#This Row],[crop&amp;state]],'pivot tables'!$O$3:$O$151,'pivot tables'!$Q$3:$Q$151),Table2[[#This Row],[Pesticide(kg)]])</f>
        <v>5.25</v>
      </c>
      <c r="R325" s="13">
        <v>1.4</v>
      </c>
      <c r="S325" s="13">
        <f>IF(Table2[[#This Row],[Yield]]="",IFERROR(Table2[[#This Row],[Production(Tones)]]/Table2[[#This Row],[Area(hectare)]],""),Table2[[#This Row],[Yield]])</f>
        <v>1.4</v>
      </c>
      <c r="T325" s="13">
        <v>28.225000000000001</v>
      </c>
      <c r="U325" s="13">
        <f>IF(Table2[[#This Row],[Avg_Temperature(°C)]]="",IFERROR((Table2[[#This Row],[Max_Temperature(°C)]]+Table2[[#This Row],[Min_Temperature(°C)]])/2,""),Table2[[#This Row],[Avg_Temperature(°C)]])</f>
        <v>28.225000000000001</v>
      </c>
      <c r="V325" s="13">
        <v>33.061999999999998</v>
      </c>
      <c r="W325" s="13">
        <f>IF(Table2[[#This Row],[Max_Temperature(°C)]]="",_xlfn.XLOOKUP(Table2[[#This Row],[State]],'pivot tables'!$T$2:$T$33,'pivot tables'!$V$2:$V$33),Table2[[#This Row],[Max_Temperature(°C)]])</f>
        <v>33.061999999999998</v>
      </c>
      <c r="X325" s="13">
        <v>24.416</v>
      </c>
      <c r="Y325" s="31">
        <f>IF(Table2[[#This Row],[Min_Temperature(°C)]]="",_xlfn.XLOOKUP(Table2[[#This Row],[State]],'pivot tables'!$T$2:$T$33,'pivot tables'!$W$2:$W$33),Table2[[#This Row],[Min_Temperature(°C)]])</f>
        <v>24.416</v>
      </c>
    </row>
    <row r="326" spans="1:25" x14ac:dyDescent="0.3">
      <c r="A326" s="5" t="s">
        <v>32</v>
      </c>
      <c r="B326" s="4">
        <v>2016</v>
      </c>
      <c r="C326" s="5" t="s">
        <v>27</v>
      </c>
      <c r="D326" s="5" t="str">
        <f>PROPER(TRIM(Table2[[#This Row],[Season]]))</f>
        <v>Rabi</v>
      </c>
      <c r="E326" s="5" t="str">
        <f>IF(Table2[[#This Row],[Season]]="",_xlfn.XLOOKUP(Table2[[#This Row],[State]],'pivot tables'!$F$3:$F$33,'pivot tables'!$G$3:$G$33),Table2[[#This Row],[Season]])</f>
        <v>Rabi</v>
      </c>
      <c r="F326" s="5" t="s">
        <v>36</v>
      </c>
      <c r="G326" s="16">
        <v>335</v>
      </c>
      <c r="H326" s="16">
        <f>IF(Table2[[#This Row],[Area(hectare)]]="",IFERROR(Table2[[#This Row],[Production(Tones)]]/Table2[[#This Row],[Yield blanks]],""),Table2[[#This Row],[Area(hectare)]])</f>
        <v>335</v>
      </c>
      <c r="I326" s="16">
        <v>318</v>
      </c>
      <c r="J326" s="16">
        <f>IF(Table2[[#This Row],[Production(Tones)]]="",Table2[[#This Row],[Area Blanks]]*Table2[[#This Row],[Yield]],Table2[[#This Row],[Production(Tones)]])</f>
        <v>318</v>
      </c>
      <c r="K326" s="13">
        <v>1391.3</v>
      </c>
      <c r="L326" s="13">
        <f>IF(Table2[[#This Row],[Annual_Rainfall(mm)]]="",_xlfn.XLOOKUP(Table2[[#This Row],[State]],'pivot tables'!$J$3:$J$32,'pivot tables'!$K$3:$K$32),Table2[[#This Row],[Annual_Rainfall(mm)]])</f>
        <v>1391.3</v>
      </c>
      <c r="M326" s="13" t="str">
        <f>Table2[[#This Row],[Crop]]&amp;Table2[[#This Row],[State]]</f>
        <v>UradPuducherry</v>
      </c>
      <c r="N326" s="13">
        <v>51338.75</v>
      </c>
      <c r="O326" s="13">
        <f>IF(Table2[[#This Row],[Fertilizer(kg)]]="",_xlfn.XLOOKUP(Table2[[#This Row],[crop&amp;state]],'pivot tables'!$O$3:$O$151,'pivot tables'!$P$3:$P$151),Table2[[#This Row],[Fertilizer(kg)]])</f>
        <v>51338.75</v>
      </c>
      <c r="P326" s="13">
        <v>117.25</v>
      </c>
      <c r="Q326" s="13">
        <f>IF(Table2[[#This Row],[Pesticide(kg)]]="",_xlfn.XLOOKUP(Table2[[#This Row],[crop&amp;state]],'pivot tables'!$O$3:$O$151,'pivot tables'!$Q$3:$Q$151),Table2[[#This Row],[Pesticide(kg)]])</f>
        <v>117.25</v>
      </c>
      <c r="R326" s="13">
        <v>0.74</v>
      </c>
      <c r="S326" s="13">
        <f>IF(Table2[[#This Row],[Yield]]="",IFERROR(Table2[[#This Row],[Production(Tones)]]/Table2[[#This Row],[Area(hectare)]],""),Table2[[#This Row],[Yield]])</f>
        <v>0.74</v>
      </c>
      <c r="T326" s="13">
        <v>28.225000000000001</v>
      </c>
      <c r="U326" s="13">
        <f>IF(Table2[[#This Row],[Avg_Temperature(°C)]]="",IFERROR((Table2[[#This Row],[Max_Temperature(°C)]]+Table2[[#This Row],[Min_Temperature(°C)]])/2,""),Table2[[#This Row],[Avg_Temperature(°C)]])</f>
        <v>28.225000000000001</v>
      </c>
      <c r="V326" s="13">
        <v>33.061999999999998</v>
      </c>
      <c r="W326" s="13">
        <f>IF(Table2[[#This Row],[Max_Temperature(°C)]]="",_xlfn.XLOOKUP(Table2[[#This Row],[State]],'pivot tables'!$T$2:$T$33,'pivot tables'!$V$2:$V$33),Table2[[#This Row],[Max_Temperature(°C)]])</f>
        <v>33.061999999999998</v>
      </c>
      <c r="X326" s="13" t="s">
        <v>195</v>
      </c>
      <c r="Y326" s="31" t="str">
        <f>IF(Table2[[#This Row],[Min_Temperature(°C)]]="",_xlfn.XLOOKUP(Table2[[#This Row],[State]],'pivot tables'!$T$2:$T$33,'pivot tables'!$W$2:$W$33),Table2[[#This Row],[Min_Temperature(°C)]])</f>
        <v xml:space="preserve"> 24.416 </v>
      </c>
    </row>
    <row r="327" spans="1:25" x14ac:dyDescent="0.3">
      <c r="A327" s="5" t="s">
        <v>32</v>
      </c>
      <c r="B327" s="4">
        <v>2016</v>
      </c>
      <c r="C327" s="5" t="s">
        <v>120</v>
      </c>
      <c r="D327" s="5" t="str">
        <f>PROPER(TRIM(Table2[[#This Row],[Season]]))</f>
        <v>Summer</v>
      </c>
      <c r="E327" s="5" t="str">
        <f>IF(Table2[[#This Row],[Season]]="",_xlfn.XLOOKUP(Table2[[#This Row],[State]],'pivot tables'!$F$3:$F$33,'pivot tables'!$G$3:$G$33),Table2[[#This Row],[Season]])</f>
        <v>Summer</v>
      </c>
      <c r="F327" s="5" t="s">
        <v>36</v>
      </c>
      <c r="G327" s="16">
        <v>402</v>
      </c>
      <c r="H327" s="16">
        <f>IF(Table2[[#This Row],[Area(hectare)]]="",IFERROR(Table2[[#This Row],[Production(Tones)]]/Table2[[#This Row],[Yield blanks]],""),Table2[[#This Row],[Area(hectare)]])</f>
        <v>402</v>
      </c>
      <c r="I327" s="16">
        <v>106</v>
      </c>
      <c r="J327" s="16">
        <f>IF(Table2[[#This Row],[Production(Tones)]]="",Table2[[#This Row],[Area Blanks]]*Table2[[#This Row],[Yield]],Table2[[#This Row],[Production(Tones)]])</f>
        <v>106</v>
      </c>
      <c r="K327" s="13">
        <v>1391.3</v>
      </c>
      <c r="L327" s="13">
        <f>IF(Table2[[#This Row],[Annual_Rainfall(mm)]]="",_xlfn.XLOOKUP(Table2[[#This Row],[State]],'pivot tables'!$J$3:$J$32,'pivot tables'!$K$3:$K$32),Table2[[#This Row],[Annual_Rainfall(mm)]])</f>
        <v>1391.3</v>
      </c>
      <c r="M327" s="13" t="str">
        <f>Table2[[#This Row],[Crop]]&amp;Table2[[#This Row],[State]]</f>
        <v>UradPuducherry</v>
      </c>
      <c r="N327" s="13">
        <v>61606.5</v>
      </c>
      <c r="O327" s="13">
        <f>IF(Table2[[#This Row],[Fertilizer(kg)]]="",_xlfn.XLOOKUP(Table2[[#This Row],[crop&amp;state]],'pivot tables'!$O$3:$O$151,'pivot tables'!$P$3:$P$151),Table2[[#This Row],[Fertilizer(kg)]])</f>
        <v>61606.5</v>
      </c>
      <c r="P327" s="13">
        <v>140.69999999999999</v>
      </c>
      <c r="Q327" s="13">
        <f>IF(Table2[[#This Row],[Pesticide(kg)]]="",_xlfn.XLOOKUP(Table2[[#This Row],[crop&amp;state]],'pivot tables'!$O$3:$O$151,'pivot tables'!$Q$3:$Q$151),Table2[[#This Row],[Pesticide(kg)]])</f>
        <v>140.69999999999999</v>
      </c>
      <c r="R327" s="13">
        <v>0.43</v>
      </c>
      <c r="S327" s="13">
        <f>IF(Table2[[#This Row],[Yield]]="",IFERROR(Table2[[#This Row],[Production(Tones)]]/Table2[[#This Row],[Area(hectare)]],""),Table2[[#This Row],[Yield]])</f>
        <v>0.43</v>
      </c>
      <c r="T327" s="13">
        <v>28.225000000000001</v>
      </c>
      <c r="U327" s="13">
        <f>IF(Table2[[#This Row],[Avg_Temperature(°C)]]="",IFERROR((Table2[[#This Row],[Max_Temperature(°C)]]+Table2[[#This Row],[Min_Temperature(°C)]])/2,""),Table2[[#This Row],[Avg_Temperature(°C)]])</f>
        <v>28.225000000000001</v>
      </c>
      <c r="V327" s="13">
        <v>33.061999999999998</v>
      </c>
      <c r="W327" s="13">
        <f>IF(Table2[[#This Row],[Max_Temperature(°C)]]="",_xlfn.XLOOKUP(Table2[[#This Row],[State]],'pivot tables'!$T$2:$T$33,'pivot tables'!$V$2:$V$33),Table2[[#This Row],[Max_Temperature(°C)]])</f>
        <v>33.061999999999998</v>
      </c>
      <c r="X327" s="13">
        <v>24.416</v>
      </c>
      <c r="Y327" s="31">
        <f>IF(Table2[[#This Row],[Min_Temperature(°C)]]="",_xlfn.XLOOKUP(Table2[[#This Row],[State]],'pivot tables'!$T$2:$T$33,'pivot tables'!$W$2:$W$33),Table2[[#This Row],[Min_Temperature(°C)]])</f>
        <v>24.416</v>
      </c>
    </row>
    <row r="328" spans="1:25" x14ac:dyDescent="0.3">
      <c r="A328" s="5" t="s">
        <v>13</v>
      </c>
      <c r="B328" s="4">
        <v>2016</v>
      </c>
      <c r="C328" s="5" t="s">
        <v>176</v>
      </c>
      <c r="D328" s="5" t="str">
        <f>PROPER(TRIM(Table2[[#This Row],[Season]]))</f>
        <v>Autumn</v>
      </c>
      <c r="E328" s="5" t="str">
        <f>IF(Table2[[#This Row],[Season]]="",_xlfn.XLOOKUP(Table2[[#This Row],[State]],'pivot tables'!$F$3:$F$33,'pivot tables'!$G$3:$G$33),Table2[[#This Row],[Season]])</f>
        <v>Autumn</v>
      </c>
      <c r="F328" s="5" t="s">
        <v>15</v>
      </c>
      <c r="G328" s="16">
        <v>168044</v>
      </c>
      <c r="H328" s="16">
        <f>IF(Table2[[#This Row],[Area(hectare)]]="",IFERROR(Table2[[#This Row],[Production(Tones)]]/Table2[[#This Row],[Yield blanks]],""),Table2[[#This Row],[Area(hectare)]])</f>
        <v>168044</v>
      </c>
      <c r="I328" s="16">
        <v>228206</v>
      </c>
      <c r="J328" s="16">
        <f>IF(Table2[[#This Row],[Production(Tones)]]="",Table2[[#This Row],[Area Blanks]]*Table2[[#This Row],[Yield]],Table2[[#This Row],[Production(Tones)]])</f>
        <v>228206</v>
      </c>
      <c r="K328" s="13">
        <v>2296.8000000000002</v>
      </c>
      <c r="L328" s="13">
        <f>IF(Table2[[#This Row],[Annual_Rainfall(mm)]]="",_xlfn.XLOOKUP(Table2[[#This Row],[State]],'pivot tables'!$J$3:$J$32,'pivot tables'!$K$3:$K$32),Table2[[#This Row],[Annual_Rainfall(mm)]])</f>
        <v>2296.8000000000002</v>
      </c>
      <c r="M328" s="13" t="str">
        <f>Table2[[#This Row],[Crop]]&amp;Table2[[#This Row],[State]]</f>
        <v>RiceAssam</v>
      </c>
      <c r="N328" s="13">
        <v>25752743</v>
      </c>
      <c r="O328" s="13">
        <f>IF(Table2[[#This Row],[Fertilizer(kg)]]="",_xlfn.XLOOKUP(Table2[[#This Row],[crop&amp;state]],'pivot tables'!$O$3:$O$151,'pivot tables'!$P$3:$P$151),Table2[[#This Row],[Fertilizer(kg)]])</f>
        <v>25752743</v>
      </c>
      <c r="P328" s="13">
        <v>58815.4</v>
      </c>
      <c r="Q328" s="13">
        <f>IF(Table2[[#This Row],[Pesticide(kg)]]="",_xlfn.XLOOKUP(Table2[[#This Row],[crop&amp;state]],'pivot tables'!$O$3:$O$151,'pivot tables'!$Q$3:$Q$151),Table2[[#This Row],[Pesticide(kg)]])</f>
        <v>58815.4</v>
      </c>
      <c r="R328" s="13">
        <v>1.405</v>
      </c>
      <c r="S328" s="13">
        <f>IF(Table2[[#This Row],[Yield]]="",IFERROR(Table2[[#This Row],[Production(Tones)]]/Table2[[#This Row],[Area(hectare)]],""),Table2[[#This Row],[Yield]])</f>
        <v>1.405</v>
      </c>
      <c r="T328" s="13"/>
      <c r="U328" s="13">
        <f>IF(Table2[[#This Row],[Avg_Temperature(°C)]]="",IFERROR((Table2[[#This Row],[Max_Temperature(°C)]]+Table2[[#This Row],[Min_Temperature(°C)]])/2,""),Table2[[#This Row],[Avg_Temperature(°C)]])</f>
        <v>25.3565</v>
      </c>
      <c r="V328" s="13">
        <v>33.347000000000001</v>
      </c>
      <c r="W328" s="13">
        <f>IF(Table2[[#This Row],[Max_Temperature(°C)]]="",_xlfn.XLOOKUP(Table2[[#This Row],[State]],'pivot tables'!$T$2:$T$33,'pivot tables'!$V$2:$V$33),Table2[[#This Row],[Max_Temperature(°C)]])</f>
        <v>33.347000000000001</v>
      </c>
      <c r="X328" s="13">
        <v>17.366</v>
      </c>
      <c r="Y328" s="31">
        <f>IF(Table2[[#This Row],[Min_Temperature(°C)]]="",_xlfn.XLOOKUP(Table2[[#This Row],[State]],'pivot tables'!$T$2:$T$33,'pivot tables'!$W$2:$W$33),Table2[[#This Row],[Min_Temperature(°C)]])</f>
        <v>17.366</v>
      </c>
    </row>
    <row r="329" spans="1:25" x14ac:dyDescent="0.3">
      <c r="A329" s="5" t="s">
        <v>13</v>
      </c>
      <c r="B329" s="4">
        <v>2016</v>
      </c>
      <c r="C329" s="5" t="s">
        <v>120</v>
      </c>
      <c r="D329" s="5" t="str">
        <f>PROPER(TRIM(Table2[[#This Row],[Season]]))</f>
        <v>Summer</v>
      </c>
      <c r="E329" s="5" t="str">
        <f>IF(Table2[[#This Row],[Season]]="",_xlfn.XLOOKUP(Table2[[#This Row],[State]],'pivot tables'!$F$3:$F$33,'pivot tables'!$G$3:$G$33),Table2[[#This Row],[Season]])</f>
        <v>Summer</v>
      </c>
      <c r="F329" s="5" t="s">
        <v>15</v>
      </c>
      <c r="G329" s="16">
        <v>408132</v>
      </c>
      <c r="H329" s="16">
        <f>IF(Table2[[#This Row],[Area(hectare)]]="",IFERROR(Table2[[#This Row],[Production(Tones)]]/Table2[[#This Row],[Yield blanks]],""),Table2[[#This Row],[Area(hectare)]])</f>
        <v>408132</v>
      </c>
      <c r="I329" s="16">
        <v>1131872</v>
      </c>
      <c r="J329" s="16">
        <f>IF(Table2[[#This Row],[Production(Tones)]]="",Table2[[#This Row],[Area Blanks]]*Table2[[#This Row],[Yield]],Table2[[#This Row],[Production(Tones)]])</f>
        <v>1131872</v>
      </c>
      <c r="K329" s="13">
        <v>2296.8000000000002</v>
      </c>
      <c r="L329" s="13">
        <f>IF(Table2[[#This Row],[Annual_Rainfall(mm)]]="",_xlfn.XLOOKUP(Table2[[#This Row],[State]],'pivot tables'!$J$3:$J$32,'pivot tables'!$K$3:$K$32),Table2[[#This Row],[Annual_Rainfall(mm)]])</f>
        <v>2296.8000000000002</v>
      </c>
      <c r="M329" s="13" t="str">
        <f>Table2[[#This Row],[Crop]]&amp;Table2[[#This Row],[State]]</f>
        <v>RiceAssam</v>
      </c>
      <c r="N329" s="13">
        <v>62546229</v>
      </c>
      <c r="O329" s="13">
        <f>IF(Table2[[#This Row],[Fertilizer(kg)]]="",_xlfn.XLOOKUP(Table2[[#This Row],[crop&amp;state]],'pivot tables'!$O$3:$O$151,'pivot tables'!$P$3:$P$151),Table2[[#This Row],[Fertilizer(kg)]])</f>
        <v>62546229</v>
      </c>
      <c r="P329" s="13">
        <v>142846.20000000001</v>
      </c>
      <c r="Q329" s="13">
        <f>IF(Table2[[#This Row],[Pesticide(kg)]]="",_xlfn.XLOOKUP(Table2[[#This Row],[crop&amp;state]],'pivot tables'!$O$3:$O$151,'pivot tables'!$Q$3:$Q$151),Table2[[#This Row],[Pesticide(kg)]])</f>
        <v>142846.20000000001</v>
      </c>
      <c r="R329" s="13">
        <v>2.4129999999999998</v>
      </c>
      <c r="S329" s="13">
        <f>IF(Table2[[#This Row],[Yield]]="",IFERROR(Table2[[#This Row],[Production(Tones)]]/Table2[[#This Row],[Area(hectare)]],""),Table2[[#This Row],[Yield]])</f>
        <v>2.4129999999999998</v>
      </c>
      <c r="T329" s="13">
        <v>24.920999999999999</v>
      </c>
      <c r="U329" s="13">
        <f>IF(Table2[[#This Row],[Avg_Temperature(°C)]]="",IFERROR((Table2[[#This Row],[Max_Temperature(°C)]]+Table2[[#This Row],[Min_Temperature(°C)]])/2,""),Table2[[#This Row],[Avg_Temperature(°C)]])</f>
        <v>24.920999999999999</v>
      </c>
      <c r="V329" s="13">
        <v>33.347000000000001</v>
      </c>
      <c r="W329" s="13">
        <f>IF(Table2[[#This Row],[Max_Temperature(°C)]]="",_xlfn.XLOOKUP(Table2[[#This Row],[State]],'pivot tables'!$T$2:$T$33,'pivot tables'!$V$2:$V$33),Table2[[#This Row],[Max_Temperature(°C)]])</f>
        <v>33.347000000000001</v>
      </c>
      <c r="X329" s="13">
        <v>17.366</v>
      </c>
      <c r="Y329" s="31">
        <f>IF(Table2[[#This Row],[Min_Temperature(°C)]]="",_xlfn.XLOOKUP(Table2[[#This Row],[State]],'pivot tables'!$T$2:$T$33,'pivot tables'!$W$2:$W$33),Table2[[#This Row],[Min_Temperature(°C)]])</f>
        <v>17.366</v>
      </c>
    </row>
    <row r="330" spans="1:25" x14ac:dyDescent="0.3">
      <c r="A330" s="5" t="s">
        <v>13</v>
      </c>
      <c r="B330" s="4">
        <v>2016</v>
      </c>
      <c r="C330" s="5" t="s">
        <v>324</v>
      </c>
      <c r="D330" s="5" t="str">
        <f>PROPER(TRIM(Table2[[#This Row],[Season]]))</f>
        <v>Winter</v>
      </c>
      <c r="E330" s="5" t="str">
        <f>IF(Table2[[#This Row],[Season]]="",_xlfn.XLOOKUP(Table2[[#This Row],[State]],'pivot tables'!$F$3:$F$33,'pivot tables'!$G$3:$G$33),Table2[[#This Row],[Season]])</f>
        <v>Winter</v>
      </c>
      <c r="F330" s="5" t="s">
        <v>15</v>
      </c>
      <c r="G330" s="16">
        <v>1890960</v>
      </c>
      <c r="H330" s="16">
        <f>IF(Table2[[#This Row],[Area(hectare)]]="",IFERROR(Table2[[#This Row],[Production(Tones)]]/Table2[[#This Row],[Yield blanks]],""),Table2[[#This Row],[Area(hectare)]])</f>
        <v>1890960</v>
      </c>
      <c r="I330" s="16">
        <v>3767357</v>
      </c>
      <c r="J330" s="16">
        <f>IF(Table2[[#This Row],[Production(Tones)]]="",Table2[[#This Row],[Area Blanks]]*Table2[[#This Row],[Yield]],Table2[[#This Row],[Production(Tones)]])</f>
        <v>3767357</v>
      </c>
      <c r="K330" s="13">
        <v>2296.8000000000002</v>
      </c>
      <c r="L330" s="13">
        <f>IF(Table2[[#This Row],[Annual_Rainfall(mm)]]="",_xlfn.XLOOKUP(Table2[[#This Row],[State]],'pivot tables'!$J$3:$J$32,'pivot tables'!$K$3:$K$32),Table2[[#This Row],[Annual_Rainfall(mm)]])</f>
        <v>2296.8000000000002</v>
      </c>
      <c r="M330" s="13" t="str">
        <f>Table2[[#This Row],[Crop]]&amp;Table2[[#This Row],[State]]</f>
        <v>RiceAssam</v>
      </c>
      <c r="N330" s="13">
        <v>289789620</v>
      </c>
      <c r="O330" s="13">
        <f>IF(Table2[[#This Row],[Fertilizer(kg)]]="",_xlfn.XLOOKUP(Table2[[#This Row],[crop&amp;state]],'pivot tables'!$O$3:$O$151,'pivot tables'!$P$3:$P$151),Table2[[#This Row],[Fertilizer(kg)]])</f>
        <v>289789620</v>
      </c>
      <c r="P330" s="13">
        <v>661836</v>
      </c>
      <c r="Q330" s="13">
        <f>IF(Table2[[#This Row],[Pesticide(kg)]]="",_xlfn.XLOOKUP(Table2[[#This Row],[crop&amp;state]],'pivot tables'!$O$3:$O$151,'pivot tables'!$Q$3:$Q$151),Table2[[#This Row],[Pesticide(kg)]])</f>
        <v>661836</v>
      </c>
      <c r="R330" s="13">
        <v>1.9970000000000001</v>
      </c>
      <c r="S330" s="13">
        <f>IF(Table2[[#This Row],[Yield]]="",IFERROR(Table2[[#This Row],[Production(Tones)]]/Table2[[#This Row],[Area(hectare)]],""),Table2[[#This Row],[Yield]])</f>
        <v>1.9970000000000001</v>
      </c>
      <c r="T330" s="13">
        <v>24.920999999999999</v>
      </c>
      <c r="U330" s="13">
        <f>IF(Table2[[#This Row],[Avg_Temperature(°C)]]="",IFERROR((Table2[[#This Row],[Max_Temperature(°C)]]+Table2[[#This Row],[Min_Temperature(°C)]])/2,""),Table2[[#This Row],[Avg_Temperature(°C)]])</f>
        <v>24.920999999999999</v>
      </c>
      <c r="V330" s="13">
        <v>33.347000000000001</v>
      </c>
      <c r="W330" s="13">
        <f>IF(Table2[[#This Row],[Max_Temperature(°C)]]="",_xlfn.XLOOKUP(Table2[[#This Row],[State]],'pivot tables'!$T$2:$T$33,'pivot tables'!$V$2:$V$33),Table2[[#This Row],[Max_Temperature(°C)]])</f>
        <v>33.347000000000001</v>
      </c>
      <c r="X330" s="13">
        <v>17.366</v>
      </c>
      <c r="Y330" s="31">
        <f>IF(Table2[[#This Row],[Min_Temperature(°C)]]="",_xlfn.XLOOKUP(Table2[[#This Row],[State]],'pivot tables'!$T$2:$T$33,'pivot tables'!$W$2:$W$33),Table2[[#This Row],[Min_Temperature(°C)]])</f>
        <v>17.366</v>
      </c>
    </row>
    <row r="331" spans="1:25" x14ac:dyDescent="0.3">
      <c r="A331" s="5" t="s">
        <v>18</v>
      </c>
      <c r="B331" s="4">
        <v>2016</v>
      </c>
      <c r="C331" s="5" t="s">
        <v>705</v>
      </c>
      <c r="D331" s="5" t="str">
        <f>PROPER(TRIM(Table2[[#This Row],[Season]]))</f>
        <v>Whole Year</v>
      </c>
      <c r="E331" s="5" t="str">
        <f>IF(Table2[[#This Row],[Season]]="",_xlfn.XLOOKUP(Table2[[#This Row],[State]],'pivot tables'!$F$3:$F$33,'pivot tables'!$G$3:$G$33),Table2[[#This Row],[Season]])</f>
        <v>Whole Year</v>
      </c>
      <c r="F331" s="5" t="s">
        <v>15</v>
      </c>
      <c r="G331" s="16">
        <v>31383</v>
      </c>
      <c r="H331" s="16">
        <f>IF(Table2[[#This Row],[Area(hectare)]]="",IFERROR(Table2[[#This Row],[Production(Tones)]]/Table2[[#This Row],[Yield blanks]],""),Table2[[#This Row],[Area(hectare)]])</f>
        <v>31383</v>
      </c>
      <c r="I331" s="16">
        <v>1207167</v>
      </c>
      <c r="J331" s="16">
        <f>IF(Table2[[#This Row],[Production(Tones)]]="",Table2[[#This Row],[Area Blanks]]*Table2[[#This Row],[Yield]],Table2[[#This Row],[Production(Tones)]])</f>
        <v>1207167</v>
      </c>
      <c r="K331" s="13">
        <v>2296.8000000000002</v>
      </c>
      <c r="L331" s="13">
        <f>IF(Table2[[#This Row],[Annual_Rainfall(mm)]]="",_xlfn.XLOOKUP(Table2[[#This Row],[State]],'pivot tables'!$J$3:$J$32,'pivot tables'!$K$3:$K$32),Table2[[#This Row],[Annual_Rainfall(mm)]])</f>
        <v>2296.8000000000002</v>
      </c>
      <c r="M331" s="13" t="str">
        <f>Table2[[#This Row],[Crop]]&amp;Table2[[#This Row],[State]]</f>
        <v>SugarcaneAssam</v>
      </c>
      <c r="N331" s="13">
        <v>4809444.75</v>
      </c>
      <c r="O331" s="13">
        <f>IF(Table2[[#This Row],[Fertilizer(kg)]]="",_xlfn.XLOOKUP(Table2[[#This Row],[crop&amp;state]],'pivot tables'!$O$3:$O$151,'pivot tables'!$P$3:$P$151),Table2[[#This Row],[Fertilizer(kg)]])</f>
        <v>4809444.75</v>
      </c>
      <c r="P331" s="13">
        <v>10984.05</v>
      </c>
      <c r="Q331" s="13">
        <f>IF(Table2[[#This Row],[Pesticide(kg)]]="",_xlfn.XLOOKUP(Table2[[#This Row],[crop&amp;state]],'pivot tables'!$O$3:$O$151,'pivot tables'!$Q$3:$Q$151),Table2[[#This Row],[Pesticide(kg)]])</f>
        <v>10984.05</v>
      </c>
      <c r="R331" s="13">
        <v>37.734000000000002</v>
      </c>
      <c r="S331" s="13">
        <f>IF(Table2[[#This Row],[Yield]]="",IFERROR(Table2[[#This Row],[Production(Tones)]]/Table2[[#This Row],[Area(hectare)]],""),Table2[[#This Row],[Yield]])</f>
        <v>37.734000000000002</v>
      </c>
      <c r="T331" s="13">
        <v>24.920999999999999</v>
      </c>
      <c r="U331" s="13">
        <f>IF(Table2[[#This Row],[Avg_Temperature(°C)]]="",IFERROR((Table2[[#This Row],[Max_Temperature(°C)]]+Table2[[#This Row],[Min_Temperature(°C)]])/2,""),Table2[[#This Row],[Avg_Temperature(°C)]])</f>
        <v>24.920999999999999</v>
      </c>
      <c r="V331" s="13">
        <v>33.347000000000001</v>
      </c>
      <c r="W331" s="13">
        <f>IF(Table2[[#This Row],[Max_Temperature(°C)]]="",_xlfn.XLOOKUP(Table2[[#This Row],[State]],'pivot tables'!$T$2:$T$33,'pivot tables'!$V$2:$V$33),Table2[[#This Row],[Max_Temperature(°C)]])</f>
        <v>33.347000000000001</v>
      </c>
      <c r="X331" s="13">
        <v>17.366</v>
      </c>
      <c r="Y331" s="31">
        <f>IF(Table2[[#This Row],[Min_Temperature(°C)]]="",_xlfn.XLOOKUP(Table2[[#This Row],[State]],'pivot tables'!$T$2:$T$33,'pivot tables'!$W$2:$W$33),Table2[[#This Row],[Min_Temperature(°C)]])</f>
        <v>17.366</v>
      </c>
    </row>
    <row r="332" spans="1:25" x14ac:dyDescent="0.3">
      <c r="A332" s="5" t="s">
        <v>32</v>
      </c>
      <c r="B332" s="4">
        <v>2016</v>
      </c>
      <c r="C332" s="5" t="s">
        <v>27</v>
      </c>
      <c r="D332" s="5" t="str">
        <f>PROPER(TRIM(Table2[[#This Row],[Season]]))</f>
        <v>Rabi</v>
      </c>
      <c r="E332" s="5" t="str">
        <f>IF(Table2[[#This Row],[Season]]="",_xlfn.XLOOKUP(Table2[[#This Row],[State]],'pivot tables'!$F$3:$F$33,'pivot tables'!$G$3:$G$33),Table2[[#This Row],[Season]])</f>
        <v>Rabi</v>
      </c>
      <c r="F332" s="5" t="s">
        <v>15</v>
      </c>
      <c r="G332" s="16">
        <v>57420</v>
      </c>
      <c r="H332" s="16">
        <f>IF(Table2[[#This Row],[Area(hectare)]]="",IFERROR(Table2[[#This Row],[Production(Tones)]]/Table2[[#This Row],[Yield blanks]],""),Table2[[#This Row],[Area(hectare)]])</f>
        <v>57420</v>
      </c>
      <c r="I332" s="16">
        <v>38892</v>
      </c>
      <c r="J332" s="16">
        <f>IF(Table2[[#This Row],[Production(Tones)]]="",Table2[[#This Row],[Area Blanks]]*Table2[[#This Row],[Yield]],Table2[[#This Row],[Production(Tones)]])</f>
        <v>38892</v>
      </c>
      <c r="K332" s="13">
        <v>2296.8000000000002</v>
      </c>
      <c r="L332" s="13">
        <f>IF(Table2[[#This Row],[Annual_Rainfall(mm)]]="",_xlfn.XLOOKUP(Table2[[#This Row],[State]],'pivot tables'!$J$3:$J$32,'pivot tables'!$K$3:$K$32),Table2[[#This Row],[Annual_Rainfall(mm)]])</f>
        <v>2296.8000000000002</v>
      </c>
      <c r="M332" s="13" t="str">
        <f>Table2[[#This Row],[Crop]]&amp;Table2[[#This Row],[State]]</f>
        <v>UradAssam</v>
      </c>
      <c r="N332" s="13">
        <v>8799615</v>
      </c>
      <c r="O332" s="13">
        <f>IF(Table2[[#This Row],[Fertilizer(kg)]]="",_xlfn.XLOOKUP(Table2[[#This Row],[crop&amp;state]],'pivot tables'!$O$3:$O$151,'pivot tables'!$P$3:$P$151),Table2[[#This Row],[Fertilizer(kg)]])</f>
        <v>8799615</v>
      </c>
      <c r="P332" s="13">
        <v>20097</v>
      </c>
      <c r="Q332" s="13">
        <f>IF(Table2[[#This Row],[Pesticide(kg)]]="",_xlfn.XLOOKUP(Table2[[#This Row],[crop&amp;state]],'pivot tables'!$O$3:$O$151,'pivot tables'!$Q$3:$Q$151),Table2[[#This Row],[Pesticide(kg)]])</f>
        <v>20097</v>
      </c>
      <c r="R332" s="13">
        <v>0.68700000000000006</v>
      </c>
      <c r="S332" s="13">
        <f>IF(Table2[[#This Row],[Yield]]="",IFERROR(Table2[[#This Row],[Production(Tones)]]/Table2[[#This Row],[Area(hectare)]],""),Table2[[#This Row],[Yield]])</f>
        <v>0.68700000000000006</v>
      </c>
      <c r="T332" s="13">
        <v>24.920999999999999</v>
      </c>
      <c r="U332" s="13">
        <f>IF(Table2[[#This Row],[Avg_Temperature(°C)]]="",IFERROR((Table2[[#This Row],[Max_Temperature(°C)]]+Table2[[#This Row],[Min_Temperature(°C)]])/2,""),Table2[[#This Row],[Avg_Temperature(°C)]])</f>
        <v>24.920999999999999</v>
      </c>
      <c r="V332" s="13">
        <v>33.347000000000001</v>
      </c>
      <c r="W332" s="13">
        <f>IF(Table2[[#This Row],[Max_Temperature(°C)]]="",_xlfn.XLOOKUP(Table2[[#This Row],[State]],'pivot tables'!$T$2:$T$33,'pivot tables'!$V$2:$V$33),Table2[[#This Row],[Max_Temperature(°C)]])</f>
        <v>33.347000000000001</v>
      </c>
      <c r="X332" s="13">
        <v>17.366</v>
      </c>
      <c r="Y332" s="31">
        <f>IF(Table2[[#This Row],[Min_Temperature(°C)]]="",_xlfn.XLOOKUP(Table2[[#This Row],[State]],'pivot tables'!$T$2:$T$33,'pivot tables'!$W$2:$W$33),Table2[[#This Row],[Min_Temperature(°C)]])</f>
        <v>17.366</v>
      </c>
    </row>
    <row r="333" spans="1:25" x14ac:dyDescent="0.3">
      <c r="A333" s="5" t="s">
        <v>20</v>
      </c>
      <c r="B333" s="4">
        <v>2016</v>
      </c>
      <c r="C333" s="5" t="s">
        <v>27</v>
      </c>
      <c r="D333" s="5" t="str">
        <f>PROPER(TRIM(Table2[[#This Row],[Season]]))</f>
        <v>Rabi</v>
      </c>
      <c r="E333" s="5" t="str">
        <f>IF(Table2[[#This Row],[Season]]="",_xlfn.XLOOKUP(Table2[[#This Row],[State]],'pivot tables'!$F$3:$F$33,'pivot tables'!$G$3:$G$33),Table2[[#This Row],[Season]])</f>
        <v>Rabi</v>
      </c>
      <c r="F333" s="5" t="s">
        <v>15</v>
      </c>
      <c r="G333" s="16">
        <v>17452</v>
      </c>
      <c r="H333" s="16">
        <f>IF(Table2[[#This Row],[Area(hectare)]]="",IFERROR(Table2[[#This Row],[Production(Tones)]]/Table2[[#This Row],[Yield blanks]],""),Table2[[#This Row],[Area(hectare)]])</f>
        <v>17452</v>
      </c>
      <c r="I333" s="16"/>
      <c r="J333" s="16">
        <f>IF(Table2[[#This Row],[Production(Tones)]]="",Table2[[#This Row],[Area Blanks]]*Table2[[#This Row],[Yield]],Table2[[#This Row],[Production(Tones)]])</f>
        <v>22129.135999999999</v>
      </c>
      <c r="K333" s="13">
        <v>2296.8000000000002</v>
      </c>
      <c r="L333" s="13">
        <f>IF(Table2[[#This Row],[Annual_Rainfall(mm)]]="",_xlfn.XLOOKUP(Table2[[#This Row],[State]],'pivot tables'!$J$3:$J$32,'pivot tables'!$K$3:$K$32),Table2[[#This Row],[Annual_Rainfall(mm)]])</f>
        <v>2296.8000000000002</v>
      </c>
      <c r="M333" s="13" t="str">
        <f>Table2[[#This Row],[Crop]]&amp;Table2[[#This Row],[State]]</f>
        <v>WheatAssam</v>
      </c>
      <c r="N333" s="13">
        <v>2674519</v>
      </c>
      <c r="O333" s="13">
        <f>IF(Table2[[#This Row],[Fertilizer(kg)]]="",_xlfn.XLOOKUP(Table2[[#This Row],[crop&amp;state]],'pivot tables'!$O$3:$O$151,'pivot tables'!$P$3:$P$151),Table2[[#This Row],[Fertilizer(kg)]])</f>
        <v>2674519</v>
      </c>
      <c r="P333" s="13">
        <v>6108.2</v>
      </c>
      <c r="Q333" s="13">
        <f>IF(Table2[[#This Row],[Pesticide(kg)]]="",_xlfn.XLOOKUP(Table2[[#This Row],[crop&amp;state]],'pivot tables'!$O$3:$O$151,'pivot tables'!$Q$3:$Q$151),Table2[[#This Row],[Pesticide(kg)]])</f>
        <v>6108.2</v>
      </c>
      <c r="R333" s="13">
        <v>1.268</v>
      </c>
      <c r="S333" s="13">
        <f>IF(Table2[[#This Row],[Yield]]="",IFERROR(Table2[[#This Row],[Production(Tones)]]/Table2[[#This Row],[Area(hectare)]],""),Table2[[#This Row],[Yield]])</f>
        <v>1.268</v>
      </c>
      <c r="T333" s="13">
        <v>24.920999999999999</v>
      </c>
      <c r="U333" s="13">
        <f>IF(Table2[[#This Row],[Avg_Temperature(°C)]]="",IFERROR((Table2[[#This Row],[Max_Temperature(°C)]]+Table2[[#This Row],[Min_Temperature(°C)]])/2,""),Table2[[#This Row],[Avg_Temperature(°C)]])</f>
        <v>24.920999999999999</v>
      </c>
      <c r="V333" s="13">
        <v>33.347000000000001</v>
      </c>
      <c r="W333" s="13">
        <f>IF(Table2[[#This Row],[Max_Temperature(°C)]]="",_xlfn.XLOOKUP(Table2[[#This Row],[State]],'pivot tables'!$T$2:$T$33,'pivot tables'!$V$2:$V$33),Table2[[#This Row],[Max_Temperature(°C)]])</f>
        <v>33.347000000000001</v>
      </c>
      <c r="X333" s="13">
        <v>17.366</v>
      </c>
      <c r="Y333" s="31">
        <f>IF(Table2[[#This Row],[Min_Temperature(°C)]]="",_xlfn.XLOOKUP(Table2[[#This Row],[State]],'pivot tables'!$T$2:$T$33,'pivot tables'!$W$2:$W$33),Table2[[#This Row],[Min_Temperature(°C)]])</f>
        <v>17.366</v>
      </c>
    </row>
    <row r="334" spans="1:25" x14ac:dyDescent="0.3">
      <c r="A334" s="5" t="s">
        <v>13</v>
      </c>
      <c r="B334" s="4">
        <v>2016</v>
      </c>
      <c r="C334" s="5" t="s">
        <v>176</v>
      </c>
      <c r="D334" s="5" t="str">
        <f>PROPER(TRIM(Table2[[#This Row],[Season]]))</f>
        <v>Autumn</v>
      </c>
      <c r="E334" s="5" t="str">
        <f>IF(Table2[[#This Row],[Season]]="",_xlfn.XLOOKUP(Table2[[#This Row],[State]],'pivot tables'!$F$3:$F$33,'pivot tables'!$G$3:$G$33),Table2[[#This Row],[Season]])</f>
        <v>Autumn</v>
      </c>
      <c r="F334" s="5" t="s">
        <v>26</v>
      </c>
      <c r="G334" s="16">
        <v>33646</v>
      </c>
      <c r="H334" s="16">
        <f>IF(Table2[[#This Row],[Area(hectare)]]="",IFERROR(Table2[[#This Row],[Production(Tones)]]/Table2[[#This Row],[Yield blanks]],""),Table2[[#This Row],[Area(hectare)]])</f>
        <v>33646</v>
      </c>
      <c r="I334" s="16">
        <v>78965</v>
      </c>
      <c r="J334" s="16">
        <f>IF(Table2[[#This Row],[Production(Tones)]]="",Table2[[#This Row],[Area Blanks]]*Table2[[#This Row],[Yield]],Table2[[#This Row],[Production(Tones)]])</f>
        <v>78965</v>
      </c>
      <c r="K334" s="13">
        <v>3837.1</v>
      </c>
      <c r="L334" s="13">
        <f>IF(Table2[[#This Row],[Annual_Rainfall(mm)]]="",_xlfn.XLOOKUP(Table2[[#This Row],[State]],'pivot tables'!$J$3:$J$32,'pivot tables'!$K$3:$K$32),Table2[[#This Row],[Annual_Rainfall(mm)]])</f>
        <v>3837.1</v>
      </c>
      <c r="M334" s="13" t="str">
        <f>Table2[[#This Row],[Crop]]&amp;Table2[[#This Row],[State]]</f>
        <v>RiceMeghalaya</v>
      </c>
      <c r="N334" s="13">
        <v>5156249.5</v>
      </c>
      <c r="O334" s="13">
        <f>IF(Table2[[#This Row],[Fertilizer(kg)]]="",_xlfn.XLOOKUP(Table2[[#This Row],[crop&amp;state]],'pivot tables'!$O$3:$O$151,'pivot tables'!$P$3:$P$151),Table2[[#This Row],[Fertilizer(kg)]])</f>
        <v>5156249.5</v>
      </c>
      <c r="P334" s="13">
        <v>11776.1</v>
      </c>
      <c r="Q334" s="13">
        <f>IF(Table2[[#This Row],[Pesticide(kg)]]="",_xlfn.XLOOKUP(Table2[[#This Row],[crop&amp;state]],'pivot tables'!$O$3:$O$151,'pivot tables'!$Q$3:$Q$151),Table2[[#This Row],[Pesticide(kg)]])</f>
        <v>11776.1</v>
      </c>
      <c r="R334" s="13">
        <v>2.5529999999999999</v>
      </c>
      <c r="S334" s="13">
        <f>IF(Table2[[#This Row],[Yield]]="",IFERROR(Table2[[#This Row],[Production(Tones)]]/Table2[[#This Row],[Area(hectare)]],""),Table2[[#This Row],[Yield]])</f>
        <v>2.5529999999999999</v>
      </c>
      <c r="T334" s="13">
        <v>19.754999999999999</v>
      </c>
      <c r="U334" s="13">
        <f>IF(Table2[[#This Row],[Avg_Temperature(°C)]]="",IFERROR((Table2[[#This Row],[Max_Temperature(°C)]]+Table2[[#This Row],[Min_Temperature(°C)]])/2,""),Table2[[#This Row],[Avg_Temperature(°C)]])</f>
        <v>19.754999999999999</v>
      </c>
      <c r="V334" s="13" t="s">
        <v>198</v>
      </c>
      <c r="W334" s="13" t="str">
        <f>IF(Table2[[#This Row],[Max_Temperature(°C)]]="",_xlfn.XLOOKUP(Table2[[#This Row],[State]],'pivot tables'!$T$2:$T$33,'pivot tables'!$V$2:$V$33),Table2[[#This Row],[Max_Temperature(°C)]])</f>
        <v>26.82</v>
      </c>
      <c r="X334" s="13">
        <v>13.231999999999999</v>
      </c>
      <c r="Y334" s="31">
        <f>IF(Table2[[#This Row],[Min_Temperature(°C)]]="",_xlfn.XLOOKUP(Table2[[#This Row],[State]],'pivot tables'!$T$2:$T$33,'pivot tables'!$W$2:$W$33),Table2[[#This Row],[Min_Temperature(°C)]])</f>
        <v>13.231999999999999</v>
      </c>
    </row>
    <row r="335" spans="1:25" x14ac:dyDescent="0.3">
      <c r="A335" s="5" t="s">
        <v>13</v>
      </c>
      <c r="B335" s="4">
        <v>2016</v>
      </c>
      <c r="C335" s="5" t="s">
        <v>27</v>
      </c>
      <c r="D335" s="5" t="str">
        <f>PROPER(TRIM(Table2[[#This Row],[Season]]))</f>
        <v>Rabi</v>
      </c>
      <c r="E335" s="5" t="str">
        <f>IF(Table2[[#This Row],[Season]]="",_xlfn.XLOOKUP(Table2[[#This Row],[State]],'pivot tables'!$F$3:$F$33,'pivot tables'!$G$3:$G$33),Table2[[#This Row],[Season]])</f>
        <v>Rabi</v>
      </c>
      <c r="F335" s="5" t="s">
        <v>26</v>
      </c>
      <c r="G335" s="16">
        <v>13670</v>
      </c>
      <c r="H335" s="16">
        <f>IF(Table2[[#This Row],[Area(hectare)]]="",IFERROR(Table2[[#This Row],[Production(Tones)]]/Table2[[#This Row],[Yield blanks]],""),Table2[[#This Row],[Area(hectare)]])</f>
        <v>13670</v>
      </c>
      <c r="I335" s="16">
        <v>63373</v>
      </c>
      <c r="J335" s="16">
        <f>IF(Table2[[#This Row],[Production(Tones)]]="",Table2[[#This Row],[Area Blanks]]*Table2[[#This Row],[Yield]],Table2[[#This Row],[Production(Tones)]])</f>
        <v>63373</v>
      </c>
      <c r="K335" s="13">
        <v>3837.1</v>
      </c>
      <c r="L335" s="13">
        <f>IF(Table2[[#This Row],[Annual_Rainfall(mm)]]="",_xlfn.XLOOKUP(Table2[[#This Row],[State]],'pivot tables'!$J$3:$J$32,'pivot tables'!$K$3:$K$32),Table2[[#This Row],[Annual_Rainfall(mm)]])</f>
        <v>3837.1</v>
      </c>
      <c r="M335" s="13" t="str">
        <f>Table2[[#This Row],[Crop]]&amp;Table2[[#This Row],[State]]</f>
        <v>RiceMeghalaya</v>
      </c>
      <c r="N335" s="13">
        <v>2094927.5</v>
      </c>
      <c r="O335" s="13">
        <f>IF(Table2[[#This Row],[Fertilizer(kg)]]="",_xlfn.XLOOKUP(Table2[[#This Row],[crop&amp;state]],'pivot tables'!$O$3:$O$151,'pivot tables'!$P$3:$P$151),Table2[[#This Row],[Fertilizer(kg)]])</f>
        <v>2094927.5</v>
      </c>
      <c r="P335" s="13">
        <v>4784.5</v>
      </c>
      <c r="Q335" s="13">
        <f>IF(Table2[[#This Row],[Pesticide(kg)]]="",_xlfn.XLOOKUP(Table2[[#This Row],[crop&amp;state]],'pivot tables'!$O$3:$O$151,'pivot tables'!$Q$3:$Q$151),Table2[[#This Row],[Pesticide(kg)]])</f>
        <v>4784.5</v>
      </c>
      <c r="R335" s="13">
        <v>2.5739999999999998</v>
      </c>
      <c r="S335" s="13">
        <f>IF(Table2[[#This Row],[Yield]]="",IFERROR(Table2[[#This Row],[Production(Tones)]]/Table2[[#This Row],[Area(hectare)]],""),Table2[[#This Row],[Yield]])</f>
        <v>2.5739999999999998</v>
      </c>
      <c r="T335" s="13">
        <v>19.754999999999999</v>
      </c>
      <c r="U335" s="13">
        <f>IF(Table2[[#This Row],[Avg_Temperature(°C)]]="",IFERROR((Table2[[#This Row],[Max_Temperature(°C)]]+Table2[[#This Row],[Min_Temperature(°C)]])/2,""),Table2[[#This Row],[Avg_Temperature(°C)]])</f>
        <v>19.754999999999999</v>
      </c>
      <c r="V335" s="13">
        <v>26.818999999999999</v>
      </c>
      <c r="W335" s="13">
        <f>IF(Table2[[#This Row],[Max_Temperature(°C)]]="",_xlfn.XLOOKUP(Table2[[#This Row],[State]],'pivot tables'!$T$2:$T$33,'pivot tables'!$V$2:$V$33),Table2[[#This Row],[Max_Temperature(°C)]])</f>
        <v>26.818999999999999</v>
      </c>
      <c r="X335" s="13">
        <v>13.231999999999999</v>
      </c>
      <c r="Y335" s="31">
        <f>IF(Table2[[#This Row],[Min_Temperature(°C)]]="",_xlfn.XLOOKUP(Table2[[#This Row],[State]],'pivot tables'!$T$2:$T$33,'pivot tables'!$W$2:$W$33),Table2[[#This Row],[Min_Temperature(°C)]])</f>
        <v>13.231999999999999</v>
      </c>
    </row>
    <row r="336" spans="1:25" x14ac:dyDescent="0.3">
      <c r="A336" s="5" t="s">
        <v>13</v>
      </c>
      <c r="B336" s="4">
        <v>2016</v>
      </c>
      <c r="C336" s="5" t="s">
        <v>324</v>
      </c>
      <c r="D336" s="5" t="str">
        <f>PROPER(TRIM(Table2[[#This Row],[Season]]))</f>
        <v>Winter</v>
      </c>
      <c r="E336" s="5" t="str">
        <f>IF(Table2[[#This Row],[Season]]="",_xlfn.XLOOKUP(Table2[[#This Row],[State]],'pivot tables'!$F$3:$F$33,'pivot tables'!$G$3:$G$33),Table2[[#This Row],[Season]])</f>
        <v>Winter</v>
      </c>
      <c r="F336" s="5" t="s">
        <v>26</v>
      </c>
      <c r="G336" s="16">
        <v>63862</v>
      </c>
      <c r="H336" s="16">
        <f>IF(Table2[[#This Row],[Area(hectare)]]="",IFERROR(Table2[[#This Row],[Production(Tones)]]/Table2[[#This Row],[Yield blanks]],""),Table2[[#This Row],[Area(hectare)]])</f>
        <v>63862</v>
      </c>
      <c r="I336" s="16">
        <v>162180</v>
      </c>
      <c r="J336" s="16">
        <f>IF(Table2[[#This Row],[Production(Tones)]]="",Table2[[#This Row],[Area Blanks]]*Table2[[#This Row],[Yield]],Table2[[#This Row],[Production(Tones)]])</f>
        <v>162180</v>
      </c>
      <c r="K336" s="13">
        <v>3837.1</v>
      </c>
      <c r="L336" s="13">
        <f>IF(Table2[[#This Row],[Annual_Rainfall(mm)]]="",_xlfn.XLOOKUP(Table2[[#This Row],[State]],'pivot tables'!$J$3:$J$32,'pivot tables'!$K$3:$K$32),Table2[[#This Row],[Annual_Rainfall(mm)]])</f>
        <v>3837.1</v>
      </c>
      <c r="M336" s="13" t="str">
        <f>Table2[[#This Row],[Crop]]&amp;Table2[[#This Row],[State]]</f>
        <v>RiceMeghalaya</v>
      </c>
      <c r="N336" s="13">
        <v>9786851.5</v>
      </c>
      <c r="O336" s="13">
        <f>IF(Table2[[#This Row],[Fertilizer(kg)]]="",_xlfn.XLOOKUP(Table2[[#This Row],[crop&amp;state]],'pivot tables'!$O$3:$O$151,'pivot tables'!$P$3:$P$151),Table2[[#This Row],[Fertilizer(kg)]])</f>
        <v>9786851.5</v>
      </c>
      <c r="P336" s="13">
        <v>22351.7</v>
      </c>
      <c r="Q336" s="13">
        <f>IF(Table2[[#This Row],[Pesticide(kg)]]="",_xlfn.XLOOKUP(Table2[[#This Row],[crop&amp;state]],'pivot tables'!$O$3:$O$151,'pivot tables'!$Q$3:$Q$151),Table2[[#This Row],[Pesticide(kg)]])</f>
        <v>22351.7</v>
      </c>
      <c r="R336" s="13">
        <v>2.359</v>
      </c>
      <c r="S336" s="13">
        <f>IF(Table2[[#This Row],[Yield]]="",IFERROR(Table2[[#This Row],[Production(Tones)]]/Table2[[#This Row],[Area(hectare)]],""),Table2[[#This Row],[Yield]])</f>
        <v>2.359</v>
      </c>
      <c r="T336" s="13">
        <v>19.754999999999999</v>
      </c>
      <c r="U336" s="13">
        <f>IF(Table2[[#This Row],[Avg_Temperature(°C)]]="",IFERROR((Table2[[#This Row],[Max_Temperature(°C)]]+Table2[[#This Row],[Min_Temperature(°C)]])/2,""),Table2[[#This Row],[Avg_Temperature(°C)]])</f>
        <v>19.754999999999999</v>
      </c>
      <c r="V336" s="13">
        <v>26.818999999999999</v>
      </c>
      <c r="W336" s="13">
        <f>IF(Table2[[#This Row],[Max_Temperature(°C)]]="",_xlfn.XLOOKUP(Table2[[#This Row],[State]],'pivot tables'!$T$2:$T$33,'pivot tables'!$V$2:$V$33),Table2[[#This Row],[Max_Temperature(°C)]])</f>
        <v>26.818999999999999</v>
      </c>
      <c r="X336" s="13">
        <v>13.231999999999999</v>
      </c>
      <c r="Y336" s="31">
        <f>IF(Table2[[#This Row],[Min_Temperature(°C)]]="",_xlfn.XLOOKUP(Table2[[#This Row],[State]],'pivot tables'!$T$2:$T$33,'pivot tables'!$W$2:$W$33),Table2[[#This Row],[Min_Temperature(°C)]])</f>
        <v>13.231999999999999</v>
      </c>
    </row>
    <row r="337" spans="1:25" x14ac:dyDescent="0.3">
      <c r="A337" s="5" t="s">
        <v>18</v>
      </c>
      <c r="B337" s="4">
        <v>2016</v>
      </c>
      <c r="C337" s="5" t="s">
        <v>705</v>
      </c>
      <c r="D337" s="5" t="str">
        <f>PROPER(TRIM(Table2[[#This Row],[Season]]))</f>
        <v>Whole Year</v>
      </c>
      <c r="E337" s="5" t="str">
        <f>IF(Table2[[#This Row],[Season]]="",_xlfn.XLOOKUP(Table2[[#This Row],[State]],'pivot tables'!$F$3:$F$33,'pivot tables'!$G$3:$G$33),Table2[[#This Row],[Season]])</f>
        <v>Whole Year</v>
      </c>
      <c r="F337" s="5" t="s">
        <v>26</v>
      </c>
      <c r="G337" s="16">
        <v>121</v>
      </c>
      <c r="H337" s="16">
        <f>IF(Table2[[#This Row],[Area(hectare)]]="",IFERROR(Table2[[#This Row],[Production(Tones)]]/Table2[[#This Row],[Yield blanks]],""),Table2[[#This Row],[Area(hectare)]])</f>
        <v>121</v>
      </c>
      <c r="I337" s="16">
        <v>361</v>
      </c>
      <c r="J337" s="16">
        <f>IF(Table2[[#This Row],[Production(Tones)]]="",Table2[[#This Row],[Area Blanks]]*Table2[[#This Row],[Yield]],Table2[[#This Row],[Production(Tones)]])</f>
        <v>361</v>
      </c>
      <c r="K337" s="13">
        <v>3837.1</v>
      </c>
      <c r="L337" s="13">
        <f>IF(Table2[[#This Row],[Annual_Rainfall(mm)]]="",_xlfn.XLOOKUP(Table2[[#This Row],[State]],'pivot tables'!$J$3:$J$32,'pivot tables'!$K$3:$K$32),Table2[[#This Row],[Annual_Rainfall(mm)]])</f>
        <v>3837.1</v>
      </c>
      <c r="M337" s="13" t="str">
        <f>Table2[[#This Row],[Crop]]&amp;Table2[[#This Row],[State]]</f>
        <v>SugarcaneMeghalaya</v>
      </c>
      <c r="N337" s="13">
        <v>18543.25</v>
      </c>
      <c r="O337" s="13">
        <f>IF(Table2[[#This Row],[Fertilizer(kg)]]="",_xlfn.XLOOKUP(Table2[[#This Row],[crop&amp;state]],'pivot tables'!$O$3:$O$151,'pivot tables'!$P$3:$P$151),Table2[[#This Row],[Fertilizer(kg)]])</f>
        <v>18543.25</v>
      </c>
      <c r="P337" s="13">
        <v>42.35</v>
      </c>
      <c r="Q337" s="13">
        <f>IF(Table2[[#This Row],[Pesticide(kg)]]="",_xlfn.XLOOKUP(Table2[[#This Row],[crop&amp;state]],'pivot tables'!$O$3:$O$151,'pivot tables'!$Q$3:$Q$151),Table2[[#This Row],[Pesticide(kg)]])</f>
        <v>42.35</v>
      </c>
      <c r="R337" s="13">
        <v>2.67</v>
      </c>
      <c r="S337" s="13">
        <f>IF(Table2[[#This Row],[Yield]]="",IFERROR(Table2[[#This Row],[Production(Tones)]]/Table2[[#This Row],[Area(hectare)]],""),Table2[[#This Row],[Yield]])</f>
        <v>2.67</v>
      </c>
      <c r="T337" s="13">
        <v>19.754999999999999</v>
      </c>
      <c r="U337" s="13">
        <f>IF(Table2[[#This Row],[Avg_Temperature(°C)]]="",IFERROR((Table2[[#This Row],[Max_Temperature(°C)]]+Table2[[#This Row],[Min_Temperature(°C)]])/2,""),Table2[[#This Row],[Avg_Temperature(°C)]])</f>
        <v>19.754999999999999</v>
      </c>
      <c r="V337" s="13">
        <v>26.818999999999999</v>
      </c>
      <c r="W337" s="13">
        <f>IF(Table2[[#This Row],[Max_Temperature(°C)]]="",_xlfn.XLOOKUP(Table2[[#This Row],[State]],'pivot tables'!$T$2:$T$33,'pivot tables'!$V$2:$V$33),Table2[[#This Row],[Max_Temperature(°C)]])</f>
        <v>26.818999999999999</v>
      </c>
      <c r="X337" s="13">
        <v>13.231999999999999</v>
      </c>
      <c r="Y337" s="31">
        <f>IF(Table2[[#This Row],[Min_Temperature(°C)]]="",_xlfn.XLOOKUP(Table2[[#This Row],[State]],'pivot tables'!$T$2:$T$33,'pivot tables'!$W$2:$W$33),Table2[[#This Row],[Min_Temperature(°C)]])</f>
        <v>13.231999999999999</v>
      </c>
    </row>
    <row r="338" spans="1:25" x14ac:dyDescent="0.3">
      <c r="A338" s="5" t="s">
        <v>20</v>
      </c>
      <c r="B338" s="4">
        <v>2016</v>
      </c>
      <c r="C338" s="5" t="s">
        <v>27</v>
      </c>
      <c r="D338" s="5" t="str">
        <f>PROPER(TRIM(Table2[[#This Row],[Season]]))</f>
        <v>Rabi</v>
      </c>
      <c r="E338" s="5" t="str">
        <f>IF(Table2[[#This Row],[Season]]="",_xlfn.XLOOKUP(Table2[[#This Row],[State]],'pivot tables'!$F$3:$F$33,'pivot tables'!$G$3:$G$33),Table2[[#This Row],[Season]])</f>
        <v>Rabi</v>
      </c>
      <c r="F338" s="5" t="s">
        <v>26</v>
      </c>
      <c r="G338" s="16">
        <v>456</v>
      </c>
      <c r="H338" s="16">
        <f>IF(Table2[[#This Row],[Area(hectare)]]="",IFERROR(Table2[[#This Row],[Production(Tones)]]/Table2[[#This Row],[Yield blanks]],""),Table2[[#This Row],[Area(hectare)]])</f>
        <v>456</v>
      </c>
      <c r="I338" s="16">
        <v>878</v>
      </c>
      <c r="J338" s="16">
        <f>IF(Table2[[#This Row],[Production(Tones)]]="",Table2[[#This Row],[Area Blanks]]*Table2[[#This Row],[Yield]],Table2[[#This Row],[Production(Tones)]])</f>
        <v>878</v>
      </c>
      <c r="K338" s="13">
        <v>3837.1</v>
      </c>
      <c r="L338" s="13">
        <f>IF(Table2[[#This Row],[Annual_Rainfall(mm)]]="",_xlfn.XLOOKUP(Table2[[#This Row],[State]],'pivot tables'!$J$3:$J$32,'pivot tables'!$K$3:$K$32),Table2[[#This Row],[Annual_Rainfall(mm)]])</f>
        <v>3837.1</v>
      </c>
      <c r="M338" s="13" t="str">
        <f>Table2[[#This Row],[Crop]]&amp;Table2[[#This Row],[State]]</f>
        <v>WheatMeghalaya</v>
      </c>
      <c r="N338" s="13"/>
      <c r="O338" s="13">
        <f>IF(Table2[[#This Row],[Fertilizer(kg)]]="",_xlfn.XLOOKUP(Table2[[#This Row],[crop&amp;state]],'pivot tables'!$O$3:$O$151,'pivot tables'!$P$3:$P$151),Table2[[#This Row],[Fertilizer(kg)]])</f>
        <v>68894.781428571427</v>
      </c>
      <c r="P338" s="13">
        <v>159.6</v>
      </c>
      <c r="Q338" s="13">
        <f>IF(Table2[[#This Row],[Pesticide(kg)]]="",_xlfn.XLOOKUP(Table2[[#This Row],[crop&amp;state]],'pivot tables'!$O$3:$O$151,'pivot tables'!$Q$3:$Q$151),Table2[[#This Row],[Pesticide(kg)]])</f>
        <v>159.6</v>
      </c>
      <c r="R338" s="13">
        <v>1.6319999999999999</v>
      </c>
      <c r="S338" s="13">
        <f>IF(Table2[[#This Row],[Yield]]="",IFERROR(Table2[[#This Row],[Production(Tones)]]/Table2[[#This Row],[Area(hectare)]],""),Table2[[#This Row],[Yield]])</f>
        <v>1.6319999999999999</v>
      </c>
      <c r="T338" s="13"/>
      <c r="U338" s="13">
        <f>IF(Table2[[#This Row],[Avg_Temperature(°C)]]="",IFERROR((Table2[[#This Row],[Max_Temperature(°C)]]+Table2[[#This Row],[Min_Temperature(°C)]])/2,""),Table2[[#This Row],[Avg_Temperature(°C)]])</f>
        <v>13.4095</v>
      </c>
      <c r="V338" s="13">
        <v>26.818999999999999</v>
      </c>
      <c r="W338" s="13">
        <f>IF(Table2[[#This Row],[Max_Temperature(°C)]]="",_xlfn.XLOOKUP(Table2[[#This Row],[State]],'pivot tables'!$T$2:$T$33,'pivot tables'!$V$2:$V$33),Table2[[#This Row],[Max_Temperature(°C)]])</f>
        <v>26.818999999999999</v>
      </c>
      <c r="X338" s="13"/>
      <c r="Y338" s="31">
        <f>IF(Table2[[#This Row],[Min_Temperature(°C)]]="",_xlfn.XLOOKUP(Table2[[#This Row],[State]],'pivot tables'!$T$2:$T$33,'pivot tables'!$W$2:$W$33),Table2[[#This Row],[Min_Temperature(°C)]])</f>
        <v>12.008600000000001</v>
      </c>
    </row>
    <row r="339" spans="1:25" x14ac:dyDescent="0.3">
      <c r="A339" s="5" t="s">
        <v>13</v>
      </c>
      <c r="B339" s="4">
        <v>2016</v>
      </c>
      <c r="C339" s="5" t="s">
        <v>706</v>
      </c>
      <c r="D339" s="5" t="str">
        <f>PROPER(TRIM(Table2[[#This Row],[Season]]))</f>
        <v/>
      </c>
      <c r="E339" s="5" t="str">
        <f>IF(Table2[[#This Row],[Season]]="",_xlfn.XLOOKUP(Table2[[#This Row],[State]],'pivot tables'!$F$3:$F$33,'pivot tables'!$G$3:$G$33),Table2[[#This Row],[Season]])</f>
        <v>Kharif</v>
      </c>
      <c r="F339" s="5" t="s">
        <v>37</v>
      </c>
      <c r="G339" s="16">
        <v>27630</v>
      </c>
      <c r="H339" s="16">
        <f>IF(Table2[[#This Row],[Area(hectare)]]="",IFERROR(Table2[[#This Row],[Production(Tones)]]/Table2[[#This Row],[Yield blanks]],""),Table2[[#This Row],[Area(hectare)]])</f>
        <v>27630</v>
      </c>
      <c r="I339" s="16">
        <v>77109</v>
      </c>
      <c r="J339" s="16">
        <f>IF(Table2[[#This Row],[Production(Tones)]]="",Table2[[#This Row],[Area Blanks]]*Table2[[#This Row],[Yield]],Table2[[#This Row],[Production(Tones)]])</f>
        <v>77109</v>
      </c>
      <c r="K339" s="13">
        <v>3266.9</v>
      </c>
      <c r="L339" s="13">
        <f>IF(Table2[[#This Row],[Annual_Rainfall(mm)]]="",_xlfn.XLOOKUP(Table2[[#This Row],[State]],'pivot tables'!$J$3:$J$32,'pivot tables'!$K$3:$K$32),Table2[[#This Row],[Annual_Rainfall(mm)]])</f>
        <v>3266.9</v>
      </c>
      <c r="M339" s="13" t="str">
        <f>Table2[[#This Row],[Crop]]&amp;Table2[[#This Row],[State]]</f>
        <v>RiceGoa</v>
      </c>
      <c r="N339" s="13">
        <v>4234297.5</v>
      </c>
      <c r="O339" s="13">
        <f>IF(Table2[[#This Row],[Fertilizer(kg)]]="",_xlfn.XLOOKUP(Table2[[#This Row],[crop&amp;state]],'pivot tables'!$O$3:$O$151,'pivot tables'!$P$3:$P$151),Table2[[#This Row],[Fertilizer(kg)]])</f>
        <v>4234297.5</v>
      </c>
      <c r="P339" s="13">
        <v>9670.5</v>
      </c>
      <c r="Q339" s="13">
        <f>IF(Table2[[#This Row],[Pesticide(kg)]]="",_xlfn.XLOOKUP(Table2[[#This Row],[crop&amp;state]],'pivot tables'!$O$3:$O$151,'pivot tables'!$Q$3:$Q$151),Table2[[#This Row],[Pesticide(kg)]])</f>
        <v>9670.5</v>
      </c>
      <c r="R339" s="13">
        <v>2.7949999999999999</v>
      </c>
      <c r="S339" s="13">
        <f>IF(Table2[[#This Row],[Yield]]="",IFERROR(Table2[[#This Row],[Production(Tones)]]/Table2[[#This Row],[Area(hectare)]],""),Table2[[#This Row],[Yield]])</f>
        <v>2.7949999999999999</v>
      </c>
      <c r="T339" s="13">
        <v>25.291</v>
      </c>
      <c r="U339" s="13">
        <f>IF(Table2[[#This Row],[Avg_Temperature(°C)]]="",IFERROR((Table2[[#This Row],[Max_Temperature(°C)]]+Table2[[#This Row],[Min_Temperature(°C)]])/2,""),Table2[[#This Row],[Avg_Temperature(°C)]])</f>
        <v>25.291</v>
      </c>
      <c r="V339" s="13">
        <v>35.643000000000001</v>
      </c>
      <c r="W339" s="13">
        <f>IF(Table2[[#This Row],[Max_Temperature(°C)]]="",_xlfn.XLOOKUP(Table2[[#This Row],[State]],'pivot tables'!$T$2:$T$33,'pivot tables'!$V$2:$V$33),Table2[[#This Row],[Max_Temperature(°C)]])</f>
        <v>35.643000000000001</v>
      </c>
      <c r="X339" s="13">
        <v>17.334</v>
      </c>
      <c r="Y339" s="31">
        <f>IF(Table2[[#This Row],[Min_Temperature(°C)]]="",_xlfn.XLOOKUP(Table2[[#This Row],[State]],'pivot tables'!$T$2:$T$33,'pivot tables'!$W$2:$W$33),Table2[[#This Row],[Min_Temperature(°C)]])</f>
        <v>17.334</v>
      </c>
    </row>
    <row r="340" spans="1:25" x14ac:dyDescent="0.3">
      <c r="A340" s="5" t="s">
        <v>13</v>
      </c>
      <c r="B340" s="4">
        <v>2016</v>
      </c>
      <c r="C340" s="5" t="s">
        <v>27</v>
      </c>
      <c r="D340" s="5" t="str">
        <f>PROPER(TRIM(Table2[[#This Row],[Season]]))</f>
        <v>Rabi</v>
      </c>
      <c r="E340" s="5" t="str">
        <f>IF(Table2[[#This Row],[Season]]="",_xlfn.XLOOKUP(Table2[[#This Row],[State]],'pivot tables'!$F$3:$F$33,'pivot tables'!$G$3:$G$33),Table2[[#This Row],[Season]])</f>
        <v>Rabi</v>
      </c>
      <c r="F340" s="5" t="s">
        <v>37</v>
      </c>
      <c r="G340" s="16">
        <v>13193</v>
      </c>
      <c r="H340" s="16">
        <f>IF(Table2[[#This Row],[Area(hectare)]]="",IFERROR(Table2[[#This Row],[Production(Tones)]]/Table2[[#This Row],[Yield blanks]],""),Table2[[#This Row],[Area(hectare)]])</f>
        <v>13193</v>
      </c>
      <c r="I340" s="16">
        <v>36118</v>
      </c>
      <c r="J340" s="16">
        <f>IF(Table2[[#This Row],[Production(Tones)]]="",Table2[[#This Row],[Area Blanks]]*Table2[[#This Row],[Yield]],Table2[[#This Row],[Production(Tones)]])</f>
        <v>36118</v>
      </c>
      <c r="K340" s="13">
        <v>3266.9</v>
      </c>
      <c r="L340" s="13">
        <f>IF(Table2[[#This Row],[Annual_Rainfall(mm)]]="",_xlfn.XLOOKUP(Table2[[#This Row],[State]],'pivot tables'!$J$3:$J$32,'pivot tables'!$K$3:$K$32),Table2[[#This Row],[Annual_Rainfall(mm)]])</f>
        <v>3266.9</v>
      </c>
      <c r="M340" s="13" t="str">
        <f>Table2[[#This Row],[Crop]]&amp;Table2[[#This Row],[State]]</f>
        <v>RiceGoa</v>
      </c>
      <c r="N340" s="13">
        <v>2021827.25</v>
      </c>
      <c r="O340" s="13">
        <f>IF(Table2[[#This Row],[Fertilizer(kg)]]="",_xlfn.XLOOKUP(Table2[[#This Row],[crop&amp;state]],'pivot tables'!$O$3:$O$151,'pivot tables'!$P$3:$P$151),Table2[[#This Row],[Fertilizer(kg)]])</f>
        <v>2021827.25</v>
      </c>
      <c r="P340" s="13">
        <v>4617.55</v>
      </c>
      <c r="Q340" s="13">
        <f>IF(Table2[[#This Row],[Pesticide(kg)]]="",_xlfn.XLOOKUP(Table2[[#This Row],[crop&amp;state]],'pivot tables'!$O$3:$O$151,'pivot tables'!$Q$3:$Q$151),Table2[[#This Row],[Pesticide(kg)]])</f>
        <v>4617.55</v>
      </c>
      <c r="R340" s="13">
        <v>2.7450000000000001</v>
      </c>
      <c r="S340" s="13">
        <f>IF(Table2[[#This Row],[Yield]]="",IFERROR(Table2[[#This Row],[Production(Tones)]]/Table2[[#This Row],[Area(hectare)]],""),Table2[[#This Row],[Yield]])</f>
        <v>2.7450000000000001</v>
      </c>
      <c r="T340" s="13">
        <v>25.291</v>
      </c>
      <c r="U340" s="13">
        <f>IF(Table2[[#This Row],[Avg_Temperature(°C)]]="",IFERROR((Table2[[#This Row],[Max_Temperature(°C)]]+Table2[[#This Row],[Min_Temperature(°C)]])/2,""),Table2[[#This Row],[Avg_Temperature(°C)]])</f>
        <v>25.291</v>
      </c>
      <c r="V340" s="13">
        <v>35.643000000000001</v>
      </c>
      <c r="W340" s="13">
        <f>IF(Table2[[#This Row],[Max_Temperature(°C)]]="",_xlfn.XLOOKUP(Table2[[#This Row],[State]],'pivot tables'!$T$2:$T$33,'pivot tables'!$V$2:$V$33),Table2[[#This Row],[Max_Temperature(°C)]])</f>
        <v>35.643000000000001</v>
      </c>
      <c r="X340" s="13">
        <v>17.334</v>
      </c>
      <c r="Y340" s="31">
        <f>IF(Table2[[#This Row],[Min_Temperature(°C)]]="",_xlfn.XLOOKUP(Table2[[#This Row],[State]],'pivot tables'!$T$2:$T$33,'pivot tables'!$W$2:$W$33),Table2[[#This Row],[Min_Temperature(°C)]])</f>
        <v>17.334</v>
      </c>
    </row>
    <row r="341" spans="1:25" x14ac:dyDescent="0.3">
      <c r="A341" s="5" t="s">
        <v>18</v>
      </c>
      <c r="B341" s="4">
        <v>2016</v>
      </c>
      <c r="C341" s="5" t="s">
        <v>705</v>
      </c>
      <c r="D341" s="5" t="str">
        <f>PROPER(TRIM(Table2[[#This Row],[Season]]))</f>
        <v>Whole Year</v>
      </c>
      <c r="E341" s="5" t="str">
        <f>IF(Table2[[#This Row],[Season]]="",_xlfn.XLOOKUP(Table2[[#This Row],[State]],'pivot tables'!$F$3:$F$33,'pivot tables'!$G$3:$G$33),Table2[[#This Row],[Season]])</f>
        <v>Whole Year</v>
      </c>
      <c r="F341" s="5" t="s">
        <v>37</v>
      </c>
      <c r="G341" s="16">
        <v>897</v>
      </c>
      <c r="H341" s="16">
        <f>IF(Table2[[#This Row],[Area(hectare)]]="",IFERROR(Table2[[#This Row],[Production(Tones)]]/Table2[[#This Row],[Yield blanks]],""),Table2[[#This Row],[Area(hectare)]])</f>
        <v>897</v>
      </c>
      <c r="I341" s="16">
        <v>40222</v>
      </c>
      <c r="J341" s="16">
        <f>IF(Table2[[#This Row],[Production(Tones)]]="",Table2[[#This Row],[Area Blanks]]*Table2[[#This Row],[Yield]],Table2[[#This Row],[Production(Tones)]])</f>
        <v>40222</v>
      </c>
      <c r="K341" s="13">
        <v>3266.9</v>
      </c>
      <c r="L341" s="13">
        <f>IF(Table2[[#This Row],[Annual_Rainfall(mm)]]="",_xlfn.XLOOKUP(Table2[[#This Row],[State]],'pivot tables'!$J$3:$J$32,'pivot tables'!$K$3:$K$32),Table2[[#This Row],[Annual_Rainfall(mm)]])</f>
        <v>3266.9</v>
      </c>
      <c r="M341" s="13" t="str">
        <f>Table2[[#This Row],[Crop]]&amp;Table2[[#This Row],[State]]</f>
        <v>SugarcaneGoa</v>
      </c>
      <c r="N341" s="13">
        <v>137465.25</v>
      </c>
      <c r="O341" s="13">
        <f>IF(Table2[[#This Row],[Fertilizer(kg)]]="",_xlfn.XLOOKUP(Table2[[#This Row],[crop&amp;state]],'pivot tables'!$O$3:$O$151,'pivot tables'!$P$3:$P$151),Table2[[#This Row],[Fertilizer(kg)]])</f>
        <v>137465.25</v>
      </c>
      <c r="P341" s="13">
        <v>313.95</v>
      </c>
      <c r="Q341" s="13">
        <f>IF(Table2[[#This Row],[Pesticide(kg)]]="",_xlfn.XLOOKUP(Table2[[#This Row],[crop&amp;state]],'pivot tables'!$O$3:$O$151,'pivot tables'!$Q$3:$Q$151),Table2[[#This Row],[Pesticide(kg)]])</f>
        <v>313.95</v>
      </c>
      <c r="R341" s="13">
        <v>41.524999999999999</v>
      </c>
      <c r="S341" s="13">
        <f>IF(Table2[[#This Row],[Yield]]="",IFERROR(Table2[[#This Row],[Production(Tones)]]/Table2[[#This Row],[Area(hectare)]],""),Table2[[#This Row],[Yield]])</f>
        <v>41.524999999999999</v>
      </c>
      <c r="T341" s="13">
        <v>25.291</v>
      </c>
      <c r="U341" s="13">
        <f>IF(Table2[[#This Row],[Avg_Temperature(°C)]]="",IFERROR((Table2[[#This Row],[Max_Temperature(°C)]]+Table2[[#This Row],[Min_Temperature(°C)]])/2,""),Table2[[#This Row],[Avg_Temperature(°C)]])</f>
        <v>25.291</v>
      </c>
      <c r="V341" s="13">
        <v>35.643000000000001</v>
      </c>
      <c r="W341" s="13">
        <f>IF(Table2[[#This Row],[Max_Temperature(°C)]]="",_xlfn.XLOOKUP(Table2[[#This Row],[State]],'pivot tables'!$T$2:$T$33,'pivot tables'!$V$2:$V$33),Table2[[#This Row],[Max_Temperature(°C)]])</f>
        <v>35.643000000000001</v>
      </c>
      <c r="X341" s="13">
        <v>17.334</v>
      </c>
      <c r="Y341" s="31">
        <f>IF(Table2[[#This Row],[Min_Temperature(°C)]]="",_xlfn.XLOOKUP(Table2[[#This Row],[State]],'pivot tables'!$T$2:$T$33,'pivot tables'!$W$2:$W$33),Table2[[#This Row],[Min_Temperature(°C)]])</f>
        <v>17.334</v>
      </c>
    </row>
    <row r="342" spans="1:25" x14ac:dyDescent="0.3">
      <c r="A342" s="5" t="s">
        <v>22</v>
      </c>
      <c r="B342" s="4">
        <v>2016</v>
      </c>
      <c r="C342" s="5" t="s">
        <v>49</v>
      </c>
      <c r="D342" s="5" t="str">
        <f>PROPER(TRIM(Table2[[#This Row],[Season]]))</f>
        <v>Kharif</v>
      </c>
      <c r="E342" s="5" t="str">
        <f>IF(Table2[[#This Row],[Season]]="",_xlfn.XLOOKUP(Table2[[#This Row],[State]],'pivot tables'!$F$3:$F$33,'pivot tables'!$G$3:$G$33),Table2[[#This Row],[Season]])</f>
        <v>Kharif</v>
      </c>
      <c r="F342" s="5" t="s">
        <v>23</v>
      </c>
      <c r="G342" s="16">
        <v>575562</v>
      </c>
      <c r="H342" s="16">
        <f>IF(Table2[[#This Row],[Area(hectare)]]="",IFERROR(Table2[[#This Row],[Production(Tones)]]/Table2[[#This Row],[Yield blanks]],""),Table2[[#This Row],[Area(hectare)]])</f>
        <v>575562</v>
      </c>
      <c r="I342" s="16">
        <v>462667</v>
      </c>
      <c r="J342" s="16">
        <f>IF(Table2[[#This Row],[Production(Tones)]]="",Table2[[#This Row],[Area Blanks]]*Table2[[#This Row],[Yield]],Table2[[#This Row],[Production(Tones)]])</f>
        <v>462667</v>
      </c>
      <c r="K342" s="13">
        <v>1147.2</v>
      </c>
      <c r="L342" s="13">
        <f>IF(Table2[[#This Row],[Annual_Rainfall(mm)]]="",_xlfn.XLOOKUP(Table2[[#This Row],[State]],'pivot tables'!$J$3:$J$32,'pivot tables'!$K$3:$K$32),Table2[[#This Row],[Annual_Rainfall(mm)]])</f>
        <v>1147.2</v>
      </c>
      <c r="M342" s="13" t="str">
        <f>Table2[[#This Row],[Crop]]&amp;Table2[[#This Row],[State]]</f>
        <v>RagiKarnataka</v>
      </c>
      <c r="N342" s="13">
        <v>88204876.5</v>
      </c>
      <c r="O342" s="13">
        <f>IF(Table2[[#This Row],[Fertilizer(kg)]]="",_xlfn.XLOOKUP(Table2[[#This Row],[crop&amp;state]],'pivot tables'!$O$3:$O$151,'pivot tables'!$P$3:$P$151),Table2[[#This Row],[Fertilizer(kg)]])</f>
        <v>88204876.5</v>
      </c>
      <c r="P342" s="13">
        <v>201446.7</v>
      </c>
      <c r="Q342" s="13">
        <f>IF(Table2[[#This Row],[Pesticide(kg)]]="",_xlfn.XLOOKUP(Table2[[#This Row],[crop&amp;state]],'pivot tables'!$O$3:$O$151,'pivot tables'!$Q$3:$Q$151),Table2[[#This Row],[Pesticide(kg)]])</f>
        <v>201446.7</v>
      </c>
      <c r="R342" s="13">
        <v>0.85399999999999998</v>
      </c>
      <c r="S342" s="13">
        <f>IF(Table2[[#This Row],[Yield]]="",IFERROR(Table2[[#This Row],[Production(Tones)]]/Table2[[#This Row],[Area(hectare)]],""),Table2[[#This Row],[Yield]])</f>
        <v>0.85399999999999998</v>
      </c>
      <c r="T342" s="13">
        <v>26.065999999999999</v>
      </c>
      <c r="U342" s="13">
        <f>IF(Table2[[#This Row],[Avg_Temperature(°C)]]="",IFERROR((Table2[[#This Row],[Max_Temperature(°C)]]+Table2[[#This Row],[Min_Temperature(°C)]])/2,""),Table2[[#This Row],[Avg_Temperature(°C)]])</f>
        <v>26.065999999999999</v>
      </c>
      <c r="V342" s="13">
        <v>36.493000000000002</v>
      </c>
      <c r="W342" s="13">
        <f>IF(Table2[[#This Row],[Max_Temperature(°C)]]="",_xlfn.XLOOKUP(Table2[[#This Row],[State]],'pivot tables'!$T$2:$T$33,'pivot tables'!$V$2:$V$33),Table2[[#This Row],[Max_Temperature(°C)]])</f>
        <v>36.493000000000002</v>
      </c>
      <c r="X342" s="13">
        <v>17.062999999999999</v>
      </c>
      <c r="Y342" s="31">
        <f>IF(Table2[[#This Row],[Min_Temperature(°C)]]="",_xlfn.XLOOKUP(Table2[[#This Row],[State]],'pivot tables'!$T$2:$T$33,'pivot tables'!$W$2:$W$33),Table2[[#This Row],[Min_Temperature(°C)]])</f>
        <v>17.062999999999999</v>
      </c>
    </row>
    <row r="343" spans="1:25" x14ac:dyDescent="0.3">
      <c r="A343" s="5" t="s">
        <v>22</v>
      </c>
      <c r="B343" s="4">
        <v>2016</v>
      </c>
      <c r="C343" s="5" t="s">
        <v>27</v>
      </c>
      <c r="D343" s="5" t="str">
        <f>PROPER(TRIM(Table2[[#This Row],[Season]]))</f>
        <v>Rabi</v>
      </c>
      <c r="E343" s="5" t="str">
        <f>IF(Table2[[#This Row],[Season]]="",_xlfn.XLOOKUP(Table2[[#This Row],[State]],'pivot tables'!$F$3:$F$33,'pivot tables'!$G$3:$G$33),Table2[[#This Row],[Season]])</f>
        <v>Rabi</v>
      </c>
      <c r="F343" s="5" t="s">
        <v>23</v>
      </c>
      <c r="G343" s="16">
        <v>16968</v>
      </c>
      <c r="H343" s="16">
        <f>IF(Table2[[#This Row],[Area(hectare)]]="",IFERROR(Table2[[#This Row],[Production(Tones)]]/Table2[[#This Row],[Yield blanks]],""),Table2[[#This Row],[Area(hectare)]])</f>
        <v>16968</v>
      </c>
      <c r="I343" s="16">
        <v>17569</v>
      </c>
      <c r="J343" s="16">
        <f>IF(Table2[[#This Row],[Production(Tones)]]="",Table2[[#This Row],[Area Blanks]]*Table2[[#This Row],[Yield]],Table2[[#This Row],[Production(Tones)]])</f>
        <v>17569</v>
      </c>
      <c r="K343" s="13">
        <v>1147.2</v>
      </c>
      <c r="L343" s="13">
        <f>IF(Table2[[#This Row],[Annual_Rainfall(mm)]]="",_xlfn.XLOOKUP(Table2[[#This Row],[State]],'pivot tables'!$J$3:$J$32,'pivot tables'!$K$3:$K$32),Table2[[#This Row],[Annual_Rainfall(mm)]])</f>
        <v>1147.2</v>
      </c>
      <c r="M343" s="13" t="str">
        <f>Table2[[#This Row],[Crop]]&amp;Table2[[#This Row],[State]]</f>
        <v>RagiKarnataka</v>
      </c>
      <c r="N343" s="13">
        <v>2600346</v>
      </c>
      <c r="O343" s="13">
        <f>IF(Table2[[#This Row],[Fertilizer(kg)]]="",_xlfn.XLOOKUP(Table2[[#This Row],[crop&amp;state]],'pivot tables'!$O$3:$O$151,'pivot tables'!$P$3:$P$151),Table2[[#This Row],[Fertilizer(kg)]])</f>
        <v>2600346</v>
      </c>
      <c r="P343" s="13">
        <v>5938.8</v>
      </c>
      <c r="Q343" s="13">
        <f>IF(Table2[[#This Row],[Pesticide(kg)]]="",_xlfn.XLOOKUP(Table2[[#This Row],[crop&amp;state]],'pivot tables'!$O$3:$O$151,'pivot tables'!$Q$3:$Q$151),Table2[[#This Row],[Pesticide(kg)]])</f>
        <v>5938.8</v>
      </c>
      <c r="R343" s="13">
        <v>1.1140000000000001</v>
      </c>
      <c r="S343" s="13">
        <f>IF(Table2[[#This Row],[Yield]]="",IFERROR(Table2[[#This Row],[Production(Tones)]]/Table2[[#This Row],[Area(hectare)]],""),Table2[[#This Row],[Yield]])</f>
        <v>1.1140000000000001</v>
      </c>
      <c r="T343" s="13">
        <v>26.065999999999999</v>
      </c>
      <c r="U343" s="13">
        <f>IF(Table2[[#This Row],[Avg_Temperature(°C)]]="",IFERROR((Table2[[#This Row],[Max_Temperature(°C)]]+Table2[[#This Row],[Min_Temperature(°C)]])/2,""),Table2[[#This Row],[Avg_Temperature(°C)]])</f>
        <v>26.065999999999999</v>
      </c>
      <c r="V343" s="13">
        <v>36.493000000000002</v>
      </c>
      <c r="W343" s="13">
        <f>IF(Table2[[#This Row],[Max_Temperature(°C)]]="",_xlfn.XLOOKUP(Table2[[#This Row],[State]],'pivot tables'!$T$2:$T$33,'pivot tables'!$V$2:$V$33),Table2[[#This Row],[Max_Temperature(°C)]])</f>
        <v>36.493000000000002</v>
      </c>
      <c r="X343" s="13">
        <v>17.062999999999999</v>
      </c>
      <c r="Y343" s="31">
        <f>IF(Table2[[#This Row],[Min_Temperature(°C)]]="",_xlfn.XLOOKUP(Table2[[#This Row],[State]],'pivot tables'!$T$2:$T$33,'pivot tables'!$W$2:$W$33),Table2[[#This Row],[Min_Temperature(°C)]])</f>
        <v>17.062999999999999</v>
      </c>
    </row>
    <row r="344" spans="1:25" x14ac:dyDescent="0.3">
      <c r="A344" s="5" t="s">
        <v>22</v>
      </c>
      <c r="B344" s="4">
        <v>2016</v>
      </c>
      <c r="C344" s="5" t="s">
        <v>120</v>
      </c>
      <c r="D344" s="5" t="str">
        <f>PROPER(TRIM(Table2[[#This Row],[Season]]))</f>
        <v>Summer</v>
      </c>
      <c r="E344" s="5" t="str">
        <f>IF(Table2[[#This Row],[Season]]="",_xlfn.XLOOKUP(Table2[[#This Row],[State]],'pivot tables'!$F$3:$F$33,'pivot tables'!$G$3:$G$33),Table2[[#This Row],[Season]])</f>
        <v>Summer</v>
      </c>
      <c r="F344" s="5" t="s">
        <v>23</v>
      </c>
      <c r="G344" s="16">
        <v>6133</v>
      </c>
      <c r="H344" s="16">
        <f>IF(Table2[[#This Row],[Area(hectare)]]="",IFERROR(Table2[[#This Row],[Production(Tones)]]/Table2[[#This Row],[Yield blanks]],""),Table2[[#This Row],[Area(hectare)]])</f>
        <v>6133</v>
      </c>
      <c r="I344" s="16">
        <v>11093</v>
      </c>
      <c r="J344" s="16">
        <f>IF(Table2[[#This Row],[Production(Tones)]]="",Table2[[#This Row],[Area Blanks]]*Table2[[#This Row],[Yield]],Table2[[#This Row],[Production(Tones)]])</f>
        <v>11093</v>
      </c>
      <c r="K344" s="13">
        <v>1147.2</v>
      </c>
      <c r="L344" s="13">
        <f>IF(Table2[[#This Row],[Annual_Rainfall(mm)]]="",_xlfn.XLOOKUP(Table2[[#This Row],[State]],'pivot tables'!$J$3:$J$32,'pivot tables'!$K$3:$K$32),Table2[[#This Row],[Annual_Rainfall(mm)]])</f>
        <v>1147.2</v>
      </c>
      <c r="M344" s="13" t="str">
        <f>Table2[[#This Row],[Crop]]&amp;Table2[[#This Row],[State]]</f>
        <v>RagiKarnataka</v>
      </c>
      <c r="N344" s="13">
        <v>939882.25</v>
      </c>
      <c r="O344" s="13">
        <f>IF(Table2[[#This Row],[Fertilizer(kg)]]="",_xlfn.XLOOKUP(Table2[[#This Row],[crop&amp;state]],'pivot tables'!$O$3:$O$151,'pivot tables'!$P$3:$P$151),Table2[[#This Row],[Fertilizer(kg)]])</f>
        <v>939882.25</v>
      </c>
      <c r="P344" s="13">
        <v>2146.5500000000002</v>
      </c>
      <c r="Q344" s="13">
        <f>IF(Table2[[#This Row],[Pesticide(kg)]]="",_xlfn.XLOOKUP(Table2[[#This Row],[crop&amp;state]],'pivot tables'!$O$3:$O$151,'pivot tables'!$Q$3:$Q$151),Table2[[#This Row],[Pesticide(kg)]])</f>
        <v>2146.5500000000002</v>
      </c>
      <c r="R344" s="13">
        <v>1.895</v>
      </c>
      <c r="S344" s="13">
        <f>IF(Table2[[#This Row],[Yield]]="",IFERROR(Table2[[#This Row],[Production(Tones)]]/Table2[[#This Row],[Area(hectare)]],""),Table2[[#This Row],[Yield]])</f>
        <v>1.895</v>
      </c>
      <c r="T344" s="13">
        <v>26.065999999999999</v>
      </c>
      <c r="U344" s="13">
        <f>IF(Table2[[#This Row],[Avg_Temperature(°C)]]="",IFERROR((Table2[[#This Row],[Max_Temperature(°C)]]+Table2[[#This Row],[Min_Temperature(°C)]])/2,""),Table2[[#This Row],[Avg_Temperature(°C)]])</f>
        <v>26.065999999999999</v>
      </c>
      <c r="V344" s="13">
        <v>36.493000000000002</v>
      </c>
      <c r="W344" s="13">
        <f>IF(Table2[[#This Row],[Max_Temperature(°C)]]="",_xlfn.XLOOKUP(Table2[[#This Row],[State]],'pivot tables'!$T$2:$T$33,'pivot tables'!$V$2:$V$33),Table2[[#This Row],[Max_Temperature(°C)]])</f>
        <v>36.493000000000002</v>
      </c>
      <c r="X344" s="13">
        <v>17.062999999999999</v>
      </c>
      <c r="Y344" s="31">
        <f>IF(Table2[[#This Row],[Min_Temperature(°C)]]="",_xlfn.XLOOKUP(Table2[[#This Row],[State]],'pivot tables'!$T$2:$T$33,'pivot tables'!$W$2:$W$33),Table2[[#This Row],[Min_Temperature(°C)]])</f>
        <v>17.062999999999999</v>
      </c>
    </row>
    <row r="345" spans="1:25" x14ac:dyDescent="0.3">
      <c r="A345" s="5" t="s">
        <v>13</v>
      </c>
      <c r="B345" s="4">
        <v>2016</v>
      </c>
      <c r="C345" s="5" t="s">
        <v>49</v>
      </c>
      <c r="D345" s="5" t="str">
        <f>PROPER(TRIM(Table2[[#This Row],[Season]]))</f>
        <v>Kharif</v>
      </c>
      <c r="E345" s="5" t="str">
        <f>IF(Table2[[#This Row],[Season]]="",_xlfn.XLOOKUP(Table2[[#This Row],[State]],'pivot tables'!$F$3:$F$33,'pivot tables'!$G$3:$G$33),Table2[[#This Row],[Season]])</f>
        <v>Kharif</v>
      </c>
      <c r="F345" s="5" t="s">
        <v>23</v>
      </c>
      <c r="G345" s="16">
        <v>942025</v>
      </c>
      <c r="H345" s="16">
        <f>IF(Table2[[#This Row],[Area(hectare)]]="",IFERROR(Table2[[#This Row],[Production(Tones)]]/Table2[[#This Row],[Yield blanks]],""),Table2[[#This Row],[Area(hectare)]])</f>
        <v>942025</v>
      </c>
      <c r="I345" s="16">
        <v>2611754</v>
      </c>
      <c r="J345" s="16">
        <f>IF(Table2[[#This Row],[Production(Tones)]]="",Table2[[#This Row],[Area Blanks]]*Table2[[#This Row],[Yield]],Table2[[#This Row],[Production(Tones)]])</f>
        <v>2611754</v>
      </c>
      <c r="K345" s="13">
        <v>1147.2</v>
      </c>
      <c r="L345" s="13">
        <f>IF(Table2[[#This Row],[Annual_Rainfall(mm)]]="",_xlfn.XLOOKUP(Table2[[#This Row],[State]],'pivot tables'!$J$3:$J$32,'pivot tables'!$K$3:$K$32),Table2[[#This Row],[Annual_Rainfall(mm)]])</f>
        <v>1147.2</v>
      </c>
      <c r="M345" s="13" t="str">
        <f>Table2[[#This Row],[Crop]]&amp;Table2[[#This Row],[State]]</f>
        <v>RiceKarnataka</v>
      </c>
      <c r="N345" s="13">
        <v>144365331.30000001</v>
      </c>
      <c r="O345" s="13">
        <f>IF(Table2[[#This Row],[Fertilizer(kg)]]="",_xlfn.XLOOKUP(Table2[[#This Row],[crop&amp;state]],'pivot tables'!$O$3:$O$151,'pivot tables'!$P$3:$P$151),Table2[[#This Row],[Fertilizer(kg)]])</f>
        <v>144365331.30000001</v>
      </c>
      <c r="P345" s="13">
        <v>329708.75</v>
      </c>
      <c r="Q345" s="13">
        <f>IF(Table2[[#This Row],[Pesticide(kg)]]="",_xlfn.XLOOKUP(Table2[[#This Row],[crop&amp;state]],'pivot tables'!$O$3:$O$151,'pivot tables'!$Q$3:$Q$151),Table2[[#This Row],[Pesticide(kg)]])</f>
        <v>329708.75</v>
      </c>
      <c r="R345" s="13">
        <v>2.5299999999999998</v>
      </c>
      <c r="S345" s="13">
        <f>IF(Table2[[#This Row],[Yield]]="",IFERROR(Table2[[#This Row],[Production(Tones)]]/Table2[[#This Row],[Area(hectare)]],""),Table2[[#This Row],[Yield]])</f>
        <v>2.5299999999999998</v>
      </c>
      <c r="T345" s="13">
        <v>26.065999999999999</v>
      </c>
      <c r="U345" s="13">
        <f>IF(Table2[[#This Row],[Avg_Temperature(°C)]]="",IFERROR((Table2[[#This Row],[Max_Temperature(°C)]]+Table2[[#This Row],[Min_Temperature(°C)]])/2,""),Table2[[#This Row],[Avg_Temperature(°C)]])</f>
        <v>26.065999999999999</v>
      </c>
      <c r="V345" s="13">
        <v>36.493000000000002</v>
      </c>
      <c r="W345" s="13">
        <f>IF(Table2[[#This Row],[Max_Temperature(°C)]]="",_xlfn.XLOOKUP(Table2[[#This Row],[State]],'pivot tables'!$T$2:$T$33,'pivot tables'!$V$2:$V$33),Table2[[#This Row],[Max_Temperature(°C)]])</f>
        <v>36.493000000000002</v>
      </c>
      <c r="X345" s="13">
        <v>17.062999999999999</v>
      </c>
      <c r="Y345" s="31">
        <f>IF(Table2[[#This Row],[Min_Temperature(°C)]]="",_xlfn.XLOOKUP(Table2[[#This Row],[State]],'pivot tables'!$T$2:$T$33,'pivot tables'!$W$2:$W$33),Table2[[#This Row],[Min_Temperature(°C)]])</f>
        <v>17.062999999999999</v>
      </c>
    </row>
    <row r="346" spans="1:25" x14ac:dyDescent="0.3">
      <c r="A346" s="5" t="s">
        <v>13</v>
      </c>
      <c r="B346" s="4">
        <v>2016</v>
      </c>
      <c r="C346" s="5" t="s">
        <v>27</v>
      </c>
      <c r="D346" s="5" t="str">
        <f>PROPER(TRIM(Table2[[#This Row],[Season]]))</f>
        <v>Rabi</v>
      </c>
      <c r="E346" s="5" t="str">
        <f>IF(Table2[[#This Row],[Season]]="",_xlfn.XLOOKUP(Table2[[#This Row],[State]],'pivot tables'!$F$3:$F$33,'pivot tables'!$G$3:$G$33),Table2[[#This Row],[Season]])</f>
        <v>Rabi</v>
      </c>
      <c r="F346" s="5" t="s">
        <v>23</v>
      </c>
      <c r="G346" s="16"/>
      <c r="H346" s="16">
        <f>IF(Table2[[#This Row],[Area(hectare)]]="",IFERROR(Table2[[#This Row],[Production(Tones)]]/Table2[[#This Row],[Yield blanks]],""),Table2[[#This Row],[Area(hectare)]])</f>
        <v>19649.504950495051</v>
      </c>
      <c r="I346" s="16">
        <v>49615</v>
      </c>
      <c r="J346" s="16">
        <f>IF(Table2[[#This Row],[Production(Tones)]]="",Table2[[#This Row],[Area Blanks]]*Table2[[#This Row],[Yield]],Table2[[#This Row],[Production(Tones)]])</f>
        <v>49615</v>
      </c>
      <c r="K346" s="13">
        <v>1147.2</v>
      </c>
      <c r="L346" s="13">
        <f>IF(Table2[[#This Row],[Annual_Rainfall(mm)]]="",_xlfn.XLOOKUP(Table2[[#This Row],[State]],'pivot tables'!$J$3:$J$32,'pivot tables'!$K$3:$K$32),Table2[[#This Row],[Annual_Rainfall(mm)]])</f>
        <v>1147.2</v>
      </c>
      <c r="M346" s="13" t="str">
        <f>Table2[[#This Row],[Crop]]&amp;Table2[[#This Row],[State]]</f>
        <v>RiceKarnataka</v>
      </c>
      <c r="N346" s="13">
        <v>2863629.5</v>
      </c>
      <c r="O346" s="13">
        <f>IF(Table2[[#This Row],[Fertilizer(kg)]]="",_xlfn.XLOOKUP(Table2[[#This Row],[crop&amp;state]],'pivot tables'!$O$3:$O$151,'pivot tables'!$P$3:$P$151),Table2[[#This Row],[Fertilizer(kg)]])</f>
        <v>2863629.5</v>
      </c>
      <c r="P346" s="13">
        <v>6540.1</v>
      </c>
      <c r="Q346" s="13">
        <f>IF(Table2[[#This Row],[Pesticide(kg)]]="",_xlfn.XLOOKUP(Table2[[#This Row],[crop&amp;state]],'pivot tables'!$O$3:$O$151,'pivot tables'!$Q$3:$Q$151),Table2[[#This Row],[Pesticide(kg)]])</f>
        <v>6540.1</v>
      </c>
      <c r="R346" s="13">
        <v>2.5249999999999999</v>
      </c>
      <c r="S346" s="13">
        <f>IF(Table2[[#This Row],[Yield]]="",IFERROR(Table2[[#This Row],[Production(Tones)]]/Table2[[#This Row],[Area(hectare)]],""),Table2[[#This Row],[Yield]])</f>
        <v>2.5249999999999999</v>
      </c>
      <c r="T346" s="13">
        <v>26.065999999999999</v>
      </c>
      <c r="U346" s="13">
        <f>IF(Table2[[#This Row],[Avg_Temperature(°C)]]="",IFERROR((Table2[[#This Row],[Max_Temperature(°C)]]+Table2[[#This Row],[Min_Temperature(°C)]])/2,""),Table2[[#This Row],[Avg_Temperature(°C)]])</f>
        <v>26.065999999999999</v>
      </c>
      <c r="V346" s="13">
        <v>36.493000000000002</v>
      </c>
      <c r="W346" s="13">
        <f>IF(Table2[[#This Row],[Max_Temperature(°C)]]="",_xlfn.XLOOKUP(Table2[[#This Row],[State]],'pivot tables'!$T$2:$T$33,'pivot tables'!$V$2:$V$33),Table2[[#This Row],[Max_Temperature(°C)]])</f>
        <v>36.493000000000002</v>
      </c>
      <c r="X346" s="13">
        <v>17.062999999999999</v>
      </c>
      <c r="Y346" s="31">
        <f>IF(Table2[[#This Row],[Min_Temperature(°C)]]="",_xlfn.XLOOKUP(Table2[[#This Row],[State]],'pivot tables'!$T$2:$T$33,'pivot tables'!$W$2:$W$33),Table2[[#This Row],[Min_Temperature(°C)]])</f>
        <v>17.062999999999999</v>
      </c>
    </row>
    <row r="347" spans="1:25" x14ac:dyDescent="0.3">
      <c r="A347" s="5" t="s">
        <v>13</v>
      </c>
      <c r="B347" s="4">
        <v>2016</v>
      </c>
      <c r="C347" s="5" t="s">
        <v>120</v>
      </c>
      <c r="D347" s="5" t="str">
        <f>PROPER(TRIM(Table2[[#This Row],[Season]]))</f>
        <v>Summer</v>
      </c>
      <c r="E347" s="5" t="str">
        <f>IF(Table2[[#This Row],[Season]]="",_xlfn.XLOOKUP(Table2[[#This Row],[State]],'pivot tables'!$F$3:$F$33,'pivot tables'!$G$3:$G$33),Table2[[#This Row],[Season]])</f>
        <v>Summer</v>
      </c>
      <c r="F347" s="5" t="s">
        <v>23</v>
      </c>
      <c r="G347" s="16">
        <v>73832</v>
      </c>
      <c r="H347" s="16">
        <f>IF(Table2[[#This Row],[Area(hectare)]]="",IFERROR(Table2[[#This Row],[Production(Tones)]]/Table2[[#This Row],[Yield blanks]],""),Table2[[#This Row],[Area(hectare)]])</f>
        <v>73832</v>
      </c>
      <c r="I347" s="16">
        <v>212837</v>
      </c>
      <c r="J347" s="16">
        <f>IF(Table2[[#This Row],[Production(Tones)]]="",Table2[[#This Row],[Area Blanks]]*Table2[[#This Row],[Yield]],Table2[[#This Row],[Production(Tones)]])</f>
        <v>212837</v>
      </c>
      <c r="K347" s="13">
        <v>1147.2</v>
      </c>
      <c r="L347" s="13">
        <f>IF(Table2[[#This Row],[Annual_Rainfall(mm)]]="",_xlfn.XLOOKUP(Table2[[#This Row],[State]],'pivot tables'!$J$3:$J$32,'pivot tables'!$K$3:$K$32),Table2[[#This Row],[Annual_Rainfall(mm)]])</f>
        <v>1147.2</v>
      </c>
      <c r="M347" s="13" t="str">
        <f>Table2[[#This Row],[Crop]]&amp;Table2[[#This Row],[State]]</f>
        <v>RiceKarnataka</v>
      </c>
      <c r="N347" s="13">
        <v>11314754</v>
      </c>
      <c r="O347" s="13">
        <f>IF(Table2[[#This Row],[Fertilizer(kg)]]="",_xlfn.XLOOKUP(Table2[[#This Row],[crop&amp;state]],'pivot tables'!$O$3:$O$151,'pivot tables'!$P$3:$P$151),Table2[[#This Row],[Fertilizer(kg)]])</f>
        <v>11314754</v>
      </c>
      <c r="P347" s="13">
        <v>25841.200000000001</v>
      </c>
      <c r="Q347" s="13">
        <f>IF(Table2[[#This Row],[Pesticide(kg)]]="",_xlfn.XLOOKUP(Table2[[#This Row],[crop&amp;state]],'pivot tables'!$O$3:$O$151,'pivot tables'!$Q$3:$Q$151),Table2[[#This Row],[Pesticide(kg)]])</f>
        <v>25841.200000000001</v>
      </c>
      <c r="R347" s="13">
        <v>2.8530000000000002</v>
      </c>
      <c r="S347" s="13">
        <f>IF(Table2[[#This Row],[Yield]]="",IFERROR(Table2[[#This Row],[Production(Tones)]]/Table2[[#This Row],[Area(hectare)]],""),Table2[[#This Row],[Yield]])</f>
        <v>2.8530000000000002</v>
      </c>
      <c r="T347" s="13">
        <v>26.065999999999999</v>
      </c>
      <c r="U347" s="13">
        <f>IF(Table2[[#This Row],[Avg_Temperature(°C)]]="",IFERROR((Table2[[#This Row],[Max_Temperature(°C)]]+Table2[[#This Row],[Min_Temperature(°C)]])/2,""),Table2[[#This Row],[Avg_Temperature(°C)]])</f>
        <v>26.065999999999999</v>
      </c>
      <c r="V347" s="13">
        <v>36.493000000000002</v>
      </c>
      <c r="W347" s="13">
        <f>IF(Table2[[#This Row],[Max_Temperature(°C)]]="",_xlfn.XLOOKUP(Table2[[#This Row],[State]],'pivot tables'!$T$2:$T$33,'pivot tables'!$V$2:$V$33),Table2[[#This Row],[Max_Temperature(°C)]])</f>
        <v>36.493000000000002</v>
      </c>
      <c r="X347" s="13">
        <v>17.062999999999999</v>
      </c>
      <c r="Y347" s="31">
        <f>IF(Table2[[#This Row],[Min_Temperature(°C)]]="",_xlfn.XLOOKUP(Table2[[#This Row],[State]],'pivot tables'!$T$2:$T$33,'pivot tables'!$W$2:$W$33),Table2[[#This Row],[Min_Temperature(°C)]])</f>
        <v>17.062999999999999</v>
      </c>
    </row>
    <row r="348" spans="1:25" x14ac:dyDescent="0.3">
      <c r="A348" s="5" t="s">
        <v>18</v>
      </c>
      <c r="B348" s="4">
        <v>2016</v>
      </c>
      <c r="C348" s="5" t="s">
        <v>705</v>
      </c>
      <c r="D348" s="5" t="str">
        <f>PROPER(TRIM(Table2[[#This Row],[Season]]))</f>
        <v>Whole Year</v>
      </c>
      <c r="E348" s="5" t="str">
        <f>IF(Table2[[#This Row],[Season]]="",_xlfn.XLOOKUP(Table2[[#This Row],[State]],'pivot tables'!$F$3:$F$33,'pivot tables'!$G$3:$G$33),Table2[[#This Row],[Season]])</f>
        <v>Whole Year</v>
      </c>
      <c r="F348" s="5" t="s">
        <v>23</v>
      </c>
      <c r="G348" s="16">
        <v>397098</v>
      </c>
      <c r="H348" s="16">
        <f>IF(Table2[[#This Row],[Area(hectare)]]="",IFERROR(Table2[[#This Row],[Production(Tones)]]/Table2[[#This Row],[Yield blanks]],""),Table2[[#This Row],[Area(hectare)]])</f>
        <v>397098</v>
      </c>
      <c r="I348" s="16">
        <v>27378389</v>
      </c>
      <c r="J348" s="16">
        <f>IF(Table2[[#This Row],[Production(Tones)]]="",Table2[[#This Row],[Area Blanks]]*Table2[[#This Row],[Yield]],Table2[[#This Row],[Production(Tones)]])</f>
        <v>27378389</v>
      </c>
      <c r="K348" s="13">
        <v>1147.2</v>
      </c>
      <c r="L348" s="13">
        <f>IF(Table2[[#This Row],[Annual_Rainfall(mm)]]="",_xlfn.XLOOKUP(Table2[[#This Row],[State]],'pivot tables'!$J$3:$J$32,'pivot tables'!$K$3:$K$32),Table2[[#This Row],[Annual_Rainfall(mm)]])</f>
        <v>1147.2</v>
      </c>
      <c r="M348" s="13" t="str">
        <f>Table2[[#This Row],[Crop]]&amp;Table2[[#This Row],[State]]</f>
        <v>SugarcaneKarnataka</v>
      </c>
      <c r="N348" s="13">
        <v>60855268.5</v>
      </c>
      <c r="O348" s="13">
        <f>IF(Table2[[#This Row],[Fertilizer(kg)]]="",_xlfn.XLOOKUP(Table2[[#This Row],[crop&amp;state]],'pivot tables'!$O$3:$O$151,'pivot tables'!$P$3:$P$151),Table2[[#This Row],[Fertilizer(kg)]])</f>
        <v>60855268.5</v>
      </c>
      <c r="P348" s="13">
        <v>138984.29999999999</v>
      </c>
      <c r="Q348" s="13">
        <f>IF(Table2[[#This Row],[Pesticide(kg)]]="",_xlfn.XLOOKUP(Table2[[#This Row],[crop&amp;state]],'pivot tables'!$O$3:$O$151,'pivot tables'!$Q$3:$Q$151),Table2[[#This Row],[Pesticide(kg)]])</f>
        <v>138984.29999999999</v>
      </c>
      <c r="R348" s="13">
        <v>75.584000000000003</v>
      </c>
      <c r="S348" s="13">
        <f>IF(Table2[[#This Row],[Yield]]="",IFERROR(Table2[[#This Row],[Production(Tones)]]/Table2[[#This Row],[Area(hectare)]],""),Table2[[#This Row],[Yield]])</f>
        <v>75.584000000000003</v>
      </c>
      <c r="T348" s="13">
        <v>26.065999999999999</v>
      </c>
      <c r="U348" s="13">
        <f>IF(Table2[[#This Row],[Avg_Temperature(°C)]]="",IFERROR((Table2[[#This Row],[Max_Temperature(°C)]]+Table2[[#This Row],[Min_Temperature(°C)]])/2,""),Table2[[#This Row],[Avg_Temperature(°C)]])</f>
        <v>26.065999999999999</v>
      </c>
      <c r="V348" s="13">
        <v>36.493000000000002</v>
      </c>
      <c r="W348" s="13">
        <f>IF(Table2[[#This Row],[Max_Temperature(°C)]]="",_xlfn.XLOOKUP(Table2[[#This Row],[State]],'pivot tables'!$T$2:$T$33,'pivot tables'!$V$2:$V$33),Table2[[#This Row],[Max_Temperature(°C)]])</f>
        <v>36.493000000000002</v>
      </c>
      <c r="X348" s="13">
        <v>17.062999999999999</v>
      </c>
      <c r="Y348" s="31">
        <f>IF(Table2[[#This Row],[Min_Temperature(°C)]]="",_xlfn.XLOOKUP(Table2[[#This Row],[State]],'pivot tables'!$T$2:$T$33,'pivot tables'!$W$2:$W$33),Table2[[#This Row],[Min_Temperature(°C)]])</f>
        <v>17.062999999999999</v>
      </c>
    </row>
    <row r="349" spans="1:25" x14ac:dyDescent="0.3">
      <c r="A349" s="5" t="s">
        <v>31</v>
      </c>
      <c r="B349" s="4">
        <v>2016</v>
      </c>
      <c r="C349" s="5" t="s">
        <v>49</v>
      </c>
      <c r="D349" s="5" t="str">
        <f>PROPER(TRIM(Table2[[#This Row],[Season]]))</f>
        <v>Kharif</v>
      </c>
      <c r="E349" s="5" t="str">
        <f>IF(Table2[[#This Row],[Season]]="",_xlfn.XLOOKUP(Table2[[#This Row],[State]],'pivot tables'!$F$3:$F$33,'pivot tables'!$G$3:$G$33),Table2[[#This Row],[Season]])</f>
        <v>Kharif</v>
      </c>
      <c r="F349" s="5" t="s">
        <v>23</v>
      </c>
      <c r="G349" s="16">
        <v>133872</v>
      </c>
      <c r="H349" s="16">
        <f>IF(Table2[[#This Row],[Area(hectare)]]="",IFERROR(Table2[[#This Row],[Production(Tones)]]/Table2[[#This Row],[Yield blanks]],""),Table2[[#This Row],[Area(hectare)]])</f>
        <v>133872</v>
      </c>
      <c r="I349" s="16">
        <v>78670</v>
      </c>
      <c r="J349" s="16">
        <f>IF(Table2[[#This Row],[Production(Tones)]]="",Table2[[#This Row],[Area Blanks]]*Table2[[#This Row],[Yield]],Table2[[#This Row],[Production(Tones)]])</f>
        <v>78670</v>
      </c>
      <c r="K349" s="13">
        <v>1147.2</v>
      </c>
      <c r="L349" s="13">
        <f>IF(Table2[[#This Row],[Annual_Rainfall(mm)]]="",_xlfn.XLOOKUP(Table2[[#This Row],[State]],'pivot tables'!$J$3:$J$32,'pivot tables'!$K$3:$K$32),Table2[[#This Row],[Annual_Rainfall(mm)]])</f>
        <v>1147.2</v>
      </c>
      <c r="M349" s="13" t="str">
        <f>Table2[[#This Row],[Crop]]&amp;Table2[[#This Row],[State]]</f>
        <v>SunflowerKarnataka</v>
      </c>
      <c r="N349" s="13">
        <v>20515884</v>
      </c>
      <c r="O349" s="13">
        <f>IF(Table2[[#This Row],[Fertilizer(kg)]]="",_xlfn.XLOOKUP(Table2[[#This Row],[crop&amp;state]],'pivot tables'!$O$3:$O$151,'pivot tables'!$P$3:$P$151),Table2[[#This Row],[Fertilizer(kg)]])</f>
        <v>20515884</v>
      </c>
      <c r="P349" s="13">
        <v>46855.199999999997</v>
      </c>
      <c r="Q349" s="13">
        <f>IF(Table2[[#This Row],[Pesticide(kg)]]="",_xlfn.XLOOKUP(Table2[[#This Row],[crop&amp;state]],'pivot tables'!$O$3:$O$151,'pivot tables'!$Q$3:$Q$151),Table2[[#This Row],[Pesticide(kg)]])</f>
        <v>46855.199999999997</v>
      </c>
      <c r="R349" s="13"/>
      <c r="S349" s="13">
        <f>IF(Table2[[#This Row],[Yield]]="",IFERROR(Table2[[#This Row],[Production(Tones)]]/Table2[[#This Row],[Area(hectare)]],""),Table2[[#This Row],[Yield]])</f>
        <v>0.58765089040277285</v>
      </c>
      <c r="T349" s="13">
        <v>26.065999999999999</v>
      </c>
      <c r="U349" s="13">
        <f>IF(Table2[[#This Row],[Avg_Temperature(°C)]]="",IFERROR((Table2[[#This Row],[Max_Temperature(°C)]]+Table2[[#This Row],[Min_Temperature(°C)]])/2,""),Table2[[#This Row],[Avg_Temperature(°C)]])</f>
        <v>26.065999999999999</v>
      </c>
      <c r="V349" s="13">
        <v>36.493000000000002</v>
      </c>
      <c r="W349" s="13">
        <f>IF(Table2[[#This Row],[Max_Temperature(°C)]]="",_xlfn.XLOOKUP(Table2[[#This Row],[State]],'pivot tables'!$T$2:$T$33,'pivot tables'!$V$2:$V$33),Table2[[#This Row],[Max_Temperature(°C)]])</f>
        <v>36.493000000000002</v>
      </c>
      <c r="X349" s="13">
        <v>17.062999999999999</v>
      </c>
      <c r="Y349" s="31">
        <f>IF(Table2[[#This Row],[Min_Temperature(°C)]]="",_xlfn.XLOOKUP(Table2[[#This Row],[State]],'pivot tables'!$T$2:$T$33,'pivot tables'!$W$2:$W$33),Table2[[#This Row],[Min_Temperature(°C)]])</f>
        <v>17.062999999999999</v>
      </c>
    </row>
    <row r="350" spans="1:25" x14ac:dyDescent="0.3">
      <c r="A350" s="5" t="s">
        <v>31</v>
      </c>
      <c r="B350" s="4">
        <v>2016</v>
      </c>
      <c r="C350" s="5" t="s">
        <v>27</v>
      </c>
      <c r="D350" s="5" t="str">
        <f>PROPER(TRIM(Table2[[#This Row],[Season]]))</f>
        <v>Rabi</v>
      </c>
      <c r="E350" s="5" t="str">
        <f>IF(Table2[[#This Row],[Season]]="",_xlfn.XLOOKUP(Table2[[#This Row],[State]],'pivot tables'!$F$3:$F$33,'pivot tables'!$G$3:$G$33),Table2[[#This Row],[Season]])</f>
        <v>Rabi</v>
      </c>
      <c r="F350" s="5" t="s">
        <v>23</v>
      </c>
      <c r="G350" s="16">
        <v>82710</v>
      </c>
      <c r="H350" s="16">
        <f>IF(Table2[[#This Row],[Area(hectare)]]="",IFERROR(Table2[[#This Row],[Production(Tones)]]/Table2[[#This Row],[Yield blanks]],""),Table2[[#This Row],[Area(hectare)]])</f>
        <v>82710</v>
      </c>
      <c r="I350" s="16">
        <v>18135</v>
      </c>
      <c r="J350" s="16">
        <f>IF(Table2[[#This Row],[Production(Tones)]]="",Table2[[#This Row],[Area Blanks]]*Table2[[#This Row],[Yield]],Table2[[#This Row],[Production(Tones)]])</f>
        <v>18135</v>
      </c>
      <c r="K350" s="13">
        <v>1147.2</v>
      </c>
      <c r="L350" s="13">
        <f>IF(Table2[[#This Row],[Annual_Rainfall(mm)]]="",_xlfn.XLOOKUP(Table2[[#This Row],[State]],'pivot tables'!$J$3:$J$32,'pivot tables'!$K$3:$K$32),Table2[[#This Row],[Annual_Rainfall(mm)]])</f>
        <v>1147.2</v>
      </c>
      <c r="M350" s="13" t="str">
        <f>Table2[[#This Row],[Crop]]&amp;Table2[[#This Row],[State]]</f>
        <v>SunflowerKarnataka</v>
      </c>
      <c r="N350" s="13">
        <v>12675307.5</v>
      </c>
      <c r="O350" s="13">
        <f>IF(Table2[[#This Row],[Fertilizer(kg)]]="",_xlfn.XLOOKUP(Table2[[#This Row],[crop&amp;state]],'pivot tables'!$O$3:$O$151,'pivot tables'!$P$3:$P$151),Table2[[#This Row],[Fertilizer(kg)]])</f>
        <v>12675307.5</v>
      </c>
      <c r="P350" s="13">
        <v>28948.5</v>
      </c>
      <c r="Q350" s="13">
        <f>IF(Table2[[#This Row],[Pesticide(kg)]]="",_xlfn.XLOOKUP(Table2[[#This Row],[crop&amp;state]],'pivot tables'!$O$3:$O$151,'pivot tables'!$Q$3:$Q$151),Table2[[#This Row],[Pesticide(kg)]])</f>
        <v>28948.5</v>
      </c>
      <c r="R350" s="13"/>
      <c r="S350" s="13">
        <f>IF(Table2[[#This Row],[Yield]]="",IFERROR(Table2[[#This Row],[Production(Tones)]]/Table2[[#This Row],[Area(hectare)]],""),Table2[[#This Row],[Yield]])</f>
        <v>0.2192600652883569</v>
      </c>
      <c r="T350" s="13">
        <v>26.065999999999999</v>
      </c>
      <c r="U350" s="13">
        <f>IF(Table2[[#This Row],[Avg_Temperature(°C)]]="",IFERROR((Table2[[#This Row],[Max_Temperature(°C)]]+Table2[[#This Row],[Min_Temperature(°C)]])/2,""),Table2[[#This Row],[Avg_Temperature(°C)]])</f>
        <v>26.065999999999999</v>
      </c>
      <c r="V350" s="13">
        <v>36.493000000000002</v>
      </c>
      <c r="W350" s="13">
        <f>IF(Table2[[#This Row],[Max_Temperature(°C)]]="",_xlfn.XLOOKUP(Table2[[#This Row],[State]],'pivot tables'!$T$2:$T$33,'pivot tables'!$V$2:$V$33),Table2[[#This Row],[Max_Temperature(°C)]])</f>
        <v>36.493000000000002</v>
      </c>
      <c r="X350" s="13">
        <v>17.062999999999999</v>
      </c>
      <c r="Y350" s="31">
        <f>IF(Table2[[#This Row],[Min_Temperature(°C)]]="",_xlfn.XLOOKUP(Table2[[#This Row],[State]],'pivot tables'!$T$2:$T$33,'pivot tables'!$W$2:$W$33),Table2[[#This Row],[Min_Temperature(°C)]])</f>
        <v>17.062999999999999</v>
      </c>
    </row>
    <row r="351" spans="1:25" x14ac:dyDescent="0.3">
      <c r="A351" s="5" t="s">
        <v>31</v>
      </c>
      <c r="B351" s="4">
        <v>2016</v>
      </c>
      <c r="C351" s="5" t="s">
        <v>120</v>
      </c>
      <c r="D351" s="5" t="str">
        <f>PROPER(TRIM(Table2[[#This Row],[Season]]))</f>
        <v>Summer</v>
      </c>
      <c r="E351" s="5" t="str">
        <f>IF(Table2[[#This Row],[Season]]="",_xlfn.XLOOKUP(Table2[[#This Row],[State]],'pivot tables'!$F$3:$F$33,'pivot tables'!$G$3:$G$33),Table2[[#This Row],[Season]])</f>
        <v>Summer</v>
      </c>
      <c r="F351" s="5" t="s">
        <v>23</v>
      </c>
      <c r="G351" s="16">
        <v>3775</v>
      </c>
      <c r="H351" s="16">
        <f>IF(Table2[[#This Row],[Area(hectare)]]="",IFERROR(Table2[[#This Row],[Production(Tones)]]/Table2[[#This Row],[Yield blanks]],""),Table2[[#This Row],[Area(hectare)]])</f>
        <v>3775</v>
      </c>
      <c r="I351" s="16">
        <v>1638</v>
      </c>
      <c r="J351" s="16">
        <f>IF(Table2[[#This Row],[Production(Tones)]]="",Table2[[#This Row],[Area Blanks]]*Table2[[#This Row],[Yield]],Table2[[#This Row],[Production(Tones)]])</f>
        <v>1638</v>
      </c>
      <c r="K351" s="13">
        <v>1147.2</v>
      </c>
      <c r="L351" s="13">
        <f>IF(Table2[[#This Row],[Annual_Rainfall(mm)]]="",_xlfn.XLOOKUP(Table2[[#This Row],[State]],'pivot tables'!$J$3:$J$32,'pivot tables'!$K$3:$K$32),Table2[[#This Row],[Annual_Rainfall(mm)]])</f>
        <v>1147.2</v>
      </c>
      <c r="M351" s="13" t="str">
        <f>Table2[[#This Row],[Crop]]&amp;Table2[[#This Row],[State]]</f>
        <v>SunflowerKarnataka</v>
      </c>
      <c r="N351" s="13">
        <v>578518.75</v>
      </c>
      <c r="O351" s="13">
        <f>IF(Table2[[#This Row],[Fertilizer(kg)]]="",_xlfn.XLOOKUP(Table2[[#This Row],[crop&amp;state]],'pivot tables'!$O$3:$O$151,'pivot tables'!$P$3:$P$151),Table2[[#This Row],[Fertilizer(kg)]])</f>
        <v>578518.75</v>
      </c>
      <c r="P351" s="13">
        <v>1321.25</v>
      </c>
      <c r="Q351" s="13">
        <f>IF(Table2[[#This Row],[Pesticide(kg)]]="",_xlfn.XLOOKUP(Table2[[#This Row],[crop&amp;state]],'pivot tables'!$O$3:$O$151,'pivot tables'!$Q$3:$Q$151),Table2[[#This Row],[Pesticide(kg)]])</f>
        <v>1321.25</v>
      </c>
      <c r="R351" s="13">
        <v>0.71299999999999997</v>
      </c>
      <c r="S351" s="13">
        <f>IF(Table2[[#This Row],[Yield]]="",IFERROR(Table2[[#This Row],[Production(Tones)]]/Table2[[#This Row],[Area(hectare)]],""),Table2[[#This Row],[Yield]])</f>
        <v>0.71299999999999997</v>
      </c>
      <c r="T351" s="13">
        <v>26.065999999999999</v>
      </c>
      <c r="U351" s="13">
        <f>IF(Table2[[#This Row],[Avg_Temperature(°C)]]="",IFERROR((Table2[[#This Row],[Max_Temperature(°C)]]+Table2[[#This Row],[Min_Temperature(°C)]])/2,""),Table2[[#This Row],[Avg_Temperature(°C)]])</f>
        <v>26.065999999999999</v>
      </c>
      <c r="V351" s="13"/>
      <c r="W351" s="13">
        <f>IF(Table2[[#This Row],[Max_Temperature(°C)]]="",_xlfn.XLOOKUP(Table2[[#This Row],[State]],'pivot tables'!$T$2:$T$33,'pivot tables'!$V$2:$V$33),Table2[[#This Row],[Max_Temperature(°C)]])</f>
        <v>35.670389312977157</v>
      </c>
      <c r="X351" s="13">
        <v>17.062999999999999</v>
      </c>
      <c r="Y351" s="31">
        <f>IF(Table2[[#This Row],[Min_Temperature(°C)]]="",_xlfn.XLOOKUP(Table2[[#This Row],[State]],'pivot tables'!$T$2:$T$33,'pivot tables'!$W$2:$W$33),Table2[[#This Row],[Min_Temperature(°C)]])</f>
        <v>17.062999999999999</v>
      </c>
    </row>
    <row r="352" spans="1:25" x14ac:dyDescent="0.3">
      <c r="A352" s="5" t="s">
        <v>32</v>
      </c>
      <c r="B352" s="4">
        <v>2016</v>
      </c>
      <c r="C352" s="5" t="s">
        <v>49</v>
      </c>
      <c r="D352" s="5" t="str">
        <f>PROPER(TRIM(Table2[[#This Row],[Season]]))</f>
        <v>Kharif</v>
      </c>
      <c r="E352" s="5" t="str">
        <f>IF(Table2[[#This Row],[Season]]="",_xlfn.XLOOKUP(Table2[[#This Row],[State]],'pivot tables'!$F$3:$F$33,'pivot tables'!$G$3:$G$33),Table2[[#This Row],[Season]])</f>
        <v>Kharif</v>
      </c>
      <c r="F352" s="5" t="s">
        <v>23</v>
      </c>
      <c r="G352" s="16">
        <v>82772</v>
      </c>
      <c r="H352" s="16">
        <f>IF(Table2[[#This Row],[Area(hectare)]]="",IFERROR(Table2[[#This Row],[Production(Tones)]]/Table2[[#This Row],[Yield blanks]],""),Table2[[#This Row],[Area(hectare)]])</f>
        <v>82772</v>
      </c>
      <c r="I352" s="16">
        <v>40424</v>
      </c>
      <c r="J352" s="16">
        <f>IF(Table2[[#This Row],[Production(Tones)]]="",Table2[[#This Row],[Area Blanks]]*Table2[[#This Row],[Yield]],Table2[[#This Row],[Production(Tones)]])</f>
        <v>40424</v>
      </c>
      <c r="K352" s="13">
        <v>1147.2</v>
      </c>
      <c r="L352" s="13">
        <f>IF(Table2[[#This Row],[Annual_Rainfall(mm)]]="",_xlfn.XLOOKUP(Table2[[#This Row],[State]],'pivot tables'!$J$3:$J$32,'pivot tables'!$K$3:$K$32),Table2[[#This Row],[Annual_Rainfall(mm)]])</f>
        <v>1147.2</v>
      </c>
      <c r="M352" s="13" t="str">
        <f>Table2[[#This Row],[Crop]]&amp;Table2[[#This Row],[State]]</f>
        <v>UradKarnataka</v>
      </c>
      <c r="N352" s="13">
        <v>12684809</v>
      </c>
      <c r="O352" s="13">
        <f>IF(Table2[[#This Row],[Fertilizer(kg)]]="",_xlfn.XLOOKUP(Table2[[#This Row],[crop&amp;state]],'pivot tables'!$O$3:$O$151,'pivot tables'!$P$3:$P$151),Table2[[#This Row],[Fertilizer(kg)]])</f>
        <v>12684809</v>
      </c>
      <c r="P352" s="13">
        <v>28970.2</v>
      </c>
      <c r="Q352" s="13">
        <f>IF(Table2[[#This Row],[Pesticide(kg)]]="",_xlfn.XLOOKUP(Table2[[#This Row],[crop&amp;state]],'pivot tables'!$O$3:$O$151,'pivot tables'!$Q$3:$Q$151),Table2[[#This Row],[Pesticide(kg)]])</f>
        <v>28970.2</v>
      </c>
      <c r="R352" s="13">
        <v>0.35199999999999998</v>
      </c>
      <c r="S352" s="13">
        <f>IF(Table2[[#This Row],[Yield]]="",IFERROR(Table2[[#This Row],[Production(Tones)]]/Table2[[#This Row],[Area(hectare)]],""),Table2[[#This Row],[Yield]])</f>
        <v>0.35199999999999998</v>
      </c>
      <c r="T352" s="13">
        <v>26.065999999999999</v>
      </c>
      <c r="U352" s="13">
        <f>IF(Table2[[#This Row],[Avg_Temperature(°C)]]="",IFERROR((Table2[[#This Row],[Max_Temperature(°C)]]+Table2[[#This Row],[Min_Temperature(°C)]])/2,""),Table2[[#This Row],[Avg_Temperature(°C)]])</f>
        <v>26.065999999999999</v>
      </c>
      <c r="V352" s="13">
        <v>36.493000000000002</v>
      </c>
      <c r="W352" s="13">
        <f>IF(Table2[[#This Row],[Max_Temperature(°C)]]="",_xlfn.XLOOKUP(Table2[[#This Row],[State]],'pivot tables'!$T$2:$T$33,'pivot tables'!$V$2:$V$33),Table2[[#This Row],[Max_Temperature(°C)]])</f>
        <v>36.493000000000002</v>
      </c>
      <c r="X352" s="13"/>
      <c r="Y352" s="31">
        <f>IF(Table2[[#This Row],[Min_Temperature(°C)]]="",_xlfn.XLOOKUP(Table2[[#This Row],[State]],'pivot tables'!$T$2:$T$33,'pivot tables'!$W$2:$W$33),Table2[[#This Row],[Min_Temperature(°C)]])</f>
        <v>16.661877862595439</v>
      </c>
    </row>
    <row r="353" spans="1:25" x14ac:dyDescent="0.3">
      <c r="A353" s="5" t="s">
        <v>32</v>
      </c>
      <c r="B353" s="4">
        <v>2016</v>
      </c>
      <c r="C353" s="5" t="s">
        <v>27</v>
      </c>
      <c r="D353" s="5" t="str">
        <f>PROPER(TRIM(Table2[[#This Row],[Season]]))</f>
        <v>Rabi</v>
      </c>
      <c r="E353" s="5" t="str">
        <f>IF(Table2[[#This Row],[Season]]="",_xlfn.XLOOKUP(Table2[[#This Row],[State]],'pivot tables'!$F$3:$F$33,'pivot tables'!$G$3:$G$33),Table2[[#This Row],[Season]])</f>
        <v>Rabi</v>
      </c>
      <c r="F353" s="5" t="s">
        <v>23</v>
      </c>
      <c r="G353" s="16">
        <v>3318</v>
      </c>
      <c r="H353" s="16">
        <f>IF(Table2[[#This Row],[Area(hectare)]]="",IFERROR(Table2[[#This Row],[Production(Tones)]]/Table2[[#This Row],[Yield blanks]],""),Table2[[#This Row],[Area(hectare)]])</f>
        <v>3318</v>
      </c>
      <c r="I353" s="16">
        <v>1605</v>
      </c>
      <c r="J353" s="16">
        <f>IF(Table2[[#This Row],[Production(Tones)]]="",Table2[[#This Row],[Area Blanks]]*Table2[[#This Row],[Yield]],Table2[[#This Row],[Production(Tones)]])</f>
        <v>1605</v>
      </c>
      <c r="K353" s="13">
        <v>1147.2</v>
      </c>
      <c r="L353" s="13">
        <f>IF(Table2[[#This Row],[Annual_Rainfall(mm)]]="",_xlfn.XLOOKUP(Table2[[#This Row],[State]],'pivot tables'!$J$3:$J$32,'pivot tables'!$K$3:$K$32),Table2[[#This Row],[Annual_Rainfall(mm)]])</f>
        <v>1147.2</v>
      </c>
      <c r="M353" s="13" t="str">
        <f>Table2[[#This Row],[Crop]]&amp;Table2[[#This Row],[State]]</f>
        <v>UradKarnataka</v>
      </c>
      <c r="N353" s="13">
        <v>508483.5</v>
      </c>
      <c r="O353" s="13">
        <f>IF(Table2[[#This Row],[Fertilizer(kg)]]="",_xlfn.XLOOKUP(Table2[[#This Row],[crop&amp;state]],'pivot tables'!$O$3:$O$151,'pivot tables'!$P$3:$P$151),Table2[[#This Row],[Fertilizer(kg)]])</f>
        <v>508483.5</v>
      </c>
      <c r="P353" s="13">
        <v>1161.3</v>
      </c>
      <c r="Q353" s="13">
        <f>IF(Table2[[#This Row],[Pesticide(kg)]]="",_xlfn.XLOOKUP(Table2[[#This Row],[crop&amp;state]],'pivot tables'!$O$3:$O$151,'pivot tables'!$Q$3:$Q$151),Table2[[#This Row],[Pesticide(kg)]])</f>
        <v>1161.3</v>
      </c>
      <c r="R353" s="13">
        <v>0.44800000000000001</v>
      </c>
      <c r="S353" s="13">
        <f>IF(Table2[[#This Row],[Yield]]="",IFERROR(Table2[[#This Row],[Production(Tones)]]/Table2[[#This Row],[Area(hectare)]],""),Table2[[#This Row],[Yield]])</f>
        <v>0.44800000000000001</v>
      </c>
      <c r="T353" s="13">
        <v>26.065999999999999</v>
      </c>
      <c r="U353" s="13">
        <f>IF(Table2[[#This Row],[Avg_Temperature(°C)]]="",IFERROR((Table2[[#This Row],[Max_Temperature(°C)]]+Table2[[#This Row],[Min_Temperature(°C)]])/2,""),Table2[[#This Row],[Avg_Temperature(°C)]])</f>
        <v>26.065999999999999</v>
      </c>
      <c r="V353" s="13">
        <v>36.493000000000002</v>
      </c>
      <c r="W353" s="13">
        <f>IF(Table2[[#This Row],[Max_Temperature(°C)]]="",_xlfn.XLOOKUP(Table2[[#This Row],[State]],'pivot tables'!$T$2:$T$33,'pivot tables'!$V$2:$V$33),Table2[[#This Row],[Max_Temperature(°C)]])</f>
        <v>36.493000000000002</v>
      </c>
      <c r="X353" s="13">
        <v>17.062999999999999</v>
      </c>
      <c r="Y353" s="31">
        <f>IF(Table2[[#This Row],[Min_Temperature(°C)]]="",_xlfn.XLOOKUP(Table2[[#This Row],[State]],'pivot tables'!$T$2:$T$33,'pivot tables'!$W$2:$W$33),Table2[[#This Row],[Min_Temperature(°C)]])</f>
        <v>17.062999999999999</v>
      </c>
    </row>
    <row r="354" spans="1:25" x14ac:dyDescent="0.3">
      <c r="A354" s="5" t="s">
        <v>32</v>
      </c>
      <c r="B354" s="4">
        <v>2016</v>
      </c>
      <c r="C354" s="5" t="s">
        <v>120</v>
      </c>
      <c r="D354" s="5" t="str">
        <f>PROPER(TRIM(Table2[[#This Row],[Season]]))</f>
        <v>Summer</v>
      </c>
      <c r="E354" s="5" t="str">
        <f>IF(Table2[[#This Row],[Season]]="",_xlfn.XLOOKUP(Table2[[#This Row],[State]],'pivot tables'!$F$3:$F$33,'pivot tables'!$G$3:$G$33),Table2[[#This Row],[Season]])</f>
        <v>Summer</v>
      </c>
      <c r="F354" s="5" t="s">
        <v>23</v>
      </c>
      <c r="G354" s="16">
        <v>2218</v>
      </c>
      <c r="H354" s="16">
        <f>IF(Table2[[#This Row],[Area(hectare)]]="",IFERROR(Table2[[#This Row],[Production(Tones)]]/Table2[[#This Row],[Yield blanks]],""),Table2[[#This Row],[Area(hectare)]])</f>
        <v>2218</v>
      </c>
      <c r="I354" s="16">
        <v>1205</v>
      </c>
      <c r="J354" s="16">
        <f>IF(Table2[[#This Row],[Production(Tones)]]="",Table2[[#This Row],[Area Blanks]]*Table2[[#This Row],[Yield]],Table2[[#This Row],[Production(Tones)]])</f>
        <v>1205</v>
      </c>
      <c r="K354" s="13">
        <v>1147.2</v>
      </c>
      <c r="L354" s="13">
        <f>IF(Table2[[#This Row],[Annual_Rainfall(mm)]]="",_xlfn.XLOOKUP(Table2[[#This Row],[State]],'pivot tables'!$J$3:$J$32,'pivot tables'!$K$3:$K$32),Table2[[#This Row],[Annual_Rainfall(mm)]])</f>
        <v>1147.2</v>
      </c>
      <c r="M354" s="13" t="str">
        <f>Table2[[#This Row],[Crop]]&amp;Table2[[#This Row],[State]]</f>
        <v>UradKarnataka</v>
      </c>
      <c r="N354" s="13">
        <v>339908.5</v>
      </c>
      <c r="O354" s="13">
        <f>IF(Table2[[#This Row],[Fertilizer(kg)]]="",_xlfn.XLOOKUP(Table2[[#This Row],[crop&amp;state]],'pivot tables'!$O$3:$O$151,'pivot tables'!$P$3:$P$151),Table2[[#This Row],[Fertilizer(kg)]])</f>
        <v>339908.5</v>
      </c>
      <c r="P354" s="13">
        <v>776.3</v>
      </c>
      <c r="Q354" s="13">
        <f>IF(Table2[[#This Row],[Pesticide(kg)]]="",_xlfn.XLOOKUP(Table2[[#This Row],[crop&amp;state]],'pivot tables'!$O$3:$O$151,'pivot tables'!$Q$3:$Q$151),Table2[[#This Row],[Pesticide(kg)]])</f>
        <v>776.3</v>
      </c>
      <c r="R354" s="13">
        <v>0.52600000000000002</v>
      </c>
      <c r="S354" s="13">
        <f>IF(Table2[[#This Row],[Yield]]="",IFERROR(Table2[[#This Row],[Production(Tones)]]/Table2[[#This Row],[Area(hectare)]],""),Table2[[#This Row],[Yield]])</f>
        <v>0.52600000000000002</v>
      </c>
      <c r="T354" s="13">
        <v>26.065999999999999</v>
      </c>
      <c r="U354" s="13">
        <f>IF(Table2[[#This Row],[Avg_Temperature(°C)]]="",IFERROR((Table2[[#This Row],[Max_Temperature(°C)]]+Table2[[#This Row],[Min_Temperature(°C)]])/2,""),Table2[[#This Row],[Avg_Temperature(°C)]])</f>
        <v>26.065999999999999</v>
      </c>
      <c r="V354" s="13">
        <v>36.493000000000002</v>
      </c>
      <c r="W354" s="13">
        <f>IF(Table2[[#This Row],[Max_Temperature(°C)]]="",_xlfn.XLOOKUP(Table2[[#This Row],[State]],'pivot tables'!$T$2:$T$33,'pivot tables'!$V$2:$V$33),Table2[[#This Row],[Max_Temperature(°C)]])</f>
        <v>36.493000000000002</v>
      </c>
      <c r="X354" s="13">
        <v>17.062999999999999</v>
      </c>
      <c r="Y354" s="31">
        <f>IF(Table2[[#This Row],[Min_Temperature(°C)]]="",_xlfn.XLOOKUP(Table2[[#This Row],[State]],'pivot tables'!$T$2:$T$33,'pivot tables'!$W$2:$W$33),Table2[[#This Row],[Min_Temperature(°C)]])</f>
        <v>17.062999999999999</v>
      </c>
    </row>
    <row r="355" spans="1:25" x14ac:dyDescent="0.3">
      <c r="A355" s="5" t="s">
        <v>20</v>
      </c>
      <c r="B355" s="4">
        <v>2016</v>
      </c>
      <c r="C355" s="5" t="s">
        <v>27</v>
      </c>
      <c r="D355" s="5" t="str">
        <f>PROPER(TRIM(Table2[[#This Row],[Season]]))</f>
        <v>Rabi</v>
      </c>
      <c r="E355" s="5" t="str">
        <f>IF(Table2[[#This Row],[Season]]="",_xlfn.XLOOKUP(Table2[[#This Row],[State]],'pivot tables'!$F$3:$F$33,'pivot tables'!$G$3:$G$33),Table2[[#This Row],[Season]])</f>
        <v>Rabi</v>
      </c>
      <c r="F355" s="5" t="s">
        <v>23</v>
      </c>
      <c r="G355" s="16">
        <v>168242</v>
      </c>
      <c r="H355" s="16">
        <f>IF(Table2[[#This Row],[Area(hectare)]]="",IFERROR(Table2[[#This Row],[Production(Tones)]]/Table2[[#This Row],[Yield blanks]],""),Table2[[#This Row],[Area(hectare)]])</f>
        <v>168242</v>
      </c>
      <c r="I355" s="16">
        <v>171429</v>
      </c>
      <c r="J355" s="16">
        <f>IF(Table2[[#This Row],[Production(Tones)]]="",Table2[[#This Row],[Area Blanks]]*Table2[[#This Row],[Yield]],Table2[[#This Row],[Production(Tones)]])</f>
        <v>171429</v>
      </c>
      <c r="K355" s="13">
        <v>1147.2</v>
      </c>
      <c r="L355" s="13">
        <f>IF(Table2[[#This Row],[Annual_Rainfall(mm)]]="",_xlfn.XLOOKUP(Table2[[#This Row],[State]],'pivot tables'!$J$3:$J$32,'pivot tables'!$K$3:$K$32),Table2[[#This Row],[Annual_Rainfall(mm)]])</f>
        <v>1147.2</v>
      </c>
      <c r="M355" s="13" t="str">
        <f>Table2[[#This Row],[Crop]]&amp;Table2[[#This Row],[State]]</f>
        <v>WheatKarnataka</v>
      </c>
      <c r="N355" s="13">
        <v>25783086.5</v>
      </c>
      <c r="O355" s="13">
        <f>IF(Table2[[#This Row],[Fertilizer(kg)]]="",_xlfn.XLOOKUP(Table2[[#This Row],[crop&amp;state]],'pivot tables'!$O$3:$O$151,'pivot tables'!$P$3:$P$151),Table2[[#This Row],[Fertilizer(kg)]])</f>
        <v>25783086.5</v>
      </c>
      <c r="P355" s="13">
        <v>58884.7</v>
      </c>
      <c r="Q355" s="13">
        <f>IF(Table2[[#This Row],[Pesticide(kg)]]="",_xlfn.XLOOKUP(Table2[[#This Row],[crop&amp;state]],'pivot tables'!$O$3:$O$151,'pivot tables'!$Q$3:$Q$151),Table2[[#This Row],[Pesticide(kg)]])</f>
        <v>58884.7</v>
      </c>
      <c r="R355" s="13">
        <v>0.94399999999999995</v>
      </c>
      <c r="S355" s="13">
        <f>IF(Table2[[#This Row],[Yield]]="",IFERROR(Table2[[#This Row],[Production(Tones)]]/Table2[[#This Row],[Area(hectare)]],""),Table2[[#This Row],[Yield]])</f>
        <v>0.94399999999999995</v>
      </c>
      <c r="T355" s="13">
        <v>26.065999999999999</v>
      </c>
      <c r="U355" s="13">
        <f>IF(Table2[[#This Row],[Avg_Temperature(°C)]]="",IFERROR((Table2[[#This Row],[Max_Temperature(°C)]]+Table2[[#This Row],[Min_Temperature(°C)]])/2,""),Table2[[#This Row],[Avg_Temperature(°C)]])</f>
        <v>26.065999999999999</v>
      </c>
      <c r="V355" s="13"/>
      <c r="W355" s="13">
        <f>IF(Table2[[#This Row],[Max_Temperature(°C)]]="",_xlfn.XLOOKUP(Table2[[#This Row],[State]],'pivot tables'!$T$2:$T$33,'pivot tables'!$V$2:$V$33),Table2[[#This Row],[Max_Temperature(°C)]])</f>
        <v>35.670389312977157</v>
      </c>
      <c r="X355" s="13">
        <v>17.062999999999999</v>
      </c>
      <c r="Y355" s="31">
        <f>IF(Table2[[#This Row],[Min_Temperature(°C)]]="",_xlfn.XLOOKUP(Table2[[#This Row],[State]],'pivot tables'!$T$2:$T$33,'pivot tables'!$W$2:$W$33),Table2[[#This Row],[Min_Temperature(°C)]])</f>
        <v>17.062999999999999</v>
      </c>
    </row>
    <row r="356" spans="1:25" x14ac:dyDescent="0.3">
      <c r="A356" s="5" t="s">
        <v>22</v>
      </c>
      <c r="B356" s="4">
        <v>2016</v>
      </c>
      <c r="C356" s="5" t="s">
        <v>706</v>
      </c>
      <c r="D356" s="5" t="str">
        <f>PROPER(TRIM(Table2[[#This Row],[Season]]))</f>
        <v/>
      </c>
      <c r="E356" s="5" t="str">
        <f>IF(Table2[[#This Row],[Season]]="",_xlfn.XLOOKUP(Table2[[#This Row],[State]],'pivot tables'!$F$3:$F$33,'pivot tables'!$G$3:$G$33),Table2[[#This Row],[Season]])</f>
        <v>Whole Year</v>
      </c>
      <c r="F356" s="5" t="s">
        <v>41</v>
      </c>
      <c r="G356" s="16">
        <v>33</v>
      </c>
      <c r="H356" s="16">
        <f>IF(Table2[[#This Row],[Area(hectare)]]="",IFERROR(Table2[[#This Row],[Production(Tones)]]/Table2[[#This Row],[Yield blanks]],""),Table2[[#This Row],[Area(hectare)]])</f>
        <v>33</v>
      </c>
      <c r="I356" s="16">
        <v>42</v>
      </c>
      <c r="J356" s="16">
        <f>IF(Table2[[#This Row],[Production(Tones)]]="",Table2[[#This Row],[Area Blanks]]*Table2[[#This Row],[Yield]],Table2[[#This Row],[Production(Tones)]])</f>
        <v>42</v>
      </c>
      <c r="K356" s="13">
        <v>2924.3</v>
      </c>
      <c r="L356" s="13">
        <f>IF(Table2[[#This Row],[Annual_Rainfall(mm)]]="",_xlfn.XLOOKUP(Table2[[#This Row],[State]],'pivot tables'!$J$3:$J$32,'pivot tables'!$K$3:$K$32),Table2[[#This Row],[Annual_Rainfall(mm)]])</f>
        <v>2924.3</v>
      </c>
      <c r="M356" s="13" t="str">
        <f>Table2[[#This Row],[Crop]]&amp;Table2[[#This Row],[State]]</f>
        <v>RagiKerala</v>
      </c>
      <c r="N356" s="13">
        <v>5057.25</v>
      </c>
      <c r="O356" s="13">
        <f>IF(Table2[[#This Row],[Fertilizer(kg)]]="",_xlfn.XLOOKUP(Table2[[#This Row],[crop&amp;state]],'pivot tables'!$O$3:$O$151,'pivot tables'!$P$3:$P$151),Table2[[#This Row],[Fertilizer(kg)]])</f>
        <v>5057.25</v>
      </c>
      <c r="P356" s="13">
        <v>11.55</v>
      </c>
      <c r="Q356" s="13">
        <f>IF(Table2[[#This Row],[Pesticide(kg)]]="",_xlfn.XLOOKUP(Table2[[#This Row],[crop&amp;state]],'pivot tables'!$O$3:$O$151,'pivot tables'!$Q$3:$Q$151),Table2[[#This Row],[Pesticide(kg)]])</f>
        <v>11.55</v>
      </c>
      <c r="R356" s="13">
        <v>1.375</v>
      </c>
      <c r="S356" s="13">
        <f>IF(Table2[[#This Row],[Yield]]="",IFERROR(Table2[[#This Row],[Production(Tones)]]/Table2[[#This Row],[Area(hectare)]],""),Table2[[#This Row],[Yield]])</f>
        <v>1.375</v>
      </c>
      <c r="T356" s="13">
        <v>25.922000000000001</v>
      </c>
      <c r="U356" s="13">
        <f>IF(Table2[[#This Row],[Avg_Temperature(°C)]]="",IFERROR((Table2[[#This Row],[Max_Temperature(°C)]]+Table2[[#This Row],[Min_Temperature(°C)]])/2,""),Table2[[#This Row],[Avg_Temperature(°C)]])</f>
        <v>25.922000000000001</v>
      </c>
      <c r="V356" s="13">
        <v>33.640999999999998</v>
      </c>
      <c r="W356" s="13">
        <f>IF(Table2[[#This Row],[Max_Temperature(°C)]]="",_xlfn.XLOOKUP(Table2[[#This Row],[State]],'pivot tables'!$T$2:$T$33,'pivot tables'!$V$2:$V$33),Table2[[#This Row],[Max_Temperature(°C)]])</f>
        <v>33.640999999999998</v>
      </c>
      <c r="X356" s="13">
        <v>19.994</v>
      </c>
      <c r="Y356" s="31">
        <f>IF(Table2[[#This Row],[Min_Temperature(°C)]]="",_xlfn.XLOOKUP(Table2[[#This Row],[State]],'pivot tables'!$T$2:$T$33,'pivot tables'!$W$2:$W$33),Table2[[#This Row],[Min_Temperature(°C)]])</f>
        <v>19.994</v>
      </c>
    </row>
    <row r="357" spans="1:25" x14ac:dyDescent="0.3">
      <c r="A357" s="5" t="s">
        <v>13</v>
      </c>
      <c r="B357" s="4">
        <v>2016</v>
      </c>
      <c r="C357" s="5" t="s">
        <v>176</v>
      </c>
      <c r="D357" s="5" t="str">
        <f>PROPER(TRIM(Table2[[#This Row],[Season]]))</f>
        <v>Autumn</v>
      </c>
      <c r="E357" s="5" t="str">
        <f>IF(Table2[[#This Row],[Season]]="",_xlfn.XLOOKUP(Table2[[#This Row],[State]],'pivot tables'!$F$3:$F$33,'pivot tables'!$G$3:$G$33),Table2[[#This Row],[Season]])</f>
        <v>Autumn</v>
      </c>
      <c r="F357" s="5" t="s">
        <v>41</v>
      </c>
      <c r="G357" s="16">
        <v>56601</v>
      </c>
      <c r="H357" s="16">
        <f>IF(Table2[[#This Row],[Area(hectare)]]="",IFERROR(Table2[[#This Row],[Production(Tones)]]/Table2[[#This Row],[Yield blanks]],""),Table2[[#This Row],[Area(hectare)]])</f>
        <v>56601</v>
      </c>
      <c r="I357" s="16">
        <v>167181</v>
      </c>
      <c r="J357" s="16">
        <f>IF(Table2[[#This Row],[Production(Tones)]]="",Table2[[#This Row],[Area Blanks]]*Table2[[#This Row],[Yield]],Table2[[#This Row],[Production(Tones)]])</f>
        <v>167181</v>
      </c>
      <c r="K357" s="13">
        <v>2924.3</v>
      </c>
      <c r="L357" s="13">
        <f>IF(Table2[[#This Row],[Annual_Rainfall(mm)]]="",_xlfn.XLOOKUP(Table2[[#This Row],[State]],'pivot tables'!$J$3:$J$32,'pivot tables'!$K$3:$K$32),Table2[[#This Row],[Annual_Rainfall(mm)]])</f>
        <v>2924.3</v>
      </c>
      <c r="M357" s="13" t="str">
        <f>Table2[[#This Row],[Crop]]&amp;Table2[[#This Row],[State]]</f>
        <v>RiceKerala</v>
      </c>
      <c r="N357" s="13">
        <v>8674103.25</v>
      </c>
      <c r="O357" s="13">
        <f>IF(Table2[[#This Row],[Fertilizer(kg)]]="",_xlfn.XLOOKUP(Table2[[#This Row],[crop&amp;state]],'pivot tables'!$O$3:$O$151,'pivot tables'!$P$3:$P$151),Table2[[#This Row],[Fertilizer(kg)]])</f>
        <v>8674103.25</v>
      </c>
      <c r="P357" s="13">
        <v>19810.349999999999</v>
      </c>
      <c r="Q357" s="13">
        <f>IF(Table2[[#This Row],[Pesticide(kg)]]="",_xlfn.XLOOKUP(Table2[[#This Row],[crop&amp;state]],'pivot tables'!$O$3:$O$151,'pivot tables'!$Q$3:$Q$151),Table2[[#This Row],[Pesticide(kg)]])</f>
        <v>19810.349999999999</v>
      </c>
      <c r="R357" s="13"/>
      <c r="S357" s="13">
        <f>IF(Table2[[#This Row],[Yield]]="",IFERROR(Table2[[#This Row],[Production(Tones)]]/Table2[[#This Row],[Area(hectare)]],""),Table2[[#This Row],[Yield]])</f>
        <v>2.9536757301107754</v>
      </c>
      <c r="T357" s="13">
        <v>25.922000000000001</v>
      </c>
      <c r="U357" s="13">
        <f>IF(Table2[[#This Row],[Avg_Temperature(°C)]]="",IFERROR((Table2[[#This Row],[Max_Temperature(°C)]]+Table2[[#This Row],[Min_Temperature(°C)]])/2,""),Table2[[#This Row],[Avg_Temperature(°C)]])</f>
        <v>25.922000000000001</v>
      </c>
      <c r="V357" s="13">
        <v>33.640999999999998</v>
      </c>
      <c r="W357" s="13">
        <f>IF(Table2[[#This Row],[Max_Temperature(°C)]]="",_xlfn.XLOOKUP(Table2[[#This Row],[State]],'pivot tables'!$T$2:$T$33,'pivot tables'!$V$2:$V$33),Table2[[#This Row],[Max_Temperature(°C)]])</f>
        <v>33.640999999999998</v>
      </c>
      <c r="X357" s="13">
        <v>19.994</v>
      </c>
      <c r="Y357" s="31">
        <f>IF(Table2[[#This Row],[Min_Temperature(°C)]]="",_xlfn.XLOOKUP(Table2[[#This Row],[State]],'pivot tables'!$T$2:$T$33,'pivot tables'!$W$2:$W$33),Table2[[#This Row],[Min_Temperature(°C)]])</f>
        <v>19.994</v>
      </c>
    </row>
    <row r="358" spans="1:25" x14ac:dyDescent="0.3">
      <c r="A358" s="5" t="s">
        <v>13</v>
      </c>
      <c r="B358" s="4">
        <v>2016</v>
      </c>
      <c r="C358" s="5" t="s">
        <v>120</v>
      </c>
      <c r="D358" s="5" t="str">
        <f>PROPER(TRIM(Table2[[#This Row],[Season]]))</f>
        <v>Summer</v>
      </c>
      <c r="E358" s="5" t="str">
        <f>IF(Table2[[#This Row],[Season]]="",_xlfn.XLOOKUP(Table2[[#This Row],[State]],'pivot tables'!$F$3:$F$33,'pivot tables'!$G$3:$G$33),Table2[[#This Row],[Season]])</f>
        <v>Summer</v>
      </c>
      <c r="F358" s="5" t="s">
        <v>41</v>
      </c>
      <c r="G358" s="16">
        <v>42544</v>
      </c>
      <c r="H358" s="16">
        <f>IF(Table2[[#This Row],[Area(hectare)]]="",IFERROR(Table2[[#This Row],[Production(Tones)]]/Table2[[#This Row],[Yield blanks]],""),Table2[[#This Row],[Area(hectare)]])</f>
        <v>42544</v>
      </c>
      <c r="I358" s="16">
        <v>127905</v>
      </c>
      <c r="J358" s="16">
        <f>IF(Table2[[#This Row],[Production(Tones)]]="",Table2[[#This Row],[Area Blanks]]*Table2[[#This Row],[Yield]],Table2[[#This Row],[Production(Tones)]])</f>
        <v>127905</v>
      </c>
      <c r="K358" s="13">
        <v>2924.3</v>
      </c>
      <c r="L358" s="13">
        <f>IF(Table2[[#This Row],[Annual_Rainfall(mm)]]="",_xlfn.XLOOKUP(Table2[[#This Row],[State]],'pivot tables'!$J$3:$J$32,'pivot tables'!$K$3:$K$32),Table2[[#This Row],[Annual_Rainfall(mm)]])</f>
        <v>2924.3</v>
      </c>
      <c r="M358" s="13" t="str">
        <f>Table2[[#This Row],[Crop]]&amp;Table2[[#This Row],[State]]</f>
        <v>RiceKerala</v>
      </c>
      <c r="N358" s="13">
        <v>6519868</v>
      </c>
      <c r="O358" s="13">
        <f>IF(Table2[[#This Row],[Fertilizer(kg)]]="",_xlfn.XLOOKUP(Table2[[#This Row],[crop&amp;state]],'pivot tables'!$O$3:$O$151,'pivot tables'!$P$3:$P$151),Table2[[#This Row],[Fertilizer(kg)]])</f>
        <v>6519868</v>
      </c>
      <c r="P358" s="13">
        <v>14890.4</v>
      </c>
      <c r="Q358" s="13">
        <f>IF(Table2[[#This Row],[Pesticide(kg)]]="",_xlfn.XLOOKUP(Table2[[#This Row],[crop&amp;state]],'pivot tables'!$O$3:$O$151,'pivot tables'!$Q$3:$Q$151),Table2[[#This Row],[Pesticide(kg)]])</f>
        <v>14890.4</v>
      </c>
      <c r="R358" s="13">
        <v>2.5339999999999998</v>
      </c>
      <c r="S358" s="13">
        <f>IF(Table2[[#This Row],[Yield]]="",IFERROR(Table2[[#This Row],[Production(Tones)]]/Table2[[#This Row],[Area(hectare)]],""),Table2[[#This Row],[Yield]])</f>
        <v>2.5339999999999998</v>
      </c>
      <c r="T358" s="13">
        <v>25.922000000000001</v>
      </c>
      <c r="U358" s="13">
        <f>IF(Table2[[#This Row],[Avg_Temperature(°C)]]="",IFERROR((Table2[[#This Row],[Max_Temperature(°C)]]+Table2[[#This Row],[Min_Temperature(°C)]])/2,""),Table2[[#This Row],[Avg_Temperature(°C)]])</f>
        <v>25.922000000000001</v>
      </c>
      <c r="V358" s="13">
        <v>33.640999999999998</v>
      </c>
      <c r="W358" s="13">
        <f>IF(Table2[[#This Row],[Max_Temperature(°C)]]="",_xlfn.XLOOKUP(Table2[[#This Row],[State]],'pivot tables'!$T$2:$T$33,'pivot tables'!$V$2:$V$33),Table2[[#This Row],[Max_Temperature(°C)]])</f>
        <v>33.640999999999998</v>
      </c>
      <c r="X358" s="13">
        <v>19.994</v>
      </c>
      <c r="Y358" s="31">
        <f>IF(Table2[[#This Row],[Min_Temperature(°C)]]="",_xlfn.XLOOKUP(Table2[[#This Row],[State]],'pivot tables'!$T$2:$T$33,'pivot tables'!$W$2:$W$33),Table2[[#This Row],[Min_Temperature(°C)]])</f>
        <v>19.994</v>
      </c>
    </row>
    <row r="359" spans="1:25" x14ac:dyDescent="0.3">
      <c r="A359" s="5" t="s">
        <v>13</v>
      </c>
      <c r="B359" s="4">
        <v>2016</v>
      </c>
      <c r="C359" s="5" t="s">
        <v>324</v>
      </c>
      <c r="D359" s="5" t="str">
        <f>PROPER(TRIM(Table2[[#This Row],[Season]]))</f>
        <v>Winter</v>
      </c>
      <c r="E359" s="5" t="str">
        <f>IF(Table2[[#This Row],[Season]]="",_xlfn.XLOOKUP(Table2[[#This Row],[State]],'pivot tables'!$F$3:$F$33,'pivot tables'!$G$3:$G$33),Table2[[#This Row],[Season]])</f>
        <v>Winter</v>
      </c>
      <c r="F359" s="5" t="s">
        <v>41</v>
      </c>
      <c r="G359" s="16">
        <v>72253</v>
      </c>
      <c r="H359" s="16">
        <f>IF(Table2[[#This Row],[Area(hectare)]]="",IFERROR(Table2[[#This Row],[Production(Tones)]]/Table2[[#This Row],[Yield blanks]],""),Table2[[#This Row],[Area(hectare)]])</f>
        <v>72253</v>
      </c>
      <c r="I359" s="16">
        <v>141397</v>
      </c>
      <c r="J359" s="16">
        <f>IF(Table2[[#This Row],[Production(Tones)]]="",Table2[[#This Row],[Area Blanks]]*Table2[[#This Row],[Yield]],Table2[[#This Row],[Production(Tones)]])</f>
        <v>141397</v>
      </c>
      <c r="K359" s="13">
        <v>2924.3</v>
      </c>
      <c r="L359" s="13">
        <f>IF(Table2[[#This Row],[Annual_Rainfall(mm)]]="",_xlfn.XLOOKUP(Table2[[#This Row],[State]],'pivot tables'!$J$3:$J$32,'pivot tables'!$K$3:$K$32),Table2[[#This Row],[Annual_Rainfall(mm)]])</f>
        <v>2924.3</v>
      </c>
      <c r="M359" s="13" t="str">
        <f>Table2[[#This Row],[Crop]]&amp;Table2[[#This Row],[State]]</f>
        <v>RiceKerala</v>
      </c>
      <c r="N359" s="13">
        <v>11072772.25</v>
      </c>
      <c r="O359" s="13">
        <f>IF(Table2[[#This Row],[Fertilizer(kg)]]="",_xlfn.XLOOKUP(Table2[[#This Row],[crop&amp;state]],'pivot tables'!$O$3:$O$151,'pivot tables'!$P$3:$P$151),Table2[[#This Row],[Fertilizer(kg)]])</f>
        <v>11072772.25</v>
      </c>
      <c r="P359" s="13">
        <v>25288.55</v>
      </c>
      <c r="Q359" s="13">
        <f>IF(Table2[[#This Row],[Pesticide(kg)]]="",_xlfn.XLOOKUP(Table2[[#This Row],[crop&amp;state]],'pivot tables'!$O$3:$O$151,'pivot tables'!$Q$3:$Q$151),Table2[[#This Row],[Pesticide(kg)]])</f>
        <v>25288.55</v>
      </c>
      <c r="R359" s="13">
        <v>2.1019999999999999</v>
      </c>
      <c r="S359" s="13">
        <f>IF(Table2[[#This Row],[Yield]]="",IFERROR(Table2[[#This Row],[Production(Tones)]]/Table2[[#This Row],[Area(hectare)]],""),Table2[[#This Row],[Yield]])</f>
        <v>2.1019999999999999</v>
      </c>
      <c r="T359" s="13">
        <v>25.922000000000001</v>
      </c>
      <c r="U359" s="13">
        <f>IF(Table2[[#This Row],[Avg_Temperature(°C)]]="",IFERROR((Table2[[#This Row],[Max_Temperature(°C)]]+Table2[[#This Row],[Min_Temperature(°C)]])/2,""),Table2[[#This Row],[Avg_Temperature(°C)]])</f>
        <v>25.922000000000001</v>
      </c>
      <c r="V359" s="13">
        <v>33.640999999999998</v>
      </c>
      <c r="W359" s="13">
        <f>IF(Table2[[#This Row],[Max_Temperature(°C)]]="",_xlfn.XLOOKUP(Table2[[#This Row],[State]],'pivot tables'!$T$2:$T$33,'pivot tables'!$V$2:$V$33),Table2[[#This Row],[Max_Temperature(°C)]])</f>
        <v>33.640999999999998</v>
      </c>
      <c r="X359" s="13">
        <v>19.994</v>
      </c>
      <c r="Y359" s="31">
        <f>IF(Table2[[#This Row],[Min_Temperature(°C)]]="",_xlfn.XLOOKUP(Table2[[#This Row],[State]],'pivot tables'!$T$2:$T$33,'pivot tables'!$W$2:$W$33),Table2[[#This Row],[Min_Temperature(°C)]])</f>
        <v>19.994</v>
      </c>
    </row>
    <row r="360" spans="1:25" x14ac:dyDescent="0.3">
      <c r="A360" s="5" t="s">
        <v>18</v>
      </c>
      <c r="B360" s="4">
        <v>2016</v>
      </c>
      <c r="C360" s="5" t="s">
        <v>705</v>
      </c>
      <c r="D360" s="5" t="str">
        <f>PROPER(TRIM(Table2[[#This Row],[Season]]))</f>
        <v>Whole Year</v>
      </c>
      <c r="E360" s="5" t="str">
        <f>IF(Table2[[#This Row],[Season]]="",_xlfn.XLOOKUP(Table2[[#This Row],[State]],'pivot tables'!$F$3:$F$33,'pivot tables'!$G$3:$G$33),Table2[[#This Row],[Season]])</f>
        <v>Whole Year</v>
      </c>
      <c r="F360" s="5" t="s">
        <v>41</v>
      </c>
      <c r="G360" s="16">
        <v>1062.502</v>
      </c>
      <c r="H360" s="16">
        <f>IF(Table2[[#This Row],[Area(hectare)]]="",IFERROR(Table2[[#This Row],[Production(Tones)]]/Table2[[#This Row],[Yield blanks]],""),Table2[[#This Row],[Area(hectare)]])</f>
        <v>1062.502</v>
      </c>
      <c r="I360" s="16">
        <v>113130</v>
      </c>
      <c r="J360" s="16">
        <f>IF(Table2[[#This Row],[Production(Tones)]]="",Table2[[#This Row],[Area Blanks]]*Table2[[#This Row],[Yield]],Table2[[#This Row],[Production(Tones)]])</f>
        <v>113130</v>
      </c>
      <c r="K360" s="13">
        <v>2924.3</v>
      </c>
      <c r="L360" s="13">
        <f>IF(Table2[[#This Row],[Annual_Rainfall(mm)]]="",_xlfn.XLOOKUP(Table2[[#This Row],[State]],'pivot tables'!$J$3:$J$32,'pivot tables'!$K$3:$K$32),Table2[[#This Row],[Annual_Rainfall(mm)]])</f>
        <v>2924.3</v>
      </c>
      <c r="M360" s="13" t="str">
        <f>Table2[[#This Row],[Crop]]&amp;Table2[[#This Row],[State]]</f>
        <v>SugarcaneKerala</v>
      </c>
      <c r="N360" s="13">
        <v>162828.432</v>
      </c>
      <c r="O360" s="13">
        <f>IF(Table2[[#This Row],[Fertilizer(kg)]]="",_xlfn.XLOOKUP(Table2[[#This Row],[crop&amp;state]],'pivot tables'!$O$3:$O$151,'pivot tables'!$P$3:$P$151),Table2[[#This Row],[Fertilizer(kg)]])</f>
        <v>162828.432</v>
      </c>
      <c r="P360" s="13">
        <v>371.87599999999998</v>
      </c>
      <c r="Q360" s="13">
        <f>IF(Table2[[#This Row],[Pesticide(kg)]]="",_xlfn.XLOOKUP(Table2[[#This Row],[crop&amp;state]],'pivot tables'!$O$3:$O$151,'pivot tables'!$Q$3:$Q$151),Table2[[#This Row],[Pesticide(kg)]])</f>
        <v>371.87599999999998</v>
      </c>
      <c r="R360" s="13">
        <v>72.103999999999999</v>
      </c>
      <c r="S360" s="13">
        <f>IF(Table2[[#This Row],[Yield]]="",IFERROR(Table2[[#This Row],[Production(Tones)]]/Table2[[#This Row],[Area(hectare)]],""),Table2[[#This Row],[Yield]])</f>
        <v>72.103999999999999</v>
      </c>
      <c r="T360" s="13">
        <v>25.922000000000001</v>
      </c>
      <c r="U360" s="13">
        <f>IF(Table2[[#This Row],[Avg_Temperature(°C)]]="",IFERROR((Table2[[#This Row],[Max_Temperature(°C)]]+Table2[[#This Row],[Min_Temperature(°C)]])/2,""),Table2[[#This Row],[Avg_Temperature(°C)]])</f>
        <v>25.922000000000001</v>
      </c>
      <c r="V360" s="13">
        <v>33.640999999999998</v>
      </c>
      <c r="W360" s="13">
        <f>IF(Table2[[#This Row],[Max_Temperature(°C)]]="",_xlfn.XLOOKUP(Table2[[#This Row],[State]],'pivot tables'!$T$2:$T$33,'pivot tables'!$V$2:$V$33),Table2[[#This Row],[Max_Temperature(°C)]])</f>
        <v>33.640999999999998</v>
      </c>
      <c r="X360" s="13">
        <v>19.994</v>
      </c>
      <c r="Y360" s="31">
        <f>IF(Table2[[#This Row],[Min_Temperature(°C)]]="",_xlfn.XLOOKUP(Table2[[#This Row],[State]],'pivot tables'!$T$2:$T$33,'pivot tables'!$W$2:$W$33),Table2[[#This Row],[Min_Temperature(°C)]])</f>
        <v>19.994</v>
      </c>
    </row>
    <row r="361" spans="1:25" x14ac:dyDescent="0.3">
      <c r="A361" s="5" t="s">
        <v>20</v>
      </c>
      <c r="B361" s="4">
        <v>2016</v>
      </c>
      <c r="C361" s="5" t="s">
        <v>705</v>
      </c>
      <c r="D361" s="5" t="str">
        <f>PROPER(TRIM(Table2[[#This Row],[Season]]))</f>
        <v>Whole Year</v>
      </c>
      <c r="E361" s="5" t="str">
        <f>IF(Table2[[#This Row],[Season]]="",_xlfn.XLOOKUP(Table2[[#This Row],[State]],'pivot tables'!$F$3:$F$33,'pivot tables'!$G$3:$G$33),Table2[[#This Row],[Season]])</f>
        <v>Whole Year</v>
      </c>
      <c r="F361" s="5" t="s">
        <v>41</v>
      </c>
      <c r="G361" s="16">
        <v>1</v>
      </c>
      <c r="H361" s="16">
        <f>IF(Table2[[#This Row],[Area(hectare)]]="",IFERROR(Table2[[#This Row],[Production(Tones)]]/Table2[[#This Row],[Yield blanks]],""),Table2[[#This Row],[Area(hectare)]])</f>
        <v>1</v>
      </c>
      <c r="I361" s="16">
        <v>1</v>
      </c>
      <c r="J361" s="16">
        <f>IF(Table2[[#This Row],[Production(Tones)]]="",Table2[[#This Row],[Area Blanks]]*Table2[[#This Row],[Yield]],Table2[[#This Row],[Production(Tones)]])</f>
        <v>1</v>
      </c>
      <c r="K361" s="13">
        <v>2924.3</v>
      </c>
      <c r="L361" s="13">
        <f>IF(Table2[[#This Row],[Annual_Rainfall(mm)]]="",_xlfn.XLOOKUP(Table2[[#This Row],[State]],'pivot tables'!$J$3:$J$32,'pivot tables'!$K$3:$K$32),Table2[[#This Row],[Annual_Rainfall(mm)]])</f>
        <v>2924.3</v>
      </c>
      <c r="M361" s="13" t="str">
        <f>Table2[[#This Row],[Crop]]&amp;Table2[[#This Row],[State]]</f>
        <v>WheatKerala</v>
      </c>
      <c r="N361" s="13"/>
      <c r="O361" s="13">
        <f>IF(Table2[[#This Row],[Fertilizer(kg)]]="",_xlfn.XLOOKUP(Table2[[#This Row],[crop&amp;state]],'pivot tables'!$O$3:$O$151,'pivot tables'!$P$3:$P$151),Table2[[#This Row],[Fertilizer(kg)]])</f>
        <v>195.64333333333335</v>
      </c>
      <c r="P361" s="13">
        <v>0.35</v>
      </c>
      <c r="Q361" s="13">
        <f>IF(Table2[[#This Row],[Pesticide(kg)]]="",_xlfn.XLOOKUP(Table2[[#This Row],[crop&amp;state]],'pivot tables'!$O$3:$O$151,'pivot tables'!$Q$3:$Q$151),Table2[[#This Row],[Pesticide(kg)]])</f>
        <v>0.35</v>
      </c>
      <c r="R361" s="13">
        <v>1</v>
      </c>
      <c r="S361" s="13">
        <f>IF(Table2[[#This Row],[Yield]]="",IFERROR(Table2[[#This Row],[Production(Tones)]]/Table2[[#This Row],[Area(hectare)]],""),Table2[[#This Row],[Yield]])</f>
        <v>1</v>
      </c>
      <c r="T361" s="13">
        <v>25.922000000000001</v>
      </c>
      <c r="U361" s="13">
        <f>IF(Table2[[#This Row],[Avg_Temperature(°C)]]="",IFERROR((Table2[[#This Row],[Max_Temperature(°C)]]+Table2[[#This Row],[Min_Temperature(°C)]])/2,""),Table2[[#This Row],[Avg_Temperature(°C)]])</f>
        <v>25.922000000000001</v>
      </c>
      <c r="V361" s="13">
        <v>33.640999999999998</v>
      </c>
      <c r="W361" s="13">
        <f>IF(Table2[[#This Row],[Max_Temperature(°C)]]="",_xlfn.XLOOKUP(Table2[[#This Row],[State]],'pivot tables'!$T$2:$T$33,'pivot tables'!$V$2:$V$33),Table2[[#This Row],[Max_Temperature(°C)]])</f>
        <v>33.640999999999998</v>
      </c>
      <c r="X361" s="13">
        <v>19.994</v>
      </c>
      <c r="Y361" s="31">
        <f>IF(Table2[[#This Row],[Min_Temperature(°C)]]="",_xlfn.XLOOKUP(Table2[[#This Row],[State]],'pivot tables'!$T$2:$T$33,'pivot tables'!$W$2:$W$33),Table2[[#This Row],[Min_Temperature(°C)]])</f>
        <v>19.994</v>
      </c>
    </row>
    <row r="362" spans="1:25" x14ac:dyDescent="0.3">
      <c r="A362" s="5" t="s">
        <v>22</v>
      </c>
      <c r="B362" s="4">
        <v>2016</v>
      </c>
      <c r="C362" s="5" t="s">
        <v>49</v>
      </c>
      <c r="D362" s="5" t="str">
        <f>PROPER(TRIM(Table2[[#This Row],[Season]]))</f>
        <v>Kharif</v>
      </c>
      <c r="E362" s="5" t="str">
        <f>IF(Table2[[#This Row],[Season]]="",_xlfn.XLOOKUP(Table2[[#This Row],[State]],'pivot tables'!$F$3:$F$33,'pivot tables'!$G$3:$G$33),Table2[[#This Row],[Season]])</f>
        <v>Kharif</v>
      </c>
      <c r="F362" s="5" t="s">
        <v>80</v>
      </c>
      <c r="G362" s="16">
        <v>52250</v>
      </c>
      <c r="H362" s="16">
        <f>IF(Table2[[#This Row],[Area(hectare)]]="",IFERROR(Table2[[#This Row],[Production(Tones)]]/Table2[[#This Row],[Yield blanks]],""),Table2[[#This Row],[Area(hectare)]])</f>
        <v>52250</v>
      </c>
      <c r="I362" s="16">
        <v>85970</v>
      </c>
      <c r="J362" s="16">
        <f>IF(Table2[[#This Row],[Production(Tones)]]="",Table2[[#This Row],[Area Blanks]]*Table2[[#This Row],[Yield]],Table2[[#This Row],[Production(Tones)]])</f>
        <v>85970</v>
      </c>
      <c r="K362" s="13">
        <v>912.4</v>
      </c>
      <c r="L362" s="13">
        <f>IF(Table2[[#This Row],[Annual_Rainfall(mm)]]="",_xlfn.XLOOKUP(Table2[[#This Row],[State]],'pivot tables'!$J$3:$J$32,'pivot tables'!$K$3:$K$32),Table2[[#This Row],[Annual_Rainfall(mm)]])</f>
        <v>912.4</v>
      </c>
      <c r="M362" s="13" t="str">
        <f>Table2[[#This Row],[Crop]]&amp;Table2[[#This Row],[State]]</f>
        <v>RagiTamil Nadu</v>
      </c>
      <c r="N362" s="13">
        <v>8007312.5</v>
      </c>
      <c r="O362" s="13">
        <f>IF(Table2[[#This Row],[Fertilizer(kg)]]="",_xlfn.XLOOKUP(Table2[[#This Row],[crop&amp;state]],'pivot tables'!$O$3:$O$151,'pivot tables'!$P$3:$P$151),Table2[[#This Row],[Fertilizer(kg)]])</f>
        <v>8007312.5</v>
      </c>
      <c r="P362" s="13">
        <v>18287.5</v>
      </c>
      <c r="Q362" s="13">
        <f>IF(Table2[[#This Row],[Pesticide(kg)]]="",_xlfn.XLOOKUP(Table2[[#This Row],[crop&amp;state]],'pivot tables'!$O$3:$O$151,'pivot tables'!$Q$3:$Q$151),Table2[[#This Row],[Pesticide(kg)]])</f>
        <v>18287.5</v>
      </c>
      <c r="R362" s="13">
        <v>1.6519999999999999</v>
      </c>
      <c r="S362" s="13">
        <f>IF(Table2[[#This Row],[Yield]]="",IFERROR(Table2[[#This Row],[Production(Tones)]]/Table2[[#This Row],[Area(hectare)]],""),Table2[[#This Row],[Yield]])</f>
        <v>1.6519999999999999</v>
      </c>
      <c r="T362" s="13">
        <v>28.28</v>
      </c>
      <c r="U362" s="13">
        <f>IF(Table2[[#This Row],[Avg_Temperature(°C)]]="",IFERROR((Table2[[#This Row],[Max_Temperature(°C)]]+Table2[[#This Row],[Min_Temperature(°C)]])/2,""),Table2[[#This Row],[Avg_Temperature(°C)]])</f>
        <v>28.28</v>
      </c>
      <c r="V362" s="13">
        <v>38.781999999999996</v>
      </c>
      <c r="W362" s="13">
        <f>IF(Table2[[#This Row],[Max_Temperature(°C)]]="",_xlfn.XLOOKUP(Table2[[#This Row],[State]],'pivot tables'!$T$2:$T$33,'pivot tables'!$V$2:$V$33),Table2[[#This Row],[Max_Temperature(°C)]])</f>
        <v>38.781999999999996</v>
      </c>
      <c r="X362" s="13">
        <v>20.065000000000001</v>
      </c>
      <c r="Y362" s="31">
        <f>IF(Table2[[#This Row],[Min_Temperature(°C)]]="",_xlfn.XLOOKUP(Table2[[#This Row],[State]],'pivot tables'!$T$2:$T$33,'pivot tables'!$W$2:$W$33),Table2[[#This Row],[Min_Temperature(°C)]])</f>
        <v>20.065000000000001</v>
      </c>
    </row>
    <row r="363" spans="1:25" x14ac:dyDescent="0.3">
      <c r="A363" s="5" t="s">
        <v>22</v>
      </c>
      <c r="B363" s="4">
        <v>2016</v>
      </c>
      <c r="C363" s="5" t="s">
        <v>27</v>
      </c>
      <c r="D363" s="5" t="str">
        <f>PROPER(TRIM(Table2[[#This Row],[Season]]))</f>
        <v>Rabi</v>
      </c>
      <c r="E363" s="5" t="str">
        <f>IF(Table2[[#This Row],[Season]]="",_xlfn.XLOOKUP(Table2[[#This Row],[State]],'pivot tables'!$F$3:$F$33,'pivot tables'!$G$3:$G$33),Table2[[#This Row],[Season]])</f>
        <v>Rabi</v>
      </c>
      <c r="F363" s="5" t="s">
        <v>80</v>
      </c>
      <c r="G363" s="16"/>
      <c r="H363" s="16">
        <f>IF(Table2[[#This Row],[Area(hectare)]]="",IFERROR(Table2[[#This Row],[Production(Tones)]]/Table2[[#This Row],[Yield blanks]],""),Table2[[#This Row],[Area(hectare)]])</f>
        <v>9327.761389708292</v>
      </c>
      <c r="I363" s="16">
        <v>28459</v>
      </c>
      <c r="J363" s="16">
        <f>IF(Table2[[#This Row],[Production(Tones)]]="",Table2[[#This Row],[Area Blanks]]*Table2[[#This Row],[Yield]],Table2[[#This Row],[Production(Tones)]])</f>
        <v>28459</v>
      </c>
      <c r="K363" s="13">
        <v>912.4</v>
      </c>
      <c r="L363" s="13">
        <f>IF(Table2[[#This Row],[Annual_Rainfall(mm)]]="",_xlfn.XLOOKUP(Table2[[#This Row],[State]],'pivot tables'!$J$3:$J$32,'pivot tables'!$K$3:$K$32),Table2[[#This Row],[Annual_Rainfall(mm)]])</f>
        <v>912.4</v>
      </c>
      <c r="M363" s="13" t="str">
        <f>Table2[[#This Row],[Crop]]&amp;Table2[[#This Row],[State]]</f>
        <v>RagiTamil Nadu</v>
      </c>
      <c r="N363" s="13"/>
      <c r="O363" s="13">
        <f>IF(Table2[[#This Row],[Fertilizer(kg)]]="",_xlfn.XLOOKUP(Table2[[#This Row],[crop&amp;state]],'pivot tables'!$O$3:$O$151,'pivot tables'!$P$3:$P$151),Table2[[#This Row],[Fertilizer(kg)]])</f>
        <v>7827050.5911764717</v>
      </c>
      <c r="P363" s="13">
        <v>3189.2</v>
      </c>
      <c r="Q363" s="13">
        <f>IF(Table2[[#This Row],[Pesticide(kg)]]="",_xlfn.XLOOKUP(Table2[[#This Row],[crop&amp;state]],'pivot tables'!$O$3:$O$151,'pivot tables'!$Q$3:$Q$151),Table2[[#This Row],[Pesticide(kg)]])</f>
        <v>3189.2</v>
      </c>
      <c r="R363" s="13">
        <v>3.0510000000000002</v>
      </c>
      <c r="S363" s="13">
        <f>IF(Table2[[#This Row],[Yield]]="",IFERROR(Table2[[#This Row],[Production(Tones)]]/Table2[[#This Row],[Area(hectare)]],""),Table2[[#This Row],[Yield]])</f>
        <v>3.0510000000000002</v>
      </c>
      <c r="T363" s="13">
        <v>28.28</v>
      </c>
      <c r="U363" s="13">
        <f>IF(Table2[[#This Row],[Avg_Temperature(°C)]]="",IFERROR((Table2[[#This Row],[Max_Temperature(°C)]]+Table2[[#This Row],[Min_Temperature(°C)]])/2,""),Table2[[#This Row],[Avg_Temperature(°C)]])</f>
        <v>28.28</v>
      </c>
      <c r="V363" s="13"/>
      <c r="W363" s="13">
        <f>IF(Table2[[#This Row],[Max_Temperature(°C)]]="",_xlfn.XLOOKUP(Table2[[#This Row],[State]],'pivot tables'!$T$2:$T$33,'pivot tables'!$V$2:$V$33),Table2[[#This Row],[Max_Temperature(°C)]])</f>
        <v>37.409649350649332</v>
      </c>
      <c r="X363" s="13" t="s">
        <v>201</v>
      </c>
      <c r="Y363" s="31" t="str">
        <f>IF(Table2[[#This Row],[Min_Temperature(°C)]]="",_xlfn.XLOOKUP(Table2[[#This Row],[State]],'pivot tables'!$T$2:$T$33,'pivot tables'!$W$2:$W$33),Table2[[#This Row],[Min_Temperature(°C)]])</f>
        <v xml:space="preserve"> 20.065 </v>
      </c>
    </row>
    <row r="364" spans="1:25" x14ac:dyDescent="0.3">
      <c r="A364" s="5" t="s">
        <v>13</v>
      </c>
      <c r="B364" s="4">
        <v>2016</v>
      </c>
      <c r="C364" s="5" t="s">
        <v>49</v>
      </c>
      <c r="D364" s="5" t="str">
        <f>PROPER(TRIM(Table2[[#This Row],[Season]]))</f>
        <v>Kharif</v>
      </c>
      <c r="E364" s="5" t="str">
        <f>IF(Table2[[#This Row],[Season]]="",_xlfn.XLOOKUP(Table2[[#This Row],[State]],'pivot tables'!$F$3:$F$33,'pivot tables'!$G$3:$G$33),Table2[[#This Row],[Season]])</f>
        <v>Kharif</v>
      </c>
      <c r="F364" s="5" t="s">
        <v>80</v>
      </c>
      <c r="G364" s="16">
        <v>1442841</v>
      </c>
      <c r="H364" s="16">
        <f>IF(Table2[[#This Row],[Area(hectare)]]="",IFERROR(Table2[[#This Row],[Production(Tones)]]/Table2[[#This Row],[Yield blanks]],""),Table2[[#This Row],[Area(hectare)]])</f>
        <v>1442841</v>
      </c>
      <c r="I364" s="16" t="s">
        <v>202</v>
      </c>
      <c r="J364" s="16" t="str">
        <f>IF(Table2[[#This Row],[Production(Tones)]]="",Table2[[#This Row],[Area Blanks]]*Table2[[#This Row],[Yield]],Table2[[#This Row],[Production(Tones)]])</f>
        <v xml:space="preserve"> 3554113 </v>
      </c>
      <c r="K364" s="13"/>
      <c r="L364" s="13">
        <f>IF(Table2[[#This Row],[Annual_Rainfall(mm)]]="",_xlfn.XLOOKUP(Table2[[#This Row],[State]],'pivot tables'!$J$3:$J$32,'pivot tables'!$K$3:$K$32),Table2[[#This Row],[Annual_Rainfall(mm)]])</f>
        <v>940.59166666666658</v>
      </c>
      <c r="M364" s="13" t="str">
        <f>Table2[[#This Row],[Crop]]&amp;Table2[[#This Row],[State]]</f>
        <v>RiceTamil Nadu</v>
      </c>
      <c r="N364" s="13">
        <v>221115383.30000001</v>
      </c>
      <c r="O364" s="13">
        <f>IF(Table2[[#This Row],[Fertilizer(kg)]]="",_xlfn.XLOOKUP(Table2[[#This Row],[crop&amp;state]],'pivot tables'!$O$3:$O$151,'pivot tables'!$P$3:$P$151),Table2[[#This Row],[Fertilizer(kg)]])</f>
        <v>221115383.30000001</v>
      </c>
      <c r="P364" s="13">
        <v>504994.35</v>
      </c>
      <c r="Q364" s="13">
        <f>IF(Table2[[#This Row],[Pesticide(kg)]]="",_xlfn.XLOOKUP(Table2[[#This Row],[crop&amp;state]],'pivot tables'!$O$3:$O$151,'pivot tables'!$Q$3:$Q$151),Table2[[#This Row],[Pesticide(kg)]])</f>
        <v>504994.35</v>
      </c>
      <c r="R364" s="13"/>
      <c r="S364" s="13">
        <f>IF(Table2[[#This Row],[Yield]]="",IFERROR(Table2[[#This Row],[Production(Tones)]]/Table2[[#This Row],[Area(hectare)]],""),Table2[[#This Row],[Yield]])</f>
        <v>2.4632741930677047</v>
      </c>
      <c r="T364" s="13">
        <v>28.28</v>
      </c>
      <c r="U364" s="13">
        <f>IF(Table2[[#This Row],[Avg_Temperature(°C)]]="",IFERROR((Table2[[#This Row],[Max_Temperature(°C)]]+Table2[[#This Row],[Min_Temperature(°C)]])/2,""),Table2[[#This Row],[Avg_Temperature(°C)]])</f>
        <v>28.28</v>
      </c>
      <c r="V364" s="13">
        <v>38.781999999999996</v>
      </c>
      <c r="W364" s="13">
        <f>IF(Table2[[#This Row],[Max_Temperature(°C)]]="",_xlfn.XLOOKUP(Table2[[#This Row],[State]],'pivot tables'!$T$2:$T$33,'pivot tables'!$V$2:$V$33),Table2[[#This Row],[Max_Temperature(°C)]])</f>
        <v>38.781999999999996</v>
      </c>
      <c r="X364" s="13">
        <v>20.065000000000001</v>
      </c>
      <c r="Y364" s="31">
        <f>IF(Table2[[#This Row],[Min_Temperature(°C)]]="",_xlfn.XLOOKUP(Table2[[#This Row],[State]],'pivot tables'!$T$2:$T$33,'pivot tables'!$W$2:$W$33),Table2[[#This Row],[Min_Temperature(°C)]])</f>
        <v>20.065000000000001</v>
      </c>
    </row>
    <row r="365" spans="1:25" x14ac:dyDescent="0.3">
      <c r="A365" s="5" t="s">
        <v>18</v>
      </c>
      <c r="B365" s="4">
        <v>2016</v>
      </c>
      <c r="C365" s="5" t="s">
        <v>705</v>
      </c>
      <c r="D365" s="5" t="str">
        <f>PROPER(TRIM(Table2[[#This Row],[Season]]))</f>
        <v>Whole Year</v>
      </c>
      <c r="E365" s="5" t="str">
        <f>IF(Table2[[#This Row],[Season]]="",_xlfn.XLOOKUP(Table2[[#This Row],[State]],'pivot tables'!$F$3:$F$33,'pivot tables'!$G$3:$G$33),Table2[[#This Row],[Season]])</f>
        <v>Whole Year</v>
      </c>
      <c r="F365" s="5" t="s">
        <v>80</v>
      </c>
      <c r="G365" s="16">
        <v>218262</v>
      </c>
      <c r="H365" s="16">
        <f>IF(Table2[[#This Row],[Area(hectare)]]="",IFERROR(Table2[[#This Row],[Production(Tones)]]/Table2[[#This Row],[Yield blanks]],""),Table2[[#This Row],[Area(hectare)]])</f>
        <v>218262</v>
      </c>
      <c r="I365" s="16">
        <v>18987555</v>
      </c>
      <c r="J365" s="16">
        <f>IF(Table2[[#This Row],[Production(Tones)]]="",Table2[[#This Row],[Area Blanks]]*Table2[[#This Row],[Yield]],Table2[[#This Row],[Production(Tones)]])</f>
        <v>18987555</v>
      </c>
      <c r="K365" s="13">
        <v>912.4</v>
      </c>
      <c r="L365" s="13">
        <f>IF(Table2[[#This Row],[Annual_Rainfall(mm)]]="",_xlfn.XLOOKUP(Table2[[#This Row],[State]],'pivot tables'!$J$3:$J$32,'pivot tables'!$K$3:$K$32),Table2[[#This Row],[Annual_Rainfall(mm)]])</f>
        <v>912.4</v>
      </c>
      <c r="M365" s="13" t="str">
        <f>Table2[[#This Row],[Crop]]&amp;Table2[[#This Row],[State]]</f>
        <v>SugarcaneTamil Nadu</v>
      </c>
      <c r="N365" s="13">
        <v>33448651.5</v>
      </c>
      <c r="O365" s="13">
        <f>IF(Table2[[#This Row],[Fertilizer(kg)]]="",_xlfn.XLOOKUP(Table2[[#This Row],[crop&amp;state]],'pivot tables'!$O$3:$O$151,'pivot tables'!$P$3:$P$151),Table2[[#This Row],[Fertilizer(kg)]])</f>
        <v>33448651.5</v>
      </c>
      <c r="P365" s="13">
        <v>76391.7</v>
      </c>
      <c r="Q365" s="13">
        <f>IF(Table2[[#This Row],[Pesticide(kg)]]="",_xlfn.XLOOKUP(Table2[[#This Row],[crop&amp;state]],'pivot tables'!$O$3:$O$151,'pivot tables'!$Q$3:$Q$151),Table2[[#This Row],[Pesticide(kg)]])</f>
        <v>76391.7</v>
      </c>
      <c r="R365" s="13">
        <v>78.378</v>
      </c>
      <c r="S365" s="13">
        <f>IF(Table2[[#This Row],[Yield]]="",IFERROR(Table2[[#This Row],[Production(Tones)]]/Table2[[#This Row],[Area(hectare)]],""),Table2[[#This Row],[Yield]])</f>
        <v>78.378</v>
      </c>
      <c r="T365" s="13">
        <v>28.28</v>
      </c>
      <c r="U365" s="13">
        <f>IF(Table2[[#This Row],[Avg_Temperature(°C)]]="",IFERROR((Table2[[#This Row],[Max_Temperature(°C)]]+Table2[[#This Row],[Min_Temperature(°C)]])/2,""),Table2[[#This Row],[Avg_Temperature(°C)]])</f>
        <v>28.28</v>
      </c>
      <c r="V365" s="13">
        <v>38.781999999999996</v>
      </c>
      <c r="W365" s="13">
        <f>IF(Table2[[#This Row],[Max_Temperature(°C)]]="",_xlfn.XLOOKUP(Table2[[#This Row],[State]],'pivot tables'!$T$2:$T$33,'pivot tables'!$V$2:$V$33),Table2[[#This Row],[Max_Temperature(°C)]])</f>
        <v>38.781999999999996</v>
      </c>
      <c r="X365" s="13">
        <v>20.065000000000001</v>
      </c>
      <c r="Y365" s="31">
        <f>IF(Table2[[#This Row],[Min_Temperature(°C)]]="",_xlfn.XLOOKUP(Table2[[#This Row],[State]],'pivot tables'!$T$2:$T$33,'pivot tables'!$W$2:$W$33),Table2[[#This Row],[Min_Temperature(°C)]])</f>
        <v>20.065000000000001</v>
      </c>
    </row>
    <row r="366" spans="1:25" x14ac:dyDescent="0.3">
      <c r="A366" s="5" t="s">
        <v>31</v>
      </c>
      <c r="B366" s="4">
        <v>2016</v>
      </c>
      <c r="C366" s="5" t="s">
        <v>49</v>
      </c>
      <c r="D366" s="5" t="str">
        <f>PROPER(TRIM(Table2[[#This Row],[Season]]))</f>
        <v>Kharif</v>
      </c>
      <c r="E366" s="5" t="str">
        <f>IF(Table2[[#This Row],[Season]]="",_xlfn.XLOOKUP(Table2[[#This Row],[State]],'pivot tables'!$F$3:$F$33,'pivot tables'!$G$3:$G$33),Table2[[#This Row],[Season]])</f>
        <v>Kharif</v>
      </c>
      <c r="F366" s="5" t="s">
        <v>80</v>
      </c>
      <c r="G366" s="16">
        <v>1959</v>
      </c>
      <c r="H366" s="16">
        <f>IF(Table2[[#This Row],[Area(hectare)]]="",IFERROR(Table2[[#This Row],[Production(Tones)]]/Table2[[#This Row],[Yield blanks]],""),Table2[[#This Row],[Area(hectare)]])</f>
        <v>1959</v>
      </c>
      <c r="I366" s="16">
        <v>1675</v>
      </c>
      <c r="J366" s="16">
        <f>IF(Table2[[#This Row],[Production(Tones)]]="",Table2[[#This Row],[Area Blanks]]*Table2[[#This Row],[Yield]],Table2[[#This Row],[Production(Tones)]])</f>
        <v>1675</v>
      </c>
      <c r="K366" s="13">
        <v>912.4</v>
      </c>
      <c r="L366" s="13">
        <f>IF(Table2[[#This Row],[Annual_Rainfall(mm)]]="",_xlfn.XLOOKUP(Table2[[#This Row],[State]],'pivot tables'!$J$3:$J$32,'pivot tables'!$K$3:$K$32),Table2[[#This Row],[Annual_Rainfall(mm)]])</f>
        <v>912.4</v>
      </c>
      <c r="M366" s="13" t="str">
        <f>Table2[[#This Row],[Crop]]&amp;Table2[[#This Row],[State]]</f>
        <v>SunflowerTamil Nadu</v>
      </c>
      <c r="N366" s="13">
        <v>300216.75</v>
      </c>
      <c r="O366" s="13">
        <f>IF(Table2[[#This Row],[Fertilizer(kg)]]="",_xlfn.XLOOKUP(Table2[[#This Row],[crop&amp;state]],'pivot tables'!$O$3:$O$151,'pivot tables'!$P$3:$P$151),Table2[[#This Row],[Fertilizer(kg)]])</f>
        <v>300216.75</v>
      </c>
      <c r="P366" s="13">
        <v>685.65</v>
      </c>
      <c r="Q366" s="13">
        <f>IF(Table2[[#This Row],[Pesticide(kg)]]="",_xlfn.XLOOKUP(Table2[[#This Row],[crop&amp;state]],'pivot tables'!$O$3:$O$151,'pivot tables'!$Q$3:$Q$151),Table2[[#This Row],[Pesticide(kg)]])</f>
        <v>685.65</v>
      </c>
      <c r="R366" s="13">
        <v>0.83899999999999997</v>
      </c>
      <c r="S366" s="13">
        <f>IF(Table2[[#This Row],[Yield]]="",IFERROR(Table2[[#This Row],[Production(Tones)]]/Table2[[#This Row],[Area(hectare)]],""),Table2[[#This Row],[Yield]])</f>
        <v>0.83899999999999997</v>
      </c>
      <c r="T366" s="13">
        <v>28.28</v>
      </c>
      <c r="U366" s="13">
        <f>IF(Table2[[#This Row],[Avg_Temperature(°C)]]="",IFERROR((Table2[[#This Row],[Max_Temperature(°C)]]+Table2[[#This Row],[Min_Temperature(°C)]])/2,""),Table2[[#This Row],[Avg_Temperature(°C)]])</f>
        <v>28.28</v>
      </c>
      <c r="V366" s="13">
        <v>38.781999999999996</v>
      </c>
      <c r="W366" s="13">
        <f>IF(Table2[[#This Row],[Max_Temperature(°C)]]="",_xlfn.XLOOKUP(Table2[[#This Row],[State]],'pivot tables'!$T$2:$T$33,'pivot tables'!$V$2:$V$33),Table2[[#This Row],[Max_Temperature(°C)]])</f>
        <v>38.781999999999996</v>
      </c>
      <c r="X366" s="13">
        <v>20.065000000000001</v>
      </c>
      <c r="Y366" s="31">
        <f>IF(Table2[[#This Row],[Min_Temperature(°C)]]="",_xlfn.XLOOKUP(Table2[[#This Row],[State]],'pivot tables'!$T$2:$T$33,'pivot tables'!$W$2:$W$33),Table2[[#This Row],[Min_Temperature(°C)]])</f>
        <v>20.065000000000001</v>
      </c>
    </row>
    <row r="367" spans="1:25" x14ac:dyDescent="0.3">
      <c r="A367" s="5" t="s">
        <v>31</v>
      </c>
      <c r="B367" s="4">
        <v>2016</v>
      </c>
      <c r="C367" s="5" t="s">
        <v>27</v>
      </c>
      <c r="D367" s="5" t="str">
        <f>PROPER(TRIM(Table2[[#This Row],[Season]]))</f>
        <v>Rabi</v>
      </c>
      <c r="E367" s="5" t="str">
        <f>IF(Table2[[#This Row],[Season]]="",_xlfn.XLOOKUP(Table2[[#This Row],[State]],'pivot tables'!$F$3:$F$33,'pivot tables'!$G$3:$G$33),Table2[[#This Row],[Season]])</f>
        <v>Rabi</v>
      </c>
      <c r="F367" s="5" t="s">
        <v>80</v>
      </c>
      <c r="G367" s="16">
        <v>5488</v>
      </c>
      <c r="H367" s="16">
        <f>IF(Table2[[#This Row],[Area(hectare)]]="",IFERROR(Table2[[#This Row],[Production(Tones)]]/Table2[[#This Row],[Yield blanks]],""),Table2[[#This Row],[Area(hectare)]])</f>
        <v>5488</v>
      </c>
      <c r="I367" s="16">
        <v>1244</v>
      </c>
      <c r="J367" s="16">
        <f>IF(Table2[[#This Row],[Production(Tones)]]="",Table2[[#This Row],[Area Blanks]]*Table2[[#This Row],[Yield]],Table2[[#This Row],[Production(Tones)]])</f>
        <v>1244</v>
      </c>
      <c r="K367" s="13">
        <v>912.4</v>
      </c>
      <c r="L367" s="13">
        <f>IF(Table2[[#This Row],[Annual_Rainfall(mm)]]="",_xlfn.XLOOKUP(Table2[[#This Row],[State]],'pivot tables'!$J$3:$J$32,'pivot tables'!$K$3:$K$32),Table2[[#This Row],[Annual_Rainfall(mm)]])</f>
        <v>912.4</v>
      </c>
      <c r="M367" s="13" t="str">
        <f>Table2[[#This Row],[Crop]]&amp;Table2[[#This Row],[State]]</f>
        <v>SunflowerTamil Nadu</v>
      </c>
      <c r="N367" s="13">
        <v>841036</v>
      </c>
      <c r="O367" s="13">
        <f>IF(Table2[[#This Row],[Fertilizer(kg)]]="",_xlfn.XLOOKUP(Table2[[#This Row],[crop&amp;state]],'pivot tables'!$O$3:$O$151,'pivot tables'!$P$3:$P$151),Table2[[#This Row],[Fertilizer(kg)]])</f>
        <v>841036</v>
      </c>
      <c r="P367" s="13">
        <v>1920.8</v>
      </c>
      <c r="Q367" s="13">
        <f>IF(Table2[[#This Row],[Pesticide(kg)]]="",_xlfn.XLOOKUP(Table2[[#This Row],[crop&amp;state]],'pivot tables'!$O$3:$O$151,'pivot tables'!$Q$3:$Q$151),Table2[[#This Row],[Pesticide(kg)]])</f>
        <v>1920.8</v>
      </c>
      <c r="R367" s="13">
        <v>0.29899999999999999</v>
      </c>
      <c r="S367" s="13">
        <f>IF(Table2[[#This Row],[Yield]]="",IFERROR(Table2[[#This Row],[Production(Tones)]]/Table2[[#This Row],[Area(hectare)]],""),Table2[[#This Row],[Yield]])</f>
        <v>0.29899999999999999</v>
      </c>
      <c r="T367" s="13">
        <v>28.28</v>
      </c>
      <c r="U367" s="13">
        <f>IF(Table2[[#This Row],[Avg_Temperature(°C)]]="",IFERROR((Table2[[#This Row],[Max_Temperature(°C)]]+Table2[[#This Row],[Min_Temperature(°C)]])/2,""),Table2[[#This Row],[Avg_Temperature(°C)]])</f>
        <v>28.28</v>
      </c>
      <c r="V367" s="13">
        <v>38.781999999999996</v>
      </c>
      <c r="W367" s="13">
        <f>IF(Table2[[#This Row],[Max_Temperature(°C)]]="",_xlfn.XLOOKUP(Table2[[#This Row],[State]],'pivot tables'!$T$2:$T$33,'pivot tables'!$V$2:$V$33),Table2[[#This Row],[Max_Temperature(°C)]])</f>
        <v>38.781999999999996</v>
      </c>
      <c r="X367" s="13">
        <v>20.065000000000001</v>
      </c>
      <c r="Y367" s="31">
        <f>IF(Table2[[#This Row],[Min_Temperature(°C)]]="",_xlfn.XLOOKUP(Table2[[#This Row],[State]],'pivot tables'!$T$2:$T$33,'pivot tables'!$W$2:$W$33),Table2[[#This Row],[Min_Temperature(°C)]])</f>
        <v>20.065000000000001</v>
      </c>
    </row>
    <row r="368" spans="1:25" x14ac:dyDescent="0.3">
      <c r="A368" s="5" t="s">
        <v>32</v>
      </c>
      <c r="B368" s="4">
        <v>2016</v>
      </c>
      <c r="C368" s="5" t="s">
        <v>49</v>
      </c>
      <c r="D368" s="5" t="str">
        <f>PROPER(TRIM(Table2[[#This Row],[Season]]))</f>
        <v>Kharif</v>
      </c>
      <c r="E368" s="5" t="str">
        <f>IF(Table2[[#This Row],[Season]]="",_xlfn.XLOOKUP(Table2[[#This Row],[State]],'pivot tables'!$F$3:$F$33,'pivot tables'!$G$3:$G$33),Table2[[#This Row],[Season]])</f>
        <v>Kharif</v>
      </c>
      <c r="F368" s="5" t="s">
        <v>80</v>
      </c>
      <c r="G368" s="16">
        <v>71477</v>
      </c>
      <c r="H368" s="16">
        <f>IF(Table2[[#This Row],[Area(hectare)]]="",IFERROR(Table2[[#This Row],[Production(Tones)]]/Table2[[#This Row],[Yield blanks]],""),Table2[[#This Row],[Area(hectare)]])</f>
        <v>71477</v>
      </c>
      <c r="I368" s="16">
        <v>55256</v>
      </c>
      <c r="J368" s="16">
        <f>IF(Table2[[#This Row],[Production(Tones)]]="",Table2[[#This Row],[Area Blanks]]*Table2[[#This Row],[Yield]],Table2[[#This Row],[Production(Tones)]])</f>
        <v>55256</v>
      </c>
      <c r="K368" s="13">
        <v>912.4</v>
      </c>
      <c r="L368" s="13">
        <f>IF(Table2[[#This Row],[Annual_Rainfall(mm)]]="",_xlfn.XLOOKUP(Table2[[#This Row],[State]],'pivot tables'!$J$3:$J$32,'pivot tables'!$K$3:$K$32),Table2[[#This Row],[Annual_Rainfall(mm)]])</f>
        <v>912.4</v>
      </c>
      <c r="M368" s="13" t="str">
        <f>Table2[[#This Row],[Crop]]&amp;Table2[[#This Row],[State]]</f>
        <v>UradTamil Nadu</v>
      </c>
      <c r="N368" s="13">
        <v>10953850.25</v>
      </c>
      <c r="O368" s="13">
        <f>IF(Table2[[#This Row],[Fertilizer(kg)]]="",_xlfn.XLOOKUP(Table2[[#This Row],[crop&amp;state]],'pivot tables'!$O$3:$O$151,'pivot tables'!$P$3:$P$151),Table2[[#This Row],[Fertilizer(kg)]])</f>
        <v>10953850.25</v>
      </c>
      <c r="P368" s="13">
        <v>25016.95</v>
      </c>
      <c r="Q368" s="13">
        <f>IF(Table2[[#This Row],[Pesticide(kg)]]="",_xlfn.XLOOKUP(Table2[[#This Row],[crop&amp;state]],'pivot tables'!$O$3:$O$151,'pivot tables'!$Q$3:$Q$151),Table2[[#This Row],[Pesticide(kg)]])</f>
        <v>25016.95</v>
      </c>
      <c r="R368" s="13">
        <v>0.745</v>
      </c>
      <c r="S368" s="13">
        <f>IF(Table2[[#This Row],[Yield]]="",IFERROR(Table2[[#This Row],[Production(Tones)]]/Table2[[#This Row],[Area(hectare)]],""),Table2[[#This Row],[Yield]])</f>
        <v>0.745</v>
      </c>
      <c r="T368" s="13">
        <v>28.28</v>
      </c>
      <c r="U368" s="13">
        <f>IF(Table2[[#This Row],[Avg_Temperature(°C)]]="",IFERROR((Table2[[#This Row],[Max_Temperature(°C)]]+Table2[[#This Row],[Min_Temperature(°C)]])/2,""),Table2[[#This Row],[Avg_Temperature(°C)]])</f>
        <v>28.28</v>
      </c>
      <c r="V368" s="13">
        <v>38.781999999999996</v>
      </c>
      <c r="W368" s="13">
        <f>IF(Table2[[#This Row],[Max_Temperature(°C)]]="",_xlfn.XLOOKUP(Table2[[#This Row],[State]],'pivot tables'!$T$2:$T$33,'pivot tables'!$V$2:$V$33),Table2[[#This Row],[Max_Temperature(°C)]])</f>
        <v>38.781999999999996</v>
      </c>
      <c r="X368" s="13">
        <v>20.065000000000001</v>
      </c>
      <c r="Y368" s="31">
        <f>IF(Table2[[#This Row],[Min_Temperature(°C)]]="",_xlfn.XLOOKUP(Table2[[#This Row],[State]],'pivot tables'!$T$2:$T$33,'pivot tables'!$W$2:$W$33),Table2[[#This Row],[Min_Temperature(°C)]])</f>
        <v>20.065000000000001</v>
      </c>
    </row>
    <row r="369" spans="1:25" x14ac:dyDescent="0.3">
      <c r="A369" s="5" t="s">
        <v>32</v>
      </c>
      <c r="B369" s="4">
        <v>2016</v>
      </c>
      <c r="C369" s="5" t="s">
        <v>27</v>
      </c>
      <c r="D369" s="5" t="str">
        <f>PROPER(TRIM(Table2[[#This Row],[Season]]))</f>
        <v>Rabi</v>
      </c>
      <c r="E369" s="5" t="str">
        <f>IF(Table2[[#This Row],[Season]]="",_xlfn.XLOOKUP(Table2[[#This Row],[State]],'pivot tables'!$F$3:$F$33,'pivot tables'!$G$3:$G$33),Table2[[#This Row],[Season]])</f>
        <v>Rabi</v>
      </c>
      <c r="F369" s="5" t="s">
        <v>80</v>
      </c>
      <c r="G369" s="16">
        <v>358307</v>
      </c>
      <c r="H369" s="16">
        <f>IF(Table2[[#This Row],[Area(hectare)]]="",IFERROR(Table2[[#This Row],[Production(Tones)]]/Table2[[#This Row],[Yield blanks]],""),Table2[[#This Row],[Area(hectare)]])</f>
        <v>358307</v>
      </c>
      <c r="I369" s="16">
        <v>129356</v>
      </c>
      <c r="J369" s="16">
        <f>IF(Table2[[#This Row],[Production(Tones)]]="",Table2[[#This Row],[Area Blanks]]*Table2[[#This Row],[Yield]],Table2[[#This Row],[Production(Tones)]])</f>
        <v>129356</v>
      </c>
      <c r="K369" s="13">
        <v>912.4</v>
      </c>
      <c r="L369" s="13">
        <f>IF(Table2[[#This Row],[Annual_Rainfall(mm)]]="",_xlfn.XLOOKUP(Table2[[#This Row],[State]],'pivot tables'!$J$3:$J$32,'pivot tables'!$K$3:$K$32),Table2[[#This Row],[Annual_Rainfall(mm)]])</f>
        <v>912.4</v>
      </c>
      <c r="M369" s="13" t="str">
        <f>Table2[[#This Row],[Crop]]&amp;Table2[[#This Row],[State]]</f>
        <v>UradTamil Nadu</v>
      </c>
      <c r="N369" s="13">
        <v>54910547.75</v>
      </c>
      <c r="O369" s="13">
        <f>IF(Table2[[#This Row],[Fertilizer(kg)]]="",_xlfn.XLOOKUP(Table2[[#This Row],[crop&amp;state]],'pivot tables'!$O$3:$O$151,'pivot tables'!$P$3:$P$151),Table2[[#This Row],[Fertilizer(kg)]])</f>
        <v>54910547.75</v>
      </c>
      <c r="P369" s="13">
        <v>125407.45</v>
      </c>
      <c r="Q369" s="13">
        <f>IF(Table2[[#This Row],[Pesticide(kg)]]="",_xlfn.XLOOKUP(Table2[[#This Row],[crop&amp;state]],'pivot tables'!$O$3:$O$151,'pivot tables'!$Q$3:$Q$151),Table2[[#This Row],[Pesticide(kg)]])</f>
        <v>125407.45</v>
      </c>
      <c r="R369" s="13">
        <v>0.35699999999999998</v>
      </c>
      <c r="S369" s="13">
        <f>IF(Table2[[#This Row],[Yield]]="",IFERROR(Table2[[#This Row],[Production(Tones)]]/Table2[[#This Row],[Area(hectare)]],""),Table2[[#This Row],[Yield]])</f>
        <v>0.35699999999999998</v>
      </c>
      <c r="T369" s="13">
        <v>28.28</v>
      </c>
      <c r="U369" s="13">
        <f>IF(Table2[[#This Row],[Avg_Temperature(°C)]]="",IFERROR((Table2[[#This Row],[Max_Temperature(°C)]]+Table2[[#This Row],[Min_Temperature(°C)]])/2,""),Table2[[#This Row],[Avg_Temperature(°C)]])</f>
        <v>28.28</v>
      </c>
      <c r="V369" s="13">
        <v>38.781999999999996</v>
      </c>
      <c r="W369" s="13">
        <f>IF(Table2[[#This Row],[Max_Temperature(°C)]]="",_xlfn.XLOOKUP(Table2[[#This Row],[State]],'pivot tables'!$T$2:$T$33,'pivot tables'!$V$2:$V$33),Table2[[#This Row],[Max_Temperature(°C)]])</f>
        <v>38.781999999999996</v>
      </c>
      <c r="X369" s="13">
        <v>20.065000000000001</v>
      </c>
      <c r="Y369" s="31">
        <f>IF(Table2[[#This Row],[Min_Temperature(°C)]]="",_xlfn.XLOOKUP(Table2[[#This Row],[State]],'pivot tables'!$T$2:$T$33,'pivot tables'!$W$2:$W$33),Table2[[#This Row],[Min_Temperature(°C)]])</f>
        <v>20.065000000000001</v>
      </c>
    </row>
    <row r="370" spans="1:25" x14ac:dyDescent="0.3">
      <c r="A370" s="5" t="s">
        <v>22</v>
      </c>
      <c r="B370" s="4">
        <v>2017</v>
      </c>
      <c r="C370" s="5" t="s">
        <v>49</v>
      </c>
      <c r="D370" s="5" t="str">
        <f>PROPER(TRIM(Table2[[#This Row],[Season]]))</f>
        <v>Kharif</v>
      </c>
      <c r="E370" s="5" t="str">
        <f>IF(Table2[[#This Row],[Season]]="",_xlfn.XLOOKUP(Table2[[#This Row],[State]],'pivot tables'!$F$3:$F$33,'pivot tables'!$G$3:$G$33),Table2[[#This Row],[Season]])</f>
        <v>Kharif</v>
      </c>
      <c r="F370" s="5" t="s">
        <v>52</v>
      </c>
      <c r="G370" s="16">
        <v>26640</v>
      </c>
      <c r="H370" s="16">
        <f>IF(Table2[[#This Row],[Area(hectare)]]="",IFERROR(Table2[[#This Row],[Production(Tones)]]/Table2[[#This Row],[Yield blanks]],""),Table2[[#This Row],[Area(hectare)]])</f>
        <v>26640</v>
      </c>
      <c r="I370" s="16">
        <v>30128</v>
      </c>
      <c r="J370" s="16">
        <f>IF(Table2[[#This Row],[Production(Tones)]]="",Table2[[#This Row],[Area Blanks]]*Table2[[#This Row],[Yield]],Table2[[#This Row],[Production(Tones)]])</f>
        <v>30128</v>
      </c>
      <c r="K370" s="13">
        <v>868.2</v>
      </c>
      <c r="L370" s="13">
        <f>IF(Table2[[#This Row],[Annual_Rainfall(mm)]]="",_xlfn.XLOOKUP(Table2[[#This Row],[State]],'pivot tables'!$J$3:$J$32,'pivot tables'!$K$3:$K$32),Table2[[#This Row],[Annual_Rainfall(mm)]])</f>
        <v>868.2</v>
      </c>
      <c r="M370" s="13" t="str">
        <f>Table2[[#This Row],[Crop]]&amp;Table2[[#This Row],[State]]</f>
        <v>RagiAndhra Pradesh</v>
      </c>
      <c r="N370" s="13">
        <v>4194201.6000000001</v>
      </c>
      <c r="O370" s="13">
        <f>IF(Table2[[#This Row],[Fertilizer(kg)]]="",_xlfn.XLOOKUP(Table2[[#This Row],[crop&amp;state]],'pivot tables'!$O$3:$O$151,'pivot tables'!$P$3:$P$151),Table2[[#This Row],[Fertilizer(kg)]])</f>
        <v>4194201.6000000001</v>
      </c>
      <c r="P370" s="13">
        <v>10123.200000000001</v>
      </c>
      <c r="Q370" s="13">
        <f>IF(Table2[[#This Row],[Pesticide(kg)]]="",_xlfn.XLOOKUP(Table2[[#This Row],[crop&amp;state]],'pivot tables'!$O$3:$O$151,'pivot tables'!$Q$3:$Q$151),Table2[[#This Row],[Pesticide(kg)]])</f>
        <v>10123.200000000001</v>
      </c>
      <c r="R370" s="13">
        <v>1.28</v>
      </c>
      <c r="S370" s="13">
        <f>IF(Table2[[#This Row],[Yield]]="",IFERROR(Table2[[#This Row],[Production(Tones)]]/Table2[[#This Row],[Area(hectare)]],""),Table2[[#This Row],[Yield]])</f>
        <v>1.28</v>
      </c>
      <c r="T370" s="13">
        <v>28.302</v>
      </c>
      <c r="U370" s="13">
        <f>IF(Table2[[#This Row],[Avg_Temperature(°C)]]="",IFERROR((Table2[[#This Row],[Max_Temperature(°C)]]+Table2[[#This Row],[Min_Temperature(°C)]])/2,""),Table2[[#This Row],[Avg_Temperature(°C)]])</f>
        <v>28.302</v>
      </c>
      <c r="V370" s="13">
        <v>38.051000000000002</v>
      </c>
      <c r="W370" s="13">
        <f>IF(Table2[[#This Row],[Max_Temperature(°C)]]="",_xlfn.XLOOKUP(Table2[[#This Row],[State]],'pivot tables'!$T$2:$T$33,'pivot tables'!$V$2:$V$33),Table2[[#This Row],[Max_Temperature(°C)]])</f>
        <v>38.051000000000002</v>
      </c>
      <c r="X370" s="13">
        <v>20.526</v>
      </c>
      <c r="Y370" s="31">
        <f>IF(Table2[[#This Row],[Min_Temperature(°C)]]="",_xlfn.XLOOKUP(Table2[[#This Row],[State]],'pivot tables'!$T$2:$T$33,'pivot tables'!$W$2:$W$33),Table2[[#This Row],[Min_Temperature(°C)]])</f>
        <v>20.526</v>
      </c>
    </row>
    <row r="371" spans="1:25" x14ac:dyDescent="0.3">
      <c r="A371" s="5" t="s">
        <v>22</v>
      </c>
      <c r="B371" s="4">
        <v>2017</v>
      </c>
      <c r="C371" s="5" t="s">
        <v>27</v>
      </c>
      <c r="D371" s="5" t="str">
        <f>PROPER(TRIM(Table2[[#This Row],[Season]]))</f>
        <v>Rabi</v>
      </c>
      <c r="E371" s="5" t="str">
        <f>IF(Table2[[#This Row],[Season]]="",_xlfn.XLOOKUP(Table2[[#This Row],[State]],'pivot tables'!$F$3:$F$33,'pivot tables'!$G$3:$G$33),Table2[[#This Row],[Season]])</f>
        <v>Rabi</v>
      </c>
      <c r="F371" s="5" t="s">
        <v>52</v>
      </c>
      <c r="G371" s="16">
        <v>7810</v>
      </c>
      <c r="H371" s="16">
        <f>IF(Table2[[#This Row],[Area(hectare)]]="",IFERROR(Table2[[#This Row],[Production(Tones)]]/Table2[[#This Row],[Yield blanks]],""),Table2[[#This Row],[Area(hectare)]])</f>
        <v>7810</v>
      </c>
      <c r="I371" s="16">
        <v>13861</v>
      </c>
      <c r="J371" s="16">
        <f>IF(Table2[[#This Row],[Production(Tones)]]="",Table2[[#This Row],[Area Blanks]]*Table2[[#This Row],[Yield]],Table2[[#This Row],[Production(Tones)]])</f>
        <v>13861</v>
      </c>
      <c r="K371" s="13">
        <v>868.2</v>
      </c>
      <c r="L371" s="13">
        <f>IF(Table2[[#This Row],[Annual_Rainfall(mm)]]="",_xlfn.XLOOKUP(Table2[[#This Row],[State]],'pivot tables'!$J$3:$J$32,'pivot tables'!$K$3:$K$32),Table2[[#This Row],[Annual_Rainfall(mm)]])</f>
        <v>868.2</v>
      </c>
      <c r="M371" s="13" t="str">
        <f>Table2[[#This Row],[Crop]]&amp;Table2[[#This Row],[State]]</f>
        <v>RagiAndhra Pradesh</v>
      </c>
      <c r="N371" s="13">
        <v>1229606.3999999999</v>
      </c>
      <c r="O371" s="13">
        <f>IF(Table2[[#This Row],[Fertilizer(kg)]]="",_xlfn.XLOOKUP(Table2[[#This Row],[crop&amp;state]],'pivot tables'!$O$3:$O$151,'pivot tables'!$P$3:$P$151),Table2[[#This Row],[Fertilizer(kg)]])</f>
        <v>1229606.3999999999</v>
      </c>
      <c r="P371" s="13">
        <v>2967.8</v>
      </c>
      <c r="Q371" s="13">
        <f>IF(Table2[[#This Row],[Pesticide(kg)]]="",_xlfn.XLOOKUP(Table2[[#This Row],[crop&amp;state]],'pivot tables'!$O$3:$O$151,'pivot tables'!$Q$3:$Q$151),Table2[[#This Row],[Pesticide(kg)]])</f>
        <v>2967.8</v>
      </c>
      <c r="R371" s="13">
        <v>1.897</v>
      </c>
      <c r="S371" s="13">
        <f>IF(Table2[[#This Row],[Yield]]="",IFERROR(Table2[[#This Row],[Production(Tones)]]/Table2[[#This Row],[Area(hectare)]],""),Table2[[#This Row],[Yield]])</f>
        <v>1.897</v>
      </c>
      <c r="T371" s="13">
        <v>28.302</v>
      </c>
      <c r="U371" s="13">
        <f>IF(Table2[[#This Row],[Avg_Temperature(°C)]]="",IFERROR((Table2[[#This Row],[Max_Temperature(°C)]]+Table2[[#This Row],[Min_Temperature(°C)]])/2,""),Table2[[#This Row],[Avg_Temperature(°C)]])</f>
        <v>28.302</v>
      </c>
      <c r="V371" s="13">
        <v>38.051000000000002</v>
      </c>
      <c r="W371" s="13">
        <f>IF(Table2[[#This Row],[Max_Temperature(°C)]]="",_xlfn.XLOOKUP(Table2[[#This Row],[State]],'pivot tables'!$T$2:$T$33,'pivot tables'!$V$2:$V$33),Table2[[#This Row],[Max_Temperature(°C)]])</f>
        <v>38.051000000000002</v>
      </c>
      <c r="X371" s="13"/>
      <c r="Y371" s="31">
        <f>IF(Table2[[#This Row],[Min_Temperature(°C)]]="",_xlfn.XLOOKUP(Table2[[#This Row],[State]],'pivot tables'!$T$2:$T$33,'pivot tables'!$W$2:$W$33),Table2[[#This Row],[Min_Temperature(°C)]])</f>
        <v>20.258717171717141</v>
      </c>
    </row>
    <row r="372" spans="1:25" x14ac:dyDescent="0.3">
      <c r="A372" s="5" t="s">
        <v>13</v>
      </c>
      <c r="B372" s="4">
        <v>2017</v>
      </c>
      <c r="C372" s="5" t="s">
        <v>49</v>
      </c>
      <c r="D372" s="5" t="str">
        <f>PROPER(TRIM(Table2[[#This Row],[Season]]))</f>
        <v>Kharif</v>
      </c>
      <c r="E372" s="5" t="str">
        <f>IF(Table2[[#This Row],[Season]]="",_xlfn.XLOOKUP(Table2[[#This Row],[State]],'pivot tables'!$F$3:$F$33,'pivot tables'!$G$3:$G$33),Table2[[#This Row],[Season]])</f>
        <v>Kharif</v>
      </c>
      <c r="F372" s="5" t="s">
        <v>52</v>
      </c>
      <c r="G372" s="16">
        <v>1476928</v>
      </c>
      <c r="H372" s="16">
        <f>IF(Table2[[#This Row],[Area(hectare)]]="",IFERROR(Table2[[#This Row],[Production(Tones)]]/Table2[[#This Row],[Yield blanks]],""),Table2[[#This Row],[Area(hectare)]])</f>
        <v>1476928</v>
      </c>
      <c r="I372" s="16">
        <v>4941933</v>
      </c>
      <c r="J372" s="16">
        <f>IF(Table2[[#This Row],[Production(Tones)]]="",Table2[[#This Row],[Area Blanks]]*Table2[[#This Row],[Yield]],Table2[[#This Row],[Production(Tones)]])</f>
        <v>4941933</v>
      </c>
      <c r="K372" s="13">
        <v>868.2</v>
      </c>
      <c r="L372" s="13">
        <f>IF(Table2[[#This Row],[Annual_Rainfall(mm)]]="",_xlfn.XLOOKUP(Table2[[#This Row],[State]],'pivot tables'!$J$3:$J$32,'pivot tables'!$K$3:$K$32),Table2[[#This Row],[Annual_Rainfall(mm)]])</f>
        <v>868.2</v>
      </c>
      <c r="M372" s="13" t="str">
        <f>Table2[[#This Row],[Crop]]&amp;Table2[[#This Row],[State]]</f>
        <v>RiceAndhra Pradesh</v>
      </c>
      <c r="N372" s="13">
        <v>232527544.30000001</v>
      </c>
      <c r="O372" s="13">
        <f>IF(Table2[[#This Row],[Fertilizer(kg)]]="",_xlfn.XLOOKUP(Table2[[#This Row],[crop&amp;state]],'pivot tables'!$O$3:$O$151,'pivot tables'!$P$3:$P$151),Table2[[#This Row],[Fertilizer(kg)]])</f>
        <v>232527544.30000001</v>
      </c>
      <c r="P372" s="13">
        <v>561232.64000000001</v>
      </c>
      <c r="Q372" s="13">
        <f>IF(Table2[[#This Row],[Pesticide(kg)]]="",_xlfn.XLOOKUP(Table2[[#This Row],[crop&amp;state]],'pivot tables'!$O$3:$O$151,'pivot tables'!$Q$3:$Q$151),Table2[[#This Row],[Pesticide(kg)]])</f>
        <v>561232.64000000001</v>
      </c>
      <c r="R372" s="13">
        <v>3.25</v>
      </c>
      <c r="S372" s="13">
        <f>IF(Table2[[#This Row],[Yield]]="",IFERROR(Table2[[#This Row],[Production(Tones)]]/Table2[[#This Row],[Area(hectare)]],""),Table2[[#This Row],[Yield]])</f>
        <v>3.25</v>
      </c>
      <c r="T372" s="13">
        <v>28.302</v>
      </c>
      <c r="U372" s="13">
        <f>IF(Table2[[#This Row],[Avg_Temperature(°C)]]="",IFERROR((Table2[[#This Row],[Max_Temperature(°C)]]+Table2[[#This Row],[Min_Temperature(°C)]])/2,""),Table2[[#This Row],[Avg_Temperature(°C)]])</f>
        <v>28.302</v>
      </c>
      <c r="V372" s="13">
        <v>38.051000000000002</v>
      </c>
      <c r="W372" s="13">
        <f>IF(Table2[[#This Row],[Max_Temperature(°C)]]="",_xlfn.XLOOKUP(Table2[[#This Row],[State]],'pivot tables'!$T$2:$T$33,'pivot tables'!$V$2:$V$33),Table2[[#This Row],[Max_Temperature(°C)]])</f>
        <v>38.051000000000002</v>
      </c>
      <c r="X372" s="13">
        <v>20.526</v>
      </c>
      <c r="Y372" s="31">
        <f>IF(Table2[[#This Row],[Min_Temperature(°C)]]="",_xlfn.XLOOKUP(Table2[[#This Row],[State]],'pivot tables'!$T$2:$T$33,'pivot tables'!$W$2:$W$33),Table2[[#This Row],[Min_Temperature(°C)]])</f>
        <v>20.526</v>
      </c>
    </row>
    <row r="373" spans="1:25" x14ac:dyDescent="0.3">
      <c r="A373" s="5" t="s">
        <v>13</v>
      </c>
      <c r="B373" s="4">
        <v>2017</v>
      </c>
      <c r="C373" s="5" t="s">
        <v>27</v>
      </c>
      <c r="D373" s="5" t="str">
        <f>PROPER(TRIM(Table2[[#This Row],[Season]]))</f>
        <v>Rabi</v>
      </c>
      <c r="E373" s="5" t="str">
        <f>IF(Table2[[#This Row],[Season]]="",_xlfn.XLOOKUP(Table2[[#This Row],[State]],'pivot tables'!$F$3:$F$33,'pivot tables'!$G$3:$G$33),Table2[[#This Row],[Season]])</f>
        <v>Rabi</v>
      </c>
      <c r="F373" s="5" t="s">
        <v>52</v>
      </c>
      <c r="G373" s="16">
        <v>741258</v>
      </c>
      <c r="H373" s="16">
        <f>IF(Table2[[#This Row],[Area(hectare)]]="",IFERROR(Table2[[#This Row],[Production(Tones)]]/Table2[[#This Row],[Yield blanks]],""),Table2[[#This Row],[Area(hectare)]])</f>
        <v>741258</v>
      </c>
      <c r="I373" s="16">
        <v>3519409</v>
      </c>
      <c r="J373" s="16">
        <f>IF(Table2[[#This Row],[Production(Tones)]]="",Table2[[#This Row],[Area Blanks]]*Table2[[#This Row],[Yield]],Table2[[#This Row],[Production(Tones)]])</f>
        <v>3519409</v>
      </c>
      <c r="K373" s="13">
        <v>868.2</v>
      </c>
      <c r="L373" s="13">
        <f>IF(Table2[[#This Row],[Annual_Rainfall(mm)]]="",_xlfn.XLOOKUP(Table2[[#This Row],[State]],'pivot tables'!$J$3:$J$32,'pivot tables'!$K$3:$K$32),Table2[[#This Row],[Annual_Rainfall(mm)]])</f>
        <v>868.2</v>
      </c>
      <c r="M373" s="13" t="str">
        <f>Table2[[#This Row],[Crop]]&amp;Table2[[#This Row],[State]]</f>
        <v>RiceAndhra Pradesh</v>
      </c>
      <c r="N373" s="13">
        <v>116703659.5</v>
      </c>
      <c r="O373" s="13">
        <f>IF(Table2[[#This Row],[Fertilizer(kg)]]="",_xlfn.XLOOKUP(Table2[[#This Row],[crop&amp;state]],'pivot tables'!$O$3:$O$151,'pivot tables'!$P$3:$P$151),Table2[[#This Row],[Fertilizer(kg)]])</f>
        <v>116703659.5</v>
      </c>
      <c r="P373" s="13">
        <v>281678.03999999998</v>
      </c>
      <c r="Q373" s="13">
        <f>IF(Table2[[#This Row],[Pesticide(kg)]]="",_xlfn.XLOOKUP(Table2[[#This Row],[crop&amp;state]],'pivot tables'!$O$3:$O$151,'pivot tables'!$Q$3:$Q$151),Table2[[#This Row],[Pesticide(kg)]])</f>
        <v>281678.03999999998</v>
      </c>
      <c r="R373" s="13">
        <v>3.8879999999999999</v>
      </c>
      <c r="S373" s="13">
        <f>IF(Table2[[#This Row],[Yield]]="",IFERROR(Table2[[#This Row],[Production(Tones)]]/Table2[[#This Row],[Area(hectare)]],""),Table2[[#This Row],[Yield]])</f>
        <v>3.8879999999999999</v>
      </c>
      <c r="T373" s="13">
        <v>28.302</v>
      </c>
      <c r="U373" s="13">
        <f>IF(Table2[[#This Row],[Avg_Temperature(°C)]]="",IFERROR((Table2[[#This Row],[Max_Temperature(°C)]]+Table2[[#This Row],[Min_Temperature(°C)]])/2,""),Table2[[#This Row],[Avg_Temperature(°C)]])</f>
        <v>28.302</v>
      </c>
      <c r="V373" s="13"/>
      <c r="W373" s="13">
        <f>IF(Table2[[#This Row],[Max_Temperature(°C)]]="",_xlfn.XLOOKUP(Table2[[#This Row],[State]],'pivot tables'!$T$2:$T$33,'pivot tables'!$V$2:$V$33),Table2[[#This Row],[Max_Temperature(°C)]])</f>
        <v>37.972936842105277</v>
      </c>
      <c r="X373" s="13"/>
      <c r="Y373" s="31">
        <f>IF(Table2[[#This Row],[Min_Temperature(°C)]]="",_xlfn.XLOOKUP(Table2[[#This Row],[State]],'pivot tables'!$T$2:$T$33,'pivot tables'!$W$2:$W$33),Table2[[#This Row],[Min_Temperature(°C)]])</f>
        <v>20.258717171717141</v>
      </c>
    </row>
    <row r="374" spans="1:25" x14ac:dyDescent="0.3">
      <c r="A374" s="5" t="s">
        <v>18</v>
      </c>
      <c r="B374" s="4">
        <v>2017</v>
      </c>
      <c r="C374" s="5" t="s">
        <v>705</v>
      </c>
      <c r="D374" s="5" t="str">
        <f>PROPER(TRIM(Table2[[#This Row],[Season]]))</f>
        <v>Whole Year</v>
      </c>
      <c r="E374" s="5" t="str">
        <f>IF(Table2[[#This Row],[Season]]="",_xlfn.XLOOKUP(Table2[[#This Row],[State]],'pivot tables'!$F$3:$F$33,'pivot tables'!$G$3:$G$33),Table2[[#This Row],[Season]])</f>
        <v>Whole Year</v>
      </c>
      <c r="F374" s="5" t="s">
        <v>52</v>
      </c>
      <c r="G374" s="16">
        <v>98912</v>
      </c>
      <c r="H374" s="16">
        <f>IF(Table2[[#This Row],[Area(hectare)]]="",IFERROR(Table2[[#This Row],[Production(Tones)]]/Table2[[#This Row],[Yield blanks]],""),Table2[[#This Row],[Area(hectare)]])</f>
        <v>98912</v>
      </c>
      <c r="I374" s="16">
        <v>7782670</v>
      </c>
      <c r="J374" s="16">
        <f>IF(Table2[[#This Row],[Production(Tones)]]="",Table2[[#This Row],[Area Blanks]]*Table2[[#This Row],[Yield]],Table2[[#This Row],[Production(Tones)]])</f>
        <v>7782670</v>
      </c>
      <c r="K374" s="13" t="s">
        <v>204</v>
      </c>
      <c r="L374" s="13" t="str">
        <f>IF(Table2[[#This Row],[Annual_Rainfall(mm)]]="",_xlfn.XLOOKUP(Table2[[#This Row],[State]],'pivot tables'!$J$3:$J$32,'pivot tables'!$K$3:$K$32),Table2[[#This Row],[Annual_Rainfall(mm)]])</f>
        <v>868.20</v>
      </c>
      <c r="M374" s="13" t="str">
        <f>Table2[[#This Row],[Crop]]&amp;Table2[[#This Row],[State]]</f>
        <v>SugarcaneAndhra Pradesh</v>
      </c>
      <c r="N374" s="13">
        <v>15572705.279999999</v>
      </c>
      <c r="O374" s="13">
        <f>IF(Table2[[#This Row],[Fertilizer(kg)]]="",_xlfn.XLOOKUP(Table2[[#This Row],[crop&amp;state]],'pivot tables'!$O$3:$O$151,'pivot tables'!$P$3:$P$151),Table2[[#This Row],[Fertilizer(kg)]])</f>
        <v>15572705.279999999</v>
      </c>
      <c r="P374" s="13">
        <v>37586.559999999998</v>
      </c>
      <c r="Q374" s="13">
        <f>IF(Table2[[#This Row],[Pesticide(kg)]]="",_xlfn.XLOOKUP(Table2[[#This Row],[crop&amp;state]],'pivot tables'!$O$3:$O$151,'pivot tables'!$Q$3:$Q$151),Table2[[#This Row],[Pesticide(kg)]])</f>
        <v>37586.559999999998</v>
      </c>
      <c r="R374" s="13">
        <v>92.494</v>
      </c>
      <c r="S374" s="13">
        <f>IF(Table2[[#This Row],[Yield]]="",IFERROR(Table2[[#This Row],[Production(Tones)]]/Table2[[#This Row],[Area(hectare)]],""),Table2[[#This Row],[Yield]])</f>
        <v>92.494</v>
      </c>
      <c r="T374" s="13">
        <v>28.302</v>
      </c>
      <c r="U374" s="13">
        <f>IF(Table2[[#This Row],[Avg_Temperature(°C)]]="",IFERROR((Table2[[#This Row],[Max_Temperature(°C)]]+Table2[[#This Row],[Min_Temperature(°C)]])/2,""),Table2[[#This Row],[Avg_Temperature(°C)]])</f>
        <v>28.302</v>
      </c>
      <c r="V374" s="13">
        <v>38.051000000000002</v>
      </c>
      <c r="W374" s="13">
        <f>IF(Table2[[#This Row],[Max_Temperature(°C)]]="",_xlfn.XLOOKUP(Table2[[#This Row],[State]],'pivot tables'!$T$2:$T$33,'pivot tables'!$V$2:$V$33),Table2[[#This Row],[Max_Temperature(°C)]])</f>
        <v>38.051000000000002</v>
      </c>
      <c r="X374" s="13">
        <v>20.526</v>
      </c>
      <c r="Y374" s="31">
        <f>IF(Table2[[#This Row],[Min_Temperature(°C)]]="",_xlfn.XLOOKUP(Table2[[#This Row],[State]],'pivot tables'!$T$2:$T$33,'pivot tables'!$W$2:$W$33),Table2[[#This Row],[Min_Temperature(°C)]])</f>
        <v>20.526</v>
      </c>
    </row>
    <row r="375" spans="1:25" x14ac:dyDescent="0.3">
      <c r="A375" s="5" t="s">
        <v>31</v>
      </c>
      <c r="B375" s="4">
        <v>2017</v>
      </c>
      <c r="C375" s="5" t="s">
        <v>49</v>
      </c>
      <c r="D375" s="5" t="str">
        <f>PROPER(TRIM(Table2[[#This Row],[Season]]))</f>
        <v>Kharif</v>
      </c>
      <c r="E375" s="5" t="str">
        <f>IF(Table2[[#This Row],[Season]]="",_xlfn.XLOOKUP(Table2[[#This Row],[State]],'pivot tables'!$F$3:$F$33,'pivot tables'!$G$3:$G$33),Table2[[#This Row],[Season]])</f>
        <v>Kharif</v>
      </c>
      <c r="F375" s="5" t="s">
        <v>52</v>
      </c>
      <c r="G375" s="16">
        <v>3045</v>
      </c>
      <c r="H375" s="16">
        <f>IF(Table2[[#This Row],[Area(hectare)]]="",IFERROR(Table2[[#This Row],[Production(Tones)]]/Table2[[#This Row],[Yield blanks]],""),Table2[[#This Row],[Area(hectare)]])</f>
        <v>3045</v>
      </c>
      <c r="I375" s="16">
        <v>2249</v>
      </c>
      <c r="J375" s="16">
        <f>IF(Table2[[#This Row],[Production(Tones)]]="",Table2[[#This Row],[Area Blanks]]*Table2[[#This Row],[Yield]],Table2[[#This Row],[Production(Tones)]])</f>
        <v>2249</v>
      </c>
      <c r="K375" s="13">
        <v>868.2</v>
      </c>
      <c r="L375" s="13">
        <f>IF(Table2[[#This Row],[Annual_Rainfall(mm)]]="",_xlfn.XLOOKUP(Table2[[#This Row],[State]],'pivot tables'!$J$3:$J$32,'pivot tables'!$K$3:$K$32),Table2[[#This Row],[Annual_Rainfall(mm)]])</f>
        <v>868.2</v>
      </c>
      <c r="M375" s="13" t="str">
        <f>Table2[[#This Row],[Crop]]&amp;Table2[[#This Row],[State]]</f>
        <v>SunflowerAndhra Pradesh</v>
      </c>
      <c r="N375" s="13">
        <v>479404.79999999999</v>
      </c>
      <c r="O375" s="13">
        <f>IF(Table2[[#This Row],[Fertilizer(kg)]]="",_xlfn.XLOOKUP(Table2[[#This Row],[crop&amp;state]],'pivot tables'!$O$3:$O$151,'pivot tables'!$P$3:$P$151),Table2[[#This Row],[Fertilizer(kg)]])</f>
        <v>479404.79999999999</v>
      </c>
      <c r="P375" s="13">
        <v>1157.0999999999999</v>
      </c>
      <c r="Q375" s="13">
        <f>IF(Table2[[#This Row],[Pesticide(kg)]]="",_xlfn.XLOOKUP(Table2[[#This Row],[crop&amp;state]],'pivot tables'!$O$3:$O$151,'pivot tables'!$Q$3:$Q$151),Table2[[#This Row],[Pesticide(kg)]])</f>
        <v>1157.0999999999999</v>
      </c>
      <c r="R375" s="13">
        <v>0.92400000000000004</v>
      </c>
      <c r="S375" s="13">
        <f>IF(Table2[[#This Row],[Yield]]="",IFERROR(Table2[[#This Row],[Production(Tones)]]/Table2[[#This Row],[Area(hectare)]],""),Table2[[#This Row],[Yield]])</f>
        <v>0.92400000000000004</v>
      </c>
      <c r="T375" s="13">
        <v>28.302</v>
      </c>
      <c r="U375" s="13">
        <f>IF(Table2[[#This Row],[Avg_Temperature(°C)]]="",IFERROR((Table2[[#This Row],[Max_Temperature(°C)]]+Table2[[#This Row],[Min_Temperature(°C)]])/2,""),Table2[[#This Row],[Avg_Temperature(°C)]])</f>
        <v>28.302</v>
      </c>
      <c r="V375" s="13">
        <v>38.051000000000002</v>
      </c>
      <c r="W375" s="13">
        <f>IF(Table2[[#This Row],[Max_Temperature(°C)]]="",_xlfn.XLOOKUP(Table2[[#This Row],[State]],'pivot tables'!$T$2:$T$33,'pivot tables'!$V$2:$V$33),Table2[[#This Row],[Max_Temperature(°C)]])</f>
        <v>38.051000000000002</v>
      </c>
      <c r="X375" s="13">
        <v>20.526</v>
      </c>
      <c r="Y375" s="31">
        <f>IF(Table2[[#This Row],[Min_Temperature(°C)]]="",_xlfn.XLOOKUP(Table2[[#This Row],[State]],'pivot tables'!$T$2:$T$33,'pivot tables'!$W$2:$W$33),Table2[[#This Row],[Min_Temperature(°C)]])</f>
        <v>20.526</v>
      </c>
    </row>
    <row r="376" spans="1:25" x14ac:dyDescent="0.3">
      <c r="A376" s="5" t="s">
        <v>31</v>
      </c>
      <c r="B376" s="4">
        <v>2017</v>
      </c>
      <c r="C376" s="5" t="s">
        <v>27</v>
      </c>
      <c r="D376" s="5" t="str">
        <f>PROPER(TRIM(Table2[[#This Row],[Season]]))</f>
        <v>Rabi</v>
      </c>
      <c r="E376" s="5" t="str">
        <f>IF(Table2[[#This Row],[Season]]="",_xlfn.XLOOKUP(Table2[[#This Row],[State]],'pivot tables'!$F$3:$F$33,'pivot tables'!$G$3:$G$33),Table2[[#This Row],[Season]])</f>
        <v>Rabi</v>
      </c>
      <c r="F376" s="5" t="s">
        <v>52</v>
      </c>
      <c r="G376" s="16">
        <v>6101</v>
      </c>
      <c r="H376" s="16">
        <f>IF(Table2[[#This Row],[Area(hectare)]]="",IFERROR(Table2[[#This Row],[Production(Tones)]]/Table2[[#This Row],[Yield blanks]],""),Table2[[#This Row],[Area(hectare)]])</f>
        <v>6101</v>
      </c>
      <c r="I376" s="16">
        <v>9421</v>
      </c>
      <c r="J376" s="16">
        <f>IF(Table2[[#This Row],[Production(Tones)]]="",Table2[[#This Row],[Area Blanks]]*Table2[[#This Row],[Yield]],Table2[[#This Row],[Production(Tones)]])</f>
        <v>9421</v>
      </c>
      <c r="K376" s="13">
        <v>868.2</v>
      </c>
      <c r="L376" s="13">
        <f>IF(Table2[[#This Row],[Annual_Rainfall(mm)]]="",_xlfn.XLOOKUP(Table2[[#This Row],[State]],'pivot tables'!$J$3:$J$32,'pivot tables'!$K$3:$K$32),Table2[[#This Row],[Annual_Rainfall(mm)]])</f>
        <v>868.2</v>
      </c>
      <c r="M376" s="13" t="str">
        <f>Table2[[#This Row],[Crop]]&amp;Table2[[#This Row],[State]]</f>
        <v>SunflowerAndhra Pradesh</v>
      </c>
      <c r="N376" s="13">
        <v>960541.44</v>
      </c>
      <c r="O376" s="13">
        <f>IF(Table2[[#This Row],[Fertilizer(kg)]]="",_xlfn.XLOOKUP(Table2[[#This Row],[crop&amp;state]],'pivot tables'!$O$3:$O$151,'pivot tables'!$P$3:$P$151),Table2[[#This Row],[Fertilizer(kg)]])</f>
        <v>960541.44</v>
      </c>
      <c r="P376" s="13">
        <v>2318.38</v>
      </c>
      <c r="Q376" s="13">
        <f>IF(Table2[[#This Row],[Pesticide(kg)]]="",_xlfn.XLOOKUP(Table2[[#This Row],[crop&amp;state]],'pivot tables'!$O$3:$O$151,'pivot tables'!$Q$3:$Q$151),Table2[[#This Row],[Pesticide(kg)]])</f>
        <v>2318.38</v>
      </c>
      <c r="R376" s="13">
        <v>1.083</v>
      </c>
      <c r="S376" s="13">
        <f>IF(Table2[[#This Row],[Yield]]="",IFERROR(Table2[[#This Row],[Production(Tones)]]/Table2[[#This Row],[Area(hectare)]],""),Table2[[#This Row],[Yield]])</f>
        <v>1.083</v>
      </c>
      <c r="T376" s="13">
        <v>28.302</v>
      </c>
      <c r="U376" s="13">
        <f>IF(Table2[[#This Row],[Avg_Temperature(°C)]]="",IFERROR((Table2[[#This Row],[Max_Temperature(°C)]]+Table2[[#This Row],[Min_Temperature(°C)]])/2,""),Table2[[#This Row],[Avg_Temperature(°C)]])</f>
        <v>28.302</v>
      </c>
      <c r="V376" s="13">
        <v>38.051000000000002</v>
      </c>
      <c r="W376" s="13">
        <f>IF(Table2[[#This Row],[Max_Temperature(°C)]]="",_xlfn.XLOOKUP(Table2[[#This Row],[State]],'pivot tables'!$T$2:$T$33,'pivot tables'!$V$2:$V$33),Table2[[#This Row],[Max_Temperature(°C)]])</f>
        <v>38.051000000000002</v>
      </c>
      <c r="X376" s="13">
        <v>20.526</v>
      </c>
      <c r="Y376" s="31">
        <f>IF(Table2[[#This Row],[Min_Temperature(°C)]]="",_xlfn.XLOOKUP(Table2[[#This Row],[State]],'pivot tables'!$T$2:$T$33,'pivot tables'!$W$2:$W$33),Table2[[#This Row],[Min_Temperature(°C)]])</f>
        <v>20.526</v>
      </c>
    </row>
    <row r="377" spans="1:25" x14ac:dyDescent="0.3">
      <c r="A377" s="5" t="s">
        <v>32</v>
      </c>
      <c r="B377" s="4">
        <v>2017</v>
      </c>
      <c r="C377" s="5" t="s">
        <v>49</v>
      </c>
      <c r="D377" s="5" t="str">
        <f>PROPER(TRIM(Table2[[#This Row],[Season]]))</f>
        <v>Kharif</v>
      </c>
      <c r="E377" s="5" t="str">
        <f>IF(Table2[[#This Row],[Season]]="",_xlfn.XLOOKUP(Table2[[#This Row],[State]],'pivot tables'!$F$3:$F$33,'pivot tables'!$G$3:$G$33),Table2[[#This Row],[Season]])</f>
        <v>Kharif</v>
      </c>
      <c r="F377" s="5" t="s">
        <v>52</v>
      </c>
      <c r="G377" s="16">
        <v>45798</v>
      </c>
      <c r="H377" s="16">
        <f>IF(Table2[[#This Row],[Area(hectare)]]="",IFERROR(Table2[[#This Row],[Production(Tones)]]/Table2[[#This Row],[Yield blanks]],""),Table2[[#This Row],[Area(hectare)]])</f>
        <v>45798</v>
      </c>
      <c r="I377" s="16">
        <v>37675</v>
      </c>
      <c r="J377" s="16">
        <f>IF(Table2[[#This Row],[Production(Tones)]]="",Table2[[#This Row],[Area Blanks]]*Table2[[#This Row],[Yield]],Table2[[#This Row],[Production(Tones)]])</f>
        <v>37675</v>
      </c>
      <c r="K377" s="13">
        <v>868.2</v>
      </c>
      <c r="L377" s="13">
        <f>IF(Table2[[#This Row],[Annual_Rainfall(mm)]]="",_xlfn.XLOOKUP(Table2[[#This Row],[State]],'pivot tables'!$J$3:$J$32,'pivot tables'!$K$3:$K$32),Table2[[#This Row],[Annual_Rainfall(mm)]])</f>
        <v>868.2</v>
      </c>
      <c r="M377" s="13" t="str">
        <f>Table2[[#This Row],[Crop]]&amp;Table2[[#This Row],[State]]</f>
        <v>UradAndhra Pradesh</v>
      </c>
      <c r="N377" s="13">
        <v>7210437.1200000001</v>
      </c>
      <c r="O377" s="13">
        <f>IF(Table2[[#This Row],[Fertilizer(kg)]]="",_xlfn.XLOOKUP(Table2[[#This Row],[crop&amp;state]],'pivot tables'!$O$3:$O$151,'pivot tables'!$P$3:$P$151),Table2[[#This Row],[Fertilizer(kg)]])</f>
        <v>7210437.1200000001</v>
      </c>
      <c r="P377" s="13">
        <v>17403.240000000002</v>
      </c>
      <c r="Q377" s="13">
        <f>IF(Table2[[#This Row],[Pesticide(kg)]]="",_xlfn.XLOOKUP(Table2[[#This Row],[crop&amp;state]],'pivot tables'!$O$3:$O$151,'pivot tables'!$Q$3:$Q$151),Table2[[#This Row],[Pesticide(kg)]])</f>
        <v>17403.240000000002</v>
      </c>
      <c r="R377" s="13"/>
      <c r="S377" s="13">
        <f>IF(Table2[[#This Row],[Yield]]="",IFERROR(Table2[[#This Row],[Production(Tones)]]/Table2[[#This Row],[Area(hectare)]],""),Table2[[#This Row],[Yield]])</f>
        <v>0.82263417616489798</v>
      </c>
      <c r="T377" s="13">
        <v>28.302</v>
      </c>
      <c r="U377" s="13">
        <f>IF(Table2[[#This Row],[Avg_Temperature(°C)]]="",IFERROR((Table2[[#This Row],[Max_Temperature(°C)]]+Table2[[#This Row],[Min_Temperature(°C)]])/2,""),Table2[[#This Row],[Avg_Temperature(°C)]])</f>
        <v>28.302</v>
      </c>
      <c r="V377" s="13">
        <v>38.051000000000002</v>
      </c>
      <c r="W377" s="13">
        <f>IF(Table2[[#This Row],[Max_Temperature(°C)]]="",_xlfn.XLOOKUP(Table2[[#This Row],[State]],'pivot tables'!$T$2:$T$33,'pivot tables'!$V$2:$V$33),Table2[[#This Row],[Max_Temperature(°C)]])</f>
        <v>38.051000000000002</v>
      </c>
      <c r="X377" s="13">
        <v>20.526</v>
      </c>
      <c r="Y377" s="31">
        <f>IF(Table2[[#This Row],[Min_Temperature(°C)]]="",_xlfn.XLOOKUP(Table2[[#This Row],[State]],'pivot tables'!$T$2:$T$33,'pivot tables'!$W$2:$W$33),Table2[[#This Row],[Min_Temperature(°C)]])</f>
        <v>20.526</v>
      </c>
    </row>
    <row r="378" spans="1:25" x14ac:dyDescent="0.3">
      <c r="A378" s="5" t="s">
        <v>32</v>
      </c>
      <c r="B378" s="4">
        <v>2017</v>
      </c>
      <c r="C378" s="5" t="s">
        <v>27</v>
      </c>
      <c r="D378" s="5" t="str">
        <f>PROPER(TRIM(Table2[[#This Row],[Season]]))</f>
        <v>Rabi</v>
      </c>
      <c r="E378" s="5" t="str">
        <f>IF(Table2[[#This Row],[Season]]="",_xlfn.XLOOKUP(Table2[[#This Row],[State]],'pivot tables'!$F$3:$F$33,'pivot tables'!$G$3:$G$33),Table2[[#This Row],[Season]])</f>
        <v>Rabi</v>
      </c>
      <c r="F378" s="5" t="s">
        <v>52</v>
      </c>
      <c r="G378" s="16">
        <v>357442</v>
      </c>
      <c r="H378" s="16">
        <f>IF(Table2[[#This Row],[Area(hectare)]]="",IFERROR(Table2[[#This Row],[Production(Tones)]]/Table2[[#This Row],[Yield blanks]],""),Table2[[#This Row],[Area(hectare)]])</f>
        <v>357442</v>
      </c>
      <c r="I378" s="16">
        <v>333413</v>
      </c>
      <c r="J378" s="16">
        <f>IF(Table2[[#This Row],[Production(Tones)]]="",Table2[[#This Row],[Area Blanks]]*Table2[[#This Row],[Yield]],Table2[[#This Row],[Production(Tones)]])</f>
        <v>333413</v>
      </c>
      <c r="K378" s="13">
        <v>868.2</v>
      </c>
      <c r="L378" s="13">
        <f>IF(Table2[[#This Row],[Annual_Rainfall(mm)]]="",_xlfn.XLOOKUP(Table2[[#This Row],[State]],'pivot tables'!$J$3:$J$32,'pivot tables'!$K$3:$K$32),Table2[[#This Row],[Annual_Rainfall(mm)]])</f>
        <v>868.2</v>
      </c>
      <c r="M378" s="13" t="str">
        <f>Table2[[#This Row],[Crop]]&amp;Table2[[#This Row],[State]]</f>
        <v>UradAndhra Pradesh</v>
      </c>
      <c r="N378" s="13">
        <v>56275668.479999997</v>
      </c>
      <c r="O378" s="13">
        <f>IF(Table2[[#This Row],[Fertilizer(kg)]]="",_xlfn.XLOOKUP(Table2[[#This Row],[crop&amp;state]],'pivot tables'!$O$3:$O$151,'pivot tables'!$P$3:$P$151),Table2[[#This Row],[Fertilizer(kg)]])</f>
        <v>56275668.479999997</v>
      </c>
      <c r="P378" s="13">
        <v>135827.96</v>
      </c>
      <c r="Q378" s="13">
        <f>IF(Table2[[#This Row],[Pesticide(kg)]]="",_xlfn.XLOOKUP(Table2[[#This Row],[crop&amp;state]],'pivot tables'!$O$3:$O$151,'pivot tables'!$Q$3:$Q$151),Table2[[#This Row],[Pesticide(kg)]])</f>
        <v>135827.96</v>
      </c>
      <c r="R378" s="13">
        <v>0.91200000000000003</v>
      </c>
      <c r="S378" s="13">
        <f>IF(Table2[[#This Row],[Yield]]="",IFERROR(Table2[[#This Row],[Production(Tones)]]/Table2[[#This Row],[Area(hectare)]],""),Table2[[#This Row],[Yield]])</f>
        <v>0.91200000000000003</v>
      </c>
      <c r="T378" s="13">
        <v>28.302</v>
      </c>
      <c r="U378" s="13">
        <f>IF(Table2[[#This Row],[Avg_Temperature(°C)]]="",IFERROR((Table2[[#This Row],[Max_Temperature(°C)]]+Table2[[#This Row],[Min_Temperature(°C)]])/2,""),Table2[[#This Row],[Avg_Temperature(°C)]])</f>
        <v>28.302</v>
      </c>
      <c r="V378" s="13">
        <v>38.051000000000002</v>
      </c>
      <c r="W378" s="13">
        <f>IF(Table2[[#This Row],[Max_Temperature(°C)]]="",_xlfn.XLOOKUP(Table2[[#This Row],[State]],'pivot tables'!$T$2:$T$33,'pivot tables'!$V$2:$V$33),Table2[[#This Row],[Max_Temperature(°C)]])</f>
        <v>38.051000000000002</v>
      </c>
      <c r="X378" s="13">
        <v>20.526</v>
      </c>
      <c r="Y378" s="31">
        <f>IF(Table2[[#This Row],[Min_Temperature(°C)]]="",_xlfn.XLOOKUP(Table2[[#This Row],[State]],'pivot tables'!$T$2:$T$33,'pivot tables'!$W$2:$W$33),Table2[[#This Row],[Min_Temperature(°C)]])</f>
        <v>20.526</v>
      </c>
    </row>
    <row r="379" spans="1:25" x14ac:dyDescent="0.3">
      <c r="A379" s="5" t="s">
        <v>20</v>
      </c>
      <c r="B379" s="4">
        <v>2017</v>
      </c>
      <c r="C379" s="5" t="s">
        <v>49</v>
      </c>
      <c r="D379" s="5" t="str">
        <f>PROPER(TRIM(Table2[[#This Row],[Season]]))</f>
        <v>Kharif</v>
      </c>
      <c r="E379" s="5" t="str">
        <f>IF(Table2[[#This Row],[Season]]="",_xlfn.XLOOKUP(Table2[[#This Row],[State]],'pivot tables'!$F$3:$F$33,'pivot tables'!$G$3:$G$33),Table2[[#This Row],[Season]])</f>
        <v>Kharif</v>
      </c>
      <c r="F379" s="5" t="s">
        <v>52</v>
      </c>
      <c r="G379" s="16">
        <v>11</v>
      </c>
      <c r="H379" s="16">
        <f>IF(Table2[[#This Row],[Area(hectare)]]="",IFERROR(Table2[[#This Row],[Production(Tones)]]/Table2[[#This Row],[Yield blanks]],""),Table2[[#This Row],[Area(hectare)]])</f>
        <v>11</v>
      </c>
      <c r="I379" s="16" t="s">
        <v>205</v>
      </c>
      <c r="J379" s="16" t="str">
        <f>IF(Table2[[#This Row],[Production(Tones)]]="",Table2[[#This Row],[Area Blanks]]*Table2[[#This Row],[Yield]],Table2[[#This Row],[Production(Tones)]])</f>
        <v xml:space="preserve"> 8 </v>
      </c>
      <c r="K379" s="13">
        <v>868.2</v>
      </c>
      <c r="L379" s="13">
        <f>IF(Table2[[#This Row],[Annual_Rainfall(mm)]]="",_xlfn.XLOOKUP(Table2[[#This Row],[State]],'pivot tables'!$J$3:$J$32,'pivot tables'!$K$3:$K$32),Table2[[#This Row],[Annual_Rainfall(mm)]])</f>
        <v>868.2</v>
      </c>
      <c r="M379" s="13" t="str">
        <f>Table2[[#This Row],[Crop]]&amp;Table2[[#This Row],[State]]</f>
        <v>WheatAndhra Pradesh</v>
      </c>
      <c r="N379" s="13">
        <v>1731.84</v>
      </c>
      <c r="O379" s="13">
        <f>IF(Table2[[#This Row],[Fertilizer(kg)]]="",_xlfn.XLOOKUP(Table2[[#This Row],[crop&amp;state]],'pivot tables'!$O$3:$O$151,'pivot tables'!$P$3:$P$151),Table2[[#This Row],[Fertilizer(kg)]])</f>
        <v>1731.84</v>
      </c>
      <c r="P379" s="13">
        <v>4.18</v>
      </c>
      <c r="Q379" s="13">
        <f>IF(Table2[[#This Row],[Pesticide(kg)]]="",_xlfn.XLOOKUP(Table2[[#This Row],[crop&amp;state]],'pivot tables'!$O$3:$O$151,'pivot tables'!$Q$3:$Q$151),Table2[[#This Row],[Pesticide(kg)]])</f>
        <v>4.18</v>
      </c>
      <c r="R379" s="13">
        <v>0.85</v>
      </c>
      <c r="S379" s="13">
        <f>IF(Table2[[#This Row],[Yield]]="",IFERROR(Table2[[#This Row],[Production(Tones)]]/Table2[[#This Row],[Area(hectare)]],""),Table2[[#This Row],[Yield]])</f>
        <v>0.85</v>
      </c>
      <c r="T379" s="13">
        <v>28.302</v>
      </c>
      <c r="U379" s="13">
        <f>IF(Table2[[#This Row],[Avg_Temperature(°C)]]="",IFERROR((Table2[[#This Row],[Max_Temperature(°C)]]+Table2[[#This Row],[Min_Temperature(°C)]])/2,""),Table2[[#This Row],[Avg_Temperature(°C)]])</f>
        <v>28.302</v>
      </c>
      <c r="V379" s="13">
        <v>38.051000000000002</v>
      </c>
      <c r="W379" s="13">
        <f>IF(Table2[[#This Row],[Max_Temperature(°C)]]="",_xlfn.XLOOKUP(Table2[[#This Row],[State]],'pivot tables'!$T$2:$T$33,'pivot tables'!$V$2:$V$33),Table2[[#This Row],[Max_Temperature(°C)]])</f>
        <v>38.051000000000002</v>
      </c>
      <c r="X379" s="13">
        <v>20.526</v>
      </c>
      <c r="Y379" s="31">
        <f>IF(Table2[[#This Row],[Min_Temperature(°C)]]="",_xlfn.XLOOKUP(Table2[[#This Row],[State]],'pivot tables'!$T$2:$T$33,'pivot tables'!$W$2:$W$33),Table2[[#This Row],[Min_Temperature(°C)]])</f>
        <v>20.526</v>
      </c>
    </row>
    <row r="380" spans="1:25" x14ac:dyDescent="0.3">
      <c r="A380" s="5" t="s">
        <v>20</v>
      </c>
      <c r="B380" s="4">
        <v>2017</v>
      </c>
      <c r="C380" s="5" t="s">
        <v>27</v>
      </c>
      <c r="D380" s="5" t="str">
        <f>PROPER(TRIM(Table2[[#This Row],[Season]]))</f>
        <v>Rabi</v>
      </c>
      <c r="E380" s="5" t="str">
        <f>IF(Table2[[#This Row],[Season]]="",_xlfn.XLOOKUP(Table2[[#This Row],[State]],'pivot tables'!$F$3:$F$33,'pivot tables'!$G$3:$G$33),Table2[[#This Row],[Season]])</f>
        <v>Rabi</v>
      </c>
      <c r="F380" s="5" t="s">
        <v>52</v>
      </c>
      <c r="G380" s="16">
        <v>38</v>
      </c>
      <c r="H380" s="16">
        <f>IF(Table2[[#This Row],[Area(hectare)]]="",IFERROR(Table2[[#This Row],[Production(Tones)]]/Table2[[#This Row],[Yield blanks]],""),Table2[[#This Row],[Area(hectare)]])</f>
        <v>38</v>
      </c>
      <c r="I380" s="16">
        <v>27</v>
      </c>
      <c r="J380" s="16">
        <f>IF(Table2[[#This Row],[Production(Tones)]]="",Table2[[#This Row],[Area Blanks]]*Table2[[#This Row],[Yield]],Table2[[#This Row],[Production(Tones)]])</f>
        <v>27</v>
      </c>
      <c r="K380" s="13"/>
      <c r="L380" s="13">
        <f>IF(Table2[[#This Row],[Annual_Rainfall(mm)]]="",_xlfn.XLOOKUP(Table2[[#This Row],[State]],'pivot tables'!$J$3:$J$32,'pivot tables'!$K$3:$K$32),Table2[[#This Row],[Annual_Rainfall(mm)]])</f>
        <v>956.04893617021185</v>
      </c>
      <c r="M380" s="13" t="str">
        <f>Table2[[#This Row],[Crop]]&amp;Table2[[#This Row],[State]]</f>
        <v>WheatAndhra Pradesh</v>
      </c>
      <c r="N380" s="13">
        <v>5982.72</v>
      </c>
      <c r="O380" s="13">
        <f>IF(Table2[[#This Row],[Fertilizer(kg)]]="",_xlfn.XLOOKUP(Table2[[#This Row],[crop&amp;state]],'pivot tables'!$O$3:$O$151,'pivot tables'!$P$3:$P$151),Table2[[#This Row],[Fertilizer(kg)]])</f>
        <v>5982.72</v>
      </c>
      <c r="P380" s="13">
        <v>14.44</v>
      </c>
      <c r="Q380" s="13">
        <f>IF(Table2[[#This Row],[Pesticide(kg)]]="",_xlfn.XLOOKUP(Table2[[#This Row],[crop&amp;state]],'pivot tables'!$O$3:$O$151,'pivot tables'!$Q$3:$Q$151),Table2[[#This Row],[Pesticide(kg)]])</f>
        <v>14.44</v>
      </c>
      <c r="R380" s="13">
        <v>0.71699999999999997</v>
      </c>
      <c r="S380" s="13">
        <f>IF(Table2[[#This Row],[Yield]]="",IFERROR(Table2[[#This Row],[Production(Tones)]]/Table2[[#This Row],[Area(hectare)]],""),Table2[[#This Row],[Yield]])</f>
        <v>0.71699999999999997</v>
      </c>
      <c r="T380" s="13">
        <v>28.302</v>
      </c>
      <c r="U380" s="13">
        <f>IF(Table2[[#This Row],[Avg_Temperature(°C)]]="",IFERROR((Table2[[#This Row],[Max_Temperature(°C)]]+Table2[[#This Row],[Min_Temperature(°C)]])/2,""),Table2[[#This Row],[Avg_Temperature(°C)]])</f>
        <v>28.302</v>
      </c>
      <c r="V380" s="13">
        <v>38.051000000000002</v>
      </c>
      <c r="W380" s="13">
        <f>IF(Table2[[#This Row],[Max_Temperature(°C)]]="",_xlfn.XLOOKUP(Table2[[#This Row],[State]],'pivot tables'!$T$2:$T$33,'pivot tables'!$V$2:$V$33),Table2[[#This Row],[Max_Temperature(°C)]])</f>
        <v>38.051000000000002</v>
      </c>
      <c r="X380" s="13">
        <v>20.526</v>
      </c>
      <c r="Y380" s="31">
        <f>IF(Table2[[#This Row],[Min_Temperature(°C)]]="",_xlfn.XLOOKUP(Table2[[#This Row],[State]],'pivot tables'!$T$2:$T$33,'pivot tables'!$W$2:$W$33),Table2[[#This Row],[Min_Temperature(°C)]])</f>
        <v>20.526</v>
      </c>
    </row>
    <row r="381" spans="1:25" x14ac:dyDescent="0.3">
      <c r="A381" s="5" t="s">
        <v>22</v>
      </c>
      <c r="B381" s="4">
        <v>2017</v>
      </c>
      <c r="C381" s="5" t="s">
        <v>49</v>
      </c>
      <c r="D381" s="5" t="str">
        <f>PROPER(TRIM(Table2[[#This Row],[Season]]))</f>
        <v>Kharif</v>
      </c>
      <c r="E381" s="5" t="str">
        <f>IF(Table2[[#This Row],[Season]]="",_xlfn.XLOOKUP(Table2[[#This Row],[State]],'pivot tables'!$F$3:$F$33,'pivot tables'!$G$3:$G$33),Table2[[#This Row],[Season]])</f>
        <v>Kharif</v>
      </c>
      <c r="F381" s="5" t="s">
        <v>36</v>
      </c>
      <c r="G381" s="16">
        <v>19</v>
      </c>
      <c r="H381" s="16">
        <f>IF(Table2[[#This Row],[Area(hectare)]]="",IFERROR(Table2[[#This Row],[Production(Tones)]]/Table2[[#This Row],[Yield blanks]],""),Table2[[#This Row],[Area(hectare)]])</f>
        <v>19</v>
      </c>
      <c r="I381" s="16">
        <v>57</v>
      </c>
      <c r="J381" s="16">
        <f>IF(Table2[[#This Row],[Production(Tones)]]="",Table2[[#This Row],[Area Blanks]]*Table2[[#This Row],[Yield]],Table2[[#This Row],[Production(Tones)]])</f>
        <v>57</v>
      </c>
      <c r="K381" s="13">
        <v>1582.4</v>
      </c>
      <c r="L381" s="13">
        <f>IF(Table2[[#This Row],[Annual_Rainfall(mm)]]="",_xlfn.XLOOKUP(Table2[[#This Row],[State]],'pivot tables'!$J$3:$J$32,'pivot tables'!$K$3:$K$32),Table2[[#This Row],[Annual_Rainfall(mm)]])</f>
        <v>1582.4</v>
      </c>
      <c r="M381" s="13" t="str">
        <f>Table2[[#This Row],[Crop]]&amp;Table2[[#This Row],[State]]</f>
        <v>RagiPuducherry</v>
      </c>
      <c r="N381" s="13">
        <v>2991.36</v>
      </c>
      <c r="O381" s="13">
        <f>IF(Table2[[#This Row],[Fertilizer(kg)]]="",_xlfn.XLOOKUP(Table2[[#This Row],[crop&amp;state]],'pivot tables'!$O$3:$O$151,'pivot tables'!$P$3:$P$151),Table2[[#This Row],[Fertilizer(kg)]])</f>
        <v>2991.36</v>
      </c>
      <c r="P381" s="13">
        <v>7.22</v>
      </c>
      <c r="Q381" s="13">
        <f>IF(Table2[[#This Row],[Pesticide(kg)]]="",_xlfn.XLOOKUP(Table2[[#This Row],[crop&amp;state]],'pivot tables'!$O$3:$O$151,'pivot tables'!$Q$3:$Q$151),Table2[[#This Row],[Pesticide(kg)]])</f>
        <v>7.22</v>
      </c>
      <c r="R381" s="13">
        <v>3</v>
      </c>
      <c r="S381" s="13">
        <f>IF(Table2[[#This Row],[Yield]]="",IFERROR(Table2[[#This Row],[Production(Tones)]]/Table2[[#This Row],[Area(hectare)]],""),Table2[[#This Row],[Yield]])</f>
        <v>3</v>
      </c>
      <c r="T381" s="13">
        <v>28.274999999999999</v>
      </c>
      <c r="U381" s="13">
        <f>IF(Table2[[#This Row],[Avg_Temperature(°C)]]="",IFERROR((Table2[[#This Row],[Max_Temperature(°C)]]+Table2[[#This Row],[Min_Temperature(°C)]])/2,""),Table2[[#This Row],[Avg_Temperature(°C)]])</f>
        <v>28.274999999999999</v>
      </c>
      <c r="V381" s="13">
        <v>32.741999999999997</v>
      </c>
      <c r="W381" s="13">
        <f>IF(Table2[[#This Row],[Max_Temperature(°C)]]="",_xlfn.XLOOKUP(Table2[[#This Row],[State]],'pivot tables'!$T$2:$T$33,'pivot tables'!$V$2:$V$33),Table2[[#This Row],[Max_Temperature(°C)]])</f>
        <v>32.741999999999997</v>
      </c>
      <c r="X381" s="13">
        <v>24.498000000000001</v>
      </c>
      <c r="Y381" s="31">
        <f>IF(Table2[[#This Row],[Min_Temperature(°C)]]="",_xlfn.XLOOKUP(Table2[[#This Row],[State]],'pivot tables'!$T$2:$T$33,'pivot tables'!$W$2:$W$33),Table2[[#This Row],[Min_Temperature(°C)]])</f>
        <v>24.498000000000001</v>
      </c>
    </row>
    <row r="382" spans="1:25" x14ac:dyDescent="0.3">
      <c r="A382" s="5" t="s">
        <v>22</v>
      </c>
      <c r="B382" s="4">
        <v>2017</v>
      </c>
      <c r="C382" s="5" t="s">
        <v>27</v>
      </c>
      <c r="D382" s="5" t="str">
        <f>PROPER(TRIM(Table2[[#This Row],[Season]]))</f>
        <v>Rabi</v>
      </c>
      <c r="E382" s="5" t="str">
        <f>IF(Table2[[#This Row],[Season]]="",_xlfn.XLOOKUP(Table2[[#This Row],[State]],'pivot tables'!$F$3:$F$33,'pivot tables'!$G$3:$G$33),Table2[[#This Row],[Season]])</f>
        <v>Rabi</v>
      </c>
      <c r="F382" s="5" t="s">
        <v>36</v>
      </c>
      <c r="G382" s="16">
        <v>3</v>
      </c>
      <c r="H382" s="16">
        <f>IF(Table2[[#This Row],[Area(hectare)]]="",IFERROR(Table2[[#This Row],[Production(Tones)]]/Table2[[#This Row],[Yield blanks]],""),Table2[[#This Row],[Area(hectare)]])</f>
        <v>3</v>
      </c>
      <c r="I382" s="16">
        <v>9</v>
      </c>
      <c r="J382" s="16">
        <f>IF(Table2[[#This Row],[Production(Tones)]]="",Table2[[#This Row],[Area Blanks]]*Table2[[#This Row],[Yield]],Table2[[#This Row],[Production(Tones)]])</f>
        <v>9</v>
      </c>
      <c r="K382" s="13">
        <v>1582.4</v>
      </c>
      <c r="L382" s="13">
        <f>IF(Table2[[#This Row],[Annual_Rainfall(mm)]]="",_xlfn.XLOOKUP(Table2[[#This Row],[State]],'pivot tables'!$J$3:$J$32,'pivot tables'!$K$3:$K$32),Table2[[#This Row],[Annual_Rainfall(mm)]])</f>
        <v>1582.4</v>
      </c>
      <c r="M382" s="13" t="str">
        <f>Table2[[#This Row],[Crop]]&amp;Table2[[#This Row],[State]]</f>
        <v>RagiPuducherry</v>
      </c>
      <c r="N382" s="13">
        <v>472.32</v>
      </c>
      <c r="O382" s="13">
        <f>IF(Table2[[#This Row],[Fertilizer(kg)]]="",_xlfn.XLOOKUP(Table2[[#This Row],[crop&amp;state]],'pivot tables'!$O$3:$O$151,'pivot tables'!$P$3:$P$151),Table2[[#This Row],[Fertilizer(kg)]])</f>
        <v>472.32</v>
      </c>
      <c r="P382" s="13">
        <v>1.1399999999999999</v>
      </c>
      <c r="Q382" s="13">
        <f>IF(Table2[[#This Row],[Pesticide(kg)]]="",_xlfn.XLOOKUP(Table2[[#This Row],[crop&amp;state]],'pivot tables'!$O$3:$O$151,'pivot tables'!$Q$3:$Q$151),Table2[[#This Row],[Pesticide(kg)]])</f>
        <v>1.1399999999999999</v>
      </c>
      <c r="R382" s="13">
        <v>3</v>
      </c>
      <c r="S382" s="13">
        <f>IF(Table2[[#This Row],[Yield]]="",IFERROR(Table2[[#This Row],[Production(Tones)]]/Table2[[#This Row],[Area(hectare)]],""),Table2[[#This Row],[Yield]])</f>
        <v>3</v>
      </c>
      <c r="T382" s="13">
        <v>28.274999999999999</v>
      </c>
      <c r="U382" s="13">
        <f>IF(Table2[[#This Row],[Avg_Temperature(°C)]]="",IFERROR((Table2[[#This Row],[Max_Temperature(°C)]]+Table2[[#This Row],[Min_Temperature(°C)]])/2,""),Table2[[#This Row],[Avg_Temperature(°C)]])</f>
        <v>28.274999999999999</v>
      </c>
      <c r="V382" s="13">
        <v>32.741999999999997</v>
      </c>
      <c r="W382" s="13">
        <f>IF(Table2[[#This Row],[Max_Temperature(°C)]]="",_xlfn.XLOOKUP(Table2[[#This Row],[State]],'pivot tables'!$T$2:$T$33,'pivot tables'!$V$2:$V$33),Table2[[#This Row],[Max_Temperature(°C)]])</f>
        <v>32.741999999999997</v>
      </c>
      <c r="X382" s="13">
        <v>24.498000000000001</v>
      </c>
      <c r="Y382" s="31">
        <f>IF(Table2[[#This Row],[Min_Temperature(°C)]]="",_xlfn.XLOOKUP(Table2[[#This Row],[State]],'pivot tables'!$T$2:$T$33,'pivot tables'!$W$2:$W$33),Table2[[#This Row],[Min_Temperature(°C)]])</f>
        <v>24.498000000000001</v>
      </c>
    </row>
    <row r="383" spans="1:25" x14ac:dyDescent="0.3">
      <c r="A383" s="5" t="s">
        <v>22</v>
      </c>
      <c r="B383" s="4">
        <v>2017</v>
      </c>
      <c r="C383" s="5" t="s">
        <v>120</v>
      </c>
      <c r="D383" s="5" t="str">
        <f>PROPER(TRIM(Table2[[#This Row],[Season]]))</f>
        <v>Summer</v>
      </c>
      <c r="E383" s="5" t="str">
        <f>IF(Table2[[#This Row],[Season]]="",_xlfn.XLOOKUP(Table2[[#This Row],[State]],'pivot tables'!$F$3:$F$33,'pivot tables'!$G$3:$G$33),Table2[[#This Row],[Season]])</f>
        <v>Summer</v>
      </c>
      <c r="F383" s="5" t="s">
        <v>36</v>
      </c>
      <c r="G383" s="16">
        <v>23</v>
      </c>
      <c r="H383" s="16">
        <f>IF(Table2[[#This Row],[Area(hectare)]]="",IFERROR(Table2[[#This Row],[Production(Tones)]]/Table2[[#This Row],[Yield blanks]],""),Table2[[#This Row],[Area(hectare)]])</f>
        <v>23</v>
      </c>
      <c r="I383" s="16">
        <v>64</v>
      </c>
      <c r="J383" s="16">
        <f>IF(Table2[[#This Row],[Production(Tones)]]="",Table2[[#This Row],[Area Blanks]]*Table2[[#This Row],[Yield]],Table2[[#This Row],[Production(Tones)]])</f>
        <v>64</v>
      </c>
      <c r="K383" s="13">
        <v>1582.4</v>
      </c>
      <c r="L383" s="13">
        <f>IF(Table2[[#This Row],[Annual_Rainfall(mm)]]="",_xlfn.XLOOKUP(Table2[[#This Row],[State]],'pivot tables'!$J$3:$J$32,'pivot tables'!$K$3:$K$32),Table2[[#This Row],[Annual_Rainfall(mm)]])</f>
        <v>1582.4</v>
      </c>
      <c r="M383" s="13" t="str">
        <f>Table2[[#This Row],[Crop]]&amp;Table2[[#This Row],[State]]</f>
        <v>RagiPuducherry</v>
      </c>
      <c r="N383" s="13">
        <v>3621.12</v>
      </c>
      <c r="O383" s="13">
        <f>IF(Table2[[#This Row],[Fertilizer(kg)]]="",_xlfn.XLOOKUP(Table2[[#This Row],[crop&amp;state]],'pivot tables'!$O$3:$O$151,'pivot tables'!$P$3:$P$151),Table2[[#This Row],[Fertilizer(kg)]])</f>
        <v>3621.12</v>
      </c>
      <c r="P383" s="13"/>
      <c r="Q383" s="13">
        <f>IF(Table2[[#This Row],[Pesticide(kg)]]="",_xlfn.XLOOKUP(Table2[[#This Row],[crop&amp;state]],'pivot tables'!$O$3:$O$151,'pivot tables'!$Q$3:$Q$151),Table2[[#This Row],[Pesticide(kg)]])</f>
        <v>5.4517391304347829</v>
      </c>
      <c r="R383" s="13">
        <v>2.78</v>
      </c>
      <c r="S383" s="13">
        <f>IF(Table2[[#This Row],[Yield]]="",IFERROR(Table2[[#This Row],[Production(Tones)]]/Table2[[#This Row],[Area(hectare)]],""),Table2[[#This Row],[Yield]])</f>
        <v>2.78</v>
      </c>
      <c r="T383" s="13">
        <v>28.274999999999999</v>
      </c>
      <c r="U383" s="13">
        <f>IF(Table2[[#This Row],[Avg_Temperature(°C)]]="",IFERROR((Table2[[#This Row],[Max_Temperature(°C)]]+Table2[[#This Row],[Min_Temperature(°C)]])/2,""),Table2[[#This Row],[Avg_Temperature(°C)]])</f>
        <v>28.274999999999999</v>
      </c>
      <c r="V383" s="13">
        <v>32.741999999999997</v>
      </c>
      <c r="W383" s="13">
        <f>IF(Table2[[#This Row],[Max_Temperature(°C)]]="",_xlfn.XLOOKUP(Table2[[#This Row],[State]],'pivot tables'!$T$2:$T$33,'pivot tables'!$V$2:$V$33),Table2[[#This Row],[Max_Temperature(°C)]])</f>
        <v>32.741999999999997</v>
      </c>
      <c r="X383" s="13">
        <v>24.498000000000001</v>
      </c>
      <c r="Y383" s="31">
        <f>IF(Table2[[#This Row],[Min_Temperature(°C)]]="",_xlfn.XLOOKUP(Table2[[#This Row],[State]],'pivot tables'!$T$2:$T$33,'pivot tables'!$W$2:$W$33),Table2[[#This Row],[Min_Temperature(°C)]])</f>
        <v>24.498000000000001</v>
      </c>
    </row>
    <row r="384" spans="1:25" x14ac:dyDescent="0.3">
      <c r="A384" s="5" t="s">
        <v>13</v>
      </c>
      <c r="B384" s="4">
        <v>2017</v>
      </c>
      <c r="C384" s="5" t="s">
        <v>49</v>
      </c>
      <c r="D384" s="5" t="str">
        <f>PROPER(TRIM(Table2[[#This Row],[Season]]))</f>
        <v>Kharif</v>
      </c>
      <c r="E384" s="5" t="str">
        <f>IF(Table2[[#This Row],[Season]]="",_xlfn.XLOOKUP(Table2[[#This Row],[State]],'pivot tables'!$F$3:$F$33,'pivot tables'!$G$3:$G$33),Table2[[#This Row],[Season]])</f>
        <v>Kharif</v>
      </c>
      <c r="F384" s="5" t="s">
        <v>36</v>
      </c>
      <c r="G384" s="16">
        <v>4325</v>
      </c>
      <c r="H384" s="16">
        <f>IF(Table2[[#This Row],[Area(hectare)]]="",IFERROR(Table2[[#This Row],[Production(Tones)]]/Table2[[#This Row],[Yield blanks]],""),Table2[[#This Row],[Area(hectare)]])</f>
        <v>4325</v>
      </c>
      <c r="I384" s="16">
        <v>15281</v>
      </c>
      <c r="J384" s="16">
        <f>IF(Table2[[#This Row],[Production(Tones)]]="",Table2[[#This Row],[Area Blanks]]*Table2[[#This Row],[Yield]],Table2[[#This Row],[Production(Tones)]])</f>
        <v>15281</v>
      </c>
      <c r="K384" s="13">
        <v>1582.4</v>
      </c>
      <c r="L384" s="13">
        <f>IF(Table2[[#This Row],[Annual_Rainfall(mm)]]="",_xlfn.XLOOKUP(Table2[[#This Row],[State]],'pivot tables'!$J$3:$J$32,'pivot tables'!$K$3:$K$32),Table2[[#This Row],[Annual_Rainfall(mm)]])</f>
        <v>1582.4</v>
      </c>
      <c r="M384" s="13" t="str">
        <f>Table2[[#This Row],[Crop]]&amp;Table2[[#This Row],[State]]</f>
        <v>RicePuducherry</v>
      </c>
      <c r="N384" s="13">
        <v>680928</v>
      </c>
      <c r="O384" s="13">
        <f>IF(Table2[[#This Row],[Fertilizer(kg)]]="",_xlfn.XLOOKUP(Table2[[#This Row],[crop&amp;state]],'pivot tables'!$O$3:$O$151,'pivot tables'!$P$3:$P$151),Table2[[#This Row],[Fertilizer(kg)]])</f>
        <v>680928</v>
      </c>
      <c r="P384" s="13">
        <v>1643.5</v>
      </c>
      <c r="Q384" s="13">
        <f>IF(Table2[[#This Row],[Pesticide(kg)]]="",_xlfn.XLOOKUP(Table2[[#This Row],[crop&amp;state]],'pivot tables'!$O$3:$O$151,'pivot tables'!$Q$3:$Q$151),Table2[[#This Row],[Pesticide(kg)]])</f>
        <v>1643.5</v>
      </c>
      <c r="R384" s="13">
        <v>3.2570000000000001</v>
      </c>
      <c r="S384" s="13">
        <f>IF(Table2[[#This Row],[Yield]]="",IFERROR(Table2[[#This Row],[Production(Tones)]]/Table2[[#This Row],[Area(hectare)]],""),Table2[[#This Row],[Yield]])</f>
        <v>3.2570000000000001</v>
      </c>
      <c r="T384" s="13">
        <v>28.274999999999999</v>
      </c>
      <c r="U384" s="13">
        <f>IF(Table2[[#This Row],[Avg_Temperature(°C)]]="",IFERROR((Table2[[#This Row],[Max_Temperature(°C)]]+Table2[[#This Row],[Min_Temperature(°C)]])/2,""),Table2[[#This Row],[Avg_Temperature(°C)]])</f>
        <v>28.274999999999999</v>
      </c>
      <c r="V384" s="13">
        <v>32.741999999999997</v>
      </c>
      <c r="W384" s="13">
        <f>IF(Table2[[#This Row],[Max_Temperature(°C)]]="",_xlfn.XLOOKUP(Table2[[#This Row],[State]],'pivot tables'!$T$2:$T$33,'pivot tables'!$V$2:$V$33),Table2[[#This Row],[Max_Temperature(°C)]])</f>
        <v>32.741999999999997</v>
      </c>
      <c r="X384" s="13">
        <v>24.498000000000001</v>
      </c>
      <c r="Y384" s="31">
        <f>IF(Table2[[#This Row],[Min_Temperature(°C)]]="",_xlfn.XLOOKUP(Table2[[#This Row],[State]],'pivot tables'!$T$2:$T$33,'pivot tables'!$W$2:$W$33),Table2[[#This Row],[Min_Temperature(°C)]])</f>
        <v>24.498000000000001</v>
      </c>
    </row>
    <row r="385" spans="1:25" x14ac:dyDescent="0.3">
      <c r="A385" s="5" t="s">
        <v>13</v>
      </c>
      <c r="B385" s="4">
        <v>2017</v>
      </c>
      <c r="C385" s="5" t="s">
        <v>27</v>
      </c>
      <c r="D385" s="5" t="str">
        <f>PROPER(TRIM(Table2[[#This Row],[Season]]))</f>
        <v>Rabi</v>
      </c>
      <c r="E385" s="5" t="str">
        <f>IF(Table2[[#This Row],[Season]]="",_xlfn.XLOOKUP(Table2[[#This Row],[State]],'pivot tables'!$F$3:$F$33,'pivot tables'!$G$3:$G$33),Table2[[#This Row],[Season]])</f>
        <v>Rabi</v>
      </c>
      <c r="F385" s="5" t="s">
        <v>36</v>
      </c>
      <c r="G385" s="16">
        <v>8749</v>
      </c>
      <c r="H385" s="16">
        <f>IF(Table2[[#This Row],[Area(hectare)]]="",IFERROR(Table2[[#This Row],[Production(Tones)]]/Table2[[#This Row],[Yield blanks]],""),Table2[[#This Row],[Area(hectare)]])</f>
        <v>8749</v>
      </c>
      <c r="I385" s="16">
        <v>25188</v>
      </c>
      <c r="J385" s="16">
        <f>IF(Table2[[#This Row],[Production(Tones)]]="",Table2[[#This Row],[Area Blanks]]*Table2[[#This Row],[Yield]],Table2[[#This Row],[Production(Tones)]])</f>
        <v>25188</v>
      </c>
      <c r="K385" s="13">
        <v>1582.4</v>
      </c>
      <c r="L385" s="13">
        <f>IF(Table2[[#This Row],[Annual_Rainfall(mm)]]="",_xlfn.XLOOKUP(Table2[[#This Row],[State]],'pivot tables'!$J$3:$J$32,'pivot tables'!$K$3:$K$32),Table2[[#This Row],[Annual_Rainfall(mm)]])</f>
        <v>1582.4</v>
      </c>
      <c r="M385" s="13" t="str">
        <f>Table2[[#This Row],[Crop]]&amp;Table2[[#This Row],[State]]</f>
        <v>RicePuducherry</v>
      </c>
      <c r="N385" s="13">
        <v>1377442.56</v>
      </c>
      <c r="O385" s="13">
        <f>IF(Table2[[#This Row],[Fertilizer(kg)]]="",_xlfn.XLOOKUP(Table2[[#This Row],[crop&amp;state]],'pivot tables'!$O$3:$O$151,'pivot tables'!$P$3:$P$151),Table2[[#This Row],[Fertilizer(kg)]])</f>
        <v>1377442.56</v>
      </c>
      <c r="P385" s="13">
        <v>3324.62</v>
      </c>
      <c r="Q385" s="13">
        <f>IF(Table2[[#This Row],[Pesticide(kg)]]="",_xlfn.XLOOKUP(Table2[[#This Row],[crop&amp;state]],'pivot tables'!$O$3:$O$151,'pivot tables'!$Q$3:$Q$151),Table2[[#This Row],[Pesticide(kg)]])</f>
        <v>3324.62</v>
      </c>
      <c r="R385" s="13">
        <v>3.27</v>
      </c>
      <c r="S385" s="13">
        <f>IF(Table2[[#This Row],[Yield]]="",IFERROR(Table2[[#This Row],[Production(Tones)]]/Table2[[#This Row],[Area(hectare)]],""),Table2[[#This Row],[Yield]])</f>
        <v>3.27</v>
      </c>
      <c r="T385" s="13">
        <v>28.274999999999999</v>
      </c>
      <c r="U385" s="13">
        <f>IF(Table2[[#This Row],[Avg_Temperature(°C)]]="",IFERROR((Table2[[#This Row],[Max_Temperature(°C)]]+Table2[[#This Row],[Min_Temperature(°C)]])/2,""),Table2[[#This Row],[Avg_Temperature(°C)]])</f>
        <v>28.274999999999999</v>
      </c>
      <c r="V385" s="13">
        <v>32.741999999999997</v>
      </c>
      <c r="W385" s="13">
        <f>IF(Table2[[#This Row],[Max_Temperature(°C)]]="",_xlfn.XLOOKUP(Table2[[#This Row],[State]],'pivot tables'!$T$2:$T$33,'pivot tables'!$V$2:$V$33),Table2[[#This Row],[Max_Temperature(°C)]])</f>
        <v>32.741999999999997</v>
      </c>
      <c r="X385" s="13">
        <v>24.498000000000001</v>
      </c>
      <c r="Y385" s="31">
        <f>IF(Table2[[#This Row],[Min_Temperature(°C)]]="",_xlfn.XLOOKUP(Table2[[#This Row],[State]],'pivot tables'!$T$2:$T$33,'pivot tables'!$W$2:$W$33),Table2[[#This Row],[Min_Temperature(°C)]])</f>
        <v>24.498000000000001</v>
      </c>
    </row>
    <row r="386" spans="1:25" x14ac:dyDescent="0.3">
      <c r="A386" s="5" t="s">
        <v>13</v>
      </c>
      <c r="B386" s="4">
        <v>2017</v>
      </c>
      <c r="C386" s="5" t="s">
        <v>120</v>
      </c>
      <c r="D386" s="5" t="str">
        <f>PROPER(TRIM(Table2[[#This Row],[Season]]))</f>
        <v>Summer</v>
      </c>
      <c r="E386" s="5" t="str">
        <f>IF(Table2[[#This Row],[Season]]="",_xlfn.XLOOKUP(Table2[[#This Row],[State]],'pivot tables'!$F$3:$F$33,'pivot tables'!$G$3:$G$33),Table2[[#This Row],[Season]])</f>
        <v>Summer</v>
      </c>
      <c r="F386" s="5" t="s">
        <v>36</v>
      </c>
      <c r="G386" s="16">
        <v>4297</v>
      </c>
      <c r="H386" s="16">
        <f>IF(Table2[[#This Row],[Area(hectare)]]="",IFERROR(Table2[[#This Row],[Production(Tones)]]/Table2[[#This Row],[Yield blanks]],""),Table2[[#This Row],[Area(hectare)]])</f>
        <v>4297</v>
      </c>
      <c r="I386" s="16">
        <v>15518</v>
      </c>
      <c r="J386" s="16">
        <f>IF(Table2[[#This Row],[Production(Tones)]]="",Table2[[#This Row],[Area Blanks]]*Table2[[#This Row],[Yield]],Table2[[#This Row],[Production(Tones)]])</f>
        <v>15518</v>
      </c>
      <c r="K386" s="13">
        <v>1582.4</v>
      </c>
      <c r="L386" s="13">
        <f>IF(Table2[[#This Row],[Annual_Rainfall(mm)]]="",_xlfn.XLOOKUP(Table2[[#This Row],[State]],'pivot tables'!$J$3:$J$32,'pivot tables'!$K$3:$K$32),Table2[[#This Row],[Annual_Rainfall(mm)]])</f>
        <v>1582.4</v>
      </c>
      <c r="M386" s="13" t="str">
        <f>Table2[[#This Row],[Crop]]&amp;Table2[[#This Row],[State]]</f>
        <v>RicePuducherry</v>
      </c>
      <c r="N386" s="13">
        <v>676519.68</v>
      </c>
      <c r="O386" s="13">
        <f>IF(Table2[[#This Row],[Fertilizer(kg)]]="",_xlfn.XLOOKUP(Table2[[#This Row],[crop&amp;state]],'pivot tables'!$O$3:$O$151,'pivot tables'!$P$3:$P$151),Table2[[#This Row],[Fertilizer(kg)]])</f>
        <v>676519.68</v>
      </c>
      <c r="P386" s="13">
        <v>1632.86</v>
      </c>
      <c r="Q386" s="13">
        <f>IF(Table2[[#This Row],[Pesticide(kg)]]="",_xlfn.XLOOKUP(Table2[[#This Row],[crop&amp;state]],'pivot tables'!$O$3:$O$151,'pivot tables'!$Q$3:$Q$151),Table2[[#This Row],[Pesticide(kg)]])</f>
        <v>1632.86</v>
      </c>
      <c r="R386" s="13">
        <v>2.85</v>
      </c>
      <c r="S386" s="13">
        <f>IF(Table2[[#This Row],[Yield]]="",IFERROR(Table2[[#This Row],[Production(Tones)]]/Table2[[#This Row],[Area(hectare)]],""),Table2[[#This Row],[Yield]])</f>
        <v>2.85</v>
      </c>
      <c r="T386" s="13">
        <v>28.274999999999999</v>
      </c>
      <c r="U386" s="13">
        <f>IF(Table2[[#This Row],[Avg_Temperature(°C)]]="",IFERROR((Table2[[#This Row],[Max_Temperature(°C)]]+Table2[[#This Row],[Min_Temperature(°C)]])/2,""),Table2[[#This Row],[Avg_Temperature(°C)]])</f>
        <v>28.274999999999999</v>
      </c>
      <c r="V386" s="13">
        <v>32.741999999999997</v>
      </c>
      <c r="W386" s="13">
        <f>IF(Table2[[#This Row],[Max_Temperature(°C)]]="",_xlfn.XLOOKUP(Table2[[#This Row],[State]],'pivot tables'!$T$2:$T$33,'pivot tables'!$V$2:$V$33),Table2[[#This Row],[Max_Temperature(°C)]])</f>
        <v>32.741999999999997</v>
      </c>
      <c r="X386" s="13">
        <v>24.498000000000001</v>
      </c>
      <c r="Y386" s="31">
        <f>IF(Table2[[#This Row],[Min_Temperature(°C)]]="",_xlfn.XLOOKUP(Table2[[#This Row],[State]],'pivot tables'!$T$2:$T$33,'pivot tables'!$W$2:$W$33),Table2[[#This Row],[Min_Temperature(°C)]])</f>
        <v>24.498000000000001</v>
      </c>
    </row>
    <row r="387" spans="1:25" x14ac:dyDescent="0.3">
      <c r="A387" s="5" t="s">
        <v>18</v>
      </c>
      <c r="B387" s="4">
        <v>2017</v>
      </c>
      <c r="C387" s="5" t="s">
        <v>49</v>
      </c>
      <c r="D387" s="5" t="str">
        <f>PROPER(TRIM(Table2[[#This Row],[Season]]))</f>
        <v>Kharif</v>
      </c>
      <c r="E387" s="5" t="str">
        <f>IF(Table2[[#This Row],[Season]]="",_xlfn.XLOOKUP(Table2[[#This Row],[State]],'pivot tables'!$F$3:$F$33,'pivot tables'!$G$3:$G$33),Table2[[#This Row],[Season]])</f>
        <v>Kharif</v>
      </c>
      <c r="F387" s="5" t="s">
        <v>36</v>
      </c>
      <c r="G387" s="16">
        <v>1445</v>
      </c>
      <c r="H387" s="16">
        <f>IF(Table2[[#This Row],[Area(hectare)]]="",IFERROR(Table2[[#This Row],[Production(Tones)]]/Table2[[#This Row],[Yield blanks]],""),Table2[[#This Row],[Area(hectare)]])</f>
        <v>1445</v>
      </c>
      <c r="I387" s="16">
        <v>180625</v>
      </c>
      <c r="J387" s="16">
        <f>IF(Table2[[#This Row],[Production(Tones)]]="",Table2[[#This Row],[Area Blanks]]*Table2[[#This Row],[Yield]],Table2[[#This Row],[Production(Tones)]])</f>
        <v>180625</v>
      </c>
      <c r="K387" s="13">
        <v>1582.4</v>
      </c>
      <c r="L387" s="13">
        <f>IF(Table2[[#This Row],[Annual_Rainfall(mm)]]="",_xlfn.XLOOKUP(Table2[[#This Row],[State]],'pivot tables'!$J$3:$J$32,'pivot tables'!$K$3:$K$32),Table2[[#This Row],[Annual_Rainfall(mm)]])</f>
        <v>1582.4</v>
      </c>
      <c r="M387" s="13" t="str">
        <f>Table2[[#This Row],[Crop]]&amp;Table2[[#This Row],[State]]</f>
        <v>SugarcanePuducherry</v>
      </c>
      <c r="N387" s="13">
        <v>227500.79999999999</v>
      </c>
      <c r="O387" s="13">
        <f>IF(Table2[[#This Row],[Fertilizer(kg)]]="",_xlfn.XLOOKUP(Table2[[#This Row],[crop&amp;state]],'pivot tables'!$O$3:$O$151,'pivot tables'!$P$3:$P$151),Table2[[#This Row],[Fertilizer(kg)]])</f>
        <v>227500.79999999999</v>
      </c>
      <c r="P387" s="13">
        <v>549.1</v>
      </c>
      <c r="Q387" s="13">
        <f>IF(Table2[[#This Row],[Pesticide(kg)]]="",_xlfn.XLOOKUP(Table2[[#This Row],[crop&amp;state]],'pivot tables'!$O$3:$O$151,'pivot tables'!$Q$3:$Q$151),Table2[[#This Row],[Pesticide(kg)]])</f>
        <v>549.1</v>
      </c>
      <c r="R387" s="13">
        <v>125</v>
      </c>
      <c r="S387" s="13">
        <f>IF(Table2[[#This Row],[Yield]]="",IFERROR(Table2[[#This Row],[Production(Tones)]]/Table2[[#This Row],[Area(hectare)]],""),Table2[[#This Row],[Yield]])</f>
        <v>125</v>
      </c>
      <c r="T387" s="13">
        <v>28.274999999999999</v>
      </c>
      <c r="U387" s="13">
        <f>IF(Table2[[#This Row],[Avg_Temperature(°C)]]="",IFERROR((Table2[[#This Row],[Max_Temperature(°C)]]+Table2[[#This Row],[Min_Temperature(°C)]])/2,""),Table2[[#This Row],[Avg_Temperature(°C)]])</f>
        <v>28.274999999999999</v>
      </c>
      <c r="V387" s="13"/>
      <c r="W387" s="13">
        <f>IF(Table2[[#This Row],[Max_Temperature(°C)]]="",_xlfn.XLOOKUP(Table2[[#This Row],[State]],'pivot tables'!$T$2:$T$33,'pivot tables'!$V$2:$V$33),Table2[[#This Row],[Max_Temperature(°C)]])</f>
        <v>32.711188888888891</v>
      </c>
      <c r="X387" s="13">
        <v>24.498000000000001</v>
      </c>
      <c r="Y387" s="31">
        <f>IF(Table2[[#This Row],[Min_Temperature(°C)]]="",_xlfn.XLOOKUP(Table2[[#This Row],[State]],'pivot tables'!$T$2:$T$33,'pivot tables'!$W$2:$W$33),Table2[[#This Row],[Min_Temperature(°C)]])</f>
        <v>24.498000000000001</v>
      </c>
    </row>
    <row r="388" spans="1:25" x14ac:dyDescent="0.3">
      <c r="A388" s="5" t="s">
        <v>32</v>
      </c>
      <c r="B388" s="4">
        <v>2017</v>
      </c>
      <c r="C388" s="5" t="s">
        <v>49</v>
      </c>
      <c r="D388" s="5" t="str">
        <f>PROPER(TRIM(Table2[[#This Row],[Season]]))</f>
        <v>Kharif</v>
      </c>
      <c r="E388" s="5" t="str">
        <f>IF(Table2[[#This Row],[Season]]="",_xlfn.XLOOKUP(Table2[[#This Row],[State]],'pivot tables'!$F$3:$F$33,'pivot tables'!$G$3:$G$33),Table2[[#This Row],[Season]])</f>
        <v>Kharif</v>
      </c>
      <c r="F388" s="5" t="s">
        <v>36</v>
      </c>
      <c r="G388" s="16">
        <v>10</v>
      </c>
      <c r="H388" s="16">
        <f>IF(Table2[[#This Row],[Area(hectare)]]="",IFERROR(Table2[[#This Row],[Production(Tones)]]/Table2[[#This Row],[Yield blanks]],""),Table2[[#This Row],[Area(hectare)]])</f>
        <v>10</v>
      </c>
      <c r="I388" s="16">
        <v>9</v>
      </c>
      <c r="J388" s="16">
        <f>IF(Table2[[#This Row],[Production(Tones)]]="",Table2[[#This Row],[Area Blanks]]*Table2[[#This Row],[Yield]],Table2[[#This Row],[Production(Tones)]])</f>
        <v>9</v>
      </c>
      <c r="K388" s="13">
        <v>1582.4</v>
      </c>
      <c r="L388" s="13">
        <f>IF(Table2[[#This Row],[Annual_Rainfall(mm)]]="",_xlfn.XLOOKUP(Table2[[#This Row],[State]],'pivot tables'!$J$3:$J$32,'pivot tables'!$K$3:$K$32),Table2[[#This Row],[Annual_Rainfall(mm)]])</f>
        <v>1582.4</v>
      </c>
      <c r="M388" s="13" t="str">
        <f>Table2[[#This Row],[Crop]]&amp;Table2[[#This Row],[State]]</f>
        <v>UradPuducherry</v>
      </c>
      <c r="N388" s="13">
        <v>1574.4</v>
      </c>
      <c r="O388" s="13">
        <f>IF(Table2[[#This Row],[Fertilizer(kg)]]="",_xlfn.XLOOKUP(Table2[[#This Row],[crop&amp;state]],'pivot tables'!$O$3:$O$151,'pivot tables'!$P$3:$P$151),Table2[[#This Row],[Fertilizer(kg)]])</f>
        <v>1574.4</v>
      </c>
      <c r="P388" s="13">
        <v>3.8</v>
      </c>
      <c r="Q388" s="13">
        <f>IF(Table2[[#This Row],[Pesticide(kg)]]="",_xlfn.XLOOKUP(Table2[[#This Row],[crop&amp;state]],'pivot tables'!$O$3:$O$151,'pivot tables'!$Q$3:$Q$151),Table2[[#This Row],[Pesticide(kg)]])</f>
        <v>3.8</v>
      </c>
      <c r="R388" s="13">
        <v>0.9</v>
      </c>
      <c r="S388" s="13">
        <f>IF(Table2[[#This Row],[Yield]]="",IFERROR(Table2[[#This Row],[Production(Tones)]]/Table2[[#This Row],[Area(hectare)]],""),Table2[[#This Row],[Yield]])</f>
        <v>0.9</v>
      </c>
      <c r="T388" s="13">
        <v>28.274999999999999</v>
      </c>
      <c r="U388" s="13">
        <f>IF(Table2[[#This Row],[Avg_Temperature(°C)]]="",IFERROR((Table2[[#This Row],[Max_Temperature(°C)]]+Table2[[#This Row],[Min_Temperature(°C)]])/2,""),Table2[[#This Row],[Avg_Temperature(°C)]])</f>
        <v>28.274999999999999</v>
      </c>
      <c r="V388" s="13">
        <v>32.741999999999997</v>
      </c>
      <c r="W388" s="13">
        <f>IF(Table2[[#This Row],[Max_Temperature(°C)]]="",_xlfn.XLOOKUP(Table2[[#This Row],[State]],'pivot tables'!$T$2:$T$33,'pivot tables'!$V$2:$V$33),Table2[[#This Row],[Max_Temperature(°C)]])</f>
        <v>32.741999999999997</v>
      </c>
      <c r="X388" s="13">
        <v>24.498000000000001</v>
      </c>
      <c r="Y388" s="31">
        <f>IF(Table2[[#This Row],[Min_Temperature(°C)]]="",_xlfn.XLOOKUP(Table2[[#This Row],[State]],'pivot tables'!$T$2:$T$33,'pivot tables'!$W$2:$W$33),Table2[[#This Row],[Min_Temperature(°C)]])</f>
        <v>24.498000000000001</v>
      </c>
    </row>
    <row r="389" spans="1:25" x14ac:dyDescent="0.3">
      <c r="A389" s="5" t="s">
        <v>32</v>
      </c>
      <c r="B389" s="4">
        <v>2017</v>
      </c>
      <c r="C389" s="5" t="s">
        <v>27</v>
      </c>
      <c r="D389" s="5" t="str">
        <f>PROPER(TRIM(Table2[[#This Row],[Season]]))</f>
        <v>Rabi</v>
      </c>
      <c r="E389" s="5" t="str">
        <f>IF(Table2[[#This Row],[Season]]="",_xlfn.XLOOKUP(Table2[[#This Row],[State]],'pivot tables'!$F$3:$F$33,'pivot tables'!$G$3:$G$33),Table2[[#This Row],[Season]])</f>
        <v>Rabi</v>
      </c>
      <c r="F389" s="5" t="s">
        <v>36</v>
      </c>
      <c r="G389" s="16">
        <v>259</v>
      </c>
      <c r="H389" s="16">
        <f>IF(Table2[[#This Row],[Area(hectare)]]="",IFERROR(Table2[[#This Row],[Production(Tones)]]/Table2[[#This Row],[Yield blanks]],""),Table2[[#This Row],[Area(hectare)]])</f>
        <v>259</v>
      </c>
      <c r="I389" s="16"/>
      <c r="J389" s="16">
        <f>IF(Table2[[#This Row],[Production(Tones)]]="",Table2[[#This Row],[Area Blanks]]*Table2[[#This Row],[Yield]],Table2[[#This Row],[Production(Tones)]])</f>
        <v>194.25</v>
      </c>
      <c r="K389" s="13">
        <v>1582.4</v>
      </c>
      <c r="L389" s="13">
        <f>IF(Table2[[#This Row],[Annual_Rainfall(mm)]]="",_xlfn.XLOOKUP(Table2[[#This Row],[State]],'pivot tables'!$J$3:$J$32,'pivot tables'!$K$3:$K$32),Table2[[#This Row],[Annual_Rainfall(mm)]])</f>
        <v>1582.4</v>
      </c>
      <c r="M389" s="13" t="str">
        <f>Table2[[#This Row],[Crop]]&amp;Table2[[#This Row],[State]]</f>
        <v>UradPuducherry</v>
      </c>
      <c r="N389" s="13">
        <v>40776.959999999999</v>
      </c>
      <c r="O389" s="13">
        <f>IF(Table2[[#This Row],[Fertilizer(kg)]]="",_xlfn.XLOOKUP(Table2[[#This Row],[crop&amp;state]],'pivot tables'!$O$3:$O$151,'pivot tables'!$P$3:$P$151),Table2[[#This Row],[Fertilizer(kg)]])</f>
        <v>40776.959999999999</v>
      </c>
      <c r="P389" s="13">
        <v>98.42</v>
      </c>
      <c r="Q389" s="13">
        <f>IF(Table2[[#This Row],[Pesticide(kg)]]="",_xlfn.XLOOKUP(Table2[[#This Row],[crop&amp;state]],'pivot tables'!$O$3:$O$151,'pivot tables'!$Q$3:$Q$151),Table2[[#This Row],[Pesticide(kg)]])</f>
        <v>98.42</v>
      </c>
      <c r="R389" s="13">
        <v>0.75</v>
      </c>
      <c r="S389" s="13">
        <f>IF(Table2[[#This Row],[Yield]]="",IFERROR(Table2[[#This Row],[Production(Tones)]]/Table2[[#This Row],[Area(hectare)]],""),Table2[[#This Row],[Yield]])</f>
        <v>0.75</v>
      </c>
      <c r="T389" s="13">
        <v>28.274999999999999</v>
      </c>
      <c r="U389" s="13">
        <f>IF(Table2[[#This Row],[Avg_Temperature(°C)]]="",IFERROR((Table2[[#This Row],[Max_Temperature(°C)]]+Table2[[#This Row],[Min_Temperature(°C)]])/2,""),Table2[[#This Row],[Avg_Temperature(°C)]])</f>
        <v>28.274999999999999</v>
      </c>
      <c r="V389" s="13">
        <v>32.741999999999997</v>
      </c>
      <c r="W389" s="13">
        <f>IF(Table2[[#This Row],[Max_Temperature(°C)]]="",_xlfn.XLOOKUP(Table2[[#This Row],[State]],'pivot tables'!$T$2:$T$33,'pivot tables'!$V$2:$V$33),Table2[[#This Row],[Max_Temperature(°C)]])</f>
        <v>32.741999999999997</v>
      </c>
      <c r="X389" s="13">
        <v>24.498000000000001</v>
      </c>
      <c r="Y389" s="31">
        <f>IF(Table2[[#This Row],[Min_Temperature(°C)]]="",_xlfn.XLOOKUP(Table2[[#This Row],[State]],'pivot tables'!$T$2:$T$33,'pivot tables'!$W$2:$W$33),Table2[[#This Row],[Min_Temperature(°C)]])</f>
        <v>24.498000000000001</v>
      </c>
    </row>
    <row r="390" spans="1:25" x14ac:dyDescent="0.3">
      <c r="A390" s="5" t="s">
        <v>32</v>
      </c>
      <c r="B390" s="4">
        <v>2017</v>
      </c>
      <c r="C390" s="5" t="s">
        <v>120</v>
      </c>
      <c r="D390" s="5" t="str">
        <f>PROPER(TRIM(Table2[[#This Row],[Season]]))</f>
        <v>Summer</v>
      </c>
      <c r="E390" s="5" t="str">
        <f>IF(Table2[[#This Row],[Season]]="",_xlfn.XLOOKUP(Table2[[#This Row],[State]],'pivot tables'!$F$3:$F$33,'pivot tables'!$G$3:$G$33),Table2[[#This Row],[Season]])</f>
        <v>Summer</v>
      </c>
      <c r="F390" s="5" t="s">
        <v>36</v>
      </c>
      <c r="G390" s="16">
        <v>272</v>
      </c>
      <c r="H390" s="16">
        <f>IF(Table2[[#This Row],[Area(hectare)]]="",IFERROR(Table2[[#This Row],[Production(Tones)]]/Table2[[#This Row],[Yield blanks]],""),Table2[[#This Row],[Area(hectare)]])</f>
        <v>272</v>
      </c>
      <c r="I390" s="16">
        <v>106</v>
      </c>
      <c r="J390" s="16">
        <f>IF(Table2[[#This Row],[Production(Tones)]]="",Table2[[#This Row],[Area Blanks]]*Table2[[#This Row],[Yield]],Table2[[#This Row],[Production(Tones)]])</f>
        <v>106</v>
      </c>
      <c r="K390" s="13">
        <v>1582.4</v>
      </c>
      <c r="L390" s="13">
        <f>IF(Table2[[#This Row],[Annual_Rainfall(mm)]]="",_xlfn.XLOOKUP(Table2[[#This Row],[State]],'pivot tables'!$J$3:$J$32,'pivot tables'!$K$3:$K$32),Table2[[#This Row],[Annual_Rainfall(mm)]])</f>
        <v>1582.4</v>
      </c>
      <c r="M390" s="13" t="str">
        <f>Table2[[#This Row],[Crop]]&amp;Table2[[#This Row],[State]]</f>
        <v>UradPuducherry</v>
      </c>
      <c r="N390" s="13">
        <v>42823.68</v>
      </c>
      <c r="O390" s="13">
        <f>IF(Table2[[#This Row],[Fertilizer(kg)]]="",_xlfn.XLOOKUP(Table2[[#This Row],[crop&amp;state]],'pivot tables'!$O$3:$O$151,'pivot tables'!$P$3:$P$151),Table2[[#This Row],[Fertilizer(kg)]])</f>
        <v>42823.68</v>
      </c>
      <c r="P390" s="13">
        <v>103.36</v>
      </c>
      <c r="Q390" s="13">
        <f>IF(Table2[[#This Row],[Pesticide(kg)]]="",_xlfn.XLOOKUP(Table2[[#This Row],[crop&amp;state]],'pivot tables'!$O$3:$O$151,'pivot tables'!$Q$3:$Q$151),Table2[[#This Row],[Pesticide(kg)]])</f>
        <v>103.36</v>
      </c>
      <c r="R390" s="13">
        <v>0.55000000000000004</v>
      </c>
      <c r="S390" s="13">
        <f>IF(Table2[[#This Row],[Yield]]="",IFERROR(Table2[[#This Row],[Production(Tones)]]/Table2[[#This Row],[Area(hectare)]],""),Table2[[#This Row],[Yield]])</f>
        <v>0.55000000000000004</v>
      </c>
      <c r="T390" s="13">
        <v>28.274999999999999</v>
      </c>
      <c r="U390" s="13">
        <f>IF(Table2[[#This Row],[Avg_Temperature(°C)]]="",IFERROR((Table2[[#This Row],[Max_Temperature(°C)]]+Table2[[#This Row],[Min_Temperature(°C)]])/2,""),Table2[[#This Row],[Avg_Temperature(°C)]])</f>
        <v>28.274999999999999</v>
      </c>
      <c r="V390" s="13">
        <v>32.741999999999997</v>
      </c>
      <c r="W390" s="13">
        <f>IF(Table2[[#This Row],[Max_Temperature(°C)]]="",_xlfn.XLOOKUP(Table2[[#This Row],[State]],'pivot tables'!$T$2:$T$33,'pivot tables'!$V$2:$V$33),Table2[[#This Row],[Max_Temperature(°C)]])</f>
        <v>32.741999999999997</v>
      </c>
      <c r="X390" s="13">
        <v>24.498000000000001</v>
      </c>
      <c r="Y390" s="31">
        <f>IF(Table2[[#This Row],[Min_Temperature(°C)]]="",_xlfn.XLOOKUP(Table2[[#This Row],[State]],'pivot tables'!$T$2:$T$33,'pivot tables'!$W$2:$W$33),Table2[[#This Row],[Min_Temperature(°C)]])</f>
        <v>24.498000000000001</v>
      </c>
    </row>
    <row r="391" spans="1:25" x14ac:dyDescent="0.3">
      <c r="A391" s="5" t="s">
        <v>13</v>
      </c>
      <c r="B391" s="4">
        <v>2017</v>
      </c>
      <c r="C391" s="5" t="s">
        <v>176</v>
      </c>
      <c r="D391" s="5" t="str">
        <f>PROPER(TRIM(Table2[[#This Row],[Season]]))</f>
        <v>Autumn</v>
      </c>
      <c r="E391" s="5" t="str">
        <f>IF(Table2[[#This Row],[Season]]="",_xlfn.XLOOKUP(Table2[[#This Row],[State]],'pivot tables'!$F$3:$F$33,'pivot tables'!$G$3:$G$33),Table2[[#This Row],[Season]])</f>
        <v>Autumn</v>
      </c>
      <c r="F391" s="5" t="s">
        <v>15</v>
      </c>
      <c r="G391" s="16">
        <v>154511</v>
      </c>
      <c r="H391" s="16">
        <f>IF(Table2[[#This Row],[Area(hectare)]]="",IFERROR(Table2[[#This Row],[Production(Tones)]]/Table2[[#This Row],[Yield blanks]],""),Table2[[#This Row],[Area(hectare)]])</f>
        <v>154511</v>
      </c>
      <c r="I391" s="16">
        <v>209349</v>
      </c>
      <c r="J391" s="16">
        <f>IF(Table2[[#This Row],[Production(Tones)]]="",Table2[[#This Row],[Area Blanks]]*Table2[[#This Row],[Yield]],Table2[[#This Row],[Production(Tones)]])</f>
        <v>209349</v>
      </c>
      <c r="K391" s="13">
        <v>2098.5639999999999</v>
      </c>
      <c r="L391" s="13">
        <f>IF(Table2[[#This Row],[Annual_Rainfall(mm)]]="",_xlfn.XLOOKUP(Table2[[#This Row],[State]],'pivot tables'!$J$3:$J$32,'pivot tables'!$K$3:$K$32),Table2[[#This Row],[Annual_Rainfall(mm)]])</f>
        <v>2098.5639999999999</v>
      </c>
      <c r="M391" s="13" t="str">
        <f>Table2[[#This Row],[Crop]]&amp;Table2[[#This Row],[State]]</f>
        <v>RiceAssam</v>
      </c>
      <c r="N391" s="13">
        <v>24326211.84</v>
      </c>
      <c r="O391" s="13">
        <f>IF(Table2[[#This Row],[Fertilizer(kg)]]="",_xlfn.XLOOKUP(Table2[[#This Row],[crop&amp;state]],'pivot tables'!$O$3:$O$151,'pivot tables'!$P$3:$P$151),Table2[[#This Row],[Fertilizer(kg)]])</f>
        <v>24326211.84</v>
      </c>
      <c r="P391" s="13">
        <v>58714.18</v>
      </c>
      <c r="Q391" s="13">
        <f>IF(Table2[[#This Row],[Pesticide(kg)]]="",_xlfn.XLOOKUP(Table2[[#This Row],[crop&amp;state]],'pivot tables'!$O$3:$O$151,'pivot tables'!$Q$3:$Q$151),Table2[[#This Row],[Pesticide(kg)]])</f>
        <v>58714.18</v>
      </c>
      <c r="R391" s="13">
        <v>1.4179999999999999</v>
      </c>
      <c r="S391" s="13">
        <f>IF(Table2[[#This Row],[Yield]]="",IFERROR(Table2[[#This Row],[Production(Tones)]]/Table2[[#This Row],[Area(hectare)]],""),Table2[[#This Row],[Yield]])</f>
        <v>1.4179999999999999</v>
      </c>
      <c r="T391" s="13">
        <v>24.53</v>
      </c>
      <c r="U391" s="13">
        <f>IF(Table2[[#This Row],[Avg_Temperature(°C)]]="",IFERROR((Table2[[#This Row],[Max_Temperature(°C)]]+Table2[[#This Row],[Min_Temperature(°C)]])/2,""),Table2[[#This Row],[Avg_Temperature(°C)]])</f>
        <v>24.53</v>
      </c>
      <c r="V391" s="13">
        <v>32.673999999999999</v>
      </c>
      <c r="W391" s="13">
        <f>IF(Table2[[#This Row],[Max_Temperature(°C)]]="",_xlfn.XLOOKUP(Table2[[#This Row],[State]],'pivot tables'!$T$2:$T$33,'pivot tables'!$V$2:$V$33),Table2[[#This Row],[Max_Temperature(°C)]])</f>
        <v>32.673999999999999</v>
      </c>
      <c r="X391" s="13">
        <v>16.946999999999999</v>
      </c>
      <c r="Y391" s="31">
        <f>IF(Table2[[#This Row],[Min_Temperature(°C)]]="",_xlfn.XLOOKUP(Table2[[#This Row],[State]],'pivot tables'!$T$2:$T$33,'pivot tables'!$W$2:$W$33),Table2[[#This Row],[Min_Temperature(°C)]])</f>
        <v>16.946999999999999</v>
      </c>
    </row>
    <row r="392" spans="1:25" x14ac:dyDescent="0.3">
      <c r="A392" s="5" t="s">
        <v>13</v>
      </c>
      <c r="B392" s="4">
        <v>2017</v>
      </c>
      <c r="C392" s="5" t="s">
        <v>120</v>
      </c>
      <c r="D392" s="5" t="str">
        <f>PROPER(TRIM(Table2[[#This Row],[Season]]))</f>
        <v>Summer</v>
      </c>
      <c r="E392" s="5" t="str">
        <f>IF(Table2[[#This Row],[Season]]="",_xlfn.XLOOKUP(Table2[[#This Row],[State]],'pivot tables'!$F$3:$F$33,'pivot tables'!$G$3:$G$33),Table2[[#This Row],[Season]])</f>
        <v>Summer</v>
      </c>
      <c r="F392" s="5" t="s">
        <v>15</v>
      </c>
      <c r="G392" s="16">
        <v>400402</v>
      </c>
      <c r="H392" s="16">
        <f>IF(Table2[[#This Row],[Area(hectare)]]="",IFERROR(Table2[[#This Row],[Production(Tones)]]/Table2[[#This Row],[Yield blanks]],""),Table2[[#This Row],[Area(hectare)]])</f>
        <v>400402</v>
      </c>
      <c r="I392" s="16">
        <v>1191244</v>
      </c>
      <c r="J392" s="16">
        <f>IF(Table2[[#This Row],[Production(Tones)]]="",Table2[[#This Row],[Area Blanks]]*Table2[[#This Row],[Yield]],Table2[[#This Row],[Production(Tones)]])</f>
        <v>1191244</v>
      </c>
      <c r="K392" s="13">
        <v>2098.5639999999999</v>
      </c>
      <c r="L392" s="13">
        <f>IF(Table2[[#This Row],[Annual_Rainfall(mm)]]="",_xlfn.XLOOKUP(Table2[[#This Row],[State]],'pivot tables'!$J$3:$J$32,'pivot tables'!$K$3:$K$32),Table2[[#This Row],[Annual_Rainfall(mm)]])</f>
        <v>2098.5639999999999</v>
      </c>
      <c r="M392" s="13" t="str">
        <f>Table2[[#This Row],[Crop]]&amp;Table2[[#This Row],[State]]</f>
        <v>RiceAssam</v>
      </c>
      <c r="N392" s="13">
        <v>63039290.880000003</v>
      </c>
      <c r="O392" s="13">
        <f>IF(Table2[[#This Row],[Fertilizer(kg)]]="",_xlfn.XLOOKUP(Table2[[#This Row],[crop&amp;state]],'pivot tables'!$O$3:$O$151,'pivot tables'!$P$3:$P$151),Table2[[#This Row],[Fertilizer(kg)]])</f>
        <v>63039290.880000003</v>
      </c>
      <c r="P392" s="13">
        <v>152152.76</v>
      </c>
      <c r="Q392" s="13">
        <f>IF(Table2[[#This Row],[Pesticide(kg)]]="",_xlfn.XLOOKUP(Table2[[#This Row],[crop&amp;state]],'pivot tables'!$O$3:$O$151,'pivot tables'!$Q$3:$Q$151),Table2[[#This Row],[Pesticide(kg)]])</f>
        <v>152152.76</v>
      </c>
      <c r="R392" s="13">
        <v>2.7050000000000001</v>
      </c>
      <c r="S392" s="13">
        <f>IF(Table2[[#This Row],[Yield]]="",IFERROR(Table2[[#This Row],[Production(Tones)]]/Table2[[#This Row],[Area(hectare)]],""),Table2[[#This Row],[Yield]])</f>
        <v>2.7050000000000001</v>
      </c>
      <c r="T392" s="13">
        <v>24.53</v>
      </c>
      <c r="U392" s="13">
        <f>IF(Table2[[#This Row],[Avg_Temperature(°C)]]="",IFERROR((Table2[[#This Row],[Max_Temperature(°C)]]+Table2[[#This Row],[Min_Temperature(°C)]])/2,""),Table2[[#This Row],[Avg_Temperature(°C)]])</f>
        <v>24.53</v>
      </c>
      <c r="V392" s="13">
        <v>32.673999999999999</v>
      </c>
      <c r="W392" s="13">
        <f>IF(Table2[[#This Row],[Max_Temperature(°C)]]="",_xlfn.XLOOKUP(Table2[[#This Row],[State]],'pivot tables'!$T$2:$T$33,'pivot tables'!$V$2:$V$33),Table2[[#This Row],[Max_Temperature(°C)]])</f>
        <v>32.673999999999999</v>
      </c>
      <c r="X392" s="13">
        <v>16.946999999999999</v>
      </c>
      <c r="Y392" s="31">
        <f>IF(Table2[[#This Row],[Min_Temperature(°C)]]="",_xlfn.XLOOKUP(Table2[[#This Row],[State]],'pivot tables'!$T$2:$T$33,'pivot tables'!$W$2:$W$33),Table2[[#This Row],[Min_Temperature(°C)]])</f>
        <v>16.946999999999999</v>
      </c>
    </row>
    <row r="393" spans="1:25" x14ac:dyDescent="0.3">
      <c r="A393" s="5" t="s">
        <v>13</v>
      </c>
      <c r="B393" s="4">
        <v>2017</v>
      </c>
      <c r="C393" s="5" t="s">
        <v>324</v>
      </c>
      <c r="D393" s="5" t="str">
        <f>PROPER(TRIM(Table2[[#This Row],[Season]]))</f>
        <v>Winter</v>
      </c>
      <c r="E393" s="5" t="str">
        <f>IF(Table2[[#This Row],[Season]]="",_xlfn.XLOOKUP(Table2[[#This Row],[State]],'pivot tables'!$F$3:$F$33,'pivot tables'!$G$3:$G$33),Table2[[#This Row],[Season]])</f>
        <v>Winter</v>
      </c>
      <c r="F393" s="5" t="s">
        <v>15</v>
      </c>
      <c r="G393" s="16">
        <v>1878798</v>
      </c>
      <c r="H393" s="16">
        <f>IF(Table2[[#This Row],[Area(hectare)]]="",IFERROR(Table2[[#This Row],[Production(Tones)]]/Table2[[#This Row],[Yield blanks]],""),Table2[[#This Row],[Area(hectare)]])</f>
        <v>1878798</v>
      </c>
      <c r="I393" s="16">
        <v>3883120</v>
      </c>
      <c r="J393" s="16">
        <f>IF(Table2[[#This Row],[Production(Tones)]]="",Table2[[#This Row],[Area Blanks]]*Table2[[#This Row],[Yield]],Table2[[#This Row],[Production(Tones)]])</f>
        <v>3883120</v>
      </c>
      <c r="K393" s="13">
        <v>2098.5639999999999</v>
      </c>
      <c r="L393" s="13">
        <f>IF(Table2[[#This Row],[Annual_Rainfall(mm)]]="",_xlfn.XLOOKUP(Table2[[#This Row],[State]],'pivot tables'!$J$3:$J$32,'pivot tables'!$K$3:$K$32),Table2[[#This Row],[Annual_Rainfall(mm)]])</f>
        <v>2098.5639999999999</v>
      </c>
      <c r="M393" s="13" t="str">
        <f>Table2[[#This Row],[Crop]]&amp;Table2[[#This Row],[State]]</f>
        <v>RiceAssam</v>
      </c>
      <c r="N393" s="13">
        <v>295797957.10000002</v>
      </c>
      <c r="O393" s="13">
        <f>IF(Table2[[#This Row],[Fertilizer(kg)]]="",_xlfn.XLOOKUP(Table2[[#This Row],[crop&amp;state]],'pivot tables'!$O$3:$O$151,'pivot tables'!$P$3:$P$151),Table2[[#This Row],[Fertilizer(kg)]])</f>
        <v>295797957.10000002</v>
      </c>
      <c r="P393" s="13">
        <v>713943.24</v>
      </c>
      <c r="Q393" s="13">
        <f>IF(Table2[[#This Row],[Pesticide(kg)]]="",_xlfn.XLOOKUP(Table2[[#This Row],[crop&amp;state]],'pivot tables'!$O$3:$O$151,'pivot tables'!$Q$3:$Q$151),Table2[[#This Row],[Pesticide(kg)]])</f>
        <v>713943.24</v>
      </c>
      <c r="R393" s="13">
        <v>2.0640000000000001</v>
      </c>
      <c r="S393" s="13">
        <f>IF(Table2[[#This Row],[Yield]]="",IFERROR(Table2[[#This Row],[Production(Tones)]]/Table2[[#This Row],[Area(hectare)]],""),Table2[[#This Row],[Yield]])</f>
        <v>2.0640000000000001</v>
      </c>
      <c r="T393" s="13">
        <v>24.53</v>
      </c>
      <c r="U393" s="13">
        <f>IF(Table2[[#This Row],[Avg_Temperature(°C)]]="",IFERROR((Table2[[#This Row],[Max_Temperature(°C)]]+Table2[[#This Row],[Min_Temperature(°C)]])/2,""),Table2[[#This Row],[Avg_Temperature(°C)]])</f>
        <v>24.53</v>
      </c>
      <c r="V393" s="13">
        <v>32.673999999999999</v>
      </c>
      <c r="W393" s="13">
        <f>IF(Table2[[#This Row],[Max_Temperature(°C)]]="",_xlfn.XLOOKUP(Table2[[#This Row],[State]],'pivot tables'!$T$2:$T$33,'pivot tables'!$V$2:$V$33),Table2[[#This Row],[Max_Temperature(°C)]])</f>
        <v>32.673999999999999</v>
      </c>
      <c r="X393" s="13">
        <v>16.946999999999999</v>
      </c>
      <c r="Y393" s="31">
        <f>IF(Table2[[#This Row],[Min_Temperature(°C)]]="",_xlfn.XLOOKUP(Table2[[#This Row],[State]],'pivot tables'!$T$2:$T$33,'pivot tables'!$W$2:$W$33),Table2[[#This Row],[Min_Temperature(°C)]])</f>
        <v>16.946999999999999</v>
      </c>
    </row>
    <row r="394" spans="1:25" x14ac:dyDescent="0.3">
      <c r="A394" s="5" t="s">
        <v>18</v>
      </c>
      <c r="B394" s="4">
        <v>2017</v>
      </c>
      <c r="C394" s="5" t="s">
        <v>705</v>
      </c>
      <c r="D394" s="5" t="str">
        <f>PROPER(TRIM(Table2[[#This Row],[Season]]))</f>
        <v>Whole Year</v>
      </c>
      <c r="E394" s="5" t="str">
        <f>IF(Table2[[#This Row],[Season]]="",_xlfn.XLOOKUP(Table2[[#This Row],[State]],'pivot tables'!$F$3:$F$33,'pivot tables'!$G$3:$G$33),Table2[[#This Row],[Season]])</f>
        <v>Whole Year</v>
      </c>
      <c r="F394" s="5" t="s">
        <v>15</v>
      </c>
      <c r="G394" s="16">
        <v>30559</v>
      </c>
      <c r="H394" s="16">
        <f>IF(Table2[[#This Row],[Area(hectare)]]="",IFERROR(Table2[[#This Row],[Production(Tones)]]/Table2[[#This Row],[Yield blanks]],""),Table2[[#This Row],[Area(hectare)]])</f>
        <v>30559</v>
      </c>
      <c r="I394" s="16"/>
      <c r="J394" s="16">
        <f>IF(Table2[[#This Row],[Production(Tones)]]="",Table2[[#This Row],[Area Blanks]]*Table2[[#This Row],[Yield]],Table2[[#This Row],[Production(Tones)]])</f>
        <v>1115006.233</v>
      </c>
      <c r="K394" s="13">
        <v>2098.5639999999999</v>
      </c>
      <c r="L394" s="13">
        <f>IF(Table2[[#This Row],[Annual_Rainfall(mm)]]="",_xlfn.XLOOKUP(Table2[[#This Row],[State]],'pivot tables'!$J$3:$J$32,'pivot tables'!$K$3:$K$32),Table2[[#This Row],[Annual_Rainfall(mm)]])</f>
        <v>2098.5639999999999</v>
      </c>
      <c r="M394" s="13" t="str">
        <f>Table2[[#This Row],[Crop]]&amp;Table2[[#This Row],[State]]</f>
        <v>SugarcaneAssam</v>
      </c>
      <c r="N394" s="13">
        <v>4811208.96</v>
      </c>
      <c r="O394" s="13">
        <f>IF(Table2[[#This Row],[Fertilizer(kg)]]="",_xlfn.XLOOKUP(Table2[[#This Row],[crop&amp;state]],'pivot tables'!$O$3:$O$151,'pivot tables'!$P$3:$P$151),Table2[[#This Row],[Fertilizer(kg)]])</f>
        <v>4811208.96</v>
      </c>
      <c r="P394" s="13">
        <v>11612.42</v>
      </c>
      <c r="Q394" s="13">
        <f>IF(Table2[[#This Row],[Pesticide(kg)]]="",_xlfn.XLOOKUP(Table2[[#This Row],[crop&amp;state]],'pivot tables'!$O$3:$O$151,'pivot tables'!$Q$3:$Q$151),Table2[[#This Row],[Pesticide(kg)]])</f>
        <v>11612.42</v>
      </c>
      <c r="R394" s="13">
        <v>36.487000000000002</v>
      </c>
      <c r="S394" s="13">
        <f>IF(Table2[[#This Row],[Yield]]="",IFERROR(Table2[[#This Row],[Production(Tones)]]/Table2[[#This Row],[Area(hectare)]],""),Table2[[#This Row],[Yield]])</f>
        <v>36.487000000000002</v>
      </c>
      <c r="T394" s="13">
        <v>24.53</v>
      </c>
      <c r="U394" s="13">
        <f>IF(Table2[[#This Row],[Avg_Temperature(°C)]]="",IFERROR((Table2[[#This Row],[Max_Temperature(°C)]]+Table2[[#This Row],[Min_Temperature(°C)]])/2,""),Table2[[#This Row],[Avg_Temperature(°C)]])</f>
        <v>24.53</v>
      </c>
      <c r="V394" s="13">
        <v>32.673999999999999</v>
      </c>
      <c r="W394" s="13">
        <f>IF(Table2[[#This Row],[Max_Temperature(°C)]]="",_xlfn.XLOOKUP(Table2[[#This Row],[State]],'pivot tables'!$T$2:$T$33,'pivot tables'!$V$2:$V$33),Table2[[#This Row],[Max_Temperature(°C)]])</f>
        <v>32.673999999999999</v>
      </c>
      <c r="X394" s="13">
        <v>16.946999999999999</v>
      </c>
      <c r="Y394" s="31">
        <f>IF(Table2[[#This Row],[Min_Temperature(°C)]]="",_xlfn.XLOOKUP(Table2[[#This Row],[State]],'pivot tables'!$T$2:$T$33,'pivot tables'!$W$2:$W$33),Table2[[#This Row],[Min_Temperature(°C)]])</f>
        <v>16.946999999999999</v>
      </c>
    </row>
    <row r="395" spans="1:25" x14ac:dyDescent="0.3">
      <c r="A395" s="5" t="s">
        <v>32</v>
      </c>
      <c r="B395" s="4">
        <v>2017</v>
      </c>
      <c r="C395" s="5" t="s">
        <v>27</v>
      </c>
      <c r="D395" s="5" t="str">
        <f>PROPER(TRIM(Table2[[#This Row],[Season]]))</f>
        <v>Rabi</v>
      </c>
      <c r="E395" s="5" t="str">
        <f>IF(Table2[[#This Row],[Season]]="",_xlfn.XLOOKUP(Table2[[#This Row],[State]],'pivot tables'!$F$3:$F$33,'pivot tables'!$G$3:$G$33),Table2[[#This Row],[Season]])</f>
        <v>Rabi</v>
      </c>
      <c r="F395" s="5" t="s">
        <v>15</v>
      </c>
      <c r="G395" s="16">
        <v>61460</v>
      </c>
      <c r="H395" s="16">
        <f>IF(Table2[[#This Row],[Area(hectare)]]="",IFERROR(Table2[[#This Row],[Production(Tones)]]/Table2[[#This Row],[Yield blanks]],""),Table2[[#This Row],[Area(hectare)]])</f>
        <v>61460</v>
      </c>
      <c r="I395" s="16">
        <v>39827</v>
      </c>
      <c r="J395" s="16">
        <f>IF(Table2[[#This Row],[Production(Tones)]]="",Table2[[#This Row],[Area Blanks]]*Table2[[#This Row],[Yield]],Table2[[#This Row],[Production(Tones)]])</f>
        <v>39827</v>
      </c>
      <c r="K395" s="13">
        <v>2098.5639999999999</v>
      </c>
      <c r="L395" s="13">
        <f>IF(Table2[[#This Row],[Annual_Rainfall(mm)]]="",_xlfn.XLOOKUP(Table2[[#This Row],[State]],'pivot tables'!$J$3:$J$32,'pivot tables'!$K$3:$K$32),Table2[[#This Row],[Annual_Rainfall(mm)]])</f>
        <v>2098.5639999999999</v>
      </c>
      <c r="M395" s="13" t="str">
        <f>Table2[[#This Row],[Crop]]&amp;Table2[[#This Row],[State]]</f>
        <v>UradAssam</v>
      </c>
      <c r="N395" s="13">
        <v>9676262.4000000004</v>
      </c>
      <c r="O395" s="13">
        <f>IF(Table2[[#This Row],[Fertilizer(kg)]]="",_xlfn.XLOOKUP(Table2[[#This Row],[crop&amp;state]],'pivot tables'!$O$3:$O$151,'pivot tables'!$P$3:$P$151),Table2[[#This Row],[Fertilizer(kg)]])</f>
        <v>9676262.4000000004</v>
      </c>
      <c r="P395" s="13">
        <v>23354.799999999999</v>
      </c>
      <c r="Q395" s="13">
        <f>IF(Table2[[#This Row],[Pesticide(kg)]]="",_xlfn.XLOOKUP(Table2[[#This Row],[crop&amp;state]],'pivot tables'!$O$3:$O$151,'pivot tables'!$Q$3:$Q$151),Table2[[#This Row],[Pesticide(kg)]])</f>
        <v>23354.799999999999</v>
      </c>
      <c r="R395" s="13">
        <v>0.65100000000000002</v>
      </c>
      <c r="S395" s="13">
        <f>IF(Table2[[#This Row],[Yield]]="",IFERROR(Table2[[#This Row],[Production(Tones)]]/Table2[[#This Row],[Area(hectare)]],""),Table2[[#This Row],[Yield]])</f>
        <v>0.65100000000000002</v>
      </c>
      <c r="T395" s="13">
        <v>24.53</v>
      </c>
      <c r="U395" s="13">
        <f>IF(Table2[[#This Row],[Avg_Temperature(°C)]]="",IFERROR((Table2[[#This Row],[Max_Temperature(°C)]]+Table2[[#This Row],[Min_Temperature(°C)]])/2,""),Table2[[#This Row],[Avg_Temperature(°C)]])</f>
        <v>24.53</v>
      </c>
      <c r="V395" s="13">
        <v>32.673999999999999</v>
      </c>
      <c r="W395" s="13">
        <f>IF(Table2[[#This Row],[Max_Temperature(°C)]]="",_xlfn.XLOOKUP(Table2[[#This Row],[State]],'pivot tables'!$T$2:$T$33,'pivot tables'!$V$2:$V$33),Table2[[#This Row],[Max_Temperature(°C)]])</f>
        <v>32.673999999999999</v>
      </c>
      <c r="X395" s="13">
        <v>16.946999999999999</v>
      </c>
      <c r="Y395" s="31">
        <f>IF(Table2[[#This Row],[Min_Temperature(°C)]]="",_xlfn.XLOOKUP(Table2[[#This Row],[State]],'pivot tables'!$T$2:$T$33,'pivot tables'!$W$2:$W$33),Table2[[#This Row],[Min_Temperature(°C)]])</f>
        <v>16.946999999999999</v>
      </c>
    </row>
    <row r="396" spans="1:25" x14ac:dyDescent="0.3">
      <c r="A396" s="5" t="s">
        <v>20</v>
      </c>
      <c r="B396" s="4">
        <v>2017</v>
      </c>
      <c r="C396" s="5" t="s">
        <v>27</v>
      </c>
      <c r="D396" s="5" t="str">
        <f>PROPER(TRIM(Table2[[#This Row],[Season]]))</f>
        <v>Rabi</v>
      </c>
      <c r="E396" s="5" t="str">
        <f>IF(Table2[[#This Row],[Season]]="",_xlfn.XLOOKUP(Table2[[#This Row],[State]],'pivot tables'!$F$3:$F$33,'pivot tables'!$G$3:$G$33),Table2[[#This Row],[Season]])</f>
        <v>Rabi</v>
      </c>
      <c r="F396" s="5" t="s">
        <v>15</v>
      </c>
      <c r="G396" s="16">
        <v>17786</v>
      </c>
      <c r="H396" s="16">
        <f>IF(Table2[[#This Row],[Area(hectare)]]="",IFERROR(Table2[[#This Row],[Production(Tones)]]/Table2[[#This Row],[Yield blanks]],""),Table2[[#This Row],[Area(hectare)]])</f>
        <v>17786</v>
      </c>
      <c r="I396" s="16">
        <v>24658</v>
      </c>
      <c r="J396" s="16">
        <f>IF(Table2[[#This Row],[Production(Tones)]]="",Table2[[#This Row],[Area Blanks]]*Table2[[#This Row],[Yield]],Table2[[#This Row],[Production(Tones)]])</f>
        <v>24658</v>
      </c>
      <c r="K396" s="13">
        <v>2098.5639999999999</v>
      </c>
      <c r="L396" s="13">
        <f>IF(Table2[[#This Row],[Annual_Rainfall(mm)]]="",_xlfn.XLOOKUP(Table2[[#This Row],[State]],'pivot tables'!$J$3:$J$32,'pivot tables'!$K$3:$K$32),Table2[[#This Row],[Annual_Rainfall(mm)]])</f>
        <v>2098.5639999999999</v>
      </c>
      <c r="M396" s="13" t="str">
        <f>Table2[[#This Row],[Crop]]&amp;Table2[[#This Row],[State]]</f>
        <v>WheatAssam</v>
      </c>
      <c r="N396" s="13">
        <v>2800227.84</v>
      </c>
      <c r="O396" s="13">
        <f>IF(Table2[[#This Row],[Fertilizer(kg)]]="",_xlfn.XLOOKUP(Table2[[#This Row],[crop&amp;state]],'pivot tables'!$O$3:$O$151,'pivot tables'!$P$3:$P$151),Table2[[#This Row],[Fertilizer(kg)]])</f>
        <v>2800227.84</v>
      </c>
      <c r="P396" s="13">
        <v>6758.68</v>
      </c>
      <c r="Q396" s="13">
        <f>IF(Table2[[#This Row],[Pesticide(kg)]]="",_xlfn.XLOOKUP(Table2[[#This Row],[crop&amp;state]],'pivot tables'!$O$3:$O$151,'pivot tables'!$Q$3:$Q$151),Table2[[#This Row],[Pesticide(kg)]])</f>
        <v>6758.68</v>
      </c>
      <c r="R396" s="13">
        <v>1.339</v>
      </c>
      <c r="S396" s="13">
        <f>IF(Table2[[#This Row],[Yield]]="",IFERROR(Table2[[#This Row],[Production(Tones)]]/Table2[[#This Row],[Area(hectare)]],""),Table2[[#This Row],[Yield]])</f>
        <v>1.339</v>
      </c>
      <c r="T396" s="13">
        <v>24.53</v>
      </c>
      <c r="U396" s="13">
        <f>IF(Table2[[#This Row],[Avg_Temperature(°C)]]="",IFERROR((Table2[[#This Row],[Max_Temperature(°C)]]+Table2[[#This Row],[Min_Temperature(°C)]])/2,""),Table2[[#This Row],[Avg_Temperature(°C)]])</f>
        <v>24.53</v>
      </c>
      <c r="V396" s="13">
        <v>32.673999999999999</v>
      </c>
      <c r="W396" s="13">
        <f>IF(Table2[[#This Row],[Max_Temperature(°C)]]="",_xlfn.XLOOKUP(Table2[[#This Row],[State]],'pivot tables'!$T$2:$T$33,'pivot tables'!$V$2:$V$33),Table2[[#This Row],[Max_Temperature(°C)]])</f>
        <v>32.673999999999999</v>
      </c>
      <c r="X396" s="13">
        <v>16.946999999999999</v>
      </c>
      <c r="Y396" s="31">
        <f>IF(Table2[[#This Row],[Min_Temperature(°C)]]="",_xlfn.XLOOKUP(Table2[[#This Row],[State]],'pivot tables'!$T$2:$T$33,'pivot tables'!$W$2:$W$33),Table2[[#This Row],[Min_Temperature(°C)]])</f>
        <v>16.946999999999999</v>
      </c>
    </row>
    <row r="397" spans="1:25" x14ac:dyDescent="0.3">
      <c r="A397" s="5" t="s">
        <v>13</v>
      </c>
      <c r="B397" s="4">
        <v>2017</v>
      </c>
      <c r="C397" s="5" t="s">
        <v>176</v>
      </c>
      <c r="D397" s="5" t="str">
        <f>PROPER(TRIM(Table2[[#This Row],[Season]]))</f>
        <v>Autumn</v>
      </c>
      <c r="E397" s="5" t="str">
        <f>IF(Table2[[#This Row],[Season]]="",_xlfn.XLOOKUP(Table2[[#This Row],[State]],'pivot tables'!$F$3:$F$33,'pivot tables'!$G$3:$G$33),Table2[[#This Row],[Season]])</f>
        <v>Autumn</v>
      </c>
      <c r="F397" s="5" t="s">
        <v>26</v>
      </c>
      <c r="G397" s="16"/>
      <c r="H397" s="16">
        <f>IF(Table2[[#This Row],[Area(hectare)]]="",IFERROR(Table2[[#This Row],[Production(Tones)]]/Table2[[#This Row],[Yield blanks]],""),Table2[[#This Row],[Area(hectare)]])</f>
        <v>30896.551724137931</v>
      </c>
      <c r="I397" s="16">
        <v>78848</v>
      </c>
      <c r="J397" s="16">
        <f>IF(Table2[[#This Row],[Production(Tones)]]="",Table2[[#This Row],[Area Blanks]]*Table2[[#This Row],[Yield]],Table2[[#This Row],[Production(Tones)]])</f>
        <v>78848</v>
      </c>
      <c r="K397" s="13">
        <v>4472.3</v>
      </c>
      <c r="L397" s="13">
        <f>IF(Table2[[#This Row],[Annual_Rainfall(mm)]]="",_xlfn.XLOOKUP(Table2[[#This Row],[State]],'pivot tables'!$J$3:$J$32,'pivot tables'!$K$3:$K$32),Table2[[#This Row],[Annual_Rainfall(mm)]])</f>
        <v>4472.3</v>
      </c>
      <c r="M397" s="13" t="str">
        <f>Table2[[#This Row],[Crop]]&amp;Table2[[#This Row],[State]]</f>
        <v>RiceMeghalaya</v>
      </c>
      <c r="N397" s="13">
        <v>5286048</v>
      </c>
      <c r="O397" s="13">
        <f>IF(Table2[[#This Row],[Fertilizer(kg)]]="",_xlfn.XLOOKUP(Table2[[#This Row],[crop&amp;state]],'pivot tables'!$O$3:$O$151,'pivot tables'!$P$3:$P$151),Table2[[#This Row],[Fertilizer(kg)]])</f>
        <v>5286048</v>
      </c>
      <c r="P397" s="13">
        <v>12758.5</v>
      </c>
      <c r="Q397" s="13">
        <f>IF(Table2[[#This Row],[Pesticide(kg)]]="",_xlfn.XLOOKUP(Table2[[#This Row],[crop&amp;state]],'pivot tables'!$O$3:$O$151,'pivot tables'!$Q$3:$Q$151),Table2[[#This Row],[Pesticide(kg)]])</f>
        <v>12758.5</v>
      </c>
      <c r="R397" s="13">
        <v>2.552</v>
      </c>
      <c r="S397" s="13">
        <f>IF(Table2[[#This Row],[Yield]]="",IFERROR(Table2[[#This Row],[Production(Tones)]]/Table2[[#This Row],[Area(hectare)]],""),Table2[[#This Row],[Yield]])</f>
        <v>2.552</v>
      </c>
      <c r="T397" s="13">
        <v>19.494</v>
      </c>
      <c r="U397" s="13">
        <f>IF(Table2[[#This Row],[Avg_Temperature(°C)]]="",IFERROR((Table2[[#This Row],[Max_Temperature(°C)]]+Table2[[#This Row],[Min_Temperature(°C)]])/2,""),Table2[[#This Row],[Avg_Temperature(°C)]])</f>
        <v>19.494</v>
      </c>
      <c r="V397" s="13">
        <v>26.620999999999999</v>
      </c>
      <c r="W397" s="13">
        <f>IF(Table2[[#This Row],[Max_Temperature(°C)]]="",_xlfn.XLOOKUP(Table2[[#This Row],[State]],'pivot tables'!$T$2:$T$33,'pivot tables'!$V$2:$V$33),Table2[[#This Row],[Max_Temperature(°C)]])</f>
        <v>26.620999999999999</v>
      </c>
      <c r="X397" s="13"/>
      <c r="Y397" s="31">
        <f>IF(Table2[[#This Row],[Min_Temperature(°C)]]="",_xlfn.XLOOKUP(Table2[[#This Row],[State]],'pivot tables'!$T$2:$T$33,'pivot tables'!$W$2:$W$33),Table2[[#This Row],[Min_Temperature(°C)]])</f>
        <v>12.008600000000001</v>
      </c>
    </row>
    <row r="398" spans="1:25" x14ac:dyDescent="0.3">
      <c r="A398" s="5" t="s">
        <v>13</v>
      </c>
      <c r="B398" s="4">
        <v>2017</v>
      </c>
      <c r="C398" s="5" t="s">
        <v>27</v>
      </c>
      <c r="D398" s="5" t="str">
        <f>PROPER(TRIM(Table2[[#This Row],[Season]]))</f>
        <v>Rabi</v>
      </c>
      <c r="E398" s="5" t="str">
        <f>IF(Table2[[#This Row],[Season]]="",_xlfn.XLOOKUP(Table2[[#This Row],[State]],'pivot tables'!$F$3:$F$33,'pivot tables'!$G$3:$G$33),Table2[[#This Row],[Season]])</f>
        <v>Rabi</v>
      </c>
      <c r="F398" s="5" t="s">
        <v>26</v>
      </c>
      <c r="G398" s="16">
        <v>13683</v>
      </c>
      <c r="H398" s="16">
        <f>IF(Table2[[#This Row],[Area(hectare)]]="",IFERROR(Table2[[#This Row],[Production(Tones)]]/Table2[[#This Row],[Yield blanks]],""),Table2[[#This Row],[Area(hectare)]])</f>
        <v>13683</v>
      </c>
      <c r="I398" s="16">
        <v>63428</v>
      </c>
      <c r="J398" s="16">
        <f>IF(Table2[[#This Row],[Production(Tones)]]="",Table2[[#This Row],[Area Blanks]]*Table2[[#This Row],[Yield]],Table2[[#This Row],[Production(Tones)]])</f>
        <v>63428</v>
      </c>
      <c r="K398" s="13">
        <v>4472.3</v>
      </c>
      <c r="L398" s="13">
        <f>IF(Table2[[#This Row],[Annual_Rainfall(mm)]]="",_xlfn.XLOOKUP(Table2[[#This Row],[State]],'pivot tables'!$J$3:$J$32,'pivot tables'!$K$3:$K$32),Table2[[#This Row],[Annual_Rainfall(mm)]])</f>
        <v>4472.3</v>
      </c>
      <c r="M398" s="13" t="str">
        <f>Table2[[#This Row],[Crop]]&amp;Table2[[#This Row],[State]]</f>
        <v>RiceMeghalaya</v>
      </c>
      <c r="N398" s="13">
        <v>2154251.52</v>
      </c>
      <c r="O398" s="13">
        <f>IF(Table2[[#This Row],[Fertilizer(kg)]]="",_xlfn.XLOOKUP(Table2[[#This Row],[crop&amp;state]],'pivot tables'!$O$3:$O$151,'pivot tables'!$P$3:$P$151),Table2[[#This Row],[Fertilizer(kg)]])</f>
        <v>2154251.52</v>
      </c>
      <c r="P398" s="13">
        <v>5199.54</v>
      </c>
      <c r="Q398" s="13">
        <f>IF(Table2[[#This Row],[Pesticide(kg)]]="",_xlfn.XLOOKUP(Table2[[#This Row],[crop&amp;state]],'pivot tables'!$O$3:$O$151,'pivot tables'!$Q$3:$Q$151),Table2[[#This Row],[Pesticide(kg)]])</f>
        <v>5199.54</v>
      </c>
      <c r="R398" s="13">
        <v>2.5760000000000001</v>
      </c>
      <c r="S398" s="13">
        <f>IF(Table2[[#This Row],[Yield]]="",IFERROR(Table2[[#This Row],[Production(Tones)]]/Table2[[#This Row],[Area(hectare)]],""),Table2[[#This Row],[Yield]])</f>
        <v>2.5760000000000001</v>
      </c>
      <c r="T398" s="13">
        <v>19.494</v>
      </c>
      <c r="U398" s="13">
        <f>IF(Table2[[#This Row],[Avg_Temperature(°C)]]="",IFERROR((Table2[[#This Row],[Max_Temperature(°C)]]+Table2[[#This Row],[Min_Temperature(°C)]])/2,""),Table2[[#This Row],[Avg_Temperature(°C)]])</f>
        <v>19.494</v>
      </c>
      <c r="V398" s="13">
        <v>26.620999999999999</v>
      </c>
      <c r="W398" s="13">
        <f>IF(Table2[[#This Row],[Max_Temperature(°C)]]="",_xlfn.XLOOKUP(Table2[[#This Row],[State]],'pivot tables'!$T$2:$T$33,'pivot tables'!$V$2:$V$33),Table2[[#This Row],[Max_Temperature(°C)]])</f>
        <v>26.620999999999999</v>
      </c>
      <c r="X398" s="13">
        <v>12.182</v>
      </c>
      <c r="Y398" s="31">
        <f>IF(Table2[[#This Row],[Min_Temperature(°C)]]="",_xlfn.XLOOKUP(Table2[[#This Row],[State]],'pivot tables'!$T$2:$T$33,'pivot tables'!$W$2:$W$33),Table2[[#This Row],[Min_Temperature(°C)]])</f>
        <v>12.182</v>
      </c>
    </row>
    <row r="399" spans="1:25" x14ac:dyDescent="0.3">
      <c r="A399" s="5" t="s">
        <v>13</v>
      </c>
      <c r="B399" s="4">
        <v>2017</v>
      </c>
      <c r="C399" s="5" t="s">
        <v>324</v>
      </c>
      <c r="D399" s="5" t="str">
        <f>PROPER(TRIM(Table2[[#This Row],[Season]]))</f>
        <v>Winter</v>
      </c>
      <c r="E399" s="5" t="str">
        <f>IF(Table2[[#This Row],[Season]]="",_xlfn.XLOOKUP(Table2[[#This Row],[State]],'pivot tables'!$F$3:$F$33,'pivot tables'!$G$3:$G$33),Table2[[#This Row],[Season]])</f>
        <v>Winter</v>
      </c>
      <c r="F399" s="5" t="s">
        <v>26</v>
      </c>
      <c r="G399" s="16">
        <v>63883</v>
      </c>
      <c r="H399" s="16">
        <f>IF(Table2[[#This Row],[Area(hectare)]]="",IFERROR(Table2[[#This Row],[Production(Tones)]]/Table2[[#This Row],[Yield blanks]],""),Table2[[#This Row],[Area(hectare)]])</f>
        <v>63883</v>
      </c>
      <c r="I399" s="16">
        <v>162272</v>
      </c>
      <c r="J399" s="16">
        <f>IF(Table2[[#This Row],[Production(Tones)]]="",Table2[[#This Row],[Area Blanks]]*Table2[[#This Row],[Yield]],Table2[[#This Row],[Production(Tones)]])</f>
        <v>162272</v>
      </c>
      <c r="K399" s="13">
        <v>4472.3</v>
      </c>
      <c r="L399" s="13">
        <f>IF(Table2[[#This Row],[Annual_Rainfall(mm)]]="",_xlfn.XLOOKUP(Table2[[#This Row],[State]],'pivot tables'!$J$3:$J$32,'pivot tables'!$K$3:$K$32),Table2[[#This Row],[Annual_Rainfall(mm)]])</f>
        <v>4472.3</v>
      </c>
      <c r="M399" s="13" t="str">
        <f>Table2[[#This Row],[Crop]]&amp;Table2[[#This Row],[State]]</f>
        <v>RiceMeghalaya</v>
      </c>
      <c r="N399" s="13">
        <v>10057739.52</v>
      </c>
      <c r="O399" s="13">
        <f>IF(Table2[[#This Row],[Fertilizer(kg)]]="",_xlfn.XLOOKUP(Table2[[#This Row],[crop&amp;state]],'pivot tables'!$O$3:$O$151,'pivot tables'!$P$3:$P$151),Table2[[#This Row],[Fertilizer(kg)]])</f>
        <v>10057739.52</v>
      </c>
      <c r="P399" s="13">
        <v>24275.54</v>
      </c>
      <c r="Q399" s="13">
        <f>IF(Table2[[#This Row],[Pesticide(kg)]]="",_xlfn.XLOOKUP(Table2[[#This Row],[crop&amp;state]],'pivot tables'!$O$3:$O$151,'pivot tables'!$Q$3:$Q$151),Table2[[#This Row],[Pesticide(kg)]])</f>
        <v>24275.54</v>
      </c>
      <c r="R399" s="13">
        <v>2.36</v>
      </c>
      <c r="S399" s="13">
        <f>IF(Table2[[#This Row],[Yield]]="",IFERROR(Table2[[#This Row],[Production(Tones)]]/Table2[[#This Row],[Area(hectare)]],""),Table2[[#This Row],[Yield]])</f>
        <v>2.36</v>
      </c>
      <c r="T399" s="13">
        <v>19.494</v>
      </c>
      <c r="U399" s="13">
        <f>IF(Table2[[#This Row],[Avg_Temperature(°C)]]="",IFERROR((Table2[[#This Row],[Max_Temperature(°C)]]+Table2[[#This Row],[Min_Temperature(°C)]])/2,""),Table2[[#This Row],[Avg_Temperature(°C)]])</f>
        <v>19.494</v>
      </c>
      <c r="V399" s="13">
        <v>26.620999999999999</v>
      </c>
      <c r="W399" s="13">
        <f>IF(Table2[[#This Row],[Max_Temperature(°C)]]="",_xlfn.XLOOKUP(Table2[[#This Row],[State]],'pivot tables'!$T$2:$T$33,'pivot tables'!$V$2:$V$33),Table2[[#This Row],[Max_Temperature(°C)]])</f>
        <v>26.620999999999999</v>
      </c>
      <c r="X399" s="13">
        <v>12.182</v>
      </c>
      <c r="Y399" s="31">
        <f>IF(Table2[[#This Row],[Min_Temperature(°C)]]="",_xlfn.XLOOKUP(Table2[[#This Row],[State]],'pivot tables'!$T$2:$T$33,'pivot tables'!$W$2:$W$33),Table2[[#This Row],[Min_Temperature(°C)]])</f>
        <v>12.182</v>
      </c>
    </row>
    <row r="400" spans="1:25" x14ac:dyDescent="0.3">
      <c r="A400" s="5" t="s">
        <v>18</v>
      </c>
      <c r="B400" s="4">
        <v>2017</v>
      </c>
      <c r="C400" s="5" t="s">
        <v>705</v>
      </c>
      <c r="D400" s="5" t="str">
        <f>PROPER(TRIM(Table2[[#This Row],[Season]]))</f>
        <v>Whole Year</v>
      </c>
      <c r="E400" s="5" t="str">
        <f>IF(Table2[[#This Row],[Season]]="",_xlfn.XLOOKUP(Table2[[#This Row],[State]],'pivot tables'!$F$3:$F$33,'pivot tables'!$G$3:$G$33),Table2[[#This Row],[Season]])</f>
        <v>Whole Year</v>
      </c>
      <c r="F400" s="5" t="s">
        <v>26</v>
      </c>
      <c r="G400" s="16">
        <v>121</v>
      </c>
      <c r="H400" s="16">
        <f>IF(Table2[[#This Row],[Area(hectare)]]="",IFERROR(Table2[[#This Row],[Production(Tones)]]/Table2[[#This Row],[Yield blanks]],""),Table2[[#This Row],[Area(hectare)]])</f>
        <v>121</v>
      </c>
      <c r="I400" s="16">
        <v>361</v>
      </c>
      <c r="J400" s="16">
        <f>IF(Table2[[#This Row],[Production(Tones)]]="",Table2[[#This Row],[Area Blanks]]*Table2[[#This Row],[Yield]],Table2[[#This Row],[Production(Tones)]])</f>
        <v>361</v>
      </c>
      <c r="K400" s="13">
        <v>4472.3</v>
      </c>
      <c r="L400" s="13">
        <f>IF(Table2[[#This Row],[Annual_Rainfall(mm)]]="",_xlfn.XLOOKUP(Table2[[#This Row],[State]],'pivot tables'!$J$3:$J$32,'pivot tables'!$K$3:$K$32),Table2[[#This Row],[Annual_Rainfall(mm)]])</f>
        <v>4472.3</v>
      </c>
      <c r="M400" s="13" t="str">
        <f>Table2[[#This Row],[Crop]]&amp;Table2[[#This Row],[State]]</f>
        <v>SugarcaneMeghalaya</v>
      </c>
      <c r="N400" s="13">
        <v>19050.240000000002</v>
      </c>
      <c r="O400" s="13">
        <f>IF(Table2[[#This Row],[Fertilizer(kg)]]="",_xlfn.XLOOKUP(Table2[[#This Row],[crop&amp;state]],'pivot tables'!$O$3:$O$151,'pivot tables'!$P$3:$P$151),Table2[[#This Row],[Fertilizer(kg)]])</f>
        <v>19050.240000000002</v>
      </c>
      <c r="P400" s="13">
        <v>45.98</v>
      </c>
      <c r="Q400" s="13">
        <f>IF(Table2[[#This Row],[Pesticide(kg)]]="",_xlfn.XLOOKUP(Table2[[#This Row],[crop&amp;state]],'pivot tables'!$O$3:$O$151,'pivot tables'!$Q$3:$Q$151),Table2[[#This Row],[Pesticide(kg)]])</f>
        <v>45.98</v>
      </c>
      <c r="R400" s="13">
        <v>2.67</v>
      </c>
      <c r="S400" s="13">
        <f>IF(Table2[[#This Row],[Yield]]="",IFERROR(Table2[[#This Row],[Production(Tones)]]/Table2[[#This Row],[Area(hectare)]],""),Table2[[#This Row],[Yield]])</f>
        <v>2.67</v>
      </c>
      <c r="T400" s="13">
        <v>19.494</v>
      </c>
      <c r="U400" s="13">
        <f>IF(Table2[[#This Row],[Avg_Temperature(°C)]]="",IFERROR((Table2[[#This Row],[Max_Temperature(°C)]]+Table2[[#This Row],[Min_Temperature(°C)]])/2,""),Table2[[#This Row],[Avg_Temperature(°C)]])</f>
        <v>19.494</v>
      </c>
      <c r="V400" s="13">
        <v>26.620999999999999</v>
      </c>
      <c r="W400" s="13">
        <f>IF(Table2[[#This Row],[Max_Temperature(°C)]]="",_xlfn.XLOOKUP(Table2[[#This Row],[State]],'pivot tables'!$T$2:$T$33,'pivot tables'!$V$2:$V$33),Table2[[#This Row],[Max_Temperature(°C)]])</f>
        <v>26.620999999999999</v>
      </c>
      <c r="X400" s="13">
        <v>12.182</v>
      </c>
      <c r="Y400" s="31">
        <f>IF(Table2[[#This Row],[Min_Temperature(°C)]]="",_xlfn.XLOOKUP(Table2[[#This Row],[State]],'pivot tables'!$T$2:$T$33,'pivot tables'!$W$2:$W$33),Table2[[#This Row],[Min_Temperature(°C)]])</f>
        <v>12.182</v>
      </c>
    </row>
    <row r="401" spans="1:25" x14ac:dyDescent="0.3">
      <c r="A401" s="5" t="s">
        <v>20</v>
      </c>
      <c r="B401" s="4">
        <v>2017</v>
      </c>
      <c r="C401" s="5" t="s">
        <v>27</v>
      </c>
      <c r="D401" s="5" t="str">
        <f>PROPER(TRIM(Table2[[#This Row],[Season]]))</f>
        <v>Rabi</v>
      </c>
      <c r="E401" s="5" t="str">
        <f>IF(Table2[[#This Row],[Season]]="",_xlfn.XLOOKUP(Table2[[#This Row],[State]],'pivot tables'!$F$3:$F$33,'pivot tables'!$G$3:$G$33),Table2[[#This Row],[Season]])</f>
        <v>Rabi</v>
      </c>
      <c r="F401" s="5" t="s">
        <v>26</v>
      </c>
      <c r="G401" s="16">
        <v>460</v>
      </c>
      <c r="H401" s="16">
        <f>IF(Table2[[#This Row],[Area(hectare)]]="",IFERROR(Table2[[#This Row],[Production(Tones)]]/Table2[[#This Row],[Yield blanks]],""),Table2[[#This Row],[Area(hectare)]])</f>
        <v>460</v>
      </c>
      <c r="I401" s="16">
        <v>887</v>
      </c>
      <c r="J401" s="16">
        <f>IF(Table2[[#This Row],[Production(Tones)]]="",Table2[[#This Row],[Area Blanks]]*Table2[[#This Row],[Yield]],Table2[[#This Row],[Production(Tones)]])</f>
        <v>887</v>
      </c>
      <c r="K401" s="13">
        <v>4472.3</v>
      </c>
      <c r="L401" s="13">
        <f>IF(Table2[[#This Row],[Annual_Rainfall(mm)]]="",_xlfn.XLOOKUP(Table2[[#This Row],[State]],'pivot tables'!$J$3:$J$32,'pivot tables'!$K$3:$K$32),Table2[[#This Row],[Annual_Rainfall(mm)]])</f>
        <v>4472.3</v>
      </c>
      <c r="M401" s="13" t="str">
        <f>Table2[[#This Row],[Crop]]&amp;Table2[[#This Row],[State]]</f>
        <v>WheatMeghalaya</v>
      </c>
      <c r="N401" s="13">
        <v>72422.399999999994</v>
      </c>
      <c r="O401" s="13">
        <f>IF(Table2[[#This Row],[Fertilizer(kg)]]="",_xlfn.XLOOKUP(Table2[[#This Row],[crop&amp;state]],'pivot tables'!$O$3:$O$151,'pivot tables'!$P$3:$P$151),Table2[[#This Row],[Fertilizer(kg)]])</f>
        <v>72422.399999999994</v>
      </c>
      <c r="P401" s="13">
        <v>174.8</v>
      </c>
      <c r="Q401" s="13">
        <f>IF(Table2[[#This Row],[Pesticide(kg)]]="",_xlfn.XLOOKUP(Table2[[#This Row],[crop&amp;state]],'pivot tables'!$O$3:$O$151,'pivot tables'!$Q$3:$Q$151),Table2[[#This Row],[Pesticide(kg)]])</f>
        <v>174.8</v>
      </c>
      <c r="R401" s="13">
        <v>1.6359999999999999</v>
      </c>
      <c r="S401" s="13">
        <f>IF(Table2[[#This Row],[Yield]]="",IFERROR(Table2[[#This Row],[Production(Tones)]]/Table2[[#This Row],[Area(hectare)]],""),Table2[[#This Row],[Yield]])</f>
        <v>1.6359999999999999</v>
      </c>
      <c r="T401" s="13">
        <v>19.494</v>
      </c>
      <c r="U401" s="13">
        <f>IF(Table2[[#This Row],[Avg_Temperature(°C)]]="",IFERROR((Table2[[#This Row],[Max_Temperature(°C)]]+Table2[[#This Row],[Min_Temperature(°C)]])/2,""),Table2[[#This Row],[Avg_Temperature(°C)]])</f>
        <v>19.494</v>
      </c>
      <c r="V401" s="13">
        <v>26.620999999999999</v>
      </c>
      <c r="W401" s="13">
        <f>IF(Table2[[#This Row],[Max_Temperature(°C)]]="",_xlfn.XLOOKUP(Table2[[#This Row],[State]],'pivot tables'!$T$2:$T$33,'pivot tables'!$V$2:$V$33),Table2[[#This Row],[Max_Temperature(°C)]])</f>
        <v>26.620999999999999</v>
      </c>
      <c r="X401" s="13">
        <v>12.182</v>
      </c>
      <c r="Y401" s="31">
        <f>IF(Table2[[#This Row],[Min_Temperature(°C)]]="",_xlfn.XLOOKUP(Table2[[#This Row],[State]],'pivot tables'!$T$2:$T$33,'pivot tables'!$W$2:$W$33),Table2[[#This Row],[Min_Temperature(°C)]])</f>
        <v>12.182</v>
      </c>
    </row>
    <row r="402" spans="1:25" x14ac:dyDescent="0.3">
      <c r="A402" s="5" t="s">
        <v>13</v>
      </c>
      <c r="B402" s="4">
        <v>2017</v>
      </c>
      <c r="C402" s="5" t="s">
        <v>49</v>
      </c>
      <c r="D402" s="5" t="str">
        <f>PROPER(TRIM(Table2[[#This Row],[Season]]))</f>
        <v>Kharif</v>
      </c>
      <c r="E402" s="5" t="str">
        <f>IF(Table2[[#This Row],[Season]]="",_xlfn.XLOOKUP(Table2[[#This Row],[State]],'pivot tables'!$F$3:$F$33,'pivot tables'!$G$3:$G$33),Table2[[#This Row],[Season]])</f>
        <v>Kharif</v>
      </c>
      <c r="F402" s="5" t="s">
        <v>37</v>
      </c>
      <c r="G402" s="16">
        <v>27219</v>
      </c>
      <c r="H402" s="16">
        <f>IF(Table2[[#This Row],[Area(hectare)]]="",IFERROR(Table2[[#This Row],[Production(Tones)]]/Table2[[#This Row],[Yield blanks]],""),Table2[[#This Row],[Area(hectare)]])</f>
        <v>27219</v>
      </c>
      <c r="I402" s="16"/>
      <c r="J402" s="16">
        <f>IF(Table2[[#This Row],[Production(Tones)]]="",Table2[[#This Row],[Area Blanks]]*Table2[[#This Row],[Yield]],Table2[[#This Row],[Production(Tones)]])</f>
        <v>71722.064999999988</v>
      </c>
      <c r="K402" s="13">
        <v>2772.5</v>
      </c>
      <c r="L402" s="13">
        <f>IF(Table2[[#This Row],[Annual_Rainfall(mm)]]="",_xlfn.XLOOKUP(Table2[[#This Row],[State]],'pivot tables'!$J$3:$J$32,'pivot tables'!$K$3:$K$32),Table2[[#This Row],[Annual_Rainfall(mm)]])</f>
        <v>2772.5</v>
      </c>
      <c r="M402" s="13" t="str">
        <f>Table2[[#This Row],[Crop]]&amp;Table2[[#This Row],[State]]</f>
        <v>RiceGoa</v>
      </c>
      <c r="N402" s="13">
        <v>4285359.3600000003</v>
      </c>
      <c r="O402" s="13">
        <f>IF(Table2[[#This Row],[Fertilizer(kg)]]="",_xlfn.XLOOKUP(Table2[[#This Row],[crop&amp;state]],'pivot tables'!$O$3:$O$151,'pivot tables'!$P$3:$P$151),Table2[[#This Row],[Fertilizer(kg)]])</f>
        <v>4285359.3600000003</v>
      </c>
      <c r="P402" s="13">
        <v>10343.219999999999</v>
      </c>
      <c r="Q402" s="13">
        <f>IF(Table2[[#This Row],[Pesticide(kg)]]="",_xlfn.XLOOKUP(Table2[[#This Row],[crop&amp;state]],'pivot tables'!$O$3:$O$151,'pivot tables'!$Q$3:$Q$151),Table2[[#This Row],[Pesticide(kg)]])</f>
        <v>10343.219999999999</v>
      </c>
      <c r="R402" s="13">
        <v>2.6349999999999998</v>
      </c>
      <c r="S402" s="13">
        <f>IF(Table2[[#This Row],[Yield]]="",IFERROR(Table2[[#This Row],[Production(Tones)]]/Table2[[#This Row],[Area(hectare)]],""),Table2[[#This Row],[Yield]])</f>
        <v>2.6349999999999998</v>
      </c>
      <c r="T402" s="13">
        <v>25.288</v>
      </c>
      <c r="U402" s="13">
        <f>IF(Table2[[#This Row],[Avg_Temperature(°C)]]="",IFERROR((Table2[[#This Row],[Max_Temperature(°C)]]+Table2[[#This Row],[Min_Temperature(°C)]])/2,""),Table2[[#This Row],[Avg_Temperature(°C)]])</f>
        <v>25.288</v>
      </c>
      <c r="V402" s="13">
        <v>34.872</v>
      </c>
      <c r="W402" s="13">
        <f>IF(Table2[[#This Row],[Max_Temperature(°C)]]="",_xlfn.XLOOKUP(Table2[[#This Row],[State]],'pivot tables'!$T$2:$T$33,'pivot tables'!$V$2:$V$33),Table2[[#This Row],[Max_Temperature(°C)]])</f>
        <v>34.872</v>
      </c>
      <c r="X402" s="13">
        <v>17.7</v>
      </c>
      <c r="Y402" s="31">
        <f>IF(Table2[[#This Row],[Min_Temperature(°C)]]="",_xlfn.XLOOKUP(Table2[[#This Row],[State]],'pivot tables'!$T$2:$T$33,'pivot tables'!$W$2:$W$33),Table2[[#This Row],[Min_Temperature(°C)]])</f>
        <v>17.7</v>
      </c>
    </row>
    <row r="403" spans="1:25" x14ac:dyDescent="0.3">
      <c r="A403" s="5" t="s">
        <v>13</v>
      </c>
      <c r="B403" s="4">
        <v>2017</v>
      </c>
      <c r="C403" s="5" t="s">
        <v>27</v>
      </c>
      <c r="D403" s="5" t="str">
        <f>PROPER(TRIM(Table2[[#This Row],[Season]]))</f>
        <v>Rabi</v>
      </c>
      <c r="E403" s="5" t="str">
        <f>IF(Table2[[#This Row],[Season]]="",_xlfn.XLOOKUP(Table2[[#This Row],[State]],'pivot tables'!$F$3:$F$33,'pivot tables'!$G$3:$G$33),Table2[[#This Row],[Season]])</f>
        <v>Rabi</v>
      </c>
      <c r="F403" s="5" t="s">
        <v>37</v>
      </c>
      <c r="G403" s="16">
        <v>11301</v>
      </c>
      <c r="H403" s="16">
        <f>IF(Table2[[#This Row],[Area(hectare)]]="",IFERROR(Table2[[#This Row],[Production(Tones)]]/Table2[[#This Row],[Yield blanks]],""),Table2[[#This Row],[Area(hectare)]])</f>
        <v>11301</v>
      </c>
      <c r="I403" s="16">
        <v>31718</v>
      </c>
      <c r="J403" s="16">
        <f>IF(Table2[[#This Row],[Production(Tones)]]="",Table2[[#This Row],[Area Blanks]]*Table2[[#This Row],[Yield]],Table2[[#This Row],[Production(Tones)]])</f>
        <v>31718</v>
      </c>
      <c r="K403" s="13">
        <v>2772.5</v>
      </c>
      <c r="L403" s="13">
        <f>IF(Table2[[#This Row],[Annual_Rainfall(mm)]]="",_xlfn.XLOOKUP(Table2[[#This Row],[State]],'pivot tables'!$J$3:$J$32,'pivot tables'!$K$3:$K$32),Table2[[#This Row],[Annual_Rainfall(mm)]])</f>
        <v>2772.5</v>
      </c>
      <c r="M403" s="13" t="str">
        <f>Table2[[#This Row],[Crop]]&amp;Table2[[#This Row],[State]]</f>
        <v>RiceGoa</v>
      </c>
      <c r="N403" s="13">
        <v>1779229.44</v>
      </c>
      <c r="O403" s="13">
        <f>IF(Table2[[#This Row],[Fertilizer(kg)]]="",_xlfn.XLOOKUP(Table2[[#This Row],[crop&amp;state]],'pivot tables'!$O$3:$O$151,'pivot tables'!$P$3:$P$151),Table2[[#This Row],[Fertilizer(kg)]])</f>
        <v>1779229.44</v>
      </c>
      <c r="P403" s="13">
        <v>4294.38</v>
      </c>
      <c r="Q403" s="13">
        <f>IF(Table2[[#This Row],[Pesticide(kg)]]="",_xlfn.XLOOKUP(Table2[[#This Row],[crop&amp;state]],'pivot tables'!$O$3:$O$151,'pivot tables'!$Q$3:$Q$151),Table2[[#This Row],[Pesticide(kg)]])</f>
        <v>4294.38</v>
      </c>
      <c r="R403" s="13">
        <v>2.855</v>
      </c>
      <c r="S403" s="13">
        <f>IF(Table2[[#This Row],[Yield]]="",IFERROR(Table2[[#This Row],[Production(Tones)]]/Table2[[#This Row],[Area(hectare)]],""),Table2[[#This Row],[Yield]])</f>
        <v>2.855</v>
      </c>
      <c r="T403" s="13">
        <v>25.288</v>
      </c>
      <c r="U403" s="13">
        <f>IF(Table2[[#This Row],[Avg_Temperature(°C)]]="",IFERROR((Table2[[#This Row],[Max_Temperature(°C)]]+Table2[[#This Row],[Min_Temperature(°C)]])/2,""),Table2[[#This Row],[Avg_Temperature(°C)]])</f>
        <v>25.288</v>
      </c>
      <c r="V403" s="13">
        <v>34.872</v>
      </c>
      <c r="W403" s="13">
        <f>IF(Table2[[#This Row],[Max_Temperature(°C)]]="",_xlfn.XLOOKUP(Table2[[#This Row],[State]],'pivot tables'!$T$2:$T$33,'pivot tables'!$V$2:$V$33),Table2[[#This Row],[Max_Temperature(°C)]])</f>
        <v>34.872</v>
      </c>
      <c r="X403" s="13">
        <v>17.7</v>
      </c>
      <c r="Y403" s="31">
        <f>IF(Table2[[#This Row],[Min_Temperature(°C)]]="",_xlfn.XLOOKUP(Table2[[#This Row],[State]],'pivot tables'!$T$2:$T$33,'pivot tables'!$W$2:$W$33),Table2[[#This Row],[Min_Temperature(°C)]])</f>
        <v>17.7</v>
      </c>
    </row>
    <row r="404" spans="1:25" x14ac:dyDescent="0.3">
      <c r="A404" s="5" t="s">
        <v>18</v>
      </c>
      <c r="B404" s="4">
        <v>2017</v>
      </c>
      <c r="C404" s="5" t="s">
        <v>705</v>
      </c>
      <c r="D404" s="5" t="str">
        <f>PROPER(TRIM(Table2[[#This Row],[Season]]))</f>
        <v>Whole Year</v>
      </c>
      <c r="E404" s="5" t="str">
        <f>IF(Table2[[#This Row],[Season]]="",_xlfn.XLOOKUP(Table2[[#This Row],[State]],'pivot tables'!$F$3:$F$33,'pivot tables'!$G$3:$G$33),Table2[[#This Row],[Season]])</f>
        <v>Whole Year</v>
      </c>
      <c r="F404" s="5" t="s">
        <v>37</v>
      </c>
      <c r="G404" s="16">
        <v>910</v>
      </c>
      <c r="H404" s="16">
        <f>IF(Table2[[#This Row],[Area(hectare)]]="",IFERROR(Table2[[#This Row],[Production(Tones)]]/Table2[[#This Row],[Yield blanks]],""),Table2[[#This Row],[Area(hectare)]])</f>
        <v>910</v>
      </c>
      <c r="I404" s="16">
        <v>47160</v>
      </c>
      <c r="J404" s="16">
        <f>IF(Table2[[#This Row],[Production(Tones)]]="",Table2[[#This Row],[Area Blanks]]*Table2[[#This Row],[Yield]],Table2[[#This Row],[Production(Tones)]])</f>
        <v>47160</v>
      </c>
      <c r="K404" s="13">
        <v>2772.5</v>
      </c>
      <c r="L404" s="13">
        <f>IF(Table2[[#This Row],[Annual_Rainfall(mm)]]="",_xlfn.XLOOKUP(Table2[[#This Row],[State]],'pivot tables'!$J$3:$J$32,'pivot tables'!$K$3:$K$32),Table2[[#This Row],[Annual_Rainfall(mm)]])</f>
        <v>2772.5</v>
      </c>
      <c r="M404" s="13" t="str">
        <f>Table2[[#This Row],[Crop]]&amp;Table2[[#This Row],[State]]</f>
        <v>SugarcaneGoa</v>
      </c>
      <c r="N404" s="13">
        <v>143270.39999999999</v>
      </c>
      <c r="O404" s="13">
        <f>IF(Table2[[#This Row],[Fertilizer(kg)]]="",_xlfn.XLOOKUP(Table2[[#This Row],[crop&amp;state]],'pivot tables'!$O$3:$O$151,'pivot tables'!$P$3:$P$151),Table2[[#This Row],[Fertilizer(kg)]])</f>
        <v>143270.39999999999</v>
      </c>
      <c r="P404" s="13">
        <v>345.8</v>
      </c>
      <c r="Q404" s="13">
        <f>IF(Table2[[#This Row],[Pesticide(kg)]]="",_xlfn.XLOOKUP(Table2[[#This Row],[crop&amp;state]],'pivot tables'!$O$3:$O$151,'pivot tables'!$Q$3:$Q$151),Table2[[#This Row],[Pesticide(kg)]])</f>
        <v>345.8</v>
      </c>
      <c r="R404" s="13">
        <v>45.41</v>
      </c>
      <c r="S404" s="13">
        <f>IF(Table2[[#This Row],[Yield]]="",IFERROR(Table2[[#This Row],[Production(Tones)]]/Table2[[#This Row],[Area(hectare)]],""),Table2[[#This Row],[Yield]])</f>
        <v>45.41</v>
      </c>
      <c r="T404" s="13">
        <v>25.288</v>
      </c>
      <c r="U404" s="13">
        <f>IF(Table2[[#This Row],[Avg_Temperature(°C)]]="",IFERROR((Table2[[#This Row],[Max_Temperature(°C)]]+Table2[[#This Row],[Min_Temperature(°C)]])/2,""),Table2[[#This Row],[Avg_Temperature(°C)]])</f>
        <v>25.288</v>
      </c>
      <c r="V404" s="13">
        <v>34.872</v>
      </c>
      <c r="W404" s="13">
        <f>IF(Table2[[#This Row],[Max_Temperature(°C)]]="",_xlfn.XLOOKUP(Table2[[#This Row],[State]],'pivot tables'!$T$2:$T$33,'pivot tables'!$V$2:$V$33),Table2[[#This Row],[Max_Temperature(°C)]])</f>
        <v>34.872</v>
      </c>
      <c r="X404" s="13">
        <v>17.7</v>
      </c>
      <c r="Y404" s="31">
        <f>IF(Table2[[#This Row],[Min_Temperature(°C)]]="",_xlfn.XLOOKUP(Table2[[#This Row],[State]],'pivot tables'!$T$2:$T$33,'pivot tables'!$W$2:$W$33),Table2[[#This Row],[Min_Temperature(°C)]])</f>
        <v>17.7</v>
      </c>
    </row>
    <row r="405" spans="1:25" x14ac:dyDescent="0.3">
      <c r="A405" s="5" t="s">
        <v>22</v>
      </c>
      <c r="B405" s="4">
        <v>2017</v>
      </c>
      <c r="C405" s="5" t="s">
        <v>706</v>
      </c>
      <c r="D405" s="5" t="str">
        <f>PROPER(TRIM(Table2[[#This Row],[Season]]))</f>
        <v/>
      </c>
      <c r="E405" s="5" t="str">
        <f>IF(Table2[[#This Row],[Season]]="",_xlfn.XLOOKUP(Table2[[#This Row],[State]],'pivot tables'!$F$3:$F$33,'pivot tables'!$G$3:$G$33),Table2[[#This Row],[Season]])</f>
        <v>Rabi</v>
      </c>
      <c r="F405" s="5" t="s">
        <v>23</v>
      </c>
      <c r="G405" s="16">
        <v>727642</v>
      </c>
      <c r="H405" s="16">
        <f>IF(Table2[[#This Row],[Area(hectare)]]="",IFERROR(Table2[[#This Row],[Production(Tones)]]/Table2[[#This Row],[Yield blanks]],""),Table2[[#This Row],[Area(hectare)]])</f>
        <v>727642</v>
      </c>
      <c r="I405" s="16">
        <v>1486852</v>
      </c>
      <c r="J405" s="16">
        <f>IF(Table2[[#This Row],[Production(Tones)]]="",Table2[[#This Row],[Area Blanks]]*Table2[[#This Row],[Yield]],Table2[[#This Row],[Production(Tones)]])</f>
        <v>1486852</v>
      </c>
      <c r="K405" s="13">
        <v>1111.7</v>
      </c>
      <c r="L405" s="13">
        <f>IF(Table2[[#This Row],[Annual_Rainfall(mm)]]="",_xlfn.XLOOKUP(Table2[[#This Row],[State]],'pivot tables'!$J$3:$J$32,'pivot tables'!$K$3:$K$32),Table2[[#This Row],[Annual_Rainfall(mm)]])</f>
        <v>1111.7</v>
      </c>
      <c r="M405" s="13" t="str">
        <f>Table2[[#This Row],[Crop]]&amp;Table2[[#This Row],[State]]</f>
        <v>RagiKarnataka</v>
      </c>
      <c r="N405" s="13">
        <v>114559956.5</v>
      </c>
      <c r="O405" s="13">
        <f>IF(Table2[[#This Row],[Fertilizer(kg)]]="",_xlfn.XLOOKUP(Table2[[#This Row],[crop&amp;state]],'pivot tables'!$O$3:$O$151,'pivot tables'!$P$3:$P$151),Table2[[#This Row],[Fertilizer(kg)]])</f>
        <v>114559956.5</v>
      </c>
      <c r="P405" s="13">
        <v>276503.96000000002</v>
      </c>
      <c r="Q405" s="13">
        <f>IF(Table2[[#This Row],[Pesticide(kg)]]="",_xlfn.XLOOKUP(Table2[[#This Row],[crop&amp;state]],'pivot tables'!$O$3:$O$151,'pivot tables'!$Q$3:$Q$151),Table2[[#This Row],[Pesticide(kg)]])</f>
        <v>276503.96000000002</v>
      </c>
      <c r="R405" s="13">
        <v>1.927</v>
      </c>
      <c r="S405" s="13">
        <f>IF(Table2[[#This Row],[Yield]]="",IFERROR(Table2[[#This Row],[Production(Tones)]]/Table2[[#This Row],[Area(hectare)]],""),Table2[[#This Row],[Yield]])</f>
        <v>1.927</v>
      </c>
      <c r="T405" s="13">
        <v>25.681999999999999</v>
      </c>
      <c r="U405" s="13">
        <f>IF(Table2[[#This Row],[Avg_Temperature(°C)]]="",IFERROR((Table2[[#This Row],[Max_Temperature(°C)]]+Table2[[#This Row],[Min_Temperature(°C)]])/2,""),Table2[[#This Row],[Avg_Temperature(°C)]])</f>
        <v>25.681999999999999</v>
      </c>
      <c r="V405" s="13">
        <v>35.969000000000001</v>
      </c>
      <c r="W405" s="13">
        <f>IF(Table2[[#This Row],[Max_Temperature(°C)]]="",_xlfn.XLOOKUP(Table2[[#This Row],[State]],'pivot tables'!$T$2:$T$33,'pivot tables'!$V$2:$V$33),Table2[[#This Row],[Max_Temperature(°C)]])</f>
        <v>35.969000000000001</v>
      </c>
      <c r="X405" s="13">
        <v>16.843</v>
      </c>
      <c r="Y405" s="31">
        <f>IF(Table2[[#This Row],[Min_Temperature(°C)]]="",_xlfn.XLOOKUP(Table2[[#This Row],[State]],'pivot tables'!$T$2:$T$33,'pivot tables'!$W$2:$W$33),Table2[[#This Row],[Min_Temperature(°C)]])</f>
        <v>16.843</v>
      </c>
    </row>
    <row r="406" spans="1:25" x14ac:dyDescent="0.3">
      <c r="A406" s="5" t="s">
        <v>22</v>
      </c>
      <c r="B406" s="4">
        <v>2017</v>
      </c>
      <c r="C406" s="5" t="s">
        <v>27</v>
      </c>
      <c r="D406" s="5" t="str">
        <f>PROPER(TRIM(Table2[[#This Row],[Season]]))</f>
        <v>Rabi</v>
      </c>
      <c r="E406" s="5" t="str">
        <f>IF(Table2[[#This Row],[Season]]="",_xlfn.XLOOKUP(Table2[[#This Row],[State]],'pivot tables'!$F$3:$F$33,'pivot tables'!$G$3:$G$33),Table2[[#This Row],[Season]])</f>
        <v>Rabi</v>
      </c>
      <c r="F406" s="5" t="s">
        <v>23</v>
      </c>
      <c r="G406" s="16">
        <v>42291</v>
      </c>
      <c r="H406" s="16">
        <f>IF(Table2[[#This Row],[Area(hectare)]]="",IFERROR(Table2[[#This Row],[Production(Tones)]]/Table2[[#This Row],[Yield blanks]],""),Table2[[#This Row],[Area(hectare)]])</f>
        <v>42291</v>
      </c>
      <c r="I406" s="16">
        <v>67706</v>
      </c>
      <c r="J406" s="16">
        <f>IF(Table2[[#This Row],[Production(Tones)]]="",Table2[[#This Row],[Area Blanks]]*Table2[[#This Row],[Yield]],Table2[[#This Row],[Production(Tones)]])</f>
        <v>67706</v>
      </c>
      <c r="K406" s="13">
        <v>1111.7</v>
      </c>
      <c r="L406" s="13">
        <f>IF(Table2[[#This Row],[Annual_Rainfall(mm)]]="",_xlfn.XLOOKUP(Table2[[#This Row],[State]],'pivot tables'!$J$3:$J$32,'pivot tables'!$K$3:$K$32),Table2[[#This Row],[Annual_Rainfall(mm)]])</f>
        <v>1111.7</v>
      </c>
      <c r="M406" s="13" t="str">
        <f>Table2[[#This Row],[Crop]]&amp;Table2[[#This Row],[State]]</f>
        <v>RagiKarnataka</v>
      </c>
      <c r="N406" s="13">
        <v>6658295.04</v>
      </c>
      <c r="O406" s="13">
        <f>IF(Table2[[#This Row],[Fertilizer(kg)]]="",_xlfn.XLOOKUP(Table2[[#This Row],[crop&amp;state]],'pivot tables'!$O$3:$O$151,'pivot tables'!$P$3:$P$151),Table2[[#This Row],[Fertilizer(kg)]])</f>
        <v>6658295.04</v>
      </c>
      <c r="P406" s="13">
        <v>16070.58</v>
      </c>
      <c r="Q406" s="13">
        <f>IF(Table2[[#This Row],[Pesticide(kg)]]="",_xlfn.XLOOKUP(Table2[[#This Row],[crop&amp;state]],'pivot tables'!$O$3:$O$151,'pivot tables'!$Q$3:$Q$151),Table2[[#This Row],[Pesticide(kg)]])</f>
        <v>16070.58</v>
      </c>
      <c r="R406" s="13">
        <v>1.6850000000000001</v>
      </c>
      <c r="S406" s="13">
        <f>IF(Table2[[#This Row],[Yield]]="",IFERROR(Table2[[#This Row],[Production(Tones)]]/Table2[[#This Row],[Area(hectare)]],""),Table2[[#This Row],[Yield]])</f>
        <v>1.6850000000000001</v>
      </c>
      <c r="T406" s="13">
        <v>25.681999999999999</v>
      </c>
      <c r="U406" s="13">
        <f>IF(Table2[[#This Row],[Avg_Temperature(°C)]]="",IFERROR((Table2[[#This Row],[Max_Temperature(°C)]]+Table2[[#This Row],[Min_Temperature(°C)]])/2,""),Table2[[#This Row],[Avg_Temperature(°C)]])</f>
        <v>25.681999999999999</v>
      </c>
      <c r="V406" s="13">
        <v>35.969000000000001</v>
      </c>
      <c r="W406" s="13">
        <f>IF(Table2[[#This Row],[Max_Temperature(°C)]]="",_xlfn.XLOOKUP(Table2[[#This Row],[State]],'pivot tables'!$T$2:$T$33,'pivot tables'!$V$2:$V$33),Table2[[#This Row],[Max_Temperature(°C)]])</f>
        <v>35.969000000000001</v>
      </c>
      <c r="X406" s="13">
        <v>16.843</v>
      </c>
      <c r="Y406" s="31">
        <f>IF(Table2[[#This Row],[Min_Temperature(°C)]]="",_xlfn.XLOOKUP(Table2[[#This Row],[State]],'pivot tables'!$T$2:$T$33,'pivot tables'!$W$2:$W$33),Table2[[#This Row],[Min_Temperature(°C)]])</f>
        <v>16.843</v>
      </c>
    </row>
    <row r="407" spans="1:25" x14ac:dyDescent="0.3">
      <c r="A407" s="5" t="s">
        <v>22</v>
      </c>
      <c r="B407" s="4">
        <v>2017</v>
      </c>
      <c r="C407" s="5" t="s">
        <v>120</v>
      </c>
      <c r="D407" s="5" t="str">
        <f>PROPER(TRIM(Table2[[#This Row],[Season]]))</f>
        <v>Summer</v>
      </c>
      <c r="E407" s="5" t="str">
        <f>IF(Table2[[#This Row],[Season]]="",_xlfn.XLOOKUP(Table2[[#This Row],[State]],'pivot tables'!$F$3:$F$33,'pivot tables'!$G$3:$G$33),Table2[[#This Row],[Season]])</f>
        <v>Summer</v>
      </c>
      <c r="F407" s="5" t="s">
        <v>23</v>
      </c>
      <c r="G407" s="16">
        <v>7902</v>
      </c>
      <c r="H407" s="16">
        <f>IF(Table2[[#This Row],[Area(hectare)]]="",IFERROR(Table2[[#This Row],[Production(Tones)]]/Table2[[#This Row],[Yield blanks]],""),Table2[[#This Row],[Area(hectare)]])</f>
        <v>7902</v>
      </c>
      <c r="I407" s="16" t="s">
        <v>208</v>
      </c>
      <c r="J407" s="16" t="str">
        <f>IF(Table2[[#This Row],[Production(Tones)]]="",Table2[[#This Row],[Area Blanks]]*Table2[[#This Row],[Yield]],Table2[[#This Row],[Production(Tones)]])</f>
        <v>13,734</v>
      </c>
      <c r="K407" s="13">
        <v>1111.7</v>
      </c>
      <c r="L407" s="13">
        <f>IF(Table2[[#This Row],[Annual_Rainfall(mm)]]="",_xlfn.XLOOKUP(Table2[[#This Row],[State]],'pivot tables'!$J$3:$J$32,'pivot tables'!$K$3:$K$32),Table2[[#This Row],[Annual_Rainfall(mm)]])</f>
        <v>1111.7</v>
      </c>
      <c r="M407" s="13" t="str">
        <f>Table2[[#This Row],[Crop]]&amp;Table2[[#This Row],[State]]</f>
        <v>RagiKarnataka</v>
      </c>
      <c r="N407" s="13">
        <v>1244090.8799999999</v>
      </c>
      <c r="O407" s="13">
        <f>IF(Table2[[#This Row],[Fertilizer(kg)]]="",_xlfn.XLOOKUP(Table2[[#This Row],[crop&amp;state]],'pivot tables'!$O$3:$O$151,'pivot tables'!$P$3:$P$151),Table2[[#This Row],[Fertilizer(kg)]])</f>
        <v>1244090.8799999999</v>
      </c>
      <c r="P407" s="13">
        <v>3002.76</v>
      </c>
      <c r="Q407" s="13">
        <f>IF(Table2[[#This Row],[Pesticide(kg)]]="",_xlfn.XLOOKUP(Table2[[#This Row],[crop&amp;state]],'pivot tables'!$O$3:$O$151,'pivot tables'!$Q$3:$Q$151),Table2[[#This Row],[Pesticide(kg)]])</f>
        <v>3002.76</v>
      </c>
      <c r="R407" s="13">
        <v>1.7909999999999999</v>
      </c>
      <c r="S407" s="13">
        <f>IF(Table2[[#This Row],[Yield]]="",IFERROR(Table2[[#This Row],[Production(Tones)]]/Table2[[#This Row],[Area(hectare)]],""),Table2[[#This Row],[Yield]])</f>
        <v>1.7909999999999999</v>
      </c>
      <c r="T407" s="13">
        <v>25.681999999999999</v>
      </c>
      <c r="U407" s="13">
        <f>IF(Table2[[#This Row],[Avg_Temperature(°C)]]="",IFERROR((Table2[[#This Row],[Max_Temperature(°C)]]+Table2[[#This Row],[Min_Temperature(°C)]])/2,""),Table2[[#This Row],[Avg_Temperature(°C)]])</f>
        <v>25.681999999999999</v>
      </c>
      <c r="V407" s="13">
        <v>35.969000000000001</v>
      </c>
      <c r="W407" s="13">
        <f>IF(Table2[[#This Row],[Max_Temperature(°C)]]="",_xlfn.XLOOKUP(Table2[[#This Row],[State]],'pivot tables'!$T$2:$T$33,'pivot tables'!$V$2:$V$33),Table2[[#This Row],[Max_Temperature(°C)]])</f>
        <v>35.969000000000001</v>
      </c>
      <c r="X407" s="13">
        <v>16.843</v>
      </c>
      <c r="Y407" s="31">
        <f>IF(Table2[[#This Row],[Min_Temperature(°C)]]="",_xlfn.XLOOKUP(Table2[[#This Row],[State]],'pivot tables'!$T$2:$T$33,'pivot tables'!$W$2:$W$33),Table2[[#This Row],[Min_Temperature(°C)]])</f>
        <v>16.843</v>
      </c>
    </row>
    <row r="408" spans="1:25" x14ac:dyDescent="0.3">
      <c r="A408" s="5" t="s">
        <v>13</v>
      </c>
      <c r="B408" s="4">
        <v>2017</v>
      </c>
      <c r="C408" s="5" t="s">
        <v>49</v>
      </c>
      <c r="D408" s="5" t="str">
        <f>PROPER(TRIM(Table2[[#This Row],[Season]]))</f>
        <v>Kharif</v>
      </c>
      <c r="E408" s="5" t="str">
        <f>IF(Table2[[#This Row],[Season]]="",_xlfn.XLOOKUP(Table2[[#This Row],[State]],'pivot tables'!$F$3:$F$33,'pivot tables'!$G$3:$G$33),Table2[[#This Row],[Season]])</f>
        <v>Kharif</v>
      </c>
      <c r="F408" s="5" t="s">
        <v>23</v>
      </c>
      <c r="G408" s="16" t="s">
        <v>210</v>
      </c>
      <c r="H408" s="16" t="str">
        <f>IF(Table2[[#This Row],[Area(hectare)]]="",IFERROR(Table2[[#This Row],[Production(Tones)]]/Table2[[#This Row],[Yield blanks]],""),Table2[[#This Row],[Area(hectare)]])</f>
        <v>737,547</v>
      </c>
      <c r="I408" s="16">
        <v>2123100</v>
      </c>
      <c r="J408" s="16">
        <f>IF(Table2[[#This Row],[Production(Tones)]]="",Table2[[#This Row],[Area Blanks]]*Table2[[#This Row],[Yield]],Table2[[#This Row],[Production(Tones)]])</f>
        <v>2123100</v>
      </c>
      <c r="K408" s="13">
        <v>1111.7</v>
      </c>
      <c r="L408" s="13">
        <f>IF(Table2[[#This Row],[Annual_Rainfall(mm)]]="",_xlfn.XLOOKUP(Table2[[#This Row],[State]],'pivot tables'!$J$3:$J$32,'pivot tables'!$K$3:$K$32),Table2[[#This Row],[Annual_Rainfall(mm)]])</f>
        <v>1111.7</v>
      </c>
      <c r="M408" s="13" t="str">
        <f>Table2[[#This Row],[Crop]]&amp;Table2[[#This Row],[State]]</f>
        <v>RiceKarnataka</v>
      </c>
      <c r="N408" s="13">
        <v>116119399.7</v>
      </c>
      <c r="O408" s="13">
        <f>IF(Table2[[#This Row],[Fertilizer(kg)]]="",_xlfn.XLOOKUP(Table2[[#This Row],[crop&amp;state]],'pivot tables'!$O$3:$O$151,'pivot tables'!$P$3:$P$151),Table2[[#This Row],[Fertilizer(kg)]])</f>
        <v>116119399.7</v>
      </c>
      <c r="P408" s="13">
        <v>280267.86</v>
      </c>
      <c r="Q408" s="13">
        <f>IF(Table2[[#This Row],[Pesticide(kg)]]="",_xlfn.XLOOKUP(Table2[[#This Row],[crop&amp;state]],'pivot tables'!$O$3:$O$151,'pivot tables'!$Q$3:$Q$151),Table2[[#This Row],[Pesticide(kg)]])</f>
        <v>280267.86</v>
      </c>
      <c r="R408" s="13">
        <v>2.9</v>
      </c>
      <c r="S408" s="13">
        <f>IF(Table2[[#This Row],[Yield]]="",IFERROR(Table2[[#This Row],[Production(Tones)]]/Table2[[#This Row],[Area(hectare)]],""),Table2[[#This Row],[Yield]])</f>
        <v>2.9</v>
      </c>
      <c r="T408" s="13" t="s">
        <v>211</v>
      </c>
      <c r="U408" s="13" t="str">
        <f>IF(Table2[[#This Row],[Avg_Temperature(°C)]]="",IFERROR((Table2[[#This Row],[Max_Temperature(°C)]]+Table2[[#This Row],[Min_Temperature(°C)]])/2,""),Table2[[#This Row],[Avg_Temperature(°C)]])</f>
        <v>25.68</v>
      </c>
      <c r="V408" s="13">
        <v>35.969000000000001</v>
      </c>
      <c r="W408" s="13">
        <f>IF(Table2[[#This Row],[Max_Temperature(°C)]]="",_xlfn.XLOOKUP(Table2[[#This Row],[State]],'pivot tables'!$T$2:$T$33,'pivot tables'!$V$2:$V$33),Table2[[#This Row],[Max_Temperature(°C)]])</f>
        <v>35.969000000000001</v>
      </c>
      <c r="X408" s="13">
        <v>16.843</v>
      </c>
      <c r="Y408" s="31">
        <f>IF(Table2[[#This Row],[Min_Temperature(°C)]]="",_xlfn.XLOOKUP(Table2[[#This Row],[State]],'pivot tables'!$T$2:$T$33,'pivot tables'!$W$2:$W$33),Table2[[#This Row],[Min_Temperature(°C)]])</f>
        <v>16.843</v>
      </c>
    </row>
    <row r="409" spans="1:25" x14ac:dyDescent="0.3">
      <c r="A409" s="5" t="s">
        <v>13</v>
      </c>
      <c r="B409" s="4">
        <v>2017</v>
      </c>
      <c r="C409" s="5" t="s">
        <v>27</v>
      </c>
      <c r="D409" s="5" t="str">
        <f>PROPER(TRIM(Table2[[#This Row],[Season]]))</f>
        <v>Rabi</v>
      </c>
      <c r="E409" s="5" t="str">
        <f>IF(Table2[[#This Row],[Season]]="",_xlfn.XLOOKUP(Table2[[#This Row],[State]],'pivot tables'!$F$3:$F$33,'pivot tables'!$G$3:$G$33),Table2[[#This Row],[Season]])</f>
        <v>Rabi</v>
      </c>
      <c r="F409" s="5" t="s">
        <v>23</v>
      </c>
      <c r="G409" s="16">
        <v>30634</v>
      </c>
      <c r="H409" s="16">
        <f>IF(Table2[[#This Row],[Area(hectare)]]="",IFERROR(Table2[[#This Row],[Production(Tones)]]/Table2[[#This Row],[Yield blanks]],""),Table2[[#This Row],[Area(hectare)]])</f>
        <v>30634</v>
      </c>
      <c r="I409" s="16">
        <v>81726</v>
      </c>
      <c r="J409" s="16">
        <f>IF(Table2[[#This Row],[Production(Tones)]]="",Table2[[#This Row],[Area Blanks]]*Table2[[#This Row],[Yield]],Table2[[#This Row],[Production(Tones)]])</f>
        <v>81726</v>
      </c>
      <c r="K409" s="13">
        <v>1111.7</v>
      </c>
      <c r="L409" s="13">
        <f>IF(Table2[[#This Row],[Annual_Rainfall(mm)]]="",_xlfn.XLOOKUP(Table2[[#This Row],[State]],'pivot tables'!$J$3:$J$32,'pivot tables'!$K$3:$K$32),Table2[[#This Row],[Annual_Rainfall(mm)]])</f>
        <v>1111.7</v>
      </c>
      <c r="M409" s="13" t="str">
        <f>Table2[[#This Row],[Crop]]&amp;Table2[[#This Row],[State]]</f>
        <v>RiceKarnataka</v>
      </c>
      <c r="N409" s="13">
        <v>4823016.96</v>
      </c>
      <c r="O409" s="13">
        <f>IF(Table2[[#This Row],[Fertilizer(kg)]]="",_xlfn.XLOOKUP(Table2[[#This Row],[crop&amp;state]],'pivot tables'!$O$3:$O$151,'pivot tables'!$P$3:$P$151),Table2[[#This Row],[Fertilizer(kg)]])</f>
        <v>4823016.96</v>
      </c>
      <c r="P409" s="13">
        <v>11640.92</v>
      </c>
      <c r="Q409" s="13">
        <f>IF(Table2[[#This Row],[Pesticide(kg)]]="",_xlfn.XLOOKUP(Table2[[#This Row],[crop&amp;state]],'pivot tables'!$O$3:$O$151,'pivot tables'!$Q$3:$Q$151),Table2[[#This Row],[Pesticide(kg)]])</f>
        <v>11640.92</v>
      </c>
      <c r="R409" s="13"/>
      <c r="S409" s="13">
        <f>IF(Table2[[#This Row],[Yield]]="",IFERROR(Table2[[#This Row],[Production(Tones)]]/Table2[[#This Row],[Area(hectare)]],""),Table2[[#This Row],[Yield]])</f>
        <v>2.667820069204152</v>
      </c>
      <c r="T409" s="13">
        <v>25.681999999999999</v>
      </c>
      <c r="U409" s="13">
        <f>IF(Table2[[#This Row],[Avg_Temperature(°C)]]="",IFERROR((Table2[[#This Row],[Max_Temperature(°C)]]+Table2[[#This Row],[Min_Temperature(°C)]])/2,""),Table2[[#This Row],[Avg_Temperature(°C)]])</f>
        <v>25.681999999999999</v>
      </c>
      <c r="V409" s="13">
        <v>35.969000000000001</v>
      </c>
      <c r="W409" s="13">
        <f>IF(Table2[[#This Row],[Max_Temperature(°C)]]="",_xlfn.XLOOKUP(Table2[[#This Row],[State]],'pivot tables'!$T$2:$T$33,'pivot tables'!$V$2:$V$33),Table2[[#This Row],[Max_Temperature(°C)]])</f>
        <v>35.969000000000001</v>
      </c>
      <c r="X409" s="13">
        <v>16.843</v>
      </c>
      <c r="Y409" s="31">
        <f>IF(Table2[[#This Row],[Min_Temperature(°C)]]="",_xlfn.XLOOKUP(Table2[[#This Row],[State]],'pivot tables'!$T$2:$T$33,'pivot tables'!$W$2:$W$33),Table2[[#This Row],[Min_Temperature(°C)]])</f>
        <v>16.843</v>
      </c>
    </row>
    <row r="410" spans="1:25" x14ac:dyDescent="0.3">
      <c r="A410" s="5" t="s">
        <v>13</v>
      </c>
      <c r="B410" s="4">
        <v>2017</v>
      </c>
      <c r="C410" s="5" t="s">
        <v>120</v>
      </c>
      <c r="D410" s="5" t="str">
        <f>PROPER(TRIM(Table2[[#This Row],[Season]]))</f>
        <v>Summer</v>
      </c>
      <c r="E410" s="5" t="str">
        <f>IF(Table2[[#This Row],[Season]]="",_xlfn.XLOOKUP(Table2[[#This Row],[State]],'pivot tables'!$F$3:$F$33,'pivot tables'!$G$3:$G$33),Table2[[#This Row],[Season]])</f>
        <v>Summer</v>
      </c>
      <c r="F410" s="5" t="s">
        <v>23</v>
      </c>
      <c r="G410" s="16">
        <v>224744</v>
      </c>
      <c r="H410" s="16">
        <f>IF(Table2[[#This Row],[Area(hectare)]]="",IFERROR(Table2[[#This Row],[Production(Tones)]]/Table2[[#This Row],[Yield blanks]],""),Table2[[#This Row],[Area(hectare)]])</f>
        <v>224744</v>
      </c>
      <c r="I410" s="16">
        <v>702645</v>
      </c>
      <c r="J410" s="16">
        <f>IF(Table2[[#This Row],[Production(Tones)]]="",Table2[[#This Row],[Area Blanks]]*Table2[[#This Row],[Yield]],Table2[[#This Row],[Production(Tones)]])</f>
        <v>702645</v>
      </c>
      <c r="K410" s="13"/>
      <c r="L410" s="13">
        <f>IF(Table2[[#This Row],[Annual_Rainfall(mm)]]="",_xlfn.XLOOKUP(Table2[[#This Row],[State]],'pivot tables'!$J$3:$J$32,'pivot tables'!$K$3:$K$32),Table2[[#This Row],[Annual_Rainfall(mm)]])</f>
        <v>1207.2793925925903</v>
      </c>
      <c r="M410" s="13" t="str">
        <f>Table2[[#This Row],[Crop]]&amp;Table2[[#This Row],[State]]</f>
        <v>RiceKarnataka</v>
      </c>
      <c r="N410" s="13">
        <v>35383695.359999999</v>
      </c>
      <c r="O410" s="13">
        <f>IF(Table2[[#This Row],[Fertilizer(kg)]]="",_xlfn.XLOOKUP(Table2[[#This Row],[crop&amp;state]],'pivot tables'!$O$3:$O$151,'pivot tables'!$P$3:$P$151),Table2[[#This Row],[Fertilizer(kg)]])</f>
        <v>35383695.359999999</v>
      </c>
      <c r="P410" s="13">
        <v>85402.72</v>
      </c>
      <c r="Q410" s="13">
        <f>IF(Table2[[#This Row],[Pesticide(kg)]]="",_xlfn.XLOOKUP(Table2[[#This Row],[crop&amp;state]],'pivot tables'!$O$3:$O$151,'pivot tables'!$Q$3:$Q$151),Table2[[#This Row],[Pesticide(kg)]])</f>
        <v>85402.72</v>
      </c>
      <c r="R410" s="13">
        <v>3.0640000000000001</v>
      </c>
      <c r="S410" s="13">
        <f>IF(Table2[[#This Row],[Yield]]="",IFERROR(Table2[[#This Row],[Production(Tones)]]/Table2[[#This Row],[Area(hectare)]],""),Table2[[#This Row],[Yield]])</f>
        <v>3.0640000000000001</v>
      </c>
      <c r="T410" s="13">
        <v>25.681999999999999</v>
      </c>
      <c r="U410" s="13">
        <f>IF(Table2[[#This Row],[Avg_Temperature(°C)]]="",IFERROR((Table2[[#This Row],[Max_Temperature(°C)]]+Table2[[#This Row],[Min_Temperature(°C)]])/2,""),Table2[[#This Row],[Avg_Temperature(°C)]])</f>
        <v>25.681999999999999</v>
      </c>
      <c r="V410" s="13">
        <v>35.969000000000001</v>
      </c>
      <c r="W410" s="13">
        <f>IF(Table2[[#This Row],[Max_Temperature(°C)]]="",_xlfn.XLOOKUP(Table2[[#This Row],[State]],'pivot tables'!$T$2:$T$33,'pivot tables'!$V$2:$V$33),Table2[[#This Row],[Max_Temperature(°C)]])</f>
        <v>35.969000000000001</v>
      </c>
      <c r="X410" s="13">
        <v>16.843</v>
      </c>
      <c r="Y410" s="31">
        <f>IF(Table2[[#This Row],[Min_Temperature(°C)]]="",_xlfn.XLOOKUP(Table2[[#This Row],[State]],'pivot tables'!$T$2:$T$33,'pivot tables'!$W$2:$W$33),Table2[[#This Row],[Min_Temperature(°C)]])</f>
        <v>16.843</v>
      </c>
    </row>
    <row r="411" spans="1:25" x14ac:dyDescent="0.3">
      <c r="A411" s="5" t="s">
        <v>18</v>
      </c>
      <c r="B411" s="4">
        <v>2017</v>
      </c>
      <c r="C411" s="5" t="s">
        <v>705</v>
      </c>
      <c r="D411" s="5" t="str">
        <f>PROPER(TRIM(Table2[[#This Row],[Season]]))</f>
        <v>Whole Year</v>
      </c>
      <c r="E411" s="5" t="str">
        <f>IF(Table2[[#This Row],[Season]]="",_xlfn.XLOOKUP(Table2[[#This Row],[State]],'pivot tables'!$F$3:$F$33,'pivot tables'!$G$3:$G$33),Table2[[#This Row],[Season]])</f>
        <v>Whole Year</v>
      </c>
      <c r="F411" s="5" t="s">
        <v>23</v>
      </c>
      <c r="G411" s="16">
        <v>400000</v>
      </c>
      <c r="H411" s="16">
        <f>IF(Table2[[#This Row],[Area(hectare)]]="",IFERROR(Table2[[#This Row],[Production(Tones)]]/Table2[[#This Row],[Yield blanks]],""),Table2[[#This Row],[Area(hectare)]])</f>
        <v>400000</v>
      </c>
      <c r="I411" s="16">
        <v>37460951</v>
      </c>
      <c r="J411" s="16">
        <f>IF(Table2[[#This Row],[Production(Tones)]]="",Table2[[#This Row],[Area Blanks]]*Table2[[#This Row],[Yield]],Table2[[#This Row],[Production(Tones)]])</f>
        <v>37460951</v>
      </c>
      <c r="K411" s="13">
        <v>1111.7</v>
      </c>
      <c r="L411" s="13">
        <f>IF(Table2[[#This Row],[Annual_Rainfall(mm)]]="",_xlfn.XLOOKUP(Table2[[#This Row],[State]],'pivot tables'!$J$3:$J$32,'pivot tables'!$K$3:$K$32),Table2[[#This Row],[Annual_Rainfall(mm)]])</f>
        <v>1111.7</v>
      </c>
      <c r="M411" s="13" t="str">
        <f>Table2[[#This Row],[Crop]]&amp;Table2[[#This Row],[State]]</f>
        <v>SugarcaneKarnataka</v>
      </c>
      <c r="N411" s="13">
        <v>62976000</v>
      </c>
      <c r="O411" s="13">
        <f>IF(Table2[[#This Row],[Fertilizer(kg)]]="",_xlfn.XLOOKUP(Table2[[#This Row],[crop&amp;state]],'pivot tables'!$O$3:$O$151,'pivot tables'!$P$3:$P$151),Table2[[#This Row],[Fertilizer(kg)]])</f>
        <v>62976000</v>
      </c>
      <c r="P411" s="13">
        <v>152000</v>
      </c>
      <c r="Q411" s="13">
        <f>IF(Table2[[#This Row],[Pesticide(kg)]]="",_xlfn.XLOOKUP(Table2[[#This Row],[crop&amp;state]],'pivot tables'!$O$3:$O$151,'pivot tables'!$Q$3:$Q$151),Table2[[#This Row],[Pesticide(kg)]])</f>
        <v>152000</v>
      </c>
      <c r="R411" s="13">
        <v>91.9</v>
      </c>
      <c r="S411" s="13">
        <f>IF(Table2[[#This Row],[Yield]]="",IFERROR(Table2[[#This Row],[Production(Tones)]]/Table2[[#This Row],[Area(hectare)]],""),Table2[[#This Row],[Yield]])</f>
        <v>91.9</v>
      </c>
      <c r="T411" s="13">
        <v>25.681999999999999</v>
      </c>
      <c r="U411" s="13">
        <f>IF(Table2[[#This Row],[Avg_Temperature(°C)]]="",IFERROR((Table2[[#This Row],[Max_Temperature(°C)]]+Table2[[#This Row],[Min_Temperature(°C)]])/2,""),Table2[[#This Row],[Avg_Temperature(°C)]])</f>
        <v>25.681999999999999</v>
      </c>
      <c r="V411" s="13">
        <v>35.969000000000001</v>
      </c>
      <c r="W411" s="13">
        <f>IF(Table2[[#This Row],[Max_Temperature(°C)]]="",_xlfn.XLOOKUP(Table2[[#This Row],[State]],'pivot tables'!$T$2:$T$33,'pivot tables'!$V$2:$V$33),Table2[[#This Row],[Max_Temperature(°C)]])</f>
        <v>35.969000000000001</v>
      </c>
      <c r="X411" s="13">
        <v>16.843</v>
      </c>
      <c r="Y411" s="31">
        <f>IF(Table2[[#This Row],[Min_Temperature(°C)]]="",_xlfn.XLOOKUP(Table2[[#This Row],[State]],'pivot tables'!$T$2:$T$33,'pivot tables'!$W$2:$W$33),Table2[[#This Row],[Min_Temperature(°C)]])</f>
        <v>16.843</v>
      </c>
    </row>
    <row r="412" spans="1:25" x14ac:dyDescent="0.3">
      <c r="A412" s="5" t="s">
        <v>31</v>
      </c>
      <c r="B412" s="4">
        <v>2017</v>
      </c>
      <c r="C412" s="5" t="s">
        <v>49</v>
      </c>
      <c r="D412" s="5" t="str">
        <f>PROPER(TRIM(Table2[[#This Row],[Season]]))</f>
        <v>Kharif</v>
      </c>
      <c r="E412" s="5" t="str">
        <f>IF(Table2[[#This Row],[Season]]="",_xlfn.XLOOKUP(Table2[[#This Row],[State]],'pivot tables'!$F$3:$F$33,'pivot tables'!$G$3:$G$33),Table2[[#This Row],[Season]])</f>
        <v>Kharif</v>
      </c>
      <c r="F412" s="5" t="s">
        <v>23</v>
      </c>
      <c r="G412" s="16">
        <v>111388</v>
      </c>
      <c r="H412" s="16">
        <f>IF(Table2[[#This Row],[Area(hectare)]]="",IFERROR(Table2[[#This Row],[Production(Tones)]]/Table2[[#This Row],[Yield blanks]],""),Table2[[#This Row],[Area(hectare)]])</f>
        <v>111388</v>
      </c>
      <c r="I412" s="16">
        <v>112325</v>
      </c>
      <c r="J412" s="16">
        <f>IF(Table2[[#This Row],[Production(Tones)]]="",Table2[[#This Row],[Area Blanks]]*Table2[[#This Row],[Yield]],Table2[[#This Row],[Production(Tones)]])</f>
        <v>112325</v>
      </c>
      <c r="K412" s="13">
        <v>1111.7</v>
      </c>
      <c r="L412" s="13">
        <f>IF(Table2[[#This Row],[Annual_Rainfall(mm)]]="",_xlfn.XLOOKUP(Table2[[#This Row],[State]],'pivot tables'!$J$3:$J$32,'pivot tables'!$K$3:$K$32),Table2[[#This Row],[Annual_Rainfall(mm)]])</f>
        <v>1111.7</v>
      </c>
      <c r="M412" s="13" t="str">
        <f>Table2[[#This Row],[Crop]]&amp;Table2[[#This Row],[State]]</f>
        <v>SunflowerKarnataka</v>
      </c>
      <c r="N412" s="13">
        <v>17536926.719999999</v>
      </c>
      <c r="O412" s="13">
        <f>IF(Table2[[#This Row],[Fertilizer(kg)]]="",_xlfn.XLOOKUP(Table2[[#This Row],[crop&amp;state]],'pivot tables'!$O$3:$O$151,'pivot tables'!$P$3:$P$151),Table2[[#This Row],[Fertilizer(kg)]])</f>
        <v>17536926.719999999</v>
      </c>
      <c r="P412" s="13">
        <v>42327.44</v>
      </c>
      <c r="Q412" s="13">
        <f>IF(Table2[[#This Row],[Pesticide(kg)]]="",_xlfn.XLOOKUP(Table2[[#This Row],[crop&amp;state]],'pivot tables'!$O$3:$O$151,'pivot tables'!$Q$3:$Q$151),Table2[[#This Row],[Pesticide(kg)]])</f>
        <v>42327.44</v>
      </c>
      <c r="R412" s="13" t="s">
        <v>212</v>
      </c>
      <c r="S412" s="13" t="str">
        <f>IF(Table2[[#This Row],[Yield]]="",IFERROR(Table2[[#This Row],[Production(Tones)]]/Table2[[#This Row],[Area(hectare)]],""),Table2[[#This Row],[Yield]])</f>
        <v>0.95</v>
      </c>
      <c r="T412" s="13">
        <v>25.681999999999999</v>
      </c>
      <c r="U412" s="13">
        <f>IF(Table2[[#This Row],[Avg_Temperature(°C)]]="",IFERROR((Table2[[#This Row],[Max_Temperature(°C)]]+Table2[[#This Row],[Min_Temperature(°C)]])/2,""),Table2[[#This Row],[Avg_Temperature(°C)]])</f>
        <v>25.681999999999999</v>
      </c>
      <c r="V412" s="13">
        <v>35.969000000000001</v>
      </c>
      <c r="W412" s="13">
        <f>IF(Table2[[#This Row],[Max_Temperature(°C)]]="",_xlfn.XLOOKUP(Table2[[#This Row],[State]],'pivot tables'!$T$2:$T$33,'pivot tables'!$V$2:$V$33),Table2[[#This Row],[Max_Temperature(°C)]])</f>
        <v>35.969000000000001</v>
      </c>
      <c r="X412" s="13" t="s">
        <v>213</v>
      </c>
      <c r="Y412" s="31" t="str">
        <f>IF(Table2[[#This Row],[Min_Temperature(°C)]]="",_xlfn.XLOOKUP(Table2[[#This Row],[State]],'pivot tables'!$T$2:$T$33,'pivot tables'!$W$2:$W$33),Table2[[#This Row],[Min_Temperature(°C)]])</f>
        <v xml:space="preserve"> 16.843 </v>
      </c>
    </row>
    <row r="413" spans="1:25" x14ac:dyDescent="0.3">
      <c r="A413" s="5" t="s">
        <v>31</v>
      </c>
      <c r="B413" s="4">
        <v>2017</v>
      </c>
      <c r="C413" s="5" t="s">
        <v>27</v>
      </c>
      <c r="D413" s="5" t="str">
        <f>PROPER(TRIM(Table2[[#This Row],[Season]]))</f>
        <v>Rabi</v>
      </c>
      <c r="E413" s="5" t="str">
        <f>IF(Table2[[#This Row],[Season]]="",_xlfn.XLOOKUP(Table2[[#This Row],[State]],'pivot tables'!$F$3:$F$33,'pivot tables'!$G$3:$G$33),Table2[[#This Row],[Season]])</f>
        <v>Rabi</v>
      </c>
      <c r="F413" s="5" t="s">
        <v>23</v>
      </c>
      <c r="G413" s="16">
        <v>57696</v>
      </c>
      <c r="H413" s="16">
        <f>IF(Table2[[#This Row],[Area(hectare)]]="",IFERROR(Table2[[#This Row],[Production(Tones)]]/Table2[[#This Row],[Yield blanks]],""),Table2[[#This Row],[Area(hectare)]])</f>
        <v>57696</v>
      </c>
      <c r="I413" s="16">
        <v>33635</v>
      </c>
      <c r="J413" s="16">
        <f>IF(Table2[[#This Row],[Production(Tones)]]="",Table2[[#This Row],[Area Blanks]]*Table2[[#This Row],[Yield]],Table2[[#This Row],[Production(Tones)]])</f>
        <v>33635</v>
      </c>
      <c r="K413" s="13">
        <v>1111.7</v>
      </c>
      <c r="L413" s="13">
        <f>IF(Table2[[#This Row],[Annual_Rainfall(mm)]]="",_xlfn.XLOOKUP(Table2[[#This Row],[State]],'pivot tables'!$J$3:$J$32,'pivot tables'!$K$3:$K$32),Table2[[#This Row],[Annual_Rainfall(mm)]])</f>
        <v>1111.7</v>
      </c>
      <c r="M413" s="13" t="str">
        <f>Table2[[#This Row],[Crop]]&amp;Table2[[#This Row],[State]]</f>
        <v>SunflowerKarnataka</v>
      </c>
      <c r="N413" s="13">
        <v>9083658.2400000002</v>
      </c>
      <c r="O413" s="13">
        <f>IF(Table2[[#This Row],[Fertilizer(kg)]]="",_xlfn.XLOOKUP(Table2[[#This Row],[crop&amp;state]],'pivot tables'!$O$3:$O$151,'pivot tables'!$P$3:$P$151),Table2[[#This Row],[Fertilizer(kg)]])</f>
        <v>9083658.2400000002</v>
      </c>
      <c r="P413" s="13">
        <v>21924.48</v>
      </c>
      <c r="Q413" s="13">
        <f>IF(Table2[[#This Row],[Pesticide(kg)]]="",_xlfn.XLOOKUP(Table2[[#This Row],[crop&amp;state]],'pivot tables'!$O$3:$O$151,'pivot tables'!$Q$3:$Q$151),Table2[[#This Row],[Pesticide(kg)]])</f>
        <v>21924.48</v>
      </c>
      <c r="R413" s="13">
        <v>0.92700000000000005</v>
      </c>
      <c r="S413" s="13">
        <f>IF(Table2[[#This Row],[Yield]]="",IFERROR(Table2[[#This Row],[Production(Tones)]]/Table2[[#This Row],[Area(hectare)]],""),Table2[[#This Row],[Yield]])</f>
        <v>0.92700000000000005</v>
      </c>
      <c r="T413" s="13">
        <v>25.681999999999999</v>
      </c>
      <c r="U413" s="13">
        <f>IF(Table2[[#This Row],[Avg_Temperature(°C)]]="",IFERROR((Table2[[#This Row],[Max_Temperature(°C)]]+Table2[[#This Row],[Min_Temperature(°C)]])/2,""),Table2[[#This Row],[Avg_Temperature(°C)]])</f>
        <v>25.681999999999999</v>
      </c>
      <c r="V413" s="13">
        <v>35.969000000000001</v>
      </c>
      <c r="W413" s="13">
        <f>IF(Table2[[#This Row],[Max_Temperature(°C)]]="",_xlfn.XLOOKUP(Table2[[#This Row],[State]],'pivot tables'!$T$2:$T$33,'pivot tables'!$V$2:$V$33),Table2[[#This Row],[Max_Temperature(°C)]])</f>
        <v>35.969000000000001</v>
      </c>
      <c r="X413" s="13">
        <v>16.843</v>
      </c>
      <c r="Y413" s="31">
        <f>IF(Table2[[#This Row],[Min_Temperature(°C)]]="",_xlfn.XLOOKUP(Table2[[#This Row],[State]],'pivot tables'!$T$2:$T$33,'pivot tables'!$W$2:$W$33),Table2[[#This Row],[Min_Temperature(°C)]])</f>
        <v>16.843</v>
      </c>
    </row>
    <row r="414" spans="1:25" x14ac:dyDescent="0.3">
      <c r="A414" s="5" t="s">
        <v>31</v>
      </c>
      <c r="B414" s="4">
        <v>2017</v>
      </c>
      <c r="C414" s="5" t="s">
        <v>120</v>
      </c>
      <c r="D414" s="5" t="str">
        <f>PROPER(TRIM(Table2[[#This Row],[Season]]))</f>
        <v>Summer</v>
      </c>
      <c r="E414" s="5" t="str">
        <f>IF(Table2[[#This Row],[Season]]="",_xlfn.XLOOKUP(Table2[[#This Row],[State]],'pivot tables'!$F$3:$F$33,'pivot tables'!$G$3:$G$33),Table2[[#This Row],[Season]])</f>
        <v>Summer</v>
      </c>
      <c r="F414" s="5" t="s">
        <v>23</v>
      </c>
      <c r="G414" s="16">
        <v>4014</v>
      </c>
      <c r="H414" s="16">
        <f>IF(Table2[[#This Row],[Area(hectare)]]="",IFERROR(Table2[[#This Row],[Production(Tones)]]/Table2[[#This Row],[Yield blanks]],""),Table2[[#This Row],[Area(hectare)]])</f>
        <v>4014</v>
      </c>
      <c r="I414" s="16">
        <v>4831</v>
      </c>
      <c r="J414" s="16">
        <f>IF(Table2[[#This Row],[Production(Tones)]]="",Table2[[#This Row],[Area Blanks]]*Table2[[#This Row],[Yield]],Table2[[#This Row],[Production(Tones)]])</f>
        <v>4831</v>
      </c>
      <c r="K414" s="13">
        <v>1111.7</v>
      </c>
      <c r="L414" s="13">
        <f>IF(Table2[[#This Row],[Annual_Rainfall(mm)]]="",_xlfn.XLOOKUP(Table2[[#This Row],[State]],'pivot tables'!$J$3:$J$32,'pivot tables'!$K$3:$K$32),Table2[[#This Row],[Annual_Rainfall(mm)]])</f>
        <v>1111.7</v>
      </c>
      <c r="M414" s="13" t="str">
        <f>Table2[[#This Row],[Crop]]&amp;Table2[[#This Row],[State]]</f>
        <v>SunflowerKarnataka</v>
      </c>
      <c r="N414" s="13">
        <v>631964.16000000003</v>
      </c>
      <c r="O414" s="13">
        <f>IF(Table2[[#This Row],[Fertilizer(kg)]]="",_xlfn.XLOOKUP(Table2[[#This Row],[crop&amp;state]],'pivot tables'!$O$3:$O$151,'pivot tables'!$P$3:$P$151),Table2[[#This Row],[Fertilizer(kg)]])</f>
        <v>631964.16000000003</v>
      </c>
      <c r="P414" s="13">
        <v>1525.32</v>
      </c>
      <c r="Q414" s="13">
        <f>IF(Table2[[#This Row],[Pesticide(kg)]]="",_xlfn.XLOOKUP(Table2[[#This Row],[crop&amp;state]],'pivot tables'!$O$3:$O$151,'pivot tables'!$Q$3:$Q$151),Table2[[#This Row],[Pesticide(kg)]])</f>
        <v>1525.32</v>
      </c>
      <c r="R414" s="13">
        <v>1.3180000000000001</v>
      </c>
      <c r="S414" s="13">
        <f>IF(Table2[[#This Row],[Yield]]="",IFERROR(Table2[[#This Row],[Production(Tones)]]/Table2[[#This Row],[Area(hectare)]],""),Table2[[#This Row],[Yield]])</f>
        <v>1.3180000000000001</v>
      </c>
      <c r="T414" s="13">
        <v>25.681999999999999</v>
      </c>
      <c r="U414" s="13">
        <f>IF(Table2[[#This Row],[Avg_Temperature(°C)]]="",IFERROR((Table2[[#This Row],[Max_Temperature(°C)]]+Table2[[#This Row],[Min_Temperature(°C)]])/2,""),Table2[[#This Row],[Avg_Temperature(°C)]])</f>
        <v>25.681999999999999</v>
      </c>
      <c r="V414" s="13">
        <v>35.969000000000001</v>
      </c>
      <c r="W414" s="13">
        <f>IF(Table2[[#This Row],[Max_Temperature(°C)]]="",_xlfn.XLOOKUP(Table2[[#This Row],[State]],'pivot tables'!$T$2:$T$33,'pivot tables'!$V$2:$V$33),Table2[[#This Row],[Max_Temperature(°C)]])</f>
        <v>35.969000000000001</v>
      </c>
      <c r="X414" s="13">
        <v>16.843</v>
      </c>
      <c r="Y414" s="31">
        <f>IF(Table2[[#This Row],[Min_Temperature(°C)]]="",_xlfn.XLOOKUP(Table2[[#This Row],[State]],'pivot tables'!$T$2:$T$33,'pivot tables'!$W$2:$W$33),Table2[[#This Row],[Min_Temperature(°C)]])</f>
        <v>16.843</v>
      </c>
    </row>
    <row r="415" spans="1:25" x14ac:dyDescent="0.3">
      <c r="A415" s="5" t="s">
        <v>32</v>
      </c>
      <c r="B415" s="4">
        <v>2017</v>
      </c>
      <c r="C415" s="5" t="s">
        <v>49</v>
      </c>
      <c r="D415" s="5" t="str">
        <f>PROPER(TRIM(Table2[[#This Row],[Season]]))</f>
        <v>Kharif</v>
      </c>
      <c r="E415" s="5" t="str">
        <f>IF(Table2[[#This Row],[Season]]="",_xlfn.XLOOKUP(Table2[[#This Row],[State]],'pivot tables'!$F$3:$F$33,'pivot tables'!$G$3:$G$33),Table2[[#This Row],[Season]])</f>
        <v>Kharif</v>
      </c>
      <c r="F415" s="5" t="s">
        <v>23</v>
      </c>
      <c r="G415" s="16">
        <v>132397</v>
      </c>
      <c r="H415" s="16">
        <f>IF(Table2[[#This Row],[Area(hectare)]]="",IFERROR(Table2[[#This Row],[Production(Tones)]]/Table2[[#This Row],[Yield blanks]],""),Table2[[#This Row],[Area(hectare)]])</f>
        <v>132397</v>
      </c>
      <c r="I415" s="16">
        <v>64138</v>
      </c>
      <c r="J415" s="16">
        <f>IF(Table2[[#This Row],[Production(Tones)]]="",Table2[[#This Row],[Area Blanks]]*Table2[[#This Row],[Yield]],Table2[[#This Row],[Production(Tones)]])</f>
        <v>64138</v>
      </c>
      <c r="K415" s="13">
        <v>1111.7</v>
      </c>
      <c r="L415" s="13">
        <f>IF(Table2[[#This Row],[Annual_Rainfall(mm)]]="",_xlfn.XLOOKUP(Table2[[#This Row],[State]],'pivot tables'!$J$3:$J$32,'pivot tables'!$K$3:$K$32),Table2[[#This Row],[Annual_Rainfall(mm)]])</f>
        <v>1111.7</v>
      </c>
      <c r="M415" s="13" t="str">
        <f>Table2[[#This Row],[Crop]]&amp;Table2[[#This Row],[State]]</f>
        <v>UradKarnataka</v>
      </c>
      <c r="N415" s="13">
        <v>20844583.68</v>
      </c>
      <c r="O415" s="13">
        <f>IF(Table2[[#This Row],[Fertilizer(kg)]]="",_xlfn.XLOOKUP(Table2[[#This Row],[crop&amp;state]],'pivot tables'!$O$3:$O$151,'pivot tables'!$P$3:$P$151),Table2[[#This Row],[Fertilizer(kg)]])</f>
        <v>20844583.68</v>
      </c>
      <c r="P415" s="13">
        <v>50310.86</v>
      </c>
      <c r="Q415" s="13">
        <f>IF(Table2[[#This Row],[Pesticide(kg)]]="",_xlfn.XLOOKUP(Table2[[#This Row],[crop&amp;state]],'pivot tables'!$O$3:$O$151,'pivot tables'!$Q$3:$Q$151),Table2[[#This Row],[Pesticide(kg)]])</f>
        <v>50310.86</v>
      </c>
      <c r="R415" s="13">
        <v>0.377</v>
      </c>
      <c r="S415" s="13">
        <f>IF(Table2[[#This Row],[Yield]]="",IFERROR(Table2[[#This Row],[Production(Tones)]]/Table2[[#This Row],[Area(hectare)]],""),Table2[[#This Row],[Yield]])</f>
        <v>0.377</v>
      </c>
      <c r="T415" s="13">
        <v>25.681999999999999</v>
      </c>
      <c r="U415" s="13">
        <f>IF(Table2[[#This Row],[Avg_Temperature(°C)]]="",IFERROR((Table2[[#This Row],[Max_Temperature(°C)]]+Table2[[#This Row],[Min_Temperature(°C)]])/2,""),Table2[[#This Row],[Avg_Temperature(°C)]])</f>
        <v>25.681999999999999</v>
      </c>
      <c r="V415" s="13">
        <v>35.969000000000001</v>
      </c>
      <c r="W415" s="13">
        <f>IF(Table2[[#This Row],[Max_Temperature(°C)]]="",_xlfn.XLOOKUP(Table2[[#This Row],[State]],'pivot tables'!$T$2:$T$33,'pivot tables'!$V$2:$V$33),Table2[[#This Row],[Max_Temperature(°C)]])</f>
        <v>35.969000000000001</v>
      </c>
      <c r="X415" s="13">
        <v>16.843</v>
      </c>
      <c r="Y415" s="31">
        <f>IF(Table2[[#This Row],[Min_Temperature(°C)]]="",_xlfn.XLOOKUP(Table2[[#This Row],[State]],'pivot tables'!$T$2:$T$33,'pivot tables'!$W$2:$W$33),Table2[[#This Row],[Min_Temperature(°C)]])</f>
        <v>16.843</v>
      </c>
    </row>
    <row r="416" spans="1:25" x14ac:dyDescent="0.3">
      <c r="A416" s="5" t="s">
        <v>32</v>
      </c>
      <c r="B416" s="4">
        <v>2017</v>
      </c>
      <c r="C416" s="5" t="s">
        <v>27</v>
      </c>
      <c r="D416" s="5" t="str">
        <f>PROPER(TRIM(Table2[[#This Row],[Season]]))</f>
        <v>Rabi</v>
      </c>
      <c r="E416" s="5" t="str">
        <f>IF(Table2[[#This Row],[Season]]="",_xlfn.XLOOKUP(Table2[[#This Row],[State]],'pivot tables'!$F$3:$F$33,'pivot tables'!$G$3:$G$33),Table2[[#This Row],[Season]])</f>
        <v>Rabi</v>
      </c>
      <c r="F416" s="5" t="s">
        <v>23</v>
      </c>
      <c r="G416" s="16">
        <v>3179</v>
      </c>
      <c r="H416" s="16">
        <f>IF(Table2[[#This Row],[Area(hectare)]]="",IFERROR(Table2[[#This Row],[Production(Tones)]]/Table2[[#This Row],[Yield blanks]],""),Table2[[#This Row],[Area(hectare)]])</f>
        <v>3179</v>
      </c>
      <c r="I416" s="16">
        <v>1418</v>
      </c>
      <c r="J416" s="16">
        <f>IF(Table2[[#This Row],[Production(Tones)]]="",Table2[[#This Row],[Area Blanks]]*Table2[[#This Row],[Yield]],Table2[[#This Row],[Production(Tones)]])</f>
        <v>1418</v>
      </c>
      <c r="K416" s="13">
        <v>1111.7</v>
      </c>
      <c r="L416" s="13">
        <f>IF(Table2[[#This Row],[Annual_Rainfall(mm)]]="",_xlfn.XLOOKUP(Table2[[#This Row],[State]],'pivot tables'!$J$3:$J$32,'pivot tables'!$K$3:$K$32),Table2[[#This Row],[Annual_Rainfall(mm)]])</f>
        <v>1111.7</v>
      </c>
      <c r="M416" s="13" t="str">
        <f>Table2[[#This Row],[Crop]]&amp;Table2[[#This Row],[State]]</f>
        <v>UradKarnataka</v>
      </c>
      <c r="N416" s="13">
        <v>500501.76000000001</v>
      </c>
      <c r="O416" s="13">
        <f>IF(Table2[[#This Row],[Fertilizer(kg)]]="",_xlfn.XLOOKUP(Table2[[#This Row],[crop&amp;state]],'pivot tables'!$O$3:$O$151,'pivot tables'!$P$3:$P$151),Table2[[#This Row],[Fertilizer(kg)]])</f>
        <v>500501.76000000001</v>
      </c>
      <c r="P416" s="13">
        <v>1208.02</v>
      </c>
      <c r="Q416" s="13">
        <f>IF(Table2[[#This Row],[Pesticide(kg)]]="",_xlfn.XLOOKUP(Table2[[#This Row],[crop&amp;state]],'pivot tables'!$O$3:$O$151,'pivot tables'!$Q$3:$Q$151),Table2[[#This Row],[Pesticide(kg)]])</f>
        <v>1208.02</v>
      </c>
      <c r="R416" s="13">
        <v>0.48199999999999998</v>
      </c>
      <c r="S416" s="13">
        <f>IF(Table2[[#This Row],[Yield]]="",IFERROR(Table2[[#This Row],[Production(Tones)]]/Table2[[#This Row],[Area(hectare)]],""),Table2[[#This Row],[Yield]])</f>
        <v>0.48199999999999998</v>
      </c>
      <c r="T416" s="13">
        <v>25.681999999999999</v>
      </c>
      <c r="U416" s="13">
        <f>IF(Table2[[#This Row],[Avg_Temperature(°C)]]="",IFERROR((Table2[[#This Row],[Max_Temperature(°C)]]+Table2[[#This Row],[Min_Temperature(°C)]])/2,""),Table2[[#This Row],[Avg_Temperature(°C)]])</f>
        <v>25.681999999999999</v>
      </c>
      <c r="V416" s="13">
        <v>35.969000000000001</v>
      </c>
      <c r="W416" s="13">
        <f>IF(Table2[[#This Row],[Max_Temperature(°C)]]="",_xlfn.XLOOKUP(Table2[[#This Row],[State]],'pivot tables'!$T$2:$T$33,'pivot tables'!$V$2:$V$33),Table2[[#This Row],[Max_Temperature(°C)]])</f>
        <v>35.969000000000001</v>
      </c>
      <c r="X416" s="13">
        <v>16.843</v>
      </c>
      <c r="Y416" s="31">
        <f>IF(Table2[[#This Row],[Min_Temperature(°C)]]="",_xlfn.XLOOKUP(Table2[[#This Row],[State]],'pivot tables'!$T$2:$T$33,'pivot tables'!$W$2:$W$33),Table2[[#This Row],[Min_Temperature(°C)]])</f>
        <v>16.843</v>
      </c>
    </row>
    <row r="417" spans="1:25" x14ac:dyDescent="0.3">
      <c r="A417" s="5" t="s">
        <v>32</v>
      </c>
      <c r="B417" s="4">
        <v>2017</v>
      </c>
      <c r="C417" s="5" t="s">
        <v>120</v>
      </c>
      <c r="D417" s="5" t="str">
        <f>PROPER(TRIM(Table2[[#This Row],[Season]]))</f>
        <v>Summer</v>
      </c>
      <c r="E417" s="5" t="str">
        <f>IF(Table2[[#This Row],[Season]]="",_xlfn.XLOOKUP(Table2[[#This Row],[State]],'pivot tables'!$F$3:$F$33,'pivot tables'!$G$3:$G$33),Table2[[#This Row],[Season]])</f>
        <v>Summer</v>
      </c>
      <c r="F417" s="5" t="s">
        <v>23</v>
      </c>
      <c r="G417" s="16">
        <v>992</v>
      </c>
      <c r="H417" s="16">
        <f>IF(Table2[[#This Row],[Area(hectare)]]="",IFERROR(Table2[[#This Row],[Production(Tones)]]/Table2[[#This Row],[Yield blanks]],""),Table2[[#This Row],[Area(hectare)]])</f>
        <v>992</v>
      </c>
      <c r="I417" s="16">
        <v>523</v>
      </c>
      <c r="J417" s="16">
        <f>IF(Table2[[#This Row],[Production(Tones)]]="",Table2[[#This Row],[Area Blanks]]*Table2[[#This Row],[Yield]],Table2[[#This Row],[Production(Tones)]])</f>
        <v>523</v>
      </c>
      <c r="K417" s="13">
        <v>1111.7</v>
      </c>
      <c r="L417" s="13">
        <f>IF(Table2[[#This Row],[Annual_Rainfall(mm)]]="",_xlfn.XLOOKUP(Table2[[#This Row],[State]],'pivot tables'!$J$3:$J$32,'pivot tables'!$K$3:$K$32),Table2[[#This Row],[Annual_Rainfall(mm)]])</f>
        <v>1111.7</v>
      </c>
      <c r="M417" s="13" t="str">
        <f>Table2[[#This Row],[Crop]]&amp;Table2[[#This Row],[State]]</f>
        <v>UradKarnataka</v>
      </c>
      <c r="N417" s="13">
        <v>156180.48000000001</v>
      </c>
      <c r="O417" s="13">
        <f>IF(Table2[[#This Row],[Fertilizer(kg)]]="",_xlfn.XLOOKUP(Table2[[#This Row],[crop&amp;state]],'pivot tables'!$O$3:$O$151,'pivot tables'!$P$3:$P$151),Table2[[#This Row],[Fertilizer(kg)]])</f>
        <v>156180.48000000001</v>
      </c>
      <c r="P417" s="13">
        <v>376.96</v>
      </c>
      <c r="Q417" s="13">
        <f>IF(Table2[[#This Row],[Pesticide(kg)]]="",_xlfn.XLOOKUP(Table2[[#This Row],[crop&amp;state]],'pivot tables'!$O$3:$O$151,'pivot tables'!$Q$3:$Q$151),Table2[[#This Row],[Pesticide(kg)]])</f>
        <v>376.96</v>
      </c>
      <c r="R417" s="13">
        <v>0.48899999999999999</v>
      </c>
      <c r="S417" s="13">
        <f>IF(Table2[[#This Row],[Yield]]="",IFERROR(Table2[[#This Row],[Production(Tones)]]/Table2[[#This Row],[Area(hectare)]],""),Table2[[#This Row],[Yield]])</f>
        <v>0.48899999999999999</v>
      </c>
      <c r="T417" s="13">
        <v>25.681999999999999</v>
      </c>
      <c r="U417" s="13">
        <f>IF(Table2[[#This Row],[Avg_Temperature(°C)]]="",IFERROR((Table2[[#This Row],[Max_Temperature(°C)]]+Table2[[#This Row],[Min_Temperature(°C)]])/2,""),Table2[[#This Row],[Avg_Temperature(°C)]])</f>
        <v>25.681999999999999</v>
      </c>
      <c r="V417" s="13">
        <v>35.969000000000001</v>
      </c>
      <c r="W417" s="13">
        <f>IF(Table2[[#This Row],[Max_Temperature(°C)]]="",_xlfn.XLOOKUP(Table2[[#This Row],[State]],'pivot tables'!$T$2:$T$33,'pivot tables'!$V$2:$V$33),Table2[[#This Row],[Max_Temperature(°C)]])</f>
        <v>35.969000000000001</v>
      </c>
      <c r="X417" s="13">
        <v>16.843</v>
      </c>
      <c r="Y417" s="31">
        <f>IF(Table2[[#This Row],[Min_Temperature(°C)]]="",_xlfn.XLOOKUP(Table2[[#This Row],[State]],'pivot tables'!$T$2:$T$33,'pivot tables'!$W$2:$W$33),Table2[[#This Row],[Min_Temperature(°C)]])</f>
        <v>16.843</v>
      </c>
    </row>
    <row r="418" spans="1:25" x14ac:dyDescent="0.3">
      <c r="A418" s="5" t="s">
        <v>20</v>
      </c>
      <c r="B418" s="4">
        <v>2017</v>
      </c>
      <c r="C418" s="5" t="s">
        <v>27</v>
      </c>
      <c r="D418" s="5" t="str">
        <f>PROPER(TRIM(Table2[[#This Row],[Season]]))</f>
        <v>Rabi</v>
      </c>
      <c r="E418" s="5" t="str">
        <f>IF(Table2[[#This Row],[Season]]="",_xlfn.XLOOKUP(Table2[[#This Row],[State]],'pivot tables'!$F$3:$F$33,'pivot tables'!$G$3:$G$33),Table2[[#This Row],[Season]])</f>
        <v>Rabi</v>
      </c>
      <c r="F418" s="5" t="s">
        <v>23</v>
      </c>
      <c r="G418" s="16">
        <v>193338</v>
      </c>
      <c r="H418" s="16">
        <f>IF(Table2[[#This Row],[Area(hectare)]]="",IFERROR(Table2[[#This Row],[Production(Tones)]]/Table2[[#This Row],[Yield blanks]],""),Table2[[#This Row],[Area(hectare)]])</f>
        <v>193338</v>
      </c>
      <c r="I418" s="16"/>
      <c r="J418" s="16">
        <f>IF(Table2[[#This Row],[Production(Tones)]]="",Table2[[#This Row],[Area Blanks]]*Table2[[#This Row],[Yield]],Table2[[#This Row],[Production(Tones)]])</f>
        <v>205904.97</v>
      </c>
      <c r="K418" s="13">
        <v>1111.7</v>
      </c>
      <c r="L418" s="13">
        <f>IF(Table2[[#This Row],[Annual_Rainfall(mm)]]="",_xlfn.XLOOKUP(Table2[[#This Row],[State]],'pivot tables'!$J$3:$J$32,'pivot tables'!$K$3:$K$32),Table2[[#This Row],[Annual_Rainfall(mm)]])</f>
        <v>1111.7</v>
      </c>
      <c r="M418" s="13" t="str">
        <f>Table2[[#This Row],[Crop]]&amp;Table2[[#This Row],[State]]</f>
        <v>WheatKarnataka</v>
      </c>
      <c r="N418" s="13">
        <v>30439134.719999999</v>
      </c>
      <c r="O418" s="13">
        <f>IF(Table2[[#This Row],[Fertilizer(kg)]]="",_xlfn.XLOOKUP(Table2[[#This Row],[crop&amp;state]],'pivot tables'!$O$3:$O$151,'pivot tables'!$P$3:$P$151),Table2[[#This Row],[Fertilizer(kg)]])</f>
        <v>30439134.719999999</v>
      </c>
      <c r="P418" s="13">
        <v>73468.44</v>
      </c>
      <c r="Q418" s="13">
        <f>IF(Table2[[#This Row],[Pesticide(kg)]]="",_xlfn.XLOOKUP(Table2[[#This Row],[crop&amp;state]],'pivot tables'!$O$3:$O$151,'pivot tables'!$Q$3:$Q$151),Table2[[#This Row],[Pesticide(kg)]])</f>
        <v>73468.44</v>
      </c>
      <c r="R418" s="13">
        <v>1.0649999999999999</v>
      </c>
      <c r="S418" s="13">
        <f>IF(Table2[[#This Row],[Yield]]="",IFERROR(Table2[[#This Row],[Production(Tones)]]/Table2[[#This Row],[Area(hectare)]],""),Table2[[#This Row],[Yield]])</f>
        <v>1.0649999999999999</v>
      </c>
      <c r="T418" s="13" t="s">
        <v>214</v>
      </c>
      <c r="U418" s="13" t="str">
        <f>IF(Table2[[#This Row],[Avg_Temperature(°C)]]="",IFERROR((Table2[[#This Row],[Max_Temperature(°C)]]+Table2[[#This Row],[Min_Temperature(°C)]])/2,""),Table2[[#This Row],[Avg_Temperature(°C)]])</f>
        <v xml:space="preserve"> 25.682 </v>
      </c>
      <c r="V418" s="13">
        <v>35.969000000000001</v>
      </c>
      <c r="W418" s="13">
        <f>IF(Table2[[#This Row],[Max_Temperature(°C)]]="",_xlfn.XLOOKUP(Table2[[#This Row],[State]],'pivot tables'!$T$2:$T$33,'pivot tables'!$V$2:$V$33),Table2[[#This Row],[Max_Temperature(°C)]])</f>
        <v>35.969000000000001</v>
      </c>
      <c r="X418" s="13">
        <v>16.843</v>
      </c>
      <c r="Y418" s="31">
        <f>IF(Table2[[#This Row],[Min_Temperature(°C)]]="",_xlfn.XLOOKUP(Table2[[#This Row],[State]],'pivot tables'!$T$2:$T$33,'pivot tables'!$W$2:$W$33),Table2[[#This Row],[Min_Temperature(°C)]])</f>
        <v>16.843</v>
      </c>
    </row>
    <row r="419" spans="1:25" x14ac:dyDescent="0.3">
      <c r="A419" s="5" t="s">
        <v>22</v>
      </c>
      <c r="B419" s="4">
        <v>2017</v>
      </c>
      <c r="C419" s="5" t="s">
        <v>705</v>
      </c>
      <c r="D419" s="5" t="str">
        <f>PROPER(TRIM(Table2[[#This Row],[Season]]))</f>
        <v>Whole Year</v>
      </c>
      <c r="E419" s="5" t="str">
        <f>IF(Table2[[#This Row],[Season]]="",_xlfn.XLOOKUP(Table2[[#This Row],[State]],'pivot tables'!$F$3:$F$33,'pivot tables'!$G$3:$G$33),Table2[[#This Row],[Season]])</f>
        <v>Whole Year</v>
      </c>
      <c r="F419" s="5" t="s">
        <v>41</v>
      </c>
      <c r="G419" s="16">
        <v>86.5</v>
      </c>
      <c r="H419" s="16">
        <f>IF(Table2[[#This Row],[Area(hectare)]]="",IFERROR(Table2[[#This Row],[Production(Tones)]]/Table2[[#This Row],[Yield blanks]],""),Table2[[#This Row],[Area(hectare)]])</f>
        <v>86.5</v>
      </c>
      <c r="I419" s="16">
        <v>110</v>
      </c>
      <c r="J419" s="16">
        <f>IF(Table2[[#This Row],[Production(Tones)]]="",Table2[[#This Row],[Area Blanks]]*Table2[[#This Row],[Yield]],Table2[[#This Row],[Production(Tones)]])</f>
        <v>110</v>
      </c>
      <c r="K419" s="13">
        <v>2664.8</v>
      </c>
      <c r="L419" s="13">
        <f>IF(Table2[[#This Row],[Annual_Rainfall(mm)]]="",_xlfn.XLOOKUP(Table2[[#This Row],[State]],'pivot tables'!$J$3:$J$32,'pivot tables'!$K$3:$K$32),Table2[[#This Row],[Annual_Rainfall(mm)]])</f>
        <v>2664.8</v>
      </c>
      <c r="M419" s="13" t="str">
        <f>Table2[[#This Row],[Crop]]&amp;Table2[[#This Row],[State]]</f>
        <v>RagiKerala</v>
      </c>
      <c r="N419" s="13">
        <v>13618.56</v>
      </c>
      <c r="O419" s="13">
        <f>IF(Table2[[#This Row],[Fertilizer(kg)]]="",_xlfn.XLOOKUP(Table2[[#This Row],[crop&amp;state]],'pivot tables'!$O$3:$O$151,'pivot tables'!$P$3:$P$151),Table2[[#This Row],[Fertilizer(kg)]])</f>
        <v>13618.56</v>
      </c>
      <c r="P419" s="13">
        <v>32.869999999999997</v>
      </c>
      <c r="Q419" s="13">
        <f>IF(Table2[[#This Row],[Pesticide(kg)]]="",_xlfn.XLOOKUP(Table2[[#This Row],[crop&amp;state]],'pivot tables'!$O$3:$O$151,'pivot tables'!$Q$3:$Q$151),Table2[[#This Row],[Pesticide(kg)]])</f>
        <v>32.869999999999997</v>
      </c>
      <c r="R419" s="13">
        <v>1.36</v>
      </c>
      <c r="S419" s="13">
        <f>IF(Table2[[#This Row],[Yield]]="",IFERROR(Table2[[#This Row],[Production(Tones)]]/Table2[[#This Row],[Area(hectare)]],""),Table2[[#This Row],[Yield]])</f>
        <v>1.36</v>
      </c>
      <c r="T419" s="13">
        <v>25.411999999999999</v>
      </c>
      <c r="U419" s="13">
        <f>IF(Table2[[#This Row],[Avg_Temperature(°C)]]="",IFERROR((Table2[[#This Row],[Max_Temperature(°C)]]+Table2[[#This Row],[Min_Temperature(°C)]])/2,""),Table2[[#This Row],[Avg_Temperature(°C)]])</f>
        <v>25.411999999999999</v>
      </c>
      <c r="V419" s="13">
        <v>32.545999999999999</v>
      </c>
      <c r="W419" s="13">
        <f>IF(Table2[[#This Row],[Max_Temperature(°C)]]="",_xlfn.XLOOKUP(Table2[[#This Row],[State]],'pivot tables'!$T$2:$T$33,'pivot tables'!$V$2:$V$33),Table2[[#This Row],[Max_Temperature(°C)]])</f>
        <v>32.545999999999999</v>
      </c>
      <c r="X419" s="13">
        <v>19.86</v>
      </c>
      <c r="Y419" s="31">
        <f>IF(Table2[[#This Row],[Min_Temperature(°C)]]="",_xlfn.XLOOKUP(Table2[[#This Row],[State]],'pivot tables'!$T$2:$T$33,'pivot tables'!$W$2:$W$33),Table2[[#This Row],[Min_Temperature(°C)]])</f>
        <v>19.86</v>
      </c>
    </row>
    <row r="420" spans="1:25" x14ac:dyDescent="0.3">
      <c r="A420" s="5" t="s">
        <v>13</v>
      </c>
      <c r="B420" s="4">
        <v>2017</v>
      </c>
      <c r="C420" s="5" t="s">
        <v>176</v>
      </c>
      <c r="D420" s="5" t="str">
        <f>PROPER(TRIM(Table2[[#This Row],[Season]]))</f>
        <v>Autumn</v>
      </c>
      <c r="E420" s="5" t="str">
        <f>IF(Table2[[#This Row],[Season]]="",_xlfn.XLOOKUP(Table2[[#This Row],[State]],'pivot tables'!$F$3:$F$33,'pivot tables'!$G$3:$G$33),Table2[[#This Row],[Season]])</f>
        <v>Autumn</v>
      </c>
      <c r="F420" s="5" t="s">
        <v>41</v>
      </c>
      <c r="G420" s="16">
        <v>58278</v>
      </c>
      <c r="H420" s="16">
        <f>IF(Table2[[#This Row],[Area(hectare)]]="",IFERROR(Table2[[#This Row],[Production(Tones)]]/Table2[[#This Row],[Yield blanks]],""),Table2[[#This Row],[Area(hectare)]])</f>
        <v>58278</v>
      </c>
      <c r="I420" s="16">
        <v>148913</v>
      </c>
      <c r="J420" s="16">
        <f>IF(Table2[[#This Row],[Production(Tones)]]="",Table2[[#This Row],[Area Blanks]]*Table2[[#This Row],[Yield]],Table2[[#This Row],[Production(Tones)]])</f>
        <v>148913</v>
      </c>
      <c r="K420" s="13">
        <v>2664.8</v>
      </c>
      <c r="L420" s="13">
        <f>IF(Table2[[#This Row],[Annual_Rainfall(mm)]]="",_xlfn.XLOOKUP(Table2[[#This Row],[State]],'pivot tables'!$J$3:$J$32,'pivot tables'!$K$3:$K$32),Table2[[#This Row],[Annual_Rainfall(mm)]])</f>
        <v>2664.8</v>
      </c>
      <c r="M420" s="13" t="str">
        <f>Table2[[#This Row],[Crop]]&amp;Table2[[#This Row],[State]]</f>
        <v>RiceKerala</v>
      </c>
      <c r="N420" s="13">
        <v>9175288.3200000003</v>
      </c>
      <c r="O420" s="13">
        <f>IF(Table2[[#This Row],[Fertilizer(kg)]]="",_xlfn.XLOOKUP(Table2[[#This Row],[crop&amp;state]],'pivot tables'!$O$3:$O$151,'pivot tables'!$P$3:$P$151),Table2[[#This Row],[Fertilizer(kg)]])</f>
        <v>9175288.3200000003</v>
      </c>
      <c r="P420" s="13">
        <v>22145.64</v>
      </c>
      <c r="Q420" s="13">
        <f>IF(Table2[[#This Row],[Pesticide(kg)]]="",_xlfn.XLOOKUP(Table2[[#This Row],[crop&amp;state]],'pivot tables'!$O$3:$O$151,'pivot tables'!$Q$3:$Q$151),Table2[[#This Row],[Pesticide(kg)]])</f>
        <v>22145.64</v>
      </c>
      <c r="R420" s="13">
        <v>2.218</v>
      </c>
      <c r="S420" s="13">
        <f>IF(Table2[[#This Row],[Yield]]="",IFERROR(Table2[[#This Row],[Production(Tones)]]/Table2[[#This Row],[Area(hectare)]],""),Table2[[#This Row],[Yield]])</f>
        <v>2.218</v>
      </c>
      <c r="T420" s="13">
        <v>25.411999999999999</v>
      </c>
      <c r="U420" s="13">
        <f>IF(Table2[[#This Row],[Avg_Temperature(°C)]]="",IFERROR((Table2[[#This Row],[Max_Temperature(°C)]]+Table2[[#This Row],[Min_Temperature(°C)]])/2,""),Table2[[#This Row],[Avg_Temperature(°C)]])</f>
        <v>25.411999999999999</v>
      </c>
      <c r="V420" s="13">
        <v>32.545999999999999</v>
      </c>
      <c r="W420" s="13">
        <f>IF(Table2[[#This Row],[Max_Temperature(°C)]]="",_xlfn.XLOOKUP(Table2[[#This Row],[State]],'pivot tables'!$T$2:$T$33,'pivot tables'!$V$2:$V$33),Table2[[#This Row],[Max_Temperature(°C)]])</f>
        <v>32.545999999999999</v>
      </c>
      <c r="X420" s="13">
        <v>19.86</v>
      </c>
      <c r="Y420" s="31">
        <f>IF(Table2[[#This Row],[Min_Temperature(°C)]]="",_xlfn.XLOOKUP(Table2[[#This Row],[State]],'pivot tables'!$T$2:$T$33,'pivot tables'!$W$2:$W$33),Table2[[#This Row],[Min_Temperature(°C)]])</f>
        <v>19.86</v>
      </c>
    </row>
    <row r="421" spans="1:25" x14ac:dyDescent="0.3">
      <c r="A421" s="5" t="s">
        <v>13</v>
      </c>
      <c r="B421" s="4">
        <v>2017</v>
      </c>
      <c r="C421" s="5" t="s">
        <v>120</v>
      </c>
      <c r="D421" s="5" t="str">
        <f>PROPER(TRIM(Table2[[#This Row],[Season]]))</f>
        <v>Summer</v>
      </c>
      <c r="E421" s="5" t="str">
        <f>IF(Table2[[#This Row],[Season]]="",_xlfn.XLOOKUP(Table2[[#This Row],[State]],'pivot tables'!$F$3:$F$33,'pivot tables'!$G$3:$G$33),Table2[[#This Row],[Season]])</f>
        <v>Summer</v>
      </c>
      <c r="F421" s="5" t="s">
        <v>41</v>
      </c>
      <c r="G421" s="16">
        <v>49693</v>
      </c>
      <c r="H421" s="16">
        <f>IF(Table2[[#This Row],[Area(hectare)]]="",IFERROR(Table2[[#This Row],[Production(Tones)]]/Table2[[#This Row],[Yield blanks]],""),Table2[[#This Row],[Area(hectare)]])</f>
        <v>49693</v>
      </c>
      <c r="I421" s="16">
        <v>153463</v>
      </c>
      <c r="J421" s="16">
        <f>IF(Table2[[#This Row],[Production(Tones)]]="",Table2[[#This Row],[Area Blanks]]*Table2[[#This Row],[Yield]],Table2[[#This Row],[Production(Tones)]])</f>
        <v>153463</v>
      </c>
      <c r="K421" s="13">
        <v>2664.8</v>
      </c>
      <c r="L421" s="13">
        <f>IF(Table2[[#This Row],[Annual_Rainfall(mm)]]="",_xlfn.XLOOKUP(Table2[[#This Row],[State]],'pivot tables'!$J$3:$J$32,'pivot tables'!$K$3:$K$32),Table2[[#This Row],[Annual_Rainfall(mm)]])</f>
        <v>2664.8</v>
      </c>
      <c r="M421" s="13" t="str">
        <f>Table2[[#This Row],[Crop]]&amp;Table2[[#This Row],[State]]</f>
        <v>RiceKerala</v>
      </c>
      <c r="N421" s="13">
        <v>7823665.9199999999</v>
      </c>
      <c r="O421" s="13">
        <f>IF(Table2[[#This Row],[Fertilizer(kg)]]="",_xlfn.XLOOKUP(Table2[[#This Row],[crop&amp;state]],'pivot tables'!$O$3:$O$151,'pivot tables'!$P$3:$P$151),Table2[[#This Row],[Fertilizer(kg)]])</f>
        <v>7823665.9199999999</v>
      </c>
      <c r="P421" s="13">
        <v>18883.34</v>
      </c>
      <c r="Q421" s="13">
        <f>IF(Table2[[#This Row],[Pesticide(kg)]]="",_xlfn.XLOOKUP(Table2[[#This Row],[crop&amp;state]],'pivot tables'!$O$3:$O$151,'pivot tables'!$Q$3:$Q$151),Table2[[#This Row],[Pesticide(kg)]])</f>
        <v>18883.34</v>
      </c>
      <c r="R421" s="13"/>
      <c r="S421" s="13">
        <f>IF(Table2[[#This Row],[Yield]]="",IFERROR(Table2[[#This Row],[Production(Tones)]]/Table2[[#This Row],[Area(hectare)]],""),Table2[[#This Row],[Yield]])</f>
        <v>3.0882216811220897</v>
      </c>
      <c r="T421" s="13">
        <v>25.411999999999999</v>
      </c>
      <c r="U421" s="13">
        <f>IF(Table2[[#This Row],[Avg_Temperature(°C)]]="",IFERROR((Table2[[#This Row],[Max_Temperature(°C)]]+Table2[[#This Row],[Min_Temperature(°C)]])/2,""),Table2[[#This Row],[Avg_Temperature(°C)]])</f>
        <v>25.411999999999999</v>
      </c>
      <c r="V421" s="13">
        <v>32.545999999999999</v>
      </c>
      <c r="W421" s="13">
        <f>IF(Table2[[#This Row],[Max_Temperature(°C)]]="",_xlfn.XLOOKUP(Table2[[#This Row],[State]],'pivot tables'!$T$2:$T$33,'pivot tables'!$V$2:$V$33),Table2[[#This Row],[Max_Temperature(°C)]])</f>
        <v>32.545999999999999</v>
      </c>
      <c r="X421" s="13">
        <v>19.86</v>
      </c>
      <c r="Y421" s="31">
        <f>IF(Table2[[#This Row],[Min_Temperature(°C)]]="",_xlfn.XLOOKUP(Table2[[#This Row],[State]],'pivot tables'!$T$2:$T$33,'pivot tables'!$W$2:$W$33),Table2[[#This Row],[Min_Temperature(°C)]])</f>
        <v>19.86</v>
      </c>
    </row>
    <row r="422" spans="1:25" x14ac:dyDescent="0.3">
      <c r="A422" s="5" t="s">
        <v>13</v>
      </c>
      <c r="B422" s="4">
        <v>2017</v>
      </c>
      <c r="C422" s="5" t="s">
        <v>324</v>
      </c>
      <c r="D422" s="5" t="str">
        <f>PROPER(TRIM(Table2[[#This Row],[Season]]))</f>
        <v>Winter</v>
      </c>
      <c r="E422" s="5" t="str">
        <f>IF(Table2[[#This Row],[Season]]="",_xlfn.XLOOKUP(Table2[[#This Row],[State]],'pivot tables'!$F$3:$F$33,'pivot tables'!$G$3:$G$33),Table2[[#This Row],[Season]])</f>
        <v>Winter</v>
      </c>
      <c r="F422" s="5" t="s">
        <v>41</v>
      </c>
      <c r="G422" s="16">
        <v>81115</v>
      </c>
      <c r="H422" s="16">
        <f>IF(Table2[[#This Row],[Area(hectare)]]="",IFERROR(Table2[[#This Row],[Production(Tones)]]/Table2[[#This Row],[Yield blanks]],""),Table2[[#This Row],[Area(hectare)]])</f>
        <v>81115</v>
      </c>
      <c r="I422" s="16">
        <v>218934</v>
      </c>
      <c r="J422" s="16">
        <f>IF(Table2[[#This Row],[Production(Tones)]]="",Table2[[#This Row],[Area Blanks]]*Table2[[#This Row],[Yield]],Table2[[#This Row],[Production(Tones)]])</f>
        <v>218934</v>
      </c>
      <c r="K422" s="13">
        <v>2664.8</v>
      </c>
      <c r="L422" s="13">
        <f>IF(Table2[[#This Row],[Annual_Rainfall(mm)]]="",_xlfn.XLOOKUP(Table2[[#This Row],[State]],'pivot tables'!$J$3:$J$32,'pivot tables'!$K$3:$K$32),Table2[[#This Row],[Annual_Rainfall(mm)]])</f>
        <v>2664.8</v>
      </c>
      <c r="M422" s="13" t="str">
        <f>Table2[[#This Row],[Crop]]&amp;Table2[[#This Row],[State]]</f>
        <v>RiceKerala</v>
      </c>
      <c r="N422" s="13">
        <v>12770745.6</v>
      </c>
      <c r="O422" s="13">
        <f>IF(Table2[[#This Row],[Fertilizer(kg)]]="",_xlfn.XLOOKUP(Table2[[#This Row],[crop&amp;state]],'pivot tables'!$O$3:$O$151,'pivot tables'!$P$3:$P$151),Table2[[#This Row],[Fertilizer(kg)]])</f>
        <v>12770745.6</v>
      </c>
      <c r="P422" s="13">
        <v>30823.7</v>
      </c>
      <c r="Q422" s="13">
        <f>IF(Table2[[#This Row],[Pesticide(kg)]]="",_xlfn.XLOOKUP(Table2[[#This Row],[crop&amp;state]],'pivot tables'!$O$3:$O$151,'pivot tables'!$Q$3:$Q$151),Table2[[#This Row],[Pesticide(kg)]])</f>
        <v>30823.7</v>
      </c>
      <c r="R422" s="13">
        <v>2.484</v>
      </c>
      <c r="S422" s="13">
        <f>IF(Table2[[#This Row],[Yield]]="",IFERROR(Table2[[#This Row],[Production(Tones)]]/Table2[[#This Row],[Area(hectare)]],""),Table2[[#This Row],[Yield]])</f>
        <v>2.484</v>
      </c>
      <c r="T422" s="13">
        <v>25.411999999999999</v>
      </c>
      <c r="U422" s="13">
        <f>IF(Table2[[#This Row],[Avg_Temperature(°C)]]="",IFERROR((Table2[[#This Row],[Max_Temperature(°C)]]+Table2[[#This Row],[Min_Temperature(°C)]])/2,""),Table2[[#This Row],[Avg_Temperature(°C)]])</f>
        <v>25.411999999999999</v>
      </c>
      <c r="V422" s="13">
        <v>32.545999999999999</v>
      </c>
      <c r="W422" s="13">
        <f>IF(Table2[[#This Row],[Max_Temperature(°C)]]="",_xlfn.XLOOKUP(Table2[[#This Row],[State]],'pivot tables'!$T$2:$T$33,'pivot tables'!$V$2:$V$33),Table2[[#This Row],[Max_Temperature(°C)]])</f>
        <v>32.545999999999999</v>
      </c>
      <c r="X422" s="13">
        <v>19.86</v>
      </c>
      <c r="Y422" s="31">
        <f>IF(Table2[[#This Row],[Min_Temperature(°C)]]="",_xlfn.XLOOKUP(Table2[[#This Row],[State]],'pivot tables'!$T$2:$T$33,'pivot tables'!$W$2:$W$33),Table2[[#This Row],[Min_Temperature(°C)]])</f>
        <v>19.86</v>
      </c>
    </row>
    <row r="423" spans="1:25" x14ac:dyDescent="0.3">
      <c r="A423" s="5" t="s">
        <v>18</v>
      </c>
      <c r="B423" s="4">
        <v>2017</v>
      </c>
      <c r="C423" s="5" t="s">
        <v>705</v>
      </c>
      <c r="D423" s="5" t="str">
        <f>PROPER(TRIM(Table2[[#This Row],[Season]]))</f>
        <v>Whole Year</v>
      </c>
      <c r="E423" s="5" t="str">
        <f>IF(Table2[[#This Row],[Season]]="",_xlfn.XLOOKUP(Table2[[#This Row],[State]],'pivot tables'!$F$3:$F$33,'pivot tables'!$G$3:$G$33),Table2[[#This Row],[Season]])</f>
        <v>Whole Year</v>
      </c>
      <c r="F423" s="5" t="s">
        <v>41</v>
      </c>
      <c r="G423" s="16">
        <v>1047.674</v>
      </c>
      <c r="H423" s="16">
        <f>IF(Table2[[#This Row],[Area(hectare)]]="",IFERROR(Table2[[#This Row],[Production(Tones)]]/Table2[[#This Row],[Yield blanks]],""),Table2[[#This Row],[Area(hectare)]])</f>
        <v>1047.674</v>
      </c>
      <c r="I423" s="16">
        <v>115110</v>
      </c>
      <c r="J423" s="16">
        <f>IF(Table2[[#This Row],[Production(Tones)]]="",Table2[[#This Row],[Area Blanks]]*Table2[[#This Row],[Yield]],Table2[[#This Row],[Production(Tones)]])</f>
        <v>115110</v>
      </c>
      <c r="K423" s="13">
        <v>2664.8</v>
      </c>
      <c r="L423" s="13">
        <f>IF(Table2[[#This Row],[Annual_Rainfall(mm)]]="",_xlfn.XLOOKUP(Table2[[#This Row],[State]],'pivot tables'!$J$3:$J$32,'pivot tables'!$K$3:$K$32),Table2[[#This Row],[Annual_Rainfall(mm)]])</f>
        <v>2664.8</v>
      </c>
      <c r="M423" s="13" t="str">
        <f>Table2[[#This Row],[Crop]]&amp;Table2[[#This Row],[State]]</f>
        <v>SugarcaneKerala</v>
      </c>
      <c r="N423" s="13"/>
      <c r="O423" s="13">
        <f>IF(Table2[[#This Row],[Fertilizer(kg)]]="",_xlfn.XLOOKUP(Table2[[#This Row],[crop&amp;state]],'pivot tables'!$O$3:$O$151,'pivot tables'!$P$3:$P$151),Table2[[#This Row],[Fertilizer(kg)]])</f>
        <v>269452.79355555557</v>
      </c>
      <c r="P423" s="13">
        <v>398.11599999999999</v>
      </c>
      <c r="Q423" s="13">
        <f>IF(Table2[[#This Row],[Pesticide(kg)]]="",_xlfn.XLOOKUP(Table2[[#This Row],[crop&amp;state]],'pivot tables'!$O$3:$O$151,'pivot tables'!$Q$3:$Q$151),Table2[[#This Row],[Pesticide(kg)]])</f>
        <v>398.11599999999999</v>
      </c>
      <c r="R423" s="13">
        <v>68.188999999999993</v>
      </c>
      <c r="S423" s="13">
        <f>IF(Table2[[#This Row],[Yield]]="",IFERROR(Table2[[#This Row],[Production(Tones)]]/Table2[[#This Row],[Area(hectare)]],""),Table2[[#This Row],[Yield]])</f>
        <v>68.188999999999993</v>
      </c>
      <c r="T423" s="13">
        <v>25.411999999999999</v>
      </c>
      <c r="U423" s="13">
        <f>IF(Table2[[#This Row],[Avg_Temperature(°C)]]="",IFERROR((Table2[[#This Row],[Max_Temperature(°C)]]+Table2[[#This Row],[Min_Temperature(°C)]])/2,""),Table2[[#This Row],[Avg_Temperature(°C)]])</f>
        <v>25.411999999999999</v>
      </c>
      <c r="V423" s="13">
        <v>32.545999999999999</v>
      </c>
      <c r="W423" s="13">
        <f>IF(Table2[[#This Row],[Max_Temperature(°C)]]="",_xlfn.XLOOKUP(Table2[[#This Row],[State]],'pivot tables'!$T$2:$T$33,'pivot tables'!$V$2:$V$33),Table2[[#This Row],[Max_Temperature(°C)]])</f>
        <v>32.545999999999999</v>
      </c>
      <c r="X423" s="13">
        <v>19.86</v>
      </c>
      <c r="Y423" s="31">
        <f>IF(Table2[[#This Row],[Min_Temperature(°C)]]="",_xlfn.XLOOKUP(Table2[[#This Row],[State]],'pivot tables'!$T$2:$T$33,'pivot tables'!$W$2:$W$33),Table2[[#This Row],[Min_Temperature(°C)]])</f>
        <v>19.86</v>
      </c>
    </row>
    <row r="424" spans="1:25" x14ac:dyDescent="0.3">
      <c r="A424" s="5" t="s">
        <v>20</v>
      </c>
      <c r="B424" s="4">
        <v>2017</v>
      </c>
      <c r="C424" s="5" t="s">
        <v>705</v>
      </c>
      <c r="D424" s="5" t="str">
        <f>PROPER(TRIM(Table2[[#This Row],[Season]]))</f>
        <v>Whole Year</v>
      </c>
      <c r="E424" s="5" t="str">
        <f>IF(Table2[[#This Row],[Season]]="",_xlfn.XLOOKUP(Table2[[#This Row],[State]],'pivot tables'!$F$3:$F$33,'pivot tables'!$G$3:$G$33),Table2[[#This Row],[Season]])</f>
        <v>Whole Year</v>
      </c>
      <c r="F424" s="5" t="s">
        <v>41</v>
      </c>
      <c r="G424" s="16">
        <v>1</v>
      </c>
      <c r="H424" s="16">
        <f>IF(Table2[[#This Row],[Area(hectare)]]="",IFERROR(Table2[[#This Row],[Production(Tones)]]/Table2[[#This Row],[Yield blanks]],""),Table2[[#This Row],[Area(hectare)]])</f>
        <v>1</v>
      </c>
      <c r="I424" s="16">
        <v>1</v>
      </c>
      <c r="J424" s="16">
        <f>IF(Table2[[#This Row],[Production(Tones)]]="",Table2[[#This Row],[Area Blanks]]*Table2[[#This Row],[Yield]],Table2[[#This Row],[Production(Tones)]])</f>
        <v>1</v>
      </c>
      <c r="K424" s="13">
        <v>2664.8</v>
      </c>
      <c r="L424" s="13">
        <f>IF(Table2[[#This Row],[Annual_Rainfall(mm)]]="",_xlfn.XLOOKUP(Table2[[#This Row],[State]],'pivot tables'!$J$3:$J$32,'pivot tables'!$K$3:$K$32),Table2[[#This Row],[Annual_Rainfall(mm)]])</f>
        <v>2664.8</v>
      </c>
      <c r="M424" s="13" t="str">
        <f>Table2[[#This Row],[Crop]]&amp;Table2[[#This Row],[State]]</f>
        <v>WheatKerala</v>
      </c>
      <c r="N424" s="13">
        <v>157.44</v>
      </c>
      <c r="O424" s="13">
        <f>IF(Table2[[#This Row],[Fertilizer(kg)]]="",_xlfn.XLOOKUP(Table2[[#This Row],[crop&amp;state]],'pivot tables'!$O$3:$O$151,'pivot tables'!$P$3:$P$151),Table2[[#This Row],[Fertilizer(kg)]])</f>
        <v>157.44</v>
      </c>
      <c r="P424" s="13">
        <v>0.38</v>
      </c>
      <c r="Q424" s="13">
        <f>IF(Table2[[#This Row],[Pesticide(kg)]]="",_xlfn.XLOOKUP(Table2[[#This Row],[crop&amp;state]],'pivot tables'!$O$3:$O$151,'pivot tables'!$Q$3:$Q$151),Table2[[#This Row],[Pesticide(kg)]])</f>
        <v>0.38</v>
      </c>
      <c r="R424" s="13">
        <v>1</v>
      </c>
      <c r="S424" s="13">
        <f>IF(Table2[[#This Row],[Yield]]="",IFERROR(Table2[[#This Row],[Production(Tones)]]/Table2[[#This Row],[Area(hectare)]],""),Table2[[#This Row],[Yield]])</f>
        <v>1</v>
      </c>
      <c r="T424" s="13">
        <v>25.411999999999999</v>
      </c>
      <c r="U424" s="13">
        <f>IF(Table2[[#This Row],[Avg_Temperature(°C)]]="",IFERROR((Table2[[#This Row],[Max_Temperature(°C)]]+Table2[[#This Row],[Min_Temperature(°C)]])/2,""),Table2[[#This Row],[Avg_Temperature(°C)]])</f>
        <v>25.411999999999999</v>
      </c>
      <c r="V424" s="13">
        <v>32.545999999999999</v>
      </c>
      <c r="W424" s="13">
        <f>IF(Table2[[#This Row],[Max_Temperature(°C)]]="",_xlfn.XLOOKUP(Table2[[#This Row],[State]],'pivot tables'!$T$2:$T$33,'pivot tables'!$V$2:$V$33),Table2[[#This Row],[Max_Temperature(°C)]])</f>
        <v>32.545999999999999</v>
      </c>
      <c r="X424" s="13">
        <v>19.86</v>
      </c>
      <c r="Y424" s="31">
        <f>IF(Table2[[#This Row],[Min_Temperature(°C)]]="",_xlfn.XLOOKUP(Table2[[#This Row],[State]],'pivot tables'!$T$2:$T$33,'pivot tables'!$W$2:$W$33),Table2[[#This Row],[Min_Temperature(°C)]])</f>
        <v>19.86</v>
      </c>
    </row>
    <row r="425" spans="1:25" x14ac:dyDescent="0.3">
      <c r="A425" s="5" t="s">
        <v>22</v>
      </c>
      <c r="B425" s="4">
        <v>2017</v>
      </c>
      <c r="C425" s="5" t="s">
        <v>49</v>
      </c>
      <c r="D425" s="5" t="str">
        <f>PROPER(TRIM(Table2[[#This Row],[Season]]))</f>
        <v>Kharif</v>
      </c>
      <c r="E425" s="5" t="str">
        <f>IF(Table2[[#This Row],[Season]]="",_xlfn.XLOOKUP(Table2[[#This Row],[State]],'pivot tables'!$F$3:$F$33,'pivot tables'!$G$3:$G$33),Table2[[#This Row],[Season]])</f>
        <v>Kharif</v>
      </c>
      <c r="F425" s="5" t="s">
        <v>80</v>
      </c>
      <c r="G425" s="16">
        <v>62373</v>
      </c>
      <c r="H425" s="16">
        <f>IF(Table2[[#This Row],[Area(hectare)]]="",IFERROR(Table2[[#This Row],[Production(Tones)]]/Table2[[#This Row],[Yield blanks]],""),Table2[[#This Row],[Area(hectare)]])</f>
        <v>62373</v>
      </c>
      <c r="I425" s="16">
        <v>213587</v>
      </c>
      <c r="J425" s="16">
        <f>IF(Table2[[#This Row],[Production(Tones)]]="",Table2[[#This Row],[Area Blanks]]*Table2[[#This Row],[Yield]],Table2[[#This Row],[Production(Tones)]])</f>
        <v>213587</v>
      </c>
      <c r="K425" s="13">
        <v>970.9</v>
      </c>
      <c r="L425" s="13">
        <f>IF(Table2[[#This Row],[Annual_Rainfall(mm)]]="",_xlfn.XLOOKUP(Table2[[#This Row],[State]],'pivot tables'!$J$3:$J$32,'pivot tables'!$K$3:$K$32),Table2[[#This Row],[Annual_Rainfall(mm)]])</f>
        <v>970.9</v>
      </c>
      <c r="M425" s="13" t="str">
        <f>Table2[[#This Row],[Crop]]&amp;Table2[[#This Row],[State]]</f>
        <v>RagiTamil Nadu</v>
      </c>
      <c r="N425" s="13">
        <v>9820005.1199999992</v>
      </c>
      <c r="O425" s="13">
        <f>IF(Table2[[#This Row],[Fertilizer(kg)]]="",_xlfn.XLOOKUP(Table2[[#This Row],[crop&amp;state]],'pivot tables'!$O$3:$O$151,'pivot tables'!$P$3:$P$151),Table2[[#This Row],[Fertilizer(kg)]])</f>
        <v>9820005.1199999992</v>
      </c>
      <c r="P425" s="13">
        <v>23701.74</v>
      </c>
      <c r="Q425" s="13">
        <f>IF(Table2[[#This Row],[Pesticide(kg)]]="",_xlfn.XLOOKUP(Table2[[#This Row],[crop&amp;state]],'pivot tables'!$O$3:$O$151,'pivot tables'!$Q$3:$Q$151),Table2[[#This Row],[Pesticide(kg)]])</f>
        <v>23701.74</v>
      </c>
      <c r="R425" s="13">
        <v>3.3210000000000002</v>
      </c>
      <c r="S425" s="13">
        <f>IF(Table2[[#This Row],[Yield]]="",IFERROR(Table2[[#This Row],[Production(Tones)]]/Table2[[#This Row],[Area(hectare)]],""),Table2[[#This Row],[Yield]])</f>
        <v>3.3210000000000002</v>
      </c>
      <c r="T425" s="13">
        <v>27.852</v>
      </c>
      <c r="U425" s="13">
        <f>IF(Table2[[#This Row],[Avg_Temperature(°C)]]="",IFERROR((Table2[[#This Row],[Max_Temperature(°C)]]+Table2[[#This Row],[Min_Temperature(°C)]])/2,""),Table2[[#This Row],[Avg_Temperature(°C)]])</f>
        <v>27.852</v>
      </c>
      <c r="V425" s="13">
        <v>37.246000000000002</v>
      </c>
      <c r="W425" s="13">
        <f>IF(Table2[[#This Row],[Max_Temperature(°C)]]="",_xlfn.XLOOKUP(Table2[[#This Row],[State]],'pivot tables'!$T$2:$T$33,'pivot tables'!$V$2:$V$33),Table2[[#This Row],[Max_Temperature(°C)]])</f>
        <v>37.246000000000002</v>
      </c>
      <c r="X425" s="13">
        <v>20.294</v>
      </c>
      <c r="Y425" s="31">
        <f>IF(Table2[[#This Row],[Min_Temperature(°C)]]="",_xlfn.XLOOKUP(Table2[[#This Row],[State]],'pivot tables'!$T$2:$T$33,'pivot tables'!$W$2:$W$33),Table2[[#This Row],[Min_Temperature(°C)]])</f>
        <v>20.294</v>
      </c>
    </row>
    <row r="426" spans="1:25" x14ac:dyDescent="0.3">
      <c r="A426" s="5" t="s">
        <v>22</v>
      </c>
      <c r="B426" s="4">
        <v>2017</v>
      </c>
      <c r="C426" s="5" t="s">
        <v>27</v>
      </c>
      <c r="D426" s="5" t="str">
        <f>PROPER(TRIM(Table2[[#This Row],[Season]]))</f>
        <v>Rabi</v>
      </c>
      <c r="E426" s="5" t="str">
        <f>IF(Table2[[#This Row],[Season]]="",_xlfn.XLOOKUP(Table2[[#This Row],[State]],'pivot tables'!$F$3:$F$33,'pivot tables'!$G$3:$G$33),Table2[[#This Row],[Season]])</f>
        <v>Rabi</v>
      </c>
      <c r="F426" s="5" t="s">
        <v>80</v>
      </c>
      <c r="G426" s="16">
        <v>24140</v>
      </c>
      <c r="H426" s="16">
        <f>IF(Table2[[#This Row],[Area(hectare)]]="",IFERROR(Table2[[#This Row],[Production(Tones)]]/Table2[[#This Row],[Yield blanks]],""),Table2[[#This Row],[Area(hectare)]])</f>
        <v>24140</v>
      </c>
      <c r="I426" s="16">
        <v>107745</v>
      </c>
      <c r="J426" s="16">
        <f>IF(Table2[[#This Row],[Production(Tones)]]="",Table2[[#This Row],[Area Blanks]]*Table2[[#This Row],[Yield]],Table2[[#This Row],[Production(Tones)]])</f>
        <v>107745</v>
      </c>
      <c r="K426" s="13">
        <v>970.9</v>
      </c>
      <c r="L426" s="13">
        <f>IF(Table2[[#This Row],[Annual_Rainfall(mm)]]="",_xlfn.XLOOKUP(Table2[[#This Row],[State]],'pivot tables'!$J$3:$J$32,'pivot tables'!$K$3:$K$32),Table2[[#This Row],[Annual_Rainfall(mm)]])</f>
        <v>970.9</v>
      </c>
      <c r="M426" s="13" t="str">
        <f>Table2[[#This Row],[Crop]]&amp;Table2[[#This Row],[State]]</f>
        <v>RagiTamil Nadu</v>
      </c>
      <c r="N426" s="13">
        <v>3800601.6</v>
      </c>
      <c r="O426" s="13">
        <f>IF(Table2[[#This Row],[Fertilizer(kg)]]="",_xlfn.XLOOKUP(Table2[[#This Row],[crop&amp;state]],'pivot tables'!$O$3:$O$151,'pivot tables'!$P$3:$P$151),Table2[[#This Row],[Fertilizer(kg)]])</f>
        <v>3800601.6</v>
      </c>
      <c r="P426" s="13">
        <v>9173.2000000000007</v>
      </c>
      <c r="Q426" s="13">
        <f>IF(Table2[[#This Row],[Pesticide(kg)]]="",_xlfn.XLOOKUP(Table2[[#This Row],[crop&amp;state]],'pivot tables'!$O$3:$O$151,'pivot tables'!$Q$3:$Q$151),Table2[[#This Row],[Pesticide(kg)]])</f>
        <v>9173.2000000000007</v>
      </c>
      <c r="R426" s="13">
        <v>4.3369999999999997</v>
      </c>
      <c r="S426" s="13">
        <f>IF(Table2[[#This Row],[Yield]]="",IFERROR(Table2[[#This Row],[Production(Tones)]]/Table2[[#This Row],[Area(hectare)]],""),Table2[[#This Row],[Yield]])</f>
        <v>4.3369999999999997</v>
      </c>
      <c r="T426" s="13">
        <v>27.852</v>
      </c>
      <c r="U426" s="13">
        <f>IF(Table2[[#This Row],[Avg_Temperature(°C)]]="",IFERROR((Table2[[#This Row],[Max_Temperature(°C)]]+Table2[[#This Row],[Min_Temperature(°C)]])/2,""),Table2[[#This Row],[Avg_Temperature(°C)]])</f>
        <v>27.852</v>
      </c>
      <c r="V426" s="13">
        <v>37.246000000000002</v>
      </c>
      <c r="W426" s="13">
        <f>IF(Table2[[#This Row],[Max_Temperature(°C)]]="",_xlfn.XLOOKUP(Table2[[#This Row],[State]],'pivot tables'!$T$2:$T$33,'pivot tables'!$V$2:$V$33),Table2[[#This Row],[Max_Temperature(°C)]])</f>
        <v>37.246000000000002</v>
      </c>
      <c r="X426" s="13">
        <v>20.294</v>
      </c>
      <c r="Y426" s="31">
        <f>IF(Table2[[#This Row],[Min_Temperature(°C)]]="",_xlfn.XLOOKUP(Table2[[#This Row],[State]],'pivot tables'!$T$2:$T$33,'pivot tables'!$W$2:$W$33),Table2[[#This Row],[Min_Temperature(°C)]])</f>
        <v>20.294</v>
      </c>
    </row>
    <row r="427" spans="1:25" x14ac:dyDescent="0.3">
      <c r="A427" s="5" t="s">
        <v>13</v>
      </c>
      <c r="B427" s="4">
        <v>2017</v>
      </c>
      <c r="C427" s="5" t="s">
        <v>176</v>
      </c>
      <c r="D427" s="5" t="str">
        <f>PROPER(TRIM(Table2[[#This Row],[Season]]))</f>
        <v>Autumn</v>
      </c>
      <c r="E427" s="5" t="str">
        <f>IF(Table2[[#This Row],[Season]]="",_xlfn.XLOOKUP(Table2[[#This Row],[State]],'pivot tables'!$F$3:$F$33,'pivot tables'!$G$3:$G$33),Table2[[#This Row],[Season]])</f>
        <v>Autumn</v>
      </c>
      <c r="F427" s="5" t="s">
        <v>80</v>
      </c>
      <c r="G427" s="16">
        <v>235255</v>
      </c>
      <c r="H427" s="16">
        <f>IF(Table2[[#This Row],[Area(hectare)]]="",IFERROR(Table2[[#This Row],[Production(Tones)]]/Table2[[#This Row],[Yield blanks]],""),Table2[[#This Row],[Area(hectare)]])</f>
        <v>235255</v>
      </c>
      <c r="I427" s="16">
        <v>906616</v>
      </c>
      <c r="J427" s="16">
        <f>IF(Table2[[#This Row],[Production(Tones)]]="",Table2[[#This Row],[Area Blanks]]*Table2[[#This Row],[Yield]],Table2[[#This Row],[Production(Tones)]])</f>
        <v>906616</v>
      </c>
      <c r="K427" s="13">
        <v>970.9</v>
      </c>
      <c r="L427" s="13">
        <f>IF(Table2[[#This Row],[Annual_Rainfall(mm)]]="",_xlfn.XLOOKUP(Table2[[#This Row],[State]],'pivot tables'!$J$3:$J$32,'pivot tables'!$K$3:$K$32),Table2[[#This Row],[Annual_Rainfall(mm)]])</f>
        <v>970.9</v>
      </c>
      <c r="M427" s="13" t="str">
        <f>Table2[[#This Row],[Crop]]&amp;Table2[[#This Row],[State]]</f>
        <v>RiceTamil Nadu</v>
      </c>
      <c r="N427" s="13">
        <v>37038547.200000003</v>
      </c>
      <c r="O427" s="13">
        <f>IF(Table2[[#This Row],[Fertilizer(kg)]]="",_xlfn.XLOOKUP(Table2[[#This Row],[crop&amp;state]],'pivot tables'!$O$3:$O$151,'pivot tables'!$P$3:$P$151),Table2[[#This Row],[Fertilizer(kg)]])</f>
        <v>37038547.200000003</v>
      </c>
      <c r="P427" s="13">
        <v>89396.9</v>
      </c>
      <c r="Q427" s="13">
        <f>IF(Table2[[#This Row],[Pesticide(kg)]]="",_xlfn.XLOOKUP(Table2[[#This Row],[crop&amp;state]],'pivot tables'!$O$3:$O$151,'pivot tables'!$Q$3:$Q$151),Table2[[#This Row],[Pesticide(kg)]])</f>
        <v>89396.9</v>
      </c>
      <c r="R427" s="13">
        <v>3.968</v>
      </c>
      <c r="S427" s="13">
        <f>IF(Table2[[#This Row],[Yield]]="",IFERROR(Table2[[#This Row],[Production(Tones)]]/Table2[[#This Row],[Area(hectare)]],""),Table2[[#This Row],[Yield]])</f>
        <v>3.968</v>
      </c>
      <c r="T427" s="13">
        <v>27.852</v>
      </c>
      <c r="U427" s="13">
        <f>IF(Table2[[#This Row],[Avg_Temperature(°C)]]="",IFERROR((Table2[[#This Row],[Max_Temperature(°C)]]+Table2[[#This Row],[Min_Temperature(°C)]])/2,""),Table2[[#This Row],[Avg_Temperature(°C)]])</f>
        <v>27.852</v>
      </c>
      <c r="V427" s="13">
        <v>37.246000000000002</v>
      </c>
      <c r="W427" s="13">
        <f>IF(Table2[[#This Row],[Max_Temperature(°C)]]="",_xlfn.XLOOKUP(Table2[[#This Row],[State]],'pivot tables'!$T$2:$T$33,'pivot tables'!$V$2:$V$33),Table2[[#This Row],[Max_Temperature(°C)]])</f>
        <v>37.246000000000002</v>
      </c>
      <c r="X427" s="13">
        <v>20.294</v>
      </c>
      <c r="Y427" s="31">
        <f>IF(Table2[[#This Row],[Min_Temperature(°C)]]="",_xlfn.XLOOKUP(Table2[[#This Row],[State]],'pivot tables'!$T$2:$T$33,'pivot tables'!$W$2:$W$33),Table2[[#This Row],[Min_Temperature(°C)]])</f>
        <v>20.294</v>
      </c>
    </row>
    <row r="428" spans="1:25" x14ac:dyDescent="0.3">
      <c r="A428" s="5" t="s">
        <v>13</v>
      </c>
      <c r="B428" s="4">
        <v>2017</v>
      </c>
      <c r="C428" s="5" t="s">
        <v>120</v>
      </c>
      <c r="D428" s="5" t="str">
        <f>PROPER(TRIM(Table2[[#This Row],[Season]]))</f>
        <v>Summer</v>
      </c>
      <c r="E428" s="5" t="str">
        <f>IF(Table2[[#This Row],[Season]]="",_xlfn.XLOOKUP(Table2[[#This Row],[State]],'pivot tables'!$F$3:$F$33,'pivot tables'!$G$3:$G$33),Table2[[#This Row],[Season]])</f>
        <v>Summer</v>
      </c>
      <c r="F428" s="5" t="s">
        <v>80</v>
      </c>
      <c r="G428" s="16">
        <v>276272</v>
      </c>
      <c r="H428" s="16">
        <f>IF(Table2[[#This Row],[Area(hectare)]]="",IFERROR(Table2[[#This Row],[Production(Tones)]]/Table2[[#This Row],[Yield blanks]],""),Table2[[#This Row],[Area(hectare)]])</f>
        <v>276272</v>
      </c>
      <c r="I428" s="16">
        <v>1234550</v>
      </c>
      <c r="J428" s="16">
        <f>IF(Table2[[#This Row],[Production(Tones)]]="",Table2[[#This Row],[Area Blanks]]*Table2[[#This Row],[Yield]],Table2[[#This Row],[Production(Tones)]])</f>
        <v>1234550</v>
      </c>
      <c r="K428" s="13">
        <v>970.9</v>
      </c>
      <c r="L428" s="13">
        <f>IF(Table2[[#This Row],[Annual_Rainfall(mm)]]="",_xlfn.XLOOKUP(Table2[[#This Row],[State]],'pivot tables'!$J$3:$J$32,'pivot tables'!$K$3:$K$32),Table2[[#This Row],[Annual_Rainfall(mm)]])</f>
        <v>970.9</v>
      </c>
      <c r="M428" s="13" t="str">
        <f>Table2[[#This Row],[Crop]]&amp;Table2[[#This Row],[State]]</f>
        <v>RiceTamil Nadu</v>
      </c>
      <c r="N428" s="13">
        <v>43496263.68</v>
      </c>
      <c r="O428" s="13">
        <f>IF(Table2[[#This Row],[Fertilizer(kg)]]="",_xlfn.XLOOKUP(Table2[[#This Row],[crop&amp;state]],'pivot tables'!$O$3:$O$151,'pivot tables'!$P$3:$P$151),Table2[[#This Row],[Fertilizer(kg)]])</f>
        <v>43496263.68</v>
      </c>
      <c r="P428" s="13">
        <v>104983.36</v>
      </c>
      <c r="Q428" s="13">
        <f>IF(Table2[[#This Row],[Pesticide(kg)]]="",_xlfn.XLOOKUP(Table2[[#This Row],[crop&amp;state]],'pivot tables'!$O$3:$O$151,'pivot tables'!$Q$3:$Q$151),Table2[[#This Row],[Pesticide(kg)]])</f>
        <v>104983.36</v>
      </c>
      <c r="R428" s="13">
        <v>4.4509999999999996</v>
      </c>
      <c r="S428" s="13">
        <f>IF(Table2[[#This Row],[Yield]]="",IFERROR(Table2[[#This Row],[Production(Tones)]]/Table2[[#This Row],[Area(hectare)]],""),Table2[[#This Row],[Yield]])</f>
        <v>4.4509999999999996</v>
      </c>
      <c r="T428" s="13">
        <v>27.852</v>
      </c>
      <c r="U428" s="13">
        <f>IF(Table2[[#This Row],[Avg_Temperature(°C)]]="",IFERROR((Table2[[#This Row],[Max_Temperature(°C)]]+Table2[[#This Row],[Min_Temperature(°C)]])/2,""),Table2[[#This Row],[Avg_Temperature(°C)]])</f>
        <v>27.852</v>
      </c>
      <c r="V428" s="13">
        <v>37.246000000000002</v>
      </c>
      <c r="W428" s="13">
        <f>IF(Table2[[#This Row],[Max_Temperature(°C)]]="",_xlfn.XLOOKUP(Table2[[#This Row],[State]],'pivot tables'!$T$2:$T$33,'pivot tables'!$V$2:$V$33),Table2[[#This Row],[Max_Temperature(°C)]])</f>
        <v>37.246000000000002</v>
      </c>
      <c r="X428" s="13">
        <v>20.294</v>
      </c>
      <c r="Y428" s="31">
        <f>IF(Table2[[#This Row],[Min_Temperature(°C)]]="",_xlfn.XLOOKUP(Table2[[#This Row],[State]],'pivot tables'!$T$2:$T$33,'pivot tables'!$W$2:$W$33),Table2[[#This Row],[Min_Temperature(°C)]])</f>
        <v>20.294</v>
      </c>
    </row>
    <row r="429" spans="1:25" x14ac:dyDescent="0.3">
      <c r="A429" s="5" t="s">
        <v>13</v>
      </c>
      <c r="B429" s="4">
        <v>2017</v>
      </c>
      <c r="C429" s="5" t="s">
        <v>324</v>
      </c>
      <c r="D429" s="5" t="str">
        <f>PROPER(TRIM(Table2[[#This Row],[Season]]))</f>
        <v>Winter</v>
      </c>
      <c r="E429" s="5" t="str">
        <f>IF(Table2[[#This Row],[Season]]="",_xlfn.XLOOKUP(Table2[[#This Row],[State]],'pivot tables'!$F$3:$F$33,'pivot tables'!$G$3:$G$33),Table2[[#This Row],[Season]])</f>
        <v>Winter</v>
      </c>
      <c r="F429" s="5" t="s">
        <v>80</v>
      </c>
      <c r="G429" s="16">
        <v>1317338</v>
      </c>
      <c r="H429" s="16">
        <f>IF(Table2[[#This Row],[Area(hectare)]]="",IFERROR(Table2[[#This Row],[Production(Tones)]]/Table2[[#This Row],[Yield blanks]],""),Table2[[#This Row],[Area(hectare)]])</f>
        <v>1317338</v>
      </c>
      <c r="I429" s="16">
        <v>4497284</v>
      </c>
      <c r="J429" s="16">
        <f>IF(Table2[[#This Row],[Production(Tones)]]="",Table2[[#This Row],[Area Blanks]]*Table2[[#This Row],[Yield]],Table2[[#This Row],[Production(Tones)]])</f>
        <v>4497284</v>
      </c>
      <c r="K429" s="13">
        <v>970.9</v>
      </c>
      <c r="L429" s="13">
        <f>IF(Table2[[#This Row],[Annual_Rainfall(mm)]]="",_xlfn.XLOOKUP(Table2[[#This Row],[State]],'pivot tables'!$J$3:$J$32,'pivot tables'!$K$3:$K$32),Table2[[#This Row],[Annual_Rainfall(mm)]])</f>
        <v>970.9</v>
      </c>
      <c r="M429" s="13" t="str">
        <f>Table2[[#This Row],[Crop]]&amp;Table2[[#This Row],[State]]</f>
        <v>RiceTamil Nadu</v>
      </c>
      <c r="N429" s="13">
        <v>207401694.69999999</v>
      </c>
      <c r="O429" s="13">
        <f>IF(Table2[[#This Row],[Fertilizer(kg)]]="",_xlfn.XLOOKUP(Table2[[#This Row],[crop&amp;state]],'pivot tables'!$O$3:$O$151,'pivot tables'!$P$3:$P$151),Table2[[#This Row],[Fertilizer(kg)]])</f>
        <v>207401694.69999999</v>
      </c>
      <c r="P429" s="13">
        <v>500588.44</v>
      </c>
      <c r="Q429" s="13">
        <f>IF(Table2[[#This Row],[Pesticide(kg)]]="",_xlfn.XLOOKUP(Table2[[#This Row],[crop&amp;state]],'pivot tables'!$O$3:$O$151,'pivot tables'!$Q$3:$Q$151),Table2[[#This Row],[Pesticide(kg)]])</f>
        <v>500588.44</v>
      </c>
      <c r="R429" s="13">
        <v>4.1390000000000002</v>
      </c>
      <c r="S429" s="13">
        <f>IF(Table2[[#This Row],[Yield]]="",IFERROR(Table2[[#This Row],[Production(Tones)]]/Table2[[#This Row],[Area(hectare)]],""),Table2[[#This Row],[Yield]])</f>
        <v>4.1390000000000002</v>
      </c>
      <c r="T429" s="13">
        <v>27.852</v>
      </c>
      <c r="U429" s="13">
        <f>IF(Table2[[#This Row],[Avg_Temperature(°C)]]="",IFERROR((Table2[[#This Row],[Max_Temperature(°C)]]+Table2[[#This Row],[Min_Temperature(°C)]])/2,""),Table2[[#This Row],[Avg_Temperature(°C)]])</f>
        <v>27.852</v>
      </c>
      <c r="V429" s="13">
        <v>37.246000000000002</v>
      </c>
      <c r="W429" s="13">
        <f>IF(Table2[[#This Row],[Max_Temperature(°C)]]="",_xlfn.XLOOKUP(Table2[[#This Row],[State]],'pivot tables'!$T$2:$T$33,'pivot tables'!$V$2:$V$33),Table2[[#This Row],[Max_Temperature(°C)]])</f>
        <v>37.246000000000002</v>
      </c>
      <c r="X429" s="13">
        <v>20.294</v>
      </c>
      <c r="Y429" s="31">
        <f>IF(Table2[[#This Row],[Min_Temperature(°C)]]="",_xlfn.XLOOKUP(Table2[[#This Row],[State]],'pivot tables'!$T$2:$T$33,'pivot tables'!$W$2:$W$33),Table2[[#This Row],[Min_Temperature(°C)]])</f>
        <v>20.294</v>
      </c>
    </row>
    <row r="430" spans="1:25" x14ac:dyDescent="0.3">
      <c r="A430" s="5" t="s">
        <v>18</v>
      </c>
      <c r="B430" s="4">
        <v>2017</v>
      </c>
      <c r="C430" s="5" t="s">
        <v>705</v>
      </c>
      <c r="D430" s="5" t="str">
        <f>PROPER(TRIM(Table2[[#This Row],[Season]]))</f>
        <v>Whole Year</v>
      </c>
      <c r="E430" s="5" t="str">
        <f>IF(Table2[[#This Row],[Season]]="",_xlfn.XLOOKUP(Table2[[#This Row],[State]],'pivot tables'!$F$3:$F$33,'pivot tables'!$G$3:$G$33),Table2[[#This Row],[Season]])</f>
        <v>Whole Year</v>
      </c>
      <c r="F430" s="5" t="s">
        <v>80</v>
      </c>
      <c r="G430" s="16">
        <v>171856</v>
      </c>
      <c r="H430" s="16">
        <f>IF(Table2[[#This Row],[Area(hectare)]]="",IFERROR(Table2[[#This Row],[Production(Tones)]]/Table2[[#This Row],[Yield blanks]],""),Table2[[#This Row],[Area(hectare)]])</f>
        <v>171856</v>
      </c>
      <c r="I430" s="16">
        <v>17155603</v>
      </c>
      <c r="J430" s="16">
        <f>IF(Table2[[#This Row],[Production(Tones)]]="",Table2[[#This Row],[Area Blanks]]*Table2[[#This Row],[Yield]],Table2[[#This Row],[Production(Tones)]])</f>
        <v>17155603</v>
      </c>
      <c r="K430" s="13">
        <v>970.9</v>
      </c>
      <c r="L430" s="13">
        <f>IF(Table2[[#This Row],[Annual_Rainfall(mm)]]="",_xlfn.XLOOKUP(Table2[[#This Row],[State]],'pivot tables'!$J$3:$J$32,'pivot tables'!$K$3:$K$32),Table2[[#This Row],[Annual_Rainfall(mm)]])</f>
        <v>970.9</v>
      </c>
      <c r="M430" s="13" t="str">
        <f>Table2[[#This Row],[Crop]]&amp;Table2[[#This Row],[State]]</f>
        <v>SugarcaneTamil Nadu</v>
      </c>
      <c r="N430" s="13">
        <v>27057008.640000001</v>
      </c>
      <c r="O430" s="13">
        <f>IF(Table2[[#This Row],[Fertilizer(kg)]]="",_xlfn.XLOOKUP(Table2[[#This Row],[crop&amp;state]],'pivot tables'!$O$3:$O$151,'pivot tables'!$P$3:$P$151),Table2[[#This Row],[Fertilizer(kg)]])</f>
        <v>27057008.640000001</v>
      </c>
      <c r="P430" s="13">
        <v>65305.279999999999</v>
      </c>
      <c r="Q430" s="13">
        <f>IF(Table2[[#This Row],[Pesticide(kg)]]="",_xlfn.XLOOKUP(Table2[[#This Row],[crop&amp;state]],'pivot tables'!$O$3:$O$151,'pivot tables'!$Q$3:$Q$151),Table2[[#This Row],[Pesticide(kg)]])</f>
        <v>65305.279999999999</v>
      </c>
      <c r="R430" s="13">
        <v>94.5</v>
      </c>
      <c r="S430" s="13">
        <f>IF(Table2[[#This Row],[Yield]]="",IFERROR(Table2[[#This Row],[Production(Tones)]]/Table2[[#This Row],[Area(hectare)]],""),Table2[[#This Row],[Yield]])</f>
        <v>94.5</v>
      </c>
      <c r="T430" s="13">
        <v>27.852</v>
      </c>
      <c r="U430" s="13">
        <f>IF(Table2[[#This Row],[Avg_Temperature(°C)]]="",IFERROR((Table2[[#This Row],[Max_Temperature(°C)]]+Table2[[#This Row],[Min_Temperature(°C)]])/2,""),Table2[[#This Row],[Avg_Temperature(°C)]])</f>
        <v>27.852</v>
      </c>
      <c r="V430" s="13">
        <v>37.246000000000002</v>
      </c>
      <c r="W430" s="13">
        <f>IF(Table2[[#This Row],[Max_Temperature(°C)]]="",_xlfn.XLOOKUP(Table2[[#This Row],[State]],'pivot tables'!$T$2:$T$33,'pivot tables'!$V$2:$V$33),Table2[[#This Row],[Max_Temperature(°C)]])</f>
        <v>37.246000000000002</v>
      </c>
      <c r="X430" s="13">
        <v>20.294</v>
      </c>
      <c r="Y430" s="31">
        <f>IF(Table2[[#This Row],[Min_Temperature(°C)]]="",_xlfn.XLOOKUP(Table2[[#This Row],[State]],'pivot tables'!$T$2:$T$33,'pivot tables'!$W$2:$W$33),Table2[[#This Row],[Min_Temperature(°C)]])</f>
        <v>20.294</v>
      </c>
    </row>
    <row r="431" spans="1:25" x14ac:dyDescent="0.3">
      <c r="A431" s="5" t="s">
        <v>31</v>
      </c>
      <c r="B431" s="4">
        <v>2017</v>
      </c>
      <c r="C431" s="5" t="s">
        <v>49</v>
      </c>
      <c r="D431" s="5" t="str">
        <f>PROPER(TRIM(Table2[[#This Row],[Season]]))</f>
        <v>Kharif</v>
      </c>
      <c r="E431" s="5" t="str">
        <f>IF(Table2[[#This Row],[Season]]="",_xlfn.XLOOKUP(Table2[[#This Row],[State]],'pivot tables'!$F$3:$F$33,'pivot tables'!$G$3:$G$33),Table2[[#This Row],[Season]])</f>
        <v>Kharif</v>
      </c>
      <c r="F431" s="5" t="s">
        <v>80</v>
      </c>
      <c r="G431" s="16">
        <v>542</v>
      </c>
      <c r="H431" s="16">
        <f>IF(Table2[[#This Row],[Area(hectare)]]="",IFERROR(Table2[[#This Row],[Production(Tones)]]/Table2[[#This Row],[Yield blanks]],""),Table2[[#This Row],[Area(hectare)]])</f>
        <v>542</v>
      </c>
      <c r="I431" s="16">
        <v>1057</v>
      </c>
      <c r="J431" s="16">
        <f>IF(Table2[[#This Row],[Production(Tones)]]="",Table2[[#This Row],[Area Blanks]]*Table2[[#This Row],[Yield]],Table2[[#This Row],[Production(Tones)]])</f>
        <v>1057</v>
      </c>
      <c r="K431" s="13">
        <v>970.9</v>
      </c>
      <c r="L431" s="13">
        <f>IF(Table2[[#This Row],[Annual_Rainfall(mm)]]="",_xlfn.XLOOKUP(Table2[[#This Row],[State]],'pivot tables'!$J$3:$J$32,'pivot tables'!$K$3:$K$32),Table2[[#This Row],[Annual_Rainfall(mm)]])</f>
        <v>970.9</v>
      </c>
      <c r="M431" s="13" t="str">
        <f>Table2[[#This Row],[Crop]]&amp;Table2[[#This Row],[State]]</f>
        <v>SunflowerTamil Nadu</v>
      </c>
      <c r="N431" s="13">
        <v>85332.479999999996</v>
      </c>
      <c r="O431" s="13">
        <f>IF(Table2[[#This Row],[Fertilizer(kg)]]="",_xlfn.XLOOKUP(Table2[[#This Row],[crop&amp;state]],'pivot tables'!$O$3:$O$151,'pivot tables'!$P$3:$P$151),Table2[[#This Row],[Fertilizer(kg)]])</f>
        <v>85332.479999999996</v>
      </c>
      <c r="P431" s="13">
        <v>205.96</v>
      </c>
      <c r="Q431" s="13">
        <f>IF(Table2[[#This Row],[Pesticide(kg)]]="",_xlfn.XLOOKUP(Table2[[#This Row],[crop&amp;state]],'pivot tables'!$O$3:$O$151,'pivot tables'!$Q$3:$Q$151),Table2[[#This Row],[Pesticide(kg)]])</f>
        <v>205.96</v>
      </c>
      <c r="R431" s="13">
        <v>1.9730000000000001</v>
      </c>
      <c r="S431" s="13">
        <f>IF(Table2[[#This Row],[Yield]]="",IFERROR(Table2[[#This Row],[Production(Tones)]]/Table2[[#This Row],[Area(hectare)]],""),Table2[[#This Row],[Yield]])</f>
        <v>1.9730000000000001</v>
      </c>
      <c r="T431" s="13">
        <v>27.852</v>
      </c>
      <c r="U431" s="13">
        <f>IF(Table2[[#This Row],[Avg_Temperature(°C)]]="",IFERROR((Table2[[#This Row],[Max_Temperature(°C)]]+Table2[[#This Row],[Min_Temperature(°C)]])/2,""),Table2[[#This Row],[Avg_Temperature(°C)]])</f>
        <v>27.852</v>
      </c>
      <c r="V431" s="13">
        <v>37.246000000000002</v>
      </c>
      <c r="W431" s="13">
        <f>IF(Table2[[#This Row],[Max_Temperature(°C)]]="",_xlfn.XLOOKUP(Table2[[#This Row],[State]],'pivot tables'!$T$2:$T$33,'pivot tables'!$V$2:$V$33),Table2[[#This Row],[Max_Temperature(°C)]])</f>
        <v>37.246000000000002</v>
      </c>
      <c r="X431" s="13">
        <v>20.294</v>
      </c>
      <c r="Y431" s="31">
        <f>IF(Table2[[#This Row],[Min_Temperature(°C)]]="",_xlfn.XLOOKUP(Table2[[#This Row],[State]],'pivot tables'!$T$2:$T$33,'pivot tables'!$W$2:$W$33),Table2[[#This Row],[Min_Temperature(°C)]])</f>
        <v>20.294</v>
      </c>
    </row>
    <row r="432" spans="1:25" x14ac:dyDescent="0.3">
      <c r="A432" s="5" t="s">
        <v>31</v>
      </c>
      <c r="B432" s="4">
        <v>2017</v>
      </c>
      <c r="C432" s="5" t="s">
        <v>27</v>
      </c>
      <c r="D432" s="5" t="str">
        <f>PROPER(TRIM(Table2[[#This Row],[Season]]))</f>
        <v>Rabi</v>
      </c>
      <c r="E432" s="5" t="str">
        <f>IF(Table2[[#This Row],[Season]]="",_xlfn.XLOOKUP(Table2[[#This Row],[State]],'pivot tables'!$F$3:$F$33,'pivot tables'!$G$3:$G$33),Table2[[#This Row],[Season]])</f>
        <v>Rabi</v>
      </c>
      <c r="F432" s="5" t="s">
        <v>80</v>
      </c>
      <c r="G432" s="16">
        <v>6207</v>
      </c>
      <c r="H432" s="16">
        <f>IF(Table2[[#This Row],[Area(hectare)]]="",IFERROR(Table2[[#This Row],[Production(Tones)]]/Table2[[#This Row],[Yield blanks]],""),Table2[[#This Row],[Area(hectare)]])</f>
        <v>6207</v>
      </c>
      <c r="I432" s="16">
        <v>4936</v>
      </c>
      <c r="J432" s="16">
        <f>IF(Table2[[#This Row],[Production(Tones)]]="",Table2[[#This Row],[Area Blanks]]*Table2[[#This Row],[Yield]],Table2[[#This Row],[Production(Tones)]])</f>
        <v>4936</v>
      </c>
      <c r="K432" s="13">
        <v>970.9</v>
      </c>
      <c r="L432" s="13">
        <f>IF(Table2[[#This Row],[Annual_Rainfall(mm)]]="",_xlfn.XLOOKUP(Table2[[#This Row],[State]],'pivot tables'!$J$3:$J$32,'pivot tables'!$K$3:$K$32),Table2[[#This Row],[Annual_Rainfall(mm)]])</f>
        <v>970.9</v>
      </c>
      <c r="M432" s="13" t="str">
        <f>Table2[[#This Row],[Crop]]&amp;Table2[[#This Row],[State]]</f>
        <v>SunflowerTamil Nadu</v>
      </c>
      <c r="N432" s="13">
        <v>977230.08</v>
      </c>
      <c r="O432" s="13">
        <f>IF(Table2[[#This Row],[Fertilizer(kg)]]="",_xlfn.XLOOKUP(Table2[[#This Row],[crop&amp;state]],'pivot tables'!$O$3:$O$151,'pivot tables'!$P$3:$P$151),Table2[[#This Row],[Fertilizer(kg)]])</f>
        <v>977230.08</v>
      </c>
      <c r="P432" s="13">
        <v>2358.66</v>
      </c>
      <c r="Q432" s="13">
        <f>IF(Table2[[#This Row],[Pesticide(kg)]]="",_xlfn.XLOOKUP(Table2[[#This Row],[crop&amp;state]],'pivot tables'!$O$3:$O$151,'pivot tables'!$Q$3:$Q$151),Table2[[#This Row],[Pesticide(kg)]])</f>
        <v>2358.66</v>
      </c>
      <c r="R432" s="13">
        <v>0.89600000000000002</v>
      </c>
      <c r="S432" s="13">
        <f>IF(Table2[[#This Row],[Yield]]="",IFERROR(Table2[[#This Row],[Production(Tones)]]/Table2[[#This Row],[Area(hectare)]],""),Table2[[#This Row],[Yield]])</f>
        <v>0.89600000000000002</v>
      </c>
      <c r="T432" s="13">
        <v>27.852</v>
      </c>
      <c r="U432" s="13">
        <f>IF(Table2[[#This Row],[Avg_Temperature(°C)]]="",IFERROR((Table2[[#This Row],[Max_Temperature(°C)]]+Table2[[#This Row],[Min_Temperature(°C)]])/2,""),Table2[[#This Row],[Avg_Temperature(°C)]])</f>
        <v>27.852</v>
      </c>
      <c r="V432" s="13">
        <v>37.246000000000002</v>
      </c>
      <c r="W432" s="13">
        <f>IF(Table2[[#This Row],[Max_Temperature(°C)]]="",_xlfn.XLOOKUP(Table2[[#This Row],[State]],'pivot tables'!$T$2:$T$33,'pivot tables'!$V$2:$V$33),Table2[[#This Row],[Max_Temperature(°C)]])</f>
        <v>37.246000000000002</v>
      </c>
      <c r="X432" s="13">
        <v>20.294</v>
      </c>
      <c r="Y432" s="31">
        <f>IF(Table2[[#This Row],[Min_Temperature(°C)]]="",_xlfn.XLOOKUP(Table2[[#This Row],[State]],'pivot tables'!$T$2:$T$33,'pivot tables'!$W$2:$W$33),Table2[[#This Row],[Min_Temperature(°C)]])</f>
        <v>20.294</v>
      </c>
    </row>
    <row r="433" spans="1:25" x14ac:dyDescent="0.3">
      <c r="A433" s="5" t="s">
        <v>32</v>
      </c>
      <c r="B433" s="4">
        <v>2017</v>
      </c>
      <c r="C433" s="5" t="s">
        <v>49</v>
      </c>
      <c r="D433" s="5" t="str">
        <f>PROPER(TRIM(Table2[[#This Row],[Season]]))</f>
        <v>Kharif</v>
      </c>
      <c r="E433" s="5" t="str">
        <f>IF(Table2[[#This Row],[Season]]="",_xlfn.XLOOKUP(Table2[[#This Row],[State]],'pivot tables'!$F$3:$F$33,'pivot tables'!$G$3:$G$33),Table2[[#This Row],[Season]])</f>
        <v>Kharif</v>
      </c>
      <c r="F433" s="5" t="s">
        <v>80</v>
      </c>
      <c r="G433" s="16">
        <v>58422</v>
      </c>
      <c r="H433" s="16">
        <f>IF(Table2[[#This Row],[Area(hectare)]]="",IFERROR(Table2[[#This Row],[Production(Tones)]]/Table2[[#This Row],[Yield blanks]],""),Table2[[#This Row],[Area(hectare)]])</f>
        <v>58422</v>
      </c>
      <c r="I433" s="16">
        <v>53226</v>
      </c>
      <c r="J433" s="16">
        <f>IF(Table2[[#This Row],[Production(Tones)]]="",Table2[[#This Row],[Area Blanks]]*Table2[[#This Row],[Yield]],Table2[[#This Row],[Production(Tones)]])</f>
        <v>53226</v>
      </c>
      <c r="K433" s="13">
        <v>970.9</v>
      </c>
      <c r="L433" s="13">
        <f>IF(Table2[[#This Row],[Annual_Rainfall(mm)]]="",_xlfn.XLOOKUP(Table2[[#This Row],[State]],'pivot tables'!$J$3:$J$32,'pivot tables'!$K$3:$K$32),Table2[[#This Row],[Annual_Rainfall(mm)]])</f>
        <v>970.9</v>
      </c>
      <c r="M433" s="13" t="str">
        <f>Table2[[#This Row],[Crop]]&amp;Table2[[#This Row],[State]]</f>
        <v>UradTamil Nadu</v>
      </c>
      <c r="N433" s="13"/>
      <c r="O433" s="13">
        <f>IF(Table2[[#This Row],[Fertilizer(kg)]]="",_xlfn.XLOOKUP(Table2[[#This Row],[crop&amp;state]],'pivot tables'!$O$3:$O$151,'pivot tables'!$P$3:$P$151),Table2[[#This Row],[Fertilizer(kg)]])</f>
        <v>35636860.853749998</v>
      </c>
      <c r="P433" s="13">
        <v>22200.36</v>
      </c>
      <c r="Q433" s="13">
        <f>IF(Table2[[#This Row],[Pesticide(kg)]]="",_xlfn.XLOOKUP(Table2[[#This Row],[crop&amp;state]],'pivot tables'!$O$3:$O$151,'pivot tables'!$Q$3:$Q$151),Table2[[#This Row],[Pesticide(kg)]])</f>
        <v>22200.36</v>
      </c>
      <c r="R433" s="13">
        <v>0.89200000000000002</v>
      </c>
      <c r="S433" s="13">
        <f>IF(Table2[[#This Row],[Yield]]="",IFERROR(Table2[[#This Row],[Production(Tones)]]/Table2[[#This Row],[Area(hectare)]],""),Table2[[#This Row],[Yield]])</f>
        <v>0.89200000000000002</v>
      </c>
      <c r="T433" s="13">
        <v>27.852</v>
      </c>
      <c r="U433" s="13">
        <f>IF(Table2[[#This Row],[Avg_Temperature(°C)]]="",IFERROR((Table2[[#This Row],[Max_Temperature(°C)]]+Table2[[#This Row],[Min_Temperature(°C)]])/2,""),Table2[[#This Row],[Avg_Temperature(°C)]])</f>
        <v>27.852</v>
      </c>
      <c r="V433" s="13">
        <v>37.246000000000002</v>
      </c>
      <c r="W433" s="13">
        <f>IF(Table2[[#This Row],[Max_Temperature(°C)]]="",_xlfn.XLOOKUP(Table2[[#This Row],[State]],'pivot tables'!$T$2:$T$33,'pivot tables'!$V$2:$V$33),Table2[[#This Row],[Max_Temperature(°C)]])</f>
        <v>37.246000000000002</v>
      </c>
      <c r="X433" s="13">
        <v>20.294</v>
      </c>
      <c r="Y433" s="31">
        <f>IF(Table2[[#This Row],[Min_Temperature(°C)]]="",_xlfn.XLOOKUP(Table2[[#This Row],[State]],'pivot tables'!$T$2:$T$33,'pivot tables'!$W$2:$W$33),Table2[[#This Row],[Min_Temperature(°C)]])</f>
        <v>20.294</v>
      </c>
    </row>
    <row r="434" spans="1:25" x14ac:dyDescent="0.3">
      <c r="A434" s="5" t="s">
        <v>32</v>
      </c>
      <c r="B434" s="4">
        <v>2017</v>
      </c>
      <c r="C434" s="5" t="s">
        <v>27</v>
      </c>
      <c r="D434" s="5" t="str">
        <f>PROPER(TRIM(Table2[[#This Row],[Season]]))</f>
        <v>Rabi</v>
      </c>
      <c r="E434" s="5" t="str">
        <f>IF(Table2[[#This Row],[Season]]="",_xlfn.XLOOKUP(Table2[[#This Row],[State]],'pivot tables'!$F$3:$F$33,'pivot tables'!$G$3:$G$33),Table2[[#This Row],[Season]])</f>
        <v>Rabi</v>
      </c>
      <c r="F434" s="5" t="s">
        <v>80</v>
      </c>
      <c r="G434" s="16">
        <v>367910</v>
      </c>
      <c r="H434" s="16">
        <f>IF(Table2[[#This Row],[Area(hectare)]]="",IFERROR(Table2[[#This Row],[Production(Tones)]]/Table2[[#This Row],[Yield blanks]],""),Table2[[#This Row],[Area(hectare)]])</f>
        <v>367910</v>
      </c>
      <c r="I434" s="16">
        <v>248377</v>
      </c>
      <c r="J434" s="16">
        <f>IF(Table2[[#This Row],[Production(Tones)]]="",Table2[[#This Row],[Area Blanks]]*Table2[[#This Row],[Yield]],Table2[[#This Row],[Production(Tones)]])</f>
        <v>248377</v>
      </c>
      <c r="K434" s="13">
        <v>970.9</v>
      </c>
      <c r="L434" s="13">
        <f>IF(Table2[[#This Row],[Annual_Rainfall(mm)]]="",_xlfn.XLOOKUP(Table2[[#This Row],[State]],'pivot tables'!$J$3:$J$32,'pivot tables'!$K$3:$K$32),Table2[[#This Row],[Annual_Rainfall(mm)]])</f>
        <v>970.9</v>
      </c>
      <c r="M434" s="13" t="str">
        <f>Table2[[#This Row],[Crop]]&amp;Table2[[#This Row],[State]]</f>
        <v>UradTamil Nadu</v>
      </c>
      <c r="N434" s="13">
        <v>57923750.399999999</v>
      </c>
      <c r="O434" s="13">
        <f>IF(Table2[[#This Row],[Fertilizer(kg)]]="",_xlfn.XLOOKUP(Table2[[#This Row],[crop&amp;state]],'pivot tables'!$O$3:$O$151,'pivot tables'!$P$3:$P$151),Table2[[#This Row],[Fertilizer(kg)]])</f>
        <v>57923750.399999999</v>
      </c>
      <c r="P434" s="13">
        <v>139805.79999999999</v>
      </c>
      <c r="Q434" s="13">
        <f>IF(Table2[[#This Row],[Pesticide(kg)]]="",_xlfn.XLOOKUP(Table2[[#This Row],[crop&amp;state]],'pivot tables'!$O$3:$O$151,'pivot tables'!$Q$3:$Q$151),Table2[[#This Row],[Pesticide(kg)]])</f>
        <v>139805.79999999999</v>
      </c>
      <c r="R434" s="13">
        <v>0.68</v>
      </c>
      <c r="S434" s="13">
        <f>IF(Table2[[#This Row],[Yield]]="",IFERROR(Table2[[#This Row],[Production(Tones)]]/Table2[[#This Row],[Area(hectare)]],""),Table2[[#This Row],[Yield]])</f>
        <v>0.68</v>
      </c>
      <c r="T434" s="13">
        <v>27.852</v>
      </c>
      <c r="U434" s="13">
        <f>IF(Table2[[#This Row],[Avg_Temperature(°C)]]="",IFERROR((Table2[[#This Row],[Max_Temperature(°C)]]+Table2[[#This Row],[Min_Temperature(°C)]])/2,""),Table2[[#This Row],[Avg_Temperature(°C)]])</f>
        <v>27.852</v>
      </c>
      <c r="V434" s="13">
        <v>37.246000000000002</v>
      </c>
      <c r="W434" s="13">
        <f>IF(Table2[[#This Row],[Max_Temperature(°C)]]="",_xlfn.XLOOKUP(Table2[[#This Row],[State]],'pivot tables'!$T$2:$T$33,'pivot tables'!$V$2:$V$33),Table2[[#This Row],[Max_Temperature(°C)]])</f>
        <v>37.246000000000002</v>
      </c>
      <c r="X434" s="13">
        <v>20.294</v>
      </c>
      <c r="Y434" s="31">
        <f>IF(Table2[[#This Row],[Min_Temperature(°C)]]="",_xlfn.XLOOKUP(Table2[[#This Row],[State]],'pivot tables'!$T$2:$T$33,'pivot tables'!$W$2:$W$33),Table2[[#This Row],[Min_Temperature(°C)]])</f>
        <v>20.294</v>
      </c>
    </row>
    <row r="435" spans="1:25" x14ac:dyDescent="0.3">
      <c r="A435" s="5" t="s">
        <v>22</v>
      </c>
      <c r="B435" s="4">
        <v>2018</v>
      </c>
      <c r="C435" s="5" t="s">
        <v>49</v>
      </c>
      <c r="D435" s="5" t="str">
        <f>PROPER(TRIM(Table2[[#This Row],[Season]]))</f>
        <v>Kharif</v>
      </c>
      <c r="E435" s="5" t="str">
        <f>IF(Table2[[#This Row],[Season]]="",_xlfn.XLOOKUP(Table2[[#This Row],[State]],'pivot tables'!$F$3:$F$33,'pivot tables'!$G$3:$G$33),Table2[[#This Row],[Season]])</f>
        <v>Kharif</v>
      </c>
      <c r="F435" s="5" t="s">
        <v>52</v>
      </c>
      <c r="G435" s="16">
        <v>23993</v>
      </c>
      <c r="H435" s="16">
        <f>IF(Table2[[#This Row],[Area(hectare)]]="",IFERROR(Table2[[#This Row],[Production(Tones)]]/Table2[[#This Row],[Yield blanks]],""),Table2[[#This Row],[Area(hectare)]])</f>
        <v>23993</v>
      </c>
      <c r="I435" s="16">
        <v>29467</v>
      </c>
      <c r="J435" s="16">
        <f>IF(Table2[[#This Row],[Production(Tones)]]="",Table2[[#This Row],[Area Blanks]]*Table2[[#This Row],[Yield]],Table2[[#This Row],[Production(Tones)]])</f>
        <v>29467</v>
      </c>
      <c r="K435" s="13">
        <v>1220.5</v>
      </c>
      <c r="L435" s="13">
        <f>IF(Table2[[#This Row],[Annual_Rainfall(mm)]]="",_xlfn.XLOOKUP(Table2[[#This Row],[State]],'pivot tables'!$J$3:$J$32,'pivot tables'!$K$3:$K$32),Table2[[#This Row],[Annual_Rainfall(mm)]])</f>
        <v>1220.5</v>
      </c>
      <c r="M435" s="13" t="str">
        <f>Table2[[#This Row],[Crop]]&amp;Table2[[#This Row],[State]]</f>
        <v>RagiAndhra Pradesh</v>
      </c>
      <c r="N435" s="13">
        <v>3891664.6</v>
      </c>
      <c r="O435" s="13">
        <f>IF(Table2[[#This Row],[Fertilizer(kg)]]="",_xlfn.XLOOKUP(Table2[[#This Row],[crop&amp;state]],'pivot tables'!$O$3:$O$151,'pivot tables'!$P$3:$P$151),Table2[[#This Row],[Fertilizer(kg)]])</f>
        <v>3891664.6</v>
      </c>
      <c r="P435" s="13">
        <v>8397.5499999999993</v>
      </c>
      <c r="Q435" s="13">
        <f>IF(Table2[[#This Row],[Pesticide(kg)]]="",_xlfn.XLOOKUP(Table2[[#This Row],[crop&amp;state]],'pivot tables'!$O$3:$O$151,'pivot tables'!$Q$3:$Q$151),Table2[[#This Row],[Pesticide(kg)]])</f>
        <v>8397.5499999999993</v>
      </c>
      <c r="R435" s="13">
        <v>1.306</v>
      </c>
      <c r="S435" s="13">
        <f>IF(Table2[[#This Row],[Yield]]="",IFERROR(Table2[[#This Row],[Production(Tones)]]/Table2[[#This Row],[Area(hectare)]],""),Table2[[#This Row],[Yield]])</f>
        <v>1.306</v>
      </c>
      <c r="T435" s="13">
        <v>28.652000000000001</v>
      </c>
      <c r="U435" s="13">
        <f>IF(Table2[[#This Row],[Avg_Temperature(°C)]]="",IFERROR((Table2[[#This Row],[Max_Temperature(°C)]]+Table2[[#This Row],[Min_Temperature(°C)]])/2,""),Table2[[#This Row],[Avg_Temperature(°C)]])</f>
        <v>28.652000000000001</v>
      </c>
      <c r="V435" s="13">
        <v>38.509</v>
      </c>
      <c r="W435" s="13">
        <f>IF(Table2[[#This Row],[Max_Temperature(°C)]]="",_xlfn.XLOOKUP(Table2[[#This Row],[State]],'pivot tables'!$T$2:$T$33,'pivot tables'!$V$2:$V$33),Table2[[#This Row],[Max_Temperature(°C)]])</f>
        <v>38.509</v>
      </c>
      <c r="X435" s="13">
        <v>20.052</v>
      </c>
      <c r="Y435" s="31">
        <f>IF(Table2[[#This Row],[Min_Temperature(°C)]]="",_xlfn.XLOOKUP(Table2[[#This Row],[State]],'pivot tables'!$T$2:$T$33,'pivot tables'!$W$2:$W$33),Table2[[#This Row],[Min_Temperature(°C)]])</f>
        <v>20.052</v>
      </c>
    </row>
    <row r="436" spans="1:25" x14ac:dyDescent="0.3">
      <c r="A436" s="5" t="s">
        <v>22</v>
      </c>
      <c r="B436" s="4">
        <v>2018</v>
      </c>
      <c r="C436" s="5" t="s">
        <v>27</v>
      </c>
      <c r="D436" s="5" t="str">
        <f>PROPER(TRIM(Table2[[#This Row],[Season]]))</f>
        <v>Rabi</v>
      </c>
      <c r="E436" s="5" t="str">
        <f>IF(Table2[[#This Row],[Season]]="",_xlfn.XLOOKUP(Table2[[#This Row],[State]],'pivot tables'!$F$3:$F$33,'pivot tables'!$G$3:$G$33),Table2[[#This Row],[Season]])</f>
        <v>Rabi</v>
      </c>
      <c r="F436" s="5" t="s">
        <v>52</v>
      </c>
      <c r="G436" s="16">
        <v>8149</v>
      </c>
      <c r="H436" s="16">
        <f>IF(Table2[[#This Row],[Area(hectare)]]="",IFERROR(Table2[[#This Row],[Production(Tones)]]/Table2[[#This Row],[Yield blanks]],""),Table2[[#This Row],[Area(hectare)]])</f>
        <v>8149</v>
      </c>
      <c r="I436" s="16">
        <v>13853</v>
      </c>
      <c r="J436" s="16">
        <f>IF(Table2[[#This Row],[Production(Tones)]]="",Table2[[#This Row],[Area Blanks]]*Table2[[#This Row],[Yield]],Table2[[#This Row],[Production(Tones)]])</f>
        <v>13853</v>
      </c>
      <c r="K436" s="13">
        <v>1220.5</v>
      </c>
      <c r="L436" s="13">
        <f>IF(Table2[[#This Row],[Annual_Rainfall(mm)]]="",_xlfn.XLOOKUP(Table2[[#This Row],[State]],'pivot tables'!$J$3:$J$32,'pivot tables'!$K$3:$K$32),Table2[[#This Row],[Annual_Rainfall(mm)]])</f>
        <v>1220.5</v>
      </c>
      <c r="M436" s="13" t="str">
        <f>Table2[[#This Row],[Crop]]&amp;Table2[[#This Row],[State]]</f>
        <v>RagiAndhra Pradesh</v>
      </c>
      <c r="N436" s="13">
        <v>1321767.8</v>
      </c>
      <c r="O436" s="13">
        <f>IF(Table2[[#This Row],[Fertilizer(kg)]]="",_xlfn.XLOOKUP(Table2[[#This Row],[crop&amp;state]],'pivot tables'!$O$3:$O$151,'pivot tables'!$P$3:$P$151),Table2[[#This Row],[Fertilizer(kg)]])</f>
        <v>1321767.8</v>
      </c>
      <c r="P436" s="13">
        <v>2852.15</v>
      </c>
      <c r="Q436" s="13">
        <f>IF(Table2[[#This Row],[Pesticide(kg)]]="",_xlfn.XLOOKUP(Table2[[#This Row],[crop&amp;state]],'pivot tables'!$O$3:$O$151,'pivot tables'!$Q$3:$Q$151),Table2[[#This Row],[Pesticide(kg)]])</f>
        <v>2852.15</v>
      </c>
      <c r="R436" s="13">
        <v>1.7809999999999999</v>
      </c>
      <c r="S436" s="13">
        <f>IF(Table2[[#This Row],[Yield]]="",IFERROR(Table2[[#This Row],[Production(Tones)]]/Table2[[#This Row],[Area(hectare)]],""),Table2[[#This Row],[Yield]])</f>
        <v>1.7809999999999999</v>
      </c>
      <c r="T436" s="13">
        <v>28.652000000000001</v>
      </c>
      <c r="U436" s="13">
        <f>IF(Table2[[#This Row],[Avg_Temperature(°C)]]="",IFERROR((Table2[[#This Row],[Max_Temperature(°C)]]+Table2[[#This Row],[Min_Temperature(°C)]])/2,""),Table2[[#This Row],[Avg_Temperature(°C)]])</f>
        <v>28.652000000000001</v>
      </c>
      <c r="V436" s="13">
        <v>38.509</v>
      </c>
      <c r="W436" s="13">
        <f>IF(Table2[[#This Row],[Max_Temperature(°C)]]="",_xlfn.XLOOKUP(Table2[[#This Row],[State]],'pivot tables'!$T$2:$T$33,'pivot tables'!$V$2:$V$33),Table2[[#This Row],[Max_Temperature(°C)]])</f>
        <v>38.509</v>
      </c>
      <c r="X436" s="13">
        <v>20.052</v>
      </c>
      <c r="Y436" s="31">
        <f>IF(Table2[[#This Row],[Min_Temperature(°C)]]="",_xlfn.XLOOKUP(Table2[[#This Row],[State]],'pivot tables'!$T$2:$T$33,'pivot tables'!$W$2:$W$33),Table2[[#This Row],[Min_Temperature(°C)]])</f>
        <v>20.052</v>
      </c>
    </row>
    <row r="437" spans="1:25" x14ac:dyDescent="0.3">
      <c r="A437" s="5" t="s">
        <v>13</v>
      </c>
      <c r="B437" s="4">
        <v>2018</v>
      </c>
      <c r="C437" s="5" t="s">
        <v>49</v>
      </c>
      <c r="D437" s="5" t="str">
        <f>PROPER(TRIM(Table2[[#This Row],[Season]]))</f>
        <v>Kharif</v>
      </c>
      <c r="E437" s="5" t="str">
        <f>IF(Table2[[#This Row],[Season]]="",_xlfn.XLOOKUP(Table2[[#This Row],[State]],'pivot tables'!$F$3:$F$33,'pivot tables'!$G$3:$G$33),Table2[[#This Row],[Season]])</f>
        <v>Kharif</v>
      </c>
      <c r="F437" s="5" t="s">
        <v>52</v>
      </c>
      <c r="G437" s="16">
        <v>1563887</v>
      </c>
      <c r="H437" s="16">
        <f>IF(Table2[[#This Row],[Area(hectare)]]="",IFERROR(Table2[[#This Row],[Production(Tones)]]/Table2[[#This Row],[Yield blanks]],""),Table2[[#This Row],[Area(hectare)]])</f>
        <v>1563887</v>
      </c>
      <c r="I437" s="16">
        <v>5243250</v>
      </c>
      <c r="J437" s="16">
        <f>IF(Table2[[#This Row],[Production(Tones)]]="",Table2[[#This Row],[Area Blanks]]*Table2[[#This Row],[Yield]],Table2[[#This Row],[Production(Tones)]])</f>
        <v>5243250</v>
      </c>
      <c r="K437" s="13">
        <v>1220.5</v>
      </c>
      <c r="L437" s="13">
        <f>IF(Table2[[#This Row],[Annual_Rainfall(mm)]]="",_xlfn.XLOOKUP(Table2[[#This Row],[State]],'pivot tables'!$J$3:$J$32,'pivot tables'!$K$3:$K$32),Table2[[#This Row],[Annual_Rainfall(mm)]])</f>
        <v>1220.5</v>
      </c>
      <c r="M437" s="13" t="str">
        <f>Table2[[#This Row],[Crop]]&amp;Table2[[#This Row],[State]]</f>
        <v>RiceAndhra Pradesh</v>
      </c>
      <c r="N437" s="13">
        <v>253662471.40000001</v>
      </c>
      <c r="O437" s="13">
        <f>IF(Table2[[#This Row],[Fertilizer(kg)]]="",_xlfn.XLOOKUP(Table2[[#This Row],[crop&amp;state]],'pivot tables'!$O$3:$O$151,'pivot tables'!$P$3:$P$151),Table2[[#This Row],[Fertilizer(kg)]])</f>
        <v>253662471.40000001</v>
      </c>
      <c r="P437" s="13">
        <v>547360.44999999995</v>
      </c>
      <c r="Q437" s="13">
        <f>IF(Table2[[#This Row],[Pesticide(kg)]]="",_xlfn.XLOOKUP(Table2[[#This Row],[crop&amp;state]],'pivot tables'!$O$3:$O$151,'pivot tables'!$Q$3:$Q$151),Table2[[#This Row],[Pesticide(kg)]])</f>
        <v>547360.44999999995</v>
      </c>
      <c r="R437" s="13">
        <v>3.2639999999999998</v>
      </c>
      <c r="S437" s="13">
        <f>IF(Table2[[#This Row],[Yield]]="",IFERROR(Table2[[#This Row],[Production(Tones)]]/Table2[[#This Row],[Area(hectare)]],""),Table2[[#This Row],[Yield]])</f>
        <v>3.2639999999999998</v>
      </c>
      <c r="T437" s="13">
        <v>28.652000000000001</v>
      </c>
      <c r="U437" s="13">
        <f>IF(Table2[[#This Row],[Avg_Temperature(°C)]]="",IFERROR((Table2[[#This Row],[Max_Temperature(°C)]]+Table2[[#This Row],[Min_Temperature(°C)]])/2,""),Table2[[#This Row],[Avg_Temperature(°C)]])</f>
        <v>28.652000000000001</v>
      </c>
      <c r="V437" s="13">
        <v>38.509</v>
      </c>
      <c r="W437" s="13">
        <f>IF(Table2[[#This Row],[Max_Temperature(°C)]]="",_xlfn.XLOOKUP(Table2[[#This Row],[State]],'pivot tables'!$T$2:$T$33,'pivot tables'!$V$2:$V$33),Table2[[#This Row],[Max_Temperature(°C)]])</f>
        <v>38.509</v>
      </c>
      <c r="X437" s="13">
        <v>20.052</v>
      </c>
      <c r="Y437" s="31">
        <f>IF(Table2[[#This Row],[Min_Temperature(°C)]]="",_xlfn.XLOOKUP(Table2[[#This Row],[State]],'pivot tables'!$T$2:$T$33,'pivot tables'!$W$2:$W$33),Table2[[#This Row],[Min_Temperature(°C)]])</f>
        <v>20.052</v>
      </c>
    </row>
    <row r="438" spans="1:25" x14ac:dyDescent="0.3">
      <c r="A438" s="5" t="s">
        <v>13</v>
      </c>
      <c r="B438" s="4">
        <v>2018</v>
      </c>
      <c r="C438" s="5" t="s">
        <v>27</v>
      </c>
      <c r="D438" s="5" t="str">
        <f>PROPER(TRIM(Table2[[#This Row],[Season]]))</f>
        <v>Rabi</v>
      </c>
      <c r="E438" s="5" t="str">
        <f>IF(Table2[[#This Row],[Season]]="",_xlfn.XLOOKUP(Table2[[#This Row],[State]],'pivot tables'!$F$3:$F$33,'pivot tables'!$G$3:$G$33),Table2[[#This Row],[Season]])</f>
        <v>Rabi</v>
      </c>
      <c r="F438" s="5" t="s">
        <v>52</v>
      </c>
      <c r="G438" s="16">
        <v>644417</v>
      </c>
      <c r="H438" s="16">
        <f>IF(Table2[[#This Row],[Area(hectare)]]="",IFERROR(Table2[[#This Row],[Production(Tones)]]/Table2[[#This Row],[Yield blanks]],""),Table2[[#This Row],[Area(hectare)]])</f>
        <v>644417</v>
      </c>
      <c r="I438" s="16"/>
      <c r="J438" s="16">
        <f>IF(Table2[[#This Row],[Production(Tones)]]="",Table2[[#This Row],[Area Blanks]]*Table2[[#This Row],[Yield]],Table2[[#This Row],[Production(Tones)]])</f>
        <v>2383698.483</v>
      </c>
      <c r="K438" s="13">
        <v>1220.5</v>
      </c>
      <c r="L438" s="13">
        <f>IF(Table2[[#This Row],[Annual_Rainfall(mm)]]="",_xlfn.XLOOKUP(Table2[[#This Row],[State]],'pivot tables'!$J$3:$J$32,'pivot tables'!$K$3:$K$32),Table2[[#This Row],[Annual_Rainfall(mm)]])</f>
        <v>1220.5</v>
      </c>
      <c r="M438" s="13" t="str">
        <f>Table2[[#This Row],[Crop]]&amp;Table2[[#This Row],[State]]</f>
        <v>RiceAndhra Pradesh</v>
      </c>
      <c r="N438" s="13">
        <v>104524437.40000001</v>
      </c>
      <c r="O438" s="13">
        <f>IF(Table2[[#This Row],[Fertilizer(kg)]]="",_xlfn.XLOOKUP(Table2[[#This Row],[crop&amp;state]],'pivot tables'!$O$3:$O$151,'pivot tables'!$P$3:$P$151),Table2[[#This Row],[Fertilizer(kg)]])</f>
        <v>104524437.40000001</v>
      </c>
      <c r="P438" s="13">
        <v>225545.95</v>
      </c>
      <c r="Q438" s="13">
        <f>IF(Table2[[#This Row],[Pesticide(kg)]]="",_xlfn.XLOOKUP(Table2[[#This Row],[crop&amp;state]],'pivot tables'!$O$3:$O$151,'pivot tables'!$Q$3:$Q$151),Table2[[#This Row],[Pesticide(kg)]])</f>
        <v>225545.95</v>
      </c>
      <c r="R438" s="13">
        <v>3.6989999999999998</v>
      </c>
      <c r="S438" s="13">
        <f>IF(Table2[[#This Row],[Yield]]="",IFERROR(Table2[[#This Row],[Production(Tones)]]/Table2[[#This Row],[Area(hectare)]],""),Table2[[#This Row],[Yield]])</f>
        <v>3.6989999999999998</v>
      </c>
      <c r="T438" s="13">
        <v>28.652000000000001</v>
      </c>
      <c r="U438" s="13">
        <f>IF(Table2[[#This Row],[Avg_Temperature(°C)]]="",IFERROR((Table2[[#This Row],[Max_Temperature(°C)]]+Table2[[#This Row],[Min_Temperature(°C)]])/2,""),Table2[[#This Row],[Avg_Temperature(°C)]])</f>
        <v>28.652000000000001</v>
      </c>
      <c r="V438" s="13">
        <v>38.509</v>
      </c>
      <c r="W438" s="13">
        <f>IF(Table2[[#This Row],[Max_Temperature(°C)]]="",_xlfn.XLOOKUP(Table2[[#This Row],[State]],'pivot tables'!$T$2:$T$33,'pivot tables'!$V$2:$V$33),Table2[[#This Row],[Max_Temperature(°C)]])</f>
        <v>38.509</v>
      </c>
      <c r="X438" s="13">
        <v>20.052</v>
      </c>
      <c r="Y438" s="31">
        <f>IF(Table2[[#This Row],[Min_Temperature(°C)]]="",_xlfn.XLOOKUP(Table2[[#This Row],[State]],'pivot tables'!$T$2:$T$33,'pivot tables'!$W$2:$W$33),Table2[[#This Row],[Min_Temperature(°C)]])</f>
        <v>20.052</v>
      </c>
    </row>
    <row r="439" spans="1:25" x14ac:dyDescent="0.3">
      <c r="A439" s="5" t="s">
        <v>18</v>
      </c>
      <c r="B439" s="4">
        <v>2018</v>
      </c>
      <c r="C439" s="5" t="s">
        <v>49</v>
      </c>
      <c r="D439" s="5" t="str">
        <f>PROPER(TRIM(Table2[[#This Row],[Season]]))</f>
        <v>Kharif</v>
      </c>
      <c r="E439" s="5" t="str">
        <f>IF(Table2[[#This Row],[Season]]="",_xlfn.XLOOKUP(Table2[[#This Row],[State]],'pivot tables'!$F$3:$F$33,'pivot tables'!$G$3:$G$33),Table2[[#This Row],[Season]])</f>
        <v>Kharif</v>
      </c>
      <c r="F439" s="5" t="s">
        <v>52</v>
      </c>
      <c r="G439" s="16">
        <v>101525</v>
      </c>
      <c r="H439" s="16">
        <f>IF(Table2[[#This Row],[Area(hectare)]]="",IFERROR(Table2[[#This Row],[Production(Tones)]]/Table2[[#This Row],[Yield blanks]],""),Table2[[#This Row],[Area(hectare)]])</f>
        <v>101525</v>
      </c>
      <c r="I439" s="16">
        <v>8056925</v>
      </c>
      <c r="J439" s="16">
        <f>IF(Table2[[#This Row],[Production(Tones)]]="",Table2[[#This Row],[Area Blanks]]*Table2[[#This Row],[Yield]],Table2[[#This Row],[Production(Tones)]])</f>
        <v>8056925</v>
      </c>
      <c r="K439" s="13">
        <v>1220.5</v>
      </c>
      <c r="L439" s="13">
        <f>IF(Table2[[#This Row],[Annual_Rainfall(mm)]]="",_xlfn.XLOOKUP(Table2[[#This Row],[State]],'pivot tables'!$J$3:$J$32,'pivot tables'!$K$3:$K$32),Table2[[#This Row],[Annual_Rainfall(mm)]])</f>
        <v>1220.5</v>
      </c>
      <c r="M439" s="13" t="str">
        <f>Table2[[#This Row],[Crop]]&amp;Table2[[#This Row],[State]]</f>
        <v>SugarcaneAndhra Pradesh</v>
      </c>
      <c r="N439" s="13">
        <v>16467355</v>
      </c>
      <c r="O439" s="13">
        <f>IF(Table2[[#This Row],[Fertilizer(kg)]]="",_xlfn.XLOOKUP(Table2[[#This Row],[crop&amp;state]],'pivot tables'!$O$3:$O$151,'pivot tables'!$P$3:$P$151),Table2[[#This Row],[Fertilizer(kg)]])</f>
        <v>16467355</v>
      </c>
      <c r="P439" s="13">
        <v>35533.75</v>
      </c>
      <c r="Q439" s="13">
        <f>IF(Table2[[#This Row],[Pesticide(kg)]]="",_xlfn.XLOOKUP(Table2[[#This Row],[crop&amp;state]],'pivot tables'!$O$3:$O$151,'pivot tables'!$Q$3:$Q$151),Table2[[#This Row],[Pesticide(kg)]])</f>
        <v>35533.75</v>
      </c>
      <c r="R439" s="13">
        <v>84.048000000000002</v>
      </c>
      <c r="S439" s="13">
        <f>IF(Table2[[#This Row],[Yield]]="",IFERROR(Table2[[#This Row],[Production(Tones)]]/Table2[[#This Row],[Area(hectare)]],""),Table2[[#This Row],[Yield]])</f>
        <v>84.048000000000002</v>
      </c>
      <c r="T439" s="13">
        <v>28.652000000000001</v>
      </c>
      <c r="U439" s="13">
        <f>IF(Table2[[#This Row],[Avg_Temperature(°C)]]="",IFERROR((Table2[[#This Row],[Max_Temperature(°C)]]+Table2[[#This Row],[Min_Temperature(°C)]])/2,""),Table2[[#This Row],[Avg_Temperature(°C)]])</f>
        <v>28.652000000000001</v>
      </c>
      <c r="V439" s="13">
        <v>38.509</v>
      </c>
      <c r="W439" s="13">
        <f>IF(Table2[[#This Row],[Max_Temperature(°C)]]="",_xlfn.XLOOKUP(Table2[[#This Row],[State]],'pivot tables'!$T$2:$T$33,'pivot tables'!$V$2:$V$33),Table2[[#This Row],[Max_Temperature(°C)]])</f>
        <v>38.509</v>
      </c>
      <c r="X439" s="13">
        <v>20.052</v>
      </c>
      <c r="Y439" s="31">
        <f>IF(Table2[[#This Row],[Min_Temperature(°C)]]="",_xlfn.XLOOKUP(Table2[[#This Row],[State]],'pivot tables'!$T$2:$T$33,'pivot tables'!$W$2:$W$33),Table2[[#This Row],[Min_Temperature(°C)]])</f>
        <v>20.052</v>
      </c>
    </row>
    <row r="440" spans="1:25" x14ac:dyDescent="0.3">
      <c r="A440" s="5" t="s">
        <v>31</v>
      </c>
      <c r="B440" s="4">
        <v>2018</v>
      </c>
      <c r="C440" s="5" t="s">
        <v>49</v>
      </c>
      <c r="D440" s="5" t="str">
        <f>PROPER(TRIM(Table2[[#This Row],[Season]]))</f>
        <v>Kharif</v>
      </c>
      <c r="E440" s="5" t="str">
        <f>IF(Table2[[#This Row],[Season]]="",_xlfn.XLOOKUP(Table2[[#This Row],[State]],'pivot tables'!$F$3:$F$33,'pivot tables'!$G$3:$G$33),Table2[[#This Row],[Season]])</f>
        <v>Kharif</v>
      </c>
      <c r="F440" s="5" t="s">
        <v>52</v>
      </c>
      <c r="G440" s="16">
        <v>3248</v>
      </c>
      <c r="H440" s="16">
        <f>IF(Table2[[#This Row],[Area(hectare)]]="",IFERROR(Table2[[#This Row],[Production(Tones)]]/Table2[[#This Row],[Yield blanks]],""),Table2[[#This Row],[Area(hectare)]])</f>
        <v>3248</v>
      </c>
      <c r="I440" s="16">
        <v>1810</v>
      </c>
      <c r="J440" s="16">
        <f>IF(Table2[[#This Row],[Production(Tones)]]="",Table2[[#This Row],[Area Blanks]]*Table2[[#This Row],[Yield]],Table2[[#This Row],[Production(Tones)]])</f>
        <v>1810</v>
      </c>
      <c r="K440" s="13">
        <v>1220.5</v>
      </c>
      <c r="L440" s="13">
        <f>IF(Table2[[#This Row],[Annual_Rainfall(mm)]]="",_xlfn.XLOOKUP(Table2[[#This Row],[State]],'pivot tables'!$J$3:$J$32,'pivot tables'!$K$3:$K$32),Table2[[#This Row],[Annual_Rainfall(mm)]])</f>
        <v>1220.5</v>
      </c>
      <c r="M440" s="13" t="str">
        <f>Table2[[#This Row],[Crop]]&amp;Table2[[#This Row],[State]]</f>
        <v>SunflowerAndhra Pradesh</v>
      </c>
      <c r="N440" s="13">
        <v>526825.6</v>
      </c>
      <c r="O440" s="13">
        <f>IF(Table2[[#This Row],[Fertilizer(kg)]]="",_xlfn.XLOOKUP(Table2[[#This Row],[crop&amp;state]],'pivot tables'!$O$3:$O$151,'pivot tables'!$P$3:$P$151),Table2[[#This Row],[Fertilizer(kg)]])</f>
        <v>526825.6</v>
      </c>
      <c r="P440" s="13">
        <v>1136.8</v>
      </c>
      <c r="Q440" s="13">
        <f>IF(Table2[[#This Row],[Pesticide(kg)]]="",_xlfn.XLOOKUP(Table2[[#This Row],[crop&amp;state]],'pivot tables'!$O$3:$O$151,'pivot tables'!$Q$3:$Q$151),Table2[[#This Row],[Pesticide(kg)]])</f>
        <v>1136.8</v>
      </c>
      <c r="R440" s="13">
        <v>0.99399999999999999</v>
      </c>
      <c r="S440" s="13">
        <f>IF(Table2[[#This Row],[Yield]]="",IFERROR(Table2[[#This Row],[Production(Tones)]]/Table2[[#This Row],[Area(hectare)]],""),Table2[[#This Row],[Yield]])</f>
        <v>0.99399999999999999</v>
      </c>
      <c r="T440" s="13">
        <v>28.652000000000001</v>
      </c>
      <c r="U440" s="13">
        <f>IF(Table2[[#This Row],[Avg_Temperature(°C)]]="",IFERROR((Table2[[#This Row],[Max_Temperature(°C)]]+Table2[[#This Row],[Min_Temperature(°C)]])/2,""),Table2[[#This Row],[Avg_Temperature(°C)]])</f>
        <v>28.652000000000001</v>
      </c>
      <c r="V440" s="13">
        <v>38.509</v>
      </c>
      <c r="W440" s="13">
        <f>IF(Table2[[#This Row],[Max_Temperature(°C)]]="",_xlfn.XLOOKUP(Table2[[#This Row],[State]],'pivot tables'!$T$2:$T$33,'pivot tables'!$V$2:$V$33),Table2[[#This Row],[Max_Temperature(°C)]])</f>
        <v>38.509</v>
      </c>
      <c r="X440" s="13">
        <v>20.052</v>
      </c>
      <c r="Y440" s="31">
        <f>IF(Table2[[#This Row],[Min_Temperature(°C)]]="",_xlfn.XLOOKUP(Table2[[#This Row],[State]],'pivot tables'!$T$2:$T$33,'pivot tables'!$W$2:$W$33),Table2[[#This Row],[Min_Temperature(°C)]])</f>
        <v>20.052</v>
      </c>
    </row>
    <row r="441" spans="1:25" x14ac:dyDescent="0.3">
      <c r="A441" s="5" t="s">
        <v>31</v>
      </c>
      <c r="B441" s="4">
        <v>2018</v>
      </c>
      <c r="C441" s="5" t="s">
        <v>27</v>
      </c>
      <c r="D441" s="5" t="str">
        <f>PROPER(TRIM(Table2[[#This Row],[Season]]))</f>
        <v>Rabi</v>
      </c>
      <c r="E441" s="5" t="str">
        <f>IF(Table2[[#This Row],[Season]]="",_xlfn.XLOOKUP(Table2[[#This Row],[State]],'pivot tables'!$F$3:$F$33,'pivot tables'!$G$3:$G$33),Table2[[#This Row],[Season]])</f>
        <v>Rabi</v>
      </c>
      <c r="F441" s="5" t="s">
        <v>52</v>
      </c>
      <c r="G441" s="16">
        <v>10081</v>
      </c>
      <c r="H441" s="16">
        <f>IF(Table2[[#This Row],[Area(hectare)]]="",IFERROR(Table2[[#This Row],[Production(Tones)]]/Table2[[#This Row],[Yield blanks]],""),Table2[[#This Row],[Area(hectare)]])</f>
        <v>10081</v>
      </c>
      <c r="I441" s="16">
        <v>7363</v>
      </c>
      <c r="J441" s="16">
        <f>IF(Table2[[#This Row],[Production(Tones)]]="",Table2[[#This Row],[Area Blanks]]*Table2[[#This Row],[Yield]],Table2[[#This Row],[Production(Tones)]])</f>
        <v>7363</v>
      </c>
      <c r="K441" s="13">
        <v>1220.5</v>
      </c>
      <c r="L441" s="13">
        <f>IF(Table2[[#This Row],[Annual_Rainfall(mm)]]="",_xlfn.XLOOKUP(Table2[[#This Row],[State]],'pivot tables'!$J$3:$J$32,'pivot tables'!$K$3:$K$32),Table2[[#This Row],[Annual_Rainfall(mm)]])</f>
        <v>1220.5</v>
      </c>
      <c r="M441" s="13" t="str">
        <f>Table2[[#This Row],[Crop]]&amp;Table2[[#This Row],[State]]</f>
        <v>SunflowerAndhra Pradesh</v>
      </c>
      <c r="N441" s="13">
        <v>1635138.2</v>
      </c>
      <c r="O441" s="13">
        <f>IF(Table2[[#This Row],[Fertilizer(kg)]]="",_xlfn.XLOOKUP(Table2[[#This Row],[crop&amp;state]],'pivot tables'!$O$3:$O$151,'pivot tables'!$P$3:$P$151),Table2[[#This Row],[Fertilizer(kg)]])</f>
        <v>1635138.2</v>
      </c>
      <c r="P441" s="13">
        <v>3528.35</v>
      </c>
      <c r="Q441" s="13">
        <f>IF(Table2[[#This Row],[Pesticide(kg)]]="",_xlfn.XLOOKUP(Table2[[#This Row],[crop&amp;state]],'pivot tables'!$O$3:$O$151,'pivot tables'!$Q$3:$Q$151),Table2[[#This Row],[Pesticide(kg)]])</f>
        <v>3528.35</v>
      </c>
      <c r="R441" s="13">
        <v>0.45900000000000002</v>
      </c>
      <c r="S441" s="13">
        <f>IF(Table2[[#This Row],[Yield]]="",IFERROR(Table2[[#This Row],[Production(Tones)]]/Table2[[#This Row],[Area(hectare)]],""),Table2[[#This Row],[Yield]])</f>
        <v>0.45900000000000002</v>
      </c>
      <c r="T441" s="13">
        <v>28.652000000000001</v>
      </c>
      <c r="U441" s="13">
        <f>IF(Table2[[#This Row],[Avg_Temperature(°C)]]="",IFERROR((Table2[[#This Row],[Max_Temperature(°C)]]+Table2[[#This Row],[Min_Temperature(°C)]])/2,""),Table2[[#This Row],[Avg_Temperature(°C)]])</f>
        <v>28.652000000000001</v>
      </c>
      <c r="V441" s="13">
        <v>38.509</v>
      </c>
      <c r="W441" s="13">
        <f>IF(Table2[[#This Row],[Max_Temperature(°C)]]="",_xlfn.XLOOKUP(Table2[[#This Row],[State]],'pivot tables'!$T$2:$T$33,'pivot tables'!$V$2:$V$33),Table2[[#This Row],[Max_Temperature(°C)]])</f>
        <v>38.509</v>
      </c>
      <c r="X441" s="13">
        <v>20.052</v>
      </c>
      <c r="Y441" s="31">
        <f>IF(Table2[[#This Row],[Min_Temperature(°C)]]="",_xlfn.XLOOKUP(Table2[[#This Row],[State]],'pivot tables'!$T$2:$T$33,'pivot tables'!$W$2:$W$33),Table2[[#This Row],[Min_Temperature(°C)]])</f>
        <v>20.052</v>
      </c>
    </row>
    <row r="442" spans="1:25" x14ac:dyDescent="0.3">
      <c r="A442" s="5" t="s">
        <v>32</v>
      </c>
      <c r="B442" s="4">
        <v>2018</v>
      </c>
      <c r="C442" s="5" t="s">
        <v>49</v>
      </c>
      <c r="D442" s="5" t="str">
        <f>PROPER(TRIM(Table2[[#This Row],[Season]]))</f>
        <v>Kharif</v>
      </c>
      <c r="E442" s="5" t="str">
        <f>IF(Table2[[#This Row],[Season]]="",_xlfn.XLOOKUP(Table2[[#This Row],[State]],'pivot tables'!$F$3:$F$33,'pivot tables'!$G$3:$G$33),Table2[[#This Row],[Season]])</f>
        <v>Kharif</v>
      </c>
      <c r="F442" s="5" t="s">
        <v>52</v>
      </c>
      <c r="G442" s="16">
        <v>22364</v>
      </c>
      <c r="H442" s="16">
        <f>IF(Table2[[#This Row],[Area(hectare)]]="",IFERROR(Table2[[#This Row],[Production(Tones)]]/Table2[[#This Row],[Yield blanks]],""),Table2[[#This Row],[Area(hectare)]])</f>
        <v>22364</v>
      </c>
      <c r="I442" s="16">
        <v>18119</v>
      </c>
      <c r="J442" s="16">
        <f>IF(Table2[[#This Row],[Production(Tones)]]="",Table2[[#This Row],[Area Blanks]]*Table2[[#This Row],[Yield]],Table2[[#This Row],[Production(Tones)]])</f>
        <v>18119</v>
      </c>
      <c r="K442" s="13">
        <v>1220.5</v>
      </c>
      <c r="L442" s="13">
        <f>IF(Table2[[#This Row],[Annual_Rainfall(mm)]]="",_xlfn.XLOOKUP(Table2[[#This Row],[State]],'pivot tables'!$J$3:$J$32,'pivot tables'!$K$3:$K$32),Table2[[#This Row],[Annual_Rainfall(mm)]])</f>
        <v>1220.5</v>
      </c>
      <c r="M442" s="13" t="str">
        <f>Table2[[#This Row],[Crop]]&amp;Table2[[#This Row],[State]]</f>
        <v>UradAndhra Pradesh</v>
      </c>
      <c r="N442" s="13">
        <v>3627440.8</v>
      </c>
      <c r="O442" s="13">
        <f>IF(Table2[[#This Row],[Fertilizer(kg)]]="",_xlfn.XLOOKUP(Table2[[#This Row],[crop&amp;state]],'pivot tables'!$O$3:$O$151,'pivot tables'!$P$3:$P$151),Table2[[#This Row],[Fertilizer(kg)]])</f>
        <v>3627440.8</v>
      </c>
      <c r="P442" s="13">
        <v>7827.4</v>
      </c>
      <c r="Q442" s="13">
        <f>IF(Table2[[#This Row],[Pesticide(kg)]]="",_xlfn.XLOOKUP(Table2[[#This Row],[crop&amp;state]],'pivot tables'!$O$3:$O$151,'pivot tables'!$Q$3:$Q$151),Table2[[#This Row],[Pesticide(kg)]])</f>
        <v>7827.4</v>
      </c>
      <c r="R442" s="13">
        <v>0.755</v>
      </c>
      <c r="S442" s="13">
        <f>IF(Table2[[#This Row],[Yield]]="",IFERROR(Table2[[#This Row],[Production(Tones)]]/Table2[[#This Row],[Area(hectare)]],""),Table2[[#This Row],[Yield]])</f>
        <v>0.755</v>
      </c>
      <c r="T442" s="13">
        <v>28.652000000000001</v>
      </c>
      <c r="U442" s="13">
        <f>IF(Table2[[#This Row],[Avg_Temperature(°C)]]="",IFERROR((Table2[[#This Row],[Max_Temperature(°C)]]+Table2[[#This Row],[Min_Temperature(°C)]])/2,""),Table2[[#This Row],[Avg_Temperature(°C)]])</f>
        <v>28.652000000000001</v>
      </c>
      <c r="V442" s="13">
        <v>38.509</v>
      </c>
      <c r="W442" s="13">
        <f>IF(Table2[[#This Row],[Max_Temperature(°C)]]="",_xlfn.XLOOKUP(Table2[[#This Row],[State]],'pivot tables'!$T$2:$T$33,'pivot tables'!$V$2:$V$33),Table2[[#This Row],[Max_Temperature(°C)]])</f>
        <v>38.509</v>
      </c>
      <c r="X442" s="13">
        <v>20.052</v>
      </c>
      <c r="Y442" s="31">
        <f>IF(Table2[[#This Row],[Min_Temperature(°C)]]="",_xlfn.XLOOKUP(Table2[[#This Row],[State]],'pivot tables'!$T$2:$T$33,'pivot tables'!$W$2:$W$33),Table2[[#This Row],[Min_Temperature(°C)]])</f>
        <v>20.052</v>
      </c>
    </row>
    <row r="443" spans="1:25" x14ac:dyDescent="0.3">
      <c r="A443" s="5" t="s">
        <v>32</v>
      </c>
      <c r="B443" s="4">
        <v>2018</v>
      </c>
      <c r="C443" s="5" t="s">
        <v>27</v>
      </c>
      <c r="D443" s="5" t="str">
        <f>PROPER(TRIM(Table2[[#This Row],[Season]]))</f>
        <v>Rabi</v>
      </c>
      <c r="E443" s="5" t="str">
        <f>IF(Table2[[#This Row],[Season]]="",_xlfn.XLOOKUP(Table2[[#This Row],[State]],'pivot tables'!$F$3:$F$33,'pivot tables'!$G$3:$G$33),Table2[[#This Row],[Season]])</f>
        <v>Rabi</v>
      </c>
      <c r="F443" s="5" t="s">
        <v>52</v>
      </c>
      <c r="G443" s="16">
        <v>295651</v>
      </c>
      <c r="H443" s="16">
        <f>IF(Table2[[#This Row],[Area(hectare)]]="",IFERROR(Table2[[#This Row],[Production(Tones)]]/Table2[[#This Row],[Yield blanks]],""),Table2[[#This Row],[Area(hectare)]])</f>
        <v>295651</v>
      </c>
      <c r="I443" s="16">
        <v>292412</v>
      </c>
      <c r="J443" s="16">
        <f>IF(Table2[[#This Row],[Production(Tones)]]="",Table2[[#This Row],[Area Blanks]]*Table2[[#This Row],[Yield]],Table2[[#This Row],[Production(Tones)]])</f>
        <v>292412</v>
      </c>
      <c r="K443" s="13">
        <v>1220.5</v>
      </c>
      <c r="L443" s="13">
        <f>IF(Table2[[#This Row],[Annual_Rainfall(mm)]]="",_xlfn.XLOOKUP(Table2[[#This Row],[State]],'pivot tables'!$J$3:$J$32,'pivot tables'!$K$3:$K$32),Table2[[#This Row],[Annual_Rainfall(mm)]])</f>
        <v>1220.5</v>
      </c>
      <c r="M443" s="13" t="str">
        <f>Table2[[#This Row],[Crop]]&amp;Table2[[#This Row],[State]]</f>
        <v>UradAndhra Pradesh</v>
      </c>
      <c r="N443" s="13" t="s">
        <v>216</v>
      </c>
      <c r="O443" s="13" t="str">
        <f>IF(Table2[[#This Row],[Fertilizer(kg)]]="",_xlfn.XLOOKUP(Table2[[#This Row],[crop&amp;state]],'pivot tables'!$O$3:$O$151,'pivot tables'!$P$3:$P$151),Table2[[#This Row],[Fertilizer(kg)]])</f>
        <v xml:space="preserve"> 47954592.2 </v>
      </c>
      <c r="P443" s="13">
        <v>103477.85</v>
      </c>
      <c r="Q443" s="13">
        <f>IF(Table2[[#This Row],[Pesticide(kg)]]="",_xlfn.XLOOKUP(Table2[[#This Row],[crop&amp;state]],'pivot tables'!$O$3:$O$151,'pivot tables'!$Q$3:$Q$151),Table2[[#This Row],[Pesticide(kg)]])</f>
        <v>103477.85</v>
      </c>
      <c r="R443" s="13">
        <v>0.78200000000000003</v>
      </c>
      <c r="S443" s="13">
        <f>IF(Table2[[#This Row],[Yield]]="",IFERROR(Table2[[#This Row],[Production(Tones)]]/Table2[[#This Row],[Area(hectare)]],""),Table2[[#This Row],[Yield]])</f>
        <v>0.78200000000000003</v>
      </c>
      <c r="T443" s="13">
        <v>28.652000000000001</v>
      </c>
      <c r="U443" s="13">
        <f>IF(Table2[[#This Row],[Avg_Temperature(°C)]]="",IFERROR((Table2[[#This Row],[Max_Temperature(°C)]]+Table2[[#This Row],[Min_Temperature(°C)]])/2,""),Table2[[#This Row],[Avg_Temperature(°C)]])</f>
        <v>28.652000000000001</v>
      </c>
      <c r="V443" s="13">
        <v>38.509</v>
      </c>
      <c r="W443" s="13">
        <f>IF(Table2[[#This Row],[Max_Temperature(°C)]]="",_xlfn.XLOOKUP(Table2[[#This Row],[State]],'pivot tables'!$T$2:$T$33,'pivot tables'!$V$2:$V$33),Table2[[#This Row],[Max_Temperature(°C)]])</f>
        <v>38.509</v>
      </c>
      <c r="X443" s="13">
        <v>20.052</v>
      </c>
      <c r="Y443" s="31">
        <f>IF(Table2[[#This Row],[Min_Temperature(°C)]]="",_xlfn.XLOOKUP(Table2[[#This Row],[State]],'pivot tables'!$T$2:$T$33,'pivot tables'!$W$2:$W$33),Table2[[#This Row],[Min_Temperature(°C)]])</f>
        <v>20.052</v>
      </c>
    </row>
    <row r="444" spans="1:25" x14ac:dyDescent="0.3">
      <c r="A444" s="5" t="s">
        <v>20</v>
      </c>
      <c r="B444" s="4">
        <v>2018</v>
      </c>
      <c r="C444" s="5" t="s">
        <v>27</v>
      </c>
      <c r="D444" s="5" t="str">
        <f>PROPER(TRIM(Table2[[#This Row],[Season]]))</f>
        <v>Rabi</v>
      </c>
      <c r="E444" s="5" t="str">
        <f>IF(Table2[[#This Row],[Season]]="",_xlfn.XLOOKUP(Table2[[#This Row],[State]],'pivot tables'!$F$3:$F$33,'pivot tables'!$G$3:$G$33),Table2[[#This Row],[Season]])</f>
        <v>Rabi</v>
      </c>
      <c r="F444" s="5" t="s">
        <v>52</v>
      </c>
      <c r="G444" s="16">
        <v>102</v>
      </c>
      <c r="H444" s="16">
        <f>IF(Table2[[#This Row],[Area(hectare)]]="",IFERROR(Table2[[#This Row],[Production(Tones)]]/Table2[[#This Row],[Yield blanks]],""),Table2[[#This Row],[Area(hectare)]])</f>
        <v>102</v>
      </c>
      <c r="I444" s="16">
        <v>19</v>
      </c>
      <c r="J444" s="16">
        <f>IF(Table2[[#This Row],[Production(Tones)]]="",Table2[[#This Row],[Area Blanks]]*Table2[[#This Row],[Yield]],Table2[[#This Row],[Production(Tones)]])</f>
        <v>19</v>
      </c>
      <c r="K444" s="13">
        <v>1220.5</v>
      </c>
      <c r="L444" s="13">
        <f>IF(Table2[[#This Row],[Annual_Rainfall(mm)]]="",_xlfn.XLOOKUP(Table2[[#This Row],[State]],'pivot tables'!$J$3:$J$32,'pivot tables'!$K$3:$K$32),Table2[[#This Row],[Annual_Rainfall(mm)]])</f>
        <v>1220.5</v>
      </c>
      <c r="M444" s="13" t="str">
        <f>Table2[[#This Row],[Crop]]&amp;Table2[[#This Row],[State]]</f>
        <v>WheatAndhra Pradesh</v>
      </c>
      <c r="N444" s="13"/>
      <c r="O444" s="13">
        <f>IF(Table2[[#This Row],[Fertilizer(kg)]]="",_xlfn.XLOOKUP(Table2[[#This Row],[crop&amp;state]],'pivot tables'!$O$3:$O$151,'pivot tables'!$P$3:$P$151),Table2[[#This Row],[Fertilizer(kg)]])</f>
        <v>489083.96888888883</v>
      </c>
      <c r="P444" s="13">
        <v>35.700000000000003</v>
      </c>
      <c r="Q444" s="13">
        <f>IF(Table2[[#This Row],[Pesticide(kg)]]="",_xlfn.XLOOKUP(Table2[[#This Row],[crop&amp;state]],'pivot tables'!$O$3:$O$151,'pivot tables'!$Q$3:$Q$151),Table2[[#This Row],[Pesticide(kg)]])</f>
        <v>35.700000000000003</v>
      </c>
      <c r="R444" s="13">
        <v>9.5000000000000001E-2</v>
      </c>
      <c r="S444" s="13">
        <f>IF(Table2[[#This Row],[Yield]]="",IFERROR(Table2[[#This Row],[Production(Tones)]]/Table2[[#This Row],[Area(hectare)]],""),Table2[[#This Row],[Yield]])</f>
        <v>9.5000000000000001E-2</v>
      </c>
      <c r="T444" s="13">
        <v>28.652000000000001</v>
      </c>
      <c r="U444" s="13">
        <f>IF(Table2[[#This Row],[Avg_Temperature(°C)]]="",IFERROR((Table2[[#This Row],[Max_Temperature(°C)]]+Table2[[#This Row],[Min_Temperature(°C)]])/2,""),Table2[[#This Row],[Avg_Temperature(°C)]])</f>
        <v>28.652000000000001</v>
      </c>
      <c r="V444" s="13">
        <v>38.509</v>
      </c>
      <c r="W444" s="13">
        <f>IF(Table2[[#This Row],[Max_Temperature(°C)]]="",_xlfn.XLOOKUP(Table2[[#This Row],[State]],'pivot tables'!$T$2:$T$33,'pivot tables'!$V$2:$V$33),Table2[[#This Row],[Max_Temperature(°C)]])</f>
        <v>38.509</v>
      </c>
      <c r="X444" s="13">
        <v>20.052</v>
      </c>
      <c r="Y444" s="31">
        <f>IF(Table2[[#This Row],[Min_Temperature(°C)]]="",_xlfn.XLOOKUP(Table2[[#This Row],[State]],'pivot tables'!$T$2:$T$33,'pivot tables'!$W$2:$W$33),Table2[[#This Row],[Min_Temperature(°C)]])</f>
        <v>20.052</v>
      </c>
    </row>
    <row r="445" spans="1:25" x14ac:dyDescent="0.3">
      <c r="A445" s="5" t="s">
        <v>22</v>
      </c>
      <c r="B445" s="4">
        <v>2018</v>
      </c>
      <c r="C445" s="5" t="s">
        <v>49</v>
      </c>
      <c r="D445" s="5" t="str">
        <f>PROPER(TRIM(Table2[[#This Row],[Season]]))</f>
        <v>Kharif</v>
      </c>
      <c r="E445" s="5" t="str">
        <f>IF(Table2[[#This Row],[Season]]="",_xlfn.XLOOKUP(Table2[[#This Row],[State]],'pivot tables'!$F$3:$F$33,'pivot tables'!$G$3:$G$33),Table2[[#This Row],[Season]])</f>
        <v>Kharif</v>
      </c>
      <c r="F445" s="5" t="s">
        <v>36</v>
      </c>
      <c r="G445" s="16">
        <v>26</v>
      </c>
      <c r="H445" s="16">
        <f>IF(Table2[[#This Row],[Area(hectare)]]="",IFERROR(Table2[[#This Row],[Production(Tones)]]/Table2[[#This Row],[Yield blanks]],""),Table2[[#This Row],[Area(hectare)]])</f>
        <v>26</v>
      </c>
      <c r="I445" s="16">
        <v>60</v>
      </c>
      <c r="J445" s="16">
        <f>IF(Table2[[#This Row],[Production(Tones)]]="",Table2[[#This Row],[Area Blanks]]*Table2[[#This Row],[Yield]],Table2[[#This Row],[Production(Tones)]])</f>
        <v>60</v>
      </c>
      <c r="K445" s="13">
        <v>1693.9</v>
      </c>
      <c r="L445" s="13">
        <f>IF(Table2[[#This Row],[Annual_Rainfall(mm)]]="",_xlfn.XLOOKUP(Table2[[#This Row],[State]],'pivot tables'!$J$3:$J$32,'pivot tables'!$K$3:$K$32),Table2[[#This Row],[Annual_Rainfall(mm)]])</f>
        <v>1693.9</v>
      </c>
      <c r="M445" s="13" t="str">
        <f>Table2[[#This Row],[Crop]]&amp;Table2[[#This Row],[State]]</f>
        <v>RagiPuducherry</v>
      </c>
      <c r="N445" s="13">
        <v>4217.2</v>
      </c>
      <c r="O445" s="13">
        <f>IF(Table2[[#This Row],[Fertilizer(kg)]]="",_xlfn.XLOOKUP(Table2[[#This Row],[crop&amp;state]],'pivot tables'!$O$3:$O$151,'pivot tables'!$P$3:$P$151),Table2[[#This Row],[Fertilizer(kg)]])</f>
        <v>4217.2</v>
      </c>
      <c r="P445" s="13">
        <v>9.1</v>
      </c>
      <c r="Q445" s="13">
        <f>IF(Table2[[#This Row],[Pesticide(kg)]]="",_xlfn.XLOOKUP(Table2[[#This Row],[crop&amp;state]],'pivot tables'!$O$3:$O$151,'pivot tables'!$Q$3:$Q$151),Table2[[#This Row],[Pesticide(kg)]])</f>
        <v>9.1</v>
      </c>
      <c r="R445" s="13">
        <v>2.31</v>
      </c>
      <c r="S445" s="13">
        <f>IF(Table2[[#This Row],[Yield]]="",IFERROR(Table2[[#This Row],[Production(Tones)]]/Table2[[#This Row],[Area(hectare)]],""),Table2[[#This Row],[Yield]])</f>
        <v>2.31</v>
      </c>
      <c r="T445" s="13">
        <v>28.027999999999999</v>
      </c>
      <c r="U445" s="13">
        <f>IF(Table2[[#This Row],[Avg_Temperature(°C)]]="",IFERROR((Table2[[#This Row],[Max_Temperature(°C)]]+Table2[[#This Row],[Min_Temperature(°C)]])/2,""),Table2[[#This Row],[Avg_Temperature(°C)]])</f>
        <v>28.027999999999999</v>
      </c>
      <c r="V445" s="13">
        <v>32.582999999999998</v>
      </c>
      <c r="W445" s="13">
        <f>IF(Table2[[#This Row],[Max_Temperature(°C)]]="",_xlfn.XLOOKUP(Table2[[#This Row],[State]],'pivot tables'!$T$2:$T$33,'pivot tables'!$V$2:$V$33),Table2[[#This Row],[Max_Temperature(°C)]])</f>
        <v>32.582999999999998</v>
      </c>
      <c r="X445" s="13">
        <v>24.094999999999999</v>
      </c>
      <c r="Y445" s="31">
        <f>IF(Table2[[#This Row],[Min_Temperature(°C)]]="",_xlfn.XLOOKUP(Table2[[#This Row],[State]],'pivot tables'!$T$2:$T$33,'pivot tables'!$W$2:$W$33),Table2[[#This Row],[Min_Temperature(°C)]])</f>
        <v>24.094999999999999</v>
      </c>
    </row>
    <row r="446" spans="1:25" x14ac:dyDescent="0.3">
      <c r="A446" s="5" t="s">
        <v>22</v>
      </c>
      <c r="B446" s="4">
        <v>2018</v>
      </c>
      <c r="C446" s="5" t="s">
        <v>27</v>
      </c>
      <c r="D446" s="5" t="str">
        <f>PROPER(TRIM(Table2[[#This Row],[Season]]))</f>
        <v>Rabi</v>
      </c>
      <c r="E446" s="5" t="str">
        <f>IF(Table2[[#This Row],[Season]]="",_xlfn.XLOOKUP(Table2[[#This Row],[State]],'pivot tables'!$F$3:$F$33,'pivot tables'!$G$3:$G$33),Table2[[#This Row],[Season]])</f>
        <v>Rabi</v>
      </c>
      <c r="F446" s="5" t="s">
        <v>36</v>
      </c>
      <c r="G446" s="16">
        <v>1</v>
      </c>
      <c r="H446" s="16">
        <f>IF(Table2[[#This Row],[Area(hectare)]]="",IFERROR(Table2[[#This Row],[Production(Tones)]]/Table2[[#This Row],[Yield blanks]],""),Table2[[#This Row],[Area(hectare)]])</f>
        <v>1</v>
      </c>
      <c r="I446" s="16">
        <v>3</v>
      </c>
      <c r="J446" s="16">
        <f>IF(Table2[[#This Row],[Production(Tones)]]="",Table2[[#This Row],[Area Blanks]]*Table2[[#This Row],[Yield]],Table2[[#This Row],[Production(Tones)]])</f>
        <v>3</v>
      </c>
      <c r="K446" s="13">
        <v>1693.9</v>
      </c>
      <c r="L446" s="13">
        <f>IF(Table2[[#This Row],[Annual_Rainfall(mm)]]="",_xlfn.XLOOKUP(Table2[[#This Row],[State]],'pivot tables'!$J$3:$J$32,'pivot tables'!$K$3:$K$32),Table2[[#This Row],[Annual_Rainfall(mm)]])</f>
        <v>1693.9</v>
      </c>
      <c r="M446" s="13" t="str">
        <f>Table2[[#This Row],[Crop]]&amp;Table2[[#This Row],[State]]</f>
        <v>RagiPuducherry</v>
      </c>
      <c r="N446" s="13">
        <v>162.19999999999999</v>
      </c>
      <c r="O446" s="13">
        <f>IF(Table2[[#This Row],[Fertilizer(kg)]]="",_xlfn.XLOOKUP(Table2[[#This Row],[crop&amp;state]],'pivot tables'!$O$3:$O$151,'pivot tables'!$P$3:$P$151),Table2[[#This Row],[Fertilizer(kg)]])</f>
        <v>162.19999999999999</v>
      </c>
      <c r="P446" s="13">
        <v>0.35</v>
      </c>
      <c r="Q446" s="13">
        <f>IF(Table2[[#This Row],[Pesticide(kg)]]="",_xlfn.XLOOKUP(Table2[[#This Row],[crop&amp;state]],'pivot tables'!$O$3:$O$151,'pivot tables'!$Q$3:$Q$151),Table2[[#This Row],[Pesticide(kg)]])</f>
        <v>0.35</v>
      </c>
      <c r="R446" s="13">
        <v>3</v>
      </c>
      <c r="S446" s="13">
        <f>IF(Table2[[#This Row],[Yield]]="",IFERROR(Table2[[#This Row],[Production(Tones)]]/Table2[[#This Row],[Area(hectare)]],""),Table2[[#This Row],[Yield]])</f>
        <v>3</v>
      </c>
      <c r="T446" s="13">
        <v>28.027999999999999</v>
      </c>
      <c r="U446" s="13">
        <f>IF(Table2[[#This Row],[Avg_Temperature(°C)]]="",IFERROR((Table2[[#This Row],[Max_Temperature(°C)]]+Table2[[#This Row],[Min_Temperature(°C)]])/2,""),Table2[[#This Row],[Avg_Temperature(°C)]])</f>
        <v>28.027999999999999</v>
      </c>
      <c r="V446" s="13">
        <v>32.582999999999998</v>
      </c>
      <c r="W446" s="13">
        <f>IF(Table2[[#This Row],[Max_Temperature(°C)]]="",_xlfn.XLOOKUP(Table2[[#This Row],[State]],'pivot tables'!$T$2:$T$33,'pivot tables'!$V$2:$V$33),Table2[[#This Row],[Max_Temperature(°C)]])</f>
        <v>32.582999999999998</v>
      </c>
      <c r="X446" s="13">
        <v>24.094999999999999</v>
      </c>
      <c r="Y446" s="31">
        <f>IF(Table2[[#This Row],[Min_Temperature(°C)]]="",_xlfn.XLOOKUP(Table2[[#This Row],[State]],'pivot tables'!$T$2:$T$33,'pivot tables'!$W$2:$W$33),Table2[[#This Row],[Min_Temperature(°C)]])</f>
        <v>24.094999999999999</v>
      </c>
    </row>
    <row r="447" spans="1:25" x14ac:dyDescent="0.3">
      <c r="A447" s="5" t="s">
        <v>22</v>
      </c>
      <c r="B447" s="4">
        <v>2018</v>
      </c>
      <c r="C447" s="5" t="s">
        <v>120</v>
      </c>
      <c r="D447" s="5" t="str">
        <f>PROPER(TRIM(Table2[[#This Row],[Season]]))</f>
        <v>Summer</v>
      </c>
      <c r="E447" s="5" t="str">
        <f>IF(Table2[[#This Row],[Season]]="",_xlfn.XLOOKUP(Table2[[#This Row],[State]],'pivot tables'!$F$3:$F$33,'pivot tables'!$G$3:$G$33),Table2[[#This Row],[Season]])</f>
        <v>Summer</v>
      </c>
      <c r="F447" s="5" t="s">
        <v>36</v>
      </c>
      <c r="G447" s="16">
        <v>14</v>
      </c>
      <c r="H447" s="16">
        <f>IF(Table2[[#This Row],[Area(hectare)]]="",IFERROR(Table2[[#This Row],[Production(Tones)]]/Table2[[#This Row],[Yield blanks]],""),Table2[[#This Row],[Area(hectare)]])</f>
        <v>14</v>
      </c>
      <c r="I447" s="16">
        <v>35</v>
      </c>
      <c r="J447" s="16">
        <f>IF(Table2[[#This Row],[Production(Tones)]]="",Table2[[#This Row],[Area Blanks]]*Table2[[#This Row],[Yield]],Table2[[#This Row],[Production(Tones)]])</f>
        <v>35</v>
      </c>
      <c r="K447" s="13">
        <v>1693.9</v>
      </c>
      <c r="L447" s="13">
        <f>IF(Table2[[#This Row],[Annual_Rainfall(mm)]]="",_xlfn.XLOOKUP(Table2[[#This Row],[State]],'pivot tables'!$J$3:$J$32,'pivot tables'!$K$3:$K$32),Table2[[#This Row],[Annual_Rainfall(mm)]])</f>
        <v>1693.9</v>
      </c>
      <c r="M447" s="13" t="str">
        <f>Table2[[#This Row],[Crop]]&amp;Table2[[#This Row],[State]]</f>
        <v>RagiPuducherry</v>
      </c>
      <c r="N447" s="13">
        <v>2270.8000000000002</v>
      </c>
      <c r="O447" s="13">
        <f>IF(Table2[[#This Row],[Fertilizer(kg)]]="",_xlfn.XLOOKUP(Table2[[#This Row],[crop&amp;state]],'pivot tables'!$O$3:$O$151,'pivot tables'!$P$3:$P$151),Table2[[#This Row],[Fertilizer(kg)]])</f>
        <v>2270.8000000000002</v>
      </c>
      <c r="P447" s="13">
        <v>4.9000000000000004</v>
      </c>
      <c r="Q447" s="13">
        <f>IF(Table2[[#This Row],[Pesticide(kg)]]="",_xlfn.XLOOKUP(Table2[[#This Row],[crop&amp;state]],'pivot tables'!$O$3:$O$151,'pivot tables'!$Q$3:$Q$151),Table2[[#This Row],[Pesticide(kg)]])</f>
        <v>4.9000000000000004</v>
      </c>
      <c r="R447" s="13">
        <v>2.5</v>
      </c>
      <c r="S447" s="13">
        <f>IF(Table2[[#This Row],[Yield]]="",IFERROR(Table2[[#This Row],[Production(Tones)]]/Table2[[#This Row],[Area(hectare)]],""),Table2[[#This Row],[Yield]])</f>
        <v>2.5</v>
      </c>
      <c r="T447" s="13">
        <v>28.027999999999999</v>
      </c>
      <c r="U447" s="13">
        <f>IF(Table2[[#This Row],[Avg_Temperature(°C)]]="",IFERROR((Table2[[#This Row],[Max_Temperature(°C)]]+Table2[[#This Row],[Min_Temperature(°C)]])/2,""),Table2[[#This Row],[Avg_Temperature(°C)]])</f>
        <v>28.027999999999999</v>
      </c>
      <c r="V447" s="13">
        <v>32.582999999999998</v>
      </c>
      <c r="W447" s="13">
        <f>IF(Table2[[#This Row],[Max_Temperature(°C)]]="",_xlfn.XLOOKUP(Table2[[#This Row],[State]],'pivot tables'!$T$2:$T$33,'pivot tables'!$V$2:$V$33),Table2[[#This Row],[Max_Temperature(°C)]])</f>
        <v>32.582999999999998</v>
      </c>
      <c r="X447" s="13">
        <v>24.094999999999999</v>
      </c>
      <c r="Y447" s="31">
        <f>IF(Table2[[#This Row],[Min_Temperature(°C)]]="",_xlfn.XLOOKUP(Table2[[#This Row],[State]],'pivot tables'!$T$2:$T$33,'pivot tables'!$W$2:$W$33),Table2[[#This Row],[Min_Temperature(°C)]])</f>
        <v>24.094999999999999</v>
      </c>
    </row>
    <row r="448" spans="1:25" x14ac:dyDescent="0.3">
      <c r="A448" s="5" t="s">
        <v>13</v>
      </c>
      <c r="B448" s="4">
        <v>2018</v>
      </c>
      <c r="C448" s="5" t="s">
        <v>49</v>
      </c>
      <c r="D448" s="5" t="str">
        <f>PROPER(TRIM(Table2[[#This Row],[Season]]))</f>
        <v>Kharif</v>
      </c>
      <c r="E448" s="5" t="str">
        <f>IF(Table2[[#This Row],[Season]]="",_xlfn.XLOOKUP(Table2[[#This Row],[State]],'pivot tables'!$F$3:$F$33,'pivot tables'!$G$3:$G$33),Table2[[#This Row],[Season]])</f>
        <v>Kharif</v>
      </c>
      <c r="F448" s="5" t="s">
        <v>36</v>
      </c>
      <c r="G448" s="16">
        <v>4298</v>
      </c>
      <c r="H448" s="16">
        <f>IF(Table2[[#This Row],[Area(hectare)]]="",IFERROR(Table2[[#This Row],[Production(Tones)]]/Table2[[#This Row],[Yield blanks]],""),Table2[[#This Row],[Area(hectare)]])</f>
        <v>4298</v>
      </c>
      <c r="I448" s="16">
        <v>16082</v>
      </c>
      <c r="J448" s="16">
        <f>IF(Table2[[#This Row],[Production(Tones)]]="",Table2[[#This Row],[Area Blanks]]*Table2[[#This Row],[Yield]],Table2[[#This Row],[Production(Tones)]])</f>
        <v>16082</v>
      </c>
      <c r="K448" s="13">
        <v>1693.9</v>
      </c>
      <c r="L448" s="13">
        <f>IF(Table2[[#This Row],[Annual_Rainfall(mm)]]="",_xlfn.XLOOKUP(Table2[[#This Row],[State]],'pivot tables'!$J$3:$J$32,'pivot tables'!$K$3:$K$32),Table2[[#This Row],[Annual_Rainfall(mm)]])</f>
        <v>1693.9</v>
      </c>
      <c r="M448" s="13" t="str">
        <f>Table2[[#This Row],[Crop]]&amp;Table2[[#This Row],[State]]</f>
        <v>RicePuducherry</v>
      </c>
      <c r="N448" s="13">
        <v>697135.6</v>
      </c>
      <c r="O448" s="13">
        <f>IF(Table2[[#This Row],[Fertilizer(kg)]]="",_xlfn.XLOOKUP(Table2[[#This Row],[crop&amp;state]],'pivot tables'!$O$3:$O$151,'pivot tables'!$P$3:$P$151),Table2[[#This Row],[Fertilizer(kg)]])</f>
        <v>697135.6</v>
      </c>
      <c r="P448" s="13">
        <v>1504.3</v>
      </c>
      <c r="Q448" s="13">
        <f>IF(Table2[[#This Row],[Pesticide(kg)]]="",_xlfn.XLOOKUP(Table2[[#This Row],[crop&amp;state]],'pivot tables'!$O$3:$O$151,'pivot tables'!$Q$3:$Q$151),Table2[[#This Row],[Pesticide(kg)]])</f>
        <v>1504.3</v>
      </c>
      <c r="R448" s="13">
        <v>3.3730000000000002</v>
      </c>
      <c r="S448" s="13">
        <f>IF(Table2[[#This Row],[Yield]]="",IFERROR(Table2[[#This Row],[Production(Tones)]]/Table2[[#This Row],[Area(hectare)]],""),Table2[[#This Row],[Yield]])</f>
        <v>3.3730000000000002</v>
      </c>
      <c r="T448" s="13">
        <v>28.027999999999999</v>
      </c>
      <c r="U448" s="13">
        <f>IF(Table2[[#This Row],[Avg_Temperature(°C)]]="",IFERROR((Table2[[#This Row],[Max_Temperature(°C)]]+Table2[[#This Row],[Min_Temperature(°C)]])/2,""),Table2[[#This Row],[Avg_Temperature(°C)]])</f>
        <v>28.027999999999999</v>
      </c>
      <c r="V448" s="13">
        <v>32.582999999999998</v>
      </c>
      <c r="W448" s="13">
        <f>IF(Table2[[#This Row],[Max_Temperature(°C)]]="",_xlfn.XLOOKUP(Table2[[#This Row],[State]],'pivot tables'!$T$2:$T$33,'pivot tables'!$V$2:$V$33),Table2[[#This Row],[Max_Temperature(°C)]])</f>
        <v>32.582999999999998</v>
      </c>
      <c r="X448" s="13">
        <v>24.094999999999999</v>
      </c>
      <c r="Y448" s="31">
        <f>IF(Table2[[#This Row],[Min_Temperature(°C)]]="",_xlfn.XLOOKUP(Table2[[#This Row],[State]],'pivot tables'!$T$2:$T$33,'pivot tables'!$W$2:$W$33),Table2[[#This Row],[Min_Temperature(°C)]])</f>
        <v>24.094999999999999</v>
      </c>
    </row>
    <row r="449" spans="1:25" x14ac:dyDescent="0.3">
      <c r="A449" s="5" t="s">
        <v>13</v>
      </c>
      <c r="B449" s="4">
        <v>2018</v>
      </c>
      <c r="C449" s="5" t="s">
        <v>27</v>
      </c>
      <c r="D449" s="5" t="str">
        <f>PROPER(TRIM(Table2[[#This Row],[Season]]))</f>
        <v>Rabi</v>
      </c>
      <c r="E449" s="5" t="str">
        <f>IF(Table2[[#This Row],[Season]]="",_xlfn.XLOOKUP(Table2[[#This Row],[State]],'pivot tables'!$F$3:$F$33,'pivot tables'!$G$3:$G$33),Table2[[#This Row],[Season]])</f>
        <v>Rabi</v>
      </c>
      <c r="F449" s="5" t="s">
        <v>36</v>
      </c>
      <c r="G449" s="16">
        <v>9048</v>
      </c>
      <c r="H449" s="16">
        <f>IF(Table2[[#This Row],[Area(hectare)]]="",IFERROR(Table2[[#This Row],[Production(Tones)]]/Table2[[#This Row],[Yield blanks]],""),Table2[[#This Row],[Area(hectare)]])</f>
        <v>9048</v>
      </c>
      <c r="I449" s="16">
        <v>30635</v>
      </c>
      <c r="J449" s="16">
        <f>IF(Table2[[#This Row],[Production(Tones)]]="",Table2[[#This Row],[Area Blanks]]*Table2[[#This Row],[Yield]],Table2[[#This Row],[Production(Tones)]])</f>
        <v>30635</v>
      </c>
      <c r="K449" s="13">
        <v>1693.9</v>
      </c>
      <c r="L449" s="13">
        <f>IF(Table2[[#This Row],[Annual_Rainfall(mm)]]="",_xlfn.XLOOKUP(Table2[[#This Row],[State]],'pivot tables'!$J$3:$J$32,'pivot tables'!$K$3:$K$32),Table2[[#This Row],[Annual_Rainfall(mm)]])</f>
        <v>1693.9</v>
      </c>
      <c r="M449" s="13" t="str">
        <f>Table2[[#This Row],[Crop]]&amp;Table2[[#This Row],[State]]</f>
        <v>RicePuducherry</v>
      </c>
      <c r="N449" s="13">
        <v>1467585.6</v>
      </c>
      <c r="O449" s="13">
        <f>IF(Table2[[#This Row],[Fertilizer(kg)]]="",_xlfn.XLOOKUP(Table2[[#This Row],[crop&amp;state]],'pivot tables'!$O$3:$O$151,'pivot tables'!$P$3:$P$151),Table2[[#This Row],[Fertilizer(kg)]])</f>
        <v>1467585.6</v>
      </c>
      <c r="P449" s="13">
        <v>3166.8</v>
      </c>
      <c r="Q449" s="13">
        <f>IF(Table2[[#This Row],[Pesticide(kg)]]="",_xlfn.XLOOKUP(Table2[[#This Row],[crop&amp;state]],'pivot tables'!$O$3:$O$151,'pivot tables'!$Q$3:$Q$151),Table2[[#This Row],[Pesticide(kg)]])</f>
        <v>3166.8</v>
      </c>
      <c r="R449" s="13">
        <v>3.9769999999999999</v>
      </c>
      <c r="S449" s="13">
        <f>IF(Table2[[#This Row],[Yield]]="",IFERROR(Table2[[#This Row],[Production(Tones)]]/Table2[[#This Row],[Area(hectare)]],""),Table2[[#This Row],[Yield]])</f>
        <v>3.9769999999999999</v>
      </c>
      <c r="T449" s="13">
        <v>28.027999999999999</v>
      </c>
      <c r="U449" s="13">
        <f>IF(Table2[[#This Row],[Avg_Temperature(°C)]]="",IFERROR((Table2[[#This Row],[Max_Temperature(°C)]]+Table2[[#This Row],[Min_Temperature(°C)]])/2,""),Table2[[#This Row],[Avg_Temperature(°C)]])</f>
        <v>28.027999999999999</v>
      </c>
      <c r="V449" s="13">
        <v>32.582999999999998</v>
      </c>
      <c r="W449" s="13">
        <f>IF(Table2[[#This Row],[Max_Temperature(°C)]]="",_xlfn.XLOOKUP(Table2[[#This Row],[State]],'pivot tables'!$T$2:$T$33,'pivot tables'!$V$2:$V$33),Table2[[#This Row],[Max_Temperature(°C)]])</f>
        <v>32.582999999999998</v>
      </c>
      <c r="X449" s="13">
        <v>24.094999999999999</v>
      </c>
      <c r="Y449" s="31">
        <f>IF(Table2[[#This Row],[Min_Temperature(°C)]]="",_xlfn.XLOOKUP(Table2[[#This Row],[State]],'pivot tables'!$T$2:$T$33,'pivot tables'!$W$2:$W$33),Table2[[#This Row],[Min_Temperature(°C)]])</f>
        <v>24.094999999999999</v>
      </c>
    </row>
    <row r="450" spans="1:25" x14ac:dyDescent="0.3">
      <c r="A450" s="5" t="s">
        <v>13</v>
      </c>
      <c r="B450" s="4">
        <v>2018</v>
      </c>
      <c r="C450" s="5" t="s">
        <v>120</v>
      </c>
      <c r="D450" s="5" t="str">
        <f>PROPER(TRIM(Table2[[#This Row],[Season]]))</f>
        <v>Summer</v>
      </c>
      <c r="E450" s="5" t="str">
        <f>IF(Table2[[#This Row],[Season]]="",_xlfn.XLOOKUP(Table2[[#This Row],[State]],'pivot tables'!$F$3:$F$33,'pivot tables'!$G$3:$G$33),Table2[[#This Row],[Season]])</f>
        <v>Summer</v>
      </c>
      <c r="F450" s="5" t="s">
        <v>36</v>
      </c>
      <c r="G450" s="16">
        <v>4515</v>
      </c>
      <c r="H450" s="16">
        <f>IF(Table2[[#This Row],[Area(hectare)]]="",IFERROR(Table2[[#This Row],[Production(Tones)]]/Table2[[#This Row],[Yield blanks]],""),Table2[[#This Row],[Area(hectare)]])</f>
        <v>4515</v>
      </c>
      <c r="I450" s="16">
        <v>16626</v>
      </c>
      <c r="J450" s="16">
        <f>IF(Table2[[#This Row],[Production(Tones)]]="",Table2[[#This Row],[Area Blanks]]*Table2[[#This Row],[Yield]],Table2[[#This Row],[Production(Tones)]])</f>
        <v>16626</v>
      </c>
      <c r="K450" s="13">
        <v>1693.9</v>
      </c>
      <c r="L450" s="13">
        <f>IF(Table2[[#This Row],[Annual_Rainfall(mm)]]="",_xlfn.XLOOKUP(Table2[[#This Row],[State]],'pivot tables'!$J$3:$J$32,'pivot tables'!$K$3:$K$32),Table2[[#This Row],[Annual_Rainfall(mm)]])</f>
        <v>1693.9</v>
      </c>
      <c r="M450" s="13" t="str">
        <f>Table2[[#This Row],[Crop]]&amp;Table2[[#This Row],[State]]</f>
        <v>RicePuducherry</v>
      </c>
      <c r="N450" s="13">
        <v>732333</v>
      </c>
      <c r="O450" s="13">
        <f>IF(Table2[[#This Row],[Fertilizer(kg)]]="",_xlfn.XLOOKUP(Table2[[#This Row],[crop&amp;state]],'pivot tables'!$O$3:$O$151,'pivot tables'!$P$3:$P$151),Table2[[#This Row],[Fertilizer(kg)]])</f>
        <v>732333</v>
      </c>
      <c r="P450" s="13">
        <v>1580.25</v>
      </c>
      <c r="Q450" s="13">
        <f>IF(Table2[[#This Row],[Pesticide(kg)]]="",_xlfn.XLOOKUP(Table2[[#This Row],[crop&amp;state]],'pivot tables'!$O$3:$O$151,'pivot tables'!$Q$3:$Q$151),Table2[[#This Row],[Pesticide(kg)]])</f>
        <v>1580.25</v>
      </c>
      <c r="R450" s="13">
        <v>2.8849999999999998</v>
      </c>
      <c r="S450" s="13">
        <f>IF(Table2[[#This Row],[Yield]]="",IFERROR(Table2[[#This Row],[Production(Tones)]]/Table2[[#This Row],[Area(hectare)]],""),Table2[[#This Row],[Yield]])</f>
        <v>2.8849999999999998</v>
      </c>
      <c r="T450" s="13">
        <v>28.027999999999999</v>
      </c>
      <c r="U450" s="13">
        <f>IF(Table2[[#This Row],[Avg_Temperature(°C)]]="",IFERROR((Table2[[#This Row],[Max_Temperature(°C)]]+Table2[[#This Row],[Min_Temperature(°C)]])/2,""),Table2[[#This Row],[Avg_Temperature(°C)]])</f>
        <v>28.027999999999999</v>
      </c>
      <c r="V450" s="13">
        <v>32.582999999999998</v>
      </c>
      <c r="W450" s="13">
        <f>IF(Table2[[#This Row],[Max_Temperature(°C)]]="",_xlfn.XLOOKUP(Table2[[#This Row],[State]],'pivot tables'!$T$2:$T$33,'pivot tables'!$V$2:$V$33),Table2[[#This Row],[Max_Temperature(°C)]])</f>
        <v>32.582999999999998</v>
      </c>
      <c r="X450" s="13">
        <v>24.094999999999999</v>
      </c>
      <c r="Y450" s="31">
        <f>IF(Table2[[#This Row],[Min_Temperature(°C)]]="",_xlfn.XLOOKUP(Table2[[#This Row],[State]],'pivot tables'!$T$2:$T$33,'pivot tables'!$W$2:$W$33),Table2[[#This Row],[Min_Temperature(°C)]])</f>
        <v>24.094999999999999</v>
      </c>
    </row>
    <row r="451" spans="1:25" x14ac:dyDescent="0.3">
      <c r="A451" s="5" t="s">
        <v>18</v>
      </c>
      <c r="B451" s="4">
        <v>2018</v>
      </c>
      <c r="C451" s="5" t="s">
        <v>706</v>
      </c>
      <c r="D451" s="5" t="str">
        <f>PROPER(TRIM(Table2[[#This Row],[Season]]))</f>
        <v/>
      </c>
      <c r="E451" s="5" t="str">
        <f>IF(Table2[[#This Row],[Season]]="",_xlfn.XLOOKUP(Table2[[#This Row],[State]],'pivot tables'!$F$3:$F$33,'pivot tables'!$G$3:$G$33),Table2[[#This Row],[Season]])</f>
        <v>Kharif</v>
      </c>
      <c r="F451" s="5" t="s">
        <v>36</v>
      </c>
      <c r="G451" s="16">
        <v>1444</v>
      </c>
      <c r="H451" s="16">
        <f>IF(Table2[[#This Row],[Area(hectare)]]="",IFERROR(Table2[[#This Row],[Production(Tones)]]/Table2[[#This Row],[Yield blanks]],""),Table2[[#This Row],[Area(hectare)]])</f>
        <v>1444</v>
      </c>
      <c r="I451" s="16">
        <v>187720</v>
      </c>
      <c r="J451" s="16">
        <f>IF(Table2[[#This Row],[Production(Tones)]]="",Table2[[#This Row],[Area Blanks]]*Table2[[#This Row],[Yield]],Table2[[#This Row],[Production(Tones)]])</f>
        <v>187720</v>
      </c>
      <c r="K451" s="13">
        <v>1693.9</v>
      </c>
      <c r="L451" s="13">
        <f>IF(Table2[[#This Row],[Annual_Rainfall(mm)]]="",_xlfn.XLOOKUP(Table2[[#This Row],[State]],'pivot tables'!$J$3:$J$32,'pivot tables'!$K$3:$K$32),Table2[[#This Row],[Annual_Rainfall(mm)]])</f>
        <v>1693.9</v>
      </c>
      <c r="M451" s="13" t="str">
        <f>Table2[[#This Row],[Crop]]&amp;Table2[[#This Row],[State]]</f>
        <v>SugarcanePuducherry</v>
      </c>
      <c r="N451" s="13">
        <v>234216.8</v>
      </c>
      <c r="O451" s="13">
        <f>IF(Table2[[#This Row],[Fertilizer(kg)]]="",_xlfn.XLOOKUP(Table2[[#This Row],[crop&amp;state]],'pivot tables'!$O$3:$O$151,'pivot tables'!$P$3:$P$151),Table2[[#This Row],[Fertilizer(kg)]])</f>
        <v>234216.8</v>
      </c>
      <c r="P451" s="13">
        <v>505.4</v>
      </c>
      <c r="Q451" s="13">
        <f>IF(Table2[[#This Row],[Pesticide(kg)]]="",_xlfn.XLOOKUP(Table2[[#This Row],[crop&amp;state]],'pivot tables'!$O$3:$O$151,'pivot tables'!$Q$3:$Q$151),Table2[[#This Row],[Pesticide(kg)]])</f>
        <v>505.4</v>
      </c>
      <c r="R451" s="13">
        <v>130</v>
      </c>
      <c r="S451" s="13">
        <f>IF(Table2[[#This Row],[Yield]]="",IFERROR(Table2[[#This Row],[Production(Tones)]]/Table2[[#This Row],[Area(hectare)]],""),Table2[[#This Row],[Yield]])</f>
        <v>130</v>
      </c>
      <c r="T451" s="13">
        <v>28.027999999999999</v>
      </c>
      <c r="U451" s="13">
        <f>IF(Table2[[#This Row],[Avg_Temperature(°C)]]="",IFERROR((Table2[[#This Row],[Max_Temperature(°C)]]+Table2[[#This Row],[Min_Temperature(°C)]])/2,""),Table2[[#This Row],[Avg_Temperature(°C)]])</f>
        <v>28.027999999999999</v>
      </c>
      <c r="V451" s="13">
        <v>32.582999999999998</v>
      </c>
      <c r="W451" s="13">
        <f>IF(Table2[[#This Row],[Max_Temperature(°C)]]="",_xlfn.XLOOKUP(Table2[[#This Row],[State]],'pivot tables'!$T$2:$T$33,'pivot tables'!$V$2:$V$33),Table2[[#This Row],[Max_Temperature(°C)]])</f>
        <v>32.582999999999998</v>
      </c>
      <c r="X451" s="13">
        <v>24.094999999999999</v>
      </c>
      <c r="Y451" s="31">
        <f>IF(Table2[[#This Row],[Min_Temperature(°C)]]="",_xlfn.XLOOKUP(Table2[[#This Row],[State]],'pivot tables'!$T$2:$T$33,'pivot tables'!$W$2:$W$33),Table2[[#This Row],[Min_Temperature(°C)]])</f>
        <v>24.094999999999999</v>
      </c>
    </row>
    <row r="452" spans="1:25" x14ac:dyDescent="0.3">
      <c r="A452" s="5" t="s">
        <v>32</v>
      </c>
      <c r="B452" s="4">
        <v>2018</v>
      </c>
      <c r="C452" s="5" t="s">
        <v>49</v>
      </c>
      <c r="D452" s="5" t="str">
        <f>PROPER(TRIM(Table2[[#This Row],[Season]]))</f>
        <v>Kharif</v>
      </c>
      <c r="E452" s="5" t="str">
        <f>IF(Table2[[#This Row],[Season]]="",_xlfn.XLOOKUP(Table2[[#This Row],[State]],'pivot tables'!$F$3:$F$33,'pivot tables'!$G$3:$G$33),Table2[[#This Row],[Season]])</f>
        <v>Kharif</v>
      </c>
      <c r="F452" s="5" t="s">
        <v>36</v>
      </c>
      <c r="G452" s="16">
        <v>6</v>
      </c>
      <c r="H452" s="16">
        <f>IF(Table2[[#This Row],[Area(hectare)]]="",IFERROR(Table2[[#This Row],[Production(Tones)]]/Table2[[#This Row],[Yield blanks]],""),Table2[[#This Row],[Area(hectare)]])</f>
        <v>6</v>
      </c>
      <c r="I452" s="16">
        <v>5</v>
      </c>
      <c r="J452" s="16">
        <f>IF(Table2[[#This Row],[Production(Tones)]]="",Table2[[#This Row],[Area Blanks]]*Table2[[#This Row],[Yield]],Table2[[#This Row],[Production(Tones)]])</f>
        <v>5</v>
      </c>
      <c r="K452" s="13">
        <v>1693.9</v>
      </c>
      <c r="L452" s="13">
        <f>IF(Table2[[#This Row],[Annual_Rainfall(mm)]]="",_xlfn.XLOOKUP(Table2[[#This Row],[State]],'pivot tables'!$J$3:$J$32,'pivot tables'!$K$3:$K$32),Table2[[#This Row],[Annual_Rainfall(mm)]])</f>
        <v>1693.9</v>
      </c>
      <c r="M452" s="13" t="str">
        <f>Table2[[#This Row],[Crop]]&amp;Table2[[#This Row],[State]]</f>
        <v>UradPuducherry</v>
      </c>
      <c r="N452" s="13">
        <v>973.2</v>
      </c>
      <c r="O452" s="13">
        <f>IF(Table2[[#This Row],[Fertilizer(kg)]]="",_xlfn.XLOOKUP(Table2[[#This Row],[crop&amp;state]],'pivot tables'!$O$3:$O$151,'pivot tables'!$P$3:$P$151),Table2[[#This Row],[Fertilizer(kg)]])</f>
        <v>973.2</v>
      </c>
      <c r="P452" s="13">
        <v>2.1</v>
      </c>
      <c r="Q452" s="13">
        <f>IF(Table2[[#This Row],[Pesticide(kg)]]="",_xlfn.XLOOKUP(Table2[[#This Row],[crop&amp;state]],'pivot tables'!$O$3:$O$151,'pivot tables'!$Q$3:$Q$151),Table2[[#This Row],[Pesticide(kg)]])</f>
        <v>2.1</v>
      </c>
      <c r="R452" s="13">
        <v>0.83</v>
      </c>
      <c r="S452" s="13">
        <f>IF(Table2[[#This Row],[Yield]]="",IFERROR(Table2[[#This Row],[Production(Tones)]]/Table2[[#This Row],[Area(hectare)]],""),Table2[[#This Row],[Yield]])</f>
        <v>0.83</v>
      </c>
      <c r="T452" s="13">
        <v>28.027999999999999</v>
      </c>
      <c r="U452" s="13">
        <f>IF(Table2[[#This Row],[Avg_Temperature(°C)]]="",IFERROR((Table2[[#This Row],[Max_Temperature(°C)]]+Table2[[#This Row],[Min_Temperature(°C)]])/2,""),Table2[[#This Row],[Avg_Temperature(°C)]])</f>
        <v>28.027999999999999</v>
      </c>
      <c r="V452" s="13">
        <v>32.582999999999998</v>
      </c>
      <c r="W452" s="13">
        <f>IF(Table2[[#This Row],[Max_Temperature(°C)]]="",_xlfn.XLOOKUP(Table2[[#This Row],[State]],'pivot tables'!$T$2:$T$33,'pivot tables'!$V$2:$V$33),Table2[[#This Row],[Max_Temperature(°C)]])</f>
        <v>32.582999999999998</v>
      </c>
      <c r="X452" s="13">
        <v>24.094999999999999</v>
      </c>
      <c r="Y452" s="31">
        <f>IF(Table2[[#This Row],[Min_Temperature(°C)]]="",_xlfn.XLOOKUP(Table2[[#This Row],[State]],'pivot tables'!$T$2:$T$33,'pivot tables'!$W$2:$W$33),Table2[[#This Row],[Min_Temperature(°C)]])</f>
        <v>24.094999999999999</v>
      </c>
    </row>
    <row r="453" spans="1:25" x14ac:dyDescent="0.3">
      <c r="A453" s="5" t="s">
        <v>32</v>
      </c>
      <c r="B453" s="4">
        <v>2018</v>
      </c>
      <c r="C453" s="5" t="s">
        <v>27</v>
      </c>
      <c r="D453" s="5" t="str">
        <f>PROPER(TRIM(Table2[[#This Row],[Season]]))</f>
        <v>Rabi</v>
      </c>
      <c r="E453" s="5" t="str">
        <f>IF(Table2[[#This Row],[Season]]="",_xlfn.XLOOKUP(Table2[[#This Row],[State]],'pivot tables'!$F$3:$F$33,'pivot tables'!$G$3:$G$33),Table2[[#This Row],[Season]])</f>
        <v>Rabi</v>
      </c>
      <c r="F453" s="5" t="s">
        <v>36</v>
      </c>
      <c r="G453" s="16"/>
      <c r="H453" s="16">
        <f>IF(Table2[[#This Row],[Area(hectare)]]="",IFERROR(Table2[[#This Row],[Production(Tones)]]/Table2[[#This Row],[Yield blanks]],""),Table2[[#This Row],[Area(hectare)]])</f>
        <v>155</v>
      </c>
      <c r="I453" s="16">
        <v>155</v>
      </c>
      <c r="J453" s="16">
        <f>IF(Table2[[#This Row],[Production(Tones)]]="",Table2[[#This Row],[Area Blanks]]*Table2[[#This Row],[Yield]],Table2[[#This Row],[Production(Tones)]])</f>
        <v>155</v>
      </c>
      <c r="K453" s="13">
        <v>1693.9</v>
      </c>
      <c r="L453" s="13">
        <f>IF(Table2[[#This Row],[Annual_Rainfall(mm)]]="",_xlfn.XLOOKUP(Table2[[#This Row],[State]],'pivot tables'!$J$3:$J$32,'pivot tables'!$K$3:$K$32),Table2[[#This Row],[Annual_Rainfall(mm)]])</f>
        <v>1693.9</v>
      </c>
      <c r="M453" s="13" t="str">
        <f>Table2[[#This Row],[Crop]]&amp;Table2[[#This Row],[State]]</f>
        <v>UradPuducherry</v>
      </c>
      <c r="N453" s="13">
        <v>25141</v>
      </c>
      <c r="O453" s="13">
        <f>IF(Table2[[#This Row],[Fertilizer(kg)]]="",_xlfn.XLOOKUP(Table2[[#This Row],[crop&amp;state]],'pivot tables'!$O$3:$O$151,'pivot tables'!$P$3:$P$151),Table2[[#This Row],[Fertilizer(kg)]])</f>
        <v>25141</v>
      </c>
      <c r="P453" s="13">
        <v>54.25</v>
      </c>
      <c r="Q453" s="13">
        <f>IF(Table2[[#This Row],[Pesticide(kg)]]="",_xlfn.XLOOKUP(Table2[[#This Row],[crop&amp;state]],'pivot tables'!$O$3:$O$151,'pivot tables'!$Q$3:$Q$151),Table2[[#This Row],[Pesticide(kg)]])</f>
        <v>54.25</v>
      </c>
      <c r="R453" s="13">
        <v>1</v>
      </c>
      <c r="S453" s="13">
        <f>IF(Table2[[#This Row],[Yield]]="",IFERROR(Table2[[#This Row],[Production(Tones)]]/Table2[[#This Row],[Area(hectare)]],""),Table2[[#This Row],[Yield]])</f>
        <v>1</v>
      </c>
      <c r="T453" s="13">
        <v>28.027999999999999</v>
      </c>
      <c r="U453" s="13">
        <f>IF(Table2[[#This Row],[Avg_Temperature(°C)]]="",IFERROR((Table2[[#This Row],[Max_Temperature(°C)]]+Table2[[#This Row],[Min_Temperature(°C)]])/2,""),Table2[[#This Row],[Avg_Temperature(°C)]])</f>
        <v>28.027999999999999</v>
      </c>
      <c r="V453" s="13">
        <v>32.582999999999998</v>
      </c>
      <c r="W453" s="13">
        <f>IF(Table2[[#This Row],[Max_Temperature(°C)]]="",_xlfn.XLOOKUP(Table2[[#This Row],[State]],'pivot tables'!$T$2:$T$33,'pivot tables'!$V$2:$V$33),Table2[[#This Row],[Max_Temperature(°C)]])</f>
        <v>32.582999999999998</v>
      </c>
      <c r="X453" s="13">
        <v>24.094999999999999</v>
      </c>
      <c r="Y453" s="31">
        <f>IF(Table2[[#This Row],[Min_Temperature(°C)]]="",_xlfn.XLOOKUP(Table2[[#This Row],[State]],'pivot tables'!$T$2:$T$33,'pivot tables'!$W$2:$W$33),Table2[[#This Row],[Min_Temperature(°C)]])</f>
        <v>24.094999999999999</v>
      </c>
    </row>
    <row r="454" spans="1:25" x14ac:dyDescent="0.3">
      <c r="A454" s="5" t="s">
        <v>32</v>
      </c>
      <c r="B454" s="4">
        <v>2018</v>
      </c>
      <c r="C454" s="5" t="s">
        <v>120</v>
      </c>
      <c r="D454" s="5" t="str">
        <f>PROPER(TRIM(Table2[[#This Row],[Season]]))</f>
        <v>Summer</v>
      </c>
      <c r="E454" s="5" t="str">
        <f>IF(Table2[[#This Row],[Season]]="",_xlfn.XLOOKUP(Table2[[#This Row],[State]],'pivot tables'!$F$3:$F$33,'pivot tables'!$G$3:$G$33),Table2[[#This Row],[Season]])</f>
        <v>Summer</v>
      </c>
      <c r="F454" s="5" t="s">
        <v>36</v>
      </c>
      <c r="G454" s="16">
        <v>338</v>
      </c>
      <c r="H454" s="16">
        <f>IF(Table2[[#This Row],[Area(hectare)]]="",IFERROR(Table2[[#This Row],[Production(Tones)]]/Table2[[#This Row],[Yield blanks]],""),Table2[[#This Row],[Area(hectare)]])</f>
        <v>338</v>
      </c>
      <c r="I454" s="16">
        <v>152</v>
      </c>
      <c r="J454" s="16">
        <f>IF(Table2[[#This Row],[Production(Tones)]]="",Table2[[#This Row],[Area Blanks]]*Table2[[#This Row],[Yield]],Table2[[#This Row],[Production(Tones)]])</f>
        <v>152</v>
      </c>
      <c r="K454" s="13">
        <v>1693.9</v>
      </c>
      <c r="L454" s="13">
        <f>IF(Table2[[#This Row],[Annual_Rainfall(mm)]]="",_xlfn.XLOOKUP(Table2[[#This Row],[State]],'pivot tables'!$J$3:$J$32,'pivot tables'!$K$3:$K$32),Table2[[#This Row],[Annual_Rainfall(mm)]])</f>
        <v>1693.9</v>
      </c>
      <c r="M454" s="13" t="str">
        <f>Table2[[#This Row],[Crop]]&amp;Table2[[#This Row],[State]]</f>
        <v>UradPuducherry</v>
      </c>
      <c r="N454" s="13">
        <v>54823.6</v>
      </c>
      <c r="O454" s="13">
        <f>IF(Table2[[#This Row],[Fertilizer(kg)]]="",_xlfn.XLOOKUP(Table2[[#This Row],[crop&amp;state]],'pivot tables'!$O$3:$O$151,'pivot tables'!$P$3:$P$151),Table2[[#This Row],[Fertilizer(kg)]])</f>
        <v>54823.6</v>
      </c>
      <c r="P454" s="13">
        <v>118.3</v>
      </c>
      <c r="Q454" s="13">
        <f>IF(Table2[[#This Row],[Pesticide(kg)]]="",_xlfn.XLOOKUP(Table2[[#This Row],[crop&amp;state]],'pivot tables'!$O$3:$O$151,'pivot tables'!$Q$3:$Q$151),Table2[[#This Row],[Pesticide(kg)]])</f>
        <v>118.3</v>
      </c>
      <c r="R454" s="13">
        <v>0.753</v>
      </c>
      <c r="S454" s="13">
        <f>IF(Table2[[#This Row],[Yield]]="",IFERROR(Table2[[#This Row],[Production(Tones)]]/Table2[[#This Row],[Area(hectare)]],""),Table2[[#This Row],[Yield]])</f>
        <v>0.753</v>
      </c>
      <c r="T454" s="13"/>
      <c r="U454" s="13">
        <f>IF(Table2[[#This Row],[Avg_Temperature(°C)]]="",IFERROR((Table2[[#This Row],[Max_Temperature(°C)]]+Table2[[#This Row],[Min_Temperature(°C)]])/2,""),Table2[[#This Row],[Avg_Temperature(°C)]])</f>
        <v>28.338999999999999</v>
      </c>
      <c r="V454" s="13">
        <v>32.582999999999998</v>
      </c>
      <c r="W454" s="13">
        <f>IF(Table2[[#This Row],[Max_Temperature(°C)]]="",_xlfn.XLOOKUP(Table2[[#This Row],[State]],'pivot tables'!$T$2:$T$33,'pivot tables'!$V$2:$V$33),Table2[[#This Row],[Max_Temperature(°C)]])</f>
        <v>32.582999999999998</v>
      </c>
      <c r="X454" s="13">
        <v>24.094999999999999</v>
      </c>
      <c r="Y454" s="31">
        <f>IF(Table2[[#This Row],[Min_Temperature(°C)]]="",_xlfn.XLOOKUP(Table2[[#This Row],[State]],'pivot tables'!$T$2:$T$33,'pivot tables'!$W$2:$W$33),Table2[[#This Row],[Min_Temperature(°C)]])</f>
        <v>24.094999999999999</v>
      </c>
    </row>
    <row r="455" spans="1:25" x14ac:dyDescent="0.3">
      <c r="A455" s="5" t="s">
        <v>13</v>
      </c>
      <c r="B455" s="4">
        <v>2018</v>
      </c>
      <c r="C455" s="5" t="s">
        <v>176</v>
      </c>
      <c r="D455" s="5" t="str">
        <f>PROPER(TRIM(Table2[[#This Row],[Season]]))</f>
        <v>Autumn</v>
      </c>
      <c r="E455" s="5" t="str">
        <f>IF(Table2[[#This Row],[Season]]="",_xlfn.XLOOKUP(Table2[[#This Row],[State]],'pivot tables'!$F$3:$F$33,'pivot tables'!$G$3:$G$33),Table2[[#This Row],[Season]])</f>
        <v>Autumn</v>
      </c>
      <c r="F455" s="5" t="s">
        <v>15</v>
      </c>
      <c r="G455" s="16">
        <v>144766</v>
      </c>
      <c r="H455" s="16">
        <f>IF(Table2[[#This Row],[Area(hectare)]]="",IFERROR(Table2[[#This Row],[Production(Tones)]]/Table2[[#This Row],[Yield blanks]],""),Table2[[#This Row],[Area(hectare)]])</f>
        <v>144766</v>
      </c>
      <c r="I455" s="16">
        <v>209122</v>
      </c>
      <c r="J455" s="16">
        <f>IF(Table2[[#This Row],[Production(Tones)]]="",Table2[[#This Row],[Area Blanks]]*Table2[[#This Row],[Yield]],Table2[[#This Row],[Production(Tones)]])</f>
        <v>209122</v>
      </c>
      <c r="K455" s="13">
        <v>2372.9</v>
      </c>
      <c r="L455" s="13">
        <f>IF(Table2[[#This Row],[Annual_Rainfall(mm)]]="",_xlfn.XLOOKUP(Table2[[#This Row],[State]],'pivot tables'!$J$3:$J$32,'pivot tables'!$K$3:$K$32),Table2[[#This Row],[Annual_Rainfall(mm)]])</f>
        <v>2372.9</v>
      </c>
      <c r="M455" s="13" t="str">
        <f>Table2[[#This Row],[Crop]]&amp;Table2[[#This Row],[State]]</f>
        <v>RiceAssam</v>
      </c>
      <c r="N455" s="13">
        <v>23481045.199999999</v>
      </c>
      <c r="O455" s="13">
        <f>IF(Table2[[#This Row],[Fertilizer(kg)]]="",_xlfn.XLOOKUP(Table2[[#This Row],[crop&amp;state]],'pivot tables'!$O$3:$O$151,'pivot tables'!$P$3:$P$151),Table2[[#This Row],[Fertilizer(kg)]])</f>
        <v>23481045.199999999</v>
      </c>
      <c r="P455" s="13">
        <v>50668.1</v>
      </c>
      <c r="Q455" s="13">
        <f>IF(Table2[[#This Row],[Pesticide(kg)]]="",_xlfn.XLOOKUP(Table2[[#This Row],[crop&amp;state]],'pivot tables'!$O$3:$O$151,'pivot tables'!$Q$3:$Q$151),Table2[[#This Row],[Pesticide(kg)]])</f>
        <v>50668.1</v>
      </c>
      <c r="R455" s="13">
        <v>1.4930000000000001</v>
      </c>
      <c r="S455" s="13">
        <f>IF(Table2[[#This Row],[Yield]]="",IFERROR(Table2[[#This Row],[Production(Tones)]]/Table2[[#This Row],[Area(hectare)]],""),Table2[[#This Row],[Yield]])</f>
        <v>1.4930000000000001</v>
      </c>
      <c r="T455" s="13">
        <v>24.190999999999999</v>
      </c>
      <c r="U455" s="13">
        <f>IF(Table2[[#This Row],[Avg_Temperature(°C)]]="",IFERROR((Table2[[#This Row],[Max_Temperature(°C)]]+Table2[[#This Row],[Min_Temperature(°C)]])/2,""),Table2[[#This Row],[Avg_Temperature(°C)]])</f>
        <v>24.190999999999999</v>
      </c>
      <c r="V455" s="13">
        <v>32.866999999999997</v>
      </c>
      <c r="W455" s="13">
        <f>IF(Table2[[#This Row],[Max_Temperature(°C)]]="",_xlfn.XLOOKUP(Table2[[#This Row],[State]],'pivot tables'!$T$2:$T$33,'pivot tables'!$V$2:$V$33),Table2[[#This Row],[Max_Temperature(°C)]])</f>
        <v>32.866999999999997</v>
      </c>
      <c r="X455" s="13">
        <v>16.545999999999999</v>
      </c>
      <c r="Y455" s="31">
        <f>IF(Table2[[#This Row],[Min_Temperature(°C)]]="",_xlfn.XLOOKUP(Table2[[#This Row],[State]],'pivot tables'!$T$2:$T$33,'pivot tables'!$W$2:$W$33),Table2[[#This Row],[Min_Temperature(°C)]])</f>
        <v>16.545999999999999</v>
      </c>
    </row>
    <row r="456" spans="1:25" x14ac:dyDescent="0.3">
      <c r="A456" s="5" t="s">
        <v>13</v>
      </c>
      <c r="B456" s="4">
        <v>2018</v>
      </c>
      <c r="C456" s="5" t="s">
        <v>120</v>
      </c>
      <c r="D456" s="5" t="str">
        <f>PROPER(TRIM(Table2[[#This Row],[Season]]))</f>
        <v>Summer</v>
      </c>
      <c r="E456" s="5" t="str">
        <f>IF(Table2[[#This Row],[Season]]="",_xlfn.XLOOKUP(Table2[[#This Row],[State]],'pivot tables'!$F$3:$F$33,'pivot tables'!$G$3:$G$33),Table2[[#This Row],[Season]])</f>
        <v>Summer</v>
      </c>
      <c r="F456" s="5" t="s">
        <v>15</v>
      </c>
      <c r="G456" s="16">
        <v>400873</v>
      </c>
      <c r="H456" s="16">
        <f>IF(Table2[[#This Row],[Area(hectare)]]="",IFERROR(Table2[[#This Row],[Production(Tones)]]/Table2[[#This Row],[Yield blanks]],""),Table2[[#This Row],[Area(hectare)]])</f>
        <v>400873</v>
      </c>
      <c r="I456" s="16">
        <v>1145512</v>
      </c>
      <c r="J456" s="16">
        <f>IF(Table2[[#This Row],[Production(Tones)]]="",Table2[[#This Row],[Area Blanks]]*Table2[[#This Row],[Yield]],Table2[[#This Row],[Production(Tones)]])</f>
        <v>1145512</v>
      </c>
      <c r="K456" s="13">
        <v>2372.9</v>
      </c>
      <c r="L456" s="13">
        <f>IF(Table2[[#This Row],[Annual_Rainfall(mm)]]="",_xlfn.XLOOKUP(Table2[[#This Row],[State]],'pivot tables'!$J$3:$J$32,'pivot tables'!$K$3:$K$32),Table2[[#This Row],[Annual_Rainfall(mm)]])</f>
        <v>2372.9</v>
      </c>
      <c r="M456" s="13" t="str">
        <f>Table2[[#This Row],[Crop]]&amp;Table2[[#This Row],[State]]</f>
        <v>RiceAssam</v>
      </c>
      <c r="N456" s="13">
        <v>65021600.600000001</v>
      </c>
      <c r="O456" s="13">
        <f>IF(Table2[[#This Row],[Fertilizer(kg)]]="",_xlfn.XLOOKUP(Table2[[#This Row],[crop&amp;state]],'pivot tables'!$O$3:$O$151,'pivot tables'!$P$3:$P$151),Table2[[#This Row],[Fertilizer(kg)]])</f>
        <v>65021600.600000001</v>
      </c>
      <c r="P456" s="13">
        <v>140305.54999999999</v>
      </c>
      <c r="Q456" s="13">
        <f>IF(Table2[[#This Row],[Pesticide(kg)]]="",_xlfn.XLOOKUP(Table2[[#This Row],[crop&amp;state]],'pivot tables'!$O$3:$O$151,'pivot tables'!$Q$3:$Q$151),Table2[[#This Row],[Pesticide(kg)]])</f>
        <v>140305.54999999999</v>
      </c>
      <c r="R456" s="13">
        <v>2.645</v>
      </c>
      <c r="S456" s="13">
        <f>IF(Table2[[#This Row],[Yield]]="",IFERROR(Table2[[#This Row],[Production(Tones)]]/Table2[[#This Row],[Area(hectare)]],""),Table2[[#This Row],[Yield]])</f>
        <v>2.645</v>
      </c>
      <c r="T456" s="13">
        <v>24.190999999999999</v>
      </c>
      <c r="U456" s="13">
        <f>IF(Table2[[#This Row],[Avg_Temperature(°C)]]="",IFERROR((Table2[[#This Row],[Max_Temperature(°C)]]+Table2[[#This Row],[Min_Temperature(°C)]])/2,""),Table2[[#This Row],[Avg_Temperature(°C)]])</f>
        <v>24.190999999999999</v>
      </c>
      <c r="V456" s="13">
        <v>32.866999999999997</v>
      </c>
      <c r="W456" s="13">
        <f>IF(Table2[[#This Row],[Max_Temperature(°C)]]="",_xlfn.XLOOKUP(Table2[[#This Row],[State]],'pivot tables'!$T$2:$T$33,'pivot tables'!$V$2:$V$33),Table2[[#This Row],[Max_Temperature(°C)]])</f>
        <v>32.866999999999997</v>
      </c>
      <c r="X456" s="13">
        <v>16.545999999999999</v>
      </c>
      <c r="Y456" s="31">
        <f>IF(Table2[[#This Row],[Min_Temperature(°C)]]="",_xlfn.XLOOKUP(Table2[[#This Row],[State]],'pivot tables'!$T$2:$T$33,'pivot tables'!$W$2:$W$33),Table2[[#This Row],[Min_Temperature(°C)]])</f>
        <v>16.545999999999999</v>
      </c>
    </row>
    <row r="457" spans="1:25" x14ac:dyDescent="0.3">
      <c r="A457" s="5" t="s">
        <v>13</v>
      </c>
      <c r="B457" s="4">
        <v>2018</v>
      </c>
      <c r="C457" s="5" t="s">
        <v>324</v>
      </c>
      <c r="D457" s="5" t="str">
        <f>PROPER(TRIM(Table2[[#This Row],[Season]]))</f>
        <v>Winter</v>
      </c>
      <c r="E457" s="5" t="str">
        <f>IF(Table2[[#This Row],[Season]]="",_xlfn.XLOOKUP(Table2[[#This Row],[State]],'pivot tables'!$F$3:$F$33,'pivot tables'!$G$3:$G$33),Table2[[#This Row],[Season]])</f>
        <v>Winter</v>
      </c>
      <c r="F457" s="5" t="s">
        <v>15</v>
      </c>
      <c r="G457" s="16">
        <v>1879539</v>
      </c>
      <c r="H457" s="16">
        <f>IF(Table2[[#This Row],[Area(hectare)]]="",IFERROR(Table2[[#This Row],[Production(Tones)]]/Table2[[#This Row],[Yield blanks]],""),Table2[[#This Row],[Area(hectare)]])</f>
        <v>1879539</v>
      </c>
      <c r="I457" s="16">
        <v>4082738</v>
      </c>
      <c r="J457" s="16">
        <f>IF(Table2[[#This Row],[Production(Tones)]]="",Table2[[#This Row],[Area Blanks]]*Table2[[#This Row],[Yield]],Table2[[#This Row],[Production(Tones)]])</f>
        <v>4082738</v>
      </c>
      <c r="K457" s="13">
        <v>2372.9</v>
      </c>
      <c r="L457" s="13">
        <f>IF(Table2[[#This Row],[Annual_Rainfall(mm)]]="",_xlfn.XLOOKUP(Table2[[#This Row],[State]],'pivot tables'!$J$3:$J$32,'pivot tables'!$K$3:$K$32),Table2[[#This Row],[Annual_Rainfall(mm)]])</f>
        <v>2372.9</v>
      </c>
      <c r="M457" s="13" t="str">
        <f>Table2[[#This Row],[Crop]]&amp;Table2[[#This Row],[State]]</f>
        <v>RiceAssam</v>
      </c>
      <c r="N457" s="13">
        <v>304861225.80000001</v>
      </c>
      <c r="O457" s="13">
        <f>IF(Table2[[#This Row],[Fertilizer(kg)]]="",_xlfn.XLOOKUP(Table2[[#This Row],[crop&amp;state]],'pivot tables'!$O$3:$O$151,'pivot tables'!$P$3:$P$151),Table2[[#This Row],[Fertilizer(kg)]])</f>
        <v>304861225.80000001</v>
      </c>
      <c r="P457" s="13">
        <v>657838.65</v>
      </c>
      <c r="Q457" s="13">
        <f>IF(Table2[[#This Row],[Pesticide(kg)]]="",_xlfn.XLOOKUP(Table2[[#This Row],[crop&amp;state]],'pivot tables'!$O$3:$O$151,'pivot tables'!$Q$3:$Q$151),Table2[[#This Row],[Pesticide(kg)]])</f>
        <v>657838.65</v>
      </c>
      <c r="R457" s="13">
        <v>2.15</v>
      </c>
      <c r="S457" s="13">
        <f>IF(Table2[[#This Row],[Yield]]="",IFERROR(Table2[[#This Row],[Production(Tones)]]/Table2[[#This Row],[Area(hectare)]],""),Table2[[#This Row],[Yield]])</f>
        <v>2.15</v>
      </c>
      <c r="T457" s="13">
        <v>24.190999999999999</v>
      </c>
      <c r="U457" s="13">
        <f>IF(Table2[[#This Row],[Avg_Temperature(°C)]]="",IFERROR((Table2[[#This Row],[Max_Temperature(°C)]]+Table2[[#This Row],[Min_Temperature(°C)]])/2,""),Table2[[#This Row],[Avg_Temperature(°C)]])</f>
        <v>24.190999999999999</v>
      </c>
      <c r="V457" s="13">
        <v>32.866999999999997</v>
      </c>
      <c r="W457" s="13">
        <f>IF(Table2[[#This Row],[Max_Temperature(°C)]]="",_xlfn.XLOOKUP(Table2[[#This Row],[State]],'pivot tables'!$T$2:$T$33,'pivot tables'!$V$2:$V$33),Table2[[#This Row],[Max_Temperature(°C)]])</f>
        <v>32.866999999999997</v>
      </c>
      <c r="X457" s="13">
        <v>16.545999999999999</v>
      </c>
      <c r="Y457" s="31">
        <f>IF(Table2[[#This Row],[Min_Temperature(°C)]]="",_xlfn.XLOOKUP(Table2[[#This Row],[State]],'pivot tables'!$T$2:$T$33,'pivot tables'!$W$2:$W$33),Table2[[#This Row],[Min_Temperature(°C)]])</f>
        <v>16.545999999999999</v>
      </c>
    </row>
    <row r="458" spans="1:25" x14ac:dyDescent="0.3">
      <c r="A458" s="5" t="s">
        <v>18</v>
      </c>
      <c r="B458" s="4">
        <v>2018</v>
      </c>
      <c r="C458" s="5" t="s">
        <v>705</v>
      </c>
      <c r="D458" s="5" t="str">
        <f>PROPER(TRIM(Table2[[#This Row],[Season]]))</f>
        <v>Whole Year</v>
      </c>
      <c r="E458" s="5" t="str">
        <f>IF(Table2[[#This Row],[Season]]="",_xlfn.XLOOKUP(Table2[[#This Row],[State]],'pivot tables'!$F$3:$F$33,'pivot tables'!$G$3:$G$33),Table2[[#This Row],[Season]])</f>
        <v>Whole Year</v>
      </c>
      <c r="F458" s="5" t="s">
        <v>15</v>
      </c>
      <c r="G458" s="16">
        <v>31199</v>
      </c>
      <c r="H458" s="16">
        <f>IF(Table2[[#This Row],[Area(hectare)]]="",IFERROR(Table2[[#This Row],[Production(Tones)]]/Table2[[#This Row],[Yield blanks]],""),Table2[[#This Row],[Area(hectare)]])</f>
        <v>31199</v>
      </c>
      <c r="I458" s="16">
        <v>1093930</v>
      </c>
      <c r="J458" s="16">
        <f>IF(Table2[[#This Row],[Production(Tones)]]="",Table2[[#This Row],[Area Blanks]]*Table2[[#This Row],[Yield]],Table2[[#This Row],[Production(Tones)]])</f>
        <v>1093930</v>
      </c>
      <c r="K458" s="13">
        <v>2372.9</v>
      </c>
      <c r="L458" s="13">
        <f>IF(Table2[[#This Row],[Annual_Rainfall(mm)]]="",_xlfn.XLOOKUP(Table2[[#This Row],[State]],'pivot tables'!$J$3:$J$32,'pivot tables'!$K$3:$K$32),Table2[[#This Row],[Annual_Rainfall(mm)]])</f>
        <v>2372.9</v>
      </c>
      <c r="M458" s="13" t="str">
        <f>Table2[[#This Row],[Crop]]&amp;Table2[[#This Row],[State]]</f>
        <v>SugarcaneAssam</v>
      </c>
      <c r="N458" s="13">
        <v>5060477.8</v>
      </c>
      <c r="O458" s="13">
        <f>IF(Table2[[#This Row],[Fertilizer(kg)]]="",_xlfn.XLOOKUP(Table2[[#This Row],[crop&amp;state]],'pivot tables'!$O$3:$O$151,'pivot tables'!$P$3:$P$151),Table2[[#This Row],[Fertilizer(kg)]])</f>
        <v>5060477.8</v>
      </c>
      <c r="P458" s="13">
        <v>10919.65</v>
      </c>
      <c r="Q458" s="13">
        <f>IF(Table2[[#This Row],[Pesticide(kg)]]="",_xlfn.XLOOKUP(Table2[[#This Row],[crop&amp;state]],'pivot tables'!$O$3:$O$151,'pivot tables'!$Q$3:$Q$151),Table2[[#This Row],[Pesticide(kg)]])</f>
        <v>10919.65</v>
      </c>
      <c r="R458" s="13">
        <v>33.765000000000001</v>
      </c>
      <c r="S458" s="13">
        <f>IF(Table2[[#This Row],[Yield]]="",IFERROR(Table2[[#This Row],[Production(Tones)]]/Table2[[#This Row],[Area(hectare)]],""),Table2[[#This Row],[Yield]])</f>
        <v>33.765000000000001</v>
      </c>
      <c r="T458" s="13">
        <v>24.190999999999999</v>
      </c>
      <c r="U458" s="13">
        <f>IF(Table2[[#This Row],[Avg_Temperature(°C)]]="",IFERROR((Table2[[#This Row],[Max_Temperature(°C)]]+Table2[[#This Row],[Min_Temperature(°C)]])/2,""),Table2[[#This Row],[Avg_Temperature(°C)]])</f>
        <v>24.190999999999999</v>
      </c>
      <c r="V458" s="13">
        <v>32.866999999999997</v>
      </c>
      <c r="W458" s="13">
        <f>IF(Table2[[#This Row],[Max_Temperature(°C)]]="",_xlfn.XLOOKUP(Table2[[#This Row],[State]],'pivot tables'!$T$2:$T$33,'pivot tables'!$V$2:$V$33),Table2[[#This Row],[Max_Temperature(°C)]])</f>
        <v>32.866999999999997</v>
      </c>
      <c r="X458" s="13">
        <v>16.545999999999999</v>
      </c>
      <c r="Y458" s="31">
        <f>IF(Table2[[#This Row],[Min_Temperature(°C)]]="",_xlfn.XLOOKUP(Table2[[#This Row],[State]],'pivot tables'!$T$2:$T$33,'pivot tables'!$W$2:$W$33),Table2[[#This Row],[Min_Temperature(°C)]])</f>
        <v>16.545999999999999</v>
      </c>
    </row>
    <row r="459" spans="1:25" x14ac:dyDescent="0.3">
      <c r="A459" s="5" t="s">
        <v>32</v>
      </c>
      <c r="B459" s="4">
        <v>2018</v>
      </c>
      <c r="C459" s="5" t="s">
        <v>27</v>
      </c>
      <c r="D459" s="5" t="str">
        <f>PROPER(TRIM(Table2[[#This Row],[Season]]))</f>
        <v>Rabi</v>
      </c>
      <c r="E459" s="5" t="str">
        <f>IF(Table2[[#This Row],[Season]]="",_xlfn.XLOOKUP(Table2[[#This Row],[State]],'pivot tables'!$F$3:$F$33,'pivot tables'!$G$3:$G$33),Table2[[#This Row],[Season]])</f>
        <v>Rabi</v>
      </c>
      <c r="F459" s="5" t="s">
        <v>15</v>
      </c>
      <c r="G459" s="16">
        <v>59866</v>
      </c>
      <c r="H459" s="16">
        <f>IF(Table2[[#This Row],[Area(hectare)]]="",IFERROR(Table2[[#This Row],[Production(Tones)]]/Table2[[#This Row],[Yield blanks]],""),Table2[[#This Row],[Area(hectare)]])</f>
        <v>59866</v>
      </c>
      <c r="I459" s="16">
        <v>39815</v>
      </c>
      <c r="J459" s="16">
        <f>IF(Table2[[#This Row],[Production(Tones)]]="",Table2[[#This Row],[Area Blanks]]*Table2[[#This Row],[Yield]],Table2[[#This Row],[Production(Tones)]])</f>
        <v>39815</v>
      </c>
      <c r="K459" s="13">
        <v>2372.9</v>
      </c>
      <c r="L459" s="13">
        <f>IF(Table2[[#This Row],[Annual_Rainfall(mm)]]="",_xlfn.XLOOKUP(Table2[[#This Row],[State]],'pivot tables'!$J$3:$J$32,'pivot tables'!$K$3:$K$32),Table2[[#This Row],[Annual_Rainfall(mm)]])</f>
        <v>2372.9</v>
      </c>
      <c r="M459" s="13" t="str">
        <f>Table2[[#This Row],[Crop]]&amp;Table2[[#This Row],[State]]</f>
        <v>UradAssam</v>
      </c>
      <c r="N459" s="13">
        <v>9710265.1999999993</v>
      </c>
      <c r="O459" s="13">
        <f>IF(Table2[[#This Row],[Fertilizer(kg)]]="",_xlfn.XLOOKUP(Table2[[#This Row],[crop&amp;state]],'pivot tables'!$O$3:$O$151,'pivot tables'!$P$3:$P$151),Table2[[#This Row],[Fertilizer(kg)]])</f>
        <v>9710265.1999999993</v>
      </c>
      <c r="P459" s="13">
        <v>20953.099999999999</v>
      </c>
      <c r="Q459" s="13">
        <f>IF(Table2[[#This Row],[Pesticide(kg)]]="",_xlfn.XLOOKUP(Table2[[#This Row],[crop&amp;state]],'pivot tables'!$O$3:$O$151,'pivot tables'!$Q$3:$Q$151),Table2[[#This Row],[Pesticide(kg)]])</f>
        <v>20953.099999999999</v>
      </c>
      <c r="R459" s="13">
        <v>0.66900000000000004</v>
      </c>
      <c r="S459" s="13">
        <f>IF(Table2[[#This Row],[Yield]]="",IFERROR(Table2[[#This Row],[Production(Tones)]]/Table2[[#This Row],[Area(hectare)]],""),Table2[[#This Row],[Yield]])</f>
        <v>0.66900000000000004</v>
      </c>
      <c r="T459" s="13">
        <v>24.190999999999999</v>
      </c>
      <c r="U459" s="13">
        <f>IF(Table2[[#This Row],[Avg_Temperature(°C)]]="",IFERROR((Table2[[#This Row],[Max_Temperature(°C)]]+Table2[[#This Row],[Min_Temperature(°C)]])/2,""),Table2[[#This Row],[Avg_Temperature(°C)]])</f>
        <v>24.190999999999999</v>
      </c>
      <c r="V459" s="13">
        <v>32.866999999999997</v>
      </c>
      <c r="W459" s="13">
        <f>IF(Table2[[#This Row],[Max_Temperature(°C)]]="",_xlfn.XLOOKUP(Table2[[#This Row],[State]],'pivot tables'!$T$2:$T$33,'pivot tables'!$V$2:$V$33),Table2[[#This Row],[Max_Temperature(°C)]])</f>
        <v>32.866999999999997</v>
      </c>
      <c r="X459" s="13">
        <v>16.545999999999999</v>
      </c>
      <c r="Y459" s="31">
        <f>IF(Table2[[#This Row],[Min_Temperature(°C)]]="",_xlfn.XLOOKUP(Table2[[#This Row],[State]],'pivot tables'!$T$2:$T$33,'pivot tables'!$W$2:$W$33),Table2[[#This Row],[Min_Temperature(°C)]])</f>
        <v>16.545999999999999</v>
      </c>
    </row>
    <row r="460" spans="1:25" x14ac:dyDescent="0.3">
      <c r="A460" s="5" t="s">
        <v>20</v>
      </c>
      <c r="B460" s="4">
        <v>2018</v>
      </c>
      <c r="C460" s="5" t="s">
        <v>27</v>
      </c>
      <c r="D460" s="5" t="str">
        <f>PROPER(TRIM(Table2[[#This Row],[Season]]))</f>
        <v>Rabi</v>
      </c>
      <c r="E460" s="5" t="str">
        <f>IF(Table2[[#This Row],[Season]]="",_xlfn.XLOOKUP(Table2[[#This Row],[State]],'pivot tables'!$F$3:$F$33,'pivot tables'!$G$3:$G$33),Table2[[#This Row],[Season]])</f>
        <v>Rabi</v>
      </c>
      <c r="F460" s="5" t="s">
        <v>15</v>
      </c>
      <c r="G460" s="16">
        <v>16945</v>
      </c>
      <c r="H460" s="16">
        <f>IF(Table2[[#This Row],[Area(hectare)]]="",IFERROR(Table2[[#This Row],[Production(Tones)]]/Table2[[#This Row],[Yield blanks]],""),Table2[[#This Row],[Area(hectare)]])</f>
        <v>16945</v>
      </c>
      <c r="I460" s="16">
        <v>23693</v>
      </c>
      <c r="J460" s="16">
        <f>IF(Table2[[#This Row],[Production(Tones)]]="",Table2[[#This Row],[Area Blanks]]*Table2[[#This Row],[Yield]],Table2[[#This Row],[Production(Tones)]])</f>
        <v>23693</v>
      </c>
      <c r="K460" s="13">
        <v>2372.9</v>
      </c>
      <c r="L460" s="13">
        <f>IF(Table2[[#This Row],[Annual_Rainfall(mm)]]="",_xlfn.XLOOKUP(Table2[[#This Row],[State]],'pivot tables'!$J$3:$J$32,'pivot tables'!$K$3:$K$32),Table2[[#This Row],[Annual_Rainfall(mm)]])</f>
        <v>2372.9</v>
      </c>
      <c r="M460" s="13" t="str">
        <f>Table2[[#This Row],[Crop]]&amp;Table2[[#This Row],[State]]</f>
        <v>WheatAssam</v>
      </c>
      <c r="N460" s="13">
        <v>2748479</v>
      </c>
      <c r="O460" s="13">
        <f>IF(Table2[[#This Row],[Fertilizer(kg)]]="",_xlfn.XLOOKUP(Table2[[#This Row],[crop&amp;state]],'pivot tables'!$O$3:$O$151,'pivot tables'!$P$3:$P$151),Table2[[#This Row],[Fertilizer(kg)]])</f>
        <v>2748479</v>
      </c>
      <c r="P460" s="13">
        <v>5930.75</v>
      </c>
      <c r="Q460" s="13">
        <f>IF(Table2[[#This Row],[Pesticide(kg)]]="",_xlfn.XLOOKUP(Table2[[#This Row],[crop&amp;state]],'pivot tables'!$O$3:$O$151,'pivot tables'!$Q$3:$Q$151),Table2[[#This Row],[Pesticide(kg)]])</f>
        <v>5930.75</v>
      </c>
      <c r="R460" s="13">
        <v>1.3720000000000001</v>
      </c>
      <c r="S460" s="13">
        <f>IF(Table2[[#This Row],[Yield]]="",IFERROR(Table2[[#This Row],[Production(Tones)]]/Table2[[#This Row],[Area(hectare)]],""),Table2[[#This Row],[Yield]])</f>
        <v>1.3720000000000001</v>
      </c>
      <c r="T460" s="13">
        <v>24.190999999999999</v>
      </c>
      <c r="U460" s="13">
        <f>IF(Table2[[#This Row],[Avg_Temperature(°C)]]="",IFERROR((Table2[[#This Row],[Max_Temperature(°C)]]+Table2[[#This Row],[Min_Temperature(°C)]])/2,""),Table2[[#This Row],[Avg_Temperature(°C)]])</f>
        <v>24.190999999999999</v>
      </c>
      <c r="V460" s="13">
        <v>32.866999999999997</v>
      </c>
      <c r="W460" s="13">
        <f>IF(Table2[[#This Row],[Max_Temperature(°C)]]="",_xlfn.XLOOKUP(Table2[[#This Row],[State]],'pivot tables'!$T$2:$T$33,'pivot tables'!$V$2:$V$33),Table2[[#This Row],[Max_Temperature(°C)]])</f>
        <v>32.866999999999997</v>
      </c>
      <c r="X460" s="13">
        <v>16.545999999999999</v>
      </c>
      <c r="Y460" s="31">
        <f>IF(Table2[[#This Row],[Min_Temperature(°C)]]="",_xlfn.XLOOKUP(Table2[[#This Row],[State]],'pivot tables'!$T$2:$T$33,'pivot tables'!$W$2:$W$33),Table2[[#This Row],[Min_Temperature(°C)]])</f>
        <v>16.545999999999999</v>
      </c>
    </row>
    <row r="461" spans="1:25" x14ac:dyDescent="0.3">
      <c r="A461" s="5" t="s">
        <v>13</v>
      </c>
      <c r="B461" s="4">
        <v>2018</v>
      </c>
      <c r="C461" s="5" t="s">
        <v>176</v>
      </c>
      <c r="D461" s="5" t="str">
        <f>PROPER(TRIM(Table2[[#This Row],[Season]]))</f>
        <v>Autumn</v>
      </c>
      <c r="E461" s="5" t="str">
        <f>IF(Table2[[#This Row],[Season]]="",_xlfn.XLOOKUP(Table2[[#This Row],[State]],'pivot tables'!$F$3:$F$33,'pivot tables'!$G$3:$G$33),Table2[[#This Row],[Season]])</f>
        <v>Autumn</v>
      </c>
      <c r="F461" s="5" t="s">
        <v>26</v>
      </c>
      <c r="G461" s="16">
        <v>33494</v>
      </c>
      <c r="H461" s="16">
        <f>IF(Table2[[#This Row],[Area(hectare)]]="",IFERROR(Table2[[#This Row],[Production(Tones)]]/Table2[[#This Row],[Yield blanks]],""),Table2[[#This Row],[Area(hectare)]])</f>
        <v>33494</v>
      </c>
      <c r="I461" s="16">
        <v>78214</v>
      </c>
      <c r="J461" s="16">
        <f>IF(Table2[[#This Row],[Production(Tones)]]="",Table2[[#This Row],[Area Blanks]]*Table2[[#This Row],[Yield]],Table2[[#This Row],[Production(Tones)]])</f>
        <v>78214</v>
      </c>
      <c r="K461" s="13">
        <v>5649.1</v>
      </c>
      <c r="L461" s="13">
        <f>IF(Table2[[#This Row],[Annual_Rainfall(mm)]]="",_xlfn.XLOOKUP(Table2[[#This Row],[State]],'pivot tables'!$J$3:$J$32,'pivot tables'!$K$3:$K$32),Table2[[#This Row],[Annual_Rainfall(mm)]])</f>
        <v>5649.1</v>
      </c>
      <c r="M461" s="13" t="str">
        <f>Table2[[#This Row],[Crop]]&amp;Table2[[#This Row],[State]]</f>
        <v>RiceMeghalaya</v>
      </c>
      <c r="N461" s="13">
        <v>5432726.7999999998</v>
      </c>
      <c r="O461" s="13">
        <f>IF(Table2[[#This Row],[Fertilizer(kg)]]="",_xlfn.XLOOKUP(Table2[[#This Row],[crop&amp;state]],'pivot tables'!$O$3:$O$151,'pivot tables'!$P$3:$P$151),Table2[[#This Row],[Fertilizer(kg)]])</f>
        <v>5432726.7999999998</v>
      </c>
      <c r="P461" s="13" t="s">
        <v>218</v>
      </c>
      <c r="Q461" s="13" t="str">
        <f>IF(Table2[[#This Row],[Pesticide(kg)]]="",_xlfn.XLOOKUP(Table2[[#This Row],[crop&amp;state]],'pivot tables'!$O$3:$O$151,'pivot tables'!$Q$3:$Q$151),Table2[[#This Row],[Pesticide(kg)]])</f>
        <v xml:space="preserve"> 11722.9 </v>
      </c>
      <c r="R461" s="13">
        <v>2.5449999999999999</v>
      </c>
      <c r="S461" s="13">
        <f>IF(Table2[[#This Row],[Yield]]="",IFERROR(Table2[[#This Row],[Production(Tones)]]/Table2[[#This Row],[Area(hectare)]],""),Table2[[#This Row],[Yield]])</f>
        <v>2.5449999999999999</v>
      </c>
      <c r="T461" s="13">
        <v>18.962</v>
      </c>
      <c r="U461" s="13">
        <f>IF(Table2[[#This Row],[Avg_Temperature(°C)]]="",IFERROR((Table2[[#This Row],[Max_Temperature(°C)]]+Table2[[#This Row],[Min_Temperature(°C)]])/2,""),Table2[[#This Row],[Avg_Temperature(°C)]])</f>
        <v>18.962</v>
      </c>
      <c r="V461" s="13">
        <v>26.308</v>
      </c>
      <c r="W461" s="13">
        <f>IF(Table2[[#This Row],[Max_Temperature(°C)]]="",_xlfn.XLOOKUP(Table2[[#This Row],[State]],'pivot tables'!$T$2:$T$33,'pivot tables'!$V$2:$V$33),Table2[[#This Row],[Max_Temperature(°C)]])</f>
        <v>26.308</v>
      </c>
      <c r="X461" s="13">
        <v>11.887</v>
      </c>
      <c r="Y461" s="31">
        <f>IF(Table2[[#This Row],[Min_Temperature(°C)]]="",_xlfn.XLOOKUP(Table2[[#This Row],[State]],'pivot tables'!$T$2:$T$33,'pivot tables'!$W$2:$W$33),Table2[[#This Row],[Min_Temperature(°C)]])</f>
        <v>11.887</v>
      </c>
    </row>
    <row r="462" spans="1:25" x14ac:dyDescent="0.3">
      <c r="A462" s="5" t="s">
        <v>13</v>
      </c>
      <c r="B462" s="4">
        <v>2018</v>
      </c>
      <c r="C462" s="5" t="s">
        <v>27</v>
      </c>
      <c r="D462" s="5" t="str">
        <f>PROPER(TRIM(Table2[[#This Row],[Season]]))</f>
        <v>Rabi</v>
      </c>
      <c r="E462" s="5" t="str">
        <f>IF(Table2[[#This Row],[Season]]="",_xlfn.XLOOKUP(Table2[[#This Row],[State]],'pivot tables'!$F$3:$F$33,'pivot tables'!$G$3:$G$33),Table2[[#This Row],[Season]])</f>
        <v>Rabi</v>
      </c>
      <c r="F462" s="5" t="s">
        <v>26</v>
      </c>
      <c r="G462" s="16">
        <v>13624</v>
      </c>
      <c r="H462" s="16">
        <f>IF(Table2[[#This Row],[Area(hectare)]]="",IFERROR(Table2[[#This Row],[Production(Tones)]]/Table2[[#This Row],[Yield blanks]],""),Table2[[#This Row],[Area(hectare)]])</f>
        <v>13624</v>
      </c>
      <c r="I462" s="16">
        <v>63050</v>
      </c>
      <c r="J462" s="16">
        <f>IF(Table2[[#This Row],[Production(Tones)]]="",Table2[[#This Row],[Area Blanks]]*Table2[[#This Row],[Yield]],Table2[[#This Row],[Production(Tones)]])</f>
        <v>63050</v>
      </c>
      <c r="K462" s="13">
        <v>5649.1</v>
      </c>
      <c r="L462" s="13">
        <f>IF(Table2[[#This Row],[Annual_Rainfall(mm)]]="",_xlfn.XLOOKUP(Table2[[#This Row],[State]],'pivot tables'!$J$3:$J$32,'pivot tables'!$K$3:$K$32),Table2[[#This Row],[Annual_Rainfall(mm)]])</f>
        <v>5649.1</v>
      </c>
      <c r="M462" s="13" t="str">
        <f>Table2[[#This Row],[Crop]]&amp;Table2[[#This Row],[State]]</f>
        <v>RiceMeghalaya</v>
      </c>
      <c r="N462" s="13">
        <v>2209812.7999999998</v>
      </c>
      <c r="O462" s="13">
        <f>IF(Table2[[#This Row],[Fertilizer(kg)]]="",_xlfn.XLOOKUP(Table2[[#This Row],[crop&amp;state]],'pivot tables'!$O$3:$O$151,'pivot tables'!$P$3:$P$151),Table2[[#This Row],[Fertilizer(kg)]])</f>
        <v>2209812.7999999998</v>
      </c>
      <c r="P462" s="13">
        <v>4768.3999999999996</v>
      </c>
      <c r="Q462" s="13">
        <f>IF(Table2[[#This Row],[Pesticide(kg)]]="",_xlfn.XLOOKUP(Table2[[#This Row],[crop&amp;state]],'pivot tables'!$O$3:$O$151,'pivot tables'!$Q$3:$Q$151),Table2[[#This Row],[Pesticide(kg)]])</f>
        <v>4768.3999999999996</v>
      </c>
      <c r="R462" s="13">
        <v>2.569</v>
      </c>
      <c r="S462" s="13">
        <f>IF(Table2[[#This Row],[Yield]]="",IFERROR(Table2[[#This Row],[Production(Tones)]]/Table2[[#This Row],[Area(hectare)]],""),Table2[[#This Row],[Yield]])</f>
        <v>2.569</v>
      </c>
      <c r="T462" s="13">
        <v>18.962</v>
      </c>
      <c r="U462" s="13">
        <f>IF(Table2[[#This Row],[Avg_Temperature(°C)]]="",IFERROR((Table2[[#This Row],[Max_Temperature(°C)]]+Table2[[#This Row],[Min_Temperature(°C)]])/2,""),Table2[[#This Row],[Avg_Temperature(°C)]])</f>
        <v>18.962</v>
      </c>
      <c r="V462" s="13">
        <v>26.308</v>
      </c>
      <c r="W462" s="13">
        <f>IF(Table2[[#This Row],[Max_Temperature(°C)]]="",_xlfn.XLOOKUP(Table2[[#This Row],[State]],'pivot tables'!$T$2:$T$33,'pivot tables'!$V$2:$V$33),Table2[[#This Row],[Max_Temperature(°C)]])</f>
        <v>26.308</v>
      </c>
      <c r="X462" s="13">
        <v>11.887</v>
      </c>
      <c r="Y462" s="31">
        <f>IF(Table2[[#This Row],[Min_Temperature(°C)]]="",_xlfn.XLOOKUP(Table2[[#This Row],[State]],'pivot tables'!$T$2:$T$33,'pivot tables'!$W$2:$W$33),Table2[[#This Row],[Min_Temperature(°C)]])</f>
        <v>11.887</v>
      </c>
    </row>
    <row r="463" spans="1:25" x14ac:dyDescent="0.3">
      <c r="A463" s="5" t="s">
        <v>13</v>
      </c>
      <c r="B463" s="4">
        <v>2018</v>
      </c>
      <c r="C463" s="5" t="s">
        <v>324</v>
      </c>
      <c r="D463" s="5" t="str">
        <f>PROPER(TRIM(Table2[[#This Row],[Season]]))</f>
        <v>Winter</v>
      </c>
      <c r="E463" s="5" t="str">
        <f>IF(Table2[[#This Row],[Season]]="",_xlfn.XLOOKUP(Table2[[#This Row],[State]],'pivot tables'!$F$3:$F$33,'pivot tables'!$G$3:$G$33),Table2[[#This Row],[Season]])</f>
        <v>Winter</v>
      </c>
      <c r="F463" s="5" t="s">
        <v>26</v>
      </c>
      <c r="G463" s="16">
        <v>63814</v>
      </c>
      <c r="H463" s="16">
        <f>IF(Table2[[#This Row],[Area(hectare)]]="",IFERROR(Table2[[#This Row],[Production(Tones)]]/Table2[[#This Row],[Yield blanks]],""),Table2[[#This Row],[Area(hectare)]])</f>
        <v>63814</v>
      </c>
      <c r="I463" s="16">
        <v>161706</v>
      </c>
      <c r="J463" s="16">
        <f>IF(Table2[[#This Row],[Production(Tones)]]="",Table2[[#This Row],[Area Blanks]]*Table2[[#This Row],[Yield]],Table2[[#This Row],[Production(Tones)]])</f>
        <v>161706</v>
      </c>
      <c r="K463" s="13">
        <v>5649.1</v>
      </c>
      <c r="L463" s="13">
        <f>IF(Table2[[#This Row],[Annual_Rainfall(mm)]]="",_xlfn.XLOOKUP(Table2[[#This Row],[State]],'pivot tables'!$J$3:$J$32,'pivot tables'!$K$3:$K$32),Table2[[#This Row],[Annual_Rainfall(mm)]])</f>
        <v>5649.1</v>
      </c>
      <c r="M463" s="13" t="str">
        <f>Table2[[#This Row],[Crop]]&amp;Table2[[#This Row],[State]]</f>
        <v>RiceMeghalaya</v>
      </c>
      <c r="N463" s="13">
        <v>10350630.800000001</v>
      </c>
      <c r="O463" s="13">
        <f>IF(Table2[[#This Row],[Fertilizer(kg)]]="",_xlfn.XLOOKUP(Table2[[#This Row],[crop&amp;state]],'pivot tables'!$O$3:$O$151,'pivot tables'!$P$3:$P$151),Table2[[#This Row],[Fertilizer(kg)]])</f>
        <v>10350630.800000001</v>
      </c>
      <c r="P463" s="13">
        <v>22334.9</v>
      </c>
      <c r="Q463" s="13">
        <f>IF(Table2[[#This Row],[Pesticide(kg)]]="",_xlfn.XLOOKUP(Table2[[#This Row],[crop&amp;state]],'pivot tables'!$O$3:$O$151,'pivot tables'!$Q$3:$Q$151),Table2[[#This Row],[Pesticide(kg)]])</f>
        <v>22334.9</v>
      </c>
      <c r="R463" s="13">
        <v>2.3530000000000002</v>
      </c>
      <c r="S463" s="13">
        <f>IF(Table2[[#This Row],[Yield]]="",IFERROR(Table2[[#This Row],[Production(Tones)]]/Table2[[#This Row],[Area(hectare)]],""),Table2[[#This Row],[Yield]])</f>
        <v>2.3530000000000002</v>
      </c>
      <c r="T463" s="13">
        <v>18.962</v>
      </c>
      <c r="U463" s="13">
        <f>IF(Table2[[#This Row],[Avg_Temperature(°C)]]="",IFERROR((Table2[[#This Row],[Max_Temperature(°C)]]+Table2[[#This Row],[Min_Temperature(°C)]])/2,""),Table2[[#This Row],[Avg_Temperature(°C)]])</f>
        <v>18.962</v>
      </c>
      <c r="V463" s="13">
        <v>26.308</v>
      </c>
      <c r="W463" s="13">
        <f>IF(Table2[[#This Row],[Max_Temperature(°C)]]="",_xlfn.XLOOKUP(Table2[[#This Row],[State]],'pivot tables'!$T$2:$T$33,'pivot tables'!$V$2:$V$33),Table2[[#This Row],[Max_Temperature(°C)]])</f>
        <v>26.308</v>
      </c>
      <c r="X463" s="13" t="s">
        <v>71</v>
      </c>
      <c r="Y463" s="31" t="str">
        <f>IF(Table2[[#This Row],[Min_Temperature(°C)]]="",_xlfn.XLOOKUP(Table2[[#This Row],[State]],'pivot tables'!$T$2:$T$33,'pivot tables'!$W$2:$W$33),Table2[[#This Row],[Min_Temperature(°C)]])</f>
        <v>11.89</v>
      </c>
    </row>
    <row r="464" spans="1:25" x14ac:dyDescent="0.3">
      <c r="A464" s="5" t="s">
        <v>18</v>
      </c>
      <c r="B464" s="4">
        <v>2018</v>
      </c>
      <c r="C464" s="5" t="s">
        <v>705</v>
      </c>
      <c r="D464" s="5" t="str">
        <f>PROPER(TRIM(Table2[[#This Row],[Season]]))</f>
        <v>Whole Year</v>
      </c>
      <c r="E464" s="5" t="str">
        <f>IF(Table2[[#This Row],[Season]]="",_xlfn.XLOOKUP(Table2[[#This Row],[State]],'pivot tables'!$F$3:$F$33,'pivot tables'!$G$3:$G$33),Table2[[#This Row],[Season]])</f>
        <v>Whole Year</v>
      </c>
      <c r="F464" s="5" t="s">
        <v>26</v>
      </c>
      <c r="G464" s="16" t="s">
        <v>220</v>
      </c>
      <c r="H464" s="16" t="str">
        <f>IF(Table2[[#This Row],[Area(hectare)]]="",IFERROR(Table2[[#This Row],[Production(Tones)]]/Table2[[#This Row],[Yield blanks]],""),Table2[[#This Row],[Area(hectare)]])</f>
        <v>125</v>
      </c>
      <c r="I464" s="16">
        <v>374</v>
      </c>
      <c r="J464" s="16">
        <f>IF(Table2[[#This Row],[Production(Tones)]]="",Table2[[#This Row],[Area Blanks]]*Table2[[#This Row],[Yield]],Table2[[#This Row],[Production(Tones)]])</f>
        <v>374</v>
      </c>
      <c r="K464" s="13">
        <v>5649.1</v>
      </c>
      <c r="L464" s="13">
        <f>IF(Table2[[#This Row],[Annual_Rainfall(mm)]]="",_xlfn.XLOOKUP(Table2[[#This Row],[State]],'pivot tables'!$J$3:$J$32,'pivot tables'!$K$3:$K$32),Table2[[#This Row],[Annual_Rainfall(mm)]])</f>
        <v>5649.1</v>
      </c>
      <c r="M464" s="13" t="str">
        <f>Table2[[#This Row],[Crop]]&amp;Table2[[#This Row],[State]]</f>
        <v>SugarcaneMeghalaya</v>
      </c>
      <c r="N464" s="13">
        <v>20275</v>
      </c>
      <c r="O464" s="13">
        <f>IF(Table2[[#This Row],[Fertilizer(kg)]]="",_xlfn.XLOOKUP(Table2[[#This Row],[crop&amp;state]],'pivot tables'!$O$3:$O$151,'pivot tables'!$P$3:$P$151),Table2[[#This Row],[Fertilizer(kg)]])</f>
        <v>20275</v>
      </c>
      <c r="P464" s="13">
        <v>43.75</v>
      </c>
      <c r="Q464" s="13">
        <f>IF(Table2[[#This Row],[Pesticide(kg)]]="",_xlfn.XLOOKUP(Table2[[#This Row],[crop&amp;state]],'pivot tables'!$O$3:$O$151,'pivot tables'!$Q$3:$Q$151),Table2[[#This Row],[Pesticide(kg)]])</f>
        <v>43.75</v>
      </c>
      <c r="R464" s="13">
        <v>2.6709999999999998</v>
      </c>
      <c r="S464" s="13">
        <f>IF(Table2[[#This Row],[Yield]]="",IFERROR(Table2[[#This Row],[Production(Tones)]]/Table2[[#This Row],[Area(hectare)]],""),Table2[[#This Row],[Yield]])</f>
        <v>2.6709999999999998</v>
      </c>
      <c r="T464" s="13">
        <v>18.962</v>
      </c>
      <c r="U464" s="13">
        <f>IF(Table2[[#This Row],[Avg_Temperature(°C)]]="",IFERROR((Table2[[#This Row],[Max_Temperature(°C)]]+Table2[[#This Row],[Min_Temperature(°C)]])/2,""),Table2[[#This Row],[Avg_Temperature(°C)]])</f>
        <v>18.962</v>
      </c>
      <c r="V464" s="13">
        <v>26.308</v>
      </c>
      <c r="W464" s="13">
        <f>IF(Table2[[#This Row],[Max_Temperature(°C)]]="",_xlfn.XLOOKUP(Table2[[#This Row],[State]],'pivot tables'!$T$2:$T$33,'pivot tables'!$V$2:$V$33),Table2[[#This Row],[Max_Temperature(°C)]])</f>
        <v>26.308</v>
      </c>
      <c r="X464" s="13">
        <v>11.887</v>
      </c>
      <c r="Y464" s="31">
        <f>IF(Table2[[#This Row],[Min_Temperature(°C)]]="",_xlfn.XLOOKUP(Table2[[#This Row],[State]],'pivot tables'!$T$2:$T$33,'pivot tables'!$W$2:$W$33),Table2[[#This Row],[Min_Temperature(°C)]])</f>
        <v>11.887</v>
      </c>
    </row>
    <row r="465" spans="1:25" x14ac:dyDescent="0.3">
      <c r="A465" s="5" t="s">
        <v>20</v>
      </c>
      <c r="B465" s="4">
        <v>2018</v>
      </c>
      <c r="C465" s="5" t="s">
        <v>27</v>
      </c>
      <c r="D465" s="5" t="str">
        <f>PROPER(TRIM(Table2[[#This Row],[Season]]))</f>
        <v>Rabi</v>
      </c>
      <c r="E465" s="5" t="str">
        <f>IF(Table2[[#This Row],[Season]]="",_xlfn.XLOOKUP(Table2[[#This Row],[State]],'pivot tables'!$F$3:$F$33,'pivot tables'!$G$3:$G$33),Table2[[#This Row],[Season]])</f>
        <v>Rabi</v>
      </c>
      <c r="F465" s="5" t="s">
        <v>26</v>
      </c>
      <c r="G465" s="16">
        <v>462</v>
      </c>
      <c r="H465" s="16">
        <f>IF(Table2[[#This Row],[Area(hectare)]]="",IFERROR(Table2[[#This Row],[Production(Tones)]]/Table2[[#This Row],[Yield blanks]],""),Table2[[#This Row],[Area(hectare)]])</f>
        <v>462</v>
      </c>
      <c r="I465" s="16">
        <v>892</v>
      </c>
      <c r="J465" s="16">
        <f>IF(Table2[[#This Row],[Production(Tones)]]="",Table2[[#This Row],[Area Blanks]]*Table2[[#This Row],[Yield]],Table2[[#This Row],[Production(Tones)]])</f>
        <v>892</v>
      </c>
      <c r="K465" s="13">
        <v>5649.1</v>
      </c>
      <c r="L465" s="13">
        <f>IF(Table2[[#This Row],[Annual_Rainfall(mm)]]="",_xlfn.XLOOKUP(Table2[[#This Row],[State]],'pivot tables'!$J$3:$J$32,'pivot tables'!$K$3:$K$32),Table2[[#This Row],[Annual_Rainfall(mm)]])</f>
        <v>5649.1</v>
      </c>
      <c r="M465" s="13" t="str">
        <f>Table2[[#This Row],[Crop]]&amp;Table2[[#This Row],[State]]</f>
        <v>WheatMeghalaya</v>
      </c>
      <c r="N465" s="13"/>
      <c r="O465" s="13">
        <f>IF(Table2[[#This Row],[Fertilizer(kg)]]="",_xlfn.XLOOKUP(Table2[[#This Row],[crop&amp;state]],'pivot tables'!$O$3:$O$151,'pivot tables'!$P$3:$P$151),Table2[[#This Row],[Fertilizer(kg)]])</f>
        <v>68894.781428571427</v>
      </c>
      <c r="P465" s="13">
        <v>161.69999999999999</v>
      </c>
      <c r="Q465" s="13">
        <f>IF(Table2[[#This Row],[Pesticide(kg)]]="",_xlfn.XLOOKUP(Table2[[#This Row],[crop&amp;state]],'pivot tables'!$O$3:$O$151,'pivot tables'!$Q$3:$Q$151),Table2[[#This Row],[Pesticide(kg)]])</f>
        <v>161.69999999999999</v>
      </c>
      <c r="R465" s="13">
        <v>1.6379999999999999</v>
      </c>
      <c r="S465" s="13">
        <f>IF(Table2[[#This Row],[Yield]]="",IFERROR(Table2[[#This Row],[Production(Tones)]]/Table2[[#This Row],[Area(hectare)]],""),Table2[[#This Row],[Yield]])</f>
        <v>1.6379999999999999</v>
      </c>
      <c r="T465" s="13">
        <v>18.962</v>
      </c>
      <c r="U465" s="13">
        <f>IF(Table2[[#This Row],[Avg_Temperature(°C)]]="",IFERROR((Table2[[#This Row],[Max_Temperature(°C)]]+Table2[[#This Row],[Min_Temperature(°C)]])/2,""),Table2[[#This Row],[Avg_Temperature(°C)]])</f>
        <v>18.962</v>
      </c>
      <c r="V465" s="13">
        <v>26.308</v>
      </c>
      <c r="W465" s="13">
        <f>IF(Table2[[#This Row],[Max_Temperature(°C)]]="",_xlfn.XLOOKUP(Table2[[#This Row],[State]],'pivot tables'!$T$2:$T$33,'pivot tables'!$V$2:$V$33),Table2[[#This Row],[Max_Temperature(°C)]])</f>
        <v>26.308</v>
      </c>
      <c r="X465" s="13">
        <v>11.887</v>
      </c>
      <c r="Y465" s="31">
        <f>IF(Table2[[#This Row],[Min_Temperature(°C)]]="",_xlfn.XLOOKUP(Table2[[#This Row],[State]],'pivot tables'!$T$2:$T$33,'pivot tables'!$W$2:$W$33),Table2[[#This Row],[Min_Temperature(°C)]])</f>
        <v>11.887</v>
      </c>
    </row>
    <row r="466" spans="1:25" x14ac:dyDescent="0.3">
      <c r="A466" s="5" t="s">
        <v>13</v>
      </c>
      <c r="B466" s="4">
        <v>2018</v>
      </c>
      <c r="C466" s="5" t="s">
        <v>49</v>
      </c>
      <c r="D466" s="5" t="str">
        <f>PROPER(TRIM(Table2[[#This Row],[Season]]))</f>
        <v>Kharif</v>
      </c>
      <c r="E466" s="5" t="str">
        <f>IF(Table2[[#This Row],[Season]]="",_xlfn.XLOOKUP(Table2[[#This Row],[State]],'pivot tables'!$F$3:$F$33,'pivot tables'!$G$3:$G$33),Table2[[#This Row],[Season]])</f>
        <v>Kharif</v>
      </c>
      <c r="F466" s="5" t="s">
        <v>37</v>
      </c>
      <c r="G466" s="16">
        <v>25841</v>
      </c>
      <c r="H466" s="16">
        <f>IF(Table2[[#This Row],[Area(hectare)]]="",IFERROR(Table2[[#This Row],[Production(Tones)]]/Table2[[#This Row],[Yield blanks]],""),Table2[[#This Row],[Area(hectare)]])</f>
        <v>25841</v>
      </c>
      <c r="I466" s="16">
        <v>70272</v>
      </c>
      <c r="J466" s="16">
        <f>IF(Table2[[#This Row],[Production(Tones)]]="",Table2[[#This Row],[Area Blanks]]*Table2[[#This Row],[Yield]],Table2[[#This Row],[Production(Tones)]])</f>
        <v>70272</v>
      </c>
      <c r="K466" s="13">
        <v>4406</v>
      </c>
      <c r="L466" s="13">
        <f>IF(Table2[[#This Row],[Annual_Rainfall(mm)]]="",_xlfn.XLOOKUP(Table2[[#This Row],[State]],'pivot tables'!$J$3:$J$32,'pivot tables'!$K$3:$K$32),Table2[[#This Row],[Annual_Rainfall(mm)]])</f>
        <v>4406</v>
      </c>
      <c r="M466" s="13" t="str">
        <f>Table2[[#This Row],[Crop]]&amp;Table2[[#This Row],[State]]</f>
        <v>RiceGoa</v>
      </c>
      <c r="N466" s="13">
        <v>4191410.2</v>
      </c>
      <c r="O466" s="13">
        <f>IF(Table2[[#This Row],[Fertilizer(kg)]]="",_xlfn.XLOOKUP(Table2[[#This Row],[crop&amp;state]],'pivot tables'!$O$3:$O$151,'pivot tables'!$P$3:$P$151),Table2[[#This Row],[Fertilizer(kg)]])</f>
        <v>4191410.2</v>
      </c>
      <c r="P466" s="13">
        <v>9044.35</v>
      </c>
      <c r="Q466" s="13">
        <f>IF(Table2[[#This Row],[Pesticide(kg)]]="",_xlfn.XLOOKUP(Table2[[#This Row],[crop&amp;state]],'pivot tables'!$O$3:$O$151,'pivot tables'!$Q$3:$Q$151),Table2[[#This Row],[Pesticide(kg)]])</f>
        <v>9044.35</v>
      </c>
      <c r="R466" s="13">
        <v>2.72</v>
      </c>
      <c r="S466" s="13">
        <f>IF(Table2[[#This Row],[Yield]]="",IFERROR(Table2[[#This Row],[Production(Tones)]]/Table2[[#This Row],[Area(hectare)]],""),Table2[[#This Row],[Yield]])</f>
        <v>2.72</v>
      </c>
      <c r="T466" s="13">
        <v>25.381</v>
      </c>
      <c r="U466" s="13">
        <f>IF(Table2[[#This Row],[Avg_Temperature(°C)]]="",IFERROR((Table2[[#This Row],[Max_Temperature(°C)]]+Table2[[#This Row],[Min_Temperature(°C)]])/2,""),Table2[[#This Row],[Avg_Temperature(°C)]])</f>
        <v>25.381</v>
      </c>
      <c r="V466" s="13">
        <v>34.947000000000003</v>
      </c>
      <c r="W466" s="13">
        <f>IF(Table2[[#This Row],[Max_Temperature(°C)]]="",_xlfn.XLOOKUP(Table2[[#This Row],[State]],'pivot tables'!$T$2:$T$33,'pivot tables'!$V$2:$V$33),Table2[[#This Row],[Max_Temperature(°C)]])</f>
        <v>34.947000000000003</v>
      </c>
      <c r="X466" s="13">
        <v>17.683</v>
      </c>
      <c r="Y466" s="31">
        <f>IF(Table2[[#This Row],[Min_Temperature(°C)]]="",_xlfn.XLOOKUP(Table2[[#This Row],[State]],'pivot tables'!$T$2:$T$33,'pivot tables'!$W$2:$W$33),Table2[[#This Row],[Min_Temperature(°C)]])</f>
        <v>17.683</v>
      </c>
    </row>
    <row r="467" spans="1:25" x14ac:dyDescent="0.3">
      <c r="A467" s="5" t="s">
        <v>13</v>
      </c>
      <c r="B467" s="4">
        <v>2018</v>
      </c>
      <c r="C467" s="5" t="s">
        <v>27</v>
      </c>
      <c r="D467" s="5" t="str">
        <f>PROPER(TRIM(Table2[[#This Row],[Season]]))</f>
        <v>Rabi</v>
      </c>
      <c r="E467" s="5" t="str">
        <f>IF(Table2[[#This Row],[Season]]="",_xlfn.XLOOKUP(Table2[[#This Row],[State]],'pivot tables'!$F$3:$F$33,'pivot tables'!$G$3:$G$33),Table2[[#This Row],[Season]])</f>
        <v>Rabi</v>
      </c>
      <c r="F467" s="5" t="s">
        <v>37</v>
      </c>
      <c r="G467" s="16">
        <v>10543</v>
      </c>
      <c r="H467" s="16">
        <f>IF(Table2[[#This Row],[Area(hectare)]]="",IFERROR(Table2[[#This Row],[Production(Tones)]]/Table2[[#This Row],[Yield blanks]],""),Table2[[#This Row],[Area(hectare)]])</f>
        <v>10543</v>
      </c>
      <c r="I467" s="16">
        <v>28582</v>
      </c>
      <c r="J467" s="16">
        <f>IF(Table2[[#This Row],[Production(Tones)]]="",Table2[[#This Row],[Area Blanks]]*Table2[[#This Row],[Yield]],Table2[[#This Row],[Production(Tones)]])</f>
        <v>28582</v>
      </c>
      <c r="K467" s="13">
        <v>4406</v>
      </c>
      <c r="L467" s="13">
        <f>IF(Table2[[#This Row],[Annual_Rainfall(mm)]]="",_xlfn.XLOOKUP(Table2[[#This Row],[State]],'pivot tables'!$J$3:$J$32,'pivot tables'!$K$3:$K$32),Table2[[#This Row],[Annual_Rainfall(mm)]])</f>
        <v>4406</v>
      </c>
      <c r="M467" s="13" t="str">
        <f>Table2[[#This Row],[Crop]]&amp;Table2[[#This Row],[State]]</f>
        <v>RiceGoa</v>
      </c>
      <c r="N467" s="13"/>
      <c r="O467" s="13">
        <f>IF(Table2[[#This Row],[Fertilizer(kg)]]="",_xlfn.XLOOKUP(Table2[[#This Row],[crop&amp;state]],'pivot tables'!$O$3:$O$151,'pivot tables'!$P$3:$P$151),Table2[[#This Row],[Fertilizer(kg)]])</f>
        <v>3373176.9384210519</v>
      </c>
      <c r="P467" s="13">
        <v>3690.05</v>
      </c>
      <c r="Q467" s="13">
        <f>IF(Table2[[#This Row],[Pesticide(kg)]]="",_xlfn.XLOOKUP(Table2[[#This Row],[crop&amp;state]],'pivot tables'!$O$3:$O$151,'pivot tables'!$Q$3:$Q$151),Table2[[#This Row],[Pesticide(kg)]])</f>
        <v>3690.05</v>
      </c>
      <c r="R467" s="13">
        <v>2.72</v>
      </c>
      <c r="S467" s="13">
        <f>IF(Table2[[#This Row],[Yield]]="",IFERROR(Table2[[#This Row],[Production(Tones)]]/Table2[[#This Row],[Area(hectare)]],""),Table2[[#This Row],[Yield]])</f>
        <v>2.72</v>
      </c>
      <c r="T467" s="13">
        <v>25.381</v>
      </c>
      <c r="U467" s="13">
        <f>IF(Table2[[#This Row],[Avg_Temperature(°C)]]="",IFERROR((Table2[[#This Row],[Max_Temperature(°C)]]+Table2[[#This Row],[Min_Temperature(°C)]])/2,""),Table2[[#This Row],[Avg_Temperature(°C)]])</f>
        <v>25.381</v>
      </c>
      <c r="V467" s="13">
        <v>34.947000000000003</v>
      </c>
      <c r="W467" s="13">
        <f>IF(Table2[[#This Row],[Max_Temperature(°C)]]="",_xlfn.XLOOKUP(Table2[[#This Row],[State]],'pivot tables'!$T$2:$T$33,'pivot tables'!$V$2:$V$33),Table2[[#This Row],[Max_Temperature(°C)]])</f>
        <v>34.947000000000003</v>
      </c>
      <c r="X467" s="13">
        <v>17.683</v>
      </c>
      <c r="Y467" s="31">
        <f>IF(Table2[[#This Row],[Min_Temperature(°C)]]="",_xlfn.XLOOKUP(Table2[[#This Row],[State]],'pivot tables'!$T$2:$T$33,'pivot tables'!$W$2:$W$33),Table2[[#This Row],[Min_Temperature(°C)]])</f>
        <v>17.683</v>
      </c>
    </row>
    <row r="468" spans="1:25" x14ac:dyDescent="0.3">
      <c r="A468" s="5" t="s">
        <v>18</v>
      </c>
      <c r="B468" s="4">
        <v>2018</v>
      </c>
      <c r="C468" s="5" t="s">
        <v>705</v>
      </c>
      <c r="D468" s="5" t="str">
        <f>PROPER(TRIM(Table2[[#This Row],[Season]]))</f>
        <v>Whole Year</v>
      </c>
      <c r="E468" s="5" t="str">
        <f>IF(Table2[[#This Row],[Season]]="",_xlfn.XLOOKUP(Table2[[#This Row],[State]],'pivot tables'!$F$3:$F$33,'pivot tables'!$G$3:$G$33),Table2[[#This Row],[Season]])</f>
        <v>Whole Year</v>
      </c>
      <c r="F468" s="5" t="s">
        <v>37</v>
      </c>
      <c r="G468" s="16">
        <v>888</v>
      </c>
      <c r="H468" s="16">
        <f>IF(Table2[[#This Row],[Area(hectare)]]="",IFERROR(Table2[[#This Row],[Production(Tones)]]/Table2[[#This Row],[Yield blanks]],""),Table2[[#This Row],[Area(hectare)]])</f>
        <v>888</v>
      </c>
      <c r="I468" s="16">
        <v>35296</v>
      </c>
      <c r="J468" s="16">
        <f>IF(Table2[[#This Row],[Production(Tones)]]="",Table2[[#This Row],[Area Blanks]]*Table2[[#This Row],[Yield]],Table2[[#This Row],[Production(Tones)]])</f>
        <v>35296</v>
      </c>
      <c r="K468" s="13">
        <v>4406</v>
      </c>
      <c r="L468" s="13">
        <f>IF(Table2[[#This Row],[Annual_Rainfall(mm)]]="",_xlfn.XLOOKUP(Table2[[#This Row],[State]],'pivot tables'!$J$3:$J$32,'pivot tables'!$K$3:$K$32),Table2[[#This Row],[Annual_Rainfall(mm)]])</f>
        <v>4406</v>
      </c>
      <c r="M468" s="13" t="str">
        <f>Table2[[#This Row],[Crop]]&amp;Table2[[#This Row],[State]]</f>
        <v>SugarcaneGoa</v>
      </c>
      <c r="N468" s="13">
        <v>144033.60000000001</v>
      </c>
      <c r="O468" s="13">
        <f>IF(Table2[[#This Row],[Fertilizer(kg)]]="",_xlfn.XLOOKUP(Table2[[#This Row],[crop&amp;state]],'pivot tables'!$O$3:$O$151,'pivot tables'!$P$3:$P$151),Table2[[#This Row],[Fertilizer(kg)]])</f>
        <v>144033.60000000001</v>
      </c>
      <c r="P468" s="13">
        <v>310.8</v>
      </c>
      <c r="Q468" s="13">
        <f>IF(Table2[[#This Row],[Pesticide(kg)]]="",_xlfn.XLOOKUP(Table2[[#This Row],[crop&amp;state]],'pivot tables'!$O$3:$O$151,'pivot tables'!$Q$3:$Q$151),Table2[[#This Row],[Pesticide(kg)]])</f>
        <v>310.8</v>
      </c>
      <c r="R468" s="13">
        <v>34.380000000000003</v>
      </c>
      <c r="S468" s="13">
        <f>IF(Table2[[#This Row],[Yield]]="",IFERROR(Table2[[#This Row],[Production(Tones)]]/Table2[[#This Row],[Area(hectare)]],""),Table2[[#This Row],[Yield]])</f>
        <v>34.380000000000003</v>
      </c>
      <c r="T468" s="13">
        <v>25.381</v>
      </c>
      <c r="U468" s="13">
        <f>IF(Table2[[#This Row],[Avg_Temperature(°C)]]="",IFERROR((Table2[[#This Row],[Max_Temperature(°C)]]+Table2[[#This Row],[Min_Temperature(°C)]])/2,""),Table2[[#This Row],[Avg_Temperature(°C)]])</f>
        <v>25.381</v>
      </c>
      <c r="V468" s="13">
        <v>34.947000000000003</v>
      </c>
      <c r="W468" s="13">
        <f>IF(Table2[[#This Row],[Max_Temperature(°C)]]="",_xlfn.XLOOKUP(Table2[[#This Row],[State]],'pivot tables'!$T$2:$T$33,'pivot tables'!$V$2:$V$33),Table2[[#This Row],[Max_Temperature(°C)]])</f>
        <v>34.947000000000003</v>
      </c>
      <c r="X468" s="13">
        <v>17.683</v>
      </c>
      <c r="Y468" s="31">
        <f>IF(Table2[[#This Row],[Min_Temperature(°C)]]="",_xlfn.XLOOKUP(Table2[[#This Row],[State]],'pivot tables'!$T$2:$T$33,'pivot tables'!$W$2:$W$33),Table2[[#This Row],[Min_Temperature(°C)]])</f>
        <v>17.683</v>
      </c>
    </row>
    <row r="469" spans="1:25" x14ac:dyDescent="0.3">
      <c r="A469" s="5" t="s">
        <v>22</v>
      </c>
      <c r="B469" s="4">
        <v>2018</v>
      </c>
      <c r="C469" s="5" t="s">
        <v>49</v>
      </c>
      <c r="D469" s="5" t="str">
        <f>PROPER(TRIM(Table2[[#This Row],[Season]]))</f>
        <v>Kharif</v>
      </c>
      <c r="E469" s="5" t="str">
        <f>IF(Table2[[#This Row],[Season]]="",_xlfn.XLOOKUP(Table2[[#This Row],[State]],'pivot tables'!$F$3:$F$33,'pivot tables'!$G$3:$G$33),Table2[[#This Row],[Season]])</f>
        <v>Kharif</v>
      </c>
      <c r="F469" s="5" t="s">
        <v>23</v>
      </c>
      <c r="G469" s="16">
        <v>514756</v>
      </c>
      <c r="H469" s="16">
        <f>IF(Table2[[#This Row],[Area(hectare)]]="",IFERROR(Table2[[#This Row],[Production(Tones)]]/Table2[[#This Row],[Yield blanks]],""),Table2[[#This Row],[Area(hectare)]])</f>
        <v>514756</v>
      </c>
      <c r="I469" s="16">
        <v>618474</v>
      </c>
      <c r="J469" s="16">
        <f>IF(Table2[[#This Row],[Production(Tones)]]="",Table2[[#This Row],[Area Blanks]]*Table2[[#This Row],[Yield]],Table2[[#This Row],[Production(Tones)]])</f>
        <v>618474</v>
      </c>
      <c r="K469" s="13">
        <v>1419.1</v>
      </c>
      <c r="L469" s="13">
        <f>IF(Table2[[#This Row],[Annual_Rainfall(mm)]]="",_xlfn.XLOOKUP(Table2[[#This Row],[State]],'pivot tables'!$J$3:$J$32,'pivot tables'!$K$3:$K$32),Table2[[#This Row],[Annual_Rainfall(mm)]])</f>
        <v>1419.1</v>
      </c>
      <c r="M469" s="13" t="str">
        <f>Table2[[#This Row],[Crop]]&amp;Table2[[#This Row],[State]]</f>
        <v>RagiKarnataka</v>
      </c>
      <c r="N469" s="13">
        <v>83493423.200000003</v>
      </c>
      <c r="O469" s="13">
        <f>IF(Table2[[#This Row],[Fertilizer(kg)]]="",_xlfn.XLOOKUP(Table2[[#This Row],[crop&amp;state]],'pivot tables'!$O$3:$O$151,'pivot tables'!$P$3:$P$151),Table2[[#This Row],[Fertilizer(kg)]])</f>
        <v>83493423.200000003</v>
      </c>
      <c r="P469" s="13">
        <v>180164.6</v>
      </c>
      <c r="Q469" s="13">
        <f>IF(Table2[[#This Row],[Pesticide(kg)]]="",_xlfn.XLOOKUP(Table2[[#This Row],[crop&amp;state]],'pivot tables'!$O$3:$O$151,'pivot tables'!$Q$3:$Q$151),Table2[[#This Row],[Pesticide(kg)]])</f>
        <v>180164.6</v>
      </c>
      <c r="R469" s="13">
        <v>1.2150000000000001</v>
      </c>
      <c r="S469" s="13">
        <f>IF(Table2[[#This Row],[Yield]]="",IFERROR(Table2[[#This Row],[Production(Tones)]]/Table2[[#This Row],[Area(hectare)]],""),Table2[[#This Row],[Yield]])</f>
        <v>1.2150000000000001</v>
      </c>
      <c r="T469" s="13">
        <v>25.721</v>
      </c>
      <c r="U469" s="13">
        <f>IF(Table2[[#This Row],[Avg_Temperature(°C)]]="",IFERROR((Table2[[#This Row],[Max_Temperature(°C)]]+Table2[[#This Row],[Min_Temperature(°C)]])/2,""),Table2[[#This Row],[Avg_Temperature(°C)]])</f>
        <v>25.721</v>
      </c>
      <c r="V469" s="13">
        <v>36.018000000000001</v>
      </c>
      <c r="W469" s="13">
        <f>IF(Table2[[#This Row],[Max_Temperature(°C)]]="",_xlfn.XLOOKUP(Table2[[#This Row],[State]],'pivot tables'!$T$2:$T$33,'pivot tables'!$V$2:$V$33),Table2[[#This Row],[Max_Temperature(°C)]])</f>
        <v>36.018000000000001</v>
      </c>
      <c r="X469" s="13">
        <v>16.512</v>
      </c>
      <c r="Y469" s="31">
        <f>IF(Table2[[#This Row],[Min_Temperature(°C)]]="",_xlfn.XLOOKUP(Table2[[#This Row],[State]],'pivot tables'!$T$2:$T$33,'pivot tables'!$W$2:$W$33),Table2[[#This Row],[Min_Temperature(°C)]])</f>
        <v>16.512</v>
      </c>
    </row>
    <row r="470" spans="1:25" x14ac:dyDescent="0.3">
      <c r="A470" s="5" t="s">
        <v>22</v>
      </c>
      <c r="B470" s="4">
        <v>2018</v>
      </c>
      <c r="C470" s="5" t="s">
        <v>27</v>
      </c>
      <c r="D470" s="5" t="str">
        <f>PROPER(TRIM(Table2[[#This Row],[Season]]))</f>
        <v>Rabi</v>
      </c>
      <c r="E470" s="5" t="str">
        <f>IF(Table2[[#This Row],[Season]]="",_xlfn.XLOOKUP(Table2[[#This Row],[State]],'pivot tables'!$F$3:$F$33,'pivot tables'!$G$3:$G$33),Table2[[#This Row],[Season]])</f>
        <v>Rabi</v>
      </c>
      <c r="F470" s="5" t="s">
        <v>23</v>
      </c>
      <c r="G470" s="16">
        <v>36318</v>
      </c>
      <c r="H470" s="16">
        <f>IF(Table2[[#This Row],[Area(hectare)]]="",IFERROR(Table2[[#This Row],[Production(Tones)]]/Table2[[#This Row],[Yield blanks]],""),Table2[[#This Row],[Area(hectare)]])</f>
        <v>36318</v>
      </c>
      <c r="I470" s="16">
        <v>50426</v>
      </c>
      <c r="J470" s="16">
        <f>IF(Table2[[#This Row],[Production(Tones)]]="",Table2[[#This Row],[Area Blanks]]*Table2[[#This Row],[Yield]],Table2[[#This Row],[Production(Tones)]])</f>
        <v>50426</v>
      </c>
      <c r="K470" s="13">
        <v>1419.1</v>
      </c>
      <c r="L470" s="13">
        <f>IF(Table2[[#This Row],[Annual_Rainfall(mm)]]="",_xlfn.XLOOKUP(Table2[[#This Row],[State]],'pivot tables'!$J$3:$J$32,'pivot tables'!$K$3:$K$32),Table2[[#This Row],[Annual_Rainfall(mm)]])</f>
        <v>1419.1</v>
      </c>
      <c r="M470" s="13" t="str">
        <f>Table2[[#This Row],[Crop]]&amp;Table2[[#This Row],[State]]</f>
        <v>RagiKarnataka</v>
      </c>
      <c r="N470" s="13">
        <v>5890779.5999999996</v>
      </c>
      <c r="O470" s="13">
        <f>IF(Table2[[#This Row],[Fertilizer(kg)]]="",_xlfn.XLOOKUP(Table2[[#This Row],[crop&amp;state]],'pivot tables'!$O$3:$O$151,'pivot tables'!$P$3:$P$151),Table2[[#This Row],[Fertilizer(kg)]])</f>
        <v>5890779.5999999996</v>
      </c>
      <c r="P470" s="13">
        <v>12711.3</v>
      </c>
      <c r="Q470" s="13">
        <f>IF(Table2[[#This Row],[Pesticide(kg)]]="",_xlfn.XLOOKUP(Table2[[#This Row],[crop&amp;state]],'pivot tables'!$O$3:$O$151,'pivot tables'!$Q$3:$Q$151),Table2[[#This Row],[Pesticide(kg)]])</f>
        <v>12711.3</v>
      </c>
      <c r="R470" s="13">
        <v>1.3859999999999999</v>
      </c>
      <c r="S470" s="13">
        <f>IF(Table2[[#This Row],[Yield]]="",IFERROR(Table2[[#This Row],[Production(Tones)]]/Table2[[#This Row],[Area(hectare)]],""),Table2[[#This Row],[Yield]])</f>
        <v>1.3859999999999999</v>
      </c>
      <c r="T470" s="13">
        <v>25.721</v>
      </c>
      <c r="U470" s="13">
        <f>IF(Table2[[#This Row],[Avg_Temperature(°C)]]="",IFERROR((Table2[[#This Row],[Max_Temperature(°C)]]+Table2[[#This Row],[Min_Temperature(°C)]])/2,""),Table2[[#This Row],[Avg_Temperature(°C)]])</f>
        <v>25.721</v>
      </c>
      <c r="V470" s="13">
        <v>36.018000000000001</v>
      </c>
      <c r="W470" s="13">
        <f>IF(Table2[[#This Row],[Max_Temperature(°C)]]="",_xlfn.XLOOKUP(Table2[[#This Row],[State]],'pivot tables'!$T$2:$T$33,'pivot tables'!$V$2:$V$33),Table2[[#This Row],[Max_Temperature(°C)]])</f>
        <v>36.018000000000001</v>
      </c>
      <c r="X470" s="13">
        <v>16.512</v>
      </c>
      <c r="Y470" s="31">
        <f>IF(Table2[[#This Row],[Min_Temperature(°C)]]="",_xlfn.XLOOKUP(Table2[[#This Row],[State]],'pivot tables'!$T$2:$T$33,'pivot tables'!$W$2:$W$33),Table2[[#This Row],[Min_Temperature(°C)]])</f>
        <v>16.512</v>
      </c>
    </row>
    <row r="471" spans="1:25" x14ac:dyDescent="0.3">
      <c r="A471" s="5" t="s">
        <v>22</v>
      </c>
      <c r="B471" s="4">
        <v>2018</v>
      </c>
      <c r="C471" s="5" t="s">
        <v>120</v>
      </c>
      <c r="D471" s="5" t="str">
        <f>PROPER(TRIM(Table2[[#This Row],[Season]]))</f>
        <v>Summer</v>
      </c>
      <c r="E471" s="5" t="str">
        <f>IF(Table2[[#This Row],[Season]]="",_xlfn.XLOOKUP(Table2[[#This Row],[State]],'pivot tables'!$F$3:$F$33,'pivot tables'!$G$3:$G$33),Table2[[#This Row],[Season]])</f>
        <v>Summer</v>
      </c>
      <c r="F471" s="5" t="s">
        <v>23</v>
      </c>
      <c r="G471" s="16">
        <v>4276</v>
      </c>
      <c r="H471" s="16">
        <f>IF(Table2[[#This Row],[Area(hectare)]]="",IFERROR(Table2[[#This Row],[Production(Tones)]]/Table2[[#This Row],[Yield blanks]],""),Table2[[#This Row],[Area(hectare)]])</f>
        <v>4276</v>
      </c>
      <c r="I471" s="16">
        <v>7667</v>
      </c>
      <c r="J471" s="16">
        <f>IF(Table2[[#This Row],[Production(Tones)]]="",Table2[[#This Row],[Area Blanks]]*Table2[[#This Row],[Yield]],Table2[[#This Row],[Production(Tones)]])</f>
        <v>7667</v>
      </c>
      <c r="K471" s="13">
        <v>1419.1</v>
      </c>
      <c r="L471" s="13">
        <f>IF(Table2[[#This Row],[Annual_Rainfall(mm)]]="",_xlfn.XLOOKUP(Table2[[#This Row],[State]],'pivot tables'!$J$3:$J$32,'pivot tables'!$K$3:$K$32),Table2[[#This Row],[Annual_Rainfall(mm)]])</f>
        <v>1419.1</v>
      </c>
      <c r="M471" s="13" t="str">
        <f>Table2[[#This Row],[Crop]]&amp;Table2[[#This Row],[State]]</f>
        <v>RagiKarnataka</v>
      </c>
      <c r="N471" s="13">
        <v>693567.2</v>
      </c>
      <c r="O471" s="13">
        <f>IF(Table2[[#This Row],[Fertilizer(kg)]]="",_xlfn.XLOOKUP(Table2[[#This Row],[crop&amp;state]],'pivot tables'!$O$3:$O$151,'pivot tables'!$P$3:$P$151),Table2[[#This Row],[Fertilizer(kg)]])</f>
        <v>693567.2</v>
      </c>
      <c r="P471" s="13">
        <v>1496.6</v>
      </c>
      <c r="Q471" s="13">
        <f>IF(Table2[[#This Row],[Pesticide(kg)]]="",_xlfn.XLOOKUP(Table2[[#This Row],[crop&amp;state]],'pivot tables'!$O$3:$O$151,'pivot tables'!$Q$3:$Q$151),Table2[[#This Row],[Pesticide(kg)]])</f>
        <v>1496.6</v>
      </c>
      <c r="R471" s="13">
        <v>1.835</v>
      </c>
      <c r="S471" s="13">
        <f>IF(Table2[[#This Row],[Yield]]="",IFERROR(Table2[[#This Row],[Production(Tones)]]/Table2[[#This Row],[Area(hectare)]],""),Table2[[#This Row],[Yield]])</f>
        <v>1.835</v>
      </c>
      <c r="T471" s="13">
        <v>25.721</v>
      </c>
      <c r="U471" s="13">
        <f>IF(Table2[[#This Row],[Avg_Temperature(°C)]]="",IFERROR((Table2[[#This Row],[Max_Temperature(°C)]]+Table2[[#This Row],[Min_Temperature(°C)]])/2,""),Table2[[#This Row],[Avg_Temperature(°C)]])</f>
        <v>25.721</v>
      </c>
      <c r="V471" s="13">
        <v>36.018000000000001</v>
      </c>
      <c r="W471" s="13">
        <f>IF(Table2[[#This Row],[Max_Temperature(°C)]]="",_xlfn.XLOOKUP(Table2[[#This Row],[State]],'pivot tables'!$T$2:$T$33,'pivot tables'!$V$2:$V$33),Table2[[#This Row],[Max_Temperature(°C)]])</f>
        <v>36.018000000000001</v>
      </c>
      <c r="X471" s="13">
        <v>16.512</v>
      </c>
      <c r="Y471" s="31">
        <f>IF(Table2[[#This Row],[Min_Temperature(°C)]]="",_xlfn.XLOOKUP(Table2[[#This Row],[State]],'pivot tables'!$T$2:$T$33,'pivot tables'!$W$2:$W$33),Table2[[#This Row],[Min_Temperature(°C)]])</f>
        <v>16.512</v>
      </c>
    </row>
    <row r="472" spans="1:25" x14ac:dyDescent="0.3">
      <c r="A472" s="5" t="s">
        <v>13</v>
      </c>
      <c r="B472" s="4">
        <v>2018</v>
      </c>
      <c r="C472" s="5" t="s">
        <v>49</v>
      </c>
      <c r="D472" s="5" t="str">
        <f>PROPER(TRIM(Table2[[#This Row],[Season]]))</f>
        <v>Kharif</v>
      </c>
      <c r="E472" s="5" t="str">
        <f>IF(Table2[[#This Row],[Season]]="",_xlfn.XLOOKUP(Table2[[#This Row],[State]],'pivot tables'!$F$3:$F$33,'pivot tables'!$G$3:$G$33),Table2[[#This Row],[Season]])</f>
        <v>Kharif</v>
      </c>
      <c r="F472" s="5" t="s">
        <v>23</v>
      </c>
      <c r="G472" s="16">
        <v>1037158</v>
      </c>
      <c r="H472" s="16">
        <f>IF(Table2[[#This Row],[Area(hectare)]]="",IFERROR(Table2[[#This Row],[Production(Tones)]]/Table2[[#This Row],[Yield blanks]],""),Table2[[#This Row],[Area(hectare)]])</f>
        <v>1037158</v>
      </c>
      <c r="I472" s="16">
        <v>2949318</v>
      </c>
      <c r="J472" s="16">
        <f>IF(Table2[[#This Row],[Production(Tones)]]="",Table2[[#This Row],[Area Blanks]]*Table2[[#This Row],[Yield]],Table2[[#This Row],[Production(Tones)]])</f>
        <v>2949318</v>
      </c>
      <c r="K472" s="13">
        <v>1419.1</v>
      </c>
      <c r="L472" s="13">
        <f>IF(Table2[[#This Row],[Annual_Rainfall(mm)]]="",_xlfn.XLOOKUP(Table2[[#This Row],[State]],'pivot tables'!$J$3:$J$32,'pivot tables'!$K$3:$K$32),Table2[[#This Row],[Annual_Rainfall(mm)]])</f>
        <v>1419.1</v>
      </c>
      <c r="M472" s="13" t="str">
        <f>Table2[[#This Row],[Crop]]&amp;Table2[[#This Row],[State]]</f>
        <v>RiceKarnataka</v>
      </c>
      <c r="N472" s="13">
        <v>168227027.59999999</v>
      </c>
      <c r="O472" s="13">
        <f>IF(Table2[[#This Row],[Fertilizer(kg)]]="",_xlfn.XLOOKUP(Table2[[#This Row],[crop&amp;state]],'pivot tables'!$O$3:$O$151,'pivot tables'!$P$3:$P$151),Table2[[#This Row],[Fertilizer(kg)]])</f>
        <v>168227027.59999999</v>
      </c>
      <c r="P472" s="13">
        <v>363005.3</v>
      </c>
      <c r="Q472" s="13">
        <f>IF(Table2[[#This Row],[Pesticide(kg)]]="",_xlfn.XLOOKUP(Table2[[#This Row],[crop&amp;state]],'pivot tables'!$O$3:$O$151,'pivot tables'!$Q$3:$Q$151),Table2[[#This Row],[Pesticide(kg)]])</f>
        <v>363005.3</v>
      </c>
      <c r="R472" s="13">
        <v>2.637</v>
      </c>
      <c r="S472" s="13">
        <f>IF(Table2[[#This Row],[Yield]]="",IFERROR(Table2[[#This Row],[Production(Tones)]]/Table2[[#This Row],[Area(hectare)]],""),Table2[[#This Row],[Yield]])</f>
        <v>2.637</v>
      </c>
      <c r="T472" s="13">
        <v>25.721</v>
      </c>
      <c r="U472" s="13">
        <f>IF(Table2[[#This Row],[Avg_Temperature(°C)]]="",IFERROR((Table2[[#This Row],[Max_Temperature(°C)]]+Table2[[#This Row],[Min_Temperature(°C)]])/2,""),Table2[[#This Row],[Avg_Temperature(°C)]])</f>
        <v>25.721</v>
      </c>
      <c r="V472" s="13">
        <v>36.018000000000001</v>
      </c>
      <c r="W472" s="13">
        <f>IF(Table2[[#This Row],[Max_Temperature(°C)]]="",_xlfn.XLOOKUP(Table2[[#This Row],[State]],'pivot tables'!$T$2:$T$33,'pivot tables'!$V$2:$V$33),Table2[[#This Row],[Max_Temperature(°C)]])</f>
        <v>36.018000000000001</v>
      </c>
      <c r="X472" s="13">
        <v>16.512</v>
      </c>
      <c r="Y472" s="31">
        <f>IF(Table2[[#This Row],[Min_Temperature(°C)]]="",_xlfn.XLOOKUP(Table2[[#This Row],[State]],'pivot tables'!$T$2:$T$33,'pivot tables'!$W$2:$W$33),Table2[[#This Row],[Min_Temperature(°C)]])</f>
        <v>16.512</v>
      </c>
    </row>
    <row r="473" spans="1:25" x14ac:dyDescent="0.3">
      <c r="A473" s="5" t="s">
        <v>13</v>
      </c>
      <c r="B473" s="4">
        <v>2018</v>
      </c>
      <c r="C473" s="5" t="s">
        <v>706</v>
      </c>
      <c r="D473" s="5" t="str">
        <f>PROPER(TRIM(Table2[[#This Row],[Season]]))</f>
        <v/>
      </c>
      <c r="E473" s="5" t="str">
        <f>IF(Table2[[#This Row],[Season]]="",_xlfn.XLOOKUP(Table2[[#This Row],[State]],'pivot tables'!$F$3:$F$33,'pivot tables'!$G$3:$G$33),Table2[[#This Row],[Season]])</f>
        <v>Rabi</v>
      </c>
      <c r="F473" s="5" t="s">
        <v>23</v>
      </c>
      <c r="G473" s="16">
        <v>11442</v>
      </c>
      <c r="H473" s="16">
        <f>IF(Table2[[#This Row],[Area(hectare)]]="",IFERROR(Table2[[#This Row],[Production(Tones)]]/Table2[[#This Row],[Yield blanks]],""),Table2[[#This Row],[Area(hectare)]])</f>
        <v>11442</v>
      </c>
      <c r="I473" s="16">
        <v>28334</v>
      </c>
      <c r="J473" s="16">
        <f>IF(Table2[[#This Row],[Production(Tones)]]="",Table2[[#This Row],[Area Blanks]]*Table2[[#This Row],[Yield]],Table2[[#This Row],[Production(Tones)]])</f>
        <v>28334</v>
      </c>
      <c r="K473" s="13">
        <v>1419.1</v>
      </c>
      <c r="L473" s="13">
        <f>IF(Table2[[#This Row],[Annual_Rainfall(mm)]]="",_xlfn.XLOOKUP(Table2[[#This Row],[State]],'pivot tables'!$J$3:$J$32,'pivot tables'!$K$3:$K$32),Table2[[#This Row],[Annual_Rainfall(mm)]])</f>
        <v>1419.1</v>
      </c>
      <c r="M473" s="13" t="str">
        <f>Table2[[#This Row],[Crop]]&amp;Table2[[#This Row],[State]]</f>
        <v>RiceKarnataka</v>
      </c>
      <c r="N473" s="13">
        <v>1855892.4</v>
      </c>
      <c r="O473" s="13">
        <f>IF(Table2[[#This Row],[Fertilizer(kg)]]="",_xlfn.XLOOKUP(Table2[[#This Row],[crop&amp;state]],'pivot tables'!$O$3:$O$151,'pivot tables'!$P$3:$P$151),Table2[[#This Row],[Fertilizer(kg)]])</f>
        <v>1855892.4</v>
      </c>
      <c r="P473" s="13" t="s">
        <v>221</v>
      </c>
      <c r="Q473" s="13" t="str">
        <f>IF(Table2[[#This Row],[Pesticide(kg)]]="",_xlfn.XLOOKUP(Table2[[#This Row],[crop&amp;state]],'pivot tables'!$O$3:$O$151,'pivot tables'!$Q$3:$Q$151),Table2[[#This Row],[Pesticide(kg)]])</f>
        <v xml:space="preserve"> 4004.7 </v>
      </c>
      <c r="R473" s="13">
        <v>2.4809999999999999</v>
      </c>
      <c r="S473" s="13">
        <f>IF(Table2[[#This Row],[Yield]]="",IFERROR(Table2[[#This Row],[Production(Tones)]]/Table2[[#This Row],[Area(hectare)]],""),Table2[[#This Row],[Yield]])</f>
        <v>2.4809999999999999</v>
      </c>
      <c r="T473" s="13">
        <v>25.721</v>
      </c>
      <c r="U473" s="13">
        <f>IF(Table2[[#This Row],[Avg_Temperature(°C)]]="",IFERROR((Table2[[#This Row],[Max_Temperature(°C)]]+Table2[[#This Row],[Min_Temperature(°C)]])/2,""),Table2[[#This Row],[Avg_Temperature(°C)]])</f>
        <v>25.721</v>
      </c>
      <c r="V473" s="13">
        <v>36.018000000000001</v>
      </c>
      <c r="W473" s="13">
        <f>IF(Table2[[#This Row],[Max_Temperature(°C)]]="",_xlfn.XLOOKUP(Table2[[#This Row],[State]],'pivot tables'!$T$2:$T$33,'pivot tables'!$V$2:$V$33),Table2[[#This Row],[Max_Temperature(°C)]])</f>
        <v>36.018000000000001</v>
      </c>
      <c r="X473" s="13">
        <v>16.512</v>
      </c>
      <c r="Y473" s="31">
        <f>IF(Table2[[#This Row],[Min_Temperature(°C)]]="",_xlfn.XLOOKUP(Table2[[#This Row],[State]],'pivot tables'!$T$2:$T$33,'pivot tables'!$W$2:$W$33),Table2[[#This Row],[Min_Temperature(°C)]])</f>
        <v>16.512</v>
      </c>
    </row>
    <row r="474" spans="1:25" x14ac:dyDescent="0.3">
      <c r="A474" s="5" t="s">
        <v>13</v>
      </c>
      <c r="B474" s="4">
        <v>2018</v>
      </c>
      <c r="C474" s="5" t="s">
        <v>120</v>
      </c>
      <c r="D474" s="5" t="str">
        <f>PROPER(TRIM(Table2[[#This Row],[Season]]))</f>
        <v>Summer</v>
      </c>
      <c r="E474" s="5" t="str">
        <f>IF(Table2[[#This Row],[Season]]="",_xlfn.XLOOKUP(Table2[[#This Row],[State]],'pivot tables'!$F$3:$F$33,'pivot tables'!$G$3:$G$33),Table2[[#This Row],[Season]])</f>
        <v>Summer</v>
      </c>
      <c r="F474" s="5" t="s">
        <v>23</v>
      </c>
      <c r="G474" s="16">
        <v>150993</v>
      </c>
      <c r="H474" s="16">
        <f>IF(Table2[[#This Row],[Area(hectare)]]="",IFERROR(Table2[[#This Row],[Production(Tones)]]/Table2[[#This Row],[Yield blanks]],""),Table2[[#This Row],[Area(hectare)]])</f>
        <v>150993</v>
      </c>
      <c r="I474" s="16">
        <v>484330</v>
      </c>
      <c r="J474" s="16">
        <f>IF(Table2[[#This Row],[Production(Tones)]]="",Table2[[#This Row],[Area Blanks]]*Table2[[#This Row],[Yield]],Table2[[#This Row],[Production(Tones)]])</f>
        <v>484330</v>
      </c>
      <c r="K474" s="13">
        <v>1419.1</v>
      </c>
      <c r="L474" s="13">
        <f>IF(Table2[[#This Row],[Annual_Rainfall(mm)]]="",_xlfn.XLOOKUP(Table2[[#This Row],[State]],'pivot tables'!$J$3:$J$32,'pivot tables'!$K$3:$K$32),Table2[[#This Row],[Annual_Rainfall(mm)]])</f>
        <v>1419.1</v>
      </c>
      <c r="M474" s="13" t="str">
        <f>Table2[[#This Row],[Crop]]&amp;Table2[[#This Row],[State]]</f>
        <v>RiceKarnataka</v>
      </c>
      <c r="N474" s="13">
        <v>24491064.600000001</v>
      </c>
      <c r="O474" s="13">
        <f>IF(Table2[[#This Row],[Fertilizer(kg)]]="",_xlfn.XLOOKUP(Table2[[#This Row],[crop&amp;state]],'pivot tables'!$O$3:$O$151,'pivot tables'!$P$3:$P$151),Table2[[#This Row],[Fertilizer(kg)]])</f>
        <v>24491064.600000001</v>
      </c>
      <c r="P474" s="13">
        <v>52847.55</v>
      </c>
      <c r="Q474" s="13">
        <f>IF(Table2[[#This Row],[Pesticide(kg)]]="",_xlfn.XLOOKUP(Table2[[#This Row],[crop&amp;state]],'pivot tables'!$O$3:$O$151,'pivot tables'!$Q$3:$Q$151),Table2[[#This Row],[Pesticide(kg)]])</f>
        <v>52847.55</v>
      </c>
      <c r="R474" s="13">
        <v>2.927</v>
      </c>
      <c r="S474" s="13">
        <f>IF(Table2[[#This Row],[Yield]]="",IFERROR(Table2[[#This Row],[Production(Tones)]]/Table2[[#This Row],[Area(hectare)]],""),Table2[[#This Row],[Yield]])</f>
        <v>2.927</v>
      </c>
      <c r="T474" s="13">
        <v>25.721</v>
      </c>
      <c r="U474" s="13">
        <f>IF(Table2[[#This Row],[Avg_Temperature(°C)]]="",IFERROR((Table2[[#This Row],[Max_Temperature(°C)]]+Table2[[#This Row],[Min_Temperature(°C)]])/2,""),Table2[[#This Row],[Avg_Temperature(°C)]])</f>
        <v>25.721</v>
      </c>
      <c r="V474" s="13">
        <v>36.018000000000001</v>
      </c>
      <c r="W474" s="13">
        <f>IF(Table2[[#This Row],[Max_Temperature(°C)]]="",_xlfn.XLOOKUP(Table2[[#This Row],[State]],'pivot tables'!$T$2:$T$33,'pivot tables'!$V$2:$V$33),Table2[[#This Row],[Max_Temperature(°C)]])</f>
        <v>36.018000000000001</v>
      </c>
      <c r="X474" s="13">
        <v>16.512</v>
      </c>
      <c r="Y474" s="31">
        <f>IF(Table2[[#This Row],[Min_Temperature(°C)]]="",_xlfn.XLOOKUP(Table2[[#This Row],[State]],'pivot tables'!$T$2:$T$33,'pivot tables'!$W$2:$W$33),Table2[[#This Row],[Min_Temperature(°C)]])</f>
        <v>16.512</v>
      </c>
    </row>
    <row r="475" spans="1:25" x14ac:dyDescent="0.3">
      <c r="A475" s="5" t="s">
        <v>18</v>
      </c>
      <c r="B475" s="4">
        <v>2018</v>
      </c>
      <c r="C475" s="5" t="s">
        <v>705</v>
      </c>
      <c r="D475" s="5" t="str">
        <f>PROPER(TRIM(Table2[[#This Row],[Season]]))</f>
        <v>Whole Year</v>
      </c>
      <c r="E475" s="5" t="str">
        <f>IF(Table2[[#This Row],[Season]]="",_xlfn.XLOOKUP(Table2[[#This Row],[State]],'pivot tables'!$F$3:$F$33,'pivot tables'!$G$3:$G$33),Table2[[#This Row],[Season]])</f>
        <v>Whole Year</v>
      </c>
      <c r="F475" s="5" t="s">
        <v>23</v>
      </c>
      <c r="G475" s="16">
        <v>495932</v>
      </c>
      <c r="H475" s="16">
        <f>IF(Table2[[#This Row],[Area(hectare)]]="",IFERROR(Table2[[#This Row],[Production(Tones)]]/Table2[[#This Row],[Yield blanks]],""),Table2[[#This Row],[Area(hectare)]])</f>
        <v>495932</v>
      </c>
      <c r="I475" s="16">
        <v>42323211</v>
      </c>
      <c r="J475" s="16">
        <f>IF(Table2[[#This Row],[Production(Tones)]]="",Table2[[#This Row],[Area Blanks]]*Table2[[#This Row],[Yield]],Table2[[#This Row],[Production(Tones)]])</f>
        <v>42323211</v>
      </c>
      <c r="K475" s="13">
        <v>1419.1</v>
      </c>
      <c r="L475" s="13">
        <f>IF(Table2[[#This Row],[Annual_Rainfall(mm)]]="",_xlfn.XLOOKUP(Table2[[#This Row],[State]],'pivot tables'!$J$3:$J$32,'pivot tables'!$K$3:$K$32),Table2[[#This Row],[Annual_Rainfall(mm)]])</f>
        <v>1419.1</v>
      </c>
      <c r="M475" s="13" t="str">
        <f>Table2[[#This Row],[Crop]]&amp;Table2[[#This Row],[State]]</f>
        <v>SugarcaneKarnataka</v>
      </c>
      <c r="N475" s="13">
        <v>80440170.400000006</v>
      </c>
      <c r="O475" s="13">
        <f>IF(Table2[[#This Row],[Fertilizer(kg)]]="",_xlfn.XLOOKUP(Table2[[#This Row],[crop&amp;state]],'pivot tables'!$O$3:$O$151,'pivot tables'!$P$3:$P$151),Table2[[#This Row],[Fertilizer(kg)]])</f>
        <v>80440170.400000006</v>
      </c>
      <c r="P475" s="13">
        <v>173576.2</v>
      </c>
      <c r="Q475" s="13">
        <f>IF(Table2[[#This Row],[Pesticide(kg)]]="",_xlfn.XLOOKUP(Table2[[#This Row],[crop&amp;state]],'pivot tables'!$O$3:$O$151,'pivot tables'!$Q$3:$Q$151),Table2[[#This Row],[Pesticide(kg)]])</f>
        <v>173576.2</v>
      </c>
      <c r="R475" s="13">
        <v>83.269000000000005</v>
      </c>
      <c r="S475" s="13">
        <f>IF(Table2[[#This Row],[Yield]]="",IFERROR(Table2[[#This Row],[Production(Tones)]]/Table2[[#This Row],[Area(hectare)]],""),Table2[[#This Row],[Yield]])</f>
        <v>83.269000000000005</v>
      </c>
      <c r="T475" s="13">
        <v>25.721</v>
      </c>
      <c r="U475" s="13">
        <f>IF(Table2[[#This Row],[Avg_Temperature(°C)]]="",IFERROR((Table2[[#This Row],[Max_Temperature(°C)]]+Table2[[#This Row],[Min_Temperature(°C)]])/2,""),Table2[[#This Row],[Avg_Temperature(°C)]])</f>
        <v>25.721</v>
      </c>
      <c r="V475" s="13">
        <v>36.018000000000001</v>
      </c>
      <c r="W475" s="13">
        <f>IF(Table2[[#This Row],[Max_Temperature(°C)]]="",_xlfn.XLOOKUP(Table2[[#This Row],[State]],'pivot tables'!$T$2:$T$33,'pivot tables'!$V$2:$V$33),Table2[[#This Row],[Max_Temperature(°C)]])</f>
        <v>36.018000000000001</v>
      </c>
      <c r="X475" s="13">
        <v>16.512</v>
      </c>
      <c r="Y475" s="31">
        <f>IF(Table2[[#This Row],[Min_Temperature(°C)]]="",_xlfn.XLOOKUP(Table2[[#This Row],[State]],'pivot tables'!$T$2:$T$33,'pivot tables'!$W$2:$W$33),Table2[[#This Row],[Min_Temperature(°C)]])</f>
        <v>16.512</v>
      </c>
    </row>
    <row r="476" spans="1:25" x14ac:dyDescent="0.3">
      <c r="A476" s="5" t="s">
        <v>31</v>
      </c>
      <c r="B476" s="4">
        <v>2018</v>
      </c>
      <c r="C476" s="5" t="s">
        <v>49</v>
      </c>
      <c r="D476" s="5" t="str">
        <f>PROPER(TRIM(Table2[[#This Row],[Season]]))</f>
        <v>Kharif</v>
      </c>
      <c r="E476" s="5" t="str">
        <f>IF(Table2[[#This Row],[Season]]="",_xlfn.XLOOKUP(Table2[[#This Row],[State]],'pivot tables'!$F$3:$F$33,'pivot tables'!$G$3:$G$33),Table2[[#This Row],[Season]])</f>
        <v>Kharif</v>
      </c>
      <c r="F476" s="5" t="s">
        <v>23</v>
      </c>
      <c r="G476" s="16"/>
      <c r="H476" s="16">
        <f>IF(Table2[[#This Row],[Area(hectare)]]="",IFERROR(Table2[[#This Row],[Production(Tones)]]/Table2[[#This Row],[Yield blanks]],""),Table2[[#This Row],[Area(hectare)]])</f>
        <v>103191.62436548223</v>
      </c>
      <c r="I476" s="16">
        <v>81315</v>
      </c>
      <c r="J476" s="16">
        <f>IF(Table2[[#This Row],[Production(Tones)]]="",Table2[[#This Row],[Area Blanks]]*Table2[[#This Row],[Yield]],Table2[[#This Row],[Production(Tones)]])</f>
        <v>81315</v>
      </c>
      <c r="K476" s="13">
        <v>1419.1</v>
      </c>
      <c r="L476" s="13">
        <f>IF(Table2[[#This Row],[Annual_Rainfall(mm)]]="",_xlfn.XLOOKUP(Table2[[#This Row],[State]],'pivot tables'!$J$3:$J$32,'pivot tables'!$K$3:$K$32),Table2[[#This Row],[Annual_Rainfall(mm)]])</f>
        <v>1419.1</v>
      </c>
      <c r="M476" s="13" t="str">
        <f>Table2[[#This Row],[Crop]]&amp;Table2[[#This Row],[State]]</f>
        <v>SunflowerKarnataka</v>
      </c>
      <c r="N476" s="13">
        <v>15480692.4</v>
      </c>
      <c r="O476" s="13">
        <f>IF(Table2[[#This Row],[Fertilizer(kg)]]="",_xlfn.XLOOKUP(Table2[[#This Row],[crop&amp;state]],'pivot tables'!$O$3:$O$151,'pivot tables'!$P$3:$P$151),Table2[[#This Row],[Fertilizer(kg)]])</f>
        <v>15480692.4</v>
      </c>
      <c r="P476" s="13">
        <v>33404.699999999997</v>
      </c>
      <c r="Q476" s="13">
        <f>IF(Table2[[#This Row],[Pesticide(kg)]]="",_xlfn.XLOOKUP(Table2[[#This Row],[crop&amp;state]],'pivot tables'!$O$3:$O$151,'pivot tables'!$Q$3:$Q$151),Table2[[#This Row],[Pesticide(kg)]])</f>
        <v>33404.699999999997</v>
      </c>
      <c r="R476" s="13">
        <v>0.78800000000000003</v>
      </c>
      <c r="S476" s="13">
        <f>IF(Table2[[#This Row],[Yield]]="",IFERROR(Table2[[#This Row],[Production(Tones)]]/Table2[[#This Row],[Area(hectare)]],""),Table2[[#This Row],[Yield]])</f>
        <v>0.78800000000000003</v>
      </c>
      <c r="T476" s="13">
        <v>25.721</v>
      </c>
      <c r="U476" s="13">
        <f>IF(Table2[[#This Row],[Avg_Temperature(°C)]]="",IFERROR((Table2[[#This Row],[Max_Temperature(°C)]]+Table2[[#This Row],[Min_Temperature(°C)]])/2,""),Table2[[#This Row],[Avg_Temperature(°C)]])</f>
        <v>25.721</v>
      </c>
      <c r="V476" s="13">
        <v>36.018000000000001</v>
      </c>
      <c r="W476" s="13">
        <f>IF(Table2[[#This Row],[Max_Temperature(°C)]]="",_xlfn.XLOOKUP(Table2[[#This Row],[State]],'pivot tables'!$T$2:$T$33,'pivot tables'!$V$2:$V$33),Table2[[#This Row],[Max_Temperature(°C)]])</f>
        <v>36.018000000000001</v>
      </c>
      <c r="X476" s="13">
        <v>16.512</v>
      </c>
      <c r="Y476" s="31">
        <f>IF(Table2[[#This Row],[Min_Temperature(°C)]]="",_xlfn.XLOOKUP(Table2[[#This Row],[State]],'pivot tables'!$T$2:$T$33,'pivot tables'!$W$2:$W$33),Table2[[#This Row],[Min_Temperature(°C)]])</f>
        <v>16.512</v>
      </c>
    </row>
    <row r="477" spans="1:25" x14ac:dyDescent="0.3">
      <c r="A477" s="5" t="s">
        <v>31</v>
      </c>
      <c r="B477" s="4">
        <v>2018</v>
      </c>
      <c r="C477" s="5" t="s">
        <v>27</v>
      </c>
      <c r="D477" s="5" t="str">
        <f>PROPER(TRIM(Table2[[#This Row],[Season]]))</f>
        <v>Rabi</v>
      </c>
      <c r="E477" s="5" t="str">
        <f>IF(Table2[[#This Row],[Season]]="",_xlfn.XLOOKUP(Table2[[#This Row],[State]],'pivot tables'!$F$3:$F$33,'pivot tables'!$G$3:$G$33),Table2[[#This Row],[Season]])</f>
        <v>Rabi</v>
      </c>
      <c r="F477" s="5" t="s">
        <v>23</v>
      </c>
      <c r="G477" s="16">
        <v>46439</v>
      </c>
      <c r="H477" s="16">
        <f>IF(Table2[[#This Row],[Area(hectare)]]="",IFERROR(Table2[[#This Row],[Production(Tones)]]/Table2[[#This Row],[Yield blanks]],""),Table2[[#This Row],[Area(hectare)]])</f>
        <v>46439</v>
      </c>
      <c r="I477" s="16">
        <v>24150</v>
      </c>
      <c r="J477" s="16">
        <f>IF(Table2[[#This Row],[Production(Tones)]]="",Table2[[#This Row],[Area Blanks]]*Table2[[#This Row],[Yield]],Table2[[#This Row],[Production(Tones)]])</f>
        <v>24150</v>
      </c>
      <c r="K477" s="13">
        <v>1419.1</v>
      </c>
      <c r="L477" s="13">
        <f>IF(Table2[[#This Row],[Annual_Rainfall(mm)]]="",_xlfn.XLOOKUP(Table2[[#This Row],[State]],'pivot tables'!$J$3:$J$32,'pivot tables'!$K$3:$K$32),Table2[[#This Row],[Annual_Rainfall(mm)]])</f>
        <v>1419.1</v>
      </c>
      <c r="M477" s="13" t="str">
        <f>Table2[[#This Row],[Crop]]&amp;Table2[[#This Row],[State]]</f>
        <v>SunflowerKarnataka</v>
      </c>
      <c r="N477" s="13">
        <v>7532405.7999999998</v>
      </c>
      <c r="O477" s="13">
        <f>IF(Table2[[#This Row],[Fertilizer(kg)]]="",_xlfn.XLOOKUP(Table2[[#This Row],[crop&amp;state]],'pivot tables'!$O$3:$O$151,'pivot tables'!$P$3:$P$151),Table2[[#This Row],[Fertilizer(kg)]])</f>
        <v>7532405.7999999998</v>
      </c>
      <c r="P477" s="13">
        <v>16253.65</v>
      </c>
      <c r="Q477" s="13">
        <f>IF(Table2[[#This Row],[Pesticide(kg)]]="",_xlfn.XLOOKUP(Table2[[#This Row],[crop&amp;state]],'pivot tables'!$O$3:$O$151,'pivot tables'!$Q$3:$Q$151),Table2[[#This Row],[Pesticide(kg)]])</f>
        <v>16253.65</v>
      </c>
      <c r="R477" s="13">
        <v>0.69499999999999995</v>
      </c>
      <c r="S477" s="13">
        <f>IF(Table2[[#This Row],[Yield]]="",IFERROR(Table2[[#This Row],[Production(Tones)]]/Table2[[#This Row],[Area(hectare)]],""),Table2[[#This Row],[Yield]])</f>
        <v>0.69499999999999995</v>
      </c>
      <c r="T477" s="13">
        <v>25.721</v>
      </c>
      <c r="U477" s="13">
        <f>IF(Table2[[#This Row],[Avg_Temperature(°C)]]="",IFERROR((Table2[[#This Row],[Max_Temperature(°C)]]+Table2[[#This Row],[Min_Temperature(°C)]])/2,""),Table2[[#This Row],[Avg_Temperature(°C)]])</f>
        <v>25.721</v>
      </c>
      <c r="V477" s="13">
        <v>36.018000000000001</v>
      </c>
      <c r="W477" s="13">
        <f>IF(Table2[[#This Row],[Max_Temperature(°C)]]="",_xlfn.XLOOKUP(Table2[[#This Row],[State]],'pivot tables'!$T$2:$T$33,'pivot tables'!$V$2:$V$33),Table2[[#This Row],[Max_Temperature(°C)]])</f>
        <v>36.018000000000001</v>
      </c>
      <c r="X477" s="13">
        <v>16.512</v>
      </c>
      <c r="Y477" s="31">
        <f>IF(Table2[[#This Row],[Min_Temperature(°C)]]="",_xlfn.XLOOKUP(Table2[[#This Row],[State]],'pivot tables'!$T$2:$T$33,'pivot tables'!$W$2:$W$33),Table2[[#This Row],[Min_Temperature(°C)]])</f>
        <v>16.512</v>
      </c>
    </row>
    <row r="478" spans="1:25" x14ac:dyDescent="0.3">
      <c r="A478" s="5" t="s">
        <v>31</v>
      </c>
      <c r="B478" s="4">
        <v>2018</v>
      </c>
      <c r="C478" s="5" t="s">
        <v>120</v>
      </c>
      <c r="D478" s="5" t="str">
        <f>PROPER(TRIM(Table2[[#This Row],[Season]]))</f>
        <v>Summer</v>
      </c>
      <c r="E478" s="5" t="str">
        <f>IF(Table2[[#This Row],[Season]]="",_xlfn.XLOOKUP(Table2[[#This Row],[State]],'pivot tables'!$F$3:$F$33,'pivot tables'!$G$3:$G$33),Table2[[#This Row],[Season]])</f>
        <v>Summer</v>
      </c>
      <c r="F478" s="5" t="s">
        <v>23</v>
      </c>
      <c r="G478" s="16">
        <v>2734</v>
      </c>
      <c r="H478" s="16">
        <f>IF(Table2[[#This Row],[Area(hectare)]]="",IFERROR(Table2[[#This Row],[Production(Tones)]]/Table2[[#This Row],[Yield blanks]],""),Table2[[#This Row],[Area(hectare)]])</f>
        <v>2734</v>
      </c>
      <c r="I478" s="16">
        <v>2422</v>
      </c>
      <c r="J478" s="16">
        <f>IF(Table2[[#This Row],[Production(Tones)]]="",Table2[[#This Row],[Area Blanks]]*Table2[[#This Row],[Yield]],Table2[[#This Row],[Production(Tones)]])</f>
        <v>2422</v>
      </c>
      <c r="K478" s="13">
        <v>1419.1</v>
      </c>
      <c r="L478" s="13">
        <f>IF(Table2[[#This Row],[Annual_Rainfall(mm)]]="",_xlfn.XLOOKUP(Table2[[#This Row],[State]],'pivot tables'!$J$3:$J$32,'pivot tables'!$K$3:$K$32),Table2[[#This Row],[Annual_Rainfall(mm)]])</f>
        <v>1419.1</v>
      </c>
      <c r="M478" s="13" t="str">
        <f>Table2[[#This Row],[Crop]]&amp;Table2[[#This Row],[State]]</f>
        <v>SunflowerKarnataka</v>
      </c>
      <c r="N478" s="13">
        <v>443454.8</v>
      </c>
      <c r="O478" s="13">
        <f>IF(Table2[[#This Row],[Fertilizer(kg)]]="",_xlfn.XLOOKUP(Table2[[#This Row],[crop&amp;state]],'pivot tables'!$O$3:$O$151,'pivot tables'!$P$3:$P$151),Table2[[#This Row],[Fertilizer(kg)]])</f>
        <v>443454.8</v>
      </c>
      <c r="P478" s="13">
        <v>956.9</v>
      </c>
      <c r="Q478" s="13">
        <f>IF(Table2[[#This Row],[Pesticide(kg)]]="",_xlfn.XLOOKUP(Table2[[#This Row],[crop&amp;state]],'pivot tables'!$O$3:$O$151,'pivot tables'!$Q$3:$Q$151),Table2[[#This Row],[Pesticide(kg)]])</f>
        <v>956.9</v>
      </c>
      <c r="R478" s="13">
        <v>1.0860000000000001</v>
      </c>
      <c r="S478" s="13">
        <f>IF(Table2[[#This Row],[Yield]]="",IFERROR(Table2[[#This Row],[Production(Tones)]]/Table2[[#This Row],[Area(hectare)]],""),Table2[[#This Row],[Yield]])</f>
        <v>1.0860000000000001</v>
      </c>
      <c r="T478" s="13" t="s">
        <v>222</v>
      </c>
      <c r="U478" s="13" t="str">
        <f>IF(Table2[[#This Row],[Avg_Temperature(°C)]]="",IFERROR((Table2[[#This Row],[Max_Temperature(°C)]]+Table2[[#This Row],[Min_Temperature(°C)]])/2,""),Table2[[#This Row],[Avg_Temperature(°C)]])</f>
        <v xml:space="preserve"> 25.721 </v>
      </c>
      <c r="V478" s="13">
        <v>36.018000000000001</v>
      </c>
      <c r="W478" s="13">
        <f>IF(Table2[[#This Row],[Max_Temperature(°C)]]="",_xlfn.XLOOKUP(Table2[[#This Row],[State]],'pivot tables'!$T$2:$T$33,'pivot tables'!$V$2:$V$33),Table2[[#This Row],[Max_Temperature(°C)]])</f>
        <v>36.018000000000001</v>
      </c>
      <c r="X478" s="13">
        <v>16.512</v>
      </c>
      <c r="Y478" s="31">
        <f>IF(Table2[[#This Row],[Min_Temperature(°C)]]="",_xlfn.XLOOKUP(Table2[[#This Row],[State]],'pivot tables'!$T$2:$T$33,'pivot tables'!$W$2:$W$33),Table2[[#This Row],[Min_Temperature(°C)]])</f>
        <v>16.512</v>
      </c>
    </row>
    <row r="479" spans="1:25" x14ac:dyDescent="0.3">
      <c r="A479" s="5" t="s">
        <v>32</v>
      </c>
      <c r="B479" s="4">
        <v>2018</v>
      </c>
      <c r="C479" s="5" t="s">
        <v>49</v>
      </c>
      <c r="D479" s="5" t="str">
        <f>PROPER(TRIM(Table2[[#This Row],[Season]]))</f>
        <v>Kharif</v>
      </c>
      <c r="E479" s="5" t="str">
        <f>IF(Table2[[#This Row],[Season]]="",_xlfn.XLOOKUP(Table2[[#This Row],[State]],'pivot tables'!$F$3:$F$33,'pivot tables'!$G$3:$G$33),Table2[[#This Row],[Season]])</f>
        <v>Kharif</v>
      </c>
      <c r="F479" s="5" t="s">
        <v>23</v>
      </c>
      <c r="G479" s="16">
        <v>85094</v>
      </c>
      <c r="H479" s="16">
        <f>IF(Table2[[#This Row],[Area(hectare)]]="",IFERROR(Table2[[#This Row],[Production(Tones)]]/Table2[[#This Row],[Yield blanks]],""),Table2[[#This Row],[Area(hectare)]])</f>
        <v>85094</v>
      </c>
      <c r="I479" s="16">
        <v>41029</v>
      </c>
      <c r="J479" s="16">
        <f>IF(Table2[[#This Row],[Production(Tones)]]="",Table2[[#This Row],[Area Blanks]]*Table2[[#This Row],[Yield]],Table2[[#This Row],[Production(Tones)]])</f>
        <v>41029</v>
      </c>
      <c r="K479" s="13">
        <v>1419.1</v>
      </c>
      <c r="L479" s="13">
        <f>IF(Table2[[#This Row],[Annual_Rainfall(mm)]]="",_xlfn.XLOOKUP(Table2[[#This Row],[State]],'pivot tables'!$J$3:$J$32,'pivot tables'!$K$3:$K$32),Table2[[#This Row],[Annual_Rainfall(mm)]])</f>
        <v>1419.1</v>
      </c>
      <c r="M479" s="13" t="str">
        <f>Table2[[#This Row],[Crop]]&amp;Table2[[#This Row],[State]]</f>
        <v>UradKarnataka</v>
      </c>
      <c r="N479" s="13"/>
      <c r="O479" s="13">
        <f>IF(Table2[[#This Row],[Fertilizer(kg)]]="",_xlfn.XLOOKUP(Table2[[#This Row],[crop&amp;state]],'pivot tables'!$O$3:$O$151,'pivot tables'!$P$3:$P$151),Table2[[#This Row],[Fertilizer(kg)]])</f>
        <v>5561376.9230434792</v>
      </c>
      <c r="P479" s="13"/>
      <c r="Q479" s="13">
        <f>IF(Table2[[#This Row],[Pesticide(kg)]]="",_xlfn.XLOOKUP(Table2[[#This Row],[crop&amp;state]],'pivot tables'!$O$3:$O$151,'pivot tables'!$Q$3:$Q$151),Table2[[#This Row],[Pesticide(kg)]])</f>
        <v>11915.742083333336</v>
      </c>
      <c r="R479" s="13">
        <v>0.42899999999999999</v>
      </c>
      <c r="S479" s="13">
        <f>IF(Table2[[#This Row],[Yield]]="",IFERROR(Table2[[#This Row],[Production(Tones)]]/Table2[[#This Row],[Area(hectare)]],""),Table2[[#This Row],[Yield]])</f>
        <v>0.42899999999999999</v>
      </c>
      <c r="T479" s="13">
        <v>25.721</v>
      </c>
      <c r="U479" s="13">
        <f>IF(Table2[[#This Row],[Avg_Temperature(°C)]]="",IFERROR((Table2[[#This Row],[Max_Temperature(°C)]]+Table2[[#This Row],[Min_Temperature(°C)]])/2,""),Table2[[#This Row],[Avg_Temperature(°C)]])</f>
        <v>25.721</v>
      </c>
      <c r="V479" s="13">
        <v>36.018000000000001</v>
      </c>
      <c r="W479" s="13">
        <f>IF(Table2[[#This Row],[Max_Temperature(°C)]]="",_xlfn.XLOOKUP(Table2[[#This Row],[State]],'pivot tables'!$T$2:$T$33,'pivot tables'!$V$2:$V$33),Table2[[#This Row],[Max_Temperature(°C)]])</f>
        <v>36.018000000000001</v>
      </c>
      <c r="X479" s="13">
        <v>16.512</v>
      </c>
      <c r="Y479" s="31">
        <f>IF(Table2[[#This Row],[Min_Temperature(°C)]]="",_xlfn.XLOOKUP(Table2[[#This Row],[State]],'pivot tables'!$T$2:$T$33,'pivot tables'!$W$2:$W$33),Table2[[#This Row],[Min_Temperature(°C)]])</f>
        <v>16.512</v>
      </c>
    </row>
    <row r="480" spans="1:25" x14ac:dyDescent="0.3">
      <c r="A480" s="5" t="s">
        <v>32</v>
      </c>
      <c r="B480" s="4">
        <v>2018</v>
      </c>
      <c r="C480" s="5" t="s">
        <v>27</v>
      </c>
      <c r="D480" s="5" t="str">
        <f>PROPER(TRIM(Table2[[#This Row],[Season]]))</f>
        <v>Rabi</v>
      </c>
      <c r="E480" s="5" t="str">
        <f>IF(Table2[[#This Row],[Season]]="",_xlfn.XLOOKUP(Table2[[#This Row],[State]],'pivot tables'!$F$3:$F$33,'pivot tables'!$G$3:$G$33),Table2[[#This Row],[Season]])</f>
        <v>Rabi</v>
      </c>
      <c r="F480" s="5" t="s">
        <v>23</v>
      </c>
      <c r="G480" s="16">
        <v>2787</v>
      </c>
      <c r="H480" s="16">
        <f>IF(Table2[[#This Row],[Area(hectare)]]="",IFERROR(Table2[[#This Row],[Production(Tones)]]/Table2[[#This Row],[Yield blanks]],""),Table2[[#This Row],[Area(hectare)]])</f>
        <v>2787</v>
      </c>
      <c r="I480" s="16">
        <v>1484</v>
      </c>
      <c r="J480" s="16">
        <f>IF(Table2[[#This Row],[Production(Tones)]]="",Table2[[#This Row],[Area Blanks]]*Table2[[#This Row],[Yield]],Table2[[#This Row],[Production(Tones)]])</f>
        <v>1484</v>
      </c>
      <c r="K480" s="13">
        <v>1419.1</v>
      </c>
      <c r="L480" s="13">
        <f>IF(Table2[[#This Row],[Annual_Rainfall(mm)]]="",_xlfn.XLOOKUP(Table2[[#This Row],[State]],'pivot tables'!$J$3:$J$32,'pivot tables'!$K$3:$K$32),Table2[[#This Row],[Annual_Rainfall(mm)]])</f>
        <v>1419.1</v>
      </c>
      <c r="M480" s="13" t="str">
        <f>Table2[[#This Row],[Crop]]&amp;Table2[[#This Row],[State]]</f>
        <v>UradKarnataka</v>
      </c>
      <c r="N480" s="13">
        <v>452051.4</v>
      </c>
      <c r="O480" s="13">
        <f>IF(Table2[[#This Row],[Fertilizer(kg)]]="",_xlfn.XLOOKUP(Table2[[#This Row],[crop&amp;state]],'pivot tables'!$O$3:$O$151,'pivot tables'!$P$3:$P$151),Table2[[#This Row],[Fertilizer(kg)]])</f>
        <v>452051.4</v>
      </c>
      <c r="P480" s="13">
        <v>975.45</v>
      </c>
      <c r="Q480" s="13">
        <f>IF(Table2[[#This Row],[Pesticide(kg)]]="",_xlfn.XLOOKUP(Table2[[#This Row],[crop&amp;state]],'pivot tables'!$O$3:$O$151,'pivot tables'!$Q$3:$Q$151),Table2[[#This Row],[Pesticide(kg)]])</f>
        <v>975.45</v>
      </c>
      <c r="R480" s="13">
        <v>0.47099999999999997</v>
      </c>
      <c r="S480" s="13">
        <f>IF(Table2[[#This Row],[Yield]]="",IFERROR(Table2[[#This Row],[Production(Tones)]]/Table2[[#This Row],[Area(hectare)]],""),Table2[[#This Row],[Yield]])</f>
        <v>0.47099999999999997</v>
      </c>
      <c r="T480" s="13">
        <v>25.721</v>
      </c>
      <c r="U480" s="13">
        <f>IF(Table2[[#This Row],[Avg_Temperature(°C)]]="",IFERROR((Table2[[#This Row],[Max_Temperature(°C)]]+Table2[[#This Row],[Min_Temperature(°C)]])/2,""),Table2[[#This Row],[Avg_Temperature(°C)]])</f>
        <v>25.721</v>
      </c>
      <c r="V480" s="13">
        <v>36.018000000000001</v>
      </c>
      <c r="W480" s="13">
        <f>IF(Table2[[#This Row],[Max_Temperature(°C)]]="",_xlfn.XLOOKUP(Table2[[#This Row],[State]],'pivot tables'!$T$2:$T$33,'pivot tables'!$V$2:$V$33),Table2[[#This Row],[Max_Temperature(°C)]])</f>
        <v>36.018000000000001</v>
      </c>
      <c r="X480" s="13">
        <v>16.512</v>
      </c>
      <c r="Y480" s="31">
        <f>IF(Table2[[#This Row],[Min_Temperature(°C)]]="",_xlfn.XLOOKUP(Table2[[#This Row],[State]],'pivot tables'!$T$2:$T$33,'pivot tables'!$W$2:$W$33),Table2[[#This Row],[Min_Temperature(°C)]])</f>
        <v>16.512</v>
      </c>
    </row>
    <row r="481" spans="1:25" x14ac:dyDescent="0.3">
      <c r="A481" s="5" t="s">
        <v>32</v>
      </c>
      <c r="B481" s="4">
        <v>2018</v>
      </c>
      <c r="C481" s="5" t="s">
        <v>120</v>
      </c>
      <c r="D481" s="5" t="str">
        <f>PROPER(TRIM(Table2[[#This Row],[Season]]))</f>
        <v>Summer</v>
      </c>
      <c r="E481" s="5" t="str">
        <f>IF(Table2[[#This Row],[Season]]="",_xlfn.XLOOKUP(Table2[[#This Row],[State]],'pivot tables'!$F$3:$F$33,'pivot tables'!$G$3:$G$33),Table2[[#This Row],[Season]])</f>
        <v>Summer</v>
      </c>
      <c r="F481" s="5" t="s">
        <v>23</v>
      </c>
      <c r="G481" s="16">
        <v>1014</v>
      </c>
      <c r="H481" s="16">
        <f>IF(Table2[[#This Row],[Area(hectare)]]="",IFERROR(Table2[[#This Row],[Production(Tones)]]/Table2[[#This Row],[Yield blanks]],""),Table2[[#This Row],[Area(hectare)]])</f>
        <v>1014</v>
      </c>
      <c r="I481" s="16">
        <v>521</v>
      </c>
      <c r="J481" s="16">
        <f>IF(Table2[[#This Row],[Production(Tones)]]="",Table2[[#This Row],[Area Blanks]]*Table2[[#This Row],[Yield]],Table2[[#This Row],[Production(Tones)]])</f>
        <v>521</v>
      </c>
      <c r="K481" s="13">
        <v>1419.1</v>
      </c>
      <c r="L481" s="13">
        <f>IF(Table2[[#This Row],[Annual_Rainfall(mm)]]="",_xlfn.XLOOKUP(Table2[[#This Row],[State]],'pivot tables'!$J$3:$J$32,'pivot tables'!$K$3:$K$32),Table2[[#This Row],[Annual_Rainfall(mm)]])</f>
        <v>1419.1</v>
      </c>
      <c r="M481" s="13" t="str">
        <f>Table2[[#This Row],[Crop]]&amp;Table2[[#This Row],[State]]</f>
        <v>UradKarnataka</v>
      </c>
      <c r="N481" s="13">
        <v>164470.79999999999</v>
      </c>
      <c r="O481" s="13">
        <f>IF(Table2[[#This Row],[Fertilizer(kg)]]="",_xlfn.XLOOKUP(Table2[[#This Row],[crop&amp;state]],'pivot tables'!$O$3:$O$151,'pivot tables'!$P$3:$P$151),Table2[[#This Row],[Fertilizer(kg)]])</f>
        <v>164470.79999999999</v>
      </c>
      <c r="P481" s="13">
        <v>354.9</v>
      </c>
      <c r="Q481" s="13">
        <f>IF(Table2[[#This Row],[Pesticide(kg)]]="",_xlfn.XLOOKUP(Table2[[#This Row],[crop&amp;state]],'pivot tables'!$O$3:$O$151,'pivot tables'!$Q$3:$Q$151),Table2[[#This Row],[Pesticide(kg)]])</f>
        <v>354.9</v>
      </c>
      <c r="R481" s="13">
        <v>0.51400000000000001</v>
      </c>
      <c r="S481" s="13">
        <f>IF(Table2[[#This Row],[Yield]]="",IFERROR(Table2[[#This Row],[Production(Tones)]]/Table2[[#This Row],[Area(hectare)]],""),Table2[[#This Row],[Yield]])</f>
        <v>0.51400000000000001</v>
      </c>
      <c r="T481" s="13">
        <v>25.721</v>
      </c>
      <c r="U481" s="13">
        <f>IF(Table2[[#This Row],[Avg_Temperature(°C)]]="",IFERROR((Table2[[#This Row],[Max_Temperature(°C)]]+Table2[[#This Row],[Min_Temperature(°C)]])/2,""),Table2[[#This Row],[Avg_Temperature(°C)]])</f>
        <v>25.721</v>
      </c>
      <c r="V481" s="13">
        <v>36.018000000000001</v>
      </c>
      <c r="W481" s="13">
        <f>IF(Table2[[#This Row],[Max_Temperature(°C)]]="",_xlfn.XLOOKUP(Table2[[#This Row],[State]],'pivot tables'!$T$2:$T$33,'pivot tables'!$V$2:$V$33),Table2[[#This Row],[Max_Temperature(°C)]])</f>
        <v>36.018000000000001</v>
      </c>
      <c r="X481" s="13">
        <v>16.512</v>
      </c>
      <c r="Y481" s="31">
        <f>IF(Table2[[#This Row],[Min_Temperature(°C)]]="",_xlfn.XLOOKUP(Table2[[#This Row],[State]],'pivot tables'!$T$2:$T$33,'pivot tables'!$W$2:$W$33),Table2[[#This Row],[Min_Temperature(°C)]])</f>
        <v>16.512</v>
      </c>
    </row>
    <row r="482" spans="1:25" x14ac:dyDescent="0.3">
      <c r="A482" s="5" t="s">
        <v>20</v>
      </c>
      <c r="B482" s="4">
        <v>2018</v>
      </c>
      <c r="C482" s="5" t="s">
        <v>27</v>
      </c>
      <c r="D482" s="5" t="str">
        <f>PROPER(TRIM(Table2[[#This Row],[Season]]))</f>
        <v>Rabi</v>
      </c>
      <c r="E482" s="5" t="str">
        <f>IF(Table2[[#This Row],[Season]]="",_xlfn.XLOOKUP(Table2[[#This Row],[State]],'pivot tables'!$F$3:$F$33,'pivot tables'!$G$3:$G$33),Table2[[#This Row],[Season]])</f>
        <v>Rabi</v>
      </c>
      <c r="F482" s="5" t="s">
        <v>23</v>
      </c>
      <c r="G482" s="16">
        <v>157525</v>
      </c>
      <c r="H482" s="16">
        <f>IF(Table2[[#This Row],[Area(hectare)]]="",IFERROR(Table2[[#This Row],[Production(Tones)]]/Table2[[#This Row],[Yield blanks]],""),Table2[[#This Row],[Area(hectare)]])</f>
        <v>157525</v>
      </c>
      <c r="I482" s="16">
        <v>163113</v>
      </c>
      <c r="J482" s="16">
        <f>IF(Table2[[#This Row],[Production(Tones)]]="",Table2[[#This Row],[Area Blanks]]*Table2[[#This Row],[Yield]],Table2[[#This Row],[Production(Tones)]])</f>
        <v>163113</v>
      </c>
      <c r="K482" s="13">
        <v>1419.1</v>
      </c>
      <c r="L482" s="13">
        <f>IF(Table2[[#This Row],[Annual_Rainfall(mm)]]="",_xlfn.XLOOKUP(Table2[[#This Row],[State]],'pivot tables'!$J$3:$J$32,'pivot tables'!$K$3:$K$32),Table2[[#This Row],[Annual_Rainfall(mm)]])</f>
        <v>1419.1</v>
      </c>
      <c r="M482" s="13" t="str">
        <f>Table2[[#This Row],[Crop]]&amp;Table2[[#This Row],[State]]</f>
        <v>WheatKarnataka</v>
      </c>
      <c r="N482" s="13">
        <v>25550555</v>
      </c>
      <c r="O482" s="13">
        <f>IF(Table2[[#This Row],[Fertilizer(kg)]]="",_xlfn.XLOOKUP(Table2[[#This Row],[crop&amp;state]],'pivot tables'!$O$3:$O$151,'pivot tables'!$P$3:$P$151),Table2[[#This Row],[Fertilizer(kg)]])</f>
        <v>25550555</v>
      </c>
      <c r="P482" s="13">
        <v>55133.75</v>
      </c>
      <c r="Q482" s="13">
        <f>IF(Table2[[#This Row],[Pesticide(kg)]]="",_xlfn.XLOOKUP(Table2[[#This Row],[crop&amp;state]],'pivot tables'!$O$3:$O$151,'pivot tables'!$Q$3:$Q$151),Table2[[#This Row],[Pesticide(kg)]])</f>
        <v>55133.75</v>
      </c>
      <c r="R482" s="13">
        <v>0.96099999999999997</v>
      </c>
      <c r="S482" s="13">
        <f>IF(Table2[[#This Row],[Yield]]="",IFERROR(Table2[[#This Row],[Production(Tones)]]/Table2[[#This Row],[Area(hectare)]],""),Table2[[#This Row],[Yield]])</f>
        <v>0.96099999999999997</v>
      </c>
      <c r="T482" s="13">
        <v>25.721</v>
      </c>
      <c r="U482" s="13">
        <f>IF(Table2[[#This Row],[Avg_Temperature(°C)]]="",IFERROR((Table2[[#This Row],[Max_Temperature(°C)]]+Table2[[#This Row],[Min_Temperature(°C)]])/2,""),Table2[[#This Row],[Avg_Temperature(°C)]])</f>
        <v>25.721</v>
      </c>
      <c r="V482" s="13">
        <v>36.018000000000001</v>
      </c>
      <c r="W482" s="13">
        <f>IF(Table2[[#This Row],[Max_Temperature(°C)]]="",_xlfn.XLOOKUP(Table2[[#This Row],[State]],'pivot tables'!$T$2:$T$33,'pivot tables'!$V$2:$V$33),Table2[[#This Row],[Max_Temperature(°C)]])</f>
        <v>36.018000000000001</v>
      </c>
      <c r="X482" s="13">
        <v>16.512</v>
      </c>
      <c r="Y482" s="31">
        <f>IF(Table2[[#This Row],[Min_Temperature(°C)]]="",_xlfn.XLOOKUP(Table2[[#This Row],[State]],'pivot tables'!$T$2:$T$33,'pivot tables'!$W$2:$W$33),Table2[[#This Row],[Min_Temperature(°C)]])</f>
        <v>16.512</v>
      </c>
    </row>
    <row r="483" spans="1:25" x14ac:dyDescent="0.3">
      <c r="A483" s="5" t="s">
        <v>22</v>
      </c>
      <c r="B483" s="4">
        <v>2018</v>
      </c>
      <c r="C483" s="5" t="s">
        <v>705</v>
      </c>
      <c r="D483" s="5" t="str">
        <f>PROPER(TRIM(Table2[[#This Row],[Season]]))</f>
        <v>Whole Year</v>
      </c>
      <c r="E483" s="5" t="str">
        <f>IF(Table2[[#This Row],[Season]]="",_xlfn.XLOOKUP(Table2[[#This Row],[State]],'pivot tables'!$F$3:$F$33,'pivot tables'!$G$3:$G$33),Table2[[#This Row],[Season]])</f>
        <v>Whole Year</v>
      </c>
      <c r="F483" s="5" t="s">
        <v>41</v>
      </c>
      <c r="G483" s="16">
        <v>224.7</v>
      </c>
      <c r="H483" s="16">
        <f>IF(Table2[[#This Row],[Area(hectare)]]="",IFERROR(Table2[[#This Row],[Production(Tones)]]/Table2[[#This Row],[Yield blanks]],""),Table2[[#This Row],[Area(hectare)]])</f>
        <v>224.7</v>
      </c>
      <c r="I483" s="16">
        <v>272</v>
      </c>
      <c r="J483" s="16">
        <f>IF(Table2[[#This Row],[Production(Tones)]]="",Table2[[#This Row],[Area Blanks]]*Table2[[#This Row],[Yield]],Table2[[#This Row],[Production(Tones)]])</f>
        <v>272</v>
      </c>
      <c r="K483" s="13">
        <v>2989.7</v>
      </c>
      <c r="L483" s="13">
        <f>IF(Table2[[#This Row],[Annual_Rainfall(mm)]]="",_xlfn.XLOOKUP(Table2[[#This Row],[State]],'pivot tables'!$J$3:$J$32,'pivot tables'!$K$3:$K$32),Table2[[#This Row],[Annual_Rainfall(mm)]])</f>
        <v>2989.7</v>
      </c>
      <c r="M483" s="13" t="str">
        <f>Table2[[#This Row],[Crop]]&amp;Table2[[#This Row],[State]]</f>
        <v>RagiKerala</v>
      </c>
      <c r="N483" s="13">
        <v>36446.339999999997</v>
      </c>
      <c r="O483" s="13">
        <f>IF(Table2[[#This Row],[Fertilizer(kg)]]="",_xlfn.XLOOKUP(Table2[[#This Row],[crop&amp;state]],'pivot tables'!$O$3:$O$151,'pivot tables'!$P$3:$P$151),Table2[[#This Row],[Fertilizer(kg)]])</f>
        <v>36446.339999999997</v>
      </c>
      <c r="P483" s="13">
        <v>78.644999999999996</v>
      </c>
      <c r="Q483" s="13">
        <f>IF(Table2[[#This Row],[Pesticide(kg)]]="",_xlfn.XLOOKUP(Table2[[#This Row],[crop&amp;state]],'pivot tables'!$O$3:$O$151,'pivot tables'!$Q$3:$Q$151),Table2[[#This Row],[Pesticide(kg)]])</f>
        <v>78.644999999999996</v>
      </c>
      <c r="R483" s="13">
        <v>1.355</v>
      </c>
      <c r="S483" s="13">
        <f>IF(Table2[[#This Row],[Yield]]="",IFERROR(Table2[[#This Row],[Production(Tones)]]/Table2[[#This Row],[Area(hectare)]],""),Table2[[#This Row],[Yield]])</f>
        <v>1.355</v>
      </c>
      <c r="T483" s="13">
        <v>25.353000000000002</v>
      </c>
      <c r="U483" s="13">
        <f>IF(Table2[[#This Row],[Avg_Temperature(°C)]]="",IFERROR((Table2[[#This Row],[Max_Temperature(°C)]]+Table2[[#This Row],[Min_Temperature(°C)]])/2,""),Table2[[#This Row],[Avg_Temperature(°C)]])</f>
        <v>25.353000000000002</v>
      </c>
      <c r="V483" s="13">
        <v>32.414999999999999</v>
      </c>
      <c r="W483" s="13">
        <f>IF(Table2[[#This Row],[Max_Temperature(°C)]]="",_xlfn.XLOOKUP(Table2[[#This Row],[State]],'pivot tables'!$T$2:$T$33,'pivot tables'!$V$2:$V$33),Table2[[#This Row],[Max_Temperature(°C)]])</f>
        <v>32.414999999999999</v>
      </c>
      <c r="X483" s="13">
        <v>19.670999999999999</v>
      </c>
      <c r="Y483" s="31">
        <f>IF(Table2[[#This Row],[Min_Temperature(°C)]]="",_xlfn.XLOOKUP(Table2[[#This Row],[State]],'pivot tables'!$T$2:$T$33,'pivot tables'!$W$2:$W$33),Table2[[#This Row],[Min_Temperature(°C)]])</f>
        <v>19.670999999999999</v>
      </c>
    </row>
    <row r="484" spans="1:25" x14ac:dyDescent="0.3">
      <c r="A484" s="5" t="s">
        <v>13</v>
      </c>
      <c r="B484" s="4">
        <v>2018</v>
      </c>
      <c r="C484" s="5" t="s">
        <v>176</v>
      </c>
      <c r="D484" s="5" t="str">
        <f>PROPER(TRIM(Table2[[#This Row],[Season]]))</f>
        <v>Autumn</v>
      </c>
      <c r="E484" s="5" t="str">
        <f>IF(Table2[[#This Row],[Season]]="",_xlfn.XLOOKUP(Table2[[#This Row],[State]],'pivot tables'!$F$3:$F$33,'pivot tables'!$G$3:$G$33),Table2[[#This Row],[Season]])</f>
        <v>Autumn</v>
      </c>
      <c r="F484" s="5" t="s">
        <v>41</v>
      </c>
      <c r="G484" s="16"/>
      <c r="H484" s="16">
        <f>IF(Table2[[#This Row],[Area(hectare)]]="",IFERROR(Table2[[#This Row],[Production(Tones)]]/Table2[[#This Row],[Yield blanks]],""),Table2[[#This Row],[Area(hectare)]])</f>
        <v>65139.297124600642</v>
      </c>
      <c r="I484" s="16">
        <v>101943</v>
      </c>
      <c r="J484" s="16">
        <f>IF(Table2[[#This Row],[Production(Tones)]]="",Table2[[#This Row],[Area Blanks]]*Table2[[#This Row],[Yield]],Table2[[#This Row],[Production(Tones)]])</f>
        <v>101943</v>
      </c>
      <c r="K484" s="13">
        <v>2989.7</v>
      </c>
      <c r="L484" s="13">
        <f>IF(Table2[[#This Row],[Annual_Rainfall(mm)]]="",_xlfn.XLOOKUP(Table2[[#This Row],[State]],'pivot tables'!$J$3:$J$32,'pivot tables'!$K$3:$K$32),Table2[[#This Row],[Annual_Rainfall(mm)]])</f>
        <v>2989.7</v>
      </c>
      <c r="M484" s="13" t="str">
        <f>Table2[[#This Row],[Crop]]&amp;Table2[[#This Row],[State]]</f>
        <v>RiceKerala</v>
      </c>
      <c r="N484" s="13">
        <v>9848534.2119999994</v>
      </c>
      <c r="O484" s="13">
        <f>IF(Table2[[#This Row],[Fertilizer(kg)]]="",_xlfn.XLOOKUP(Table2[[#This Row],[crop&amp;state]],'pivot tables'!$O$3:$O$151,'pivot tables'!$P$3:$P$151),Table2[[#This Row],[Fertilizer(kg)]])</f>
        <v>9848534.2119999994</v>
      </c>
      <c r="P484" s="13">
        <v>21251.460999999999</v>
      </c>
      <c r="Q484" s="13">
        <f>IF(Table2[[#This Row],[Pesticide(kg)]]="",_xlfn.XLOOKUP(Table2[[#This Row],[crop&amp;state]],'pivot tables'!$O$3:$O$151,'pivot tables'!$Q$3:$Q$151),Table2[[#This Row],[Pesticide(kg)]])</f>
        <v>21251.460999999999</v>
      </c>
      <c r="R484" s="13">
        <v>1.5649999999999999</v>
      </c>
      <c r="S484" s="13">
        <f>IF(Table2[[#This Row],[Yield]]="",IFERROR(Table2[[#This Row],[Production(Tones)]]/Table2[[#This Row],[Area(hectare)]],""),Table2[[#This Row],[Yield]])</f>
        <v>1.5649999999999999</v>
      </c>
      <c r="T484" s="13">
        <v>25.353000000000002</v>
      </c>
      <c r="U484" s="13">
        <f>IF(Table2[[#This Row],[Avg_Temperature(°C)]]="",IFERROR((Table2[[#This Row],[Max_Temperature(°C)]]+Table2[[#This Row],[Min_Temperature(°C)]])/2,""),Table2[[#This Row],[Avg_Temperature(°C)]])</f>
        <v>25.353000000000002</v>
      </c>
      <c r="V484" s="13">
        <v>32.414999999999999</v>
      </c>
      <c r="W484" s="13">
        <f>IF(Table2[[#This Row],[Max_Temperature(°C)]]="",_xlfn.XLOOKUP(Table2[[#This Row],[State]],'pivot tables'!$T$2:$T$33,'pivot tables'!$V$2:$V$33),Table2[[#This Row],[Max_Temperature(°C)]])</f>
        <v>32.414999999999999</v>
      </c>
      <c r="X484" s="13">
        <v>19.670999999999999</v>
      </c>
      <c r="Y484" s="31">
        <f>IF(Table2[[#This Row],[Min_Temperature(°C)]]="",_xlfn.XLOOKUP(Table2[[#This Row],[State]],'pivot tables'!$T$2:$T$33,'pivot tables'!$W$2:$W$33),Table2[[#This Row],[Min_Temperature(°C)]])</f>
        <v>19.670999999999999</v>
      </c>
    </row>
    <row r="485" spans="1:25" x14ac:dyDescent="0.3">
      <c r="A485" s="5" t="s">
        <v>13</v>
      </c>
      <c r="B485" s="4">
        <v>2018</v>
      </c>
      <c r="C485" s="5" t="s">
        <v>120</v>
      </c>
      <c r="D485" s="5" t="str">
        <f>PROPER(TRIM(Table2[[#This Row],[Season]]))</f>
        <v>Summer</v>
      </c>
      <c r="E485" s="5" t="str">
        <f>IF(Table2[[#This Row],[Season]]="",_xlfn.XLOOKUP(Table2[[#This Row],[State]],'pivot tables'!$F$3:$F$33,'pivot tables'!$G$3:$G$33),Table2[[#This Row],[Season]])</f>
        <v>Summer</v>
      </c>
      <c r="F485" s="5" t="s">
        <v>41</v>
      </c>
      <c r="G485" s="16">
        <v>48858.28</v>
      </c>
      <c r="H485" s="16">
        <f>IF(Table2[[#This Row],[Area(hectare)]]="",IFERROR(Table2[[#This Row],[Production(Tones)]]/Table2[[#This Row],[Yield blanks]],""),Table2[[#This Row],[Area(hectare)]])</f>
        <v>48858.28</v>
      </c>
      <c r="I485" s="16">
        <v>196784</v>
      </c>
      <c r="J485" s="16">
        <f>IF(Table2[[#This Row],[Production(Tones)]]="",Table2[[#This Row],[Area Blanks]]*Table2[[#This Row],[Yield]],Table2[[#This Row],[Production(Tones)]])</f>
        <v>196784</v>
      </c>
      <c r="K485" s="13">
        <v>2989.7</v>
      </c>
      <c r="L485" s="13">
        <f>IF(Table2[[#This Row],[Annual_Rainfall(mm)]]="",_xlfn.XLOOKUP(Table2[[#This Row],[State]],'pivot tables'!$J$3:$J$32,'pivot tables'!$K$3:$K$32),Table2[[#This Row],[Annual_Rainfall(mm)]])</f>
        <v>2989.7</v>
      </c>
      <c r="M485" s="13" t="str">
        <f>Table2[[#This Row],[Crop]]&amp;Table2[[#This Row],[State]]</f>
        <v>RiceKerala</v>
      </c>
      <c r="N485" s="13">
        <v>7924813.0159999998</v>
      </c>
      <c r="O485" s="13">
        <f>IF(Table2[[#This Row],[Fertilizer(kg)]]="",_xlfn.XLOOKUP(Table2[[#This Row],[crop&amp;state]],'pivot tables'!$O$3:$O$151,'pivot tables'!$P$3:$P$151),Table2[[#This Row],[Fertilizer(kg)]])</f>
        <v>7924813.0159999998</v>
      </c>
      <c r="P485" s="13">
        <v>17100.398000000001</v>
      </c>
      <c r="Q485" s="13">
        <f>IF(Table2[[#This Row],[Pesticide(kg)]]="",_xlfn.XLOOKUP(Table2[[#This Row],[crop&amp;state]],'pivot tables'!$O$3:$O$151,'pivot tables'!$Q$3:$Q$151),Table2[[#This Row],[Pesticide(kg)]])</f>
        <v>17100.398000000001</v>
      </c>
      <c r="R485" s="13">
        <v>3.09</v>
      </c>
      <c r="S485" s="13">
        <f>IF(Table2[[#This Row],[Yield]]="",IFERROR(Table2[[#This Row],[Production(Tones)]]/Table2[[#This Row],[Area(hectare)]],""),Table2[[#This Row],[Yield]])</f>
        <v>3.09</v>
      </c>
      <c r="T485" s="13">
        <v>25.353000000000002</v>
      </c>
      <c r="U485" s="13">
        <f>IF(Table2[[#This Row],[Avg_Temperature(°C)]]="",IFERROR((Table2[[#This Row],[Max_Temperature(°C)]]+Table2[[#This Row],[Min_Temperature(°C)]])/2,""),Table2[[#This Row],[Avg_Temperature(°C)]])</f>
        <v>25.353000000000002</v>
      </c>
      <c r="V485" s="13">
        <v>32.414999999999999</v>
      </c>
      <c r="W485" s="13">
        <f>IF(Table2[[#This Row],[Max_Temperature(°C)]]="",_xlfn.XLOOKUP(Table2[[#This Row],[State]],'pivot tables'!$T$2:$T$33,'pivot tables'!$V$2:$V$33),Table2[[#This Row],[Max_Temperature(°C)]])</f>
        <v>32.414999999999999</v>
      </c>
      <c r="X485" s="13">
        <v>19.670999999999999</v>
      </c>
      <c r="Y485" s="31">
        <f>IF(Table2[[#This Row],[Min_Temperature(°C)]]="",_xlfn.XLOOKUP(Table2[[#This Row],[State]],'pivot tables'!$T$2:$T$33,'pivot tables'!$W$2:$W$33),Table2[[#This Row],[Min_Temperature(°C)]])</f>
        <v>19.670999999999999</v>
      </c>
    </row>
    <row r="486" spans="1:25" x14ac:dyDescent="0.3">
      <c r="A486" s="5" t="s">
        <v>13</v>
      </c>
      <c r="B486" s="4">
        <v>2018</v>
      </c>
      <c r="C486" s="5" t="s">
        <v>324</v>
      </c>
      <c r="D486" s="5" t="str">
        <f>PROPER(TRIM(Table2[[#This Row],[Season]]))</f>
        <v>Winter</v>
      </c>
      <c r="E486" s="5" t="str">
        <f>IF(Table2[[#This Row],[Season]]="",_xlfn.XLOOKUP(Table2[[#This Row],[State]],'pivot tables'!$F$3:$F$33,'pivot tables'!$G$3:$G$33),Table2[[#This Row],[Season]])</f>
        <v>Winter</v>
      </c>
      <c r="F486" s="5" t="s">
        <v>41</v>
      </c>
      <c r="G486" s="16">
        <v>88449.47</v>
      </c>
      <c r="H486" s="16">
        <f>IF(Table2[[#This Row],[Area(hectare)]]="",IFERROR(Table2[[#This Row],[Production(Tones)]]/Table2[[#This Row],[Yield blanks]],""),Table2[[#This Row],[Area(hectare)]])</f>
        <v>88449.47</v>
      </c>
      <c r="I486" s="16">
        <v>279529</v>
      </c>
      <c r="J486" s="16">
        <f>IF(Table2[[#This Row],[Production(Tones)]]="",Table2[[#This Row],[Area Blanks]]*Table2[[#This Row],[Yield]],Table2[[#This Row],[Production(Tones)]])</f>
        <v>279529</v>
      </c>
      <c r="K486" s="13">
        <v>2989.7</v>
      </c>
      <c r="L486" s="13">
        <f>IF(Table2[[#This Row],[Annual_Rainfall(mm)]]="",_xlfn.XLOOKUP(Table2[[#This Row],[State]],'pivot tables'!$J$3:$J$32,'pivot tables'!$K$3:$K$32),Table2[[#This Row],[Annual_Rainfall(mm)]])</f>
        <v>2989.7</v>
      </c>
      <c r="M486" s="13" t="str">
        <f>Table2[[#This Row],[Crop]]&amp;Table2[[#This Row],[State]]</f>
        <v>RiceKerala</v>
      </c>
      <c r="N486" s="13">
        <v>14346504.029999999</v>
      </c>
      <c r="O486" s="13">
        <f>IF(Table2[[#This Row],[Fertilizer(kg)]]="",_xlfn.XLOOKUP(Table2[[#This Row],[crop&amp;state]],'pivot tables'!$O$3:$O$151,'pivot tables'!$P$3:$P$151),Table2[[#This Row],[Fertilizer(kg)]])</f>
        <v>14346504.029999999</v>
      </c>
      <c r="P486" s="13">
        <v>30957.313999999998</v>
      </c>
      <c r="Q486" s="13">
        <f>IF(Table2[[#This Row],[Pesticide(kg)]]="",_xlfn.XLOOKUP(Table2[[#This Row],[crop&amp;state]],'pivot tables'!$O$3:$O$151,'pivot tables'!$Q$3:$Q$151),Table2[[#This Row],[Pesticide(kg)]])</f>
        <v>30957.313999999998</v>
      </c>
      <c r="R486" s="13">
        <v>2.6840000000000002</v>
      </c>
      <c r="S486" s="13">
        <f>IF(Table2[[#This Row],[Yield]]="",IFERROR(Table2[[#This Row],[Production(Tones)]]/Table2[[#This Row],[Area(hectare)]],""),Table2[[#This Row],[Yield]])</f>
        <v>2.6840000000000002</v>
      </c>
      <c r="T486" s="13">
        <v>25.353000000000002</v>
      </c>
      <c r="U486" s="13">
        <f>IF(Table2[[#This Row],[Avg_Temperature(°C)]]="",IFERROR((Table2[[#This Row],[Max_Temperature(°C)]]+Table2[[#This Row],[Min_Temperature(°C)]])/2,""),Table2[[#This Row],[Avg_Temperature(°C)]])</f>
        <v>25.353000000000002</v>
      </c>
      <c r="V486" s="13">
        <v>32.414999999999999</v>
      </c>
      <c r="W486" s="13">
        <f>IF(Table2[[#This Row],[Max_Temperature(°C)]]="",_xlfn.XLOOKUP(Table2[[#This Row],[State]],'pivot tables'!$T$2:$T$33,'pivot tables'!$V$2:$V$33),Table2[[#This Row],[Max_Temperature(°C)]])</f>
        <v>32.414999999999999</v>
      </c>
      <c r="X486" s="13">
        <v>19.670999999999999</v>
      </c>
      <c r="Y486" s="31">
        <f>IF(Table2[[#This Row],[Min_Temperature(°C)]]="",_xlfn.XLOOKUP(Table2[[#This Row],[State]],'pivot tables'!$T$2:$T$33,'pivot tables'!$W$2:$W$33),Table2[[#This Row],[Min_Temperature(°C)]])</f>
        <v>19.670999999999999</v>
      </c>
    </row>
    <row r="487" spans="1:25" x14ac:dyDescent="0.3">
      <c r="A487" s="5" t="s">
        <v>18</v>
      </c>
      <c r="B487" s="4">
        <v>2018</v>
      </c>
      <c r="C487" s="5" t="s">
        <v>706</v>
      </c>
      <c r="D487" s="5" t="str">
        <f>PROPER(TRIM(Table2[[#This Row],[Season]]))</f>
        <v/>
      </c>
      <c r="E487" s="5" t="str">
        <f>IF(Table2[[#This Row],[Season]]="",_xlfn.XLOOKUP(Table2[[#This Row],[State]],'pivot tables'!$F$3:$F$33,'pivot tables'!$G$3:$G$33),Table2[[#This Row],[Season]])</f>
        <v>Whole Year</v>
      </c>
      <c r="F487" s="5" t="s">
        <v>41</v>
      </c>
      <c r="G487" s="16" t="s">
        <v>223</v>
      </c>
      <c r="H487" s="16" t="str">
        <f>IF(Table2[[#This Row],[Area(hectare)]]="",IFERROR(Table2[[#This Row],[Production(Tones)]]/Table2[[#This Row],[Yield blanks]],""),Table2[[#This Row],[Area(hectare)]])</f>
        <v xml:space="preserve"> 1011.88 </v>
      </c>
      <c r="I487" s="16">
        <v>106299</v>
      </c>
      <c r="J487" s="16">
        <f>IF(Table2[[#This Row],[Production(Tones)]]="",Table2[[#This Row],[Area Blanks]]*Table2[[#This Row],[Yield]],Table2[[#This Row],[Production(Tones)]])</f>
        <v>106299</v>
      </c>
      <c r="K487" s="13">
        <v>2989.7</v>
      </c>
      <c r="L487" s="13">
        <f>IF(Table2[[#This Row],[Annual_Rainfall(mm)]]="",_xlfn.XLOOKUP(Table2[[#This Row],[State]],'pivot tables'!$J$3:$J$32,'pivot tables'!$K$3:$K$32),Table2[[#This Row],[Annual_Rainfall(mm)]])</f>
        <v>2989.7</v>
      </c>
      <c r="M487" s="13" t="str">
        <f>Table2[[#This Row],[Crop]]&amp;Table2[[#This Row],[State]]</f>
        <v>SugarcaneKerala</v>
      </c>
      <c r="N487" s="13">
        <v>164126.93599999999</v>
      </c>
      <c r="O487" s="13">
        <f>IF(Table2[[#This Row],[Fertilizer(kg)]]="",_xlfn.XLOOKUP(Table2[[#This Row],[crop&amp;state]],'pivot tables'!$O$3:$O$151,'pivot tables'!$P$3:$P$151),Table2[[#This Row],[Fertilizer(kg)]])</f>
        <v>164126.93599999999</v>
      </c>
      <c r="P487" s="13">
        <v>354.15800000000002</v>
      </c>
      <c r="Q487" s="13">
        <f>IF(Table2[[#This Row],[Pesticide(kg)]]="",_xlfn.XLOOKUP(Table2[[#This Row],[crop&amp;state]],'pivot tables'!$O$3:$O$151,'pivot tables'!$Q$3:$Q$151),Table2[[#This Row],[Pesticide(kg)]])</f>
        <v>354.15800000000002</v>
      </c>
      <c r="R487" s="13">
        <v>81.149000000000001</v>
      </c>
      <c r="S487" s="13">
        <f>IF(Table2[[#This Row],[Yield]]="",IFERROR(Table2[[#This Row],[Production(Tones)]]/Table2[[#This Row],[Area(hectare)]],""),Table2[[#This Row],[Yield]])</f>
        <v>81.149000000000001</v>
      </c>
      <c r="T487" s="13">
        <v>25.353000000000002</v>
      </c>
      <c r="U487" s="13">
        <f>IF(Table2[[#This Row],[Avg_Temperature(°C)]]="",IFERROR((Table2[[#This Row],[Max_Temperature(°C)]]+Table2[[#This Row],[Min_Temperature(°C)]])/2,""),Table2[[#This Row],[Avg_Temperature(°C)]])</f>
        <v>25.353000000000002</v>
      </c>
      <c r="V487" s="13">
        <v>32.414999999999999</v>
      </c>
      <c r="W487" s="13">
        <f>IF(Table2[[#This Row],[Max_Temperature(°C)]]="",_xlfn.XLOOKUP(Table2[[#This Row],[State]],'pivot tables'!$T$2:$T$33,'pivot tables'!$V$2:$V$33),Table2[[#This Row],[Max_Temperature(°C)]])</f>
        <v>32.414999999999999</v>
      </c>
      <c r="X487" s="13">
        <v>19.670999999999999</v>
      </c>
      <c r="Y487" s="31">
        <f>IF(Table2[[#This Row],[Min_Temperature(°C)]]="",_xlfn.XLOOKUP(Table2[[#This Row],[State]],'pivot tables'!$T$2:$T$33,'pivot tables'!$W$2:$W$33),Table2[[#This Row],[Min_Temperature(°C)]])</f>
        <v>19.670999999999999</v>
      </c>
    </row>
    <row r="488" spans="1:25" x14ac:dyDescent="0.3">
      <c r="A488" s="5" t="s">
        <v>20</v>
      </c>
      <c r="B488" s="4">
        <v>2018</v>
      </c>
      <c r="C488" s="5" t="s">
        <v>705</v>
      </c>
      <c r="D488" s="5" t="str">
        <f>PROPER(TRIM(Table2[[#This Row],[Season]]))</f>
        <v>Whole Year</v>
      </c>
      <c r="E488" s="5" t="str">
        <f>IF(Table2[[#This Row],[Season]]="",_xlfn.XLOOKUP(Table2[[#This Row],[State]],'pivot tables'!$F$3:$F$33,'pivot tables'!$G$3:$G$33),Table2[[#This Row],[Season]])</f>
        <v>Whole Year</v>
      </c>
      <c r="F488" s="5" t="s">
        <v>41</v>
      </c>
      <c r="G488" s="16">
        <v>14</v>
      </c>
      <c r="H488" s="16">
        <f>IF(Table2[[#This Row],[Area(hectare)]]="",IFERROR(Table2[[#This Row],[Production(Tones)]]/Table2[[#This Row],[Yield blanks]],""),Table2[[#This Row],[Area(hectare)]])</f>
        <v>14</v>
      </c>
      <c r="I488" s="16"/>
      <c r="J488" s="16">
        <f>IF(Table2[[#This Row],[Production(Tones)]]="",Table2[[#This Row],[Area Blanks]]*Table2[[#This Row],[Yield]],Table2[[#This Row],[Production(Tones)]])</f>
        <v>20.3</v>
      </c>
      <c r="K488" s="13">
        <v>2989.7</v>
      </c>
      <c r="L488" s="13">
        <f>IF(Table2[[#This Row],[Annual_Rainfall(mm)]]="",_xlfn.XLOOKUP(Table2[[#This Row],[State]],'pivot tables'!$J$3:$J$32,'pivot tables'!$K$3:$K$32),Table2[[#This Row],[Annual_Rainfall(mm)]])</f>
        <v>2989.7</v>
      </c>
      <c r="M488" s="13" t="str">
        <f>Table2[[#This Row],[Crop]]&amp;Table2[[#This Row],[State]]</f>
        <v>WheatKerala</v>
      </c>
      <c r="N488" s="13">
        <v>227.08</v>
      </c>
      <c r="O488" s="13">
        <f>IF(Table2[[#This Row],[Fertilizer(kg)]]="",_xlfn.XLOOKUP(Table2[[#This Row],[crop&amp;state]],'pivot tables'!$O$3:$O$151,'pivot tables'!$P$3:$P$151),Table2[[#This Row],[Fertilizer(kg)]])</f>
        <v>227.08</v>
      </c>
      <c r="P488" s="13">
        <v>0.49</v>
      </c>
      <c r="Q488" s="13">
        <f>IF(Table2[[#This Row],[Pesticide(kg)]]="",_xlfn.XLOOKUP(Table2[[#This Row],[crop&amp;state]],'pivot tables'!$O$3:$O$151,'pivot tables'!$Q$3:$Q$151),Table2[[#This Row],[Pesticide(kg)]])</f>
        <v>0.49</v>
      </c>
      <c r="R488" s="13">
        <v>1.45</v>
      </c>
      <c r="S488" s="13">
        <f>IF(Table2[[#This Row],[Yield]]="",IFERROR(Table2[[#This Row],[Production(Tones)]]/Table2[[#This Row],[Area(hectare)]],""),Table2[[#This Row],[Yield]])</f>
        <v>1.45</v>
      </c>
      <c r="T488" s="13">
        <v>25.353000000000002</v>
      </c>
      <c r="U488" s="13">
        <f>IF(Table2[[#This Row],[Avg_Temperature(°C)]]="",IFERROR((Table2[[#This Row],[Max_Temperature(°C)]]+Table2[[#This Row],[Min_Temperature(°C)]])/2,""),Table2[[#This Row],[Avg_Temperature(°C)]])</f>
        <v>25.353000000000002</v>
      </c>
      <c r="V488" s="13">
        <v>32.414999999999999</v>
      </c>
      <c r="W488" s="13">
        <f>IF(Table2[[#This Row],[Max_Temperature(°C)]]="",_xlfn.XLOOKUP(Table2[[#This Row],[State]],'pivot tables'!$T$2:$T$33,'pivot tables'!$V$2:$V$33),Table2[[#This Row],[Max_Temperature(°C)]])</f>
        <v>32.414999999999999</v>
      </c>
      <c r="X488" s="13">
        <v>19.670999999999999</v>
      </c>
      <c r="Y488" s="31">
        <f>IF(Table2[[#This Row],[Min_Temperature(°C)]]="",_xlfn.XLOOKUP(Table2[[#This Row],[State]],'pivot tables'!$T$2:$T$33,'pivot tables'!$W$2:$W$33),Table2[[#This Row],[Min_Temperature(°C)]])</f>
        <v>19.670999999999999</v>
      </c>
    </row>
    <row r="489" spans="1:25" x14ac:dyDescent="0.3">
      <c r="A489" s="5" t="s">
        <v>22</v>
      </c>
      <c r="B489" s="4">
        <v>2018</v>
      </c>
      <c r="C489" s="5" t="s">
        <v>49</v>
      </c>
      <c r="D489" s="5" t="str">
        <f>PROPER(TRIM(Table2[[#This Row],[Season]]))</f>
        <v>Kharif</v>
      </c>
      <c r="E489" s="5" t="str">
        <f>IF(Table2[[#This Row],[Season]]="",_xlfn.XLOOKUP(Table2[[#This Row],[State]],'pivot tables'!$F$3:$F$33,'pivot tables'!$G$3:$G$33),Table2[[#This Row],[Season]])</f>
        <v>Kharif</v>
      </c>
      <c r="F489" s="5" t="s">
        <v>80</v>
      </c>
      <c r="G489" s="16">
        <v>56917</v>
      </c>
      <c r="H489" s="16">
        <f>IF(Table2[[#This Row],[Area(hectare)]]="",IFERROR(Table2[[#This Row],[Production(Tones)]]/Table2[[#This Row],[Yield blanks]],""),Table2[[#This Row],[Area(hectare)]])</f>
        <v>56917</v>
      </c>
      <c r="I489" s="16">
        <v>178988</v>
      </c>
      <c r="J489" s="16">
        <f>IF(Table2[[#This Row],[Production(Tones)]]="",Table2[[#This Row],[Area Blanks]]*Table2[[#This Row],[Yield]],Table2[[#This Row],[Production(Tones)]])</f>
        <v>178988</v>
      </c>
      <c r="K489" s="13">
        <v>986.2</v>
      </c>
      <c r="L489" s="13">
        <f>IF(Table2[[#This Row],[Annual_Rainfall(mm)]]="",_xlfn.XLOOKUP(Table2[[#This Row],[State]],'pivot tables'!$J$3:$J$32,'pivot tables'!$K$3:$K$32),Table2[[#This Row],[Annual_Rainfall(mm)]])</f>
        <v>986.2</v>
      </c>
      <c r="M489" s="13" t="str">
        <f>Table2[[#This Row],[Crop]]&amp;Table2[[#This Row],[State]]</f>
        <v>RagiTamil Nadu</v>
      </c>
      <c r="N489" s="13">
        <v>9231937.4000000004</v>
      </c>
      <c r="O489" s="13">
        <f>IF(Table2[[#This Row],[Fertilizer(kg)]]="",_xlfn.XLOOKUP(Table2[[#This Row],[crop&amp;state]],'pivot tables'!$O$3:$O$151,'pivot tables'!$P$3:$P$151),Table2[[#This Row],[Fertilizer(kg)]])</f>
        <v>9231937.4000000004</v>
      </c>
      <c r="P489" s="13">
        <v>19920.95</v>
      </c>
      <c r="Q489" s="13">
        <f>IF(Table2[[#This Row],[Pesticide(kg)]]="",_xlfn.XLOOKUP(Table2[[#This Row],[crop&amp;state]],'pivot tables'!$O$3:$O$151,'pivot tables'!$Q$3:$Q$151),Table2[[#This Row],[Pesticide(kg)]])</f>
        <v>19920.95</v>
      </c>
      <c r="R489" s="13">
        <v>3.14</v>
      </c>
      <c r="S489" s="13">
        <f>IF(Table2[[#This Row],[Yield]]="",IFERROR(Table2[[#This Row],[Production(Tones)]]/Table2[[#This Row],[Area(hectare)]],""),Table2[[#This Row],[Yield]])</f>
        <v>3.14</v>
      </c>
      <c r="T489" s="13">
        <v>27.545999999999999</v>
      </c>
      <c r="U489" s="13">
        <f>IF(Table2[[#This Row],[Avg_Temperature(°C)]]="",IFERROR((Table2[[#This Row],[Max_Temperature(°C)]]+Table2[[#This Row],[Min_Temperature(°C)]])/2,""),Table2[[#This Row],[Avg_Temperature(°C)]])</f>
        <v>27.545999999999999</v>
      </c>
      <c r="V489" s="13">
        <v>37.241</v>
      </c>
      <c r="W489" s="13">
        <f>IF(Table2[[#This Row],[Max_Temperature(°C)]]="",_xlfn.XLOOKUP(Table2[[#This Row],[State]],'pivot tables'!$T$2:$T$33,'pivot tables'!$V$2:$V$33),Table2[[#This Row],[Max_Temperature(°C)]])</f>
        <v>37.241</v>
      </c>
      <c r="X489" s="13">
        <v>19.462</v>
      </c>
      <c r="Y489" s="31">
        <f>IF(Table2[[#This Row],[Min_Temperature(°C)]]="",_xlfn.XLOOKUP(Table2[[#This Row],[State]],'pivot tables'!$T$2:$T$33,'pivot tables'!$W$2:$W$33),Table2[[#This Row],[Min_Temperature(°C)]])</f>
        <v>19.462</v>
      </c>
    </row>
    <row r="490" spans="1:25" x14ac:dyDescent="0.3">
      <c r="A490" s="5" t="s">
        <v>22</v>
      </c>
      <c r="B490" s="4">
        <v>2018</v>
      </c>
      <c r="C490" s="5" t="s">
        <v>27</v>
      </c>
      <c r="D490" s="5" t="str">
        <f>PROPER(TRIM(Table2[[#This Row],[Season]]))</f>
        <v>Rabi</v>
      </c>
      <c r="E490" s="5" t="str">
        <f>IF(Table2[[#This Row],[Season]]="",_xlfn.XLOOKUP(Table2[[#This Row],[State]],'pivot tables'!$F$3:$F$33,'pivot tables'!$G$3:$G$33),Table2[[#This Row],[Season]])</f>
        <v>Rabi</v>
      </c>
      <c r="F490" s="5" t="s">
        <v>80</v>
      </c>
      <c r="G490" s="16">
        <v>21676</v>
      </c>
      <c r="H490" s="16">
        <f>IF(Table2[[#This Row],[Area(hectare)]]="",IFERROR(Table2[[#This Row],[Production(Tones)]]/Table2[[#This Row],[Yield blanks]],""),Table2[[#This Row],[Area(hectare)]])</f>
        <v>21676</v>
      </c>
      <c r="I490" s="16"/>
      <c r="J490" s="16">
        <f>IF(Table2[[#This Row],[Production(Tones)]]="",Table2[[#This Row],[Area Blanks]]*Table2[[#This Row],[Yield]],Table2[[#This Row],[Production(Tones)]])</f>
        <v>75562.536000000007</v>
      </c>
      <c r="K490" s="13">
        <v>986.2</v>
      </c>
      <c r="L490" s="13">
        <f>IF(Table2[[#This Row],[Annual_Rainfall(mm)]]="",_xlfn.XLOOKUP(Table2[[#This Row],[State]],'pivot tables'!$J$3:$J$32,'pivot tables'!$K$3:$K$32),Table2[[#This Row],[Annual_Rainfall(mm)]])</f>
        <v>986.2</v>
      </c>
      <c r="M490" s="13" t="str">
        <f>Table2[[#This Row],[Crop]]&amp;Table2[[#This Row],[State]]</f>
        <v>RagiTamil Nadu</v>
      </c>
      <c r="N490" s="13">
        <v>3515847.2</v>
      </c>
      <c r="O490" s="13">
        <f>IF(Table2[[#This Row],[Fertilizer(kg)]]="",_xlfn.XLOOKUP(Table2[[#This Row],[crop&amp;state]],'pivot tables'!$O$3:$O$151,'pivot tables'!$P$3:$P$151),Table2[[#This Row],[Fertilizer(kg)]])</f>
        <v>3515847.2</v>
      </c>
      <c r="P490" s="13">
        <v>7586.6</v>
      </c>
      <c r="Q490" s="13">
        <f>IF(Table2[[#This Row],[Pesticide(kg)]]="",_xlfn.XLOOKUP(Table2[[#This Row],[crop&amp;state]],'pivot tables'!$O$3:$O$151,'pivot tables'!$Q$3:$Q$151),Table2[[#This Row],[Pesticide(kg)]])</f>
        <v>7586.6</v>
      </c>
      <c r="R490" s="13">
        <v>3.4860000000000002</v>
      </c>
      <c r="S490" s="13">
        <f>IF(Table2[[#This Row],[Yield]]="",IFERROR(Table2[[#This Row],[Production(Tones)]]/Table2[[#This Row],[Area(hectare)]],""),Table2[[#This Row],[Yield]])</f>
        <v>3.4860000000000002</v>
      </c>
      <c r="T490" s="13">
        <v>27.545999999999999</v>
      </c>
      <c r="U490" s="13">
        <f>IF(Table2[[#This Row],[Avg_Temperature(°C)]]="",IFERROR((Table2[[#This Row],[Max_Temperature(°C)]]+Table2[[#This Row],[Min_Temperature(°C)]])/2,""),Table2[[#This Row],[Avg_Temperature(°C)]])</f>
        <v>27.545999999999999</v>
      </c>
      <c r="V490" s="13">
        <v>37.241</v>
      </c>
      <c r="W490" s="13">
        <f>IF(Table2[[#This Row],[Max_Temperature(°C)]]="",_xlfn.XLOOKUP(Table2[[#This Row],[State]],'pivot tables'!$T$2:$T$33,'pivot tables'!$V$2:$V$33),Table2[[#This Row],[Max_Temperature(°C)]])</f>
        <v>37.241</v>
      </c>
      <c r="X490" s="13">
        <v>19.462</v>
      </c>
      <c r="Y490" s="31">
        <f>IF(Table2[[#This Row],[Min_Temperature(°C)]]="",_xlfn.XLOOKUP(Table2[[#This Row],[State]],'pivot tables'!$T$2:$T$33,'pivot tables'!$W$2:$W$33),Table2[[#This Row],[Min_Temperature(°C)]])</f>
        <v>19.462</v>
      </c>
    </row>
    <row r="491" spans="1:25" x14ac:dyDescent="0.3">
      <c r="A491" s="5" t="s">
        <v>13</v>
      </c>
      <c r="B491" s="4">
        <v>2018</v>
      </c>
      <c r="C491" s="5" t="s">
        <v>176</v>
      </c>
      <c r="D491" s="5" t="str">
        <f>PROPER(TRIM(Table2[[#This Row],[Season]]))</f>
        <v>Autumn</v>
      </c>
      <c r="E491" s="5" t="str">
        <f>IF(Table2[[#This Row],[Season]]="",_xlfn.XLOOKUP(Table2[[#This Row],[State]],'pivot tables'!$F$3:$F$33,'pivot tables'!$G$3:$G$33),Table2[[#This Row],[Season]])</f>
        <v>Autumn</v>
      </c>
      <c r="F491" s="5" t="s">
        <v>80</v>
      </c>
      <c r="G491" s="16">
        <v>279647</v>
      </c>
      <c r="H491" s="16">
        <f>IF(Table2[[#This Row],[Area(hectare)]]="",IFERROR(Table2[[#This Row],[Production(Tones)]]/Table2[[#This Row],[Yield blanks]],""),Table2[[#This Row],[Area(hectare)]])</f>
        <v>279647</v>
      </c>
      <c r="I491" s="16">
        <v>1198496</v>
      </c>
      <c r="J491" s="16">
        <f>IF(Table2[[#This Row],[Production(Tones)]]="",Table2[[#This Row],[Area Blanks]]*Table2[[#This Row],[Yield]],Table2[[#This Row],[Production(Tones)]])</f>
        <v>1198496</v>
      </c>
      <c r="K491" s="13">
        <v>986.2</v>
      </c>
      <c r="L491" s="13">
        <f>IF(Table2[[#This Row],[Annual_Rainfall(mm)]]="",_xlfn.XLOOKUP(Table2[[#This Row],[State]],'pivot tables'!$J$3:$J$32,'pivot tables'!$K$3:$K$32),Table2[[#This Row],[Annual_Rainfall(mm)]])</f>
        <v>986.2</v>
      </c>
      <c r="M491" s="13" t="str">
        <f>Table2[[#This Row],[Crop]]&amp;Table2[[#This Row],[State]]</f>
        <v>RiceTamil Nadu</v>
      </c>
      <c r="N491" s="13">
        <v>45358743.399999999</v>
      </c>
      <c r="O491" s="13">
        <f>IF(Table2[[#This Row],[Fertilizer(kg)]]="",_xlfn.XLOOKUP(Table2[[#This Row],[crop&amp;state]],'pivot tables'!$O$3:$O$151,'pivot tables'!$P$3:$P$151),Table2[[#This Row],[Fertilizer(kg)]])</f>
        <v>45358743.399999999</v>
      </c>
      <c r="P491" s="13"/>
      <c r="Q491" s="13">
        <f>IF(Table2[[#This Row],[Pesticide(kg)]]="",_xlfn.XLOOKUP(Table2[[#This Row],[crop&amp;state]],'pivot tables'!$O$3:$O$151,'pivot tables'!$Q$3:$Q$151),Table2[[#This Row],[Pesticide(kg)]])</f>
        <v>375394.19214285712</v>
      </c>
      <c r="R491" s="13">
        <v>4.1849999999999996</v>
      </c>
      <c r="S491" s="13">
        <f>IF(Table2[[#This Row],[Yield]]="",IFERROR(Table2[[#This Row],[Production(Tones)]]/Table2[[#This Row],[Area(hectare)]],""),Table2[[#This Row],[Yield]])</f>
        <v>4.1849999999999996</v>
      </c>
      <c r="T491" s="13">
        <v>27.545999999999999</v>
      </c>
      <c r="U491" s="13">
        <f>IF(Table2[[#This Row],[Avg_Temperature(°C)]]="",IFERROR((Table2[[#This Row],[Max_Temperature(°C)]]+Table2[[#This Row],[Min_Temperature(°C)]])/2,""),Table2[[#This Row],[Avg_Temperature(°C)]])</f>
        <v>27.545999999999999</v>
      </c>
      <c r="V491" s="13">
        <v>37.241</v>
      </c>
      <c r="W491" s="13">
        <f>IF(Table2[[#This Row],[Max_Temperature(°C)]]="",_xlfn.XLOOKUP(Table2[[#This Row],[State]],'pivot tables'!$T$2:$T$33,'pivot tables'!$V$2:$V$33),Table2[[#This Row],[Max_Temperature(°C)]])</f>
        <v>37.241</v>
      </c>
      <c r="X491" s="13">
        <v>19.462</v>
      </c>
      <c r="Y491" s="31">
        <f>IF(Table2[[#This Row],[Min_Temperature(°C)]]="",_xlfn.XLOOKUP(Table2[[#This Row],[State]],'pivot tables'!$T$2:$T$33,'pivot tables'!$W$2:$W$33),Table2[[#This Row],[Min_Temperature(°C)]])</f>
        <v>19.462</v>
      </c>
    </row>
    <row r="492" spans="1:25" x14ac:dyDescent="0.3">
      <c r="A492" s="5" t="s">
        <v>13</v>
      </c>
      <c r="B492" s="4">
        <v>2018</v>
      </c>
      <c r="C492" s="5" t="s">
        <v>706</v>
      </c>
      <c r="D492" s="5" t="str">
        <f>PROPER(TRIM(Table2[[#This Row],[Season]]))</f>
        <v/>
      </c>
      <c r="E492" s="5" t="str">
        <f>IF(Table2[[#This Row],[Season]]="",_xlfn.XLOOKUP(Table2[[#This Row],[State]],'pivot tables'!$F$3:$F$33,'pivot tables'!$G$3:$G$33),Table2[[#This Row],[Season]])</f>
        <v>Kharif</v>
      </c>
      <c r="F492" s="5" t="s">
        <v>80</v>
      </c>
      <c r="G492" s="16">
        <v>236904</v>
      </c>
      <c r="H492" s="16">
        <f>IF(Table2[[#This Row],[Area(hectare)]]="",IFERROR(Table2[[#This Row],[Production(Tones)]]/Table2[[#This Row],[Yield blanks]],""),Table2[[#This Row],[Area(hectare)]])</f>
        <v>236904</v>
      </c>
      <c r="I492" s="16">
        <v>992095</v>
      </c>
      <c r="J492" s="16">
        <f>IF(Table2[[#This Row],[Production(Tones)]]="",Table2[[#This Row],[Area Blanks]]*Table2[[#This Row],[Yield]],Table2[[#This Row],[Production(Tones)]])</f>
        <v>992095</v>
      </c>
      <c r="K492" s="13">
        <v>986.2</v>
      </c>
      <c r="L492" s="13">
        <f>IF(Table2[[#This Row],[Annual_Rainfall(mm)]]="",_xlfn.XLOOKUP(Table2[[#This Row],[State]],'pivot tables'!$J$3:$J$32,'pivot tables'!$K$3:$K$32),Table2[[#This Row],[Annual_Rainfall(mm)]])</f>
        <v>986.2</v>
      </c>
      <c r="M492" s="13" t="str">
        <f>Table2[[#This Row],[Crop]]&amp;Table2[[#This Row],[State]]</f>
        <v>RiceTamil Nadu</v>
      </c>
      <c r="N492" s="13">
        <v>38425828.799999997</v>
      </c>
      <c r="O492" s="13">
        <f>IF(Table2[[#This Row],[Fertilizer(kg)]]="",_xlfn.XLOOKUP(Table2[[#This Row],[crop&amp;state]],'pivot tables'!$O$3:$O$151,'pivot tables'!$P$3:$P$151),Table2[[#This Row],[Fertilizer(kg)]])</f>
        <v>38425828.799999997</v>
      </c>
      <c r="P492" s="13">
        <v>82916.399999999994</v>
      </c>
      <c r="Q492" s="13">
        <f>IF(Table2[[#This Row],[Pesticide(kg)]]="",_xlfn.XLOOKUP(Table2[[#This Row],[crop&amp;state]],'pivot tables'!$O$3:$O$151,'pivot tables'!$Q$3:$Q$151),Table2[[#This Row],[Pesticide(kg)]])</f>
        <v>82916.399999999994</v>
      </c>
      <c r="R492" s="13">
        <v>3.9969999999999999</v>
      </c>
      <c r="S492" s="13">
        <f>IF(Table2[[#This Row],[Yield]]="",IFERROR(Table2[[#This Row],[Production(Tones)]]/Table2[[#This Row],[Area(hectare)]],""),Table2[[#This Row],[Yield]])</f>
        <v>3.9969999999999999</v>
      </c>
      <c r="T492" s="13">
        <v>27.545999999999999</v>
      </c>
      <c r="U492" s="13">
        <f>IF(Table2[[#This Row],[Avg_Temperature(°C)]]="",IFERROR((Table2[[#This Row],[Max_Temperature(°C)]]+Table2[[#This Row],[Min_Temperature(°C)]])/2,""),Table2[[#This Row],[Avg_Temperature(°C)]])</f>
        <v>27.545999999999999</v>
      </c>
      <c r="V492" s="13">
        <v>37.241</v>
      </c>
      <c r="W492" s="13">
        <f>IF(Table2[[#This Row],[Max_Temperature(°C)]]="",_xlfn.XLOOKUP(Table2[[#This Row],[State]],'pivot tables'!$T$2:$T$33,'pivot tables'!$V$2:$V$33),Table2[[#This Row],[Max_Temperature(°C)]])</f>
        <v>37.241</v>
      </c>
      <c r="X492" s="13">
        <v>19.462</v>
      </c>
      <c r="Y492" s="31">
        <f>IF(Table2[[#This Row],[Min_Temperature(°C)]]="",_xlfn.XLOOKUP(Table2[[#This Row],[State]],'pivot tables'!$T$2:$T$33,'pivot tables'!$W$2:$W$33),Table2[[#This Row],[Min_Temperature(°C)]])</f>
        <v>19.462</v>
      </c>
    </row>
    <row r="493" spans="1:25" x14ac:dyDescent="0.3">
      <c r="A493" s="5" t="s">
        <v>13</v>
      </c>
      <c r="B493" s="4">
        <v>2018</v>
      </c>
      <c r="C493" s="5" t="s">
        <v>324</v>
      </c>
      <c r="D493" s="5" t="str">
        <f>PROPER(TRIM(Table2[[#This Row],[Season]]))</f>
        <v>Winter</v>
      </c>
      <c r="E493" s="5" t="str">
        <f>IF(Table2[[#This Row],[Season]]="",_xlfn.XLOOKUP(Table2[[#This Row],[State]],'pivot tables'!$F$3:$F$33,'pivot tables'!$G$3:$G$33),Table2[[#This Row],[Season]])</f>
        <v>Winter</v>
      </c>
      <c r="F493" s="5" t="s">
        <v>80</v>
      </c>
      <c r="G493" s="16">
        <v>1204714</v>
      </c>
      <c r="H493" s="16">
        <f>IF(Table2[[#This Row],[Area(hectare)]]="",IFERROR(Table2[[#This Row],[Production(Tones)]]/Table2[[#This Row],[Yield blanks]],""),Table2[[#This Row],[Area(hectare)]])</f>
        <v>1204714</v>
      </c>
      <c r="I493" s="16">
        <v>3940959</v>
      </c>
      <c r="J493" s="16">
        <f>IF(Table2[[#This Row],[Production(Tones)]]="",Table2[[#This Row],[Area Blanks]]*Table2[[#This Row],[Yield]],Table2[[#This Row],[Production(Tones)]])</f>
        <v>3940959</v>
      </c>
      <c r="K493" s="13">
        <v>986.2</v>
      </c>
      <c r="L493" s="13">
        <f>IF(Table2[[#This Row],[Annual_Rainfall(mm)]]="",_xlfn.XLOOKUP(Table2[[#This Row],[State]],'pivot tables'!$J$3:$J$32,'pivot tables'!$K$3:$K$32),Table2[[#This Row],[Annual_Rainfall(mm)]])</f>
        <v>986.2</v>
      </c>
      <c r="M493" s="13" t="str">
        <f>Table2[[#This Row],[Crop]]&amp;Table2[[#This Row],[State]]</f>
        <v>RiceTamil Nadu</v>
      </c>
      <c r="N493" s="13">
        <v>195404610.80000001</v>
      </c>
      <c r="O493" s="13">
        <f>IF(Table2[[#This Row],[Fertilizer(kg)]]="",_xlfn.XLOOKUP(Table2[[#This Row],[crop&amp;state]],'pivot tables'!$O$3:$O$151,'pivot tables'!$P$3:$P$151),Table2[[#This Row],[Fertilizer(kg)]])</f>
        <v>195404610.80000001</v>
      </c>
      <c r="P493" s="13"/>
      <c r="Q493" s="13">
        <f>IF(Table2[[#This Row],[Pesticide(kg)]]="",_xlfn.XLOOKUP(Table2[[#This Row],[crop&amp;state]],'pivot tables'!$O$3:$O$151,'pivot tables'!$Q$3:$Q$151),Table2[[#This Row],[Pesticide(kg)]])</f>
        <v>375394.19214285712</v>
      </c>
      <c r="R493" s="13">
        <v>3.7490000000000001</v>
      </c>
      <c r="S493" s="13">
        <f>IF(Table2[[#This Row],[Yield]]="",IFERROR(Table2[[#This Row],[Production(Tones)]]/Table2[[#This Row],[Area(hectare)]],""),Table2[[#This Row],[Yield]])</f>
        <v>3.7490000000000001</v>
      </c>
      <c r="T493" s="13">
        <v>27.545999999999999</v>
      </c>
      <c r="U493" s="13">
        <f>IF(Table2[[#This Row],[Avg_Temperature(°C)]]="",IFERROR((Table2[[#This Row],[Max_Temperature(°C)]]+Table2[[#This Row],[Min_Temperature(°C)]])/2,""),Table2[[#This Row],[Avg_Temperature(°C)]])</f>
        <v>27.545999999999999</v>
      </c>
      <c r="V493" s="13">
        <v>37.241</v>
      </c>
      <c r="W493" s="13">
        <f>IF(Table2[[#This Row],[Max_Temperature(°C)]]="",_xlfn.XLOOKUP(Table2[[#This Row],[State]],'pivot tables'!$T$2:$T$33,'pivot tables'!$V$2:$V$33),Table2[[#This Row],[Max_Temperature(°C)]])</f>
        <v>37.241</v>
      </c>
      <c r="X493" s="13">
        <v>19.462</v>
      </c>
      <c r="Y493" s="31">
        <f>IF(Table2[[#This Row],[Min_Temperature(°C)]]="",_xlfn.XLOOKUP(Table2[[#This Row],[State]],'pivot tables'!$T$2:$T$33,'pivot tables'!$W$2:$W$33),Table2[[#This Row],[Min_Temperature(°C)]])</f>
        <v>19.462</v>
      </c>
    </row>
    <row r="494" spans="1:25" x14ac:dyDescent="0.3">
      <c r="A494" s="5" t="s">
        <v>18</v>
      </c>
      <c r="B494" s="4">
        <v>2018</v>
      </c>
      <c r="C494" s="5" t="s">
        <v>705</v>
      </c>
      <c r="D494" s="5" t="str">
        <f>PROPER(TRIM(Table2[[#This Row],[Season]]))</f>
        <v>Whole Year</v>
      </c>
      <c r="E494" s="5" t="str">
        <f>IF(Table2[[#This Row],[Season]]="",_xlfn.XLOOKUP(Table2[[#This Row],[State]],'pivot tables'!$F$3:$F$33,'pivot tables'!$G$3:$G$33),Table2[[#This Row],[Season]])</f>
        <v>Whole Year</v>
      </c>
      <c r="F494" s="5" t="s">
        <v>80</v>
      </c>
      <c r="G494" s="16">
        <v>166415</v>
      </c>
      <c r="H494" s="16">
        <f>IF(Table2[[#This Row],[Area(hectare)]]="",IFERROR(Table2[[#This Row],[Production(Tones)]]/Table2[[#This Row],[Yield blanks]],""),Table2[[#This Row],[Area(hectare)]])</f>
        <v>166415</v>
      </c>
      <c r="I494" s="16">
        <v>17096330</v>
      </c>
      <c r="J494" s="16">
        <f>IF(Table2[[#This Row],[Production(Tones)]]="",Table2[[#This Row],[Area Blanks]]*Table2[[#This Row],[Yield]],Table2[[#This Row],[Production(Tones)]])</f>
        <v>17096330</v>
      </c>
      <c r="K494" s="13">
        <v>986.2</v>
      </c>
      <c r="L494" s="13">
        <f>IF(Table2[[#This Row],[Annual_Rainfall(mm)]]="",_xlfn.XLOOKUP(Table2[[#This Row],[State]],'pivot tables'!$J$3:$J$32,'pivot tables'!$K$3:$K$32),Table2[[#This Row],[Annual_Rainfall(mm)]])</f>
        <v>986.2</v>
      </c>
      <c r="M494" s="13" t="str">
        <f>Table2[[#This Row],[Crop]]&amp;Table2[[#This Row],[State]]</f>
        <v>SugarcaneTamil Nadu</v>
      </c>
      <c r="N494" s="13">
        <v>26992513</v>
      </c>
      <c r="O494" s="13">
        <f>IF(Table2[[#This Row],[Fertilizer(kg)]]="",_xlfn.XLOOKUP(Table2[[#This Row],[crop&amp;state]],'pivot tables'!$O$3:$O$151,'pivot tables'!$P$3:$P$151),Table2[[#This Row],[Fertilizer(kg)]])</f>
        <v>26992513</v>
      </c>
      <c r="P494" s="13">
        <v>58245.25</v>
      </c>
      <c r="Q494" s="13">
        <f>IF(Table2[[#This Row],[Pesticide(kg)]]="",_xlfn.XLOOKUP(Table2[[#This Row],[crop&amp;state]],'pivot tables'!$O$3:$O$151,'pivot tables'!$Q$3:$Q$151),Table2[[#This Row],[Pesticide(kg)]])</f>
        <v>58245.25</v>
      </c>
      <c r="R494" s="13">
        <v>99.341999999999999</v>
      </c>
      <c r="S494" s="13">
        <f>IF(Table2[[#This Row],[Yield]]="",IFERROR(Table2[[#This Row],[Production(Tones)]]/Table2[[#This Row],[Area(hectare)]],""),Table2[[#This Row],[Yield]])</f>
        <v>99.341999999999999</v>
      </c>
      <c r="T494" s="13">
        <v>27.545999999999999</v>
      </c>
      <c r="U494" s="13">
        <f>IF(Table2[[#This Row],[Avg_Temperature(°C)]]="",IFERROR((Table2[[#This Row],[Max_Temperature(°C)]]+Table2[[#This Row],[Min_Temperature(°C)]])/2,""),Table2[[#This Row],[Avg_Temperature(°C)]])</f>
        <v>27.545999999999999</v>
      </c>
      <c r="V494" s="13">
        <v>37.241</v>
      </c>
      <c r="W494" s="13">
        <f>IF(Table2[[#This Row],[Max_Temperature(°C)]]="",_xlfn.XLOOKUP(Table2[[#This Row],[State]],'pivot tables'!$T$2:$T$33,'pivot tables'!$V$2:$V$33),Table2[[#This Row],[Max_Temperature(°C)]])</f>
        <v>37.241</v>
      </c>
      <c r="X494" s="13">
        <v>19.462</v>
      </c>
      <c r="Y494" s="31">
        <f>IF(Table2[[#This Row],[Min_Temperature(°C)]]="",_xlfn.XLOOKUP(Table2[[#This Row],[State]],'pivot tables'!$T$2:$T$33,'pivot tables'!$W$2:$W$33),Table2[[#This Row],[Min_Temperature(°C)]])</f>
        <v>19.462</v>
      </c>
    </row>
    <row r="495" spans="1:25" x14ac:dyDescent="0.3">
      <c r="A495" s="5" t="s">
        <v>31</v>
      </c>
      <c r="B495" s="4">
        <v>2018</v>
      </c>
      <c r="C495" s="5" t="s">
        <v>49</v>
      </c>
      <c r="D495" s="5" t="str">
        <f>PROPER(TRIM(Table2[[#This Row],[Season]]))</f>
        <v>Kharif</v>
      </c>
      <c r="E495" s="5" t="str">
        <f>IF(Table2[[#This Row],[Season]]="",_xlfn.XLOOKUP(Table2[[#This Row],[State]],'pivot tables'!$F$3:$F$33,'pivot tables'!$G$3:$G$33),Table2[[#This Row],[Season]])</f>
        <v>Kharif</v>
      </c>
      <c r="F495" s="5" t="s">
        <v>80</v>
      </c>
      <c r="G495" s="16">
        <v>486</v>
      </c>
      <c r="H495" s="16">
        <f>IF(Table2[[#This Row],[Area(hectare)]]="",IFERROR(Table2[[#This Row],[Production(Tones)]]/Table2[[#This Row],[Yield blanks]],""),Table2[[#This Row],[Area(hectare)]])</f>
        <v>486</v>
      </c>
      <c r="I495" s="16">
        <v>843</v>
      </c>
      <c r="J495" s="16">
        <f>IF(Table2[[#This Row],[Production(Tones)]]="",Table2[[#This Row],[Area Blanks]]*Table2[[#This Row],[Yield]],Table2[[#This Row],[Production(Tones)]])</f>
        <v>843</v>
      </c>
      <c r="K495" s="13">
        <v>986.2</v>
      </c>
      <c r="L495" s="13">
        <f>IF(Table2[[#This Row],[Annual_Rainfall(mm)]]="",_xlfn.XLOOKUP(Table2[[#This Row],[State]],'pivot tables'!$J$3:$J$32,'pivot tables'!$K$3:$K$32),Table2[[#This Row],[Annual_Rainfall(mm)]])</f>
        <v>986.2</v>
      </c>
      <c r="M495" s="13" t="str">
        <f>Table2[[#This Row],[Crop]]&amp;Table2[[#This Row],[State]]</f>
        <v>SunflowerTamil Nadu</v>
      </c>
      <c r="N495" s="13">
        <v>78829.2</v>
      </c>
      <c r="O495" s="13">
        <f>IF(Table2[[#This Row],[Fertilizer(kg)]]="",_xlfn.XLOOKUP(Table2[[#This Row],[crop&amp;state]],'pivot tables'!$O$3:$O$151,'pivot tables'!$P$3:$P$151),Table2[[#This Row],[Fertilizer(kg)]])</f>
        <v>78829.2</v>
      </c>
      <c r="P495" s="13">
        <v>170.1</v>
      </c>
      <c r="Q495" s="13">
        <f>IF(Table2[[#This Row],[Pesticide(kg)]]="",_xlfn.XLOOKUP(Table2[[#This Row],[crop&amp;state]],'pivot tables'!$O$3:$O$151,'pivot tables'!$Q$3:$Q$151),Table2[[#This Row],[Pesticide(kg)]])</f>
        <v>170.1</v>
      </c>
      <c r="R495" s="13">
        <v>1.78</v>
      </c>
      <c r="S495" s="13">
        <f>IF(Table2[[#This Row],[Yield]]="",IFERROR(Table2[[#This Row],[Production(Tones)]]/Table2[[#This Row],[Area(hectare)]],""),Table2[[#This Row],[Yield]])</f>
        <v>1.78</v>
      </c>
      <c r="T495" s="13">
        <v>27.545999999999999</v>
      </c>
      <c r="U495" s="13">
        <f>IF(Table2[[#This Row],[Avg_Temperature(°C)]]="",IFERROR((Table2[[#This Row],[Max_Temperature(°C)]]+Table2[[#This Row],[Min_Temperature(°C)]])/2,""),Table2[[#This Row],[Avg_Temperature(°C)]])</f>
        <v>27.545999999999999</v>
      </c>
      <c r="V495" s="13">
        <v>37.241</v>
      </c>
      <c r="W495" s="13">
        <f>IF(Table2[[#This Row],[Max_Temperature(°C)]]="",_xlfn.XLOOKUP(Table2[[#This Row],[State]],'pivot tables'!$T$2:$T$33,'pivot tables'!$V$2:$V$33),Table2[[#This Row],[Max_Temperature(°C)]])</f>
        <v>37.241</v>
      </c>
      <c r="X495" s="13">
        <v>19.462</v>
      </c>
      <c r="Y495" s="31">
        <f>IF(Table2[[#This Row],[Min_Temperature(°C)]]="",_xlfn.XLOOKUP(Table2[[#This Row],[State]],'pivot tables'!$T$2:$T$33,'pivot tables'!$W$2:$W$33),Table2[[#This Row],[Min_Temperature(°C)]])</f>
        <v>19.462</v>
      </c>
    </row>
    <row r="496" spans="1:25" x14ac:dyDescent="0.3">
      <c r="A496" s="5" t="s">
        <v>31</v>
      </c>
      <c r="B496" s="4">
        <v>2018</v>
      </c>
      <c r="C496" s="5" t="s">
        <v>27</v>
      </c>
      <c r="D496" s="5" t="str">
        <f>PROPER(TRIM(Table2[[#This Row],[Season]]))</f>
        <v>Rabi</v>
      </c>
      <c r="E496" s="5" t="str">
        <f>IF(Table2[[#This Row],[Season]]="",_xlfn.XLOOKUP(Table2[[#This Row],[State]],'pivot tables'!$F$3:$F$33,'pivot tables'!$G$3:$G$33),Table2[[#This Row],[Season]])</f>
        <v>Rabi</v>
      </c>
      <c r="F496" s="5" t="s">
        <v>80</v>
      </c>
      <c r="G496" s="16">
        <v>4556</v>
      </c>
      <c r="H496" s="16">
        <f>IF(Table2[[#This Row],[Area(hectare)]]="",IFERROR(Table2[[#This Row],[Production(Tones)]]/Table2[[#This Row],[Yield blanks]],""),Table2[[#This Row],[Area(hectare)]])</f>
        <v>4556</v>
      </c>
      <c r="I496" s="16">
        <v>2630</v>
      </c>
      <c r="J496" s="16">
        <f>IF(Table2[[#This Row],[Production(Tones)]]="",Table2[[#This Row],[Area Blanks]]*Table2[[#This Row],[Yield]],Table2[[#This Row],[Production(Tones)]])</f>
        <v>2630</v>
      </c>
      <c r="K496" s="13">
        <v>986.2</v>
      </c>
      <c r="L496" s="13">
        <f>IF(Table2[[#This Row],[Annual_Rainfall(mm)]]="",_xlfn.XLOOKUP(Table2[[#This Row],[State]],'pivot tables'!$J$3:$J$32,'pivot tables'!$K$3:$K$32),Table2[[#This Row],[Annual_Rainfall(mm)]])</f>
        <v>986.2</v>
      </c>
      <c r="M496" s="13" t="str">
        <f>Table2[[#This Row],[Crop]]&amp;Table2[[#This Row],[State]]</f>
        <v>SunflowerTamil Nadu</v>
      </c>
      <c r="N496" s="13">
        <v>738983.2</v>
      </c>
      <c r="O496" s="13">
        <f>IF(Table2[[#This Row],[Fertilizer(kg)]]="",_xlfn.XLOOKUP(Table2[[#This Row],[crop&amp;state]],'pivot tables'!$O$3:$O$151,'pivot tables'!$P$3:$P$151),Table2[[#This Row],[Fertilizer(kg)]])</f>
        <v>738983.2</v>
      </c>
      <c r="P496" s="13">
        <v>1594.6</v>
      </c>
      <c r="Q496" s="13">
        <f>IF(Table2[[#This Row],[Pesticide(kg)]]="",_xlfn.XLOOKUP(Table2[[#This Row],[crop&amp;state]],'pivot tables'!$O$3:$O$151,'pivot tables'!$Q$3:$Q$151),Table2[[#This Row],[Pesticide(kg)]])</f>
        <v>1594.6</v>
      </c>
      <c r="R496" s="13"/>
      <c r="S496" s="13">
        <f>IF(Table2[[#This Row],[Yield]]="",IFERROR(Table2[[#This Row],[Production(Tones)]]/Table2[[#This Row],[Area(hectare)]],""),Table2[[#This Row],[Yield]])</f>
        <v>0.577260755048288</v>
      </c>
      <c r="T496" s="13">
        <v>27.545999999999999</v>
      </c>
      <c r="U496" s="13">
        <f>IF(Table2[[#This Row],[Avg_Temperature(°C)]]="",IFERROR((Table2[[#This Row],[Max_Temperature(°C)]]+Table2[[#This Row],[Min_Temperature(°C)]])/2,""),Table2[[#This Row],[Avg_Temperature(°C)]])</f>
        <v>27.545999999999999</v>
      </c>
      <c r="V496" s="13">
        <v>37.241</v>
      </c>
      <c r="W496" s="13">
        <f>IF(Table2[[#This Row],[Max_Temperature(°C)]]="",_xlfn.XLOOKUP(Table2[[#This Row],[State]],'pivot tables'!$T$2:$T$33,'pivot tables'!$V$2:$V$33),Table2[[#This Row],[Max_Temperature(°C)]])</f>
        <v>37.241</v>
      </c>
      <c r="X496" s="13">
        <v>19.462</v>
      </c>
      <c r="Y496" s="31">
        <f>IF(Table2[[#This Row],[Min_Temperature(°C)]]="",_xlfn.XLOOKUP(Table2[[#This Row],[State]],'pivot tables'!$T$2:$T$33,'pivot tables'!$W$2:$W$33),Table2[[#This Row],[Min_Temperature(°C)]])</f>
        <v>19.462</v>
      </c>
    </row>
    <row r="497" spans="1:25" x14ac:dyDescent="0.3">
      <c r="A497" s="5" t="s">
        <v>32</v>
      </c>
      <c r="B497" s="4">
        <v>2018</v>
      </c>
      <c r="C497" s="5" t="s">
        <v>706</v>
      </c>
      <c r="D497" s="5" t="str">
        <f>PROPER(TRIM(Table2[[#This Row],[Season]]))</f>
        <v/>
      </c>
      <c r="E497" s="5" t="str">
        <f>IF(Table2[[#This Row],[Season]]="",_xlfn.XLOOKUP(Table2[[#This Row],[State]],'pivot tables'!$F$3:$F$33,'pivot tables'!$G$3:$G$33),Table2[[#This Row],[Season]])</f>
        <v>Kharif</v>
      </c>
      <c r="F497" s="5" t="s">
        <v>80</v>
      </c>
      <c r="G497" s="16">
        <v>44495</v>
      </c>
      <c r="H497" s="16">
        <f>IF(Table2[[#This Row],[Area(hectare)]]="",IFERROR(Table2[[#This Row],[Production(Tones)]]/Table2[[#This Row],[Yield blanks]],""),Table2[[#This Row],[Area(hectare)]])</f>
        <v>44495</v>
      </c>
      <c r="I497" s="16">
        <v>33810</v>
      </c>
      <c r="J497" s="16">
        <f>IF(Table2[[#This Row],[Production(Tones)]]="",Table2[[#This Row],[Area Blanks]]*Table2[[#This Row],[Yield]],Table2[[#This Row],[Production(Tones)]])</f>
        <v>33810</v>
      </c>
      <c r="K497" s="13">
        <v>986.2</v>
      </c>
      <c r="L497" s="13">
        <f>IF(Table2[[#This Row],[Annual_Rainfall(mm)]]="",_xlfn.XLOOKUP(Table2[[#This Row],[State]],'pivot tables'!$J$3:$J$32,'pivot tables'!$K$3:$K$32),Table2[[#This Row],[Annual_Rainfall(mm)]])</f>
        <v>986.2</v>
      </c>
      <c r="M497" s="13" t="str">
        <f>Table2[[#This Row],[Crop]]&amp;Table2[[#This Row],[State]]</f>
        <v>UradTamil Nadu</v>
      </c>
      <c r="N497" s="13">
        <v>7217089</v>
      </c>
      <c r="O497" s="13">
        <f>IF(Table2[[#This Row],[Fertilizer(kg)]]="",_xlfn.XLOOKUP(Table2[[#This Row],[crop&amp;state]],'pivot tables'!$O$3:$O$151,'pivot tables'!$P$3:$P$151),Table2[[#This Row],[Fertilizer(kg)]])</f>
        <v>7217089</v>
      </c>
      <c r="P497" s="13">
        <v>15573.25</v>
      </c>
      <c r="Q497" s="13">
        <f>IF(Table2[[#This Row],[Pesticide(kg)]]="",_xlfn.XLOOKUP(Table2[[#This Row],[crop&amp;state]],'pivot tables'!$O$3:$O$151,'pivot tables'!$Q$3:$Q$151),Table2[[#This Row],[Pesticide(kg)]])</f>
        <v>15573.25</v>
      </c>
      <c r="R497" s="13">
        <v>0.77700000000000002</v>
      </c>
      <c r="S497" s="13">
        <f>IF(Table2[[#This Row],[Yield]]="",IFERROR(Table2[[#This Row],[Production(Tones)]]/Table2[[#This Row],[Area(hectare)]],""),Table2[[#This Row],[Yield]])</f>
        <v>0.77700000000000002</v>
      </c>
      <c r="T497" s="13">
        <v>27.545999999999999</v>
      </c>
      <c r="U497" s="13">
        <f>IF(Table2[[#This Row],[Avg_Temperature(°C)]]="",IFERROR((Table2[[#This Row],[Max_Temperature(°C)]]+Table2[[#This Row],[Min_Temperature(°C)]])/2,""),Table2[[#This Row],[Avg_Temperature(°C)]])</f>
        <v>27.545999999999999</v>
      </c>
      <c r="V497" s="13">
        <v>37.241</v>
      </c>
      <c r="W497" s="13">
        <f>IF(Table2[[#This Row],[Max_Temperature(°C)]]="",_xlfn.XLOOKUP(Table2[[#This Row],[State]],'pivot tables'!$T$2:$T$33,'pivot tables'!$V$2:$V$33),Table2[[#This Row],[Max_Temperature(°C)]])</f>
        <v>37.241</v>
      </c>
      <c r="X497" s="13">
        <v>19.462</v>
      </c>
      <c r="Y497" s="31">
        <f>IF(Table2[[#This Row],[Min_Temperature(°C)]]="",_xlfn.XLOOKUP(Table2[[#This Row],[State]],'pivot tables'!$T$2:$T$33,'pivot tables'!$W$2:$W$33),Table2[[#This Row],[Min_Temperature(°C)]])</f>
        <v>19.462</v>
      </c>
    </row>
    <row r="498" spans="1:25" x14ac:dyDescent="0.3">
      <c r="A498" s="5" t="s">
        <v>32</v>
      </c>
      <c r="B498" s="4">
        <v>2018</v>
      </c>
      <c r="C498" s="5" t="s">
        <v>27</v>
      </c>
      <c r="D498" s="5" t="str">
        <f>PROPER(TRIM(Table2[[#This Row],[Season]]))</f>
        <v>Rabi</v>
      </c>
      <c r="E498" s="5" t="str">
        <f>IF(Table2[[#This Row],[Season]]="",_xlfn.XLOOKUP(Table2[[#This Row],[State]],'pivot tables'!$F$3:$F$33,'pivot tables'!$G$3:$G$33),Table2[[#This Row],[Season]])</f>
        <v>Rabi</v>
      </c>
      <c r="F498" s="5" t="s">
        <v>80</v>
      </c>
      <c r="G498" s="16">
        <v>396479</v>
      </c>
      <c r="H498" s="16">
        <f>IF(Table2[[#This Row],[Area(hectare)]]="",IFERROR(Table2[[#This Row],[Production(Tones)]]/Table2[[#This Row],[Yield blanks]],""),Table2[[#This Row],[Area(hectare)]])</f>
        <v>396479</v>
      </c>
      <c r="I498" s="16">
        <v>240497</v>
      </c>
      <c r="J498" s="16">
        <f>IF(Table2[[#This Row],[Production(Tones)]]="",Table2[[#This Row],[Area Blanks]]*Table2[[#This Row],[Yield]],Table2[[#This Row],[Production(Tones)]])</f>
        <v>240497</v>
      </c>
      <c r="K498" s="13">
        <v>986.2</v>
      </c>
      <c r="L498" s="13">
        <f>IF(Table2[[#This Row],[Annual_Rainfall(mm)]]="",_xlfn.XLOOKUP(Table2[[#This Row],[State]],'pivot tables'!$J$3:$J$32,'pivot tables'!$K$3:$K$32),Table2[[#This Row],[Annual_Rainfall(mm)]])</f>
        <v>986.2</v>
      </c>
      <c r="M498" s="13" t="str">
        <f>Table2[[#This Row],[Crop]]&amp;Table2[[#This Row],[State]]</f>
        <v>UradTamil Nadu</v>
      </c>
      <c r="N498" s="13">
        <v>64308893.799999997</v>
      </c>
      <c r="O498" s="13">
        <f>IF(Table2[[#This Row],[Fertilizer(kg)]]="",_xlfn.XLOOKUP(Table2[[#This Row],[crop&amp;state]],'pivot tables'!$O$3:$O$151,'pivot tables'!$P$3:$P$151),Table2[[#This Row],[Fertilizer(kg)]])</f>
        <v>64308893.799999997</v>
      </c>
      <c r="P498" s="13">
        <v>138767.65</v>
      </c>
      <c r="Q498" s="13">
        <f>IF(Table2[[#This Row],[Pesticide(kg)]]="",_xlfn.XLOOKUP(Table2[[#This Row],[crop&amp;state]],'pivot tables'!$O$3:$O$151,'pivot tables'!$Q$3:$Q$151),Table2[[#This Row],[Pesticide(kg)]])</f>
        <v>138767.65</v>
      </c>
      <c r="R498" s="13">
        <v>0.60699999999999998</v>
      </c>
      <c r="S498" s="13">
        <f>IF(Table2[[#This Row],[Yield]]="",IFERROR(Table2[[#This Row],[Production(Tones)]]/Table2[[#This Row],[Area(hectare)]],""),Table2[[#This Row],[Yield]])</f>
        <v>0.60699999999999998</v>
      </c>
      <c r="T498" s="13">
        <v>27.545999999999999</v>
      </c>
      <c r="U498" s="13">
        <f>IF(Table2[[#This Row],[Avg_Temperature(°C)]]="",IFERROR((Table2[[#This Row],[Max_Temperature(°C)]]+Table2[[#This Row],[Min_Temperature(°C)]])/2,""),Table2[[#This Row],[Avg_Temperature(°C)]])</f>
        <v>27.545999999999999</v>
      </c>
      <c r="V498" s="13">
        <v>37.241</v>
      </c>
      <c r="W498" s="13">
        <f>IF(Table2[[#This Row],[Max_Temperature(°C)]]="",_xlfn.XLOOKUP(Table2[[#This Row],[State]],'pivot tables'!$T$2:$T$33,'pivot tables'!$V$2:$V$33),Table2[[#This Row],[Max_Temperature(°C)]])</f>
        <v>37.241</v>
      </c>
      <c r="X498" s="13">
        <v>19.462</v>
      </c>
      <c r="Y498" s="31">
        <f>IF(Table2[[#This Row],[Min_Temperature(°C)]]="",_xlfn.XLOOKUP(Table2[[#This Row],[State]],'pivot tables'!$T$2:$T$33,'pivot tables'!$W$2:$W$33),Table2[[#This Row],[Min_Temperature(°C)]])</f>
        <v>19.462</v>
      </c>
    </row>
    <row r="499" spans="1:25" x14ac:dyDescent="0.3">
      <c r="A499" s="5" t="s">
        <v>22</v>
      </c>
      <c r="B499" s="4">
        <v>2019</v>
      </c>
      <c r="C499" s="5" t="s">
        <v>49</v>
      </c>
      <c r="D499" s="5" t="str">
        <f>PROPER(TRIM(Table2[[#This Row],[Season]]))</f>
        <v>Kharif</v>
      </c>
      <c r="E499" s="5" t="str">
        <f>IF(Table2[[#This Row],[Season]]="",_xlfn.XLOOKUP(Table2[[#This Row],[State]],'pivot tables'!$F$3:$F$33,'pivot tables'!$G$3:$G$33),Table2[[#This Row],[Season]])</f>
        <v>Kharif</v>
      </c>
      <c r="F499" s="5" t="s">
        <v>52</v>
      </c>
      <c r="G499" s="16"/>
      <c r="H499" s="16">
        <f>IF(Table2[[#This Row],[Area(hectare)]]="",IFERROR(Table2[[#This Row],[Production(Tones)]]/Table2[[#This Row],[Yield blanks]],""),Table2[[#This Row],[Area(hectare)]])</f>
        <v>24268.441064638784</v>
      </c>
      <c r="I499" s="16">
        <v>31913</v>
      </c>
      <c r="J499" s="16">
        <f>IF(Table2[[#This Row],[Production(Tones)]]="",Table2[[#This Row],[Area Blanks]]*Table2[[#This Row],[Yield]],Table2[[#This Row],[Production(Tones)]])</f>
        <v>31913</v>
      </c>
      <c r="K499" s="13">
        <v>899.2</v>
      </c>
      <c r="L499" s="13">
        <f>IF(Table2[[#This Row],[Annual_Rainfall(mm)]]="",_xlfn.XLOOKUP(Table2[[#This Row],[State]],'pivot tables'!$J$3:$J$32,'pivot tables'!$K$3:$K$32),Table2[[#This Row],[Annual_Rainfall(mm)]])</f>
        <v>899.2</v>
      </c>
      <c r="M499" s="13" t="str">
        <f>Table2[[#This Row],[Crop]]&amp;Table2[[#This Row],[State]]</f>
        <v>RagiAndhra Pradesh</v>
      </c>
      <c r="N499" s="13">
        <v>4407361.5999999996</v>
      </c>
      <c r="O499" s="13">
        <f>IF(Table2[[#This Row],[Fertilizer(kg)]]="",_xlfn.XLOOKUP(Table2[[#This Row],[crop&amp;state]],'pivot tables'!$O$3:$O$151,'pivot tables'!$P$3:$P$151),Table2[[#This Row],[Fertilizer(kg)]])</f>
        <v>4407361.5999999996</v>
      </c>
      <c r="P499" s="13">
        <v>9494.2000000000007</v>
      </c>
      <c r="Q499" s="13">
        <f>IF(Table2[[#This Row],[Pesticide(kg)]]="",_xlfn.XLOOKUP(Table2[[#This Row],[crop&amp;state]],'pivot tables'!$O$3:$O$151,'pivot tables'!$Q$3:$Q$151),Table2[[#This Row],[Pesticide(kg)]])</f>
        <v>9494.2000000000007</v>
      </c>
      <c r="R499" s="13">
        <v>1.3149999999999999</v>
      </c>
      <c r="S499" s="13">
        <f>IF(Table2[[#This Row],[Yield]]="",IFERROR(Table2[[#This Row],[Production(Tones)]]/Table2[[#This Row],[Area(hectare)]],""),Table2[[#This Row],[Yield]])</f>
        <v>1.3149999999999999</v>
      </c>
      <c r="T499" s="13">
        <v>28.468</v>
      </c>
      <c r="U499" s="13">
        <f>IF(Table2[[#This Row],[Avg_Temperature(°C)]]="",IFERROR((Table2[[#This Row],[Max_Temperature(°C)]]+Table2[[#This Row],[Min_Temperature(°C)]])/2,""),Table2[[#This Row],[Avg_Temperature(°C)]])</f>
        <v>28.468</v>
      </c>
      <c r="V499" s="13"/>
      <c r="W499" s="13">
        <f>IF(Table2[[#This Row],[Max_Temperature(°C)]]="",_xlfn.XLOOKUP(Table2[[#This Row],[State]],'pivot tables'!$T$2:$T$33,'pivot tables'!$V$2:$V$33),Table2[[#This Row],[Max_Temperature(°C)]])</f>
        <v>37.972936842105277</v>
      </c>
      <c r="X499" s="13">
        <v>20.684999999999999</v>
      </c>
      <c r="Y499" s="31">
        <f>IF(Table2[[#This Row],[Min_Temperature(°C)]]="",_xlfn.XLOOKUP(Table2[[#This Row],[State]],'pivot tables'!$T$2:$T$33,'pivot tables'!$W$2:$W$33),Table2[[#This Row],[Min_Temperature(°C)]])</f>
        <v>20.684999999999999</v>
      </c>
    </row>
    <row r="500" spans="1:25" x14ac:dyDescent="0.3">
      <c r="A500" s="5" t="s">
        <v>22</v>
      </c>
      <c r="B500" s="4">
        <v>2019</v>
      </c>
      <c r="C500" s="5" t="s">
        <v>27</v>
      </c>
      <c r="D500" s="5" t="str">
        <f>PROPER(TRIM(Table2[[#This Row],[Season]]))</f>
        <v>Rabi</v>
      </c>
      <c r="E500" s="5" t="str">
        <f>IF(Table2[[#This Row],[Season]]="",_xlfn.XLOOKUP(Table2[[#This Row],[State]],'pivot tables'!$F$3:$F$33,'pivot tables'!$G$3:$G$33),Table2[[#This Row],[Season]])</f>
        <v>Rabi</v>
      </c>
      <c r="F500" s="5" t="s">
        <v>52</v>
      </c>
      <c r="G500" s="16">
        <v>7893</v>
      </c>
      <c r="H500" s="16">
        <f>IF(Table2[[#This Row],[Area(hectare)]]="",IFERROR(Table2[[#This Row],[Production(Tones)]]/Table2[[#This Row],[Yield blanks]],""),Table2[[#This Row],[Area(hectare)]])</f>
        <v>7893</v>
      </c>
      <c r="I500" s="16">
        <v>12385</v>
      </c>
      <c r="J500" s="16">
        <f>IF(Table2[[#This Row],[Production(Tones)]]="",Table2[[#This Row],[Area Blanks]]*Table2[[#This Row],[Yield]],Table2[[#This Row],[Production(Tones)]])</f>
        <v>12385</v>
      </c>
      <c r="K500" s="13">
        <v>899.2</v>
      </c>
      <c r="L500" s="13">
        <f>IF(Table2[[#This Row],[Annual_Rainfall(mm)]]="",_xlfn.XLOOKUP(Table2[[#This Row],[State]],'pivot tables'!$J$3:$J$32,'pivot tables'!$K$3:$K$32),Table2[[#This Row],[Annual_Rainfall(mm)]])</f>
        <v>899.2</v>
      </c>
      <c r="M500" s="13" t="str">
        <f>Table2[[#This Row],[Crop]]&amp;Table2[[#This Row],[State]]</f>
        <v>RagiAndhra Pradesh</v>
      </c>
      <c r="N500" s="13">
        <v>1355701.68</v>
      </c>
      <c r="O500" s="13">
        <f>IF(Table2[[#This Row],[Fertilizer(kg)]]="",_xlfn.XLOOKUP(Table2[[#This Row],[crop&amp;state]],'pivot tables'!$O$3:$O$151,'pivot tables'!$P$3:$P$151),Table2[[#This Row],[Fertilizer(kg)]])</f>
        <v>1355701.68</v>
      </c>
      <c r="P500" s="13">
        <v>2920.41</v>
      </c>
      <c r="Q500" s="13">
        <f>IF(Table2[[#This Row],[Pesticide(kg)]]="",_xlfn.XLOOKUP(Table2[[#This Row],[crop&amp;state]],'pivot tables'!$O$3:$O$151,'pivot tables'!$Q$3:$Q$151),Table2[[#This Row],[Pesticide(kg)]])</f>
        <v>2920.41</v>
      </c>
      <c r="R500" s="13">
        <v>1.589</v>
      </c>
      <c r="S500" s="13">
        <f>IF(Table2[[#This Row],[Yield]]="",IFERROR(Table2[[#This Row],[Production(Tones)]]/Table2[[#This Row],[Area(hectare)]],""),Table2[[#This Row],[Yield]])</f>
        <v>1.589</v>
      </c>
      <c r="T500" s="13">
        <v>28.468</v>
      </c>
      <c r="U500" s="13">
        <f>IF(Table2[[#This Row],[Avg_Temperature(°C)]]="",IFERROR((Table2[[#This Row],[Max_Temperature(°C)]]+Table2[[#This Row],[Min_Temperature(°C)]])/2,""),Table2[[#This Row],[Avg_Temperature(°C)]])</f>
        <v>28.468</v>
      </c>
      <c r="V500" s="13">
        <v>37.938000000000002</v>
      </c>
      <c r="W500" s="13">
        <f>IF(Table2[[#This Row],[Max_Temperature(°C)]]="",_xlfn.XLOOKUP(Table2[[#This Row],[State]],'pivot tables'!$T$2:$T$33,'pivot tables'!$V$2:$V$33),Table2[[#This Row],[Max_Temperature(°C)]])</f>
        <v>37.938000000000002</v>
      </c>
      <c r="X500" s="13">
        <v>20.684999999999999</v>
      </c>
      <c r="Y500" s="31">
        <f>IF(Table2[[#This Row],[Min_Temperature(°C)]]="",_xlfn.XLOOKUP(Table2[[#This Row],[State]],'pivot tables'!$T$2:$T$33,'pivot tables'!$W$2:$W$33),Table2[[#This Row],[Min_Temperature(°C)]])</f>
        <v>20.684999999999999</v>
      </c>
    </row>
    <row r="501" spans="1:25" x14ac:dyDescent="0.3">
      <c r="A501" s="5" t="s">
        <v>13</v>
      </c>
      <c r="B501" s="4">
        <v>2019</v>
      </c>
      <c r="C501" s="5" t="s">
        <v>49</v>
      </c>
      <c r="D501" s="5" t="str">
        <f>PROPER(TRIM(Table2[[#This Row],[Season]]))</f>
        <v>Kharif</v>
      </c>
      <c r="E501" s="5" t="str">
        <f>IF(Table2[[#This Row],[Season]]="",_xlfn.XLOOKUP(Table2[[#This Row],[State]],'pivot tables'!$F$3:$F$33,'pivot tables'!$G$3:$G$33),Table2[[#This Row],[Season]])</f>
        <v>Kharif</v>
      </c>
      <c r="F501" s="5" t="s">
        <v>52</v>
      </c>
      <c r="G501" s="16">
        <v>1526425</v>
      </c>
      <c r="H501" s="16">
        <f>IF(Table2[[#This Row],[Area(hectare)]]="",IFERROR(Table2[[#This Row],[Production(Tones)]]/Table2[[#This Row],[Yield blanks]],""),Table2[[#This Row],[Area(hectare)]])</f>
        <v>1526425</v>
      </c>
      <c r="I501" s="16">
        <v>5342033</v>
      </c>
      <c r="J501" s="16">
        <f>IF(Table2[[#This Row],[Production(Tones)]]="",Table2[[#This Row],[Area Blanks]]*Table2[[#This Row],[Yield]],Table2[[#This Row],[Production(Tones)]])</f>
        <v>5342033</v>
      </c>
      <c r="K501" s="13">
        <v>899.2</v>
      </c>
      <c r="L501" s="13">
        <f>IF(Table2[[#This Row],[Annual_Rainfall(mm)]]="",_xlfn.XLOOKUP(Table2[[#This Row],[State]],'pivot tables'!$J$3:$J$32,'pivot tables'!$K$3:$K$32),Table2[[#This Row],[Annual_Rainfall(mm)]])</f>
        <v>899.2</v>
      </c>
      <c r="M501" s="13" t="str">
        <f>Table2[[#This Row],[Crop]]&amp;Table2[[#This Row],[State]]</f>
        <v>RiceAndhra Pradesh</v>
      </c>
      <c r="N501" s="13">
        <v>262178758</v>
      </c>
      <c r="O501" s="13">
        <f>IF(Table2[[#This Row],[Fertilizer(kg)]]="",_xlfn.XLOOKUP(Table2[[#This Row],[crop&amp;state]],'pivot tables'!$O$3:$O$151,'pivot tables'!$P$3:$P$151),Table2[[#This Row],[Fertilizer(kg)]])</f>
        <v>262178758</v>
      </c>
      <c r="P501" s="13">
        <v>564777.25</v>
      </c>
      <c r="Q501" s="13">
        <f>IF(Table2[[#This Row],[Pesticide(kg)]]="",_xlfn.XLOOKUP(Table2[[#This Row],[crop&amp;state]],'pivot tables'!$O$3:$O$151,'pivot tables'!$Q$3:$Q$151),Table2[[#This Row],[Pesticide(kg)]])</f>
        <v>564777.25</v>
      </c>
      <c r="R501" s="13">
        <v>3.5179999999999998</v>
      </c>
      <c r="S501" s="13">
        <f>IF(Table2[[#This Row],[Yield]]="",IFERROR(Table2[[#This Row],[Production(Tones)]]/Table2[[#This Row],[Area(hectare)]],""),Table2[[#This Row],[Yield]])</f>
        <v>3.5179999999999998</v>
      </c>
      <c r="T501" s="13">
        <v>28.468</v>
      </c>
      <c r="U501" s="13">
        <f>IF(Table2[[#This Row],[Avg_Temperature(°C)]]="",IFERROR((Table2[[#This Row],[Max_Temperature(°C)]]+Table2[[#This Row],[Min_Temperature(°C)]])/2,""),Table2[[#This Row],[Avg_Temperature(°C)]])</f>
        <v>28.468</v>
      </c>
      <c r="V501" s="13">
        <v>37.938000000000002</v>
      </c>
      <c r="W501" s="13">
        <f>IF(Table2[[#This Row],[Max_Temperature(°C)]]="",_xlfn.XLOOKUP(Table2[[#This Row],[State]],'pivot tables'!$T$2:$T$33,'pivot tables'!$V$2:$V$33),Table2[[#This Row],[Max_Temperature(°C)]])</f>
        <v>37.938000000000002</v>
      </c>
      <c r="X501" s="13">
        <v>20.684999999999999</v>
      </c>
      <c r="Y501" s="31">
        <f>IF(Table2[[#This Row],[Min_Temperature(°C)]]="",_xlfn.XLOOKUP(Table2[[#This Row],[State]],'pivot tables'!$T$2:$T$33,'pivot tables'!$W$2:$W$33),Table2[[#This Row],[Min_Temperature(°C)]])</f>
        <v>20.684999999999999</v>
      </c>
    </row>
    <row r="502" spans="1:25" x14ac:dyDescent="0.3">
      <c r="A502" s="5" t="s">
        <v>13</v>
      </c>
      <c r="B502" s="4">
        <v>2019</v>
      </c>
      <c r="C502" s="5" t="s">
        <v>27</v>
      </c>
      <c r="D502" s="5" t="str">
        <f>PROPER(TRIM(Table2[[#This Row],[Season]]))</f>
        <v>Rabi</v>
      </c>
      <c r="E502" s="5" t="str">
        <f>IF(Table2[[#This Row],[Season]]="",_xlfn.XLOOKUP(Table2[[#This Row],[State]],'pivot tables'!$F$3:$F$33,'pivot tables'!$G$3:$G$33),Table2[[#This Row],[Season]])</f>
        <v>Rabi</v>
      </c>
      <c r="F502" s="5" t="s">
        <v>52</v>
      </c>
      <c r="G502" s="16">
        <v>829557</v>
      </c>
      <c r="H502" s="16">
        <f>IF(Table2[[#This Row],[Area(hectare)]]="",IFERROR(Table2[[#This Row],[Production(Tones)]]/Table2[[#This Row],[Yield blanks]],""),Table2[[#This Row],[Area(hectare)]])</f>
        <v>829557</v>
      </c>
      <c r="I502" s="16">
        <v>3798058</v>
      </c>
      <c r="J502" s="16">
        <f>IF(Table2[[#This Row],[Production(Tones)]]="",Table2[[#This Row],[Area Blanks]]*Table2[[#This Row],[Yield]],Table2[[#This Row],[Production(Tones)]])</f>
        <v>3798058</v>
      </c>
      <c r="K502" s="13">
        <v>899.2</v>
      </c>
      <c r="L502" s="13">
        <f>IF(Table2[[#This Row],[Annual_Rainfall(mm)]]="",_xlfn.XLOOKUP(Table2[[#This Row],[State]],'pivot tables'!$J$3:$J$32,'pivot tables'!$K$3:$K$32),Table2[[#This Row],[Annual_Rainfall(mm)]])</f>
        <v>899.2</v>
      </c>
      <c r="M502" s="13" t="str">
        <f>Table2[[#This Row],[Crop]]&amp;Table2[[#This Row],[State]]</f>
        <v>RiceAndhra Pradesh</v>
      </c>
      <c r="N502" s="13">
        <v>142484710.30000001</v>
      </c>
      <c r="O502" s="13">
        <f>IF(Table2[[#This Row],[Fertilizer(kg)]]="",_xlfn.XLOOKUP(Table2[[#This Row],[crop&amp;state]],'pivot tables'!$O$3:$O$151,'pivot tables'!$P$3:$P$151),Table2[[#This Row],[Fertilizer(kg)]])</f>
        <v>142484710.30000001</v>
      </c>
      <c r="P502" s="13">
        <v>306936.09000000003</v>
      </c>
      <c r="Q502" s="13">
        <f>IF(Table2[[#This Row],[Pesticide(kg)]]="",_xlfn.XLOOKUP(Table2[[#This Row],[crop&amp;state]],'pivot tables'!$O$3:$O$151,'pivot tables'!$Q$3:$Q$151),Table2[[#This Row],[Pesticide(kg)]])</f>
        <v>306936.09000000003</v>
      </c>
      <c r="R502" s="13">
        <v>3.8730000000000002</v>
      </c>
      <c r="S502" s="13">
        <f>IF(Table2[[#This Row],[Yield]]="",IFERROR(Table2[[#This Row],[Production(Tones)]]/Table2[[#This Row],[Area(hectare)]],""),Table2[[#This Row],[Yield]])</f>
        <v>3.8730000000000002</v>
      </c>
      <c r="T502" s="13">
        <v>28.468</v>
      </c>
      <c r="U502" s="13">
        <f>IF(Table2[[#This Row],[Avg_Temperature(°C)]]="",IFERROR((Table2[[#This Row],[Max_Temperature(°C)]]+Table2[[#This Row],[Min_Temperature(°C)]])/2,""),Table2[[#This Row],[Avg_Temperature(°C)]])</f>
        <v>28.468</v>
      </c>
      <c r="V502" s="13">
        <v>37.938000000000002</v>
      </c>
      <c r="W502" s="13">
        <f>IF(Table2[[#This Row],[Max_Temperature(°C)]]="",_xlfn.XLOOKUP(Table2[[#This Row],[State]],'pivot tables'!$T$2:$T$33,'pivot tables'!$V$2:$V$33),Table2[[#This Row],[Max_Temperature(°C)]])</f>
        <v>37.938000000000002</v>
      </c>
      <c r="X502" s="13">
        <v>20.684999999999999</v>
      </c>
      <c r="Y502" s="31">
        <f>IF(Table2[[#This Row],[Min_Temperature(°C)]]="",_xlfn.XLOOKUP(Table2[[#This Row],[State]],'pivot tables'!$T$2:$T$33,'pivot tables'!$W$2:$W$33),Table2[[#This Row],[Min_Temperature(°C)]])</f>
        <v>20.684999999999999</v>
      </c>
    </row>
    <row r="503" spans="1:25" x14ac:dyDescent="0.3">
      <c r="A503" s="5" t="s">
        <v>18</v>
      </c>
      <c r="B503" s="4">
        <v>2019</v>
      </c>
      <c r="C503" s="5" t="s">
        <v>49</v>
      </c>
      <c r="D503" s="5" t="str">
        <f>PROPER(TRIM(Table2[[#This Row],[Season]]))</f>
        <v>Kharif</v>
      </c>
      <c r="E503" s="5" t="str">
        <f>IF(Table2[[#This Row],[Season]]="",_xlfn.XLOOKUP(Table2[[#This Row],[State]],'pivot tables'!$F$3:$F$33,'pivot tables'!$G$3:$G$33),Table2[[#This Row],[Season]])</f>
        <v>Kharif</v>
      </c>
      <c r="F503" s="5" t="s">
        <v>52</v>
      </c>
      <c r="G503" s="16">
        <v>85911</v>
      </c>
      <c r="H503" s="16">
        <f>IF(Table2[[#This Row],[Area(hectare)]]="",IFERROR(Table2[[#This Row],[Production(Tones)]]/Table2[[#This Row],[Yield blanks]],""),Table2[[#This Row],[Area(hectare)]])</f>
        <v>85911</v>
      </c>
      <c r="I503" s="16">
        <v>6714729</v>
      </c>
      <c r="J503" s="16">
        <f>IF(Table2[[#This Row],[Production(Tones)]]="",Table2[[#This Row],[Area Blanks]]*Table2[[#This Row],[Yield]],Table2[[#This Row],[Production(Tones)]])</f>
        <v>6714729</v>
      </c>
      <c r="K503" s="13">
        <v>899.2</v>
      </c>
      <c r="L503" s="13">
        <f>IF(Table2[[#This Row],[Annual_Rainfall(mm)]]="",_xlfn.XLOOKUP(Table2[[#This Row],[State]],'pivot tables'!$J$3:$J$32,'pivot tables'!$K$3:$K$32),Table2[[#This Row],[Annual_Rainfall(mm)]])</f>
        <v>899.2</v>
      </c>
      <c r="M503" s="13" t="str">
        <f>Table2[[#This Row],[Crop]]&amp;Table2[[#This Row],[State]]</f>
        <v>SugarcaneAndhra Pradesh</v>
      </c>
      <c r="N503" s="13">
        <v>14756073.359999999</v>
      </c>
      <c r="O503" s="13">
        <f>IF(Table2[[#This Row],[Fertilizer(kg)]]="",_xlfn.XLOOKUP(Table2[[#This Row],[crop&amp;state]],'pivot tables'!$O$3:$O$151,'pivot tables'!$P$3:$P$151),Table2[[#This Row],[Fertilizer(kg)]])</f>
        <v>14756073.359999999</v>
      </c>
      <c r="P503" s="13">
        <v>31787.07</v>
      </c>
      <c r="Q503" s="13">
        <f>IF(Table2[[#This Row],[Pesticide(kg)]]="",_xlfn.XLOOKUP(Table2[[#This Row],[crop&amp;state]],'pivot tables'!$O$3:$O$151,'pivot tables'!$Q$3:$Q$151),Table2[[#This Row],[Pesticide(kg)]])</f>
        <v>31787.07</v>
      </c>
      <c r="R503" s="13">
        <v>83.444999999999993</v>
      </c>
      <c r="S503" s="13">
        <f>IF(Table2[[#This Row],[Yield]]="",IFERROR(Table2[[#This Row],[Production(Tones)]]/Table2[[#This Row],[Area(hectare)]],""),Table2[[#This Row],[Yield]])</f>
        <v>83.444999999999993</v>
      </c>
      <c r="T503" s="13"/>
      <c r="U503" s="13">
        <f>IF(Table2[[#This Row],[Avg_Temperature(°C)]]="",IFERROR((Table2[[#This Row],[Max_Temperature(°C)]]+Table2[[#This Row],[Min_Temperature(°C)]])/2,""),Table2[[#This Row],[Avg_Temperature(°C)]])</f>
        <v>29.311500000000002</v>
      </c>
      <c r="V503" s="13">
        <v>37.938000000000002</v>
      </c>
      <c r="W503" s="13">
        <f>IF(Table2[[#This Row],[Max_Temperature(°C)]]="",_xlfn.XLOOKUP(Table2[[#This Row],[State]],'pivot tables'!$T$2:$T$33,'pivot tables'!$V$2:$V$33),Table2[[#This Row],[Max_Temperature(°C)]])</f>
        <v>37.938000000000002</v>
      </c>
      <c r="X503" s="13">
        <v>20.684999999999999</v>
      </c>
      <c r="Y503" s="31">
        <f>IF(Table2[[#This Row],[Min_Temperature(°C)]]="",_xlfn.XLOOKUP(Table2[[#This Row],[State]],'pivot tables'!$T$2:$T$33,'pivot tables'!$W$2:$W$33),Table2[[#This Row],[Min_Temperature(°C)]])</f>
        <v>20.684999999999999</v>
      </c>
    </row>
    <row r="504" spans="1:25" x14ac:dyDescent="0.3">
      <c r="A504" s="5" t="s">
        <v>31</v>
      </c>
      <c r="B504" s="4">
        <v>2019</v>
      </c>
      <c r="C504" s="5" t="s">
        <v>49</v>
      </c>
      <c r="D504" s="5" t="str">
        <f>PROPER(TRIM(Table2[[#This Row],[Season]]))</f>
        <v>Kharif</v>
      </c>
      <c r="E504" s="5" t="str">
        <f>IF(Table2[[#This Row],[Season]]="",_xlfn.XLOOKUP(Table2[[#This Row],[State]],'pivot tables'!$F$3:$F$33,'pivot tables'!$G$3:$G$33),Table2[[#This Row],[Season]])</f>
        <v>Kharif</v>
      </c>
      <c r="F504" s="5" t="s">
        <v>52</v>
      </c>
      <c r="G504" s="16">
        <v>1869</v>
      </c>
      <c r="H504" s="16">
        <f>IF(Table2[[#This Row],[Area(hectare)]]="",IFERROR(Table2[[#This Row],[Production(Tones)]]/Table2[[#This Row],[Yield blanks]],""),Table2[[#This Row],[Area(hectare)]])</f>
        <v>1869</v>
      </c>
      <c r="I504" s="16"/>
      <c r="J504" s="16">
        <f>IF(Table2[[#This Row],[Production(Tones)]]="",Table2[[#This Row],[Area Blanks]]*Table2[[#This Row],[Yield]],Table2[[#This Row],[Production(Tones)]])</f>
        <v>2298.87</v>
      </c>
      <c r="K504" s="13">
        <v>899.2</v>
      </c>
      <c r="L504" s="13">
        <f>IF(Table2[[#This Row],[Annual_Rainfall(mm)]]="",_xlfn.XLOOKUP(Table2[[#This Row],[State]],'pivot tables'!$J$3:$J$32,'pivot tables'!$K$3:$K$32),Table2[[#This Row],[Annual_Rainfall(mm)]])</f>
        <v>899.2</v>
      </c>
      <c r="M504" s="13" t="str">
        <f>Table2[[#This Row],[Crop]]&amp;Table2[[#This Row],[State]]</f>
        <v>SunflowerAndhra Pradesh</v>
      </c>
      <c r="N504" s="13">
        <v>321019.44</v>
      </c>
      <c r="O504" s="13">
        <f>IF(Table2[[#This Row],[Fertilizer(kg)]]="",_xlfn.XLOOKUP(Table2[[#This Row],[crop&amp;state]],'pivot tables'!$O$3:$O$151,'pivot tables'!$P$3:$P$151),Table2[[#This Row],[Fertilizer(kg)]])</f>
        <v>321019.44</v>
      </c>
      <c r="P504" s="13">
        <v>691.53</v>
      </c>
      <c r="Q504" s="13">
        <f>IF(Table2[[#This Row],[Pesticide(kg)]]="",_xlfn.XLOOKUP(Table2[[#This Row],[crop&amp;state]],'pivot tables'!$O$3:$O$151,'pivot tables'!$Q$3:$Q$151),Table2[[#This Row],[Pesticide(kg)]])</f>
        <v>691.53</v>
      </c>
      <c r="R504" s="13">
        <v>1.23</v>
      </c>
      <c r="S504" s="13">
        <f>IF(Table2[[#This Row],[Yield]]="",IFERROR(Table2[[#This Row],[Production(Tones)]]/Table2[[#This Row],[Area(hectare)]],""),Table2[[#This Row],[Yield]])</f>
        <v>1.23</v>
      </c>
      <c r="T504" s="13">
        <v>28.468</v>
      </c>
      <c r="U504" s="13">
        <f>IF(Table2[[#This Row],[Avg_Temperature(°C)]]="",IFERROR((Table2[[#This Row],[Max_Temperature(°C)]]+Table2[[#This Row],[Min_Temperature(°C)]])/2,""),Table2[[#This Row],[Avg_Temperature(°C)]])</f>
        <v>28.468</v>
      </c>
      <c r="V504" s="13">
        <v>37.938000000000002</v>
      </c>
      <c r="W504" s="13">
        <f>IF(Table2[[#This Row],[Max_Temperature(°C)]]="",_xlfn.XLOOKUP(Table2[[#This Row],[State]],'pivot tables'!$T$2:$T$33,'pivot tables'!$V$2:$V$33),Table2[[#This Row],[Max_Temperature(°C)]])</f>
        <v>37.938000000000002</v>
      </c>
      <c r="X504" s="13">
        <v>20.684999999999999</v>
      </c>
      <c r="Y504" s="31">
        <f>IF(Table2[[#This Row],[Min_Temperature(°C)]]="",_xlfn.XLOOKUP(Table2[[#This Row],[State]],'pivot tables'!$T$2:$T$33,'pivot tables'!$W$2:$W$33),Table2[[#This Row],[Min_Temperature(°C)]])</f>
        <v>20.684999999999999</v>
      </c>
    </row>
    <row r="505" spans="1:25" x14ac:dyDescent="0.3">
      <c r="A505" s="5" t="s">
        <v>31</v>
      </c>
      <c r="B505" s="4">
        <v>2019</v>
      </c>
      <c r="C505" s="5" t="s">
        <v>27</v>
      </c>
      <c r="D505" s="5" t="str">
        <f>PROPER(TRIM(Table2[[#This Row],[Season]]))</f>
        <v>Rabi</v>
      </c>
      <c r="E505" s="5" t="str">
        <f>IF(Table2[[#This Row],[Season]]="",_xlfn.XLOOKUP(Table2[[#This Row],[State]],'pivot tables'!$F$3:$F$33,'pivot tables'!$G$3:$G$33),Table2[[#This Row],[Season]])</f>
        <v>Rabi</v>
      </c>
      <c r="F505" s="5" t="s">
        <v>52</v>
      </c>
      <c r="G505" s="16">
        <v>6794</v>
      </c>
      <c r="H505" s="16">
        <f>IF(Table2[[#This Row],[Area(hectare)]]="",IFERROR(Table2[[#This Row],[Production(Tones)]]/Table2[[#This Row],[Yield blanks]],""),Table2[[#This Row],[Area(hectare)]])</f>
        <v>6794</v>
      </c>
      <c r="I505" s="16">
        <v>6877</v>
      </c>
      <c r="J505" s="16">
        <f>IF(Table2[[#This Row],[Production(Tones)]]="",Table2[[#This Row],[Area Blanks]]*Table2[[#This Row],[Yield]],Table2[[#This Row],[Production(Tones)]])</f>
        <v>6877</v>
      </c>
      <c r="K505" s="13">
        <v>899.2</v>
      </c>
      <c r="L505" s="13">
        <f>IF(Table2[[#This Row],[Annual_Rainfall(mm)]]="",_xlfn.XLOOKUP(Table2[[#This Row],[State]],'pivot tables'!$J$3:$J$32,'pivot tables'!$K$3:$K$32),Table2[[#This Row],[Annual_Rainfall(mm)]])</f>
        <v>899.2</v>
      </c>
      <c r="M505" s="13" t="str">
        <f>Table2[[#This Row],[Crop]]&amp;Table2[[#This Row],[State]]</f>
        <v>SunflowerAndhra Pradesh</v>
      </c>
      <c r="N505" s="13">
        <v>1166937.44</v>
      </c>
      <c r="O505" s="13">
        <f>IF(Table2[[#This Row],[Fertilizer(kg)]]="",_xlfn.XLOOKUP(Table2[[#This Row],[crop&amp;state]],'pivot tables'!$O$3:$O$151,'pivot tables'!$P$3:$P$151),Table2[[#This Row],[Fertilizer(kg)]])</f>
        <v>1166937.44</v>
      </c>
      <c r="P505" s="13">
        <v>2513.7800000000002</v>
      </c>
      <c r="Q505" s="13">
        <f>IF(Table2[[#This Row],[Pesticide(kg)]]="",_xlfn.XLOOKUP(Table2[[#This Row],[crop&amp;state]],'pivot tables'!$O$3:$O$151,'pivot tables'!$Q$3:$Q$151),Table2[[#This Row],[Pesticide(kg)]])</f>
        <v>2513.7800000000002</v>
      </c>
      <c r="R505" s="13">
        <v>0.96799999999999997</v>
      </c>
      <c r="S505" s="13">
        <f>IF(Table2[[#This Row],[Yield]]="",IFERROR(Table2[[#This Row],[Production(Tones)]]/Table2[[#This Row],[Area(hectare)]],""),Table2[[#This Row],[Yield]])</f>
        <v>0.96799999999999997</v>
      </c>
      <c r="T505" s="13">
        <v>28.468</v>
      </c>
      <c r="U505" s="13">
        <f>IF(Table2[[#This Row],[Avg_Temperature(°C)]]="",IFERROR((Table2[[#This Row],[Max_Temperature(°C)]]+Table2[[#This Row],[Min_Temperature(°C)]])/2,""),Table2[[#This Row],[Avg_Temperature(°C)]])</f>
        <v>28.468</v>
      </c>
      <c r="V505" s="13"/>
      <c r="W505" s="13">
        <f>IF(Table2[[#This Row],[Max_Temperature(°C)]]="",_xlfn.XLOOKUP(Table2[[#This Row],[State]],'pivot tables'!$T$2:$T$33,'pivot tables'!$V$2:$V$33),Table2[[#This Row],[Max_Temperature(°C)]])</f>
        <v>37.972936842105277</v>
      </c>
      <c r="X505" s="13">
        <v>20.684999999999999</v>
      </c>
      <c r="Y505" s="31">
        <f>IF(Table2[[#This Row],[Min_Temperature(°C)]]="",_xlfn.XLOOKUP(Table2[[#This Row],[State]],'pivot tables'!$T$2:$T$33,'pivot tables'!$W$2:$W$33),Table2[[#This Row],[Min_Temperature(°C)]])</f>
        <v>20.684999999999999</v>
      </c>
    </row>
    <row r="506" spans="1:25" x14ac:dyDescent="0.3">
      <c r="A506" s="5" t="s">
        <v>32</v>
      </c>
      <c r="B506" s="4">
        <v>2019</v>
      </c>
      <c r="C506" s="5" t="s">
        <v>49</v>
      </c>
      <c r="D506" s="5" t="str">
        <f>PROPER(TRIM(Table2[[#This Row],[Season]]))</f>
        <v>Kharif</v>
      </c>
      <c r="E506" s="5" t="str">
        <f>IF(Table2[[#This Row],[Season]]="",_xlfn.XLOOKUP(Table2[[#This Row],[State]],'pivot tables'!$F$3:$F$33,'pivot tables'!$G$3:$G$33),Table2[[#This Row],[Season]])</f>
        <v>Kharif</v>
      </c>
      <c r="F506" s="5" t="s">
        <v>52</v>
      </c>
      <c r="G506" s="16">
        <v>15242</v>
      </c>
      <c r="H506" s="16">
        <f>IF(Table2[[#This Row],[Area(hectare)]]="",IFERROR(Table2[[#This Row],[Production(Tones)]]/Table2[[#This Row],[Yield blanks]],""),Table2[[#This Row],[Area(hectare)]])</f>
        <v>15242</v>
      </c>
      <c r="I506" s="16">
        <v>14254</v>
      </c>
      <c r="J506" s="16">
        <f>IF(Table2[[#This Row],[Production(Tones)]]="",Table2[[#This Row],[Area Blanks]]*Table2[[#This Row],[Yield]],Table2[[#This Row],[Production(Tones)]])</f>
        <v>14254</v>
      </c>
      <c r="K506" s="13">
        <v>899.2</v>
      </c>
      <c r="L506" s="13">
        <f>IF(Table2[[#This Row],[Annual_Rainfall(mm)]]="",_xlfn.XLOOKUP(Table2[[#This Row],[State]],'pivot tables'!$J$3:$J$32,'pivot tables'!$K$3:$K$32),Table2[[#This Row],[Annual_Rainfall(mm)]])</f>
        <v>899.2</v>
      </c>
      <c r="M506" s="13" t="str">
        <f>Table2[[#This Row],[Crop]]&amp;Table2[[#This Row],[State]]</f>
        <v>UradAndhra Pradesh</v>
      </c>
      <c r="N506" s="13">
        <v>2617965.92</v>
      </c>
      <c r="O506" s="13">
        <f>IF(Table2[[#This Row],[Fertilizer(kg)]]="",_xlfn.XLOOKUP(Table2[[#This Row],[crop&amp;state]],'pivot tables'!$O$3:$O$151,'pivot tables'!$P$3:$P$151),Table2[[#This Row],[Fertilizer(kg)]])</f>
        <v>2617965.92</v>
      </c>
      <c r="P506" s="13">
        <v>5639.54</v>
      </c>
      <c r="Q506" s="13">
        <f>IF(Table2[[#This Row],[Pesticide(kg)]]="",_xlfn.XLOOKUP(Table2[[#This Row],[crop&amp;state]],'pivot tables'!$O$3:$O$151,'pivot tables'!$Q$3:$Q$151),Table2[[#This Row],[Pesticide(kg)]])</f>
        <v>5639.54</v>
      </c>
      <c r="R506" s="13">
        <v>0.83499999999999996</v>
      </c>
      <c r="S506" s="13">
        <f>IF(Table2[[#This Row],[Yield]]="",IFERROR(Table2[[#This Row],[Production(Tones)]]/Table2[[#This Row],[Area(hectare)]],""),Table2[[#This Row],[Yield]])</f>
        <v>0.83499999999999996</v>
      </c>
      <c r="T506" s="13">
        <v>28.468</v>
      </c>
      <c r="U506" s="13">
        <f>IF(Table2[[#This Row],[Avg_Temperature(°C)]]="",IFERROR((Table2[[#This Row],[Max_Temperature(°C)]]+Table2[[#This Row],[Min_Temperature(°C)]])/2,""),Table2[[#This Row],[Avg_Temperature(°C)]])</f>
        <v>28.468</v>
      </c>
      <c r="V506" s="13">
        <v>37.938000000000002</v>
      </c>
      <c r="W506" s="13">
        <f>IF(Table2[[#This Row],[Max_Temperature(°C)]]="",_xlfn.XLOOKUP(Table2[[#This Row],[State]],'pivot tables'!$T$2:$T$33,'pivot tables'!$V$2:$V$33),Table2[[#This Row],[Max_Temperature(°C)]])</f>
        <v>37.938000000000002</v>
      </c>
      <c r="X506" s="13">
        <v>20.684999999999999</v>
      </c>
      <c r="Y506" s="31">
        <f>IF(Table2[[#This Row],[Min_Temperature(°C)]]="",_xlfn.XLOOKUP(Table2[[#This Row],[State]],'pivot tables'!$T$2:$T$33,'pivot tables'!$W$2:$W$33),Table2[[#This Row],[Min_Temperature(°C)]])</f>
        <v>20.684999999999999</v>
      </c>
    </row>
    <row r="507" spans="1:25" x14ac:dyDescent="0.3">
      <c r="A507" s="5" t="s">
        <v>32</v>
      </c>
      <c r="B507" s="4">
        <v>2019</v>
      </c>
      <c r="C507" s="5" t="s">
        <v>27</v>
      </c>
      <c r="D507" s="5" t="str">
        <f>PROPER(TRIM(Table2[[#This Row],[Season]]))</f>
        <v>Rabi</v>
      </c>
      <c r="E507" s="5" t="str">
        <f>IF(Table2[[#This Row],[Season]]="",_xlfn.XLOOKUP(Table2[[#This Row],[State]],'pivot tables'!$F$3:$F$33,'pivot tables'!$G$3:$G$33),Table2[[#This Row],[Season]])</f>
        <v>Rabi</v>
      </c>
      <c r="F507" s="5" t="s">
        <v>52</v>
      </c>
      <c r="G507" s="16">
        <v>287929</v>
      </c>
      <c r="H507" s="16">
        <f>IF(Table2[[#This Row],[Area(hectare)]]="",IFERROR(Table2[[#This Row],[Production(Tones)]]/Table2[[#This Row],[Yield blanks]],""),Table2[[#This Row],[Area(hectare)]])</f>
        <v>287929</v>
      </c>
      <c r="I507" s="16">
        <v>315055</v>
      </c>
      <c r="J507" s="16">
        <f>IF(Table2[[#This Row],[Production(Tones)]]="",Table2[[#This Row],[Area Blanks]]*Table2[[#This Row],[Yield]],Table2[[#This Row],[Production(Tones)]])</f>
        <v>315055</v>
      </c>
      <c r="K507" s="13">
        <v>899.2</v>
      </c>
      <c r="L507" s="13">
        <f>IF(Table2[[#This Row],[Annual_Rainfall(mm)]]="",_xlfn.XLOOKUP(Table2[[#This Row],[State]],'pivot tables'!$J$3:$J$32,'pivot tables'!$K$3:$K$32),Table2[[#This Row],[Annual_Rainfall(mm)]])</f>
        <v>899.2</v>
      </c>
      <c r="M507" s="13" t="str">
        <f>Table2[[#This Row],[Crop]]&amp;Table2[[#This Row],[State]]</f>
        <v>UradAndhra Pradesh</v>
      </c>
      <c r="N507" s="13">
        <v>49454685.039999999</v>
      </c>
      <c r="O507" s="13">
        <f>IF(Table2[[#This Row],[Fertilizer(kg)]]="",_xlfn.XLOOKUP(Table2[[#This Row],[crop&amp;state]],'pivot tables'!$O$3:$O$151,'pivot tables'!$P$3:$P$151),Table2[[#This Row],[Fertilizer(kg)]])</f>
        <v>49454685.039999999</v>
      </c>
      <c r="P507" s="13">
        <v>106533.73</v>
      </c>
      <c r="Q507" s="13">
        <f>IF(Table2[[#This Row],[Pesticide(kg)]]="",_xlfn.XLOOKUP(Table2[[#This Row],[crop&amp;state]],'pivot tables'!$O$3:$O$151,'pivot tables'!$Q$3:$Q$151),Table2[[#This Row],[Pesticide(kg)]])</f>
        <v>106533.73</v>
      </c>
      <c r="R507" s="13">
        <v>0.94499999999999995</v>
      </c>
      <c r="S507" s="13">
        <f>IF(Table2[[#This Row],[Yield]]="",IFERROR(Table2[[#This Row],[Production(Tones)]]/Table2[[#This Row],[Area(hectare)]],""),Table2[[#This Row],[Yield]])</f>
        <v>0.94499999999999995</v>
      </c>
      <c r="T507" s="13">
        <v>28.468</v>
      </c>
      <c r="U507" s="13">
        <f>IF(Table2[[#This Row],[Avg_Temperature(°C)]]="",IFERROR((Table2[[#This Row],[Max_Temperature(°C)]]+Table2[[#This Row],[Min_Temperature(°C)]])/2,""),Table2[[#This Row],[Avg_Temperature(°C)]])</f>
        <v>28.468</v>
      </c>
      <c r="V507" s="13">
        <v>37.938000000000002</v>
      </c>
      <c r="W507" s="13">
        <f>IF(Table2[[#This Row],[Max_Temperature(°C)]]="",_xlfn.XLOOKUP(Table2[[#This Row],[State]],'pivot tables'!$T$2:$T$33,'pivot tables'!$V$2:$V$33),Table2[[#This Row],[Max_Temperature(°C)]])</f>
        <v>37.938000000000002</v>
      </c>
      <c r="X507" s="13">
        <v>20.684999999999999</v>
      </c>
      <c r="Y507" s="31">
        <f>IF(Table2[[#This Row],[Min_Temperature(°C)]]="",_xlfn.XLOOKUP(Table2[[#This Row],[State]],'pivot tables'!$T$2:$T$33,'pivot tables'!$W$2:$W$33),Table2[[#This Row],[Min_Temperature(°C)]])</f>
        <v>20.684999999999999</v>
      </c>
    </row>
    <row r="508" spans="1:25" x14ac:dyDescent="0.3">
      <c r="A508" s="5" t="s">
        <v>20</v>
      </c>
      <c r="B508" s="4">
        <v>2019</v>
      </c>
      <c r="C508" s="5" t="s">
        <v>27</v>
      </c>
      <c r="D508" s="5" t="str">
        <f>PROPER(TRIM(Table2[[#This Row],[Season]]))</f>
        <v>Rabi</v>
      </c>
      <c r="E508" s="5" t="str">
        <f>IF(Table2[[#This Row],[Season]]="",_xlfn.XLOOKUP(Table2[[#This Row],[State]],'pivot tables'!$F$3:$F$33,'pivot tables'!$G$3:$G$33),Table2[[#This Row],[Season]])</f>
        <v>Rabi</v>
      </c>
      <c r="F508" s="5" t="s">
        <v>52</v>
      </c>
      <c r="G508" s="16" t="s">
        <v>224</v>
      </c>
      <c r="H508" s="16" t="str">
        <f>IF(Table2[[#This Row],[Area(hectare)]]="",IFERROR(Table2[[#This Row],[Production(Tones)]]/Table2[[#This Row],[Yield blanks]],""),Table2[[#This Row],[Area(hectare)]])</f>
        <v>37</v>
      </c>
      <c r="I508" s="16">
        <v>11</v>
      </c>
      <c r="J508" s="16">
        <f>IF(Table2[[#This Row],[Production(Tones)]]="",Table2[[#This Row],[Area Blanks]]*Table2[[#This Row],[Yield]],Table2[[#This Row],[Production(Tones)]])</f>
        <v>11</v>
      </c>
      <c r="K508" s="13">
        <v>899.2</v>
      </c>
      <c r="L508" s="13">
        <f>IF(Table2[[#This Row],[Annual_Rainfall(mm)]]="",_xlfn.XLOOKUP(Table2[[#This Row],[State]],'pivot tables'!$J$3:$J$32,'pivot tables'!$K$3:$K$32),Table2[[#This Row],[Annual_Rainfall(mm)]])</f>
        <v>899.2</v>
      </c>
      <c r="M508" s="13" t="str">
        <f>Table2[[#This Row],[Crop]]&amp;Table2[[#This Row],[State]]</f>
        <v>WheatAndhra Pradesh</v>
      </c>
      <c r="N508" s="13"/>
      <c r="O508" s="13">
        <f>IF(Table2[[#This Row],[Fertilizer(kg)]]="",_xlfn.XLOOKUP(Table2[[#This Row],[crop&amp;state]],'pivot tables'!$O$3:$O$151,'pivot tables'!$P$3:$P$151),Table2[[#This Row],[Fertilizer(kg)]])</f>
        <v>489083.96888888883</v>
      </c>
      <c r="P508" s="13">
        <v>13.69</v>
      </c>
      <c r="Q508" s="13">
        <f>IF(Table2[[#This Row],[Pesticide(kg)]]="",_xlfn.XLOOKUP(Table2[[#This Row],[crop&amp;state]],'pivot tables'!$O$3:$O$151,'pivot tables'!$Q$3:$Q$151),Table2[[#This Row],[Pesticide(kg)]])</f>
        <v>13.69</v>
      </c>
      <c r="R508" s="13">
        <v>0.155</v>
      </c>
      <c r="S508" s="13">
        <f>IF(Table2[[#This Row],[Yield]]="",IFERROR(Table2[[#This Row],[Production(Tones)]]/Table2[[#This Row],[Area(hectare)]],""),Table2[[#This Row],[Yield]])</f>
        <v>0.155</v>
      </c>
      <c r="T508" s="13">
        <v>28.468</v>
      </c>
      <c r="U508" s="13">
        <f>IF(Table2[[#This Row],[Avg_Temperature(°C)]]="",IFERROR((Table2[[#This Row],[Max_Temperature(°C)]]+Table2[[#This Row],[Min_Temperature(°C)]])/2,""),Table2[[#This Row],[Avg_Temperature(°C)]])</f>
        <v>28.468</v>
      </c>
      <c r="V508" s="13">
        <v>37.938000000000002</v>
      </c>
      <c r="W508" s="13">
        <f>IF(Table2[[#This Row],[Max_Temperature(°C)]]="",_xlfn.XLOOKUP(Table2[[#This Row],[State]],'pivot tables'!$T$2:$T$33,'pivot tables'!$V$2:$V$33),Table2[[#This Row],[Max_Temperature(°C)]])</f>
        <v>37.938000000000002</v>
      </c>
      <c r="X508" s="13">
        <v>20.684999999999999</v>
      </c>
      <c r="Y508" s="31">
        <f>IF(Table2[[#This Row],[Min_Temperature(°C)]]="",_xlfn.XLOOKUP(Table2[[#This Row],[State]],'pivot tables'!$T$2:$T$33,'pivot tables'!$W$2:$W$33),Table2[[#This Row],[Min_Temperature(°C)]])</f>
        <v>20.684999999999999</v>
      </c>
    </row>
    <row r="509" spans="1:25" x14ac:dyDescent="0.3">
      <c r="A509" s="5" t="s">
        <v>22</v>
      </c>
      <c r="B509" s="4">
        <v>2019</v>
      </c>
      <c r="C509" s="5" t="s">
        <v>49</v>
      </c>
      <c r="D509" s="5" t="str">
        <f>PROPER(TRIM(Table2[[#This Row],[Season]]))</f>
        <v>Kharif</v>
      </c>
      <c r="E509" s="5" t="str">
        <f>IF(Table2[[#This Row],[Season]]="",_xlfn.XLOOKUP(Table2[[#This Row],[State]],'pivot tables'!$F$3:$F$33,'pivot tables'!$G$3:$G$33),Table2[[#This Row],[Season]])</f>
        <v>Kharif</v>
      </c>
      <c r="F509" s="5" t="s">
        <v>36</v>
      </c>
      <c r="G509" s="16">
        <v>32</v>
      </c>
      <c r="H509" s="16">
        <f>IF(Table2[[#This Row],[Area(hectare)]]="",IFERROR(Table2[[#This Row],[Production(Tones)]]/Table2[[#This Row],[Yield blanks]],""),Table2[[#This Row],[Area(hectare)]])</f>
        <v>32</v>
      </c>
      <c r="I509" s="16">
        <v>77</v>
      </c>
      <c r="J509" s="16">
        <f>IF(Table2[[#This Row],[Production(Tones)]]="",Table2[[#This Row],[Area Blanks]]*Table2[[#This Row],[Yield]],Table2[[#This Row],[Production(Tones)]])</f>
        <v>77</v>
      </c>
      <c r="K509" s="13">
        <v>1317</v>
      </c>
      <c r="L509" s="13">
        <f>IF(Table2[[#This Row],[Annual_Rainfall(mm)]]="",_xlfn.XLOOKUP(Table2[[#This Row],[State]],'pivot tables'!$J$3:$J$32,'pivot tables'!$K$3:$K$32),Table2[[#This Row],[Annual_Rainfall(mm)]])</f>
        <v>1317</v>
      </c>
      <c r="M509" s="13" t="str">
        <f>Table2[[#This Row],[Crop]]&amp;Table2[[#This Row],[State]]</f>
        <v>RagiPuducherry</v>
      </c>
      <c r="N509" s="13">
        <v>5496.32</v>
      </c>
      <c r="O509" s="13">
        <f>IF(Table2[[#This Row],[Fertilizer(kg)]]="",_xlfn.XLOOKUP(Table2[[#This Row],[crop&amp;state]],'pivot tables'!$O$3:$O$151,'pivot tables'!$P$3:$P$151),Table2[[#This Row],[Fertilizer(kg)]])</f>
        <v>5496.32</v>
      </c>
      <c r="P509" s="13">
        <v>11.84</v>
      </c>
      <c r="Q509" s="13">
        <f>IF(Table2[[#This Row],[Pesticide(kg)]]="",_xlfn.XLOOKUP(Table2[[#This Row],[crop&amp;state]],'pivot tables'!$O$3:$O$151,'pivot tables'!$Q$3:$Q$151),Table2[[#This Row],[Pesticide(kg)]])</f>
        <v>11.84</v>
      </c>
      <c r="R509" s="13">
        <v>2.41</v>
      </c>
      <c r="S509" s="13">
        <f>IF(Table2[[#This Row],[Yield]]="",IFERROR(Table2[[#This Row],[Production(Tones)]]/Table2[[#This Row],[Area(hectare)]],""),Table2[[#This Row],[Yield]])</f>
        <v>2.41</v>
      </c>
      <c r="T509" s="13">
        <v>28.411000000000001</v>
      </c>
      <c r="U509" s="13">
        <f>IF(Table2[[#This Row],[Avg_Temperature(°C)]]="",IFERROR((Table2[[#This Row],[Max_Temperature(°C)]]+Table2[[#This Row],[Min_Temperature(°C)]])/2,""),Table2[[#This Row],[Avg_Temperature(°C)]])</f>
        <v>28.411000000000001</v>
      </c>
      <c r="V509" s="13">
        <v>33.058</v>
      </c>
      <c r="W509" s="13">
        <f>IF(Table2[[#This Row],[Max_Temperature(°C)]]="",_xlfn.XLOOKUP(Table2[[#This Row],[State]],'pivot tables'!$T$2:$T$33,'pivot tables'!$V$2:$V$33),Table2[[#This Row],[Max_Temperature(°C)]])</f>
        <v>33.058</v>
      </c>
      <c r="X509" s="13">
        <v>24.972000000000001</v>
      </c>
      <c r="Y509" s="31">
        <f>IF(Table2[[#This Row],[Min_Temperature(°C)]]="",_xlfn.XLOOKUP(Table2[[#This Row],[State]],'pivot tables'!$T$2:$T$33,'pivot tables'!$W$2:$W$33),Table2[[#This Row],[Min_Temperature(°C)]])</f>
        <v>24.972000000000001</v>
      </c>
    </row>
    <row r="510" spans="1:25" x14ac:dyDescent="0.3">
      <c r="A510" s="5" t="s">
        <v>22</v>
      </c>
      <c r="B510" s="4">
        <v>2019</v>
      </c>
      <c r="C510" s="5" t="s">
        <v>27</v>
      </c>
      <c r="D510" s="5" t="str">
        <f>PROPER(TRIM(Table2[[#This Row],[Season]]))</f>
        <v>Rabi</v>
      </c>
      <c r="E510" s="5" t="str">
        <f>IF(Table2[[#This Row],[Season]]="",_xlfn.XLOOKUP(Table2[[#This Row],[State]],'pivot tables'!$F$3:$F$33,'pivot tables'!$G$3:$G$33),Table2[[#This Row],[Season]])</f>
        <v>Rabi</v>
      </c>
      <c r="F510" s="5" t="s">
        <v>36</v>
      </c>
      <c r="G510" s="16">
        <v>4</v>
      </c>
      <c r="H510" s="16">
        <f>IF(Table2[[#This Row],[Area(hectare)]]="",IFERROR(Table2[[#This Row],[Production(Tones)]]/Table2[[#This Row],[Yield blanks]],""),Table2[[#This Row],[Area(hectare)]])</f>
        <v>4</v>
      </c>
      <c r="I510" s="16">
        <v>10</v>
      </c>
      <c r="J510" s="16">
        <f>IF(Table2[[#This Row],[Production(Tones)]]="",Table2[[#This Row],[Area Blanks]]*Table2[[#This Row],[Yield]],Table2[[#This Row],[Production(Tones)]])</f>
        <v>10</v>
      </c>
      <c r="K510" s="13">
        <v>1317</v>
      </c>
      <c r="L510" s="13">
        <f>IF(Table2[[#This Row],[Annual_Rainfall(mm)]]="",_xlfn.XLOOKUP(Table2[[#This Row],[State]],'pivot tables'!$J$3:$J$32,'pivot tables'!$K$3:$K$32),Table2[[#This Row],[Annual_Rainfall(mm)]])</f>
        <v>1317</v>
      </c>
      <c r="M510" s="13" t="str">
        <f>Table2[[#This Row],[Crop]]&amp;Table2[[#This Row],[State]]</f>
        <v>RagiPuducherry</v>
      </c>
      <c r="N510" s="13">
        <v>687.04</v>
      </c>
      <c r="O510" s="13">
        <f>IF(Table2[[#This Row],[Fertilizer(kg)]]="",_xlfn.XLOOKUP(Table2[[#This Row],[crop&amp;state]],'pivot tables'!$O$3:$O$151,'pivot tables'!$P$3:$P$151),Table2[[#This Row],[Fertilizer(kg)]])</f>
        <v>687.04</v>
      </c>
      <c r="P510" s="13">
        <v>1.48</v>
      </c>
      <c r="Q510" s="13">
        <f>IF(Table2[[#This Row],[Pesticide(kg)]]="",_xlfn.XLOOKUP(Table2[[#This Row],[crop&amp;state]],'pivot tables'!$O$3:$O$151,'pivot tables'!$Q$3:$Q$151),Table2[[#This Row],[Pesticide(kg)]])</f>
        <v>1.48</v>
      </c>
      <c r="R510" s="13">
        <v>2.5</v>
      </c>
      <c r="S510" s="13">
        <f>IF(Table2[[#This Row],[Yield]]="",IFERROR(Table2[[#This Row],[Production(Tones)]]/Table2[[#This Row],[Area(hectare)]],""),Table2[[#This Row],[Yield]])</f>
        <v>2.5</v>
      </c>
      <c r="T510" s="13">
        <v>28.411000000000001</v>
      </c>
      <c r="U510" s="13">
        <f>IF(Table2[[#This Row],[Avg_Temperature(°C)]]="",IFERROR((Table2[[#This Row],[Max_Temperature(°C)]]+Table2[[#This Row],[Min_Temperature(°C)]])/2,""),Table2[[#This Row],[Avg_Temperature(°C)]])</f>
        <v>28.411000000000001</v>
      </c>
      <c r="V510" s="13">
        <v>33.058</v>
      </c>
      <c r="W510" s="13">
        <f>IF(Table2[[#This Row],[Max_Temperature(°C)]]="",_xlfn.XLOOKUP(Table2[[#This Row],[State]],'pivot tables'!$T$2:$T$33,'pivot tables'!$V$2:$V$33),Table2[[#This Row],[Max_Temperature(°C)]])</f>
        <v>33.058</v>
      </c>
      <c r="X510" s="13">
        <v>24.972000000000001</v>
      </c>
      <c r="Y510" s="31">
        <f>IF(Table2[[#This Row],[Min_Temperature(°C)]]="",_xlfn.XLOOKUP(Table2[[#This Row],[State]],'pivot tables'!$T$2:$T$33,'pivot tables'!$W$2:$W$33),Table2[[#This Row],[Min_Temperature(°C)]])</f>
        <v>24.972000000000001</v>
      </c>
    </row>
    <row r="511" spans="1:25" x14ac:dyDescent="0.3">
      <c r="A511" s="5" t="s">
        <v>22</v>
      </c>
      <c r="B511" s="4">
        <v>2019</v>
      </c>
      <c r="C511" s="5" t="s">
        <v>120</v>
      </c>
      <c r="D511" s="5" t="str">
        <f>PROPER(TRIM(Table2[[#This Row],[Season]]))</f>
        <v>Summer</v>
      </c>
      <c r="E511" s="5" t="str">
        <f>IF(Table2[[#This Row],[Season]]="",_xlfn.XLOOKUP(Table2[[#This Row],[State]],'pivot tables'!$F$3:$F$33,'pivot tables'!$G$3:$G$33),Table2[[#This Row],[Season]])</f>
        <v>Summer</v>
      </c>
      <c r="F511" s="5" t="s">
        <v>36</v>
      </c>
      <c r="G511" s="16">
        <v>23</v>
      </c>
      <c r="H511" s="16">
        <f>IF(Table2[[#This Row],[Area(hectare)]]="",IFERROR(Table2[[#This Row],[Production(Tones)]]/Table2[[#This Row],[Yield blanks]],""),Table2[[#This Row],[Area(hectare)]])</f>
        <v>23</v>
      </c>
      <c r="I511" s="16">
        <v>55</v>
      </c>
      <c r="J511" s="16">
        <f>IF(Table2[[#This Row],[Production(Tones)]]="",Table2[[#This Row],[Area Blanks]]*Table2[[#This Row],[Yield]],Table2[[#This Row],[Production(Tones)]])</f>
        <v>55</v>
      </c>
      <c r="K511" s="13">
        <v>1317</v>
      </c>
      <c r="L511" s="13">
        <f>IF(Table2[[#This Row],[Annual_Rainfall(mm)]]="",_xlfn.XLOOKUP(Table2[[#This Row],[State]],'pivot tables'!$J$3:$J$32,'pivot tables'!$K$3:$K$32),Table2[[#This Row],[Annual_Rainfall(mm)]])</f>
        <v>1317</v>
      </c>
      <c r="M511" s="13" t="str">
        <f>Table2[[#This Row],[Crop]]&amp;Table2[[#This Row],[State]]</f>
        <v>RagiPuducherry</v>
      </c>
      <c r="N511" s="13">
        <v>3950.48</v>
      </c>
      <c r="O511" s="13">
        <f>IF(Table2[[#This Row],[Fertilizer(kg)]]="",_xlfn.XLOOKUP(Table2[[#This Row],[crop&amp;state]],'pivot tables'!$O$3:$O$151,'pivot tables'!$P$3:$P$151),Table2[[#This Row],[Fertilizer(kg)]])</f>
        <v>3950.48</v>
      </c>
      <c r="P511" s="13">
        <v>8.51</v>
      </c>
      <c r="Q511" s="13">
        <f>IF(Table2[[#This Row],[Pesticide(kg)]]="",_xlfn.XLOOKUP(Table2[[#This Row],[crop&amp;state]],'pivot tables'!$O$3:$O$151,'pivot tables'!$Q$3:$Q$151),Table2[[#This Row],[Pesticide(kg)]])</f>
        <v>8.51</v>
      </c>
      <c r="R511" s="13">
        <v>2.39</v>
      </c>
      <c r="S511" s="13">
        <f>IF(Table2[[#This Row],[Yield]]="",IFERROR(Table2[[#This Row],[Production(Tones)]]/Table2[[#This Row],[Area(hectare)]],""),Table2[[#This Row],[Yield]])</f>
        <v>2.39</v>
      </c>
      <c r="T511" s="13">
        <v>28.411000000000001</v>
      </c>
      <c r="U511" s="13">
        <f>IF(Table2[[#This Row],[Avg_Temperature(°C)]]="",IFERROR((Table2[[#This Row],[Max_Temperature(°C)]]+Table2[[#This Row],[Min_Temperature(°C)]])/2,""),Table2[[#This Row],[Avg_Temperature(°C)]])</f>
        <v>28.411000000000001</v>
      </c>
      <c r="V511" s="13">
        <v>33.058</v>
      </c>
      <c r="W511" s="13">
        <f>IF(Table2[[#This Row],[Max_Temperature(°C)]]="",_xlfn.XLOOKUP(Table2[[#This Row],[State]],'pivot tables'!$T$2:$T$33,'pivot tables'!$V$2:$V$33),Table2[[#This Row],[Max_Temperature(°C)]])</f>
        <v>33.058</v>
      </c>
      <c r="X511" s="13">
        <v>24.972000000000001</v>
      </c>
      <c r="Y511" s="31">
        <f>IF(Table2[[#This Row],[Min_Temperature(°C)]]="",_xlfn.XLOOKUP(Table2[[#This Row],[State]],'pivot tables'!$T$2:$T$33,'pivot tables'!$W$2:$W$33),Table2[[#This Row],[Min_Temperature(°C)]])</f>
        <v>24.972000000000001</v>
      </c>
    </row>
    <row r="512" spans="1:25" x14ac:dyDescent="0.3">
      <c r="A512" s="5" t="s">
        <v>13</v>
      </c>
      <c r="B512" s="4">
        <v>2019</v>
      </c>
      <c r="C512" s="5" t="s">
        <v>49</v>
      </c>
      <c r="D512" s="5" t="str">
        <f>PROPER(TRIM(Table2[[#This Row],[Season]]))</f>
        <v>Kharif</v>
      </c>
      <c r="E512" s="5" t="str">
        <f>IF(Table2[[#This Row],[Season]]="",_xlfn.XLOOKUP(Table2[[#This Row],[State]],'pivot tables'!$F$3:$F$33,'pivot tables'!$G$3:$G$33),Table2[[#This Row],[Season]])</f>
        <v>Kharif</v>
      </c>
      <c r="F512" s="5" t="s">
        <v>36</v>
      </c>
      <c r="G512" s="16">
        <v>4323</v>
      </c>
      <c r="H512" s="16">
        <f>IF(Table2[[#This Row],[Area(hectare)]]="",IFERROR(Table2[[#This Row],[Production(Tones)]]/Table2[[#This Row],[Yield blanks]],""),Table2[[#This Row],[Area(hectare)]])</f>
        <v>4323</v>
      </c>
      <c r="I512" s="16">
        <v>15171</v>
      </c>
      <c r="J512" s="16">
        <f>IF(Table2[[#This Row],[Production(Tones)]]="",Table2[[#This Row],[Area Blanks]]*Table2[[#This Row],[Yield]],Table2[[#This Row],[Production(Tones)]])</f>
        <v>15171</v>
      </c>
      <c r="K512" s="13">
        <v>1317</v>
      </c>
      <c r="L512" s="13">
        <f>IF(Table2[[#This Row],[Annual_Rainfall(mm)]]="",_xlfn.XLOOKUP(Table2[[#This Row],[State]],'pivot tables'!$J$3:$J$32,'pivot tables'!$K$3:$K$32),Table2[[#This Row],[Annual_Rainfall(mm)]])</f>
        <v>1317</v>
      </c>
      <c r="M512" s="13" t="str">
        <f>Table2[[#This Row],[Crop]]&amp;Table2[[#This Row],[State]]</f>
        <v>RicePuducherry</v>
      </c>
      <c r="N512" s="13">
        <v>742518.48</v>
      </c>
      <c r="O512" s="13">
        <f>IF(Table2[[#This Row],[Fertilizer(kg)]]="",_xlfn.XLOOKUP(Table2[[#This Row],[crop&amp;state]],'pivot tables'!$O$3:$O$151,'pivot tables'!$P$3:$P$151),Table2[[#This Row],[Fertilizer(kg)]])</f>
        <v>742518.48</v>
      </c>
      <c r="P512" s="13">
        <v>1599.51</v>
      </c>
      <c r="Q512" s="13">
        <f>IF(Table2[[#This Row],[Pesticide(kg)]]="",_xlfn.XLOOKUP(Table2[[#This Row],[crop&amp;state]],'pivot tables'!$O$3:$O$151,'pivot tables'!$Q$3:$Q$151),Table2[[#This Row],[Pesticide(kg)]])</f>
        <v>1599.51</v>
      </c>
      <c r="R512" s="13">
        <v>3.2170000000000001</v>
      </c>
      <c r="S512" s="13">
        <f>IF(Table2[[#This Row],[Yield]]="",IFERROR(Table2[[#This Row],[Production(Tones)]]/Table2[[#This Row],[Area(hectare)]],""),Table2[[#This Row],[Yield]])</f>
        <v>3.2170000000000001</v>
      </c>
      <c r="T512" s="13">
        <v>28.411000000000001</v>
      </c>
      <c r="U512" s="13">
        <f>IF(Table2[[#This Row],[Avg_Temperature(°C)]]="",IFERROR((Table2[[#This Row],[Max_Temperature(°C)]]+Table2[[#This Row],[Min_Temperature(°C)]])/2,""),Table2[[#This Row],[Avg_Temperature(°C)]])</f>
        <v>28.411000000000001</v>
      </c>
      <c r="V512" s="13">
        <v>33.058</v>
      </c>
      <c r="W512" s="13">
        <f>IF(Table2[[#This Row],[Max_Temperature(°C)]]="",_xlfn.XLOOKUP(Table2[[#This Row],[State]],'pivot tables'!$T$2:$T$33,'pivot tables'!$V$2:$V$33),Table2[[#This Row],[Max_Temperature(°C)]])</f>
        <v>33.058</v>
      </c>
      <c r="X512" s="13">
        <v>24.972000000000001</v>
      </c>
      <c r="Y512" s="31">
        <f>IF(Table2[[#This Row],[Min_Temperature(°C)]]="",_xlfn.XLOOKUP(Table2[[#This Row],[State]],'pivot tables'!$T$2:$T$33,'pivot tables'!$W$2:$W$33),Table2[[#This Row],[Min_Temperature(°C)]])</f>
        <v>24.972000000000001</v>
      </c>
    </row>
    <row r="513" spans="1:25" x14ac:dyDescent="0.3">
      <c r="A513" s="5" t="s">
        <v>13</v>
      </c>
      <c r="B513" s="4">
        <v>2019</v>
      </c>
      <c r="C513" s="5" t="s">
        <v>27</v>
      </c>
      <c r="D513" s="5" t="str">
        <f>PROPER(TRIM(Table2[[#This Row],[Season]]))</f>
        <v>Rabi</v>
      </c>
      <c r="E513" s="5" t="str">
        <f>IF(Table2[[#This Row],[Season]]="",_xlfn.XLOOKUP(Table2[[#This Row],[State]],'pivot tables'!$F$3:$F$33,'pivot tables'!$G$3:$G$33),Table2[[#This Row],[Season]])</f>
        <v>Rabi</v>
      </c>
      <c r="F513" s="5" t="s">
        <v>36</v>
      </c>
      <c r="G513" s="16">
        <v>9397</v>
      </c>
      <c r="H513" s="16">
        <f>IF(Table2[[#This Row],[Area(hectare)]]="",IFERROR(Table2[[#This Row],[Production(Tones)]]/Table2[[#This Row],[Yield blanks]],""),Table2[[#This Row],[Area(hectare)]])</f>
        <v>9397</v>
      </c>
      <c r="I513" s="16">
        <v>28114</v>
      </c>
      <c r="J513" s="16">
        <f>IF(Table2[[#This Row],[Production(Tones)]]="",Table2[[#This Row],[Area Blanks]]*Table2[[#This Row],[Yield]],Table2[[#This Row],[Production(Tones)]])</f>
        <v>28114</v>
      </c>
      <c r="K513" s="13">
        <v>1317</v>
      </c>
      <c r="L513" s="13">
        <f>IF(Table2[[#This Row],[Annual_Rainfall(mm)]]="",_xlfn.XLOOKUP(Table2[[#This Row],[State]],'pivot tables'!$J$3:$J$32,'pivot tables'!$K$3:$K$32),Table2[[#This Row],[Annual_Rainfall(mm)]])</f>
        <v>1317</v>
      </c>
      <c r="M513" s="13" t="str">
        <f>Table2[[#This Row],[Crop]]&amp;Table2[[#This Row],[State]]</f>
        <v>RicePuducherry</v>
      </c>
      <c r="N513" s="13">
        <v>1614028.72</v>
      </c>
      <c r="O513" s="13">
        <f>IF(Table2[[#This Row],[Fertilizer(kg)]]="",_xlfn.XLOOKUP(Table2[[#This Row],[crop&amp;state]],'pivot tables'!$O$3:$O$151,'pivot tables'!$P$3:$P$151),Table2[[#This Row],[Fertilizer(kg)]])</f>
        <v>1614028.72</v>
      </c>
      <c r="P513" s="13">
        <v>3476.89</v>
      </c>
      <c r="Q513" s="13">
        <f>IF(Table2[[#This Row],[Pesticide(kg)]]="",_xlfn.XLOOKUP(Table2[[#This Row],[crop&amp;state]],'pivot tables'!$O$3:$O$151,'pivot tables'!$Q$3:$Q$151),Table2[[#This Row],[Pesticide(kg)]])</f>
        <v>3476.89</v>
      </c>
      <c r="R513" s="13">
        <v>3.883</v>
      </c>
      <c r="S513" s="13">
        <f>IF(Table2[[#This Row],[Yield]]="",IFERROR(Table2[[#This Row],[Production(Tones)]]/Table2[[#This Row],[Area(hectare)]],""),Table2[[#This Row],[Yield]])</f>
        <v>3.883</v>
      </c>
      <c r="T513" s="13">
        <v>28.411000000000001</v>
      </c>
      <c r="U513" s="13">
        <f>IF(Table2[[#This Row],[Avg_Temperature(°C)]]="",IFERROR((Table2[[#This Row],[Max_Temperature(°C)]]+Table2[[#This Row],[Min_Temperature(°C)]])/2,""),Table2[[#This Row],[Avg_Temperature(°C)]])</f>
        <v>28.411000000000001</v>
      </c>
      <c r="V513" s="13">
        <v>33.058</v>
      </c>
      <c r="W513" s="13">
        <f>IF(Table2[[#This Row],[Max_Temperature(°C)]]="",_xlfn.XLOOKUP(Table2[[#This Row],[State]],'pivot tables'!$T$2:$T$33,'pivot tables'!$V$2:$V$33),Table2[[#This Row],[Max_Temperature(°C)]])</f>
        <v>33.058</v>
      </c>
      <c r="X513" s="13">
        <v>24.972000000000001</v>
      </c>
      <c r="Y513" s="31">
        <f>IF(Table2[[#This Row],[Min_Temperature(°C)]]="",_xlfn.XLOOKUP(Table2[[#This Row],[State]],'pivot tables'!$T$2:$T$33,'pivot tables'!$W$2:$W$33),Table2[[#This Row],[Min_Temperature(°C)]])</f>
        <v>24.972000000000001</v>
      </c>
    </row>
    <row r="514" spans="1:25" x14ac:dyDescent="0.3">
      <c r="A514" s="5" t="s">
        <v>13</v>
      </c>
      <c r="B514" s="4">
        <v>2019</v>
      </c>
      <c r="C514" s="5" t="s">
        <v>120</v>
      </c>
      <c r="D514" s="5" t="str">
        <f>PROPER(TRIM(Table2[[#This Row],[Season]]))</f>
        <v>Summer</v>
      </c>
      <c r="E514" s="5" t="str">
        <f>IF(Table2[[#This Row],[Season]]="",_xlfn.XLOOKUP(Table2[[#This Row],[State]],'pivot tables'!$F$3:$F$33,'pivot tables'!$G$3:$G$33),Table2[[#This Row],[Season]])</f>
        <v>Summer</v>
      </c>
      <c r="F514" s="5" t="s">
        <v>36</v>
      </c>
      <c r="G514" s="16"/>
      <c r="H514" s="16">
        <f>IF(Table2[[#This Row],[Area(hectare)]]="",IFERROR(Table2[[#This Row],[Production(Tones)]]/Table2[[#This Row],[Yield blanks]],""),Table2[[#This Row],[Area(hectare)]])</f>
        <v>4523.9436619718308</v>
      </c>
      <c r="I514" s="16">
        <v>16060</v>
      </c>
      <c r="J514" s="16">
        <f>IF(Table2[[#This Row],[Production(Tones)]]="",Table2[[#This Row],[Area Blanks]]*Table2[[#This Row],[Yield]],Table2[[#This Row],[Production(Tones)]])</f>
        <v>16060</v>
      </c>
      <c r="K514" s="13">
        <v>1317</v>
      </c>
      <c r="L514" s="13">
        <f>IF(Table2[[#This Row],[Annual_Rainfall(mm)]]="",_xlfn.XLOOKUP(Table2[[#This Row],[State]],'pivot tables'!$J$3:$J$32,'pivot tables'!$K$3:$K$32),Table2[[#This Row],[Annual_Rainfall(mm)]])</f>
        <v>1317</v>
      </c>
      <c r="M514" s="13" t="str">
        <f>Table2[[#This Row],[Crop]]&amp;Table2[[#This Row],[State]]</f>
        <v>RicePuducherry</v>
      </c>
      <c r="N514" s="13">
        <v>776011.68</v>
      </c>
      <c r="O514" s="13">
        <f>IF(Table2[[#This Row],[Fertilizer(kg)]]="",_xlfn.XLOOKUP(Table2[[#This Row],[crop&amp;state]],'pivot tables'!$O$3:$O$151,'pivot tables'!$P$3:$P$151),Table2[[#This Row],[Fertilizer(kg)]])</f>
        <v>776011.68</v>
      </c>
      <c r="P514" s="13">
        <v>1671.66</v>
      </c>
      <c r="Q514" s="13">
        <f>IF(Table2[[#This Row],[Pesticide(kg)]]="",_xlfn.XLOOKUP(Table2[[#This Row],[crop&amp;state]],'pivot tables'!$O$3:$O$151,'pivot tables'!$Q$3:$Q$151),Table2[[#This Row],[Pesticide(kg)]])</f>
        <v>1671.66</v>
      </c>
      <c r="R514" s="13">
        <v>3.55</v>
      </c>
      <c r="S514" s="13">
        <f>IF(Table2[[#This Row],[Yield]]="",IFERROR(Table2[[#This Row],[Production(Tones)]]/Table2[[#This Row],[Area(hectare)]],""),Table2[[#This Row],[Yield]])</f>
        <v>3.55</v>
      </c>
      <c r="T514" s="13">
        <v>28.411000000000001</v>
      </c>
      <c r="U514" s="13">
        <f>IF(Table2[[#This Row],[Avg_Temperature(°C)]]="",IFERROR((Table2[[#This Row],[Max_Temperature(°C)]]+Table2[[#This Row],[Min_Temperature(°C)]])/2,""),Table2[[#This Row],[Avg_Temperature(°C)]])</f>
        <v>28.411000000000001</v>
      </c>
      <c r="V514" s="13">
        <v>33.058</v>
      </c>
      <c r="W514" s="13">
        <f>IF(Table2[[#This Row],[Max_Temperature(°C)]]="",_xlfn.XLOOKUP(Table2[[#This Row],[State]],'pivot tables'!$T$2:$T$33,'pivot tables'!$V$2:$V$33),Table2[[#This Row],[Max_Temperature(°C)]])</f>
        <v>33.058</v>
      </c>
      <c r="X514" s="13">
        <v>24.972000000000001</v>
      </c>
      <c r="Y514" s="31">
        <f>IF(Table2[[#This Row],[Min_Temperature(°C)]]="",_xlfn.XLOOKUP(Table2[[#This Row],[State]],'pivot tables'!$T$2:$T$33,'pivot tables'!$W$2:$W$33),Table2[[#This Row],[Min_Temperature(°C)]])</f>
        <v>24.972000000000001</v>
      </c>
    </row>
    <row r="515" spans="1:25" x14ac:dyDescent="0.3">
      <c r="A515" s="5" t="s">
        <v>18</v>
      </c>
      <c r="B515" s="4">
        <v>2019</v>
      </c>
      <c r="C515" s="5" t="s">
        <v>49</v>
      </c>
      <c r="D515" s="5" t="str">
        <f>PROPER(TRIM(Table2[[#This Row],[Season]]))</f>
        <v>Kharif</v>
      </c>
      <c r="E515" s="5" t="str">
        <f>IF(Table2[[#This Row],[Season]]="",_xlfn.XLOOKUP(Table2[[#This Row],[State]],'pivot tables'!$F$3:$F$33,'pivot tables'!$G$3:$G$33),Table2[[#This Row],[Season]])</f>
        <v>Kharif</v>
      </c>
      <c r="F515" s="5" t="s">
        <v>36</v>
      </c>
      <c r="G515" s="16">
        <v>1308</v>
      </c>
      <c r="H515" s="16">
        <f>IF(Table2[[#This Row],[Area(hectare)]]="",IFERROR(Table2[[#This Row],[Production(Tones)]]/Table2[[#This Row],[Yield blanks]],""),Table2[[#This Row],[Area(hectare)]])</f>
        <v>1308</v>
      </c>
      <c r="I515" s="16">
        <v>183120</v>
      </c>
      <c r="J515" s="16">
        <f>IF(Table2[[#This Row],[Production(Tones)]]="",Table2[[#This Row],[Area Blanks]]*Table2[[#This Row],[Yield]],Table2[[#This Row],[Production(Tones)]])</f>
        <v>183120</v>
      </c>
      <c r="K515" s="13">
        <v>1317</v>
      </c>
      <c r="L515" s="13">
        <f>IF(Table2[[#This Row],[Annual_Rainfall(mm)]]="",_xlfn.XLOOKUP(Table2[[#This Row],[State]],'pivot tables'!$J$3:$J$32,'pivot tables'!$K$3:$K$32),Table2[[#This Row],[Annual_Rainfall(mm)]])</f>
        <v>1317</v>
      </c>
      <c r="M515" s="13" t="str">
        <f>Table2[[#This Row],[Crop]]&amp;Table2[[#This Row],[State]]</f>
        <v>SugarcanePuducherry</v>
      </c>
      <c r="N515" s="13">
        <v>224662.08</v>
      </c>
      <c r="O515" s="13">
        <f>IF(Table2[[#This Row],[Fertilizer(kg)]]="",_xlfn.XLOOKUP(Table2[[#This Row],[crop&amp;state]],'pivot tables'!$O$3:$O$151,'pivot tables'!$P$3:$P$151),Table2[[#This Row],[Fertilizer(kg)]])</f>
        <v>224662.08</v>
      </c>
      <c r="P515" s="13">
        <v>483.96</v>
      </c>
      <c r="Q515" s="13">
        <f>IF(Table2[[#This Row],[Pesticide(kg)]]="",_xlfn.XLOOKUP(Table2[[#This Row],[crop&amp;state]],'pivot tables'!$O$3:$O$151,'pivot tables'!$Q$3:$Q$151),Table2[[#This Row],[Pesticide(kg)]])</f>
        <v>483.96</v>
      </c>
      <c r="R515" s="13">
        <v>140</v>
      </c>
      <c r="S515" s="13">
        <f>IF(Table2[[#This Row],[Yield]]="",IFERROR(Table2[[#This Row],[Production(Tones)]]/Table2[[#This Row],[Area(hectare)]],""),Table2[[#This Row],[Yield]])</f>
        <v>140</v>
      </c>
      <c r="T515" s="13">
        <v>28.411000000000001</v>
      </c>
      <c r="U515" s="13">
        <f>IF(Table2[[#This Row],[Avg_Temperature(°C)]]="",IFERROR((Table2[[#This Row],[Max_Temperature(°C)]]+Table2[[#This Row],[Min_Temperature(°C)]])/2,""),Table2[[#This Row],[Avg_Temperature(°C)]])</f>
        <v>28.411000000000001</v>
      </c>
      <c r="V515" s="13">
        <v>33.058</v>
      </c>
      <c r="W515" s="13">
        <f>IF(Table2[[#This Row],[Max_Temperature(°C)]]="",_xlfn.XLOOKUP(Table2[[#This Row],[State]],'pivot tables'!$T$2:$T$33,'pivot tables'!$V$2:$V$33),Table2[[#This Row],[Max_Temperature(°C)]])</f>
        <v>33.058</v>
      </c>
      <c r="X515" s="13">
        <v>24.972000000000001</v>
      </c>
      <c r="Y515" s="31">
        <f>IF(Table2[[#This Row],[Min_Temperature(°C)]]="",_xlfn.XLOOKUP(Table2[[#This Row],[State]],'pivot tables'!$T$2:$T$33,'pivot tables'!$W$2:$W$33),Table2[[#This Row],[Min_Temperature(°C)]])</f>
        <v>24.972000000000001</v>
      </c>
    </row>
    <row r="516" spans="1:25" x14ac:dyDescent="0.3">
      <c r="A516" s="5" t="s">
        <v>32</v>
      </c>
      <c r="B516" s="4">
        <v>2019</v>
      </c>
      <c r="C516" s="5" t="s">
        <v>49</v>
      </c>
      <c r="D516" s="5" t="str">
        <f>PROPER(TRIM(Table2[[#This Row],[Season]]))</f>
        <v>Kharif</v>
      </c>
      <c r="E516" s="5" t="str">
        <f>IF(Table2[[#This Row],[Season]]="",_xlfn.XLOOKUP(Table2[[#This Row],[State]],'pivot tables'!$F$3:$F$33,'pivot tables'!$G$3:$G$33),Table2[[#This Row],[Season]])</f>
        <v>Kharif</v>
      </c>
      <c r="F516" s="5" t="s">
        <v>36</v>
      </c>
      <c r="G516" s="16">
        <v>2</v>
      </c>
      <c r="H516" s="16">
        <f>IF(Table2[[#This Row],[Area(hectare)]]="",IFERROR(Table2[[#This Row],[Production(Tones)]]/Table2[[#This Row],[Yield blanks]],""),Table2[[#This Row],[Area(hectare)]])</f>
        <v>2</v>
      </c>
      <c r="I516" s="16">
        <v>2</v>
      </c>
      <c r="J516" s="16">
        <f>IF(Table2[[#This Row],[Production(Tones)]]="",Table2[[#This Row],[Area Blanks]]*Table2[[#This Row],[Yield]],Table2[[#This Row],[Production(Tones)]])</f>
        <v>2</v>
      </c>
      <c r="K516" s="13">
        <v>1317</v>
      </c>
      <c r="L516" s="13">
        <f>IF(Table2[[#This Row],[Annual_Rainfall(mm)]]="",_xlfn.XLOOKUP(Table2[[#This Row],[State]],'pivot tables'!$J$3:$J$32,'pivot tables'!$K$3:$K$32),Table2[[#This Row],[Annual_Rainfall(mm)]])</f>
        <v>1317</v>
      </c>
      <c r="M516" s="13" t="str">
        <f>Table2[[#This Row],[Crop]]&amp;Table2[[#This Row],[State]]</f>
        <v>UradPuducherry</v>
      </c>
      <c r="N516" s="13">
        <v>343.52</v>
      </c>
      <c r="O516" s="13">
        <f>IF(Table2[[#This Row],[Fertilizer(kg)]]="",_xlfn.XLOOKUP(Table2[[#This Row],[crop&amp;state]],'pivot tables'!$O$3:$O$151,'pivot tables'!$P$3:$P$151),Table2[[#This Row],[Fertilizer(kg)]])</f>
        <v>343.52</v>
      </c>
      <c r="P516" s="13">
        <v>0.74</v>
      </c>
      <c r="Q516" s="13">
        <f>IF(Table2[[#This Row],[Pesticide(kg)]]="",_xlfn.XLOOKUP(Table2[[#This Row],[crop&amp;state]],'pivot tables'!$O$3:$O$151,'pivot tables'!$Q$3:$Q$151),Table2[[#This Row],[Pesticide(kg)]])</f>
        <v>0.74</v>
      </c>
      <c r="R516" s="13">
        <v>1</v>
      </c>
      <c r="S516" s="13">
        <f>IF(Table2[[#This Row],[Yield]]="",IFERROR(Table2[[#This Row],[Production(Tones)]]/Table2[[#This Row],[Area(hectare)]],""),Table2[[#This Row],[Yield]])</f>
        <v>1</v>
      </c>
      <c r="T516" s="13" t="s">
        <v>227</v>
      </c>
      <c r="U516" s="13" t="str">
        <f>IF(Table2[[#This Row],[Avg_Temperature(°C)]]="",IFERROR((Table2[[#This Row],[Max_Temperature(°C)]]+Table2[[#This Row],[Min_Temperature(°C)]])/2,""),Table2[[#This Row],[Avg_Temperature(°C)]])</f>
        <v>28.41</v>
      </c>
      <c r="V516" s="13">
        <v>33.058</v>
      </c>
      <c r="W516" s="13">
        <f>IF(Table2[[#This Row],[Max_Temperature(°C)]]="",_xlfn.XLOOKUP(Table2[[#This Row],[State]],'pivot tables'!$T$2:$T$33,'pivot tables'!$V$2:$V$33),Table2[[#This Row],[Max_Temperature(°C)]])</f>
        <v>33.058</v>
      </c>
      <c r="X516" s="13">
        <v>24.972000000000001</v>
      </c>
      <c r="Y516" s="31">
        <f>IF(Table2[[#This Row],[Min_Temperature(°C)]]="",_xlfn.XLOOKUP(Table2[[#This Row],[State]],'pivot tables'!$T$2:$T$33,'pivot tables'!$W$2:$W$33),Table2[[#This Row],[Min_Temperature(°C)]])</f>
        <v>24.972000000000001</v>
      </c>
    </row>
    <row r="517" spans="1:25" x14ac:dyDescent="0.3">
      <c r="A517" s="5" t="s">
        <v>32</v>
      </c>
      <c r="B517" s="4">
        <v>2019</v>
      </c>
      <c r="C517" s="5" t="s">
        <v>27</v>
      </c>
      <c r="D517" s="5" t="str">
        <f>PROPER(TRIM(Table2[[#This Row],[Season]]))</f>
        <v>Rabi</v>
      </c>
      <c r="E517" s="5" t="str">
        <f>IF(Table2[[#This Row],[Season]]="",_xlfn.XLOOKUP(Table2[[#This Row],[State]],'pivot tables'!$F$3:$F$33,'pivot tables'!$G$3:$G$33),Table2[[#This Row],[Season]])</f>
        <v>Rabi</v>
      </c>
      <c r="F517" s="5" t="s">
        <v>36</v>
      </c>
      <c r="G517" s="16">
        <v>146</v>
      </c>
      <c r="H517" s="16">
        <f>IF(Table2[[#This Row],[Area(hectare)]]="",IFERROR(Table2[[#This Row],[Production(Tones)]]/Table2[[#This Row],[Yield blanks]],""),Table2[[#This Row],[Area(hectare)]])</f>
        <v>146</v>
      </c>
      <c r="I517" s="16">
        <v>146</v>
      </c>
      <c r="J517" s="16">
        <f>IF(Table2[[#This Row],[Production(Tones)]]="",Table2[[#This Row],[Area Blanks]]*Table2[[#This Row],[Yield]],Table2[[#This Row],[Production(Tones)]])</f>
        <v>146</v>
      </c>
      <c r="K517" s="13">
        <v>1317</v>
      </c>
      <c r="L517" s="13">
        <f>IF(Table2[[#This Row],[Annual_Rainfall(mm)]]="",_xlfn.XLOOKUP(Table2[[#This Row],[State]],'pivot tables'!$J$3:$J$32,'pivot tables'!$K$3:$K$32),Table2[[#This Row],[Annual_Rainfall(mm)]])</f>
        <v>1317</v>
      </c>
      <c r="M517" s="13" t="str">
        <f>Table2[[#This Row],[Crop]]&amp;Table2[[#This Row],[State]]</f>
        <v>UradPuducherry</v>
      </c>
      <c r="N517" s="13">
        <v>25076.959999999999</v>
      </c>
      <c r="O517" s="13">
        <f>IF(Table2[[#This Row],[Fertilizer(kg)]]="",_xlfn.XLOOKUP(Table2[[#This Row],[crop&amp;state]],'pivot tables'!$O$3:$O$151,'pivot tables'!$P$3:$P$151),Table2[[#This Row],[Fertilizer(kg)]])</f>
        <v>25076.959999999999</v>
      </c>
      <c r="P517" s="13">
        <v>54.02</v>
      </c>
      <c r="Q517" s="13">
        <f>IF(Table2[[#This Row],[Pesticide(kg)]]="",_xlfn.XLOOKUP(Table2[[#This Row],[crop&amp;state]],'pivot tables'!$O$3:$O$151,'pivot tables'!$Q$3:$Q$151),Table2[[#This Row],[Pesticide(kg)]])</f>
        <v>54.02</v>
      </c>
      <c r="R517" s="13">
        <v>1</v>
      </c>
      <c r="S517" s="13">
        <f>IF(Table2[[#This Row],[Yield]]="",IFERROR(Table2[[#This Row],[Production(Tones)]]/Table2[[#This Row],[Area(hectare)]],""),Table2[[#This Row],[Yield]])</f>
        <v>1</v>
      </c>
      <c r="T517" s="13">
        <v>28.411000000000001</v>
      </c>
      <c r="U517" s="13">
        <f>IF(Table2[[#This Row],[Avg_Temperature(°C)]]="",IFERROR((Table2[[#This Row],[Max_Temperature(°C)]]+Table2[[#This Row],[Min_Temperature(°C)]])/2,""),Table2[[#This Row],[Avg_Temperature(°C)]])</f>
        <v>28.411000000000001</v>
      </c>
      <c r="V517" s="13">
        <v>33.058</v>
      </c>
      <c r="W517" s="13">
        <f>IF(Table2[[#This Row],[Max_Temperature(°C)]]="",_xlfn.XLOOKUP(Table2[[#This Row],[State]],'pivot tables'!$T$2:$T$33,'pivot tables'!$V$2:$V$33),Table2[[#This Row],[Max_Temperature(°C)]])</f>
        <v>33.058</v>
      </c>
      <c r="X517" s="13">
        <v>24.972000000000001</v>
      </c>
      <c r="Y517" s="31">
        <f>IF(Table2[[#This Row],[Min_Temperature(°C)]]="",_xlfn.XLOOKUP(Table2[[#This Row],[State]],'pivot tables'!$T$2:$T$33,'pivot tables'!$W$2:$W$33),Table2[[#This Row],[Min_Temperature(°C)]])</f>
        <v>24.972000000000001</v>
      </c>
    </row>
    <row r="518" spans="1:25" x14ac:dyDescent="0.3">
      <c r="A518" s="5" t="s">
        <v>32</v>
      </c>
      <c r="B518" s="4">
        <v>2019</v>
      </c>
      <c r="C518" s="5" t="s">
        <v>120</v>
      </c>
      <c r="D518" s="5" t="str">
        <f>PROPER(TRIM(Table2[[#This Row],[Season]]))</f>
        <v>Summer</v>
      </c>
      <c r="E518" s="5" t="str">
        <f>IF(Table2[[#This Row],[Season]]="",_xlfn.XLOOKUP(Table2[[#This Row],[State]],'pivot tables'!$F$3:$F$33,'pivot tables'!$G$3:$G$33),Table2[[#This Row],[Season]])</f>
        <v>Summer</v>
      </c>
      <c r="F518" s="5" t="s">
        <v>36</v>
      </c>
      <c r="G518" s="16">
        <v>321</v>
      </c>
      <c r="H518" s="16">
        <f>IF(Table2[[#This Row],[Area(hectare)]]="",IFERROR(Table2[[#This Row],[Production(Tones)]]/Table2[[#This Row],[Yield blanks]],""),Table2[[#This Row],[Area(hectare)]])</f>
        <v>321</v>
      </c>
      <c r="I518" s="16">
        <v>139</v>
      </c>
      <c r="J518" s="16">
        <f>IF(Table2[[#This Row],[Production(Tones)]]="",Table2[[#This Row],[Area Blanks]]*Table2[[#This Row],[Yield]],Table2[[#This Row],[Production(Tones)]])</f>
        <v>139</v>
      </c>
      <c r="K518" s="13">
        <v>1317</v>
      </c>
      <c r="L518" s="13">
        <f>IF(Table2[[#This Row],[Annual_Rainfall(mm)]]="",_xlfn.XLOOKUP(Table2[[#This Row],[State]],'pivot tables'!$J$3:$J$32,'pivot tables'!$K$3:$K$32),Table2[[#This Row],[Annual_Rainfall(mm)]])</f>
        <v>1317</v>
      </c>
      <c r="M518" s="13" t="str">
        <f>Table2[[#This Row],[Crop]]&amp;Table2[[#This Row],[State]]</f>
        <v>UradPuducherry</v>
      </c>
      <c r="N518" s="13">
        <v>55134.96</v>
      </c>
      <c r="O518" s="13">
        <f>IF(Table2[[#This Row],[Fertilizer(kg)]]="",_xlfn.XLOOKUP(Table2[[#This Row],[crop&amp;state]],'pivot tables'!$O$3:$O$151,'pivot tables'!$P$3:$P$151),Table2[[#This Row],[Fertilizer(kg)]])</f>
        <v>55134.96</v>
      </c>
      <c r="P518" s="13">
        <v>118.77</v>
      </c>
      <c r="Q518" s="13">
        <f>IF(Table2[[#This Row],[Pesticide(kg)]]="",_xlfn.XLOOKUP(Table2[[#This Row],[crop&amp;state]],'pivot tables'!$O$3:$O$151,'pivot tables'!$Q$3:$Q$151),Table2[[#This Row],[Pesticide(kg)]])</f>
        <v>118.77</v>
      </c>
      <c r="R518" s="13">
        <v>0.72299999999999998</v>
      </c>
      <c r="S518" s="13">
        <f>IF(Table2[[#This Row],[Yield]]="",IFERROR(Table2[[#This Row],[Production(Tones)]]/Table2[[#This Row],[Area(hectare)]],""),Table2[[#This Row],[Yield]])</f>
        <v>0.72299999999999998</v>
      </c>
      <c r="T518" s="13">
        <v>28.411000000000001</v>
      </c>
      <c r="U518" s="13">
        <f>IF(Table2[[#This Row],[Avg_Temperature(°C)]]="",IFERROR((Table2[[#This Row],[Max_Temperature(°C)]]+Table2[[#This Row],[Min_Temperature(°C)]])/2,""),Table2[[#This Row],[Avg_Temperature(°C)]])</f>
        <v>28.411000000000001</v>
      </c>
      <c r="V518" s="13"/>
      <c r="W518" s="13">
        <f>IF(Table2[[#This Row],[Max_Temperature(°C)]]="",_xlfn.XLOOKUP(Table2[[#This Row],[State]],'pivot tables'!$T$2:$T$33,'pivot tables'!$V$2:$V$33),Table2[[#This Row],[Max_Temperature(°C)]])</f>
        <v>32.711188888888891</v>
      </c>
      <c r="X518" s="13">
        <v>24.972000000000001</v>
      </c>
      <c r="Y518" s="31">
        <f>IF(Table2[[#This Row],[Min_Temperature(°C)]]="",_xlfn.XLOOKUP(Table2[[#This Row],[State]],'pivot tables'!$T$2:$T$33,'pivot tables'!$W$2:$W$33),Table2[[#This Row],[Min_Temperature(°C)]])</f>
        <v>24.972000000000001</v>
      </c>
    </row>
    <row r="519" spans="1:25" x14ac:dyDescent="0.3">
      <c r="A519" s="5" t="s">
        <v>13</v>
      </c>
      <c r="B519" s="4">
        <v>2019</v>
      </c>
      <c r="C519" s="5" t="s">
        <v>176</v>
      </c>
      <c r="D519" s="5" t="str">
        <f>PROPER(TRIM(Table2[[#This Row],[Season]]))</f>
        <v>Autumn</v>
      </c>
      <c r="E519" s="5" t="str">
        <f>IF(Table2[[#This Row],[Season]]="",_xlfn.XLOOKUP(Table2[[#This Row],[State]],'pivot tables'!$F$3:$F$33,'pivot tables'!$G$3:$G$33),Table2[[#This Row],[Season]])</f>
        <v>Autumn</v>
      </c>
      <c r="F519" s="5" t="s">
        <v>15</v>
      </c>
      <c r="G519" s="16">
        <v>127223</v>
      </c>
      <c r="H519" s="16">
        <f>IF(Table2[[#This Row],[Area(hectare)]]="",IFERROR(Table2[[#This Row],[Production(Tones)]]/Table2[[#This Row],[Yield blanks]],""),Table2[[#This Row],[Area(hectare)]])</f>
        <v>127223</v>
      </c>
      <c r="I519" s="16">
        <v>193215</v>
      </c>
      <c r="J519" s="16">
        <f>IF(Table2[[#This Row],[Production(Tones)]]="",Table2[[#This Row],[Area Blanks]]*Table2[[#This Row],[Yield]],Table2[[#This Row],[Production(Tones)]])</f>
        <v>193215</v>
      </c>
      <c r="K519" s="13">
        <v>2084.6999999999998</v>
      </c>
      <c r="L519" s="13">
        <f>IF(Table2[[#This Row],[Annual_Rainfall(mm)]]="",_xlfn.XLOOKUP(Table2[[#This Row],[State]],'pivot tables'!$J$3:$J$32,'pivot tables'!$K$3:$K$32),Table2[[#This Row],[Annual_Rainfall(mm)]])</f>
        <v>2084.6999999999998</v>
      </c>
      <c r="M519" s="13" t="str">
        <f>Table2[[#This Row],[Crop]]&amp;Table2[[#This Row],[State]]</f>
        <v>RiceAssam</v>
      </c>
      <c r="N519" s="13">
        <v>21851822.48</v>
      </c>
      <c r="O519" s="13">
        <f>IF(Table2[[#This Row],[Fertilizer(kg)]]="",_xlfn.XLOOKUP(Table2[[#This Row],[crop&amp;state]],'pivot tables'!$O$3:$O$151,'pivot tables'!$P$3:$P$151),Table2[[#This Row],[Fertilizer(kg)]])</f>
        <v>21851822.48</v>
      </c>
      <c r="P519" s="13">
        <v>47072.51</v>
      </c>
      <c r="Q519" s="13">
        <f>IF(Table2[[#This Row],[Pesticide(kg)]]="",_xlfn.XLOOKUP(Table2[[#This Row],[crop&amp;state]],'pivot tables'!$O$3:$O$151,'pivot tables'!$Q$3:$Q$151),Table2[[#This Row],[Pesticide(kg)]])</f>
        <v>47072.51</v>
      </c>
      <c r="R519" s="13">
        <v>1.4650000000000001</v>
      </c>
      <c r="S519" s="13">
        <f>IF(Table2[[#This Row],[Yield]]="",IFERROR(Table2[[#This Row],[Production(Tones)]]/Table2[[#This Row],[Area(hectare)]],""),Table2[[#This Row],[Yield]])</f>
        <v>1.4650000000000001</v>
      </c>
      <c r="T519" s="13">
        <v>24.352</v>
      </c>
      <c r="U519" s="13">
        <f>IF(Table2[[#This Row],[Avg_Temperature(°C)]]="",IFERROR((Table2[[#This Row],[Max_Temperature(°C)]]+Table2[[#This Row],[Min_Temperature(°C)]])/2,""),Table2[[#This Row],[Avg_Temperature(°C)]])</f>
        <v>24.352</v>
      </c>
      <c r="V519" s="13">
        <v>33.262</v>
      </c>
      <c r="W519" s="13">
        <f>IF(Table2[[#This Row],[Max_Temperature(°C)]]="",_xlfn.XLOOKUP(Table2[[#This Row],[State]],'pivot tables'!$T$2:$T$33,'pivot tables'!$V$2:$V$33),Table2[[#This Row],[Max_Temperature(°C)]])</f>
        <v>33.262</v>
      </c>
      <c r="X519" s="13">
        <v>16.417999999999999</v>
      </c>
      <c r="Y519" s="31">
        <f>IF(Table2[[#This Row],[Min_Temperature(°C)]]="",_xlfn.XLOOKUP(Table2[[#This Row],[State]],'pivot tables'!$T$2:$T$33,'pivot tables'!$W$2:$W$33),Table2[[#This Row],[Min_Temperature(°C)]])</f>
        <v>16.417999999999999</v>
      </c>
    </row>
    <row r="520" spans="1:25" x14ac:dyDescent="0.3">
      <c r="A520" s="5" t="s">
        <v>13</v>
      </c>
      <c r="B520" s="4">
        <v>2019</v>
      </c>
      <c r="C520" s="5" t="s">
        <v>120</v>
      </c>
      <c r="D520" s="5" t="str">
        <f>PROPER(TRIM(Table2[[#This Row],[Season]]))</f>
        <v>Summer</v>
      </c>
      <c r="E520" s="5" t="str">
        <f>IF(Table2[[#This Row],[Season]]="",_xlfn.XLOOKUP(Table2[[#This Row],[State]],'pivot tables'!$F$3:$F$33,'pivot tables'!$G$3:$G$33),Table2[[#This Row],[Season]])</f>
        <v>Summer</v>
      </c>
      <c r="F520" s="5" t="s">
        <v>15</v>
      </c>
      <c r="G520" s="16">
        <v>395518</v>
      </c>
      <c r="H520" s="16">
        <f>IF(Table2[[#This Row],[Area(hectare)]]="",IFERROR(Table2[[#This Row],[Production(Tones)]]/Table2[[#This Row],[Yield blanks]],""),Table2[[#This Row],[Area(hectare)]])</f>
        <v>395518</v>
      </c>
      <c r="I520" s="16">
        <v>1025571</v>
      </c>
      <c r="J520" s="16">
        <f>IF(Table2[[#This Row],[Production(Tones)]]="",Table2[[#This Row],[Area Blanks]]*Table2[[#This Row],[Yield]],Table2[[#This Row],[Production(Tones)]])</f>
        <v>1025571</v>
      </c>
      <c r="K520" s="13">
        <v>2084.6999999999998</v>
      </c>
      <c r="L520" s="13">
        <f>IF(Table2[[#This Row],[Annual_Rainfall(mm)]]="",_xlfn.XLOOKUP(Table2[[#This Row],[State]],'pivot tables'!$J$3:$J$32,'pivot tables'!$K$3:$K$32),Table2[[#This Row],[Annual_Rainfall(mm)]])</f>
        <v>2084.6999999999998</v>
      </c>
      <c r="M520" s="13" t="str">
        <f>Table2[[#This Row],[Crop]]&amp;Table2[[#This Row],[State]]</f>
        <v>RiceAssam</v>
      </c>
      <c r="N520" s="13">
        <v>67934171.680000007</v>
      </c>
      <c r="O520" s="13">
        <f>IF(Table2[[#This Row],[Fertilizer(kg)]]="",_xlfn.XLOOKUP(Table2[[#This Row],[crop&amp;state]],'pivot tables'!$O$3:$O$151,'pivot tables'!$P$3:$P$151),Table2[[#This Row],[Fertilizer(kg)]])</f>
        <v>67934171.680000007</v>
      </c>
      <c r="P520" s="13">
        <v>146341.66</v>
      </c>
      <c r="Q520" s="13">
        <f>IF(Table2[[#This Row],[Pesticide(kg)]]="",_xlfn.XLOOKUP(Table2[[#This Row],[crop&amp;state]],'pivot tables'!$O$3:$O$151,'pivot tables'!$Q$3:$Q$151),Table2[[#This Row],[Pesticide(kg)]])</f>
        <v>146341.66</v>
      </c>
      <c r="R520" s="13">
        <v>2.492</v>
      </c>
      <c r="S520" s="13">
        <f>IF(Table2[[#This Row],[Yield]]="",IFERROR(Table2[[#This Row],[Production(Tones)]]/Table2[[#This Row],[Area(hectare)]],""),Table2[[#This Row],[Yield]])</f>
        <v>2.492</v>
      </c>
      <c r="T520" s="13">
        <v>24.352</v>
      </c>
      <c r="U520" s="13">
        <f>IF(Table2[[#This Row],[Avg_Temperature(°C)]]="",IFERROR((Table2[[#This Row],[Max_Temperature(°C)]]+Table2[[#This Row],[Min_Temperature(°C)]])/2,""),Table2[[#This Row],[Avg_Temperature(°C)]])</f>
        <v>24.352</v>
      </c>
      <c r="V520" s="13">
        <v>33.262</v>
      </c>
      <c r="W520" s="13">
        <f>IF(Table2[[#This Row],[Max_Temperature(°C)]]="",_xlfn.XLOOKUP(Table2[[#This Row],[State]],'pivot tables'!$T$2:$T$33,'pivot tables'!$V$2:$V$33),Table2[[#This Row],[Max_Temperature(°C)]])</f>
        <v>33.262</v>
      </c>
      <c r="X520" s="13">
        <v>16.417999999999999</v>
      </c>
      <c r="Y520" s="31">
        <f>IF(Table2[[#This Row],[Min_Temperature(°C)]]="",_xlfn.XLOOKUP(Table2[[#This Row],[State]],'pivot tables'!$T$2:$T$33,'pivot tables'!$W$2:$W$33),Table2[[#This Row],[Min_Temperature(°C)]])</f>
        <v>16.417999999999999</v>
      </c>
    </row>
    <row r="521" spans="1:25" x14ac:dyDescent="0.3">
      <c r="A521" s="5" t="s">
        <v>13</v>
      </c>
      <c r="B521" s="4">
        <v>2019</v>
      </c>
      <c r="C521" s="5" t="s">
        <v>324</v>
      </c>
      <c r="D521" s="5" t="str">
        <f>PROPER(TRIM(Table2[[#This Row],[Season]]))</f>
        <v>Winter</v>
      </c>
      <c r="E521" s="5" t="str">
        <f>IF(Table2[[#This Row],[Season]]="",_xlfn.XLOOKUP(Table2[[#This Row],[State]],'pivot tables'!$F$3:$F$33,'pivot tables'!$G$3:$G$33),Table2[[#This Row],[Season]])</f>
        <v>Winter</v>
      </c>
      <c r="F521" s="5" t="s">
        <v>15</v>
      </c>
      <c r="G521" s="16">
        <v>1878208</v>
      </c>
      <c r="H521" s="16">
        <f>IF(Table2[[#This Row],[Area(hectare)]]="",IFERROR(Table2[[#This Row],[Production(Tones)]]/Table2[[#This Row],[Yield blanks]],""),Table2[[#This Row],[Area(hectare)]])</f>
        <v>1878208</v>
      </c>
      <c r="I521" s="16">
        <v>3996018</v>
      </c>
      <c r="J521" s="16">
        <f>IF(Table2[[#This Row],[Production(Tones)]]="",Table2[[#This Row],[Area Blanks]]*Table2[[#This Row],[Yield]],Table2[[#This Row],[Production(Tones)]])</f>
        <v>3996018</v>
      </c>
      <c r="K521" s="13">
        <v>2084.6999999999998</v>
      </c>
      <c r="L521" s="13">
        <f>IF(Table2[[#This Row],[Annual_Rainfall(mm)]]="",_xlfn.XLOOKUP(Table2[[#This Row],[State]],'pivot tables'!$J$3:$J$32,'pivot tables'!$K$3:$K$32),Table2[[#This Row],[Annual_Rainfall(mm)]])</f>
        <v>2084.6999999999998</v>
      </c>
      <c r="M521" s="13" t="str">
        <f>Table2[[#This Row],[Crop]]&amp;Table2[[#This Row],[State]]</f>
        <v>RiceAssam</v>
      </c>
      <c r="N521" s="13">
        <v>322601006.10000002</v>
      </c>
      <c r="O521" s="13">
        <f>IF(Table2[[#This Row],[Fertilizer(kg)]]="",_xlfn.XLOOKUP(Table2[[#This Row],[crop&amp;state]],'pivot tables'!$O$3:$O$151,'pivot tables'!$P$3:$P$151),Table2[[#This Row],[Fertilizer(kg)]])</f>
        <v>322601006.10000002</v>
      </c>
      <c r="P521" s="13" t="s">
        <v>229</v>
      </c>
      <c r="Q521" s="13" t="str">
        <f>IF(Table2[[#This Row],[Pesticide(kg)]]="",_xlfn.XLOOKUP(Table2[[#This Row],[crop&amp;state]],'pivot tables'!$O$3:$O$151,'pivot tables'!$Q$3:$Q$151),Table2[[#This Row],[Pesticide(kg)]])</f>
        <v xml:space="preserve"> 694936.96 </v>
      </c>
      <c r="R521" s="13">
        <v>2.137</v>
      </c>
      <c r="S521" s="13">
        <f>IF(Table2[[#This Row],[Yield]]="",IFERROR(Table2[[#This Row],[Production(Tones)]]/Table2[[#This Row],[Area(hectare)]],""),Table2[[#This Row],[Yield]])</f>
        <v>2.137</v>
      </c>
      <c r="T521" s="13">
        <v>24.352</v>
      </c>
      <c r="U521" s="13">
        <f>IF(Table2[[#This Row],[Avg_Temperature(°C)]]="",IFERROR((Table2[[#This Row],[Max_Temperature(°C)]]+Table2[[#This Row],[Min_Temperature(°C)]])/2,""),Table2[[#This Row],[Avg_Temperature(°C)]])</f>
        <v>24.352</v>
      </c>
      <c r="V521" s="13">
        <v>33.262</v>
      </c>
      <c r="W521" s="13">
        <f>IF(Table2[[#This Row],[Max_Temperature(°C)]]="",_xlfn.XLOOKUP(Table2[[#This Row],[State]],'pivot tables'!$T$2:$T$33,'pivot tables'!$V$2:$V$33),Table2[[#This Row],[Max_Temperature(°C)]])</f>
        <v>33.262</v>
      </c>
      <c r="X521" s="13">
        <v>16.417999999999999</v>
      </c>
      <c r="Y521" s="31">
        <f>IF(Table2[[#This Row],[Min_Temperature(°C)]]="",_xlfn.XLOOKUP(Table2[[#This Row],[State]],'pivot tables'!$T$2:$T$33,'pivot tables'!$W$2:$W$33),Table2[[#This Row],[Min_Temperature(°C)]])</f>
        <v>16.417999999999999</v>
      </c>
    </row>
    <row r="522" spans="1:25" x14ac:dyDescent="0.3">
      <c r="A522" s="5" t="s">
        <v>18</v>
      </c>
      <c r="B522" s="4">
        <v>2019</v>
      </c>
      <c r="C522" s="5" t="s">
        <v>705</v>
      </c>
      <c r="D522" s="5" t="str">
        <f>PROPER(TRIM(Table2[[#This Row],[Season]]))</f>
        <v>Whole Year</v>
      </c>
      <c r="E522" s="5" t="str">
        <f>IF(Table2[[#This Row],[Season]]="",_xlfn.XLOOKUP(Table2[[#This Row],[State]],'pivot tables'!$F$3:$F$33,'pivot tables'!$G$3:$G$33),Table2[[#This Row],[Season]])</f>
        <v>Whole Year</v>
      </c>
      <c r="F522" s="5" t="s">
        <v>15</v>
      </c>
      <c r="G522" s="16">
        <v>29703</v>
      </c>
      <c r="H522" s="16">
        <f>IF(Table2[[#This Row],[Area(hectare)]]="",IFERROR(Table2[[#This Row],[Production(Tones)]]/Table2[[#This Row],[Yield blanks]],""),Table2[[#This Row],[Area(hectare)]])</f>
        <v>29703</v>
      </c>
      <c r="I522" s="16">
        <v>1218118</v>
      </c>
      <c r="J522" s="16">
        <f>IF(Table2[[#This Row],[Production(Tones)]]="",Table2[[#This Row],[Area Blanks]]*Table2[[#This Row],[Yield]],Table2[[#This Row],[Production(Tones)]])</f>
        <v>1218118</v>
      </c>
      <c r="K522" s="13">
        <v>2084.6999999999998</v>
      </c>
      <c r="L522" s="13">
        <f>IF(Table2[[#This Row],[Annual_Rainfall(mm)]]="",_xlfn.XLOOKUP(Table2[[#This Row],[State]],'pivot tables'!$J$3:$J$32,'pivot tables'!$K$3:$K$32),Table2[[#This Row],[Annual_Rainfall(mm)]])</f>
        <v>2084.6999999999998</v>
      </c>
      <c r="M522" s="13" t="str">
        <f>Table2[[#This Row],[Crop]]&amp;Table2[[#This Row],[State]]</f>
        <v>SugarcaneAssam</v>
      </c>
      <c r="N522" s="13">
        <v>5101787.28</v>
      </c>
      <c r="O522" s="13">
        <f>IF(Table2[[#This Row],[Fertilizer(kg)]]="",_xlfn.XLOOKUP(Table2[[#This Row],[crop&amp;state]],'pivot tables'!$O$3:$O$151,'pivot tables'!$P$3:$P$151),Table2[[#This Row],[Fertilizer(kg)]])</f>
        <v>5101787.28</v>
      </c>
      <c r="P522" s="13">
        <v>10990.11</v>
      </c>
      <c r="Q522" s="13">
        <f>IF(Table2[[#This Row],[Pesticide(kg)]]="",_xlfn.XLOOKUP(Table2[[#This Row],[crop&amp;state]],'pivot tables'!$O$3:$O$151,'pivot tables'!$Q$3:$Q$151),Table2[[#This Row],[Pesticide(kg)]])</f>
        <v>10990.11</v>
      </c>
      <c r="R522" s="13">
        <v>38.920999999999999</v>
      </c>
      <c r="S522" s="13">
        <f>IF(Table2[[#This Row],[Yield]]="",IFERROR(Table2[[#This Row],[Production(Tones)]]/Table2[[#This Row],[Area(hectare)]],""),Table2[[#This Row],[Yield]])</f>
        <v>38.920999999999999</v>
      </c>
      <c r="T522" s="13">
        <v>24.352</v>
      </c>
      <c r="U522" s="13">
        <f>IF(Table2[[#This Row],[Avg_Temperature(°C)]]="",IFERROR((Table2[[#This Row],[Max_Temperature(°C)]]+Table2[[#This Row],[Min_Temperature(°C)]])/2,""),Table2[[#This Row],[Avg_Temperature(°C)]])</f>
        <v>24.352</v>
      </c>
      <c r="V522" s="13">
        <v>33.262</v>
      </c>
      <c r="W522" s="13">
        <f>IF(Table2[[#This Row],[Max_Temperature(°C)]]="",_xlfn.XLOOKUP(Table2[[#This Row],[State]],'pivot tables'!$T$2:$T$33,'pivot tables'!$V$2:$V$33),Table2[[#This Row],[Max_Temperature(°C)]])</f>
        <v>33.262</v>
      </c>
      <c r="X522" s="13">
        <v>16.417999999999999</v>
      </c>
      <c r="Y522" s="31">
        <f>IF(Table2[[#This Row],[Min_Temperature(°C)]]="",_xlfn.XLOOKUP(Table2[[#This Row],[State]],'pivot tables'!$T$2:$T$33,'pivot tables'!$W$2:$W$33),Table2[[#This Row],[Min_Temperature(°C)]])</f>
        <v>16.417999999999999</v>
      </c>
    </row>
    <row r="523" spans="1:25" x14ac:dyDescent="0.3">
      <c r="A523" s="5" t="s">
        <v>32</v>
      </c>
      <c r="B523" s="4">
        <v>2019</v>
      </c>
      <c r="C523" s="5" t="s">
        <v>27</v>
      </c>
      <c r="D523" s="5" t="str">
        <f>PROPER(TRIM(Table2[[#This Row],[Season]]))</f>
        <v>Rabi</v>
      </c>
      <c r="E523" s="5" t="str">
        <f>IF(Table2[[#This Row],[Season]]="",_xlfn.XLOOKUP(Table2[[#This Row],[State]],'pivot tables'!$F$3:$F$33,'pivot tables'!$G$3:$G$33),Table2[[#This Row],[Season]])</f>
        <v>Rabi</v>
      </c>
      <c r="F523" s="5" t="s">
        <v>15</v>
      </c>
      <c r="G523" s="16">
        <v>58100</v>
      </c>
      <c r="H523" s="16">
        <f>IF(Table2[[#This Row],[Area(hectare)]]="",IFERROR(Table2[[#This Row],[Production(Tones)]]/Table2[[#This Row],[Yield blanks]],""),Table2[[#This Row],[Area(hectare)]])</f>
        <v>58100</v>
      </c>
      <c r="I523" s="16">
        <v>34757</v>
      </c>
      <c r="J523" s="16">
        <f>IF(Table2[[#This Row],[Production(Tones)]]="",Table2[[#This Row],[Area Blanks]]*Table2[[#This Row],[Yield]],Table2[[#This Row],[Production(Tones)]])</f>
        <v>34757</v>
      </c>
      <c r="K523" s="13">
        <v>2084.6999999999998</v>
      </c>
      <c r="L523" s="13">
        <f>IF(Table2[[#This Row],[Annual_Rainfall(mm)]]="",_xlfn.XLOOKUP(Table2[[#This Row],[State]],'pivot tables'!$J$3:$J$32,'pivot tables'!$K$3:$K$32),Table2[[#This Row],[Annual_Rainfall(mm)]])</f>
        <v>2084.6999999999998</v>
      </c>
      <c r="M523" s="13" t="str">
        <f>Table2[[#This Row],[Crop]]&amp;Table2[[#This Row],[State]]</f>
        <v>UradAssam</v>
      </c>
      <c r="N523" s="13">
        <v>9979256</v>
      </c>
      <c r="O523" s="13">
        <f>IF(Table2[[#This Row],[Fertilizer(kg)]]="",_xlfn.XLOOKUP(Table2[[#This Row],[crop&amp;state]],'pivot tables'!$O$3:$O$151,'pivot tables'!$P$3:$P$151),Table2[[#This Row],[Fertilizer(kg)]])</f>
        <v>9979256</v>
      </c>
      <c r="P523" s="13">
        <v>21497</v>
      </c>
      <c r="Q523" s="13">
        <f>IF(Table2[[#This Row],[Pesticide(kg)]]="",_xlfn.XLOOKUP(Table2[[#This Row],[crop&amp;state]],'pivot tables'!$O$3:$O$151,'pivot tables'!$Q$3:$Q$151),Table2[[#This Row],[Pesticide(kg)]])</f>
        <v>21497</v>
      </c>
      <c r="R523" s="13">
        <v>0.61899999999999999</v>
      </c>
      <c r="S523" s="13">
        <f>IF(Table2[[#This Row],[Yield]]="",IFERROR(Table2[[#This Row],[Production(Tones)]]/Table2[[#This Row],[Area(hectare)]],""),Table2[[#This Row],[Yield]])</f>
        <v>0.61899999999999999</v>
      </c>
      <c r="T523" s="13">
        <v>24.352</v>
      </c>
      <c r="U523" s="13">
        <f>IF(Table2[[#This Row],[Avg_Temperature(°C)]]="",IFERROR((Table2[[#This Row],[Max_Temperature(°C)]]+Table2[[#This Row],[Min_Temperature(°C)]])/2,""),Table2[[#This Row],[Avg_Temperature(°C)]])</f>
        <v>24.352</v>
      </c>
      <c r="V523" s="13">
        <v>33.262</v>
      </c>
      <c r="W523" s="13">
        <f>IF(Table2[[#This Row],[Max_Temperature(°C)]]="",_xlfn.XLOOKUP(Table2[[#This Row],[State]],'pivot tables'!$T$2:$T$33,'pivot tables'!$V$2:$V$33),Table2[[#This Row],[Max_Temperature(°C)]])</f>
        <v>33.262</v>
      </c>
      <c r="X523" s="13">
        <v>16.417999999999999</v>
      </c>
      <c r="Y523" s="31">
        <f>IF(Table2[[#This Row],[Min_Temperature(°C)]]="",_xlfn.XLOOKUP(Table2[[#This Row],[State]],'pivot tables'!$T$2:$T$33,'pivot tables'!$W$2:$W$33),Table2[[#This Row],[Min_Temperature(°C)]])</f>
        <v>16.417999999999999</v>
      </c>
    </row>
    <row r="524" spans="1:25" x14ac:dyDescent="0.3">
      <c r="A524" s="5" t="s">
        <v>20</v>
      </c>
      <c r="B524" s="4">
        <v>2019</v>
      </c>
      <c r="C524" s="5" t="s">
        <v>27</v>
      </c>
      <c r="D524" s="5" t="str">
        <f>PROPER(TRIM(Table2[[#This Row],[Season]]))</f>
        <v>Rabi</v>
      </c>
      <c r="E524" s="5" t="str">
        <f>IF(Table2[[#This Row],[Season]]="",_xlfn.XLOOKUP(Table2[[#This Row],[State]],'pivot tables'!$F$3:$F$33,'pivot tables'!$G$3:$G$33),Table2[[#This Row],[Season]])</f>
        <v>Rabi</v>
      </c>
      <c r="F524" s="5" t="s">
        <v>15</v>
      </c>
      <c r="G524" s="16">
        <v>11336</v>
      </c>
      <c r="H524" s="16">
        <f>IF(Table2[[#This Row],[Area(hectare)]]="",IFERROR(Table2[[#This Row],[Production(Tones)]]/Table2[[#This Row],[Yield blanks]],""),Table2[[#This Row],[Area(hectare)]])</f>
        <v>11336</v>
      </c>
      <c r="I524" s="16">
        <v>14430</v>
      </c>
      <c r="J524" s="16">
        <f>IF(Table2[[#This Row],[Production(Tones)]]="",Table2[[#This Row],[Area Blanks]]*Table2[[#This Row],[Yield]],Table2[[#This Row],[Production(Tones)]])</f>
        <v>14430</v>
      </c>
      <c r="K524" s="13">
        <v>2084.6999999999998</v>
      </c>
      <c r="L524" s="13">
        <f>IF(Table2[[#This Row],[Annual_Rainfall(mm)]]="",_xlfn.XLOOKUP(Table2[[#This Row],[State]],'pivot tables'!$J$3:$J$32,'pivot tables'!$K$3:$K$32),Table2[[#This Row],[Annual_Rainfall(mm)]])</f>
        <v>2084.6999999999998</v>
      </c>
      <c r="M524" s="13" t="str">
        <f>Table2[[#This Row],[Crop]]&amp;Table2[[#This Row],[State]]</f>
        <v>WheatAssam</v>
      </c>
      <c r="N524" s="13">
        <v>1947071.36</v>
      </c>
      <c r="O524" s="13">
        <f>IF(Table2[[#This Row],[Fertilizer(kg)]]="",_xlfn.XLOOKUP(Table2[[#This Row],[crop&amp;state]],'pivot tables'!$O$3:$O$151,'pivot tables'!$P$3:$P$151),Table2[[#This Row],[Fertilizer(kg)]])</f>
        <v>1947071.36</v>
      </c>
      <c r="P524" s="13">
        <v>4194.32</v>
      </c>
      <c r="Q524" s="13">
        <f>IF(Table2[[#This Row],[Pesticide(kg)]]="",_xlfn.XLOOKUP(Table2[[#This Row],[crop&amp;state]],'pivot tables'!$O$3:$O$151,'pivot tables'!$Q$3:$Q$151),Table2[[#This Row],[Pesticide(kg)]])</f>
        <v>4194.32</v>
      </c>
      <c r="R524" s="13">
        <v>1.272</v>
      </c>
      <c r="S524" s="13">
        <f>IF(Table2[[#This Row],[Yield]]="",IFERROR(Table2[[#This Row],[Production(Tones)]]/Table2[[#This Row],[Area(hectare)]],""),Table2[[#This Row],[Yield]])</f>
        <v>1.272</v>
      </c>
      <c r="T524" s="13">
        <v>24.352</v>
      </c>
      <c r="U524" s="13">
        <f>IF(Table2[[#This Row],[Avg_Temperature(°C)]]="",IFERROR((Table2[[#This Row],[Max_Temperature(°C)]]+Table2[[#This Row],[Min_Temperature(°C)]])/2,""),Table2[[#This Row],[Avg_Temperature(°C)]])</f>
        <v>24.352</v>
      </c>
      <c r="V524" s="13">
        <v>33.262</v>
      </c>
      <c r="W524" s="13">
        <f>IF(Table2[[#This Row],[Max_Temperature(°C)]]="",_xlfn.XLOOKUP(Table2[[#This Row],[State]],'pivot tables'!$T$2:$T$33,'pivot tables'!$V$2:$V$33),Table2[[#This Row],[Max_Temperature(°C)]])</f>
        <v>33.262</v>
      </c>
      <c r="X524" s="13">
        <v>16.417999999999999</v>
      </c>
      <c r="Y524" s="31">
        <f>IF(Table2[[#This Row],[Min_Temperature(°C)]]="",_xlfn.XLOOKUP(Table2[[#This Row],[State]],'pivot tables'!$T$2:$T$33,'pivot tables'!$W$2:$W$33),Table2[[#This Row],[Min_Temperature(°C)]])</f>
        <v>16.417999999999999</v>
      </c>
    </row>
    <row r="525" spans="1:25" x14ac:dyDescent="0.3">
      <c r="A525" s="5" t="s">
        <v>13</v>
      </c>
      <c r="B525" s="4">
        <v>2019</v>
      </c>
      <c r="C525" s="5" t="s">
        <v>176</v>
      </c>
      <c r="D525" s="5" t="str">
        <f>PROPER(TRIM(Table2[[#This Row],[Season]]))</f>
        <v>Autumn</v>
      </c>
      <c r="E525" s="5" t="str">
        <f>IF(Table2[[#This Row],[Season]]="",_xlfn.XLOOKUP(Table2[[#This Row],[State]],'pivot tables'!$F$3:$F$33,'pivot tables'!$G$3:$G$33),Table2[[#This Row],[Season]])</f>
        <v>Autumn</v>
      </c>
      <c r="F525" s="5" t="s">
        <v>26</v>
      </c>
      <c r="G525" s="16">
        <v>33480</v>
      </c>
      <c r="H525" s="16">
        <f>IF(Table2[[#This Row],[Area(hectare)]]="",IFERROR(Table2[[#This Row],[Production(Tones)]]/Table2[[#This Row],[Yield blanks]],""),Table2[[#This Row],[Area(hectare)]])</f>
        <v>33480</v>
      </c>
      <c r="I525" s="16">
        <v>78074</v>
      </c>
      <c r="J525" s="16">
        <f>IF(Table2[[#This Row],[Production(Tones)]]="",Table2[[#This Row],[Area Blanks]]*Table2[[#This Row],[Yield]],Table2[[#This Row],[Production(Tones)]])</f>
        <v>78074</v>
      </c>
      <c r="K525" s="13">
        <v>3844.4</v>
      </c>
      <c r="L525" s="13">
        <f>IF(Table2[[#This Row],[Annual_Rainfall(mm)]]="",_xlfn.XLOOKUP(Table2[[#This Row],[State]],'pivot tables'!$J$3:$J$32,'pivot tables'!$K$3:$K$32),Table2[[#This Row],[Annual_Rainfall(mm)]])</f>
        <v>3844.4</v>
      </c>
      <c r="M525" s="13" t="str">
        <f>Table2[[#This Row],[Crop]]&amp;Table2[[#This Row],[State]]</f>
        <v>RiceMeghalaya</v>
      </c>
      <c r="N525" s="13">
        <v>5750524.7999999998</v>
      </c>
      <c r="O525" s="13">
        <f>IF(Table2[[#This Row],[Fertilizer(kg)]]="",_xlfn.XLOOKUP(Table2[[#This Row],[crop&amp;state]],'pivot tables'!$O$3:$O$151,'pivot tables'!$P$3:$P$151),Table2[[#This Row],[Fertilizer(kg)]])</f>
        <v>5750524.7999999998</v>
      </c>
      <c r="P525" s="13">
        <v>12387.6</v>
      </c>
      <c r="Q525" s="13">
        <f>IF(Table2[[#This Row],[Pesticide(kg)]]="",_xlfn.XLOOKUP(Table2[[#This Row],[crop&amp;state]],'pivot tables'!$O$3:$O$151,'pivot tables'!$Q$3:$Q$151),Table2[[#This Row],[Pesticide(kg)]])</f>
        <v>12387.6</v>
      </c>
      <c r="R525" s="13">
        <v>2.5110000000000001</v>
      </c>
      <c r="S525" s="13">
        <f>IF(Table2[[#This Row],[Yield]]="",IFERROR(Table2[[#This Row],[Production(Tones)]]/Table2[[#This Row],[Area(hectare)]],""),Table2[[#This Row],[Yield]])</f>
        <v>2.5110000000000001</v>
      </c>
      <c r="T525" s="13">
        <v>19.251999999999999</v>
      </c>
      <c r="U525" s="13">
        <f>IF(Table2[[#This Row],[Avg_Temperature(°C)]]="",IFERROR((Table2[[#This Row],[Max_Temperature(°C)]]+Table2[[#This Row],[Min_Temperature(°C)]])/2,""),Table2[[#This Row],[Avg_Temperature(°C)]])</f>
        <v>19.251999999999999</v>
      </c>
      <c r="V525" s="13">
        <v>26.768000000000001</v>
      </c>
      <c r="W525" s="13">
        <f>IF(Table2[[#This Row],[Max_Temperature(°C)]]="",_xlfn.XLOOKUP(Table2[[#This Row],[State]],'pivot tables'!$T$2:$T$33,'pivot tables'!$V$2:$V$33),Table2[[#This Row],[Max_Temperature(°C)]])</f>
        <v>26.768000000000001</v>
      </c>
      <c r="X525" s="13">
        <v>11.617000000000001</v>
      </c>
      <c r="Y525" s="31">
        <f>IF(Table2[[#This Row],[Min_Temperature(°C)]]="",_xlfn.XLOOKUP(Table2[[#This Row],[State]],'pivot tables'!$T$2:$T$33,'pivot tables'!$W$2:$W$33),Table2[[#This Row],[Min_Temperature(°C)]])</f>
        <v>11.617000000000001</v>
      </c>
    </row>
    <row r="526" spans="1:25" x14ac:dyDescent="0.3">
      <c r="A526" s="5" t="s">
        <v>13</v>
      </c>
      <c r="B526" s="4">
        <v>2019</v>
      </c>
      <c r="C526" s="5" t="s">
        <v>27</v>
      </c>
      <c r="D526" s="5" t="str">
        <f>PROPER(TRIM(Table2[[#This Row],[Season]]))</f>
        <v>Rabi</v>
      </c>
      <c r="E526" s="5" t="str">
        <f>IF(Table2[[#This Row],[Season]]="",_xlfn.XLOOKUP(Table2[[#This Row],[State]],'pivot tables'!$F$3:$F$33,'pivot tables'!$G$3:$G$33),Table2[[#This Row],[Season]])</f>
        <v>Rabi</v>
      </c>
      <c r="F526" s="5" t="s">
        <v>26</v>
      </c>
      <c r="G526" s="16">
        <v>13628</v>
      </c>
      <c r="H526" s="16">
        <f>IF(Table2[[#This Row],[Area(hectare)]]="",IFERROR(Table2[[#This Row],[Production(Tones)]]/Table2[[#This Row],[Yield blanks]],""),Table2[[#This Row],[Area(hectare)]])</f>
        <v>13628</v>
      </c>
      <c r="I526" s="16">
        <v>63081</v>
      </c>
      <c r="J526" s="16">
        <f>IF(Table2[[#This Row],[Production(Tones)]]="",Table2[[#This Row],[Area Blanks]]*Table2[[#This Row],[Yield]],Table2[[#This Row],[Production(Tones)]])</f>
        <v>63081</v>
      </c>
      <c r="K526" s="13">
        <v>3844.4</v>
      </c>
      <c r="L526" s="13">
        <f>IF(Table2[[#This Row],[Annual_Rainfall(mm)]]="",_xlfn.XLOOKUP(Table2[[#This Row],[State]],'pivot tables'!$J$3:$J$32,'pivot tables'!$K$3:$K$32),Table2[[#This Row],[Annual_Rainfall(mm)]])</f>
        <v>3844.4</v>
      </c>
      <c r="M526" s="13" t="str">
        <f>Table2[[#This Row],[Crop]]&amp;Table2[[#This Row],[State]]</f>
        <v>RiceMeghalaya</v>
      </c>
      <c r="N526" s="13">
        <v>2340745.2799999998</v>
      </c>
      <c r="O526" s="13">
        <f>IF(Table2[[#This Row],[Fertilizer(kg)]]="",_xlfn.XLOOKUP(Table2[[#This Row],[crop&amp;state]],'pivot tables'!$O$3:$O$151,'pivot tables'!$P$3:$P$151),Table2[[#This Row],[Fertilizer(kg)]])</f>
        <v>2340745.2799999998</v>
      </c>
      <c r="P526" s="13" t="s">
        <v>230</v>
      </c>
      <c r="Q526" s="13" t="str">
        <f>IF(Table2[[#This Row],[Pesticide(kg)]]="",_xlfn.XLOOKUP(Table2[[#This Row],[crop&amp;state]],'pivot tables'!$O$3:$O$151,'pivot tables'!$Q$3:$Q$151),Table2[[#This Row],[Pesticide(kg)]])</f>
        <v>5,042.36</v>
      </c>
      <c r="R526" s="13">
        <v>2.57</v>
      </c>
      <c r="S526" s="13">
        <f>IF(Table2[[#This Row],[Yield]]="",IFERROR(Table2[[#This Row],[Production(Tones)]]/Table2[[#This Row],[Area(hectare)]],""),Table2[[#This Row],[Yield]])</f>
        <v>2.57</v>
      </c>
      <c r="T526" s="13">
        <v>19.251999999999999</v>
      </c>
      <c r="U526" s="13">
        <f>IF(Table2[[#This Row],[Avg_Temperature(°C)]]="",IFERROR((Table2[[#This Row],[Max_Temperature(°C)]]+Table2[[#This Row],[Min_Temperature(°C)]])/2,""),Table2[[#This Row],[Avg_Temperature(°C)]])</f>
        <v>19.251999999999999</v>
      </c>
      <c r="V526" s="13">
        <v>26.768000000000001</v>
      </c>
      <c r="W526" s="13">
        <f>IF(Table2[[#This Row],[Max_Temperature(°C)]]="",_xlfn.XLOOKUP(Table2[[#This Row],[State]],'pivot tables'!$T$2:$T$33,'pivot tables'!$V$2:$V$33),Table2[[#This Row],[Max_Temperature(°C)]])</f>
        <v>26.768000000000001</v>
      </c>
      <c r="X526" s="13">
        <v>11.617000000000001</v>
      </c>
      <c r="Y526" s="31">
        <f>IF(Table2[[#This Row],[Min_Temperature(°C)]]="",_xlfn.XLOOKUP(Table2[[#This Row],[State]],'pivot tables'!$T$2:$T$33,'pivot tables'!$W$2:$W$33),Table2[[#This Row],[Min_Temperature(°C)]])</f>
        <v>11.617000000000001</v>
      </c>
    </row>
    <row r="527" spans="1:25" x14ac:dyDescent="0.3">
      <c r="A527" s="5" t="s">
        <v>13</v>
      </c>
      <c r="B527" s="4">
        <v>2019</v>
      </c>
      <c r="C527" s="5" t="s">
        <v>324</v>
      </c>
      <c r="D527" s="5" t="str">
        <f>PROPER(TRIM(Table2[[#This Row],[Season]]))</f>
        <v>Winter</v>
      </c>
      <c r="E527" s="5" t="str">
        <f>IF(Table2[[#This Row],[Season]]="",_xlfn.XLOOKUP(Table2[[#This Row],[State]],'pivot tables'!$F$3:$F$33,'pivot tables'!$G$3:$G$33),Table2[[#This Row],[Season]])</f>
        <v>Winter</v>
      </c>
      <c r="F527" s="5" t="s">
        <v>26</v>
      </c>
      <c r="G527" s="16">
        <v>63889</v>
      </c>
      <c r="H527" s="16">
        <f>IF(Table2[[#This Row],[Area(hectare)]]="",IFERROR(Table2[[#This Row],[Production(Tones)]]/Table2[[#This Row],[Yield blanks]],""),Table2[[#This Row],[Area(hectare)]])</f>
        <v>63889</v>
      </c>
      <c r="I527" s="16"/>
      <c r="J527" s="16">
        <f>IF(Table2[[#This Row],[Production(Tones)]]="",Table2[[#This Row],[Area Blanks]]*Table2[[#This Row],[Yield]],Table2[[#This Row],[Production(Tones)]])</f>
        <v>150778.03999999998</v>
      </c>
      <c r="K527" s="13">
        <v>3844.4</v>
      </c>
      <c r="L527" s="13">
        <f>IF(Table2[[#This Row],[Annual_Rainfall(mm)]]="",_xlfn.XLOOKUP(Table2[[#This Row],[State]],'pivot tables'!$J$3:$J$32,'pivot tables'!$K$3:$K$32),Table2[[#This Row],[Annual_Rainfall(mm)]])</f>
        <v>3844.4</v>
      </c>
      <c r="M527" s="13" t="str">
        <f>Table2[[#This Row],[Crop]]&amp;Table2[[#This Row],[State]]</f>
        <v>RiceMeghalaya</v>
      </c>
      <c r="N527" s="13">
        <v>10973574.640000001</v>
      </c>
      <c r="O527" s="13">
        <f>IF(Table2[[#This Row],[Fertilizer(kg)]]="",_xlfn.XLOOKUP(Table2[[#This Row],[crop&amp;state]],'pivot tables'!$O$3:$O$151,'pivot tables'!$P$3:$P$151),Table2[[#This Row],[Fertilizer(kg)]])</f>
        <v>10973574.640000001</v>
      </c>
      <c r="P527" s="13">
        <v>23638.93</v>
      </c>
      <c r="Q527" s="13">
        <f>IF(Table2[[#This Row],[Pesticide(kg)]]="",_xlfn.XLOOKUP(Table2[[#This Row],[crop&amp;state]],'pivot tables'!$O$3:$O$151,'pivot tables'!$Q$3:$Q$151),Table2[[#This Row],[Pesticide(kg)]])</f>
        <v>23638.93</v>
      </c>
      <c r="R527" s="13">
        <v>2.36</v>
      </c>
      <c r="S527" s="13">
        <f>IF(Table2[[#This Row],[Yield]]="",IFERROR(Table2[[#This Row],[Production(Tones)]]/Table2[[#This Row],[Area(hectare)]],""),Table2[[#This Row],[Yield]])</f>
        <v>2.36</v>
      </c>
      <c r="T527" s="13">
        <v>19.251999999999999</v>
      </c>
      <c r="U527" s="13">
        <f>IF(Table2[[#This Row],[Avg_Temperature(°C)]]="",IFERROR((Table2[[#This Row],[Max_Temperature(°C)]]+Table2[[#This Row],[Min_Temperature(°C)]])/2,""),Table2[[#This Row],[Avg_Temperature(°C)]])</f>
        <v>19.251999999999999</v>
      </c>
      <c r="V527" s="13">
        <v>26.768000000000001</v>
      </c>
      <c r="W527" s="13">
        <f>IF(Table2[[#This Row],[Max_Temperature(°C)]]="",_xlfn.XLOOKUP(Table2[[#This Row],[State]],'pivot tables'!$T$2:$T$33,'pivot tables'!$V$2:$V$33),Table2[[#This Row],[Max_Temperature(°C)]])</f>
        <v>26.768000000000001</v>
      </c>
      <c r="X527" s="13">
        <v>11.617000000000001</v>
      </c>
      <c r="Y527" s="31">
        <f>IF(Table2[[#This Row],[Min_Temperature(°C)]]="",_xlfn.XLOOKUP(Table2[[#This Row],[State]],'pivot tables'!$T$2:$T$33,'pivot tables'!$W$2:$W$33),Table2[[#This Row],[Min_Temperature(°C)]])</f>
        <v>11.617000000000001</v>
      </c>
    </row>
    <row r="528" spans="1:25" x14ac:dyDescent="0.3">
      <c r="A528" s="5" t="s">
        <v>18</v>
      </c>
      <c r="B528" s="4">
        <v>2019</v>
      </c>
      <c r="C528" s="5" t="s">
        <v>705</v>
      </c>
      <c r="D528" s="5" t="str">
        <f>PROPER(TRIM(Table2[[#This Row],[Season]]))</f>
        <v>Whole Year</v>
      </c>
      <c r="E528" s="5" t="str">
        <f>IF(Table2[[#This Row],[Season]]="",_xlfn.XLOOKUP(Table2[[#This Row],[State]],'pivot tables'!$F$3:$F$33,'pivot tables'!$G$3:$G$33),Table2[[#This Row],[Season]])</f>
        <v>Whole Year</v>
      </c>
      <c r="F528" s="5" t="s">
        <v>26</v>
      </c>
      <c r="G528" s="16">
        <v>128</v>
      </c>
      <c r="H528" s="16">
        <f>IF(Table2[[#This Row],[Area(hectare)]]="",IFERROR(Table2[[#This Row],[Production(Tones)]]/Table2[[#This Row],[Yield blanks]],""),Table2[[#This Row],[Area(hectare)]])</f>
        <v>128</v>
      </c>
      <c r="I528" s="16">
        <v>384</v>
      </c>
      <c r="J528" s="16">
        <f>IF(Table2[[#This Row],[Production(Tones)]]="",Table2[[#This Row],[Area Blanks]]*Table2[[#This Row],[Yield]],Table2[[#This Row],[Production(Tones)]])</f>
        <v>384</v>
      </c>
      <c r="K528" s="13">
        <v>3844.4</v>
      </c>
      <c r="L528" s="13">
        <f>IF(Table2[[#This Row],[Annual_Rainfall(mm)]]="",_xlfn.XLOOKUP(Table2[[#This Row],[State]],'pivot tables'!$J$3:$J$32,'pivot tables'!$K$3:$K$32),Table2[[#This Row],[Annual_Rainfall(mm)]])</f>
        <v>3844.4</v>
      </c>
      <c r="M528" s="13" t="str">
        <f>Table2[[#This Row],[Crop]]&amp;Table2[[#This Row],[State]]</f>
        <v>SugarcaneMeghalaya</v>
      </c>
      <c r="N528" s="13">
        <v>21985.279999999999</v>
      </c>
      <c r="O528" s="13">
        <f>IF(Table2[[#This Row],[Fertilizer(kg)]]="",_xlfn.XLOOKUP(Table2[[#This Row],[crop&amp;state]],'pivot tables'!$O$3:$O$151,'pivot tables'!$P$3:$P$151),Table2[[#This Row],[Fertilizer(kg)]])</f>
        <v>21985.279999999999</v>
      </c>
      <c r="P528" s="13">
        <v>47.36</v>
      </c>
      <c r="Q528" s="13">
        <f>IF(Table2[[#This Row],[Pesticide(kg)]]="",_xlfn.XLOOKUP(Table2[[#This Row],[crop&amp;state]],'pivot tables'!$O$3:$O$151,'pivot tables'!$Q$3:$Q$151),Table2[[#This Row],[Pesticide(kg)]])</f>
        <v>47.36</v>
      </c>
      <c r="R528" s="13">
        <v>2.6749999999999998</v>
      </c>
      <c r="S528" s="13">
        <f>IF(Table2[[#This Row],[Yield]]="",IFERROR(Table2[[#This Row],[Production(Tones)]]/Table2[[#This Row],[Area(hectare)]],""),Table2[[#This Row],[Yield]])</f>
        <v>2.6749999999999998</v>
      </c>
      <c r="T528" s="13">
        <v>19.251999999999999</v>
      </c>
      <c r="U528" s="13">
        <f>IF(Table2[[#This Row],[Avg_Temperature(°C)]]="",IFERROR((Table2[[#This Row],[Max_Temperature(°C)]]+Table2[[#This Row],[Min_Temperature(°C)]])/2,""),Table2[[#This Row],[Avg_Temperature(°C)]])</f>
        <v>19.251999999999999</v>
      </c>
      <c r="V528" s="13">
        <v>26.768000000000001</v>
      </c>
      <c r="W528" s="13">
        <f>IF(Table2[[#This Row],[Max_Temperature(°C)]]="",_xlfn.XLOOKUP(Table2[[#This Row],[State]],'pivot tables'!$T$2:$T$33,'pivot tables'!$V$2:$V$33),Table2[[#This Row],[Max_Temperature(°C)]])</f>
        <v>26.768000000000001</v>
      </c>
      <c r="X528" s="13">
        <v>11.617000000000001</v>
      </c>
      <c r="Y528" s="31">
        <f>IF(Table2[[#This Row],[Min_Temperature(°C)]]="",_xlfn.XLOOKUP(Table2[[#This Row],[State]],'pivot tables'!$T$2:$T$33,'pivot tables'!$W$2:$W$33),Table2[[#This Row],[Min_Temperature(°C)]])</f>
        <v>11.617000000000001</v>
      </c>
    </row>
    <row r="529" spans="1:25" x14ac:dyDescent="0.3">
      <c r="A529" s="5" t="s">
        <v>20</v>
      </c>
      <c r="B529" s="4">
        <v>2019</v>
      </c>
      <c r="C529" s="5" t="s">
        <v>27</v>
      </c>
      <c r="D529" s="5" t="str">
        <f>PROPER(TRIM(Table2[[#This Row],[Season]]))</f>
        <v>Rabi</v>
      </c>
      <c r="E529" s="5" t="str">
        <f>IF(Table2[[#This Row],[Season]]="",_xlfn.XLOOKUP(Table2[[#This Row],[State]],'pivot tables'!$F$3:$F$33,'pivot tables'!$G$3:$G$33),Table2[[#This Row],[Season]])</f>
        <v>Rabi</v>
      </c>
      <c r="F529" s="5" t="s">
        <v>26</v>
      </c>
      <c r="G529" s="16">
        <v>464</v>
      </c>
      <c r="H529" s="16">
        <f>IF(Table2[[#This Row],[Area(hectare)]]="",IFERROR(Table2[[#This Row],[Production(Tones)]]/Table2[[#This Row],[Yield blanks]],""),Table2[[#This Row],[Area(hectare)]])</f>
        <v>464</v>
      </c>
      <c r="I529" s="16">
        <v>898</v>
      </c>
      <c r="J529" s="16">
        <f>IF(Table2[[#This Row],[Production(Tones)]]="",Table2[[#This Row],[Area Blanks]]*Table2[[#This Row],[Yield]],Table2[[#This Row],[Production(Tones)]])</f>
        <v>898</v>
      </c>
      <c r="K529" s="13">
        <v>3844.4</v>
      </c>
      <c r="L529" s="13">
        <f>IF(Table2[[#This Row],[Annual_Rainfall(mm)]]="",_xlfn.XLOOKUP(Table2[[#This Row],[State]],'pivot tables'!$J$3:$J$32,'pivot tables'!$K$3:$K$32),Table2[[#This Row],[Annual_Rainfall(mm)]])</f>
        <v>3844.4</v>
      </c>
      <c r="M529" s="13" t="str">
        <f>Table2[[#This Row],[Crop]]&amp;Table2[[#This Row],[State]]</f>
        <v>WheatMeghalaya</v>
      </c>
      <c r="N529" s="13">
        <v>79696.639999999999</v>
      </c>
      <c r="O529" s="13">
        <f>IF(Table2[[#This Row],[Fertilizer(kg)]]="",_xlfn.XLOOKUP(Table2[[#This Row],[crop&amp;state]],'pivot tables'!$O$3:$O$151,'pivot tables'!$P$3:$P$151),Table2[[#This Row],[Fertilizer(kg)]])</f>
        <v>79696.639999999999</v>
      </c>
      <c r="P529" s="13">
        <v>171.68</v>
      </c>
      <c r="Q529" s="13">
        <f>IF(Table2[[#This Row],[Pesticide(kg)]]="",_xlfn.XLOOKUP(Table2[[#This Row],[crop&amp;state]],'pivot tables'!$O$3:$O$151,'pivot tables'!$Q$3:$Q$151),Table2[[#This Row],[Pesticide(kg)]])</f>
        <v>171.68</v>
      </c>
      <c r="R529" s="13">
        <v>1.6379999999999999</v>
      </c>
      <c r="S529" s="13">
        <f>IF(Table2[[#This Row],[Yield]]="",IFERROR(Table2[[#This Row],[Production(Tones)]]/Table2[[#This Row],[Area(hectare)]],""),Table2[[#This Row],[Yield]])</f>
        <v>1.6379999999999999</v>
      </c>
      <c r="T529" s="13">
        <v>19.251999999999999</v>
      </c>
      <c r="U529" s="13">
        <f>IF(Table2[[#This Row],[Avg_Temperature(°C)]]="",IFERROR((Table2[[#This Row],[Max_Temperature(°C)]]+Table2[[#This Row],[Min_Temperature(°C)]])/2,""),Table2[[#This Row],[Avg_Temperature(°C)]])</f>
        <v>19.251999999999999</v>
      </c>
      <c r="V529" s="13">
        <v>26.768000000000001</v>
      </c>
      <c r="W529" s="13">
        <f>IF(Table2[[#This Row],[Max_Temperature(°C)]]="",_xlfn.XLOOKUP(Table2[[#This Row],[State]],'pivot tables'!$T$2:$T$33,'pivot tables'!$V$2:$V$33),Table2[[#This Row],[Max_Temperature(°C)]])</f>
        <v>26.768000000000001</v>
      </c>
      <c r="X529" s="13">
        <v>11.617000000000001</v>
      </c>
      <c r="Y529" s="31">
        <f>IF(Table2[[#This Row],[Min_Temperature(°C)]]="",_xlfn.XLOOKUP(Table2[[#This Row],[State]],'pivot tables'!$T$2:$T$33,'pivot tables'!$W$2:$W$33),Table2[[#This Row],[Min_Temperature(°C)]])</f>
        <v>11.617000000000001</v>
      </c>
    </row>
    <row r="530" spans="1:25" x14ac:dyDescent="0.3">
      <c r="A530" s="5" t="s">
        <v>13</v>
      </c>
      <c r="B530" s="4">
        <v>2019</v>
      </c>
      <c r="C530" s="5" t="s">
        <v>49</v>
      </c>
      <c r="D530" s="5" t="str">
        <f>PROPER(TRIM(Table2[[#This Row],[Season]]))</f>
        <v>Kharif</v>
      </c>
      <c r="E530" s="5" t="str">
        <f>IF(Table2[[#This Row],[Season]]="",_xlfn.XLOOKUP(Table2[[#This Row],[State]],'pivot tables'!$F$3:$F$33,'pivot tables'!$G$3:$G$33),Table2[[#This Row],[Season]])</f>
        <v>Kharif</v>
      </c>
      <c r="F530" s="5" t="s">
        <v>37</v>
      </c>
      <c r="G530" s="16">
        <v>24411</v>
      </c>
      <c r="H530" s="16">
        <f>IF(Table2[[#This Row],[Area(hectare)]]="",IFERROR(Table2[[#This Row],[Production(Tones)]]/Table2[[#This Row],[Yield blanks]],""),Table2[[#This Row],[Area(hectare)]])</f>
        <v>24411</v>
      </c>
      <c r="I530" s="16">
        <v>60556</v>
      </c>
      <c r="J530" s="16">
        <f>IF(Table2[[#This Row],[Production(Tones)]]="",Table2[[#This Row],[Area Blanks]]*Table2[[#This Row],[Yield]],Table2[[#This Row],[Production(Tones)]])</f>
        <v>60556</v>
      </c>
      <c r="K530" s="13">
        <v>4489.5</v>
      </c>
      <c r="L530" s="13">
        <f>IF(Table2[[#This Row],[Annual_Rainfall(mm)]]="",_xlfn.XLOOKUP(Table2[[#This Row],[State]],'pivot tables'!$J$3:$J$32,'pivot tables'!$K$3:$K$32),Table2[[#This Row],[Annual_Rainfall(mm)]])</f>
        <v>4489.5</v>
      </c>
      <c r="M530" s="13" t="str">
        <f>Table2[[#This Row],[Crop]]&amp;Table2[[#This Row],[State]]</f>
        <v>RiceGoa</v>
      </c>
      <c r="N530" s="13">
        <v>4192833.36</v>
      </c>
      <c r="O530" s="13">
        <f>IF(Table2[[#This Row],[Fertilizer(kg)]]="",_xlfn.XLOOKUP(Table2[[#This Row],[crop&amp;state]],'pivot tables'!$O$3:$O$151,'pivot tables'!$P$3:$P$151),Table2[[#This Row],[Fertilizer(kg)]])</f>
        <v>4192833.36</v>
      </c>
      <c r="P530" s="13">
        <v>9032.07</v>
      </c>
      <c r="Q530" s="13">
        <f>IF(Table2[[#This Row],[Pesticide(kg)]]="",_xlfn.XLOOKUP(Table2[[#This Row],[crop&amp;state]],'pivot tables'!$O$3:$O$151,'pivot tables'!$Q$3:$Q$151),Table2[[#This Row],[Pesticide(kg)]])</f>
        <v>9032.07</v>
      </c>
      <c r="R530" s="13">
        <v>2.4750000000000001</v>
      </c>
      <c r="S530" s="13">
        <f>IF(Table2[[#This Row],[Yield]]="",IFERROR(Table2[[#This Row],[Production(Tones)]]/Table2[[#This Row],[Area(hectare)]],""),Table2[[#This Row],[Yield]])</f>
        <v>2.4750000000000001</v>
      </c>
      <c r="T530" s="13">
        <v>25.504999999999999</v>
      </c>
      <c r="U530" s="13">
        <f>IF(Table2[[#This Row],[Avg_Temperature(°C)]]="",IFERROR((Table2[[#This Row],[Max_Temperature(°C)]]+Table2[[#This Row],[Min_Temperature(°C)]])/2,""),Table2[[#This Row],[Avg_Temperature(°C)]])</f>
        <v>25.504999999999999</v>
      </c>
      <c r="V530" s="13">
        <v>34.905000000000001</v>
      </c>
      <c r="W530" s="13">
        <f>IF(Table2[[#This Row],[Max_Temperature(°C)]]="",_xlfn.XLOOKUP(Table2[[#This Row],[State]],'pivot tables'!$T$2:$T$33,'pivot tables'!$V$2:$V$33),Table2[[#This Row],[Max_Temperature(°C)]])</f>
        <v>34.905000000000001</v>
      </c>
      <c r="X530" s="13">
        <v>18.178000000000001</v>
      </c>
      <c r="Y530" s="31">
        <f>IF(Table2[[#This Row],[Min_Temperature(°C)]]="",_xlfn.XLOOKUP(Table2[[#This Row],[State]],'pivot tables'!$T$2:$T$33,'pivot tables'!$W$2:$W$33),Table2[[#This Row],[Min_Temperature(°C)]])</f>
        <v>18.178000000000001</v>
      </c>
    </row>
    <row r="531" spans="1:25" x14ac:dyDescent="0.3">
      <c r="A531" s="5" t="s">
        <v>13</v>
      </c>
      <c r="B531" s="4">
        <v>2019</v>
      </c>
      <c r="C531" s="5" t="s">
        <v>27</v>
      </c>
      <c r="D531" s="5" t="str">
        <f>PROPER(TRIM(Table2[[#This Row],[Season]]))</f>
        <v>Rabi</v>
      </c>
      <c r="E531" s="5" t="str">
        <f>IF(Table2[[#This Row],[Season]]="",_xlfn.XLOOKUP(Table2[[#This Row],[State]],'pivot tables'!$F$3:$F$33,'pivot tables'!$G$3:$G$33),Table2[[#This Row],[Season]])</f>
        <v>Rabi</v>
      </c>
      <c r="F531" s="5" t="s">
        <v>37</v>
      </c>
      <c r="G531" s="16">
        <v>10287</v>
      </c>
      <c r="H531" s="16">
        <f>IF(Table2[[#This Row],[Area(hectare)]]="",IFERROR(Table2[[#This Row],[Production(Tones)]]/Table2[[#This Row],[Yield blanks]],""),Table2[[#This Row],[Area(hectare)]])</f>
        <v>10287</v>
      </c>
      <c r="I531" s="16">
        <v>29819</v>
      </c>
      <c r="J531" s="16">
        <f>IF(Table2[[#This Row],[Production(Tones)]]="",Table2[[#This Row],[Area Blanks]]*Table2[[#This Row],[Yield]],Table2[[#This Row],[Production(Tones)]])</f>
        <v>29819</v>
      </c>
      <c r="K531" s="13" t="s">
        <v>232</v>
      </c>
      <c r="L531" s="13" t="str">
        <f>IF(Table2[[#This Row],[Annual_Rainfall(mm)]]="",_xlfn.XLOOKUP(Table2[[#This Row],[State]],'pivot tables'!$J$3:$J$32,'pivot tables'!$K$3:$K$32),Table2[[#This Row],[Annual_Rainfall(mm)]])</f>
        <v>4,489.50</v>
      </c>
      <c r="M531" s="13" t="str">
        <f>Table2[[#This Row],[Crop]]&amp;Table2[[#This Row],[State]]</f>
        <v>RiceGoa</v>
      </c>
      <c r="N531" s="13">
        <v>1766895.12</v>
      </c>
      <c r="O531" s="13">
        <f>IF(Table2[[#This Row],[Fertilizer(kg)]]="",_xlfn.XLOOKUP(Table2[[#This Row],[crop&amp;state]],'pivot tables'!$O$3:$O$151,'pivot tables'!$P$3:$P$151),Table2[[#This Row],[Fertilizer(kg)]])</f>
        <v>1766895.12</v>
      </c>
      <c r="P531" s="13">
        <v>3806.19</v>
      </c>
      <c r="Q531" s="13">
        <f>IF(Table2[[#This Row],[Pesticide(kg)]]="",_xlfn.XLOOKUP(Table2[[#This Row],[crop&amp;state]],'pivot tables'!$O$3:$O$151,'pivot tables'!$Q$3:$Q$151),Table2[[#This Row],[Pesticide(kg)]])</f>
        <v>3806.19</v>
      </c>
      <c r="R531" s="13">
        <v>2.95</v>
      </c>
      <c r="S531" s="13">
        <f>IF(Table2[[#This Row],[Yield]]="",IFERROR(Table2[[#This Row],[Production(Tones)]]/Table2[[#This Row],[Area(hectare)]],""),Table2[[#This Row],[Yield]])</f>
        <v>2.95</v>
      </c>
      <c r="T531" s="13">
        <v>25.504999999999999</v>
      </c>
      <c r="U531" s="13">
        <f>IF(Table2[[#This Row],[Avg_Temperature(°C)]]="",IFERROR((Table2[[#This Row],[Max_Temperature(°C)]]+Table2[[#This Row],[Min_Temperature(°C)]])/2,""),Table2[[#This Row],[Avg_Temperature(°C)]])</f>
        <v>25.504999999999999</v>
      </c>
      <c r="V531" s="13">
        <v>34.905000000000001</v>
      </c>
      <c r="W531" s="13">
        <f>IF(Table2[[#This Row],[Max_Temperature(°C)]]="",_xlfn.XLOOKUP(Table2[[#This Row],[State]],'pivot tables'!$T$2:$T$33,'pivot tables'!$V$2:$V$33),Table2[[#This Row],[Max_Temperature(°C)]])</f>
        <v>34.905000000000001</v>
      </c>
      <c r="X531" s="13">
        <v>18.178000000000001</v>
      </c>
      <c r="Y531" s="31">
        <f>IF(Table2[[#This Row],[Min_Temperature(°C)]]="",_xlfn.XLOOKUP(Table2[[#This Row],[State]],'pivot tables'!$T$2:$T$33,'pivot tables'!$W$2:$W$33),Table2[[#This Row],[Min_Temperature(°C)]])</f>
        <v>18.178000000000001</v>
      </c>
    </row>
    <row r="532" spans="1:25" x14ac:dyDescent="0.3">
      <c r="A532" s="5" t="s">
        <v>18</v>
      </c>
      <c r="B532" s="4">
        <v>2019</v>
      </c>
      <c r="C532" s="5" t="s">
        <v>705</v>
      </c>
      <c r="D532" s="5" t="str">
        <f>PROPER(TRIM(Table2[[#This Row],[Season]]))</f>
        <v>Whole Year</v>
      </c>
      <c r="E532" s="5" t="str">
        <f>IF(Table2[[#This Row],[Season]]="",_xlfn.XLOOKUP(Table2[[#This Row],[State]],'pivot tables'!$F$3:$F$33,'pivot tables'!$G$3:$G$33),Table2[[#This Row],[Season]])</f>
        <v>Whole Year</v>
      </c>
      <c r="F532" s="5" t="s">
        <v>37</v>
      </c>
      <c r="G532" s="16">
        <v>811</v>
      </c>
      <c r="H532" s="16">
        <f>IF(Table2[[#This Row],[Area(hectare)]]="",IFERROR(Table2[[#This Row],[Production(Tones)]]/Table2[[#This Row],[Yield blanks]],""),Table2[[#This Row],[Area(hectare)]])</f>
        <v>811</v>
      </c>
      <c r="I532" s="16">
        <v>53708</v>
      </c>
      <c r="J532" s="16">
        <f>IF(Table2[[#This Row],[Production(Tones)]]="",Table2[[#This Row],[Area Blanks]]*Table2[[#This Row],[Yield]],Table2[[#This Row],[Production(Tones)]])</f>
        <v>53708</v>
      </c>
      <c r="K532" s="13">
        <v>4489.5</v>
      </c>
      <c r="L532" s="13">
        <f>IF(Table2[[#This Row],[Annual_Rainfall(mm)]]="",_xlfn.XLOOKUP(Table2[[#This Row],[State]],'pivot tables'!$J$3:$J$32,'pivot tables'!$K$3:$K$32),Table2[[#This Row],[Annual_Rainfall(mm)]])</f>
        <v>4489.5</v>
      </c>
      <c r="M532" s="13" t="str">
        <f>Table2[[#This Row],[Crop]]&amp;Table2[[#This Row],[State]]</f>
        <v>SugarcaneGoa</v>
      </c>
      <c r="N532" s="13">
        <v>139297.35999999999</v>
      </c>
      <c r="O532" s="13">
        <f>IF(Table2[[#This Row],[Fertilizer(kg)]]="",_xlfn.XLOOKUP(Table2[[#This Row],[crop&amp;state]],'pivot tables'!$O$3:$O$151,'pivot tables'!$P$3:$P$151),Table2[[#This Row],[Fertilizer(kg)]])</f>
        <v>139297.35999999999</v>
      </c>
      <c r="P532" s="13">
        <v>300.07</v>
      </c>
      <c r="Q532" s="13">
        <f>IF(Table2[[#This Row],[Pesticide(kg)]]="",_xlfn.XLOOKUP(Table2[[#This Row],[crop&amp;state]],'pivot tables'!$O$3:$O$151,'pivot tables'!$Q$3:$Q$151),Table2[[#This Row],[Pesticide(kg)]])</f>
        <v>300.07</v>
      </c>
      <c r="R532" s="13">
        <v>70.114999999999995</v>
      </c>
      <c r="S532" s="13">
        <f>IF(Table2[[#This Row],[Yield]]="",IFERROR(Table2[[#This Row],[Production(Tones)]]/Table2[[#This Row],[Area(hectare)]],""),Table2[[#This Row],[Yield]])</f>
        <v>70.114999999999995</v>
      </c>
      <c r="T532" s="13">
        <v>25.504999999999999</v>
      </c>
      <c r="U532" s="13">
        <f>IF(Table2[[#This Row],[Avg_Temperature(°C)]]="",IFERROR((Table2[[#This Row],[Max_Temperature(°C)]]+Table2[[#This Row],[Min_Temperature(°C)]])/2,""),Table2[[#This Row],[Avg_Temperature(°C)]])</f>
        <v>25.504999999999999</v>
      </c>
      <c r="V532" s="13">
        <v>34.905000000000001</v>
      </c>
      <c r="W532" s="13">
        <f>IF(Table2[[#This Row],[Max_Temperature(°C)]]="",_xlfn.XLOOKUP(Table2[[#This Row],[State]],'pivot tables'!$T$2:$T$33,'pivot tables'!$V$2:$V$33),Table2[[#This Row],[Max_Temperature(°C)]])</f>
        <v>34.905000000000001</v>
      </c>
      <c r="X532" s="13">
        <v>18.178000000000001</v>
      </c>
      <c r="Y532" s="31">
        <f>IF(Table2[[#This Row],[Min_Temperature(°C)]]="",_xlfn.XLOOKUP(Table2[[#This Row],[State]],'pivot tables'!$T$2:$T$33,'pivot tables'!$W$2:$W$33),Table2[[#This Row],[Min_Temperature(°C)]])</f>
        <v>18.178000000000001</v>
      </c>
    </row>
    <row r="533" spans="1:25" x14ac:dyDescent="0.3">
      <c r="A533" s="5" t="s">
        <v>22</v>
      </c>
      <c r="B533" s="4">
        <v>2019</v>
      </c>
      <c r="C533" s="5" t="s">
        <v>49</v>
      </c>
      <c r="D533" s="5" t="str">
        <f>PROPER(TRIM(Table2[[#This Row],[Season]]))</f>
        <v>Kharif</v>
      </c>
      <c r="E533" s="5" t="str">
        <f>IF(Table2[[#This Row],[Season]]="",_xlfn.XLOOKUP(Table2[[#This Row],[State]],'pivot tables'!$F$3:$F$33,'pivot tables'!$G$3:$G$33),Table2[[#This Row],[Season]])</f>
        <v>Kharif</v>
      </c>
      <c r="F533" s="5" t="s">
        <v>23</v>
      </c>
      <c r="G533" s="16">
        <v>625797</v>
      </c>
      <c r="H533" s="16">
        <f>IF(Table2[[#This Row],[Area(hectare)]]="",IFERROR(Table2[[#This Row],[Production(Tones)]]/Table2[[#This Row],[Yield blanks]],""),Table2[[#This Row],[Area(hectare)]])</f>
        <v>625797</v>
      </c>
      <c r="I533" s="16">
        <v>1092419</v>
      </c>
      <c r="J533" s="16">
        <f>IF(Table2[[#This Row],[Production(Tones)]]="",Table2[[#This Row],[Area Blanks]]*Table2[[#This Row],[Yield]],Table2[[#This Row],[Production(Tones)]])</f>
        <v>1092419</v>
      </c>
      <c r="K533" s="13">
        <v>1422.3</v>
      </c>
      <c r="L533" s="13">
        <f>IF(Table2[[#This Row],[Annual_Rainfall(mm)]]="",_xlfn.XLOOKUP(Table2[[#This Row],[State]],'pivot tables'!$J$3:$J$32,'pivot tables'!$K$3:$K$32),Table2[[#This Row],[Annual_Rainfall(mm)]])</f>
        <v>1422.3</v>
      </c>
      <c r="M533" s="13" t="str">
        <f>Table2[[#This Row],[Crop]]&amp;Table2[[#This Row],[State]]</f>
        <v>RagiKarnataka</v>
      </c>
      <c r="N533" s="13">
        <v>107486892.7</v>
      </c>
      <c r="O533" s="13">
        <f>IF(Table2[[#This Row],[Fertilizer(kg)]]="",_xlfn.XLOOKUP(Table2[[#This Row],[crop&amp;state]],'pivot tables'!$O$3:$O$151,'pivot tables'!$P$3:$P$151),Table2[[#This Row],[Fertilizer(kg)]])</f>
        <v>107486892.7</v>
      </c>
      <c r="P533" s="13">
        <v>231544.89</v>
      </c>
      <c r="Q533" s="13">
        <f>IF(Table2[[#This Row],[Pesticide(kg)]]="",_xlfn.XLOOKUP(Table2[[#This Row],[crop&amp;state]],'pivot tables'!$O$3:$O$151,'pivot tables'!$Q$3:$Q$151),Table2[[#This Row],[Pesticide(kg)]])</f>
        <v>231544.89</v>
      </c>
      <c r="R533" s="13">
        <v>1.675</v>
      </c>
      <c r="S533" s="13">
        <f>IF(Table2[[#This Row],[Yield]]="",IFERROR(Table2[[#This Row],[Production(Tones)]]/Table2[[#This Row],[Area(hectare)]],""),Table2[[#This Row],[Yield]])</f>
        <v>1.675</v>
      </c>
      <c r="T533" s="13">
        <v>25.898</v>
      </c>
      <c r="U533" s="13">
        <f>IF(Table2[[#This Row],[Avg_Temperature(°C)]]="",IFERROR((Table2[[#This Row],[Max_Temperature(°C)]]+Table2[[#This Row],[Min_Temperature(°C)]])/2,""),Table2[[#This Row],[Avg_Temperature(°C)]])</f>
        <v>25.898</v>
      </c>
      <c r="V533" s="13">
        <v>35.502000000000002</v>
      </c>
      <c r="W533" s="13">
        <f>IF(Table2[[#This Row],[Max_Temperature(°C)]]="",_xlfn.XLOOKUP(Table2[[#This Row],[State]],'pivot tables'!$T$2:$T$33,'pivot tables'!$V$2:$V$33),Table2[[#This Row],[Max_Temperature(°C)]])</f>
        <v>35.502000000000002</v>
      </c>
      <c r="X533" s="13">
        <v>17.25</v>
      </c>
      <c r="Y533" s="31">
        <f>IF(Table2[[#This Row],[Min_Temperature(°C)]]="",_xlfn.XLOOKUP(Table2[[#This Row],[State]],'pivot tables'!$T$2:$T$33,'pivot tables'!$W$2:$W$33),Table2[[#This Row],[Min_Temperature(°C)]])</f>
        <v>17.25</v>
      </c>
    </row>
    <row r="534" spans="1:25" x14ac:dyDescent="0.3">
      <c r="A534" s="5" t="s">
        <v>22</v>
      </c>
      <c r="B534" s="4">
        <v>2019</v>
      </c>
      <c r="C534" s="5" t="s">
        <v>27</v>
      </c>
      <c r="D534" s="5" t="str">
        <f>PROPER(TRIM(Table2[[#This Row],[Season]]))</f>
        <v>Rabi</v>
      </c>
      <c r="E534" s="5" t="str">
        <f>IF(Table2[[#This Row],[Season]]="",_xlfn.XLOOKUP(Table2[[#This Row],[State]],'pivot tables'!$F$3:$F$33,'pivot tables'!$G$3:$G$33),Table2[[#This Row],[Season]])</f>
        <v>Rabi</v>
      </c>
      <c r="F534" s="5" t="s">
        <v>23</v>
      </c>
      <c r="G534" s="16">
        <v>41861</v>
      </c>
      <c r="H534" s="16">
        <f>IF(Table2[[#This Row],[Area(hectare)]]="",IFERROR(Table2[[#This Row],[Production(Tones)]]/Table2[[#This Row],[Yield blanks]],""),Table2[[#This Row],[Area(hectare)]])</f>
        <v>41861</v>
      </c>
      <c r="I534" s="16">
        <v>59315</v>
      </c>
      <c r="J534" s="16">
        <f>IF(Table2[[#This Row],[Production(Tones)]]="",Table2[[#This Row],[Area Blanks]]*Table2[[#This Row],[Yield]],Table2[[#This Row],[Production(Tones)]])</f>
        <v>59315</v>
      </c>
      <c r="K534" s="13">
        <v>1422.3</v>
      </c>
      <c r="L534" s="13">
        <f>IF(Table2[[#This Row],[Annual_Rainfall(mm)]]="",_xlfn.XLOOKUP(Table2[[#This Row],[State]],'pivot tables'!$J$3:$J$32,'pivot tables'!$K$3:$K$32),Table2[[#This Row],[Annual_Rainfall(mm)]])</f>
        <v>1422.3</v>
      </c>
      <c r="M534" s="13" t="str">
        <f>Table2[[#This Row],[Crop]]&amp;Table2[[#This Row],[State]]</f>
        <v>RagiKarnataka</v>
      </c>
      <c r="N534" s="13">
        <v>7190045.3600000003</v>
      </c>
      <c r="O534" s="13">
        <f>IF(Table2[[#This Row],[Fertilizer(kg)]]="",_xlfn.XLOOKUP(Table2[[#This Row],[crop&amp;state]],'pivot tables'!$O$3:$O$151,'pivot tables'!$P$3:$P$151),Table2[[#This Row],[Fertilizer(kg)]])</f>
        <v>7190045.3600000003</v>
      </c>
      <c r="P534" s="13">
        <v>15488.57</v>
      </c>
      <c r="Q534" s="13">
        <f>IF(Table2[[#This Row],[Pesticide(kg)]]="",_xlfn.XLOOKUP(Table2[[#This Row],[crop&amp;state]],'pivot tables'!$O$3:$O$151,'pivot tables'!$Q$3:$Q$151),Table2[[#This Row],[Pesticide(kg)]])</f>
        <v>15488.57</v>
      </c>
      <c r="R534" s="13"/>
      <c r="S534" s="13">
        <f>IF(Table2[[#This Row],[Yield]]="",IFERROR(Table2[[#This Row],[Production(Tones)]]/Table2[[#This Row],[Area(hectare)]],""),Table2[[#This Row],[Yield]])</f>
        <v>1.4169513389551134</v>
      </c>
      <c r="T534" s="13">
        <v>25.898</v>
      </c>
      <c r="U534" s="13">
        <f>IF(Table2[[#This Row],[Avg_Temperature(°C)]]="",IFERROR((Table2[[#This Row],[Max_Temperature(°C)]]+Table2[[#This Row],[Min_Temperature(°C)]])/2,""),Table2[[#This Row],[Avg_Temperature(°C)]])</f>
        <v>25.898</v>
      </c>
      <c r="V534" s="13">
        <v>35.502000000000002</v>
      </c>
      <c r="W534" s="13">
        <f>IF(Table2[[#This Row],[Max_Temperature(°C)]]="",_xlfn.XLOOKUP(Table2[[#This Row],[State]],'pivot tables'!$T$2:$T$33,'pivot tables'!$V$2:$V$33),Table2[[#This Row],[Max_Temperature(°C)]])</f>
        <v>35.502000000000002</v>
      </c>
      <c r="X534" s="13">
        <v>17.25</v>
      </c>
      <c r="Y534" s="31">
        <f>IF(Table2[[#This Row],[Min_Temperature(°C)]]="",_xlfn.XLOOKUP(Table2[[#This Row],[State]],'pivot tables'!$T$2:$T$33,'pivot tables'!$W$2:$W$33),Table2[[#This Row],[Min_Temperature(°C)]])</f>
        <v>17.25</v>
      </c>
    </row>
    <row r="535" spans="1:25" x14ac:dyDescent="0.3">
      <c r="A535" s="5" t="s">
        <v>22</v>
      </c>
      <c r="B535" s="4">
        <v>2019</v>
      </c>
      <c r="C535" s="5" t="s">
        <v>120</v>
      </c>
      <c r="D535" s="5" t="str">
        <f>PROPER(TRIM(Table2[[#This Row],[Season]]))</f>
        <v>Summer</v>
      </c>
      <c r="E535" s="5" t="str">
        <f>IF(Table2[[#This Row],[Season]]="",_xlfn.XLOOKUP(Table2[[#This Row],[State]],'pivot tables'!$F$3:$F$33,'pivot tables'!$G$3:$G$33),Table2[[#This Row],[Season]])</f>
        <v>Summer</v>
      </c>
      <c r="F535" s="5" t="s">
        <v>23</v>
      </c>
      <c r="G535" s="16">
        <v>6055</v>
      </c>
      <c r="H535" s="16">
        <f>IF(Table2[[#This Row],[Area(hectare)]]="",IFERROR(Table2[[#This Row],[Production(Tones)]]/Table2[[#This Row],[Yield blanks]],""),Table2[[#This Row],[Area(hectare)]])</f>
        <v>6055</v>
      </c>
      <c r="I535" s="16">
        <v>10797</v>
      </c>
      <c r="J535" s="16">
        <f>IF(Table2[[#This Row],[Production(Tones)]]="",Table2[[#This Row],[Area Blanks]]*Table2[[#This Row],[Yield]],Table2[[#This Row],[Production(Tones)]])</f>
        <v>10797</v>
      </c>
      <c r="K535" s="13">
        <v>1422.3</v>
      </c>
      <c r="L535" s="13">
        <f>IF(Table2[[#This Row],[Annual_Rainfall(mm)]]="",_xlfn.XLOOKUP(Table2[[#This Row],[State]],'pivot tables'!$J$3:$J$32,'pivot tables'!$K$3:$K$32),Table2[[#This Row],[Annual_Rainfall(mm)]])</f>
        <v>1422.3</v>
      </c>
      <c r="M535" s="13" t="str">
        <f>Table2[[#This Row],[Crop]]&amp;Table2[[#This Row],[State]]</f>
        <v>RagiKarnataka</v>
      </c>
      <c r="N535" s="13">
        <v>1040006.8</v>
      </c>
      <c r="O535" s="13">
        <f>IF(Table2[[#This Row],[Fertilizer(kg)]]="",_xlfn.XLOOKUP(Table2[[#This Row],[crop&amp;state]],'pivot tables'!$O$3:$O$151,'pivot tables'!$P$3:$P$151),Table2[[#This Row],[Fertilizer(kg)]])</f>
        <v>1040006.8</v>
      </c>
      <c r="P535" s="13">
        <v>2240.35</v>
      </c>
      <c r="Q535" s="13">
        <f>IF(Table2[[#This Row],[Pesticide(kg)]]="",_xlfn.XLOOKUP(Table2[[#This Row],[crop&amp;state]],'pivot tables'!$O$3:$O$151,'pivot tables'!$Q$3:$Q$151),Table2[[#This Row],[Pesticide(kg)]])</f>
        <v>2240.35</v>
      </c>
      <c r="R535" s="13">
        <v>1.8069999999999999</v>
      </c>
      <c r="S535" s="13">
        <f>IF(Table2[[#This Row],[Yield]]="",IFERROR(Table2[[#This Row],[Production(Tones)]]/Table2[[#This Row],[Area(hectare)]],""),Table2[[#This Row],[Yield]])</f>
        <v>1.8069999999999999</v>
      </c>
      <c r="T535" s="13">
        <v>25.898</v>
      </c>
      <c r="U535" s="13">
        <f>IF(Table2[[#This Row],[Avg_Temperature(°C)]]="",IFERROR((Table2[[#This Row],[Max_Temperature(°C)]]+Table2[[#This Row],[Min_Temperature(°C)]])/2,""),Table2[[#This Row],[Avg_Temperature(°C)]])</f>
        <v>25.898</v>
      </c>
      <c r="V535" s="13">
        <v>35.502000000000002</v>
      </c>
      <c r="W535" s="13">
        <f>IF(Table2[[#This Row],[Max_Temperature(°C)]]="",_xlfn.XLOOKUP(Table2[[#This Row],[State]],'pivot tables'!$T$2:$T$33,'pivot tables'!$V$2:$V$33),Table2[[#This Row],[Max_Temperature(°C)]])</f>
        <v>35.502000000000002</v>
      </c>
      <c r="X535" s="13">
        <v>17.25</v>
      </c>
      <c r="Y535" s="31">
        <f>IF(Table2[[#This Row],[Min_Temperature(°C)]]="",_xlfn.XLOOKUP(Table2[[#This Row],[State]],'pivot tables'!$T$2:$T$33,'pivot tables'!$W$2:$W$33),Table2[[#This Row],[Min_Temperature(°C)]])</f>
        <v>17.25</v>
      </c>
    </row>
    <row r="536" spans="1:25" x14ac:dyDescent="0.3">
      <c r="A536" s="5" t="s">
        <v>13</v>
      </c>
      <c r="B536" s="4">
        <v>2019</v>
      </c>
      <c r="C536" s="5" t="s">
        <v>49</v>
      </c>
      <c r="D536" s="5" t="str">
        <f>PROPER(TRIM(Table2[[#This Row],[Season]]))</f>
        <v>Kharif</v>
      </c>
      <c r="E536" s="5" t="str">
        <f>IF(Table2[[#This Row],[Season]]="",_xlfn.XLOOKUP(Table2[[#This Row],[State]],'pivot tables'!$F$3:$F$33,'pivot tables'!$G$3:$G$33),Table2[[#This Row],[Season]])</f>
        <v>Kharif</v>
      </c>
      <c r="F536" s="5" t="s">
        <v>23</v>
      </c>
      <c r="G536" s="16">
        <v>964087</v>
      </c>
      <c r="H536" s="16">
        <f>IF(Table2[[#This Row],[Area(hectare)]]="",IFERROR(Table2[[#This Row],[Production(Tones)]]/Table2[[#This Row],[Yield blanks]],""),Table2[[#This Row],[Area(hectare)]])</f>
        <v>964087</v>
      </c>
      <c r="I536" s="16">
        <v>3088937</v>
      </c>
      <c r="J536" s="16">
        <f>IF(Table2[[#This Row],[Production(Tones)]]="",Table2[[#This Row],[Area Blanks]]*Table2[[#This Row],[Yield]],Table2[[#This Row],[Production(Tones)]])</f>
        <v>3088937</v>
      </c>
      <c r="K536" s="13">
        <v>1422.3</v>
      </c>
      <c r="L536" s="13">
        <f>IF(Table2[[#This Row],[Annual_Rainfall(mm)]]="",_xlfn.XLOOKUP(Table2[[#This Row],[State]],'pivot tables'!$J$3:$J$32,'pivot tables'!$K$3:$K$32),Table2[[#This Row],[Annual_Rainfall(mm)]])</f>
        <v>1422.3</v>
      </c>
      <c r="M536" s="13" t="str">
        <f>Table2[[#This Row],[Crop]]&amp;Table2[[#This Row],[State]]</f>
        <v>RiceKarnataka</v>
      </c>
      <c r="N536" s="13">
        <v>165591583.09999999</v>
      </c>
      <c r="O536" s="13">
        <f>IF(Table2[[#This Row],[Fertilizer(kg)]]="",_xlfn.XLOOKUP(Table2[[#This Row],[crop&amp;state]],'pivot tables'!$O$3:$O$151,'pivot tables'!$P$3:$P$151),Table2[[#This Row],[Fertilizer(kg)]])</f>
        <v>165591583.09999999</v>
      </c>
      <c r="P536" s="13">
        <v>356712.19</v>
      </c>
      <c r="Q536" s="13">
        <f>IF(Table2[[#This Row],[Pesticide(kg)]]="",_xlfn.XLOOKUP(Table2[[#This Row],[crop&amp;state]],'pivot tables'!$O$3:$O$151,'pivot tables'!$Q$3:$Q$151),Table2[[#This Row],[Pesticide(kg)]])</f>
        <v>356712.19</v>
      </c>
      <c r="R536" s="13">
        <v>2.9239999999999999</v>
      </c>
      <c r="S536" s="13">
        <f>IF(Table2[[#This Row],[Yield]]="",IFERROR(Table2[[#This Row],[Production(Tones)]]/Table2[[#This Row],[Area(hectare)]],""),Table2[[#This Row],[Yield]])</f>
        <v>2.9239999999999999</v>
      </c>
      <c r="T536" s="13">
        <v>25.898</v>
      </c>
      <c r="U536" s="13">
        <f>IF(Table2[[#This Row],[Avg_Temperature(°C)]]="",IFERROR((Table2[[#This Row],[Max_Temperature(°C)]]+Table2[[#This Row],[Min_Temperature(°C)]])/2,""),Table2[[#This Row],[Avg_Temperature(°C)]])</f>
        <v>25.898</v>
      </c>
      <c r="V536" s="13">
        <v>35.502000000000002</v>
      </c>
      <c r="W536" s="13">
        <f>IF(Table2[[#This Row],[Max_Temperature(°C)]]="",_xlfn.XLOOKUP(Table2[[#This Row],[State]],'pivot tables'!$T$2:$T$33,'pivot tables'!$V$2:$V$33),Table2[[#This Row],[Max_Temperature(°C)]])</f>
        <v>35.502000000000002</v>
      </c>
      <c r="X536" s="13">
        <v>17.25</v>
      </c>
      <c r="Y536" s="31">
        <f>IF(Table2[[#This Row],[Min_Temperature(°C)]]="",_xlfn.XLOOKUP(Table2[[#This Row],[State]],'pivot tables'!$T$2:$T$33,'pivot tables'!$W$2:$W$33),Table2[[#This Row],[Min_Temperature(°C)]])</f>
        <v>17.25</v>
      </c>
    </row>
    <row r="537" spans="1:25" x14ac:dyDescent="0.3">
      <c r="A537" s="5" t="s">
        <v>13</v>
      </c>
      <c r="B537" s="4">
        <v>2019</v>
      </c>
      <c r="C537" s="5" t="s">
        <v>27</v>
      </c>
      <c r="D537" s="5" t="str">
        <f>PROPER(TRIM(Table2[[#This Row],[Season]]))</f>
        <v>Rabi</v>
      </c>
      <c r="E537" s="5" t="str">
        <f>IF(Table2[[#This Row],[Season]]="",_xlfn.XLOOKUP(Table2[[#This Row],[State]],'pivot tables'!$F$3:$F$33,'pivot tables'!$G$3:$G$33),Table2[[#This Row],[Season]])</f>
        <v>Rabi</v>
      </c>
      <c r="F537" s="5" t="s">
        <v>23</v>
      </c>
      <c r="G537" s="16">
        <v>11266</v>
      </c>
      <c r="H537" s="16">
        <f>IF(Table2[[#This Row],[Area(hectare)]]="",IFERROR(Table2[[#This Row],[Production(Tones)]]/Table2[[#This Row],[Yield blanks]],""),Table2[[#This Row],[Area(hectare)]])</f>
        <v>11266</v>
      </c>
      <c r="I537" s="16">
        <v>31038</v>
      </c>
      <c r="J537" s="16">
        <f>IF(Table2[[#This Row],[Production(Tones)]]="",Table2[[#This Row],[Area Blanks]]*Table2[[#This Row],[Yield]],Table2[[#This Row],[Production(Tones)]])</f>
        <v>31038</v>
      </c>
      <c r="K537" s="13">
        <v>1422.3</v>
      </c>
      <c r="L537" s="13">
        <f>IF(Table2[[#This Row],[Annual_Rainfall(mm)]]="",_xlfn.XLOOKUP(Table2[[#This Row],[State]],'pivot tables'!$J$3:$J$32,'pivot tables'!$K$3:$K$32),Table2[[#This Row],[Annual_Rainfall(mm)]])</f>
        <v>1422.3</v>
      </c>
      <c r="M537" s="13" t="str">
        <f>Table2[[#This Row],[Crop]]&amp;Table2[[#This Row],[State]]</f>
        <v>RiceKarnataka</v>
      </c>
      <c r="N537" s="13">
        <v>1935048.16</v>
      </c>
      <c r="O537" s="13">
        <f>IF(Table2[[#This Row],[Fertilizer(kg)]]="",_xlfn.XLOOKUP(Table2[[#This Row],[crop&amp;state]],'pivot tables'!$O$3:$O$151,'pivot tables'!$P$3:$P$151),Table2[[#This Row],[Fertilizer(kg)]])</f>
        <v>1935048.16</v>
      </c>
      <c r="P537" s="13">
        <v>4168.42</v>
      </c>
      <c r="Q537" s="13">
        <f>IF(Table2[[#This Row],[Pesticide(kg)]]="",_xlfn.XLOOKUP(Table2[[#This Row],[crop&amp;state]],'pivot tables'!$O$3:$O$151,'pivot tables'!$Q$3:$Q$151),Table2[[#This Row],[Pesticide(kg)]])</f>
        <v>4168.42</v>
      </c>
      <c r="R537" s="13">
        <v>2.8809999999999998</v>
      </c>
      <c r="S537" s="13">
        <f>IF(Table2[[#This Row],[Yield]]="",IFERROR(Table2[[#This Row],[Production(Tones)]]/Table2[[#This Row],[Area(hectare)]],""),Table2[[#This Row],[Yield]])</f>
        <v>2.8809999999999998</v>
      </c>
      <c r="T537" s="13">
        <v>25.898</v>
      </c>
      <c r="U537" s="13">
        <f>IF(Table2[[#This Row],[Avg_Temperature(°C)]]="",IFERROR((Table2[[#This Row],[Max_Temperature(°C)]]+Table2[[#This Row],[Min_Temperature(°C)]])/2,""),Table2[[#This Row],[Avg_Temperature(°C)]])</f>
        <v>25.898</v>
      </c>
      <c r="V537" s="13">
        <v>35.502000000000002</v>
      </c>
      <c r="W537" s="13">
        <f>IF(Table2[[#This Row],[Max_Temperature(°C)]]="",_xlfn.XLOOKUP(Table2[[#This Row],[State]],'pivot tables'!$T$2:$T$33,'pivot tables'!$V$2:$V$33),Table2[[#This Row],[Max_Temperature(°C)]])</f>
        <v>35.502000000000002</v>
      </c>
      <c r="X537" s="13">
        <v>17.25</v>
      </c>
      <c r="Y537" s="31">
        <f>IF(Table2[[#This Row],[Min_Temperature(°C)]]="",_xlfn.XLOOKUP(Table2[[#This Row],[State]],'pivot tables'!$T$2:$T$33,'pivot tables'!$W$2:$W$33),Table2[[#This Row],[Min_Temperature(°C)]])</f>
        <v>17.25</v>
      </c>
    </row>
    <row r="538" spans="1:25" x14ac:dyDescent="0.3">
      <c r="A538" s="5" t="s">
        <v>13</v>
      </c>
      <c r="B538" s="4">
        <v>2019</v>
      </c>
      <c r="C538" s="5" t="s">
        <v>120</v>
      </c>
      <c r="D538" s="5" t="str">
        <f>PROPER(TRIM(Table2[[#This Row],[Season]]))</f>
        <v>Summer</v>
      </c>
      <c r="E538" s="5" t="str">
        <f>IF(Table2[[#This Row],[Season]]="",_xlfn.XLOOKUP(Table2[[#This Row],[State]],'pivot tables'!$F$3:$F$33,'pivot tables'!$G$3:$G$33),Table2[[#This Row],[Season]])</f>
        <v>Summer</v>
      </c>
      <c r="F538" s="5" t="s">
        <v>23</v>
      </c>
      <c r="G538" s="16">
        <v>272701</v>
      </c>
      <c r="H538" s="16">
        <f>IF(Table2[[#This Row],[Area(hectare)]]="",IFERROR(Table2[[#This Row],[Production(Tones)]]/Table2[[#This Row],[Yield blanks]],""),Table2[[#This Row],[Area(hectare)]])</f>
        <v>272701</v>
      </c>
      <c r="I538" s="16">
        <v>827998</v>
      </c>
      <c r="J538" s="16">
        <f>IF(Table2[[#This Row],[Production(Tones)]]="",Table2[[#This Row],[Area Blanks]]*Table2[[#This Row],[Yield]],Table2[[#This Row],[Production(Tones)]])</f>
        <v>827998</v>
      </c>
      <c r="K538" s="13">
        <v>1422.3</v>
      </c>
      <c r="L538" s="13">
        <f>IF(Table2[[#This Row],[Annual_Rainfall(mm)]]="",_xlfn.XLOOKUP(Table2[[#This Row],[State]],'pivot tables'!$J$3:$J$32,'pivot tables'!$K$3:$K$32),Table2[[#This Row],[Annual_Rainfall(mm)]])</f>
        <v>1422.3</v>
      </c>
      <c r="M538" s="13" t="str">
        <f>Table2[[#This Row],[Crop]]&amp;Table2[[#This Row],[State]]</f>
        <v>RiceKarnataka</v>
      </c>
      <c r="N538" s="13">
        <v>46839123.759999998</v>
      </c>
      <c r="O538" s="13">
        <f>IF(Table2[[#This Row],[Fertilizer(kg)]]="",_xlfn.XLOOKUP(Table2[[#This Row],[crop&amp;state]],'pivot tables'!$O$3:$O$151,'pivot tables'!$P$3:$P$151),Table2[[#This Row],[Fertilizer(kg)]])</f>
        <v>46839123.759999998</v>
      </c>
      <c r="P538" s="13">
        <v>100899.37</v>
      </c>
      <c r="Q538" s="13">
        <f>IF(Table2[[#This Row],[Pesticide(kg)]]="",_xlfn.XLOOKUP(Table2[[#This Row],[crop&amp;state]],'pivot tables'!$O$3:$O$151,'pivot tables'!$Q$3:$Q$151),Table2[[#This Row],[Pesticide(kg)]])</f>
        <v>100899.37</v>
      </c>
      <c r="R538" s="13">
        <v>2.8690000000000002</v>
      </c>
      <c r="S538" s="13">
        <f>IF(Table2[[#This Row],[Yield]]="",IFERROR(Table2[[#This Row],[Production(Tones)]]/Table2[[#This Row],[Area(hectare)]],""),Table2[[#This Row],[Yield]])</f>
        <v>2.8690000000000002</v>
      </c>
      <c r="T538" s="13">
        <v>25.898</v>
      </c>
      <c r="U538" s="13">
        <f>IF(Table2[[#This Row],[Avg_Temperature(°C)]]="",IFERROR((Table2[[#This Row],[Max_Temperature(°C)]]+Table2[[#This Row],[Min_Temperature(°C)]])/2,""),Table2[[#This Row],[Avg_Temperature(°C)]])</f>
        <v>25.898</v>
      </c>
      <c r="V538" s="13">
        <v>35.502000000000002</v>
      </c>
      <c r="W538" s="13">
        <f>IF(Table2[[#This Row],[Max_Temperature(°C)]]="",_xlfn.XLOOKUP(Table2[[#This Row],[State]],'pivot tables'!$T$2:$T$33,'pivot tables'!$V$2:$V$33),Table2[[#This Row],[Max_Temperature(°C)]])</f>
        <v>35.502000000000002</v>
      </c>
      <c r="X538" s="13">
        <v>17.25</v>
      </c>
      <c r="Y538" s="31">
        <f>IF(Table2[[#This Row],[Min_Temperature(°C)]]="",_xlfn.XLOOKUP(Table2[[#This Row],[State]],'pivot tables'!$T$2:$T$33,'pivot tables'!$W$2:$W$33),Table2[[#This Row],[Min_Temperature(°C)]])</f>
        <v>17.25</v>
      </c>
    </row>
    <row r="539" spans="1:25" x14ac:dyDescent="0.3">
      <c r="A539" s="5" t="s">
        <v>18</v>
      </c>
      <c r="B539" s="4">
        <v>2019</v>
      </c>
      <c r="C539" s="5" t="s">
        <v>705</v>
      </c>
      <c r="D539" s="5" t="str">
        <f>PROPER(TRIM(Table2[[#This Row],[Season]]))</f>
        <v>Whole Year</v>
      </c>
      <c r="E539" s="5" t="str">
        <f>IF(Table2[[#This Row],[Season]]="",_xlfn.XLOOKUP(Table2[[#This Row],[State]],'pivot tables'!$F$3:$F$33,'pivot tables'!$G$3:$G$33),Table2[[#This Row],[Season]])</f>
        <v>Whole Year</v>
      </c>
      <c r="F539" s="5" t="s">
        <v>23</v>
      </c>
      <c r="G539" s="16">
        <v>428540</v>
      </c>
      <c r="H539" s="16">
        <f>IF(Table2[[#This Row],[Area(hectare)]]="",IFERROR(Table2[[#This Row],[Production(Tones)]]/Table2[[#This Row],[Yield blanks]],""),Table2[[#This Row],[Area(hectare)]])</f>
        <v>428540</v>
      </c>
      <c r="I539" s="16">
        <v>36034028</v>
      </c>
      <c r="J539" s="16">
        <f>IF(Table2[[#This Row],[Production(Tones)]]="",Table2[[#This Row],[Area Blanks]]*Table2[[#This Row],[Yield]],Table2[[#This Row],[Production(Tones)]])</f>
        <v>36034028</v>
      </c>
      <c r="K539" s="13">
        <v>1422.3</v>
      </c>
      <c r="L539" s="13">
        <f>IF(Table2[[#This Row],[Annual_Rainfall(mm)]]="",_xlfn.XLOOKUP(Table2[[#This Row],[State]],'pivot tables'!$J$3:$J$32,'pivot tables'!$K$3:$K$32),Table2[[#This Row],[Annual_Rainfall(mm)]])</f>
        <v>1422.3</v>
      </c>
      <c r="M539" s="13" t="str">
        <f>Table2[[#This Row],[Crop]]&amp;Table2[[#This Row],[State]]</f>
        <v>SugarcaneKarnataka</v>
      </c>
      <c r="N539" s="13">
        <v>73606030.400000006</v>
      </c>
      <c r="O539" s="13">
        <f>IF(Table2[[#This Row],[Fertilizer(kg)]]="",_xlfn.XLOOKUP(Table2[[#This Row],[crop&amp;state]],'pivot tables'!$O$3:$O$151,'pivot tables'!$P$3:$P$151),Table2[[#This Row],[Fertilizer(kg)]])</f>
        <v>73606030.400000006</v>
      </c>
      <c r="P539" s="13">
        <v>158559.79999999999</v>
      </c>
      <c r="Q539" s="13">
        <f>IF(Table2[[#This Row],[Pesticide(kg)]]="",_xlfn.XLOOKUP(Table2[[#This Row],[crop&amp;state]],'pivot tables'!$O$3:$O$151,'pivot tables'!$Q$3:$Q$151),Table2[[#This Row],[Pesticide(kg)]])</f>
        <v>158559.79999999999</v>
      </c>
      <c r="R539" s="13">
        <v>81.456000000000003</v>
      </c>
      <c r="S539" s="13">
        <f>IF(Table2[[#This Row],[Yield]]="",IFERROR(Table2[[#This Row],[Production(Tones)]]/Table2[[#This Row],[Area(hectare)]],""),Table2[[#This Row],[Yield]])</f>
        <v>81.456000000000003</v>
      </c>
      <c r="T539" s="13">
        <v>25.898</v>
      </c>
      <c r="U539" s="13">
        <f>IF(Table2[[#This Row],[Avg_Temperature(°C)]]="",IFERROR((Table2[[#This Row],[Max_Temperature(°C)]]+Table2[[#This Row],[Min_Temperature(°C)]])/2,""),Table2[[#This Row],[Avg_Temperature(°C)]])</f>
        <v>25.898</v>
      </c>
      <c r="V539" s="13">
        <v>35.502000000000002</v>
      </c>
      <c r="W539" s="13">
        <f>IF(Table2[[#This Row],[Max_Temperature(°C)]]="",_xlfn.XLOOKUP(Table2[[#This Row],[State]],'pivot tables'!$T$2:$T$33,'pivot tables'!$V$2:$V$33),Table2[[#This Row],[Max_Temperature(°C)]])</f>
        <v>35.502000000000002</v>
      </c>
      <c r="X539" s="13">
        <v>17.25</v>
      </c>
      <c r="Y539" s="31">
        <f>IF(Table2[[#This Row],[Min_Temperature(°C)]]="",_xlfn.XLOOKUP(Table2[[#This Row],[State]],'pivot tables'!$T$2:$T$33,'pivot tables'!$W$2:$W$33),Table2[[#This Row],[Min_Temperature(°C)]])</f>
        <v>17.25</v>
      </c>
    </row>
    <row r="540" spans="1:25" x14ac:dyDescent="0.3">
      <c r="A540" s="5" t="s">
        <v>31</v>
      </c>
      <c r="B540" s="4">
        <v>2019</v>
      </c>
      <c r="C540" s="5" t="s">
        <v>49</v>
      </c>
      <c r="D540" s="5" t="str">
        <f>PROPER(TRIM(Table2[[#This Row],[Season]]))</f>
        <v>Kharif</v>
      </c>
      <c r="E540" s="5" t="str">
        <f>IF(Table2[[#This Row],[Season]]="",_xlfn.XLOOKUP(Table2[[#This Row],[State]],'pivot tables'!$F$3:$F$33,'pivot tables'!$G$3:$G$33),Table2[[#This Row],[Season]])</f>
        <v>Kharif</v>
      </c>
      <c r="F540" s="5" t="s">
        <v>23</v>
      </c>
      <c r="G540" s="16">
        <v>105942</v>
      </c>
      <c r="H540" s="16">
        <f>IF(Table2[[#This Row],[Area(hectare)]]="",IFERROR(Table2[[#This Row],[Production(Tones)]]/Table2[[#This Row],[Yield blanks]],""),Table2[[#This Row],[Area(hectare)]])</f>
        <v>105942</v>
      </c>
      <c r="I540" s="16">
        <v>80163</v>
      </c>
      <c r="J540" s="16">
        <f>IF(Table2[[#This Row],[Production(Tones)]]="",Table2[[#This Row],[Area Blanks]]*Table2[[#This Row],[Yield]],Table2[[#This Row],[Production(Tones)]])</f>
        <v>80163</v>
      </c>
      <c r="K540" s="13">
        <v>1422.3</v>
      </c>
      <c r="L540" s="13">
        <f>IF(Table2[[#This Row],[Annual_Rainfall(mm)]]="",_xlfn.XLOOKUP(Table2[[#This Row],[State]],'pivot tables'!$J$3:$J$32,'pivot tables'!$K$3:$K$32),Table2[[#This Row],[Annual_Rainfall(mm)]])</f>
        <v>1422.3</v>
      </c>
      <c r="M540" s="13" t="str">
        <f>Table2[[#This Row],[Crop]]&amp;Table2[[#This Row],[State]]</f>
        <v>SunflowerKarnataka</v>
      </c>
      <c r="N540" s="13">
        <v>18196597.920000002</v>
      </c>
      <c r="O540" s="13">
        <f>IF(Table2[[#This Row],[Fertilizer(kg)]]="",_xlfn.XLOOKUP(Table2[[#This Row],[crop&amp;state]],'pivot tables'!$O$3:$O$151,'pivot tables'!$P$3:$P$151),Table2[[#This Row],[Fertilizer(kg)]])</f>
        <v>18196597.920000002</v>
      </c>
      <c r="P540" s="13">
        <v>39198.54</v>
      </c>
      <c r="Q540" s="13">
        <f>IF(Table2[[#This Row],[Pesticide(kg)]]="",_xlfn.XLOOKUP(Table2[[#This Row],[crop&amp;state]],'pivot tables'!$O$3:$O$151,'pivot tables'!$Q$3:$Q$151),Table2[[#This Row],[Pesticide(kg)]])</f>
        <v>39198.54</v>
      </c>
      <c r="R540" s="13">
        <v>0.72599999999999998</v>
      </c>
      <c r="S540" s="13">
        <f>IF(Table2[[#This Row],[Yield]]="",IFERROR(Table2[[#This Row],[Production(Tones)]]/Table2[[#This Row],[Area(hectare)]],""),Table2[[#This Row],[Yield]])</f>
        <v>0.72599999999999998</v>
      </c>
      <c r="T540" s="13">
        <v>25.898</v>
      </c>
      <c r="U540" s="13">
        <f>IF(Table2[[#This Row],[Avg_Temperature(°C)]]="",IFERROR((Table2[[#This Row],[Max_Temperature(°C)]]+Table2[[#This Row],[Min_Temperature(°C)]])/2,""),Table2[[#This Row],[Avg_Temperature(°C)]])</f>
        <v>25.898</v>
      </c>
      <c r="V540" s="13">
        <v>35.502000000000002</v>
      </c>
      <c r="W540" s="13">
        <f>IF(Table2[[#This Row],[Max_Temperature(°C)]]="",_xlfn.XLOOKUP(Table2[[#This Row],[State]],'pivot tables'!$T$2:$T$33,'pivot tables'!$V$2:$V$33),Table2[[#This Row],[Max_Temperature(°C)]])</f>
        <v>35.502000000000002</v>
      </c>
      <c r="X540" s="13">
        <v>17.25</v>
      </c>
      <c r="Y540" s="31">
        <f>IF(Table2[[#This Row],[Min_Temperature(°C)]]="",_xlfn.XLOOKUP(Table2[[#This Row],[State]],'pivot tables'!$T$2:$T$33,'pivot tables'!$W$2:$W$33),Table2[[#This Row],[Min_Temperature(°C)]])</f>
        <v>17.25</v>
      </c>
    </row>
    <row r="541" spans="1:25" x14ac:dyDescent="0.3">
      <c r="A541" s="5" t="s">
        <v>31</v>
      </c>
      <c r="B541" s="4">
        <v>2019</v>
      </c>
      <c r="C541" s="5" t="s">
        <v>27</v>
      </c>
      <c r="D541" s="5" t="str">
        <f>PROPER(TRIM(Table2[[#This Row],[Season]]))</f>
        <v>Rabi</v>
      </c>
      <c r="E541" s="5" t="str">
        <f>IF(Table2[[#This Row],[Season]]="",_xlfn.XLOOKUP(Table2[[#This Row],[State]],'pivot tables'!$F$3:$F$33,'pivot tables'!$G$3:$G$33),Table2[[#This Row],[Season]])</f>
        <v>Rabi</v>
      </c>
      <c r="F541" s="5" t="s">
        <v>23</v>
      </c>
      <c r="G541" s="16">
        <v>25163</v>
      </c>
      <c r="H541" s="16">
        <f>IF(Table2[[#This Row],[Area(hectare)]]="",IFERROR(Table2[[#This Row],[Production(Tones)]]/Table2[[#This Row],[Yield blanks]],""),Table2[[#This Row],[Area(hectare)]])</f>
        <v>25163</v>
      </c>
      <c r="I541" s="16">
        <v>18299</v>
      </c>
      <c r="J541" s="16">
        <f>IF(Table2[[#This Row],[Production(Tones)]]="",Table2[[#This Row],[Area Blanks]]*Table2[[#This Row],[Yield]],Table2[[#This Row],[Production(Tones)]])</f>
        <v>18299</v>
      </c>
      <c r="K541" s="13">
        <v>1422.3</v>
      </c>
      <c r="L541" s="13">
        <f>IF(Table2[[#This Row],[Annual_Rainfall(mm)]]="",_xlfn.XLOOKUP(Table2[[#This Row],[State]],'pivot tables'!$J$3:$J$32,'pivot tables'!$K$3:$K$32),Table2[[#This Row],[Annual_Rainfall(mm)]])</f>
        <v>1422.3</v>
      </c>
      <c r="M541" s="13" t="str">
        <f>Table2[[#This Row],[Crop]]&amp;Table2[[#This Row],[State]]</f>
        <v>SunflowerKarnataka</v>
      </c>
      <c r="N541" s="13">
        <v>4321996.88</v>
      </c>
      <c r="O541" s="13">
        <f>IF(Table2[[#This Row],[Fertilizer(kg)]]="",_xlfn.XLOOKUP(Table2[[#This Row],[crop&amp;state]],'pivot tables'!$O$3:$O$151,'pivot tables'!$P$3:$P$151),Table2[[#This Row],[Fertilizer(kg)]])</f>
        <v>4321996.88</v>
      </c>
      <c r="P541" s="13">
        <v>9310.31</v>
      </c>
      <c r="Q541" s="13">
        <f>IF(Table2[[#This Row],[Pesticide(kg)]]="",_xlfn.XLOOKUP(Table2[[#This Row],[crop&amp;state]],'pivot tables'!$O$3:$O$151,'pivot tables'!$Q$3:$Q$151),Table2[[#This Row],[Pesticide(kg)]])</f>
        <v>9310.31</v>
      </c>
      <c r="R541" s="13">
        <v>0.90400000000000003</v>
      </c>
      <c r="S541" s="13">
        <f>IF(Table2[[#This Row],[Yield]]="",IFERROR(Table2[[#This Row],[Production(Tones)]]/Table2[[#This Row],[Area(hectare)]],""),Table2[[#This Row],[Yield]])</f>
        <v>0.90400000000000003</v>
      </c>
      <c r="T541" s="13" t="s">
        <v>233</v>
      </c>
      <c r="U541" s="13" t="str">
        <f>IF(Table2[[#This Row],[Avg_Temperature(°C)]]="",IFERROR((Table2[[#This Row],[Max_Temperature(°C)]]+Table2[[#This Row],[Min_Temperature(°C)]])/2,""),Table2[[#This Row],[Avg_Temperature(°C)]])</f>
        <v>25.90</v>
      </c>
      <c r="V541" s="13">
        <v>35.502000000000002</v>
      </c>
      <c r="W541" s="13">
        <f>IF(Table2[[#This Row],[Max_Temperature(°C)]]="",_xlfn.XLOOKUP(Table2[[#This Row],[State]],'pivot tables'!$T$2:$T$33,'pivot tables'!$V$2:$V$33),Table2[[#This Row],[Max_Temperature(°C)]])</f>
        <v>35.502000000000002</v>
      </c>
      <c r="X541" s="13">
        <v>17.25</v>
      </c>
      <c r="Y541" s="31">
        <f>IF(Table2[[#This Row],[Min_Temperature(°C)]]="",_xlfn.XLOOKUP(Table2[[#This Row],[State]],'pivot tables'!$T$2:$T$33,'pivot tables'!$W$2:$W$33),Table2[[#This Row],[Min_Temperature(°C)]])</f>
        <v>17.25</v>
      </c>
    </row>
    <row r="542" spans="1:25" x14ac:dyDescent="0.3">
      <c r="A542" s="5" t="s">
        <v>31</v>
      </c>
      <c r="B542" s="4">
        <v>2019</v>
      </c>
      <c r="C542" s="5" t="s">
        <v>120</v>
      </c>
      <c r="D542" s="5" t="str">
        <f>PROPER(TRIM(Table2[[#This Row],[Season]]))</f>
        <v>Summer</v>
      </c>
      <c r="E542" s="5" t="str">
        <f>IF(Table2[[#This Row],[Season]]="",_xlfn.XLOOKUP(Table2[[#This Row],[State]],'pivot tables'!$F$3:$F$33,'pivot tables'!$G$3:$G$33),Table2[[#This Row],[Season]])</f>
        <v>Summer</v>
      </c>
      <c r="F542" s="5" t="s">
        <v>23</v>
      </c>
      <c r="G542" s="16">
        <v>4487</v>
      </c>
      <c r="H542" s="16">
        <f>IF(Table2[[#This Row],[Area(hectare)]]="",IFERROR(Table2[[#This Row],[Production(Tones)]]/Table2[[#This Row],[Yield blanks]],""),Table2[[#This Row],[Area(hectare)]])</f>
        <v>4487</v>
      </c>
      <c r="I542" s="16">
        <v>4869</v>
      </c>
      <c r="J542" s="16">
        <f>IF(Table2[[#This Row],[Production(Tones)]]="",Table2[[#This Row],[Area Blanks]]*Table2[[#This Row],[Yield]],Table2[[#This Row],[Production(Tones)]])</f>
        <v>4869</v>
      </c>
      <c r="K542" s="13">
        <v>1422.3</v>
      </c>
      <c r="L542" s="13">
        <f>IF(Table2[[#This Row],[Annual_Rainfall(mm)]]="",_xlfn.XLOOKUP(Table2[[#This Row],[State]],'pivot tables'!$J$3:$J$32,'pivot tables'!$K$3:$K$32),Table2[[#This Row],[Annual_Rainfall(mm)]])</f>
        <v>1422.3</v>
      </c>
      <c r="M542" s="13" t="str">
        <f>Table2[[#This Row],[Crop]]&amp;Table2[[#This Row],[State]]</f>
        <v>SunflowerKarnataka</v>
      </c>
      <c r="N542" s="13">
        <v>770687.12</v>
      </c>
      <c r="O542" s="13">
        <f>IF(Table2[[#This Row],[Fertilizer(kg)]]="",_xlfn.XLOOKUP(Table2[[#This Row],[crop&amp;state]],'pivot tables'!$O$3:$O$151,'pivot tables'!$P$3:$P$151),Table2[[#This Row],[Fertilizer(kg)]])</f>
        <v>770687.12</v>
      </c>
      <c r="P542" s="13">
        <v>1660.19</v>
      </c>
      <c r="Q542" s="13">
        <f>IF(Table2[[#This Row],[Pesticide(kg)]]="",_xlfn.XLOOKUP(Table2[[#This Row],[crop&amp;state]],'pivot tables'!$O$3:$O$151,'pivot tables'!$Q$3:$Q$151),Table2[[#This Row],[Pesticide(kg)]])</f>
        <v>1660.19</v>
      </c>
      <c r="R542" s="13">
        <v>1.268</v>
      </c>
      <c r="S542" s="13">
        <f>IF(Table2[[#This Row],[Yield]]="",IFERROR(Table2[[#This Row],[Production(Tones)]]/Table2[[#This Row],[Area(hectare)]],""),Table2[[#This Row],[Yield]])</f>
        <v>1.268</v>
      </c>
      <c r="T542" s="13">
        <v>25.898</v>
      </c>
      <c r="U542" s="13">
        <f>IF(Table2[[#This Row],[Avg_Temperature(°C)]]="",IFERROR((Table2[[#This Row],[Max_Temperature(°C)]]+Table2[[#This Row],[Min_Temperature(°C)]])/2,""),Table2[[#This Row],[Avg_Temperature(°C)]])</f>
        <v>25.898</v>
      </c>
      <c r="V542" s="13">
        <v>35.502000000000002</v>
      </c>
      <c r="W542" s="13">
        <f>IF(Table2[[#This Row],[Max_Temperature(°C)]]="",_xlfn.XLOOKUP(Table2[[#This Row],[State]],'pivot tables'!$T$2:$T$33,'pivot tables'!$V$2:$V$33),Table2[[#This Row],[Max_Temperature(°C)]])</f>
        <v>35.502000000000002</v>
      </c>
      <c r="X542" s="13">
        <v>17.25</v>
      </c>
      <c r="Y542" s="31">
        <f>IF(Table2[[#This Row],[Min_Temperature(°C)]]="",_xlfn.XLOOKUP(Table2[[#This Row],[State]],'pivot tables'!$T$2:$T$33,'pivot tables'!$W$2:$W$33),Table2[[#This Row],[Min_Temperature(°C)]])</f>
        <v>17.25</v>
      </c>
    </row>
    <row r="543" spans="1:25" x14ac:dyDescent="0.3">
      <c r="A543" s="5" t="s">
        <v>32</v>
      </c>
      <c r="B543" s="4">
        <v>2019</v>
      </c>
      <c r="C543" s="5" t="s">
        <v>49</v>
      </c>
      <c r="D543" s="5" t="str">
        <f>PROPER(TRIM(Table2[[#This Row],[Season]]))</f>
        <v>Kharif</v>
      </c>
      <c r="E543" s="5" t="str">
        <f>IF(Table2[[#This Row],[Season]]="",_xlfn.XLOOKUP(Table2[[#This Row],[State]],'pivot tables'!$F$3:$F$33,'pivot tables'!$G$3:$G$33),Table2[[#This Row],[Season]])</f>
        <v>Kharif</v>
      </c>
      <c r="F543" s="5" t="s">
        <v>23</v>
      </c>
      <c r="G543" s="16">
        <v>68513</v>
      </c>
      <c r="H543" s="16">
        <f>IF(Table2[[#This Row],[Area(hectare)]]="",IFERROR(Table2[[#This Row],[Production(Tones)]]/Table2[[#This Row],[Yield blanks]],""),Table2[[#This Row],[Area(hectare)]])</f>
        <v>68513</v>
      </c>
      <c r="I543" s="16">
        <v>32210</v>
      </c>
      <c r="J543" s="16">
        <f>IF(Table2[[#This Row],[Production(Tones)]]="",Table2[[#This Row],[Area Blanks]]*Table2[[#This Row],[Yield]],Table2[[#This Row],[Production(Tones)]])</f>
        <v>32210</v>
      </c>
      <c r="K543" s="13">
        <v>1422.3</v>
      </c>
      <c r="L543" s="13">
        <f>IF(Table2[[#This Row],[Annual_Rainfall(mm)]]="",_xlfn.XLOOKUP(Table2[[#This Row],[State]],'pivot tables'!$J$3:$J$32,'pivot tables'!$K$3:$K$32),Table2[[#This Row],[Annual_Rainfall(mm)]])</f>
        <v>1422.3</v>
      </c>
      <c r="M543" s="13" t="str">
        <f>Table2[[#This Row],[Crop]]&amp;Table2[[#This Row],[State]]</f>
        <v>UradKarnataka</v>
      </c>
      <c r="N543" s="13">
        <v>11767792.880000001</v>
      </c>
      <c r="O543" s="13">
        <f>IF(Table2[[#This Row],[Fertilizer(kg)]]="",_xlfn.XLOOKUP(Table2[[#This Row],[crop&amp;state]],'pivot tables'!$O$3:$O$151,'pivot tables'!$P$3:$P$151),Table2[[#This Row],[Fertilizer(kg)]])</f>
        <v>11767792.880000001</v>
      </c>
      <c r="P543" s="13">
        <v>25349.81</v>
      </c>
      <c r="Q543" s="13">
        <f>IF(Table2[[#This Row],[Pesticide(kg)]]="",_xlfn.XLOOKUP(Table2[[#This Row],[crop&amp;state]],'pivot tables'!$O$3:$O$151,'pivot tables'!$Q$3:$Q$151),Table2[[#This Row],[Pesticide(kg)]])</f>
        <v>25349.81</v>
      </c>
      <c r="R543" s="13">
        <v>0.38400000000000001</v>
      </c>
      <c r="S543" s="13">
        <f>IF(Table2[[#This Row],[Yield]]="",IFERROR(Table2[[#This Row],[Production(Tones)]]/Table2[[#This Row],[Area(hectare)]],""),Table2[[#This Row],[Yield]])</f>
        <v>0.38400000000000001</v>
      </c>
      <c r="T543" s="13">
        <v>25.898</v>
      </c>
      <c r="U543" s="13">
        <f>IF(Table2[[#This Row],[Avg_Temperature(°C)]]="",IFERROR((Table2[[#This Row],[Max_Temperature(°C)]]+Table2[[#This Row],[Min_Temperature(°C)]])/2,""),Table2[[#This Row],[Avg_Temperature(°C)]])</f>
        <v>25.898</v>
      </c>
      <c r="V543" s="13">
        <v>35.502000000000002</v>
      </c>
      <c r="W543" s="13">
        <f>IF(Table2[[#This Row],[Max_Temperature(°C)]]="",_xlfn.XLOOKUP(Table2[[#This Row],[State]],'pivot tables'!$T$2:$T$33,'pivot tables'!$V$2:$V$33),Table2[[#This Row],[Max_Temperature(°C)]])</f>
        <v>35.502000000000002</v>
      </c>
      <c r="X543" s="13">
        <v>17.25</v>
      </c>
      <c r="Y543" s="31">
        <f>IF(Table2[[#This Row],[Min_Temperature(°C)]]="",_xlfn.XLOOKUP(Table2[[#This Row],[State]],'pivot tables'!$T$2:$T$33,'pivot tables'!$W$2:$W$33),Table2[[#This Row],[Min_Temperature(°C)]])</f>
        <v>17.25</v>
      </c>
    </row>
    <row r="544" spans="1:25" x14ac:dyDescent="0.3">
      <c r="A544" s="5" t="s">
        <v>32</v>
      </c>
      <c r="B544" s="4">
        <v>2019</v>
      </c>
      <c r="C544" s="5" t="s">
        <v>27</v>
      </c>
      <c r="D544" s="5" t="str">
        <f>PROPER(TRIM(Table2[[#This Row],[Season]]))</f>
        <v>Rabi</v>
      </c>
      <c r="E544" s="5" t="str">
        <f>IF(Table2[[#This Row],[Season]]="",_xlfn.XLOOKUP(Table2[[#This Row],[State]],'pivot tables'!$F$3:$F$33,'pivot tables'!$G$3:$G$33),Table2[[#This Row],[Season]])</f>
        <v>Rabi</v>
      </c>
      <c r="F544" s="5" t="s">
        <v>23</v>
      </c>
      <c r="G544" s="16">
        <v>2875</v>
      </c>
      <c r="H544" s="16">
        <f>IF(Table2[[#This Row],[Area(hectare)]]="",IFERROR(Table2[[#This Row],[Production(Tones)]]/Table2[[#This Row],[Yield blanks]],""),Table2[[#This Row],[Area(hectare)]])</f>
        <v>2875</v>
      </c>
      <c r="I544" s="16">
        <v>1341</v>
      </c>
      <c r="J544" s="16">
        <f>IF(Table2[[#This Row],[Production(Tones)]]="",Table2[[#This Row],[Area Blanks]]*Table2[[#This Row],[Yield]],Table2[[#This Row],[Production(Tones)]])</f>
        <v>1341</v>
      </c>
      <c r="K544" s="13">
        <v>1422.3</v>
      </c>
      <c r="L544" s="13">
        <f>IF(Table2[[#This Row],[Annual_Rainfall(mm)]]="",_xlfn.XLOOKUP(Table2[[#This Row],[State]],'pivot tables'!$J$3:$J$32,'pivot tables'!$K$3:$K$32),Table2[[#This Row],[Annual_Rainfall(mm)]])</f>
        <v>1422.3</v>
      </c>
      <c r="M544" s="13" t="str">
        <f>Table2[[#This Row],[Crop]]&amp;Table2[[#This Row],[State]]</f>
        <v>UradKarnataka</v>
      </c>
      <c r="N544" s="13">
        <v>493810</v>
      </c>
      <c r="O544" s="13">
        <f>IF(Table2[[#This Row],[Fertilizer(kg)]]="",_xlfn.XLOOKUP(Table2[[#This Row],[crop&amp;state]],'pivot tables'!$O$3:$O$151,'pivot tables'!$P$3:$P$151),Table2[[#This Row],[Fertilizer(kg)]])</f>
        <v>493810</v>
      </c>
      <c r="P544" s="13">
        <v>1063.75</v>
      </c>
      <c r="Q544" s="13">
        <f>IF(Table2[[#This Row],[Pesticide(kg)]]="",_xlfn.XLOOKUP(Table2[[#This Row],[crop&amp;state]],'pivot tables'!$O$3:$O$151,'pivot tables'!$Q$3:$Q$151),Table2[[#This Row],[Pesticide(kg)]])</f>
        <v>1063.75</v>
      </c>
      <c r="R544" s="13">
        <v>0.33800000000000002</v>
      </c>
      <c r="S544" s="13">
        <f>IF(Table2[[#This Row],[Yield]]="",IFERROR(Table2[[#This Row],[Production(Tones)]]/Table2[[#This Row],[Area(hectare)]],""),Table2[[#This Row],[Yield]])</f>
        <v>0.33800000000000002</v>
      </c>
      <c r="T544" s="13">
        <v>25.898</v>
      </c>
      <c r="U544" s="13">
        <f>IF(Table2[[#This Row],[Avg_Temperature(°C)]]="",IFERROR((Table2[[#This Row],[Max_Temperature(°C)]]+Table2[[#This Row],[Min_Temperature(°C)]])/2,""),Table2[[#This Row],[Avg_Temperature(°C)]])</f>
        <v>25.898</v>
      </c>
      <c r="V544" s="13">
        <v>35.502000000000002</v>
      </c>
      <c r="W544" s="13">
        <f>IF(Table2[[#This Row],[Max_Temperature(°C)]]="",_xlfn.XLOOKUP(Table2[[#This Row],[State]],'pivot tables'!$T$2:$T$33,'pivot tables'!$V$2:$V$33),Table2[[#This Row],[Max_Temperature(°C)]])</f>
        <v>35.502000000000002</v>
      </c>
      <c r="X544" s="13">
        <v>17.25</v>
      </c>
      <c r="Y544" s="31">
        <f>IF(Table2[[#This Row],[Min_Temperature(°C)]]="",_xlfn.XLOOKUP(Table2[[#This Row],[State]],'pivot tables'!$T$2:$T$33,'pivot tables'!$W$2:$W$33),Table2[[#This Row],[Min_Temperature(°C)]])</f>
        <v>17.25</v>
      </c>
    </row>
    <row r="545" spans="1:25" x14ac:dyDescent="0.3">
      <c r="A545" s="5" t="s">
        <v>32</v>
      </c>
      <c r="B545" s="4">
        <v>2019</v>
      </c>
      <c r="C545" s="5" t="s">
        <v>120</v>
      </c>
      <c r="D545" s="5" t="str">
        <f>PROPER(TRIM(Table2[[#This Row],[Season]]))</f>
        <v>Summer</v>
      </c>
      <c r="E545" s="5" t="str">
        <f>IF(Table2[[#This Row],[Season]]="",_xlfn.XLOOKUP(Table2[[#This Row],[State]],'pivot tables'!$F$3:$F$33,'pivot tables'!$G$3:$G$33),Table2[[#This Row],[Season]])</f>
        <v>Summer</v>
      </c>
      <c r="F545" s="5" t="s">
        <v>23</v>
      </c>
      <c r="G545" s="16">
        <v>223</v>
      </c>
      <c r="H545" s="16">
        <f>IF(Table2[[#This Row],[Area(hectare)]]="",IFERROR(Table2[[#This Row],[Production(Tones)]]/Table2[[#This Row],[Yield blanks]],""),Table2[[#This Row],[Area(hectare)]])</f>
        <v>223</v>
      </c>
      <c r="I545" s="16"/>
      <c r="J545" s="16">
        <f>IF(Table2[[#This Row],[Production(Tones)]]="",Table2[[#This Row],[Area Blanks]]*Table2[[#This Row],[Yield]],Table2[[#This Row],[Production(Tones)]])</f>
        <v>97.450999999999993</v>
      </c>
      <c r="K545" s="13">
        <v>1422.3</v>
      </c>
      <c r="L545" s="13">
        <f>IF(Table2[[#This Row],[Annual_Rainfall(mm)]]="",_xlfn.XLOOKUP(Table2[[#This Row],[State]],'pivot tables'!$J$3:$J$32,'pivot tables'!$K$3:$K$32),Table2[[#This Row],[Annual_Rainfall(mm)]])</f>
        <v>1422.3</v>
      </c>
      <c r="M545" s="13" t="str">
        <f>Table2[[#This Row],[Crop]]&amp;Table2[[#This Row],[State]]</f>
        <v>UradKarnataka</v>
      </c>
      <c r="N545" s="13">
        <v>38302.480000000003</v>
      </c>
      <c r="O545" s="13">
        <f>IF(Table2[[#This Row],[Fertilizer(kg)]]="",_xlfn.XLOOKUP(Table2[[#This Row],[crop&amp;state]],'pivot tables'!$O$3:$O$151,'pivot tables'!$P$3:$P$151),Table2[[#This Row],[Fertilizer(kg)]])</f>
        <v>38302.480000000003</v>
      </c>
      <c r="P545" s="13">
        <v>82.51</v>
      </c>
      <c r="Q545" s="13">
        <f>IF(Table2[[#This Row],[Pesticide(kg)]]="",_xlfn.XLOOKUP(Table2[[#This Row],[crop&amp;state]],'pivot tables'!$O$3:$O$151,'pivot tables'!$Q$3:$Q$151),Table2[[#This Row],[Pesticide(kg)]])</f>
        <v>82.51</v>
      </c>
      <c r="R545" s="13">
        <v>0.437</v>
      </c>
      <c r="S545" s="13">
        <f>IF(Table2[[#This Row],[Yield]]="",IFERROR(Table2[[#This Row],[Production(Tones)]]/Table2[[#This Row],[Area(hectare)]],""),Table2[[#This Row],[Yield]])</f>
        <v>0.437</v>
      </c>
      <c r="T545" s="13">
        <v>25.898</v>
      </c>
      <c r="U545" s="13">
        <f>IF(Table2[[#This Row],[Avg_Temperature(°C)]]="",IFERROR((Table2[[#This Row],[Max_Temperature(°C)]]+Table2[[#This Row],[Min_Temperature(°C)]])/2,""),Table2[[#This Row],[Avg_Temperature(°C)]])</f>
        <v>25.898</v>
      </c>
      <c r="V545" s="13">
        <v>35.502000000000002</v>
      </c>
      <c r="W545" s="13">
        <f>IF(Table2[[#This Row],[Max_Temperature(°C)]]="",_xlfn.XLOOKUP(Table2[[#This Row],[State]],'pivot tables'!$T$2:$T$33,'pivot tables'!$V$2:$V$33),Table2[[#This Row],[Max_Temperature(°C)]])</f>
        <v>35.502000000000002</v>
      </c>
      <c r="X545" s="13">
        <v>17.25</v>
      </c>
      <c r="Y545" s="31">
        <f>IF(Table2[[#This Row],[Min_Temperature(°C)]]="",_xlfn.XLOOKUP(Table2[[#This Row],[State]],'pivot tables'!$T$2:$T$33,'pivot tables'!$W$2:$W$33),Table2[[#This Row],[Min_Temperature(°C)]])</f>
        <v>17.25</v>
      </c>
    </row>
    <row r="546" spans="1:25" x14ac:dyDescent="0.3">
      <c r="A546" s="5" t="s">
        <v>20</v>
      </c>
      <c r="B546" s="4">
        <v>2019</v>
      </c>
      <c r="C546" s="5" t="s">
        <v>27</v>
      </c>
      <c r="D546" s="5" t="str">
        <f>PROPER(TRIM(Table2[[#This Row],[Season]]))</f>
        <v>Rabi</v>
      </c>
      <c r="E546" s="5" t="str">
        <f>IF(Table2[[#This Row],[Season]]="",_xlfn.XLOOKUP(Table2[[#This Row],[State]],'pivot tables'!$F$3:$F$33,'pivot tables'!$G$3:$G$33),Table2[[#This Row],[Season]])</f>
        <v>Rabi</v>
      </c>
      <c r="F546" s="5" t="s">
        <v>23</v>
      </c>
      <c r="G546" s="16">
        <v>158319</v>
      </c>
      <c r="H546" s="16">
        <f>IF(Table2[[#This Row],[Area(hectare)]]="",IFERROR(Table2[[#This Row],[Production(Tones)]]/Table2[[#This Row],[Yield blanks]],""),Table2[[#This Row],[Area(hectare)]])</f>
        <v>158319</v>
      </c>
      <c r="I546" s="16">
        <v>180114</v>
      </c>
      <c r="J546" s="16">
        <f>IF(Table2[[#This Row],[Production(Tones)]]="",Table2[[#This Row],[Area Blanks]]*Table2[[#This Row],[Yield]],Table2[[#This Row],[Production(Tones)]])</f>
        <v>180114</v>
      </c>
      <c r="K546" s="13">
        <v>1422.3</v>
      </c>
      <c r="L546" s="13">
        <f>IF(Table2[[#This Row],[Annual_Rainfall(mm)]]="",_xlfn.XLOOKUP(Table2[[#This Row],[State]],'pivot tables'!$J$3:$J$32,'pivot tables'!$K$3:$K$32),Table2[[#This Row],[Annual_Rainfall(mm)]])</f>
        <v>1422.3</v>
      </c>
      <c r="M546" s="13" t="str">
        <f>Table2[[#This Row],[Crop]]&amp;Table2[[#This Row],[State]]</f>
        <v>WheatKarnataka</v>
      </c>
      <c r="N546" s="13">
        <v>27192871.440000001</v>
      </c>
      <c r="O546" s="13">
        <f>IF(Table2[[#This Row],[Fertilizer(kg)]]="",_xlfn.XLOOKUP(Table2[[#This Row],[crop&amp;state]],'pivot tables'!$O$3:$O$151,'pivot tables'!$P$3:$P$151),Table2[[#This Row],[Fertilizer(kg)]])</f>
        <v>27192871.440000001</v>
      </c>
      <c r="P546" s="13" t="s">
        <v>234</v>
      </c>
      <c r="Q546" s="13" t="str">
        <f>IF(Table2[[#This Row],[Pesticide(kg)]]="",_xlfn.XLOOKUP(Table2[[#This Row],[crop&amp;state]],'pivot tables'!$O$3:$O$151,'pivot tables'!$Q$3:$Q$151),Table2[[#This Row],[Pesticide(kg)]])</f>
        <v>58,578.03</v>
      </c>
      <c r="R546" s="13">
        <v>1.081</v>
      </c>
      <c r="S546" s="13">
        <f>IF(Table2[[#This Row],[Yield]]="",IFERROR(Table2[[#This Row],[Production(Tones)]]/Table2[[#This Row],[Area(hectare)]],""),Table2[[#This Row],[Yield]])</f>
        <v>1.081</v>
      </c>
      <c r="T546" s="13">
        <v>25.898</v>
      </c>
      <c r="U546" s="13">
        <f>IF(Table2[[#This Row],[Avg_Temperature(°C)]]="",IFERROR((Table2[[#This Row],[Max_Temperature(°C)]]+Table2[[#This Row],[Min_Temperature(°C)]])/2,""),Table2[[#This Row],[Avg_Temperature(°C)]])</f>
        <v>25.898</v>
      </c>
      <c r="V546" s="13">
        <v>35.502000000000002</v>
      </c>
      <c r="W546" s="13">
        <f>IF(Table2[[#This Row],[Max_Temperature(°C)]]="",_xlfn.XLOOKUP(Table2[[#This Row],[State]],'pivot tables'!$T$2:$T$33,'pivot tables'!$V$2:$V$33),Table2[[#This Row],[Max_Temperature(°C)]])</f>
        <v>35.502000000000002</v>
      </c>
      <c r="X546" s="13">
        <v>17.25</v>
      </c>
      <c r="Y546" s="31">
        <f>IF(Table2[[#This Row],[Min_Temperature(°C)]]="",_xlfn.XLOOKUP(Table2[[#This Row],[State]],'pivot tables'!$T$2:$T$33,'pivot tables'!$W$2:$W$33),Table2[[#This Row],[Min_Temperature(°C)]])</f>
        <v>17.25</v>
      </c>
    </row>
    <row r="547" spans="1:25" x14ac:dyDescent="0.3">
      <c r="A547" s="5" t="s">
        <v>22</v>
      </c>
      <c r="B547" s="4">
        <v>2019</v>
      </c>
      <c r="C547" s="5" t="s">
        <v>705</v>
      </c>
      <c r="D547" s="5" t="str">
        <f>PROPER(TRIM(Table2[[#This Row],[Season]]))</f>
        <v>Whole Year</v>
      </c>
      <c r="E547" s="5" t="str">
        <f>IF(Table2[[#This Row],[Season]]="",_xlfn.XLOOKUP(Table2[[#This Row],[State]],'pivot tables'!$F$3:$F$33,'pivot tables'!$G$3:$G$33),Table2[[#This Row],[Season]])</f>
        <v>Whole Year</v>
      </c>
      <c r="F547" s="5" t="s">
        <v>41</v>
      </c>
      <c r="G547" s="16">
        <v>213</v>
      </c>
      <c r="H547" s="16">
        <f>IF(Table2[[#This Row],[Area(hectare)]]="",IFERROR(Table2[[#This Row],[Production(Tones)]]/Table2[[#This Row],[Yield blanks]],""),Table2[[#This Row],[Area(hectare)]])</f>
        <v>213</v>
      </c>
      <c r="I547" s="16">
        <v>261</v>
      </c>
      <c r="J547" s="16">
        <f>IF(Table2[[#This Row],[Production(Tones)]]="",Table2[[#This Row],[Area Blanks]]*Table2[[#This Row],[Yield]],Table2[[#This Row],[Production(Tones)]])</f>
        <v>261</v>
      </c>
      <c r="K547" s="13" t="s">
        <v>235</v>
      </c>
      <c r="L547" s="13" t="str">
        <f>IF(Table2[[#This Row],[Annual_Rainfall(mm)]]="",_xlfn.XLOOKUP(Table2[[#This Row],[State]],'pivot tables'!$J$3:$J$32,'pivot tables'!$K$3:$K$32),Table2[[#This Row],[Annual_Rainfall(mm)]])</f>
        <v xml:space="preserve"> 3119.2 </v>
      </c>
      <c r="M547" s="13" t="str">
        <f>Table2[[#This Row],[Crop]]&amp;Table2[[#This Row],[State]]</f>
        <v>RagiKerala</v>
      </c>
      <c r="N547" s="13">
        <v>36584.879999999997</v>
      </c>
      <c r="O547" s="13">
        <f>IF(Table2[[#This Row],[Fertilizer(kg)]]="",_xlfn.XLOOKUP(Table2[[#This Row],[crop&amp;state]],'pivot tables'!$O$3:$O$151,'pivot tables'!$P$3:$P$151),Table2[[#This Row],[Fertilizer(kg)]])</f>
        <v>36584.879999999997</v>
      </c>
      <c r="P547" s="13">
        <v>78.81</v>
      </c>
      <c r="Q547" s="13">
        <f>IF(Table2[[#This Row],[Pesticide(kg)]]="",_xlfn.XLOOKUP(Table2[[#This Row],[crop&amp;state]],'pivot tables'!$O$3:$O$151,'pivot tables'!$Q$3:$Q$151),Table2[[#This Row],[Pesticide(kg)]])</f>
        <v>78.81</v>
      </c>
      <c r="R547" s="13">
        <v>1.36</v>
      </c>
      <c r="S547" s="13">
        <f>IF(Table2[[#This Row],[Yield]]="",IFERROR(Table2[[#This Row],[Production(Tones)]]/Table2[[#This Row],[Area(hectare)]],""),Table2[[#This Row],[Yield]])</f>
        <v>1.36</v>
      </c>
      <c r="T547" s="13">
        <v>25.913</v>
      </c>
      <c r="U547" s="13">
        <f>IF(Table2[[#This Row],[Avg_Temperature(°C)]]="",IFERROR((Table2[[#This Row],[Max_Temperature(°C)]]+Table2[[#This Row],[Min_Temperature(°C)]])/2,""),Table2[[#This Row],[Avg_Temperature(°C)]])</f>
        <v>25.913</v>
      </c>
      <c r="V547" s="13">
        <v>33.36</v>
      </c>
      <c r="W547" s="13">
        <f>IF(Table2[[#This Row],[Max_Temperature(°C)]]="",_xlfn.XLOOKUP(Table2[[#This Row],[State]],'pivot tables'!$T$2:$T$33,'pivot tables'!$V$2:$V$33),Table2[[#This Row],[Max_Temperature(°C)]])</f>
        <v>33.36</v>
      </c>
      <c r="X547" s="13">
        <v>20.452000000000002</v>
      </c>
      <c r="Y547" s="31">
        <f>IF(Table2[[#This Row],[Min_Temperature(°C)]]="",_xlfn.XLOOKUP(Table2[[#This Row],[State]],'pivot tables'!$T$2:$T$33,'pivot tables'!$W$2:$W$33),Table2[[#This Row],[Min_Temperature(°C)]])</f>
        <v>20.452000000000002</v>
      </c>
    </row>
    <row r="548" spans="1:25" x14ac:dyDescent="0.3">
      <c r="A548" s="5" t="s">
        <v>13</v>
      </c>
      <c r="B548" s="4">
        <v>2019</v>
      </c>
      <c r="C548" s="5" t="s">
        <v>176</v>
      </c>
      <c r="D548" s="5" t="str">
        <f>PROPER(TRIM(Table2[[#This Row],[Season]]))</f>
        <v>Autumn</v>
      </c>
      <c r="E548" s="5" t="str">
        <f>IF(Table2[[#This Row],[Season]]="",_xlfn.XLOOKUP(Table2[[#This Row],[State]],'pivot tables'!$F$3:$F$33,'pivot tables'!$G$3:$G$33),Table2[[#This Row],[Season]])</f>
        <v>Autumn</v>
      </c>
      <c r="F548" s="5" t="s">
        <v>41</v>
      </c>
      <c r="G548" s="16">
        <v>55895</v>
      </c>
      <c r="H548" s="16">
        <f>IF(Table2[[#This Row],[Area(hectare)]]="",IFERROR(Table2[[#This Row],[Production(Tones)]]/Table2[[#This Row],[Yield blanks]],""),Table2[[#This Row],[Area(hectare)]])</f>
        <v>55895</v>
      </c>
      <c r="I548" s="16">
        <v>145076</v>
      </c>
      <c r="J548" s="16">
        <f>IF(Table2[[#This Row],[Production(Tones)]]="",Table2[[#This Row],[Area Blanks]]*Table2[[#This Row],[Yield]],Table2[[#This Row],[Production(Tones)]])</f>
        <v>145076</v>
      </c>
      <c r="K548" s="13">
        <v>3119.2</v>
      </c>
      <c r="L548" s="13">
        <f>IF(Table2[[#This Row],[Annual_Rainfall(mm)]]="",_xlfn.XLOOKUP(Table2[[#This Row],[State]],'pivot tables'!$J$3:$J$32,'pivot tables'!$K$3:$K$32),Table2[[#This Row],[Annual_Rainfall(mm)]])</f>
        <v>3119.2</v>
      </c>
      <c r="M548" s="13" t="str">
        <f>Table2[[#This Row],[Crop]]&amp;Table2[[#This Row],[State]]</f>
        <v>RiceKerala</v>
      </c>
      <c r="N548" s="13">
        <v>9600525.1999999993</v>
      </c>
      <c r="O548" s="13">
        <f>IF(Table2[[#This Row],[Fertilizer(kg)]]="",_xlfn.XLOOKUP(Table2[[#This Row],[crop&amp;state]],'pivot tables'!$O$3:$O$151,'pivot tables'!$P$3:$P$151),Table2[[#This Row],[Fertilizer(kg)]])</f>
        <v>9600525.1999999993</v>
      </c>
      <c r="P548" s="13">
        <v>20681.150000000001</v>
      </c>
      <c r="Q548" s="13">
        <f>IF(Table2[[#This Row],[Pesticide(kg)]]="",_xlfn.XLOOKUP(Table2[[#This Row],[crop&amp;state]],'pivot tables'!$O$3:$O$151,'pivot tables'!$Q$3:$Q$151),Table2[[#This Row],[Pesticide(kg)]])</f>
        <v>20681.150000000001</v>
      </c>
      <c r="R548" s="13">
        <v>1.9490000000000001</v>
      </c>
      <c r="S548" s="13">
        <f>IF(Table2[[#This Row],[Yield]]="",IFERROR(Table2[[#This Row],[Production(Tones)]]/Table2[[#This Row],[Area(hectare)]],""),Table2[[#This Row],[Yield]])</f>
        <v>1.9490000000000001</v>
      </c>
      <c r="T548" s="13">
        <v>25.913</v>
      </c>
      <c r="U548" s="13">
        <f>IF(Table2[[#This Row],[Avg_Temperature(°C)]]="",IFERROR((Table2[[#This Row],[Max_Temperature(°C)]]+Table2[[#This Row],[Min_Temperature(°C)]])/2,""),Table2[[#This Row],[Avg_Temperature(°C)]])</f>
        <v>25.913</v>
      </c>
      <c r="V548" s="13">
        <v>33.36</v>
      </c>
      <c r="W548" s="13">
        <f>IF(Table2[[#This Row],[Max_Temperature(°C)]]="",_xlfn.XLOOKUP(Table2[[#This Row],[State]],'pivot tables'!$T$2:$T$33,'pivot tables'!$V$2:$V$33),Table2[[#This Row],[Max_Temperature(°C)]])</f>
        <v>33.36</v>
      </c>
      <c r="X548" s="13">
        <v>20.452000000000002</v>
      </c>
      <c r="Y548" s="31">
        <f>IF(Table2[[#This Row],[Min_Temperature(°C)]]="",_xlfn.XLOOKUP(Table2[[#This Row],[State]],'pivot tables'!$T$2:$T$33,'pivot tables'!$W$2:$W$33),Table2[[#This Row],[Min_Temperature(°C)]])</f>
        <v>20.452000000000002</v>
      </c>
    </row>
    <row r="549" spans="1:25" x14ac:dyDescent="0.3">
      <c r="A549" s="5" t="s">
        <v>13</v>
      </c>
      <c r="B549" s="4">
        <v>2019</v>
      </c>
      <c r="C549" s="5" t="s">
        <v>120</v>
      </c>
      <c r="D549" s="5" t="str">
        <f>PROPER(TRIM(Table2[[#This Row],[Season]]))</f>
        <v>Summer</v>
      </c>
      <c r="E549" s="5" t="str">
        <f>IF(Table2[[#This Row],[Season]]="",_xlfn.XLOOKUP(Table2[[#This Row],[State]],'pivot tables'!$F$3:$F$33,'pivot tables'!$G$3:$G$33),Table2[[#This Row],[Season]])</f>
        <v>Summer</v>
      </c>
      <c r="F549" s="5" t="s">
        <v>41</v>
      </c>
      <c r="G549" s="16">
        <v>61006</v>
      </c>
      <c r="H549" s="16">
        <f>IF(Table2[[#This Row],[Area(hectare)]]="",IFERROR(Table2[[#This Row],[Production(Tones)]]/Table2[[#This Row],[Yield blanks]],""),Table2[[#This Row],[Area(hectare)]])</f>
        <v>61006</v>
      </c>
      <c r="I549" s="16">
        <v>212586</v>
      </c>
      <c r="J549" s="16">
        <f>IF(Table2[[#This Row],[Production(Tones)]]="",Table2[[#This Row],[Area Blanks]]*Table2[[#This Row],[Yield]],Table2[[#This Row],[Production(Tones)]])</f>
        <v>212586</v>
      </c>
      <c r="K549" s="13">
        <v>3119.2</v>
      </c>
      <c r="L549" s="13">
        <f>IF(Table2[[#This Row],[Annual_Rainfall(mm)]]="",_xlfn.XLOOKUP(Table2[[#This Row],[State]],'pivot tables'!$J$3:$J$32,'pivot tables'!$K$3:$K$32),Table2[[#This Row],[Annual_Rainfall(mm)]])</f>
        <v>3119.2</v>
      </c>
      <c r="M549" s="13" t="str">
        <f>Table2[[#This Row],[Crop]]&amp;Table2[[#This Row],[State]]</f>
        <v>RiceKerala</v>
      </c>
      <c r="N549" s="13">
        <v>10478390.560000001</v>
      </c>
      <c r="O549" s="13">
        <f>IF(Table2[[#This Row],[Fertilizer(kg)]]="",_xlfn.XLOOKUP(Table2[[#This Row],[crop&amp;state]],'pivot tables'!$O$3:$O$151,'pivot tables'!$P$3:$P$151),Table2[[#This Row],[Fertilizer(kg)]])</f>
        <v>10478390.560000001</v>
      </c>
      <c r="P549" s="13">
        <v>22572.22</v>
      </c>
      <c r="Q549" s="13">
        <f>IF(Table2[[#This Row],[Pesticide(kg)]]="",_xlfn.XLOOKUP(Table2[[#This Row],[crop&amp;state]],'pivot tables'!$O$3:$O$151,'pivot tables'!$Q$3:$Q$151),Table2[[#This Row],[Pesticide(kg)]])</f>
        <v>22572.22</v>
      </c>
      <c r="R549" s="13">
        <v>2.8159999999999998</v>
      </c>
      <c r="S549" s="13">
        <f>IF(Table2[[#This Row],[Yield]]="",IFERROR(Table2[[#This Row],[Production(Tones)]]/Table2[[#This Row],[Area(hectare)]],""),Table2[[#This Row],[Yield]])</f>
        <v>2.8159999999999998</v>
      </c>
      <c r="T549" s="13">
        <v>25.913</v>
      </c>
      <c r="U549" s="13">
        <f>IF(Table2[[#This Row],[Avg_Temperature(°C)]]="",IFERROR((Table2[[#This Row],[Max_Temperature(°C)]]+Table2[[#This Row],[Min_Temperature(°C)]])/2,""),Table2[[#This Row],[Avg_Temperature(°C)]])</f>
        <v>25.913</v>
      </c>
      <c r="V549" s="13">
        <v>33.36</v>
      </c>
      <c r="W549" s="13">
        <f>IF(Table2[[#This Row],[Max_Temperature(°C)]]="",_xlfn.XLOOKUP(Table2[[#This Row],[State]],'pivot tables'!$T$2:$T$33,'pivot tables'!$V$2:$V$33),Table2[[#This Row],[Max_Temperature(°C)]])</f>
        <v>33.36</v>
      </c>
      <c r="X549" s="13">
        <v>20.452000000000002</v>
      </c>
      <c r="Y549" s="31">
        <f>IF(Table2[[#This Row],[Min_Temperature(°C)]]="",_xlfn.XLOOKUP(Table2[[#This Row],[State]],'pivot tables'!$T$2:$T$33,'pivot tables'!$W$2:$W$33),Table2[[#This Row],[Min_Temperature(°C)]])</f>
        <v>20.452000000000002</v>
      </c>
    </row>
    <row r="550" spans="1:25" x14ac:dyDescent="0.3">
      <c r="A550" s="5" t="s">
        <v>13</v>
      </c>
      <c r="B550" s="4">
        <v>2019</v>
      </c>
      <c r="C550" s="5" t="s">
        <v>324</v>
      </c>
      <c r="D550" s="5" t="str">
        <f>PROPER(TRIM(Table2[[#This Row],[Season]]))</f>
        <v>Winter</v>
      </c>
      <c r="E550" s="5" t="str">
        <f>IF(Table2[[#This Row],[Season]]="",_xlfn.XLOOKUP(Table2[[#This Row],[State]],'pivot tables'!$F$3:$F$33,'pivot tables'!$G$3:$G$33),Table2[[#This Row],[Season]])</f>
        <v>Winter</v>
      </c>
      <c r="F550" s="5" t="s">
        <v>41</v>
      </c>
      <c r="G550" s="16">
        <v>81279</v>
      </c>
      <c r="H550" s="16">
        <f>IF(Table2[[#This Row],[Area(hectare)]]="",IFERROR(Table2[[#This Row],[Production(Tones)]]/Table2[[#This Row],[Yield blanks]],""),Table2[[#This Row],[Area(hectare)]])</f>
        <v>81279</v>
      </c>
      <c r="I550" s="16">
        <v>247879</v>
      </c>
      <c r="J550" s="16">
        <f>IF(Table2[[#This Row],[Production(Tones)]]="",Table2[[#This Row],[Area Blanks]]*Table2[[#This Row],[Yield]],Table2[[#This Row],[Production(Tones)]])</f>
        <v>247879</v>
      </c>
      <c r="K550" s="13">
        <v>3119.2</v>
      </c>
      <c r="L550" s="13">
        <f>IF(Table2[[#This Row],[Annual_Rainfall(mm)]]="",_xlfn.XLOOKUP(Table2[[#This Row],[State]],'pivot tables'!$J$3:$J$32,'pivot tables'!$K$3:$K$32),Table2[[#This Row],[Annual_Rainfall(mm)]])</f>
        <v>3119.2</v>
      </c>
      <c r="M550" s="13" t="str">
        <f>Table2[[#This Row],[Crop]]&amp;Table2[[#This Row],[State]]</f>
        <v>RiceKerala</v>
      </c>
      <c r="N550" s="13">
        <v>13960481.039999999</v>
      </c>
      <c r="O550" s="13">
        <f>IF(Table2[[#This Row],[Fertilizer(kg)]]="",_xlfn.XLOOKUP(Table2[[#This Row],[crop&amp;state]],'pivot tables'!$O$3:$O$151,'pivot tables'!$P$3:$P$151),Table2[[#This Row],[Fertilizer(kg)]])</f>
        <v>13960481.039999999</v>
      </c>
      <c r="P550" s="13">
        <v>30073.23</v>
      </c>
      <c r="Q550" s="13">
        <f>IF(Table2[[#This Row],[Pesticide(kg)]]="",_xlfn.XLOOKUP(Table2[[#This Row],[crop&amp;state]],'pivot tables'!$O$3:$O$151,'pivot tables'!$Q$3:$Q$151),Table2[[#This Row],[Pesticide(kg)]])</f>
        <v>30073.23</v>
      </c>
      <c r="R550" s="13">
        <v>2.504</v>
      </c>
      <c r="S550" s="13">
        <f>IF(Table2[[#This Row],[Yield]]="",IFERROR(Table2[[#This Row],[Production(Tones)]]/Table2[[#This Row],[Area(hectare)]],""),Table2[[#This Row],[Yield]])</f>
        <v>2.504</v>
      </c>
      <c r="T550" s="13">
        <v>25.913</v>
      </c>
      <c r="U550" s="13">
        <f>IF(Table2[[#This Row],[Avg_Temperature(°C)]]="",IFERROR((Table2[[#This Row],[Max_Temperature(°C)]]+Table2[[#This Row],[Min_Temperature(°C)]])/2,""),Table2[[#This Row],[Avg_Temperature(°C)]])</f>
        <v>25.913</v>
      </c>
      <c r="V550" s="13">
        <v>33.36</v>
      </c>
      <c r="W550" s="13">
        <f>IF(Table2[[#This Row],[Max_Temperature(°C)]]="",_xlfn.XLOOKUP(Table2[[#This Row],[State]],'pivot tables'!$T$2:$T$33,'pivot tables'!$V$2:$V$33),Table2[[#This Row],[Max_Temperature(°C)]])</f>
        <v>33.36</v>
      </c>
      <c r="X550" s="13">
        <v>20.452000000000002</v>
      </c>
      <c r="Y550" s="31">
        <f>IF(Table2[[#This Row],[Min_Temperature(°C)]]="",_xlfn.XLOOKUP(Table2[[#This Row],[State]],'pivot tables'!$T$2:$T$33,'pivot tables'!$W$2:$W$33),Table2[[#This Row],[Min_Temperature(°C)]])</f>
        <v>20.452000000000002</v>
      </c>
    </row>
    <row r="551" spans="1:25" x14ac:dyDescent="0.3">
      <c r="A551" s="5" t="s">
        <v>18</v>
      </c>
      <c r="B551" s="4">
        <v>2019</v>
      </c>
      <c r="C551" s="5" t="s">
        <v>705</v>
      </c>
      <c r="D551" s="5" t="str">
        <f>PROPER(TRIM(Table2[[#This Row],[Season]]))</f>
        <v>Whole Year</v>
      </c>
      <c r="E551" s="5" t="str">
        <f>IF(Table2[[#This Row],[Season]]="",_xlfn.XLOOKUP(Table2[[#This Row],[State]],'pivot tables'!$F$3:$F$33,'pivot tables'!$G$3:$G$33),Table2[[#This Row],[Season]])</f>
        <v>Whole Year</v>
      </c>
      <c r="F551" s="5" t="s">
        <v>41</v>
      </c>
      <c r="G551" s="16">
        <v>950.04</v>
      </c>
      <c r="H551" s="16">
        <f>IF(Table2[[#This Row],[Area(hectare)]]="",IFERROR(Table2[[#This Row],[Production(Tones)]]/Table2[[#This Row],[Yield blanks]],""),Table2[[#This Row],[Area(hectare)]])</f>
        <v>950.04</v>
      </c>
      <c r="I551" s="16">
        <v>120835</v>
      </c>
      <c r="J551" s="16">
        <f>IF(Table2[[#This Row],[Production(Tones)]]="",Table2[[#This Row],[Area Blanks]]*Table2[[#This Row],[Yield]],Table2[[#This Row],[Production(Tones)]])</f>
        <v>120835</v>
      </c>
      <c r="K551" s="13">
        <v>3119.2</v>
      </c>
      <c r="L551" s="13">
        <f>IF(Table2[[#This Row],[Annual_Rainfall(mm)]]="",_xlfn.XLOOKUP(Table2[[#This Row],[State]],'pivot tables'!$J$3:$J$32,'pivot tables'!$K$3:$K$32),Table2[[#This Row],[Annual_Rainfall(mm)]])</f>
        <v>3119.2</v>
      </c>
      <c r="M551" s="13" t="str">
        <f>Table2[[#This Row],[Crop]]&amp;Table2[[#This Row],[State]]</f>
        <v>SugarcaneKerala</v>
      </c>
      <c r="N551" s="13">
        <v>163178.87</v>
      </c>
      <c r="O551" s="13">
        <f>IF(Table2[[#This Row],[Fertilizer(kg)]]="",_xlfn.XLOOKUP(Table2[[#This Row],[crop&amp;state]],'pivot tables'!$O$3:$O$151,'pivot tables'!$P$3:$P$151),Table2[[#This Row],[Fertilizer(kg)]])</f>
        <v>163178.87</v>
      </c>
      <c r="P551" s="13">
        <v>351.51499999999999</v>
      </c>
      <c r="Q551" s="13">
        <f>IF(Table2[[#This Row],[Pesticide(kg)]]="",_xlfn.XLOOKUP(Table2[[#This Row],[crop&amp;state]],'pivot tables'!$O$3:$O$151,'pivot tables'!$Q$3:$Q$151),Table2[[#This Row],[Pesticide(kg)]])</f>
        <v>351.51499999999999</v>
      </c>
      <c r="R551" s="13">
        <v>83.834000000000003</v>
      </c>
      <c r="S551" s="13">
        <f>IF(Table2[[#This Row],[Yield]]="",IFERROR(Table2[[#This Row],[Production(Tones)]]/Table2[[#This Row],[Area(hectare)]],""),Table2[[#This Row],[Yield]])</f>
        <v>83.834000000000003</v>
      </c>
      <c r="T551" s="13">
        <v>25.913</v>
      </c>
      <c r="U551" s="13">
        <f>IF(Table2[[#This Row],[Avg_Temperature(°C)]]="",IFERROR((Table2[[#This Row],[Max_Temperature(°C)]]+Table2[[#This Row],[Min_Temperature(°C)]])/2,""),Table2[[#This Row],[Avg_Temperature(°C)]])</f>
        <v>25.913</v>
      </c>
      <c r="V551" s="13">
        <v>33.36</v>
      </c>
      <c r="W551" s="13">
        <f>IF(Table2[[#This Row],[Max_Temperature(°C)]]="",_xlfn.XLOOKUP(Table2[[#This Row],[State]],'pivot tables'!$T$2:$T$33,'pivot tables'!$V$2:$V$33),Table2[[#This Row],[Max_Temperature(°C)]])</f>
        <v>33.36</v>
      </c>
      <c r="X551" s="13">
        <v>20.452000000000002</v>
      </c>
      <c r="Y551" s="31">
        <f>IF(Table2[[#This Row],[Min_Temperature(°C)]]="",_xlfn.XLOOKUP(Table2[[#This Row],[State]],'pivot tables'!$T$2:$T$33,'pivot tables'!$W$2:$W$33),Table2[[#This Row],[Min_Temperature(°C)]])</f>
        <v>20.452000000000002</v>
      </c>
    </row>
    <row r="552" spans="1:25" x14ac:dyDescent="0.3">
      <c r="A552" s="5" t="s">
        <v>31</v>
      </c>
      <c r="B552" s="4">
        <v>2019</v>
      </c>
      <c r="C552" s="5" t="s">
        <v>705</v>
      </c>
      <c r="D552" s="5" t="str">
        <f>PROPER(TRIM(Table2[[#This Row],[Season]]))</f>
        <v>Whole Year</v>
      </c>
      <c r="E552" s="5" t="str">
        <f>IF(Table2[[#This Row],[Season]]="",_xlfn.XLOOKUP(Table2[[#This Row],[State]],'pivot tables'!$F$3:$F$33,'pivot tables'!$G$3:$G$33),Table2[[#This Row],[Season]])</f>
        <v>Whole Year</v>
      </c>
      <c r="F552" s="5" t="s">
        <v>41</v>
      </c>
      <c r="G552" s="16">
        <v>1</v>
      </c>
      <c r="H552" s="16">
        <f>IF(Table2[[#This Row],[Area(hectare)]]="",IFERROR(Table2[[#This Row],[Production(Tones)]]/Table2[[#This Row],[Yield blanks]],""),Table2[[#This Row],[Area(hectare)]])</f>
        <v>1</v>
      </c>
      <c r="I552" s="16">
        <v>1</v>
      </c>
      <c r="J552" s="16">
        <f>IF(Table2[[#This Row],[Production(Tones)]]="",Table2[[#This Row],[Area Blanks]]*Table2[[#This Row],[Yield]],Table2[[#This Row],[Production(Tones)]])</f>
        <v>1</v>
      </c>
      <c r="K552" s="13">
        <v>3119.2</v>
      </c>
      <c r="L552" s="13">
        <f>IF(Table2[[#This Row],[Annual_Rainfall(mm)]]="",_xlfn.XLOOKUP(Table2[[#This Row],[State]],'pivot tables'!$J$3:$J$32,'pivot tables'!$K$3:$K$32),Table2[[#This Row],[Annual_Rainfall(mm)]])</f>
        <v>3119.2</v>
      </c>
      <c r="M552" s="13" t="str">
        <f>Table2[[#This Row],[Crop]]&amp;Table2[[#This Row],[State]]</f>
        <v>SunflowerKerala</v>
      </c>
      <c r="N552" s="13">
        <v>171.76</v>
      </c>
      <c r="O552" s="13">
        <f>IF(Table2[[#This Row],[Fertilizer(kg)]]="",_xlfn.XLOOKUP(Table2[[#This Row],[crop&amp;state]],'pivot tables'!$O$3:$O$151,'pivot tables'!$P$3:$P$151),Table2[[#This Row],[Fertilizer(kg)]])</f>
        <v>171.76</v>
      </c>
      <c r="P552" s="13">
        <v>0.37</v>
      </c>
      <c r="Q552" s="13">
        <f>IF(Table2[[#This Row],[Pesticide(kg)]]="",_xlfn.XLOOKUP(Table2[[#This Row],[crop&amp;state]],'pivot tables'!$O$3:$O$151,'pivot tables'!$Q$3:$Q$151),Table2[[#This Row],[Pesticide(kg)]])</f>
        <v>0.37</v>
      </c>
      <c r="R552" s="13">
        <v>1</v>
      </c>
      <c r="S552" s="13">
        <f>IF(Table2[[#This Row],[Yield]]="",IFERROR(Table2[[#This Row],[Production(Tones)]]/Table2[[#This Row],[Area(hectare)]],""),Table2[[#This Row],[Yield]])</f>
        <v>1</v>
      </c>
      <c r="T552" s="13">
        <v>25.913</v>
      </c>
      <c r="U552" s="13">
        <f>IF(Table2[[#This Row],[Avg_Temperature(°C)]]="",IFERROR((Table2[[#This Row],[Max_Temperature(°C)]]+Table2[[#This Row],[Min_Temperature(°C)]])/2,""),Table2[[#This Row],[Avg_Temperature(°C)]])</f>
        <v>25.913</v>
      </c>
      <c r="V552" s="13">
        <v>33.36</v>
      </c>
      <c r="W552" s="13">
        <f>IF(Table2[[#This Row],[Max_Temperature(°C)]]="",_xlfn.XLOOKUP(Table2[[#This Row],[State]],'pivot tables'!$T$2:$T$33,'pivot tables'!$V$2:$V$33),Table2[[#This Row],[Max_Temperature(°C)]])</f>
        <v>33.36</v>
      </c>
      <c r="X552" s="13">
        <v>20.452000000000002</v>
      </c>
      <c r="Y552" s="31">
        <f>IF(Table2[[#This Row],[Min_Temperature(°C)]]="",_xlfn.XLOOKUP(Table2[[#This Row],[State]],'pivot tables'!$T$2:$T$33,'pivot tables'!$W$2:$W$33),Table2[[#This Row],[Min_Temperature(°C)]])</f>
        <v>20.452000000000002</v>
      </c>
    </row>
    <row r="553" spans="1:25" x14ac:dyDescent="0.3">
      <c r="A553" s="5" t="s">
        <v>20</v>
      </c>
      <c r="B553" s="4">
        <v>2019</v>
      </c>
      <c r="C553" s="5" t="s">
        <v>705</v>
      </c>
      <c r="D553" s="5" t="str">
        <f>PROPER(TRIM(Table2[[#This Row],[Season]]))</f>
        <v>Whole Year</v>
      </c>
      <c r="E553" s="5" t="str">
        <f>IF(Table2[[#This Row],[Season]]="",_xlfn.XLOOKUP(Table2[[#This Row],[State]],'pivot tables'!$F$3:$F$33,'pivot tables'!$G$3:$G$33),Table2[[#This Row],[Season]])</f>
        <v>Whole Year</v>
      </c>
      <c r="F553" s="5" t="s">
        <v>41</v>
      </c>
      <c r="G553" s="16">
        <v>1</v>
      </c>
      <c r="H553" s="16">
        <f>IF(Table2[[#This Row],[Area(hectare)]]="",IFERROR(Table2[[#This Row],[Production(Tones)]]/Table2[[#This Row],[Yield blanks]],""),Table2[[#This Row],[Area(hectare)]])</f>
        <v>1</v>
      </c>
      <c r="I553" s="16">
        <v>2</v>
      </c>
      <c r="J553" s="16">
        <f>IF(Table2[[#This Row],[Production(Tones)]]="",Table2[[#This Row],[Area Blanks]]*Table2[[#This Row],[Yield]],Table2[[#This Row],[Production(Tones)]])</f>
        <v>2</v>
      </c>
      <c r="K553" s="13">
        <v>3119.2</v>
      </c>
      <c r="L553" s="13">
        <f>IF(Table2[[#This Row],[Annual_Rainfall(mm)]]="",_xlfn.XLOOKUP(Table2[[#This Row],[State]],'pivot tables'!$J$3:$J$32,'pivot tables'!$K$3:$K$32),Table2[[#This Row],[Annual_Rainfall(mm)]])</f>
        <v>3119.2</v>
      </c>
      <c r="M553" s="13" t="str">
        <f>Table2[[#This Row],[Crop]]&amp;Table2[[#This Row],[State]]</f>
        <v>WheatKerala</v>
      </c>
      <c r="N553" s="13">
        <v>171.76</v>
      </c>
      <c r="O553" s="13">
        <f>IF(Table2[[#This Row],[Fertilizer(kg)]]="",_xlfn.XLOOKUP(Table2[[#This Row],[crop&amp;state]],'pivot tables'!$O$3:$O$151,'pivot tables'!$P$3:$P$151),Table2[[#This Row],[Fertilizer(kg)]])</f>
        <v>171.76</v>
      </c>
      <c r="P553" s="13">
        <v>0.37</v>
      </c>
      <c r="Q553" s="13">
        <f>IF(Table2[[#This Row],[Pesticide(kg)]]="",_xlfn.XLOOKUP(Table2[[#This Row],[crop&amp;state]],'pivot tables'!$O$3:$O$151,'pivot tables'!$Q$3:$Q$151),Table2[[#This Row],[Pesticide(kg)]])</f>
        <v>0.37</v>
      </c>
      <c r="R553" s="13">
        <v>2</v>
      </c>
      <c r="S553" s="13">
        <f>IF(Table2[[#This Row],[Yield]]="",IFERROR(Table2[[#This Row],[Production(Tones)]]/Table2[[#This Row],[Area(hectare)]],""),Table2[[#This Row],[Yield]])</f>
        <v>2</v>
      </c>
      <c r="T553" s="13">
        <v>25.913</v>
      </c>
      <c r="U553" s="13">
        <f>IF(Table2[[#This Row],[Avg_Temperature(°C)]]="",IFERROR((Table2[[#This Row],[Max_Temperature(°C)]]+Table2[[#This Row],[Min_Temperature(°C)]])/2,""),Table2[[#This Row],[Avg_Temperature(°C)]])</f>
        <v>25.913</v>
      </c>
      <c r="V553" s="13">
        <v>33.36</v>
      </c>
      <c r="W553" s="13">
        <f>IF(Table2[[#This Row],[Max_Temperature(°C)]]="",_xlfn.XLOOKUP(Table2[[#This Row],[State]],'pivot tables'!$T$2:$T$33,'pivot tables'!$V$2:$V$33),Table2[[#This Row],[Max_Temperature(°C)]])</f>
        <v>33.36</v>
      </c>
      <c r="X553" s="13">
        <v>20.452000000000002</v>
      </c>
      <c r="Y553" s="31">
        <f>IF(Table2[[#This Row],[Min_Temperature(°C)]]="",_xlfn.XLOOKUP(Table2[[#This Row],[State]],'pivot tables'!$T$2:$T$33,'pivot tables'!$W$2:$W$33),Table2[[#This Row],[Min_Temperature(°C)]])</f>
        <v>20.452000000000002</v>
      </c>
    </row>
    <row r="554" spans="1:25" x14ac:dyDescent="0.3">
      <c r="A554" s="5" t="s">
        <v>22</v>
      </c>
      <c r="B554" s="4">
        <v>2019</v>
      </c>
      <c r="C554" s="5" t="s">
        <v>49</v>
      </c>
      <c r="D554" s="5" t="str">
        <f>PROPER(TRIM(Table2[[#This Row],[Season]]))</f>
        <v>Kharif</v>
      </c>
      <c r="E554" s="5" t="str">
        <f>IF(Table2[[#This Row],[Season]]="",_xlfn.XLOOKUP(Table2[[#This Row],[State]],'pivot tables'!$F$3:$F$33,'pivot tables'!$G$3:$G$33),Table2[[#This Row],[Season]])</f>
        <v>Kharif</v>
      </c>
      <c r="F554" s="5" t="s">
        <v>80</v>
      </c>
      <c r="G554" s="16">
        <v>63650</v>
      </c>
      <c r="H554" s="16">
        <f>IF(Table2[[#This Row],[Area(hectare)]]="",IFERROR(Table2[[#This Row],[Production(Tones)]]/Table2[[#This Row],[Yield blanks]],""),Table2[[#This Row],[Area(hectare)]])</f>
        <v>63650</v>
      </c>
      <c r="I554" s="16">
        <v>190535</v>
      </c>
      <c r="J554" s="16">
        <f>IF(Table2[[#This Row],[Production(Tones)]]="",Table2[[#This Row],[Area Blanks]]*Table2[[#This Row],[Yield]],Table2[[#This Row],[Production(Tones)]])</f>
        <v>190535</v>
      </c>
      <c r="K554" s="13">
        <v>910.1</v>
      </c>
      <c r="L554" s="13">
        <f>IF(Table2[[#This Row],[Annual_Rainfall(mm)]]="",_xlfn.XLOOKUP(Table2[[#This Row],[State]],'pivot tables'!$J$3:$J$32,'pivot tables'!$K$3:$K$32),Table2[[#This Row],[Annual_Rainfall(mm)]])</f>
        <v>910.1</v>
      </c>
      <c r="M554" s="13" t="str">
        <f>Table2[[#This Row],[Crop]]&amp;Table2[[#This Row],[State]]</f>
        <v>RagiTamil Nadu</v>
      </c>
      <c r="N554" s="13">
        <v>10932524</v>
      </c>
      <c r="O554" s="13">
        <f>IF(Table2[[#This Row],[Fertilizer(kg)]]="",_xlfn.XLOOKUP(Table2[[#This Row],[crop&amp;state]],'pivot tables'!$O$3:$O$151,'pivot tables'!$P$3:$P$151),Table2[[#This Row],[Fertilizer(kg)]])</f>
        <v>10932524</v>
      </c>
      <c r="P554" s="13">
        <v>23550.5</v>
      </c>
      <c r="Q554" s="13">
        <f>IF(Table2[[#This Row],[Pesticide(kg)]]="",_xlfn.XLOOKUP(Table2[[#This Row],[crop&amp;state]],'pivot tables'!$O$3:$O$151,'pivot tables'!$Q$3:$Q$151),Table2[[#This Row],[Pesticide(kg)]])</f>
        <v>23550.5</v>
      </c>
      <c r="R554" s="13">
        <v>2.9279999999999999</v>
      </c>
      <c r="S554" s="13">
        <f>IF(Table2[[#This Row],[Yield]]="",IFERROR(Table2[[#This Row],[Production(Tones)]]/Table2[[#This Row],[Area(hectare)]],""),Table2[[#This Row],[Yield]])</f>
        <v>2.9279999999999999</v>
      </c>
      <c r="T554" s="13">
        <v>28.28</v>
      </c>
      <c r="U554" s="13">
        <f>IF(Table2[[#This Row],[Avg_Temperature(°C)]]="",IFERROR((Table2[[#This Row],[Max_Temperature(°C)]]+Table2[[#This Row],[Min_Temperature(°C)]])/2,""),Table2[[#This Row],[Avg_Temperature(°C)]])</f>
        <v>28.28</v>
      </c>
      <c r="V554" s="13">
        <v>37.68</v>
      </c>
      <c r="W554" s="13">
        <f>IF(Table2[[#This Row],[Max_Temperature(°C)]]="",_xlfn.XLOOKUP(Table2[[#This Row],[State]],'pivot tables'!$T$2:$T$33,'pivot tables'!$V$2:$V$33),Table2[[#This Row],[Max_Temperature(°C)]])</f>
        <v>37.68</v>
      </c>
      <c r="X554" s="13">
        <v>20.832000000000001</v>
      </c>
      <c r="Y554" s="31">
        <f>IF(Table2[[#This Row],[Min_Temperature(°C)]]="",_xlfn.XLOOKUP(Table2[[#This Row],[State]],'pivot tables'!$T$2:$T$33,'pivot tables'!$W$2:$W$33),Table2[[#This Row],[Min_Temperature(°C)]])</f>
        <v>20.832000000000001</v>
      </c>
    </row>
    <row r="555" spans="1:25" x14ac:dyDescent="0.3">
      <c r="A555" s="5" t="s">
        <v>22</v>
      </c>
      <c r="B555" s="4">
        <v>2019</v>
      </c>
      <c r="C555" s="5" t="s">
        <v>27</v>
      </c>
      <c r="D555" s="5" t="str">
        <f>PROPER(TRIM(Table2[[#This Row],[Season]]))</f>
        <v>Rabi</v>
      </c>
      <c r="E555" s="5" t="str">
        <f>IF(Table2[[#This Row],[Season]]="",_xlfn.XLOOKUP(Table2[[#This Row],[State]],'pivot tables'!$F$3:$F$33,'pivot tables'!$G$3:$G$33),Table2[[#This Row],[Season]])</f>
        <v>Rabi</v>
      </c>
      <c r="F555" s="5" t="s">
        <v>80</v>
      </c>
      <c r="G555" s="16">
        <v>20895</v>
      </c>
      <c r="H555" s="16">
        <f>IF(Table2[[#This Row],[Area(hectare)]]="",IFERROR(Table2[[#This Row],[Production(Tones)]]/Table2[[#This Row],[Yield blanks]],""),Table2[[#This Row],[Area(hectare)]])</f>
        <v>20895</v>
      </c>
      <c r="I555" s="16">
        <v>83939</v>
      </c>
      <c r="J555" s="16">
        <f>IF(Table2[[#This Row],[Production(Tones)]]="",Table2[[#This Row],[Area Blanks]]*Table2[[#This Row],[Yield]],Table2[[#This Row],[Production(Tones)]])</f>
        <v>83939</v>
      </c>
      <c r="K555" s="13">
        <v>910.1</v>
      </c>
      <c r="L555" s="13">
        <f>IF(Table2[[#This Row],[Annual_Rainfall(mm)]]="",_xlfn.XLOOKUP(Table2[[#This Row],[State]],'pivot tables'!$J$3:$J$32,'pivot tables'!$K$3:$K$32),Table2[[#This Row],[Annual_Rainfall(mm)]])</f>
        <v>910.1</v>
      </c>
      <c r="M555" s="13" t="str">
        <f>Table2[[#This Row],[Crop]]&amp;Table2[[#This Row],[State]]</f>
        <v>RagiTamil Nadu</v>
      </c>
      <c r="N555" s="13">
        <v>3588925.2</v>
      </c>
      <c r="O555" s="13">
        <f>IF(Table2[[#This Row],[Fertilizer(kg)]]="",_xlfn.XLOOKUP(Table2[[#This Row],[crop&amp;state]],'pivot tables'!$O$3:$O$151,'pivot tables'!$P$3:$P$151),Table2[[#This Row],[Fertilizer(kg)]])</f>
        <v>3588925.2</v>
      </c>
      <c r="P555" s="13">
        <v>7731.15</v>
      </c>
      <c r="Q555" s="13">
        <f>IF(Table2[[#This Row],[Pesticide(kg)]]="",_xlfn.XLOOKUP(Table2[[#This Row],[crop&amp;state]],'pivot tables'!$O$3:$O$151,'pivot tables'!$Q$3:$Q$151),Table2[[#This Row],[Pesticide(kg)]])</f>
        <v>7731.15</v>
      </c>
      <c r="R555" s="13">
        <v>3.879</v>
      </c>
      <c r="S555" s="13">
        <f>IF(Table2[[#This Row],[Yield]]="",IFERROR(Table2[[#This Row],[Production(Tones)]]/Table2[[#This Row],[Area(hectare)]],""),Table2[[#This Row],[Yield]])</f>
        <v>3.879</v>
      </c>
      <c r="T555" s="13">
        <v>28.28</v>
      </c>
      <c r="U555" s="13">
        <f>IF(Table2[[#This Row],[Avg_Temperature(°C)]]="",IFERROR((Table2[[#This Row],[Max_Temperature(°C)]]+Table2[[#This Row],[Min_Temperature(°C)]])/2,""),Table2[[#This Row],[Avg_Temperature(°C)]])</f>
        <v>28.28</v>
      </c>
      <c r="V555" s="13">
        <v>37.68</v>
      </c>
      <c r="W555" s="13">
        <f>IF(Table2[[#This Row],[Max_Temperature(°C)]]="",_xlfn.XLOOKUP(Table2[[#This Row],[State]],'pivot tables'!$T$2:$T$33,'pivot tables'!$V$2:$V$33),Table2[[#This Row],[Max_Temperature(°C)]])</f>
        <v>37.68</v>
      </c>
      <c r="X555" s="13">
        <v>20.832000000000001</v>
      </c>
      <c r="Y555" s="31">
        <f>IF(Table2[[#This Row],[Min_Temperature(°C)]]="",_xlfn.XLOOKUP(Table2[[#This Row],[State]],'pivot tables'!$T$2:$T$33,'pivot tables'!$W$2:$W$33),Table2[[#This Row],[Min_Temperature(°C)]])</f>
        <v>20.832000000000001</v>
      </c>
    </row>
    <row r="556" spans="1:25" x14ac:dyDescent="0.3">
      <c r="A556" s="5" t="s">
        <v>13</v>
      </c>
      <c r="B556" s="4">
        <v>2019</v>
      </c>
      <c r="C556" s="5" t="s">
        <v>176</v>
      </c>
      <c r="D556" s="5" t="str">
        <f>PROPER(TRIM(Table2[[#This Row],[Season]]))</f>
        <v>Autumn</v>
      </c>
      <c r="E556" s="5" t="str">
        <f>IF(Table2[[#This Row],[Season]]="",_xlfn.XLOOKUP(Table2[[#This Row],[State]],'pivot tables'!$F$3:$F$33,'pivot tables'!$G$3:$G$33),Table2[[#This Row],[Season]])</f>
        <v>Autumn</v>
      </c>
      <c r="F556" s="5" t="s">
        <v>80</v>
      </c>
      <c r="G556" s="16">
        <v>206535</v>
      </c>
      <c r="H556" s="16">
        <f>IF(Table2[[#This Row],[Area(hectare)]]="",IFERROR(Table2[[#This Row],[Production(Tones)]]/Table2[[#This Row],[Yield blanks]],""),Table2[[#This Row],[Area(hectare)]])</f>
        <v>206535</v>
      </c>
      <c r="I556" s="16">
        <v>847692</v>
      </c>
      <c r="J556" s="16">
        <f>IF(Table2[[#This Row],[Production(Tones)]]="",Table2[[#This Row],[Area Blanks]]*Table2[[#This Row],[Yield]],Table2[[#This Row],[Production(Tones)]])</f>
        <v>847692</v>
      </c>
      <c r="K556" s="13">
        <v>910.1</v>
      </c>
      <c r="L556" s="13">
        <f>IF(Table2[[#This Row],[Annual_Rainfall(mm)]]="",_xlfn.XLOOKUP(Table2[[#This Row],[State]],'pivot tables'!$J$3:$J$32,'pivot tables'!$K$3:$K$32),Table2[[#This Row],[Annual_Rainfall(mm)]])</f>
        <v>910.1</v>
      </c>
      <c r="M556" s="13" t="str">
        <f>Table2[[#This Row],[Crop]]&amp;Table2[[#This Row],[State]]</f>
        <v>RiceTamil Nadu</v>
      </c>
      <c r="N556" s="13">
        <v>35474451.600000001</v>
      </c>
      <c r="O556" s="13">
        <f>IF(Table2[[#This Row],[Fertilizer(kg)]]="",_xlfn.XLOOKUP(Table2[[#This Row],[crop&amp;state]],'pivot tables'!$O$3:$O$151,'pivot tables'!$P$3:$P$151),Table2[[#This Row],[Fertilizer(kg)]])</f>
        <v>35474451.600000001</v>
      </c>
      <c r="P556" s="13">
        <v>76417.95</v>
      </c>
      <c r="Q556" s="13">
        <f>IF(Table2[[#This Row],[Pesticide(kg)]]="",_xlfn.XLOOKUP(Table2[[#This Row],[crop&amp;state]],'pivot tables'!$O$3:$O$151,'pivot tables'!$Q$3:$Q$151),Table2[[#This Row],[Pesticide(kg)]])</f>
        <v>76417.95</v>
      </c>
      <c r="R556" s="13">
        <v>4.077</v>
      </c>
      <c r="S556" s="13">
        <f>IF(Table2[[#This Row],[Yield]]="",IFERROR(Table2[[#This Row],[Production(Tones)]]/Table2[[#This Row],[Area(hectare)]],""),Table2[[#This Row],[Yield]])</f>
        <v>4.077</v>
      </c>
      <c r="T556" s="13">
        <v>28.28</v>
      </c>
      <c r="U556" s="13">
        <f>IF(Table2[[#This Row],[Avg_Temperature(°C)]]="",IFERROR((Table2[[#This Row],[Max_Temperature(°C)]]+Table2[[#This Row],[Min_Temperature(°C)]])/2,""),Table2[[#This Row],[Avg_Temperature(°C)]])</f>
        <v>28.28</v>
      </c>
      <c r="V556" s="13">
        <v>37.68</v>
      </c>
      <c r="W556" s="13">
        <f>IF(Table2[[#This Row],[Max_Temperature(°C)]]="",_xlfn.XLOOKUP(Table2[[#This Row],[State]],'pivot tables'!$T$2:$T$33,'pivot tables'!$V$2:$V$33),Table2[[#This Row],[Max_Temperature(°C)]])</f>
        <v>37.68</v>
      </c>
      <c r="X556" s="13">
        <v>20.832000000000001</v>
      </c>
      <c r="Y556" s="31">
        <f>IF(Table2[[#This Row],[Min_Temperature(°C)]]="",_xlfn.XLOOKUP(Table2[[#This Row],[State]],'pivot tables'!$T$2:$T$33,'pivot tables'!$W$2:$W$33),Table2[[#This Row],[Min_Temperature(°C)]])</f>
        <v>20.832000000000001</v>
      </c>
    </row>
    <row r="557" spans="1:25" x14ac:dyDescent="0.3">
      <c r="A557" s="5" t="s">
        <v>13</v>
      </c>
      <c r="B557" s="4">
        <v>2019</v>
      </c>
      <c r="C557" s="5" t="s">
        <v>120</v>
      </c>
      <c r="D557" s="5" t="str">
        <f>PROPER(TRIM(Table2[[#This Row],[Season]]))</f>
        <v>Summer</v>
      </c>
      <c r="E557" s="5" t="str">
        <f>IF(Table2[[#This Row],[Season]]="",_xlfn.XLOOKUP(Table2[[#This Row],[State]],'pivot tables'!$F$3:$F$33,'pivot tables'!$G$3:$G$33),Table2[[#This Row],[Season]])</f>
        <v>Summer</v>
      </c>
      <c r="F557" s="5" t="s">
        <v>80</v>
      </c>
      <c r="G557" s="16">
        <v>339990</v>
      </c>
      <c r="H557" s="16">
        <f>IF(Table2[[#This Row],[Area(hectare)]]="",IFERROR(Table2[[#This Row],[Production(Tones)]]/Table2[[#This Row],[Yield blanks]],""),Table2[[#This Row],[Area(hectare)]])</f>
        <v>339990</v>
      </c>
      <c r="I557" s="16"/>
      <c r="J557" s="16">
        <f>IF(Table2[[#This Row],[Production(Tones)]]="",Table2[[#This Row],[Area Blanks]]*Table2[[#This Row],[Yield]],Table2[[#This Row],[Production(Tones)]])</f>
        <v>1392259.0499999998</v>
      </c>
      <c r="K557" s="13">
        <v>910.1</v>
      </c>
      <c r="L557" s="13">
        <f>IF(Table2[[#This Row],[Annual_Rainfall(mm)]]="",_xlfn.XLOOKUP(Table2[[#This Row],[State]],'pivot tables'!$J$3:$J$32,'pivot tables'!$K$3:$K$32),Table2[[#This Row],[Annual_Rainfall(mm)]])</f>
        <v>910.1</v>
      </c>
      <c r="M557" s="13" t="str">
        <f>Table2[[#This Row],[Crop]]&amp;Table2[[#This Row],[State]]</f>
        <v>RiceTamil Nadu</v>
      </c>
      <c r="N557" s="13">
        <v>58396682.399999999</v>
      </c>
      <c r="O557" s="13">
        <f>IF(Table2[[#This Row],[Fertilizer(kg)]]="",_xlfn.XLOOKUP(Table2[[#This Row],[crop&amp;state]],'pivot tables'!$O$3:$O$151,'pivot tables'!$P$3:$P$151),Table2[[#This Row],[Fertilizer(kg)]])</f>
        <v>58396682.399999999</v>
      </c>
      <c r="P557" s="13">
        <v>125796.3</v>
      </c>
      <c r="Q557" s="13">
        <f>IF(Table2[[#This Row],[Pesticide(kg)]]="",_xlfn.XLOOKUP(Table2[[#This Row],[crop&amp;state]],'pivot tables'!$O$3:$O$151,'pivot tables'!$Q$3:$Q$151),Table2[[#This Row],[Pesticide(kg)]])</f>
        <v>125796.3</v>
      </c>
      <c r="R557" s="13">
        <v>4.0949999999999998</v>
      </c>
      <c r="S557" s="13">
        <f>IF(Table2[[#This Row],[Yield]]="",IFERROR(Table2[[#This Row],[Production(Tones)]]/Table2[[#This Row],[Area(hectare)]],""),Table2[[#This Row],[Yield]])</f>
        <v>4.0949999999999998</v>
      </c>
      <c r="T557" s="13">
        <v>28.28</v>
      </c>
      <c r="U557" s="13">
        <f>IF(Table2[[#This Row],[Avg_Temperature(°C)]]="",IFERROR((Table2[[#This Row],[Max_Temperature(°C)]]+Table2[[#This Row],[Min_Temperature(°C)]])/2,""),Table2[[#This Row],[Avg_Temperature(°C)]])</f>
        <v>28.28</v>
      </c>
      <c r="V557" s="13">
        <v>37.68</v>
      </c>
      <c r="W557" s="13">
        <f>IF(Table2[[#This Row],[Max_Temperature(°C)]]="",_xlfn.XLOOKUP(Table2[[#This Row],[State]],'pivot tables'!$T$2:$T$33,'pivot tables'!$V$2:$V$33),Table2[[#This Row],[Max_Temperature(°C)]])</f>
        <v>37.68</v>
      </c>
      <c r="X557" s="13">
        <v>20.832000000000001</v>
      </c>
      <c r="Y557" s="31">
        <f>IF(Table2[[#This Row],[Min_Temperature(°C)]]="",_xlfn.XLOOKUP(Table2[[#This Row],[State]],'pivot tables'!$T$2:$T$33,'pivot tables'!$W$2:$W$33),Table2[[#This Row],[Min_Temperature(°C)]])</f>
        <v>20.832000000000001</v>
      </c>
    </row>
    <row r="558" spans="1:25" x14ac:dyDescent="0.3">
      <c r="A558" s="5" t="s">
        <v>13</v>
      </c>
      <c r="B558" s="4">
        <v>2019</v>
      </c>
      <c r="C558" s="5" t="s">
        <v>324</v>
      </c>
      <c r="D558" s="5" t="str">
        <f>PROPER(TRIM(Table2[[#This Row],[Season]]))</f>
        <v>Winter</v>
      </c>
      <c r="E558" s="5" t="str">
        <f>IF(Table2[[#This Row],[Season]]="",_xlfn.XLOOKUP(Table2[[#This Row],[State]],'pivot tables'!$F$3:$F$33,'pivot tables'!$G$3:$G$33),Table2[[#This Row],[Season]])</f>
        <v>Winter</v>
      </c>
      <c r="F558" s="5" t="s">
        <v>80</v>
      </c>
      <c r="G558" s="16">
        <v>1360882</v>
      </c>
      <c r="H558" s="16">
        <f>IF(Table2[[#This Row],[Area(hectare)]]="",IFERROR(Table2[[#This Row],[Production(Tones)]]/Table2[[#This Row],[Yield blanks]],""),Table2[[#This Row],[Area(hectare)]])</f>
        <v>1360882</v>
      </c>
      <c r="I558" s="16">
        <v>4954415</v>
      </c>
      <c r="J558" s="16">
        <f>IF(Table2[[#This Row],[Production(Tones)]]="",Table2[[#This Row],[Area Blanks]]*Table2[[#This Row],[Yield]],Table2[[#This Row],[Production(Tones)]])</f>
        <v>4954415</v>
      </c>
      <c r="K558" s="13"/>
      <c r="L558" s="13">
        <f>IF(Table2[[#This Row],[Annual_Rainfall(mm)]]="",_xlfn.XLOOKUP(Table2[[#This Row],[State]],'pivot tables'!$J$3:$J$32,'pivot tables'!$K$3:$K$32),Table2[[#This Row],[Annual_Rainfall(mm)]])</f>
        <v>940.59166666666658</v>
      </c>
      <c r="M558" s="13" t="str">
        <f>Table2[[#This Row],[Crop]]&amp;Table2[[#This Row],[State]]</f>
        <v>RiceTamil Nadu</v>
      </c>
      <c r="N558" s="13">
        <v>233745092.30000001</v>
      </c>
      <c r="O558" s="13">
        <f>IF(Table2[[#This Row],[Fertilizer(kg)]]="",_xlfn.XLOOKUP(Table2[[#This Row],[crop&amp;state]],'pivot tables'!$O$3:$O$151,'pivot tables'!$P$3:$P$151),Table2[[#This Row],[Fertilizer(kg)]])</f>
        <v>233745092.30000001</v>
      </c>
      <c r="P558" s="13">
        <v>503526.34</v>
      </c>
      <c r="Q558" s="13">
        <f>IF(Table2[[#This Row],[Pesticide(kg)]]="",_xlfn.XLOOKUP(Table2[[#This Row],[crop&amp;state]],'pivot tables'!$O$3:$O$151,'pivot tables'!$Q$3:$Q$151),Table2[[#This Row],[Pesticide(kg)]])</f>
        <v>503526.34</v>
      </c>
      <c r="R558" s="13">
        <v>3.8180000000000001</v>
      </c>
      <c r="S558" s="13">
        <f>IF(Table2[[#This Row],[Yield]]="",IFERROR(Table2[[#This Row],[Production(Tones)]]/Table2[[#This Row],[Area(hectare)]],""),Table2[[#This Row],[Yield]])</f>
        <v>3.8180000000000001</v>
      </c>
      <c r="T558" s="13">
        <v>28.28</v>
      </c>
      <c r="U558" s="13">
        <f>IF(Table2[[#This Row],[Avg_Temperature(°C)]]="",IFERROR((Table2[[#This Row],[Max_Temperature(°C)]]+Table2[[#This Row],[Min_Temperature(°C)]])/2,""),Table2[[#This Row],[Avg_Temperature(°C)]])</f>
        <v>28.28</v>
      </c>
      <c r="V558" s="13">
        <v>37.68</v>
      </c>
      <c r="W558" s="13">
        <f>IF(Table2[[#This Row],[Max_Temperature(°C)]]="",_xlfn.XLOOKUP(Table2[[#This Row],[State]],'pivot tables'!$T$2:$T$33,'pivot tables'!$V$2:$V$33),Table2[[#This Row],[Max_Temperature(°C)]])</f>
        <v>37.68</v>
      </c>
      <c r="X558" s="13">
        <v>20.832000000000001</v>
      </c>
      <c r="Y558" s="31">
        <f>IF(Table2[[#This Row],[Min_Temperature(°C)]]="",_xlfn.XLOOKUP(Table2[[#This Row],[State]],'pivot tables'!$T$2:$T$33,'pivot tables'!$W$2:$W$33),Table2[[#This Row],[Min_Temperature(°C)]])</f>
        <v>20.832000000000001</v>
      </c>
    </row>
    <row r="559" spans="1:25" x14ac:dyDescent="0.3">
      <c r="A559" s="5" t="s">
        <v>18</v>
      </c>
      <c r="B559" s="4">
        <v>2019</v>
      </c>
      <c r="C559" s="5" t="s">
        <v>705</v>
      </c>
      <c r="D559" s="5" t="str">
        <f>PROPER(TRIM(Table2[[#This Row],[Season]]))</f>
        <v>Whole Year</v>
      </c>
      <c r="E559" s="5" t="str">
        <f>IF(Table2[[#This Row],[Season]]="",_xlfn.XLOOKUP(Table2[[#This Row],[State]],'pivot tables'!$F$3:$F$33,'pivot tables'!$G$3:$G$33),Table2[[#This Row],[Season]])</f>
        <v>Whole Year</v>
      </c>
      <c r="F559" s="5" t="s">
        <v>80</v>
      </c>
      <c r="G559" s="16">
        <v>131207</v>
      </c>
      <c r="H559" s="16">
        <f>IF(Table2[[#This Row],[Area(hectare)]]="",IFERROR(Table2[[#This Row],[Production(Tones)]]/Table2[[#This Row],[Yield blanks]],""),Table2[[#This Row],[Area(hectare)]])</f>
        <v>131207</v>
      </c>
      <c r="I559" s="16">
        <v>14119210</v>
      </c>
      <c r="J559" s="16">
        <f>IF(Table2[[#This Row],[Production(Tones)]]="",Table2[[#This Row],[Area Blanks]]*Table2[[#This Row],[Yield]],Table2[[#This Row],[Production(Tones)]])</f>
        <v>14119210</v>
      </c>
      <c r="K559" s="13">
        <v>910.1</v>
      </c>
      <c r="L559" s="13">
        <f>IF(Table2[[#This Row],[Annual_Rainfall(mm)]]="",_xlfn.XLOOKUP(Table2[[#This Row],[State]],'pivot tables'!$J$3:$J$32,'pivot tables'!$K$3:$K$32),Table2[[#This Row],[Annual_Rainfall(mm)]])</f>
        <v>910.1</v>
      </c>
      <c r="M559" s="13" t="str">
        <f>Table2[[#This Row],[Crop]]&amp;Table2[[#This Row],[State]]</f>
        <v>SugarcaneTamil Nadu</v>
      </c>
      <c r="N559" s="13">
        <v>22536114.32</v>
      </c>
      <c r="O559" s="13">
        <f>IF(Table2[[#This Row],[Fertilizer(kg)]]="",_xlfn.XLOOKUP(Table2[[#This Row],[crop&amp;state]],'pivot tables'!$O$3:$O$151,'pivot tables'!$P$3:$P$151),Table2[[#This Row],[Fertilizer(kg)]])</f>
        <v>22536114.32</v>
      </c>
      <c r="P559" s="13">
        <v>48546.59</v>
      </c>
      <c r="Q559" s="13">
        <f>IF(Table2[[#This Row],[Pesticide(kg)]]="",_xlfn.XLOOKUP(Table2[[#This Row],[crop&amp;state]],'pivot tables'!$O$3:$O$151,'pivot tables'!$Q$3:$Q$151),Table2[[#This Row],[Pesticide(kg)]])</f>
        <v>48546.59</v>
      </c>
      <c r="R559" s="13">
        <v>102.78400000000001</v>
      </c>
      <c r="S559" s="13">
        <f>IF(Table2[[#This Row],[Yield]]="",IFERROR(Table2[[#This Row],[Production(Tones)]]/Table2[[#This Row],[Area(hectare)]],""),Table2[[#This Row],[Yield]])</f>
        <v>102.78400000000001</v>
      </c>
      <c r="T559" s="13">
        <v>28.28</v>
      </c>
      <c r="U559" s="13">
        <f>IF(Table2[[#This Row],[Avg_Temperature(°C)]]="",IFERROR((Table2[[#This Row],[Max_Temperature(°C)]]+Table2[[#This Row],[Min_Temperature(°C)]])/2,""),Table2[[#This Row],[Avg_Temperature(°C)]])</f>
        <v>28.28</v>
      </c>
      <c r="V559" s="13">
        <v>37.68</v>
      </c>
      <c r="W559" s="13">
        <f>IF(Table2[[#This Row],[Max_Temperature(°C)]]="",_xlfn.XLOOKUP(Table2[[#This Row],[State]],'pivot tables'!$T$2:$T$33,'pivot tables'!$V$2:$V$33),Table2[[#This Row],[Max_Temperature(°C)]])</f>
        <v>37.68</v>
      </c>
      <c r="X559" s="13">
        <v>20.832000000000001</v>
      </c>
      <c r="Y559" s="31">
        <f>IF(Table2[[#This Row],[Min_Temperature(°C)]]="",_xlfn.XLOOKUP(Table2[[#This Row],[State]],'pivot tables'!$T$2:$T$33,'pivot tables'!$W$2:$W$33),Table2[[#This Row],[Min_Temperature(°C)]])</f>
        <v>20.832000000000001</v>
      </c>
    </row>
    <row r="560" spans="1:25" x14ac:dyDescent="0.3">
      <c r="A560" s="5" t="s">
        <v>31</v>
      </c>
      <c r="B560" s="4">
        <v>2019</v>
      </c>
      <c r="C560" s="5" t="s">
        <v>49</v>
      </c>
      <c r="D560" s="5" t="str">
        <f>PROPER(TRIM(Table2[[#This Row],[Season]]))</f>
        <v>Kharif</v>
      </c>
      <c r="E560" s="5" t="str">
        <f>IF(Table2[[#This Row],[Season]]="",_xlfn.XLOOKUP(Table2[[#This Row],[State]],'pivot tables'!$F$3:$F$33,'pivot tables'!$G$3:$G$33),Table2[[#This Row],[Season]])</f>
        <v>Kharif</v>
      </c>
      <c r="F560" s="5" t="s">
        <v>80</v>
      </c>
      <c r="G560" s="16">
        <v>168</v>
      </c>
      <c r="H560" s="16">
        <f>IF(Table2[[#This Row],[Area(hectare)]]="",IFERROR(Table2[[#This Row],[Production(Tones)]]/Table2[[#This Row],[Yield blanks]],""),Table2[[#This Row],[Area(hectare)]])</f>
        <v>168</v>
      </c>
      <c r="I560" s="16">
        <v>168</v>
      </c>
      <c r="J560" s="16">
        <f>IF(Table2[[#This Row],[Production(Tones)]]="",Table2[[#This Row],[Area Blanks]]*Table2[[#This Row],[Yield]],Table2[[#This Row],[Production(Tones)]])</f>
        <v>168</v>
      </c>
      <c r="K560" s="13">
        <v>910.1</v>
      </c>
      <c r="L560" s="13">
        <f>IF(Table2[[#This Row],[Annual_Rainfall(mm)]]="",_xlfn.XLOOKUP(Table2[[#This Row],[State]],'pivot tables'!$J$3:$J$32,'pivot tables'!$K$3:$K$32),Table2[[#This Row],[Annual_Rainfall(mm)]])</f>
        <v>910.1</v>
      </c>
      <c r="M560" s="13" t="str">
        <f>Table2[[#This Row],[Crop]]&amp;Table2[[#This Row],[State]]</f>
        <v>SunflowerTamil Nadu</v>
      </c>
      <c r="N560" s="13">
        <v>28855.68</v>
      </c>
      <c r="O560" s="13">
        <f>IF(Table2[[#This Row],[Fertilizer(kg)]]="",_xlfn.XLOOKUP(Table2[[#This Row],[crop&amp;state]],'pivot tables'!$O$3:$O$151,'pivot tables'!$P$3:$P$151),Table2[[#This Row],[Fertilizer(kg)]])</f>
        <v>28855.68</v>
      </c>
      <c r="P560" s="13">
        <v>62.16</v>
      </c>
      <c r="Q560" s="13">
        <f>IF(Table2[[#This Row],[Pesticide(kg)]]="",_xlfn.XLOOKUP(Table2[[#This Row],[crop&amp;state]],'pivot tables'!$O$3:$O$151,'pivot tables'!$Q$3:$Q$151),Table2[[#This Row],[Pesticide(kg)]])</f>
        <v>62.16</v>
      </c>
      <c r="R560" s="13">
        <v>1</v>
      </c>
      <c r="S560" s="13">
        <f>IF(Table2[[#This Row],[Yield]]="",IFERROR(Table2[[#This Row],[Production(Tones)]]/Table2[[#This Row],[Area(hectare)]],""),Table2[[#This Row],[Yield]])</f>
        <v>1</v>
      </c>
      <c r="T560" s="13">
        <v>28.28</v>
      </c>
      <c r="U560" s="13">
        <f>IF(Table2[[#This Row],[Avg_Temperature(°C)]]="",IFERROR((Table2[[#This Row],[Max_Temperature(°C)]]+Table2[[#This Row],[Min_Temperature(°C)]])/2,""),Table2[[#This Row],[Avg_Temperature(°C)]])</f>
        <v>28.28</v>
      </c>
      <c r="V560" s="13">
        <v>37.68</v>
      </c>
      <c r="W560" s="13">
        <f>IF(Table2[[#This Row],[Max_Temperature(°C)]]="",_xlfn.XLOOKUP(Table2[[#This Row],[State]],'pivot tables'!$T$2:$T$33,'pivot tables'!$V$2:$V$33),Table2[[#This Row],[Max_Temperature(°C)]])</f>
        <v>37.68</v>
      </c>
      <c r="X560" s="13">
        <v>20.832000000000001</v>
      </c>
      <c r="Y560" s="31">
        <f>IF(Table2[[#This Row],[Min_Temperature(°C)]]="",_xlfn.XLOOKUP(Table2[[#This Row],[State]],'pivot tables'!$T$2:$T$33,'pivot tables'!$W$2:$W$33),Table2[[#This Row],[Min_Temperature(°C)]])</f>
        <v>20.832000000000001</v>
      </c>
    </row>
    <row r="561" spans="1:25" x14ac:dyDescent="0.3">
      <c r="A561" s="5" t="s">
        <v>31</v>
      </c>
      <c r="B561" s="4">
        <v>2019</v>
      </c>
      <c r="C561" s="5" t="s">
        <v>27</v>
      </c>
      <c r="D561" s="5" t="str">
        <f>PROPER(TRIM(Table2[[#This Row],[Season]]))</f>
        <v>Rabi</v>
      </c>
      <c r="E561" s="5" t="str">
        <f>IF(Table2[[#This Row],[Season]]="",_xlfn.XLOOKUP(Table2[[#This Row],[State]],'pivot tables'!$F$3:$F$33,'pivot tables'!$G$3:$G$33),Table2[[#This Row],[Season]])</f>
        <v>Rabi</v>
      </c>
      <c r="F561" s="5" t="s">
        <v>80</v>
      </c>
      <c r="G561" s="16">
        <v>4075</v>
      </c>
      <c r="H561" s="16">
        <f>IF(Table2[[#This Row],[Area(hectare)]]="",IFERROR(Table2[[#This Row],[Production(Tones)]]/Table2[[#This Row],[Yield blanks]],""),Table2[[#This Row],[Area(hectare)]])</f>
        <v>4075</v>
      </c>
      <c r="I561" s="16">
        <v>3663</v>
      </c>
      <c r="J561" s="16">
        <f>IF(Table2[[#This Row],[Production(Tones)]]="",Table2[[#This Row],[Area Blanks]]*Table2[[#This Row],[Yield]],Table2[[#This Row],[Production(Tones)]])</f>
        <v>3663</v>
      </c>
      <c r="K561" s="13">
        <v>910.1</v>
      </c>
      <c r="L561" s="13">
        <f>IF(Table2[[#This Row],[Annual_Rainfall(mm)]]="",_xlfn.XLOOKUP(Table2[[#This Row],[State]],'pivot tables'!$J$3:$J$32,'pivot tables'!$K$3:$K$32),Table2[[#This Row],[Annual_Rainfall(mm)]])</f>
        <v>910.1</v>
      </c>
      <c r="M561" s="13" t="str">
        <f>Table2[[#This Row],[Crop]]&amp;Table2[[#This Row],[State]]</f>
        <v>SunflowerTamil Nadu</v>
      </c>
      <c r="N561" s="13"/>
      <c r="O561" s="13">
        <f>IF(Table2[[#This Row],[Fertilizer(kg)]]="",_xlfn.XLOOKUP(Table2[[#This Row],[crop&amp;state]],'pivot tables'!$O$3:$O$151,'pivot tables'!$P$3:$P$151),Table2[[#This Row],[Fertilizer(kg)]])</f>
        <v>679309.7585714286</v>
      </c>
      <c r="P561" s="13">
        <v>1507.75</v>
      </c>
      <c r="Q561" s="13">
        <f>IF(Table2[[#This Row],[Pesticide(kg)]]="",_xlfn.XLOOKUP(Table2[[#This Row],[crop&amp;state]],'pivot tables'!$O$3:$O$151,'pivot tables'!$Q$3:$Q$151),Table2[[#This Row],[Pesticide(kg)]])</f>
        <v>1507.75</v>
      </c>
      <c r="R561" s="13">
        <v>1.099</v>
      </c>
      <c r="S561" s="13">
        <f>IF(Table2[[#This Row],[Yield]]="",IFERROR(Table2[[#This Row],[Production(Tones)]]/Table2[[#This Row],[Area(hectare)]],""),Table2[[#This Row],[Yield]])</f>
        <v>1.099</v>
      </c>
      <c r="T561" s="13">
        <v>28.28</v>
      </c>
      <c r="U561" s="13">
        <f>IF(Table2[[#This Row],[Avg_Temperature(°C)]]="",IFERROR((Table2[[#This Row],[Max_Temperature(°C)]]+Table2[[#This Row],[Min_Temperature(°C)]])/2,""),Table2[[#This Row],[Avg_Temperature(°C)]])</f>
        <v>28.28</v>
      </c>
      <c r="V561" s="13">
        <v>37.68</v>
      </c>
      <c r="W561" s="13">
        <f>IF(Table2[[#This Row],[Max_Temperature(°C)]]="",_xlfn.XLOOKUP(Table2[[#This Row],[State]],'pivot tables'!$T$2:$T$33,'pivot tables'!$V$2:$V$33),Table2[[#This Row],[Max_Temperature(°C)]])</f>
        <v>37.68</v>
      </c>
      <c r="X561" s="13">
        <v>20.832000000000001</v>
      </c>
      <c r="Y561" s="31">
        <f>IF(Table2[[#This Row],[Min_Temperature(°C)]]="",_xlfn.XLOOKUP(Table2[[#This Row],[State]],'pivot tables'!$T$2:$T$33,'pivot tables'!$W$2:$W$33),Table2[[#This Row],[Min_Temperature(°C)]])</f>
        <v>20.832000000000001</v>
      </c>
    </row>
    <row r="562" spans="1:25" x14ac:dyDescent="0.3">
      <c r="A562" s="5" t="s">
        <v>32</v>
      </c>
      <c r="B562" s="4">
        <v>2019</v>
      </c>
      <c r="C562" s="5" t="s">
        <v>49</v>
      </c>
      <c r="D562" s="5" t="str">
        <f>PROPER(TRIM(Table2[[#This Row],[Season]]))</f>
        <v>Kharif</v>
      </c>
      <c r="E562" s="5" t="str">
        <f>IF(Table2[[#This Row],[Season]]="",_xlfn.XLOOKUP(Table2[[#This Row],[State]],'pivot tables'!$F$3:$F$33,'pivot tables'!$G$3:$G$33),Table2[[#This Row],[Season]])</f>
        <v>Kharif</v>
      </c>
      <c r="F562" s="5" t="s">
        <v>80</v>
      </c>
      <c r="G562" s="16">
        <v>42597</v>
      </c>
      <c r="H562" s="16">
        <f>IF(Table2[[#This Row],[Area(hectare)]]="",IFERROR(Table2[[#This Row],[Production(Tones)]]/Table2[[#This Row],[Yield blanks]],""),Table2[[#This Row],[Area(hectare)]])</f>
        <v>42597</v>
      </c>
      <c r="I562" s="16">
        <v>35846</v>
      </c>
      <c r="J562" s="16">
        <f>IF(Table2[[#This Row],[Production(Tones)]]="",Table2[[#This Row],[Area Blanks]]*Table2[[#This Row],[Yield]],Table2[[#This Row],[Production(Tones)]])</f>
        <v>35846</v>
      </c>
      <c r="K562" s="13">
        <v>910.1</v>
      </c>
      <c r="L562" s="13">
        <f>IF(Table2[[#This Row],[Annual_Rainfall(mm)]]="",_xlfn.XLOOKUP(Table2[[#This Row],[State]],'pivot tables'!$J$3:$J$32,'pivot tables'!$K$3:$K$32),Table2[[#This Row],[Annual_Rainfall(mm)]])</f>
        <v>910.1</v>
      </c>
      <c r="M562" s="13" t="str">
        <f>Table2[[#This Row],[Crop]]&amp;Table2[[#This Row],[State]]</f>
        <v>UradTamil Nadu</v>
      </c>
      <c r="N562" s="13">
        <v>7316460.7199999997</v>
      </c>
      <c r="O562" s="13">
        <f>IF(Table2[[#This Row],[Fertilizer(kg)]]="",_xlfn.XLOOKUP(Table2[[#This Row],[crop&amp;state]],'pivot tables'!$O$3:$O$151,'pivot tables'!$P$3:$P$151),Table2[[#This Row],[Fertilizer(kg)]])</f>
        <v>7316460.7199999997</v>
      </c>
      <c r="P562" s="13"/>
      <c r="Q562" s="13">
        <f>IF(Table2[[#This Row],[Pesticide(kg)]]="",_xlfn.XLOOKUP(Table2[[#This Row],[crop&amp;state]],'pivot tables'!$O$3:$O$151,'pivot tables'!$Q$3:$Q$151),Table2[[#This Row],[Pesticide(kg)]])</f>
        <v>74549.268749999988</v>
      </c>
      <c r="R562" s="13">
        <v>0.85399999999999998</v>
      </c>
      <c r="S562" s="13">
        <f>IF(Table2[[#This Row],[Yield]]="",IFERROR(Table2[[#This Row],[Production(Tones)]]/Table2[[#This Row],[Area(hectare)]],""),Table2[[#This Row],[Yield]])</f>
        <v>0.85399999999999998</v>
      </c>
      <c r="T562" s="13">
        <v>28.28</v>
      </c>
      <c r="U562" s="13">
        <f>IF(Table2[[#This Row],[Avg_Temperature(°C)]]="",IFERROR((Table2[[#This Row],[Max_Temperature(°C)]]+Table2[[#This Row],[Min_Temperature(°C)]])/2,""),Table2[[#This Row],[Avg_Temperature(°C)]])</f>
        <v>28.28</v>
      </c>
      <c r="V562" s="13">
        <v>37.68</v>
      </c>
      <c r="W562" s="13">
        <f>IF(Table2[[#This Row],[Max_Temperature(°C)]]="",_xlfn.XLOOKUP(Table2[[#This Row],[State]],'pivot tables'!$T$2:$T$33,'pivot tables'!$V$2:$V$33),Table2[[#This Row],[Max_Temperature(°C)]])</f>
        <v>37.68</v>
      </c>
      <c r="X562" s="13">
        <v>20.832000000000001</v>
      </c>
      <c r="Y562" s="31">
        <f>IF(Table2[[#This Row],[Min_Temperature(°C)]]="",_xlfn.XLOOKUP(Table2[[#This Row],[State]],'pivot tables'!$T$2:$T$33,'pivot tables'!$W$2:$W$33),Table2[[#This Row],[Min_Temperature(°C)]])</f>
        <v>20.832000000000001</v>
      </c>
    </row>
    <row r="563" spans="1:25" x14ac:dyDescent="0.3">
      <c r="A563" s="5" t="s">
        <v>32</v>
      </c>
      <c r="B563" s="4">
        <v>2019</v>
      </c>
      <c r="C563" s="5" t="s">
        <v>27</v>
      </c>
      <c r="D563" s="5" t="str">
        <f>PROPER(TRIM(Table2[[#This Row],[Season]]))</f>
        <v>Rabi</v>
      </c>
      <c r="E563" s="5" t="str">
        <f>IF(Table2[[#This Row],[Season]]="",_xlfn.XLOOKUP(Table2[[#This Row],[State]],'pivot tables'!$F$3:$F$33,'pivot tables'!$G$3:$G$33),Table2[[#This Row],[Season]])</f>
        <v>Rabi</v>
      </c>
      <c r="F563" s="5" t="s">
        <v>80</v>
      </c>
      <c r="G563" s="16">
        <v>362726</v>
      </c>
      <c r="H563" s="16">
        <f>IF(Table2[[#This Row],[Area(hectare)]]="",IFERROR(Table2[[#This Row],[Production(Tones)]]/Table2[[#This Row],[Yield blanks]],""),Table2[[#This Row],[Area(hectare)]])</f>
        <v>362726</v>
      </c>
      <c r="I563" s="16">
        <v>281577</v>
      </c>
      <c r="J563" s="16">
        <f>IF(Table2[[#This Row],[Production(Tones)]]="",Table2[[#This Row],[Area Blanks]]*Table2[[#This Row],[Yield]],Table2[[#This Row],[Production(Tones)]])</f>
        <v>281577</v>
      </c>
      <c r="K563" s="13">
        <v>910.1</v>
      </c>
      <c r="L563" s="13">
        <f>IF(Table2[[#This Row],[Annual_Rainfall(mm)]]="",_xlfn.XLOOKUP(Table2[[#This Row],[State]],'pivot tables'!$J$3:$J$32,'pivot tables'!$K$3:$K$32),Table2[[#This Row],[Annual_Rainfall(mm)]])</f>
        <v>910.1</v>
      </c>
      <c r="M563" s="13" t="str">
        <f>Table2[[#This Row],[Crop]]&amp;Table2[[#This Row],[State]]</f>
        <v>UradTamil Nadu</v>
      </c>
      <c r="N563" s="13">
        <v>62301817.759999998</v>
      </c>
      <c r="O563" s="13">
        <f>IF(Table2[[#This Row],[Fertilizer(kg)]]="",_xlfn.XLOOKUP(Table2[[#This Row],[crop&amp;state]],'pivot tables'!$O$3:$O$151,'pivot tables'!$P$3:$P$151),Table2[[#This Row],[Fertilizer(kg)]])</f>
        <v>62301817.759999998</v>
      </c>
      <c r="P563" s="13">
        <v>134208.62</v>
      </c>
      <c r="Q563" s="13">
        <f>IF(Table2[[#This Row],[Pesticide(kg)]]="",_xlfn.XLOOKUP(Table2[[#This Row],[crop&amp;state]],'pivot tables'!$O$3:$O$151,'pivot tables'!$Q$3:$Q$151),Table2[[#This Row],[Pesticide(kg)]])</f>
        <v>134208.62</v>
      </c>
      <c r="R563" s="13">
        <v>0.75900000000000001</v>
      </c>
      <c r="S563" s="13">
        <f>IF(Table2[[#This Row],[Yield]]="",IFERROR(Table2[[#This Row],[Production(Tones)]]/Table2[[#This Row],[Area(hectare)]],""),Table2[[#This Row],[Yield]])</f>
        <v>0.75900000000000001</v>
      </c>
      <c r="T563" s="13">
        <v>28.28</v>
      </c>
      <c r="U563" s="13">
        <f>IF(Table2[[#This Row],[Avg_Temperature(°C)]]="",IFERROR((Table2[[#This Row],[Max_Temperature(°C)]]+Table2[[#This Row],[Min_Temperature(°C)]])/2,""),Table2[[#This Row],[Avg_Temperature(°C)]])</f>
        <v>28.28</v>
      </c>
      <c r="V563" s="13">
        <v>37.68</v>
      </c>
      <c r="W563" s="13">
        <f>IF(Table2[[#This Row],[Max_Temperature(°C)]]="",_xlfn.XLOOKUP(Table2[[#This Row],[State]],'pivot tables'!$T$2:$T$33,'pivot tables'!$V$2:$V$33),Table2[[#This Row],[Max_Temperature(°C)]])</f>
        <v>37.68</v>
      </c>
      <c r="X563" s="13">
        <v>20.832000000000001</v>
      </c>
      <c r="Y563" s="31">
        <f>IF(Table2[[#This Row],[Min_Temperature(°C)]]="",_xlfn.XLOOKUP(Table2[[#This Row],[State]],'pivot tables'!$T$2:$T$33,'pivot tables'!$W$2:$W$33),Table2[[#This Row],[Min_Temperature(°C)]])</f>
        <v>20.832000000000001</v>
      </c>
    </row>
    <row r="564" spans="1:25" x14ac:dyDescent="0.3">
      <c r="A564" s="5" t="s">
        <v>22</v>
      </c>
      <c r="B564" s="4">
        <v>2010</v>
      </c>
      <c r="C564" s="5" t="s">
        <v>49</v>
      </c>
      <c r="D564" s="5" t="str">
        <f>PROPER(TRIM(Table2[[#This Row],[Season]]))</f>
        <v>Kharif</v>
      </c>
      <c r="E564" s="5" t="str">
        <f>IF(Table2[[#This Row],[Season]]="",_xlfn.XLOOKUP(Table2[[#This Row],[State]],'pivot tables'!$F$3:$F$33,'pivot tables'!$G$3:$G$33),Table2[[#This Row],[Season]])</f>
        <v>Kharif</v>
      </c>
      <c r="F564" s="5" t="s">
        <v>243</v>
      </c>
      <c r="G564" s="16">
        <v>9014</v>
      </c>
      <c r="H564" s="16">
        <f>IF(Table2[[#This Row],[Area(hectare)]]="",IFERROR(Table2[[#This Row],[Production(Tones)]]/Table2[[#This Row],[Yield blanks]],""),Table2[[#This Row],[Area(hectare)]])</f>
        <v>9014</v>
      </c>
      <c r="I564" s="16">
        <v>8853</v>
      </c>
      <c r="J564" s="16">
        <f>IF(Table2[[#This Row],[Production(Tones)]]="",Table2[[#This Row],[Area Blanks]]*Table2[[#This Row],[Yield]],Table2[[#This Row],[Production(Tones)]])</f>
        <v>8853</v>
      </c>
      <c r="K564" s="13">
        <v>629.20000000000005</v>
      </c>
      <c r="L564" s="13">
        <f>IF(Table2[[#This Row],[Annual_Rainfall(mm)]]="",_xlfn.XLOOKUP(Table2[[#This Row],[State]],'pivot tables'!$J$3:$J$32,'pivot tables'!$K$3:$K$32),Table2[[#This Row],[Annual_Rainfall(mm)]])</f>
        <v>629.20000000000005</v>
      </c>
      <c r="M564" s="13" t="str">
        <f>Table2[[#This Row],[Crop]]&amp;Table2[[#This Row],[State]]</f>
        <v>RagiBihar</v>
      </c>
      <c r="N564" s="13">
        <v>1497315.54</v>
      </c>
      <c r="O564" s="13">
        <f>IF(Table2[[#This Row],[Fertilizer(kg)]]="",_xlfn.XLOOKUP(Table2[[#This Row],[crop&amp;state]],'pivot tables'!$O$3:$O$151,'pivot tables'!$P$3:$P$151),Table2[[#This Row],[Fertilizer(kg)]])</f>
        <v>1497315.54</v>
      </c>
      <c r="P564" s="13">
        <v>2163.36</v>
      </c>
      <c r="Q564" s="13">
        <f>IF(Table2[[#This Row],[Pesticide(kg)]]="",_xlfn.XLOOKUP(Table2[[#This Row],[crop&amp;state]],'pivot tables'!$O$3:$O$151,'pivot tables'!$Q$3:$Q$151),Table2[[#This Row],[Pesticide(kg)]])</f>
        <v>2163.36</v>
      </c>
      <c r="R564" s="13">
        <v>1.07</v>
      </c>
      <c r="S564" s="13">
        <f>IF(Table2[[#This Row],[Yield]]="",IFERROR(Table2[[#This Row],[Production(Tones)]]/Table2[[#This Row],[Area(hectare)]],""),Table2[[#This Row],[Yield]])</f>
        <v>1.07</v>
      </c>
      <c r="T564" s="13">
        <v>27.298999999999999</v>
      </c>
      <c r="U564" s="13">
        <f>IF(Table2[[#This Row],[Avg_Temperature(°C)]]="",IFERROR((Table2[[#This Row],[Max_Temperature(°C)]]+Table2[[#This Row],[Min_Temperature(°C)]])/2,""),Table2[[#This Row],[Avg_Temperature(°C)]])</f>
        <v>27.298999999999999</v>
      </c>
      <c r="V564" s="13">
        <v>38.258000000000003</v>
      </c>
      <c r="W564" s="13">
        <f>IF(Table2[[#This Row],[Max_Temperature(°C)]]="",_xlfn.XLOOKUP(Table2[[#This Row],[State]],'pivot tables'!$T$2:$T$33,'pivot tables'!$V$2:$V$33),Table2[[#This Row],[Max_Temperature(°C)]])</f>
        <v>38.258000000000003</v>
      </c>
      <c r="X564" s="13">
        <v>16.934000000000001</v>
      </c>
      <c r="Y564" s="31">
        <f>IF(Table2[[#This Row],[Min_Temperature(°C)]]="",_xlfn.XLOOKUP(Table2[[#This Row],[State]],'pivot tables'!$T$2:$T$33,'pivot tables'!$W$2:$W$33),Table2[[#This Row],[Min_Temperature(°C)]])</f>
        <v>16.934000000000001</v>
      </c>
    </row>
    <row r="565" spans="1:25" x14ac:dyDescent="0.3">
      <c r="A565" s="5" t="s">
        <v>13</v>
      </c>
      <c r="B565" s="4">
        <v>2010</v>
      </c>
      <c r="C565" s="5" t="s">
        <v>176</v>
      </c>
      <c r="D565" s="5" t="str">
        <f>PROPER(TRIM(Table2[[#This Row],[Season]]))</f>
        <v>Autumn</v>
      </c>
      <c r="E565" s="5" t="str">
        <f>IF(Table2[[#This Row],[Season]]="",_xlfn.XLOOKUP(Table2[[#This Row],[State]],'pivot tables'!$F$3:$F$33,'pivot tables'!$G$3:$G$33),Table2[[#This Row],[Season]])</f>
        <v>Autumn</v>
      </c>
      <c r="F565" s="5" t="s">
        <v>243</v>
      </c>
      <c r="G565" s="16">
        <v>495218</v>
      </c>
      <c r="H565" s="16">
        <f>IF(Table2[[#This Row],[Area(hectare)]]="",IFERROR(Table2[[#This Row],[Production(Tones)]]/Table2[[#This Row],[Yield blanks]],""),Table2[[#This Row],[Area(hectare)]])</f>
        <v>495218</v>
      </c>
      <c r="I565" s="16">
        <v>444042</v>
      </c>
      <c r="J565" s="16">
        <f>IF(Table2[[#This Row],[Production(Tones)]]="",Table2[[#This Row],[Area Blanks]]*Table2[[#This Row],[Yield]],Table2[[#This Row],[Production(Tones)]])</f>
        <v>444042</v>
      </c>
      <c r="K565" s="13">
        <v>629.20000000000005</v>
      </c>
      <c r="L565" s="13">
        <f>IF(Table2[[#This Row],[Annual_Rainfall(mm)]]="",_xlfn.XLOOKUP(Table2[[#This Row],[State]],'pivot tables'!$J$3:$J$32,'pivot tables'!$K$3:$K$32),Table2[[#This Row],[Annual_Rainfall(mm)]])</f>
        <v>629.20000000000005</v>
      </c>
      <c r="M565" s="13" t="str">
        <f>Table2[[#This Row],[Crop]]&amp;Table2[[#This Row],[State]]</f>
        <v>RiceBihar</v>
      </c>
      <c r="N565" s="13">
        <v>82260661.980000004</v>
      </c>
      <c r="O565" s="13">
        <f>IF(Table2[[#This Row],[Fertilizer(kg)]]="",_xlfn.XLOOKUP(Table2[[#This Row],[crop&amp;state]],'pivot tables'!$O$3:$O$151,'pivot tables'!$P$3:$P$151),Table2[[#This Row],[Fertilizer(kg)]])</f>
        <v>82260661.980000004</v>
      </c>
      <c r="P565" s="13">
        <v>118852.32</v>
      </c>
      <c r="Q565" s="13">
        <f>IF(Table2[[#This Row],[Pesticide(kg)]]="",_xlfn.XLOOKUP(Table2[[#This Row],[crop&amp;state]],'pivot tables'!$O$3:$O$151,'pivot tables'!$Q$3:$Q$151),Table2[[#This Row],[Pesticide(kg)]])</f>
        <v>118852.32</v>
      </c>
      <c r="R565" s="13">
        <v>0.92</v>
      </c>
      <c r="S565" s="13">
        <f>IF(Table2[[#This Row],[Yield]]="",IFERROR(Table2[[#This Row],[Production(Tones)]]/Table2[[#This Row],[Area(hectare)]],""),Table2[[#This Row],[Yield]])</f>
        <v>0.92</v>
      </c>
      <c r="T565" s="13">
        <v>27.298999999999999</v>
      </c>
      <c r="U565" s="13">
        <f>IF(Table2[[#This Row],[Avg_Temperature(°C)]]="",IFERROR((Table2[[#This Row],[Max_Temperature(°C)]]+Table2[[#This Row],[Min_Temperature(°C)]])/2,""),Table2[[#This Row],[Avg_Temperature(°C)]])</f>
        <v>27.298999999999999</v>
      </c>
      <c r="V565" s="13">
        <v>38.258000000000003</v>
      </c>
      <c r="W565" s="13">
        <f>IF(Table2[[#This Row],[Max_Temperature(°C)]]="",_xlfn.XLOOKUP(Table2[[#This Row],[State]],'pivot tables'!$T$2:$T$33,'pivot tables'!$V$2:$V$33),Table2[[#This Row],[Max_Temperature(°C)]])</f>
        <v>38.258000000000003</v>
      </c>
      <c r="X565" s="13">
        <v>16.934000000000001</v>
      </c>
      <c r="Y565" s="31">
        <f>IF(Table2[[#This Row],[Min_Temperature(°C)]]="",_xlfn.XLOOKUP(Table2[[#This Row],[State]],'pivot tables'!$T$2:$T$33,'pivot tables'!$W$2:$W$33),Table2[[#This Row],[Min_Temperature(°C)]])</f>
        <v>16.934000000000001</v>
      </c>
    </row>
    <row r="566" spans="1:25" x14ac:dyDescent="0.3">
      <c r="A566" s="5" t="s">
        <v>13</v>
      </c>
      <c r="B566" s="4">
        <v>2010</v>
      </c>
      <c r="C566" s="5" t="s">
        <v>120</v>
      </c>
      <c r="D566" s="5" t="str">
        <f>PROPER(TRIM(Table2[[#This Row],[Season]]))</f>
        <v>Summer</v>
      </c>
      <c r="E566" s="5" t="str">
        <f>IF(Table2[[#This Row],[Season]]="",_xlfn.XLOOKUP(Table2[[#This Row],[State]],'pivot tables'!$F$3:$F$33,'pivot tables'!$G$3:$G$33),Table2[[#This Row],[Season]])</f>
        <v>Summer</v>
      </c>
      <c r="F566" s="5" t="s">
        <v>243</v>
      </c>
      <c r="G566" s="16">
        <v>84465</v>
      </c>
      <c r="H566" s="16">
        <f>IF(Table2[[#This Row],[Area(hectare)]]="",IFERROR(Table2[[#This Row],[Production(Tones)]]/Table2[[#This Row],[Yield blanks]],""),Table2[[#This Row],[Area(hectare)]])</f>
        <v>84465</v>
      </c>
      <c r="I566" s="16">
        <v>163031</v>
      </c>
      <c r="J566" s="16">
        <f>IF(Table2[[#This Row],[Production(Tones)]]="",Table2[[#This Row],[Area Blanks]]*Table2[[#This Row],[Yield]],Table2[[#This Row],[Production(Tones)]])</f>
        <v>163031</v>
      </c>
      <c r="K566" s="13">
        <v>629.20000000000005</v>
      </c>
      <c r="L566" s="13">
        <f>IF(Table2[[#This Row],[Annual_Rainfall(mm)]]="",_xlfn.XLOOKUP(Table2[[#This Row],[State]],'pivot tables'!$J$3:$J$32,'pivot tables'!$K$3:$K$32),Table2[[#This Row],[Annual_Rainfall(mm)]])</f>
        <v>629.20000000000005</v>
      </c>
      <c r="M566" s="13" t="str">
        <f>Table2[[#This Row],[Crop]]&amp;Table2[[#This Row],[State]]</f>
        <v>RiceBihar</v>
      </c>
      <c r="N566" s="13">
        <v>14030481.15</v>
      </c>
      <c r="O566" s="13">
        <f>IF(Table2[[#This Row],[Fertilizer(kg)]]="",_xlfn.XLOOKUP(Table2[[#This Row],[crop&amp;state]],'pivot tables'!$O$3:$O$151,'pivot tables'!$P$3:$P$151),Table2[[#This Row],[Fertilizer(kg)]])</f>
        <v>14030481.15</v>
      </c>
      <c r="P566" s="13">
        <v>20271.599999999999</v>
      </c>
      <c r="Q566" s="13">
        <f>IF(Table2[[#This Row],[Pesticide(kg)]]="",_xlfn.XLOOKUP(Table2[[#This Row],[crop&amp;state]],'pivot tables'!$O$3:$O$151,'pivot tables'!$Q$3:$Q$151),Table2[[#This Row],[Pesticide(kg)]])</f>
        <v>20271.599999999999</v>
      </c>
      <c r="R566" s="13">
        <v>1.8280000000000001</v>
      </c>
      <c r="S566" s="13">
        <f>IF(Table2[[#This Row],[Yield]]="",IFERROR(Table2[[#This Row],[Production(Tones)]]/Table2[[#This Row],[Area(hectare)]],""),Table2[[#This Row],[Yield]])</f>
        <v>1.8280000000000001</v>
      </c>
      <c r="T566" s="13">
        <v>27.298999999999999</v>
      </c>
      <c r="U566" s="13">
        <f>IF(Table2[[#This Row],[Avg_Temperature(°C)]]="",IFERROR((Table2[[#This Row],[Max_Temperature(°C)]]+Table2[[#This Row],[Min_Temperature(°C)]])/2,""),Table2[[#This Row],[Avg_Temperature(°C)]])</f>
        <v>27.298999999999999</v>
      </c>
      <c r="V566" s="13">
        <v>38.258000000000003</v>
      </c>
      <c r="W566" s="13">
        <f>IF(Table2[[#This Row],[Max_Temperature(°C)]]="",_xlfn.XLOOKUP(Table2[[#This Row],[State]],'pivot tables'!$T$2:$T$33,'pivot tables'!$V$2:$V$33),Table2[[#This Row],[Max_Temperature(°C)]])</f>
        <v>38.258000000000003</v>
      </c>
      <c r="X566" s="13">
        <v>16.934000000000001</v>
      </c>
      <c r="Y566" s="31">
        <f>IF(Table2[[#This Row],[Min_Temperature(°C)]]="",_xlfn.XLOOKUP(Table2[[#This Row],[State]],'pivot tables'!$T$2:$T$33,'pivot tables'!$W$2:$W$33),Table2[[#This Row],[Min_Temperature(°C)]])</f>
        <v>16.934000000000001</v>
      </c>
    </row>
    <row r="567" spans="1:25" x14ac:dyDescent="0.3">
      <c r="A567" s="5" t="s">
        <v>13</v>
      </c>
      <c r="B567" s="4">
        <v>2010</v>
      </c>
      <c r="C567" s="5" t="s">
        <v>324</v>
      </c>
      <c r="D567" s="5" t="str">
        <f>PROPER(TRIM(Table2[[#This Row],[Season]]))</f>
        <v>Winter</v>
      </c>
      <c r="E567" s="5" t="str">
        <f>IF(Table2[[#This Row],[Season]]="",_xlfn.XLOOKUP(Table2[[#This Row],[State]],'pivot tables'!$F$3:$F$33,'pivot tables'!$G$3:$G$33),Table2[[#This Row],[Season]])</f>
        <v>Winter</v>
      </c>
      <c r="F567" s="5" t="s">
        <v>243</v>
      </c>
      <c r="G567" s="16">
        <v>2265685</v>
      </c>
      <c r="H567" s="16">
        <f>IF(Table2[[#This Row],[Area(hectare)]]="",IFERROR(Table2[[#This Row],[Production(Tones)]]/Table2[[#This Row],[Yield blanks]],""),Table2[[#This Row],[Area(hectare)]])</f>
        <v>2265685</v>
      </c>
      <c r="I567" s="16" t="s">
        <v>425</v>
      </c>
      <c r="J567" s="16" t="str">
        <f>IF(Table2[[#This Row],[Production(Tones)]]="",Table2[[#This Row],[Area Blanks]]*Table2[[#This Row],[Yield]],Table2[[#This Row],[Production(Tones)]])</f>
        <v xml:space="preserve"> 2505545 </v>
      </c>
      <c r="K567" s="13">
        <v>629.20000000000005</v>
      </c>
      <c r="L567" s="13">
        <f>IF(Table2[[#This Row],[Annual_Rainfall(mm)]]="",_xlfn.XLOOKUP(Table2[[#This Row],[State]],'pivot tables'!$J$3:$J$32,'pivot tables'!$K$3:$K$32),Table2[[#This Row],[Annual_Rainfall(mm)]])</f>
        <v>629.20000000000005</v>
      </c>
      <c r="M567" s="13" t="str">
        <f>Table2[[#This Row],[Crop]]&amp;Table2[[#This Row],[State]]</f>
        <v>RiceBihar</v>
      </c>
      <c r="N567" s="13">
        <v>376352935.30000001</v>
      </c>
      <c r="O567" s="13">
        <f>IF(Table2[[#This Row],[Fertilizer(kg)]]="",_xlfn.XLOOKUP(Table2[[#This Row],[crop&amp;state]],'pivot tables'!$O$3:$O$151,'pivot tables'!$P$3:$P$151),Table2[[#This Row],[Fertilizer(kg)]])</f>
        <v>376352935.30000001</v>
      </c>
      <c r="P567" s="13">
        <v>543764.4</v>
      </c>
      <c r="Q567" s="13">
        <f>IF(Table2[[#This Row],[Pesticide(kg)]]="",_xlfn.XLOOKUP(Table2[[#This Row],[crop&amp;state]],'pivot tables'!$O$3:$O$151,'pivot tables'!$Q$3:$Q$151),Table2[[#This Row],[Pesticide(kg)]])</f>
        <v>543764.4</v>
      </c>
      <c r="R567" s="13"/>
      <c r="S567" s="13">
        <f>IF(Table2[[#This Row],[Yield]]="",IFERROR(Table2[[#This Row],[Production(Tones)]]/Table2[[#This Row],[Area(hectare)]],""),Table2[[#This Row],[Yield]])</f>
        <v>1.1058664377439935</v>
      </c>
      <c r="T567" s="13">
        <v>27.298999999999999</v>
      </c>
      <c r="U567" s="13">
        <f>IF(Table2[[#This Row],[Avg_Temperature(°C)]]="",IFERROR((Table2[[#This Row],[Max_Temperature(°C)]]+Table2[[#This Row],[Min_Temperature(°C)]])/2,""),Table2[[#This Row],[Avg_Temperature(°C)]])</f>
        <v>27.298999999999999</v>
      </c>
      <c r="V567" s="13">
        <v>38.258000000000003</v>
      </c>
      <c r="W567" s="13">
        <f>IF(Table2[[#This Row],[Max_Temperature(°C)]]="",_xlfn.XLOOKUP(Table2[[#This Row],[State]],'pivot tables'!$T$2:$T$33,'pivot tables'!$V$2:$V$33),Table2[[#This Row],[Max_Temperature(°C)]])</f>
        <v>38.258000000000003</v>
      </c>
      <c r="X567" s="13">
        <v>16.934000000000001</v>
      </c>
      <c r="Y567" s="31">
        <f>IF(Table2[[#This Row],[Min_Temperature(°C)]]="",_xlfn.XLOOKUP(Table2[[#This Row],[State]],'pivot tables'!$T$2:$T$33,'pivot tables'!$W$2:$W$33),Table2[[#This Row],[Min_Temperature(°C)]])</f>
        <v>16.934000000000001</v>
      </c>
    </row>
    <row r="568" spans="1:25" x14ac:dyDescent="0.3">
      <c r="A568" s="5" t="s">
        <v>18</v>
      </c>
      <c r="B568" s="4">
        <v>2010</v>
      </c>
      <c r="C568" s="5" t="s">
        <v>705</v>
      </c>
      <c r="D568" s="5" t="str">
        <f>PROPER(TRIM(Table2[[#This Row],[Season]]))</f>
        <v>Whole Year</v>
      </c>
      <c r="E568" s="5" t="str">
        <f>IF(Table2[[#This Row],[Season]]="",_xlfn.XLOOKUP(Table2[[#This Row],[State]],'pivot tables'!$F$3:$F$33,'pivot tables'!$G$3:$G$33),Table2[[#This Row],[Season]])</f>
        <v>Whole Year</v>
      </c>
      <c r="F568" s="5" t="s">
        <v>243</v>
      </c>
      <c r="G568" s="16">
        <v>250672</v>
      </c>
      <c r="H568" s="16">
        <f>IF(Table2[[#This Row],[Area(hectare)]]="",IFERROR(Table2[[#This Row],[Production(Tones)]]/Table2[[#This Row],[Yield blanks]],""),Table2[[#This Row],[Area(hectare)]])</f>
        <v>250672</v>
      </c>
      <c r="I568" s="16">
        <v>11827664</v>
      </c>
      <c r="J568" s="16">
        <f>IF(Table2[[#This Row],[Production(Tones)]]="",Table2[[#This Row],[Area Blanks]]*Table2[[#This Row],[Yield]],Table2[[#This Row],[Production(Tones)]])</f>
        <v>11827664</v>
      </c>
      <c r="K568" s="13">
        <v>629.20000000000005</v>
      </c>
      <c r="L568" s="13">
        <f>IF(Table2[[#This Row],[Annual_Rainfall(mm)]]="",_xlfn.XLOOKUP(Table2[[#This Row],[State]],'pivot tables'!$J$3:$J$32,'pivot tables'!$K$3:$K$32),Table2[[#This Row],[Annual_Rainfall(mm)]])</f>
        <v>629.20000000000005</v>
      </c>
      <c r="M568" s="13" t="str">
        <f>Table2[[#This Row],[Crop]]&amp;Table2[[#This Row],[State]]</f>
        <v>SugarcaneBihar</v>
      </c>
      <c r="N568" s="13">
        <v>41639125.920000002</v>
      </c>
      <c r="O568" s="13">
        <f>IF(Table2[[#This Row],[Fertilizer(kg)]]="",_xlfn.XLOOKUP(Table2[[#This Row],[crop&amp;state]],'pivot tables'!$O$3:$O$151,'pivot tables'!$P$3:$P$151),Table2[[#This Row],[Fertilizer(kg)]])</f>
        <v>41639125.920000002</v>
      </c>
      <c r="P568" s="13" t="s">
        <v>426</v>
      </c>
      <c r="Q568" s="13" t="str">
        <f>IF(Table2[[#This Row],[Pesticide(kg)]]="",_xlfn.XLOOKUP(Table2[[#This Row],[crop&amp;state]],'pivot tables'!$O$3:$O$151,'pivot tables'!$Q$3:$Q$151),Table2[[#This Row],[Pesticide(kg)]])</f>
        <v>60,161.28</v>
      </c>
      <c r="R568" s="13">
        <v>53.238999999999997</v>
      </c>
      <c r="S568" s="13">
        <f>IF(Table2[[#This Row],[Yield]]="",IFERROR(Table2[[#This Row],[Production(Tones)]]/Table2[[#This Row],[Area(hectare)]],""),Table2[[#This Row],[Yield]])</f>
        <v>53.238999999999997</v>
      </c>
      <c r="T568" s="13">
        <v>27.298999999999999</v>
      </c>
      <c r="U568" s="13">
        <f>IF(Table2[[#This Row],[Avg_Temperature(°C)]]="",IFERROR((Table2[[#This Row],[Max_Temperature(°C)]]+Table2[[#This Row],[Min_Temperature(°C)]])/2,""),Table2[[#This Row],[Avg_Temperature(°C)]])</f>
        <v>27.298999999999999</v>
      </c>
      <c r="V568" s="13">
        <v>38.258000000000003</v>
      </c>
      <c r="W568" s="13">
        <f>IF(Table2[[#This Row],[Max_Temperature(°C)]]="",_xlfn.XLOOKUP(Table2[[#This Row],[State]],'pivot tables'!$T$2:$T$33,'pivot tables'!$V$2:$V$33),Table2[[#This Row],[Max_Temperature(°C)]])</f>
        <v>38.258000000000003</v>
      </c>
      <c r="X568" s="13">
        <v>16.934000000000001</v>
      </c>
      <c r="Y568" s="31">
        <f>IF(Table2[[#This Row],[Min_Temperature(°C)]]="",_xlfn.XLOOKUP(Table2[[#This Row],[State]],'pivot tables'!$T$2:$T$33,'pivot tables'!$W$2:$W$33),Table2[[#This Row],[Min_Temperature(°C)]])</f>
        <v>16.934000000000001</v>
      </c>
    </row>
    <row r="569" spans="1:25" x14ac:dyDescent="0.3">
      <c r="A569" s="5" t="s">
        <v>31</v>
      </c>
      <c r="B569" s="4">
        <v>2010</v>
      </c>
      <c r="C569" s="5" t="s">
        <v>27</v>
      </c>
      <c r="D569" s="5" t="str">
        <f>PROPER(TRIM(Table2[[#This Row],[Season]]))</f>
        <v>Rabi</v>
      </c>
      <c r="E569" s="5" t="str">
        <f>IF(Table2[[#This Row],[Season]]="",_xlfn.XLOOKUP(Table2[[#This Row],[State]],'pivot tables'!$F$3:$F$33,'pivot tables'!$G$3:$G$33),Table2[[#This Row],[Season]])</f>
        <v>Rabi</v>
      </c>
      <c r="F569" s="5" t="s">
        <v>243</v>
      </c>
      <c r="G569" s="16">
        <v>17424</v>
      </c>
      <c r="H569" s="16">
        <f>IF(Table2[[#This Row],[Area(hectare)]]="",IFERROR(Table2[[#This Row],[Production(Tones)]]/Table2[[#This Row],[Yield blanks]],""),Table2[[#This Row],[Area(hectare)]])</f>
        <v>17424</v>
      </c>
      <c r="I569" s="16">
        <v>24986</v>
      </c>
      <c r="J569" s="16">
        <f>IF(Table2[[#This Row],[Production(Tones)]]="",Table2[[#This Row],[Area Blanks]]*Table2[[#This Row],[Yield]],Table2[[#This Row],[Production(Tones)]])</f>
        <v>24986</v>
      </c>
      <c r="K569" s="13">
        <v>629.20000000000005</v>
      </c>
      <c r="L569" s="13">
        <f>IF(Table2[[#This Row],[Annual_Rainfall(mm)]]="",_xlfn.XLOOKUP(Table2[[#This Row],[State]],'pivot tables'!$J$3:$J$32,'pivot tables'!$K$3:$K$32),Table2[[#This Row],[Annual_Rainfall(mm)]])</f>
        <v>629.20000000000005</v>
      </c>
      <c r="M569" s="13" t="str">
        <f>Table2[[#This Row],[Crop]]&amp;Table2[[#This Row],[State]]</f>
        <v>SunflowerBihar</v>
      </c>
      <c r="N569" s="13">
        <v>2894300.64</v>
      </c>
      <c r="O569" s="13">
        <f>IF(Table2[[#This Row],[Fertilizer(kg)]]="",_xlfn.XLOOKUP(Table2[[#This Row],[crop&amp;state]],'pivot tables'!$O$3:$O$151,'pivot tables'!$P$3:$P$151),Table2[[#This Row],[Fertilizer(kg)]])</f>
        <v>2894300.64</v>
      </c>
      <c r="P569" s="13">
        <v>4181.76</v>
      </c>
      <c r="Q569" s="13">
        <f>IF(Table2[[#This Row],[Pesticide(kg)]]="",_xlfn.XLOOKUP(Table2[[#This Row],[crop&amp;state]],'pivot tables'!$O$3:$O$151,'pivot tables'!$Q$3:$Q$151),Table2[[#This Row],[Pesticide(kg)]])</f>
        <v>4181.76</v>
      </c>
      <c r="R569" s="13">
        <v>1.42</v>
      </c>
      <c r="S569" s="13">
        <f>IF(Table2[[#This Row],[Yield]]="",IFERROR(Table2[[#This Row],[Production(Tones)]]/Table2[[#This Row],[Area(hectare)]],""),Table2[[#This Row],[Yield]])</f>
        <v>1.42</v>
      </c>
      <c r="T569" s="13">
        <v>27.298999999999999</v>
      </c>
      <c r="U569" s="13">
        <f>IF(Table2[[#This Row],[Avg_Temperature(°C)]]="",IFERROR((Table2[[#This Row],[Max_Temperature(°C)]]+Table2[[#This Row],[Min_Temperature(°C)]])/2,""),Table2[[#This Row],[Avg_Temperature(°C)]])</f>
        <v>27.298999999999999</v>
      </c>
      <c r="V569" s="13">
        <v>38.258000000000003</v>
      </c>
      <c r="W569" s="13">
        <f>IF(Table2[[#This Row],[Max_Temperature(°C)]]="",_xlfn.XLOOKUP(Table2[[#This Row],[State]],'pivot tables'!$T$2:$T$33,'pivot tables'!$V$2:$V$33),Table2[[#This Row],[Max_Temperature(°C)]])</f>
        <v>38.258000000000003</v>
      </c>
      <c r="X569" s="13">
        <v>16.934000000000001</v>
      </c>
      <c r="Y569" s="31">
        <f>IF(Table2[[#This Row],[Min_Temperature(°C)]]="",_xlfn.XLOOKUP(Table2[[#This Row],[State]],'pivot tables'!$T$2:$T$33,'pivot tables'!$W$2:$W$33),Table2[[#This Row],[Min_Temperature(°C)]])</f>
        <v>16.934000000000001</v>
      </c>
    </row>
    <row r="570" spans="1:25" x14ac:dyDescent="0.3">
      <c r="A570" s="5" t="s">
        <v>32</v>
      </c>
      <c r="B570" s="4">
        <v>2010</v>
      </c>
      <c r="C570" s="5" t="s">
        <v>49</v>
      </c>
      <c r="D570" s="5" t="str">
        <f>PROPER(TRIM(Table2[[#This Row],[Season]]))</f>
        <v>Kharif</v>
      </c>
      <c r="E570" s="5" t="str">
        <f>IF(Table2[[#This Row],[Season]]="",_xlfn.XLOOKUP(Table2[[#This Row],[State]],'pivot tables'!$F$3:$F$33,'pivot tables'!$G$3:$G$33),Table2[[#This Row],[Season]])</f>
        <v>Kharif</v>
      </c>
      <c r="F570" s="5" t="s">
        <v>243</v>
      </c>
      <c r="G570" s="16">
        <v>15167</v>
      </c>
      <c r="H570" s="16">
        <f>IF(Table2[[#This Row],[Area(hectare)]]="",IFERROR(Table2[[#This Row],[Production(Tones)]]/Table2[[#This Row],[Yield blanks]],""),Table2[[#This Row],[Area(hectare)]])</f>
        <v>15167</v>
      </c>
      <c r="I570" s="16">
        <v>13225</v>
      </c>
      <c r="J570" s="16">
        <f>IF(Table2[[#This Row],[Production(Tones)]]="",Table2[[#This Row],[Area Blanks]]*Table2[[#This Row],[Yield]],Table2[[#This Row],[Production(Tones)]])</f>
        <v>13225</v>
      </c>
      <c r="K570" s="13"/>
      <c r="L570" s="13">
        <f>IF(Table2[[#This Row],[Annual_Rainfall(mm)]]="",_xlfn.XLOOKUP(Table2[[#This Row],[State]],'pivot tables'!$J$3:$J$32,'pivot tables'!$K$3:$K$32),Table2[[#This Row],[Annual_Rainfall(mm)]])</f>
        <v>1033.7506666666663</v>
      </c>
      <c r="M570" s="13" t="str">
        <f>Table2[[#This Row],[Crop]]&amp;Table2[[#This Row],[State]]</f>
        <v>UradBihar</v>
      </c>
      <c r="N570" s="13">
        <v>2519390.37</v>
      </c>
      <c r="O570" s="13">
        <f>IF(Table2[[#This Row],[Fertilizer(kg)]]="",_xlfn.XLOOKUP(Table2[[#This Row],[crop&amp;state]],'pivot tables'!$O$3:$O$151,'pivot tables'!$P$3:$P$151),Table2[[#This Row],[Fertilizer(kg)]])</f>
        <v>2519390.37</v>
      </c>
      <c r="P570" s="13">
        <v>3640.08</v>
      </c>
      <c r="Q570" s="13">
        <f>IF(Table2[[#This Row],[Pesticide(kg)]]="",_xlfn.XLOOKUP(Table2[[#This Row],[crop&amp;state]],'pivot tables'!$O$3:$O$151,'pivot tables'!$Q$3:$Q$151),Table2[[#This Row],[Pesticide(kg)]])</f>
        <v>3640.08</v>
      </c>
      <c r="R570" s="13">
        <v>0.878</v>
      </c>
      <c r="S570" s="13">
        <f>IF(Table2[[#This Row],[Yield]]="",IFERROR(Table2[[#This Row],[Production(Tones)]]/Table2[[#This Row],[Area(hectare)]],""),Table2[[#This Row],[Yield]])</f>
        <v>0.878</v>
      </c>
      <c r="T570" s="13">
        <v>27.298999999999999</v>
      </c>
      <c r="U570" s="13">
        <f>IF(Table2[[#This Row],[Avg_Temperature(°C)]]="",IFERROR((Table2[[#This Row],[Max_Temperature(°C)]]+Table2[[#This Row],[Min_Temperature(°C)]])/2,""),Table2[[#This Row],[Avg_Temperature(°C)]])</f>
        <v>27.298999999999999</v>
      </c>
      <c r="V570" s="13">
        <v>38.258000000000003</v>
      </c>
      <c r="W570" s="13">
        <f>IF(Table2[[#This Row],[Max_Temperature(°C)]]="",_xlfn.XLOOKUP(Table2[[#This Row],[State]],'pivot tables'!$T$2:$T$33,'pivot tables'!$V$2:$V$33),Table2[[#This Row],[Max_Temperature(°C)]])</f>
        <v>38.258000000000003</v>
      </c>
      <c r="X570" s="13">
        <v>16.934000000000001</v>
      </c>
      <c r="Y570" s="31">
        <f>IF(Table2[[#This Row],[Min_Temperature(°C)]]="",_xlfn.XLOOKUP(Table2[[#This Row],[State]],'pivot tables'!$T$2:$T$33,'pivot tables'!$W$2:$W$33),Table2[[#This Row],[Min_Temperature(°C)]])</f>
        <v>16.934000000000001</v>
      </c>
    </row>
    <row r="571" spans="1:25" x14ac:dyDescent="0.3">
      <c r="A571" s="5" t="s">
        <v>20</v>
      </c>
      <c r="B571" s="4">
        <v>2010</v>
      </c>
      <c r="C571" s="5" t="s">
        <v>27</v>
      </c>
      <c r="D571" s="5" t="str">
        <f>PROPER(TRIM(Table2[[#This Row],[Season]]))</f>
        <v>Rabi</v>
      </c>
      <c r="E571" s="5" t="str">
        <f>IF(Table2[[#This Row],[Season]]="",_xlfn.XLOOKUP(Table2[[#This Row],[State]],'pivot tables'!$F$3:$F$33,'pivot tables'!$G$3:$G$33),Table2[[#This Row],[Season]])</f>
        <v>Rabi</v>
      </c>
      <c r="F571" s="5" t="s">
        <v>243</v>
      </c>
      <c r="G571" s="16">
        <v>2100181</v>
      </c>
      <c r="H571" s="16">
        <f>IF(Table2[[#This Row],[Area(hectare)]]="",IFERROR(Table2[[#This Row],[Production(Tones)]]/Table2[[#This Row],[Yield blanks]],""),Table2[[#This Row],[Area(hectare)]])</f>
        <v>2100181</v>
      </c>
      <c r="I571" s="16">
        <v>5094030</v>
      </c>
      <c r="J571" s="16">
        <f>IF(Table2[[#This Row],[Production(Tones)]]="",Table2[[#This Row],[Area Blanks]]*Table2[[#This Row],[Yield]],Table2[[#This Row],[Production(Tones)]])</f>
        <v>5094030</v>
      </c>
      <c r="K571" s="13" t="s">
        <v>427</v>
      </c>
      <c r="L571" s="13" t="str">
        <f>IF(Table2[[#This Row],[Annual_Rainfall(mm)]]="",_xlfn.XLOOKUP(Table2[[#This Row],[State]],'pivot tables'!$J$3:$J$32,'pivot tables'!$K$3:$K$32),Table2[[#This Row],[Annual_Rainfall(mm)]])</f>
        <v xml:space="preserve"> 629.2 </v>
      </c>
      <c r="M571" s="13" t="str">
        <f>Table2[[#This Row],[Crop]]&amp;Table2[[#This Row],[State]]</f>
        <v>WheatBihar</v>
      </c>
      <c r="N571" s="13">
        <v>348861065.89999998</v>
      </c>
      <c r="O571" s="13">
        <f>IF(Table2[[#This Row],[Fertilizer(kg)]]="",_xlfn.XLOOKUP(Table2[[#This Row],[crop&amp;state]],'pivot tables'!$O$3:$O$151,'pivot tables'!$P$3:$P$151),Table2[[#This Row],[Fertilizer(kg)]])</f>
        <v>348861065.89999998</v>
      </c>
      <c r="P571" s="13">
        <v>504043.44</v>
      </c>
      <c r="Q571" s="13">
        <f>IF(Table2[[#This Row],[Pesticide(kg)]]="",_xlfn.XLOOKUP(Table2[[#This Row],[crop&amp;state]],'pivot tables'!$O$3:$O$151,'pivot tables'!$Q$3:$Q$151),Table2[[#This Row],[Pesticide(kg)]])</f>
        <v>504043.44</v>
      </c>
      <c r="R571" s="13">
        <v>2.2829999999999999</v>
      </c>
      <c r="S571" s="13">
        <f>IF(Table2[[#This Row],[Yield]]="",IFERROR(Table2[[#This Row],[Production(Tones)]]/Table2[[#This Row],[Area(hectare)]],""),Table2[[#This Row],[Yield]])</f>
        <v>2.2829999999999999</v>
      </c>
      <c r="T571" s="13">
        <v>27.298999999999999</v>
      </c>
      <c r="U571" s="13">
        <f>IF(Table2[[#This Row],[Avg_Temperature(°C)]]="",IFERROR((Table2[[#This Row],[Max_Temperature(°C)]]+Table2[[#This Row],[Min_Temperature(°C)]])/2,""),Table2[[#This Row],[Avg_Temperature(°C)]])</f>
        <v>27.298999999999999</v>
      </c>
      <c r="V571" s="13">
        <v>38.258000000000003</v>
      </c>
      <c r="W571" s="13">
        <f>IF(Table2[[#This Row],[Max_Temperature(°C)]]="",_xlfn.XLOOKUP(Table2[[#This Row],[State]],'pivot tables'!$T$2:$T$33,'pivot tables'!$V$2:$V$33),Table2[[#This Row],[Max_Temperature(°C)]])</f>
        <v>38.258000000000003</v>
      </c>
      <c r="X571" s="13">
        <v>16.934000000000001</v>
      </c>
      <c r="Y571" s="31">
        <f>IF(Table2[[#This Row],[Min_Temperature(°C)]]="",_xlfn.XLOOKUP(Table2[[#This Row],[State]],'pivot tables'!$T$2:$T$33,'pivot tables'!$W$2:$W$33),Table2[[#This Row],[Min_Temperature(°C)]])</f>
        <v>16.934000000000001</v>
      </c>
    </row>
    <row r="572" spans="1:25" x14ac:dyDescent="0.3">
      <c r="A572" s="5" t="s">
        <v>22</v>
      </c>
      <c r="B572" s="4">
        <v>2010</v>
      </c>
      <c r="C572" s="5" t="s">
        <v>49</v>
      </c>
      <c r="D572" s="5" t="str">
        <f>PROPER(TRIM(Table2[[#This Row],[Season]]))</f>
        <v>Kharif</v>
      </c>
      <c r="E572" s="5" t="str">
        <f>IF(Table2[[#This Row],[Season]]="",_xlfn.XLOOKUP(Table2[[#This Row],[State]],'pivot tables'!$F$3:$F$33,'pivot tables'!$G$3:$G$33),Table2[[#This Row],[Season]])</f>
        <v>Kharif</v>
      </c>
      <c r="F572" s="5" t="s">
        <v>282</v>
      </c>
      <c r="G572" s="16">
        <v>8063</v>
      </c>
      <c r="H572" s="16">
        <f>IF(Table2[[#This Row],[Area(hectare)]]="",IFERROR(Table2[[#This Row],[Production(Tones)]]/Table2[[#This Row],[Yield blanks]],""),Table2[[#This Row],[Area(hectare)]])</f>
        <v>8063</v>
      </c>
      <c r="I572" s="16">
        <v>2243</v>
      </c>
      <c r="J572" s="16">
        <f>IF(Table2[[#This Row],[Production(Tones)]]="",Table2[[#This Row],[Area Blanks]]*Table2[[#This Row],[Yield]],Table2[[#This Row],[Production(Tones)]])</f>
        <v>2243</v>
      </c>
      <c r="K572" s="13">
        <v>1283.0999999999999</v>
      </c>
      <c r="L572" s="13">
        <f>IF(Table2[[#This Row],[Annual_Rainfall(mm)]]="",_xlfn.XLOOKUP(Table2[[#This Row],[State]],'pivot tables'!$J$3:$J$32,'pivot tables'!$K$3:$K$32),Table2[[#This Row],[Annual_Rainfall(mm)]])</f>
        <v>1283.0999999999999</v>
      </c>
      <c r="M572" s="13" t="str">
        <f>Table2[[#This Row],[Crop]]&amp;Table2[[#This Row],[State]]</f>
        <v>RagiChhattisgarh</v>
      </c>
      <c r="N572" s="13">
        <v>1339344.93</v>
      </c>
      <c r="O572" s="13">
        <f>IF(Table2[[#This Row],[Fertilizer(kg)]]="",_xlfn.XLOOKUP(Table2[[#This Row],[crop&amp;state]],'pivot tables'!$O$3:$O$151,'pivot tables'!$P$3:$P$151),Table2[[#This Row],[Fertilizer(kg)]])</f>
        <v>1339344.93</v>
      </c>
      <c r="P572" s="13">
        <v>1935.12</v>
      </c>
      <c r="Q572" s="13">
        <f>IF(Table2[[#This Row],[Pesticide(kg)]]="",_xlfn.XLOOKUP(Table2[[#This Row],[crop&amp;state]],'pivot tables'!$O$3:$O$151,'pivot tables'!$Q$3:$Q$151),Table2[[#This Row],[Pesticide(kg)]])</f>
        <v>1935.12</v>
      </c>
      <c r="R572" s="13">
        <v>0.28100000000000003</v>
      </c>
      <c r="S572" s="13">
        <f>IF(Table2[[#This Row],[Yield]]="",IFERROR(Table2[[#This Row],[Production(Tones)]]/Table2[[#This Row],[Area(hectare)]],""),Table2[[#This Row],[Yield]])</f>
        <v>0.28100000000000003</v>
      </c>
      <c r="T572" s="13">
        <v>27.074999999999999</v>
      </c>
      <c r="U572" s="13">
        <f>IF(Table2[[#This Row],[Avg_Temperature(°C)]]="",IFERROR((Table2[[#This Row],[Max_Temperature(°C)]]+Table2[[#This Row],[Min_Temperature(°C)]])/2,""),Table2[[#This Row],[Avg_Temperature(°C)]])</f>
        <v>27.074999999999999</v>
      </c>
      <c r="V572" s="13">
        <v>37.302</v>
      </c>
      <c r="W572" s="13">
        <f>IF(Table2[[#This Row],[Max_Temperature(°C)]]="",_xlfn.XLOOKUP(Table2[[#This Row],[State]],'pivot tables'!$T$2:$T$33,'pivot tables'!$V$2:$V$33),Table2[[#This Row],[Max_Temperature(°C)]])</f>
        <v>37.302</v>
      </c>
      <c r="X572" s="13">
        <v>16.157</v>
      </c>
      <c r="Y572" s="31">
        <f>IF(Table2[[#This Row],[Min_Temperature(°C)]]="",_xlfn.XLOOKUP(Table2[[#This Row],[State]],'pivot tables'!$T$2:$T$33,'pivot tables'!$W$2:$W$33),Table2[[#This Row],[Min_Temperature(°C)]])</f>
        <v>16.157</v>
      </c>
    </row>
    <row r="573" spans="1:25" x14ac:dyDescent="0.3">
      <c r="A573" s="5" t="s">
        <v>13</v>
      </c>
      <c r="B573" s="4">
        <v>2010</v>
      </c>
      <c r="C573" s="5" t="s">
        <v>49</v>
      </c>
      <c r="D573" s="5" t="str">
        <f>PROPER(TRIM(Table2[[#This Row],[Season]]))</f>
        <v>Kharif</v>
      </c>
      <c r="E573" s="5" t="str">
        <f>IF(Table2[[#This Row],[Season]]="",_xlfn.XLOOKUP(Table2[[#This Row],[State]],'pivot tables'!$F$3:$F$33,'pivot tables'!$G$3:$G$33),Table2[[#This Row],[Season]])</f>
        <v>Kharif</v>
      </c>
      <c r="F573" s="5" t="s">
        <v>282</v>
      </c>
      <c r="G573" s="16">
        <v>3937796</v>
      </c>
      <c r="H573" s="16">
        <f>IF(Table2[[#This Row],[Area(hectare)]]="",IFERROR(Table2[[#This Row],[Production(Tones)]]/Table2[[#This Row],[Yield blanks]],""),Table2[[#This Row],[Area(hectare)]])</f>
        <v>3937796</v>
      </c>
      <c r="I573" s="16">
        <v>6637737</v>
      </c>
      <c r="J573" s="16">
        <f>IF(Table2[[#This Row],[Production(Tones)]]="",Table2[[#This Row],[Area Blanks]]*Table2[[#This Row],[Yield]],Table2[[#This Row],[Production(Tones)]])</f>
        <v>6637737</v>
      </c>
      <c r="K573" s="13">
        <v>1283.0999999999999</v>
      </c>
      <c r="L573" s="13">
        <f>IF(Table2[[#This Row],[Annual_Rainfall(mm)]]="",_xlfn.XLOOKUP(Table2[[#This Row],[State]],'pivot tables'!$J$3:$J$32,'pivot tables'!$K$3:$K$32),Table2[[#This Row],[Annual_Rainfall(mm)]])</f>
        <v>1283.0999999999999</v>
      </c>
      <c r="M573" s="13" t="str">
        <f>Table2[[#This Row],[Crop]]&amp;Table2[[#This Row],[State]]</f>
        <v>RiceChhattisgarh</v>
      </c>
      <c r="N573" s="13">
        <v>654107293.60000002</v>
      </c>
      <c r="O573" s="13">
        <f>IF(Table2[[#This Row],[Fertilizer(kg)]]="",_xlfn.XLOOKUP(Table2[[#This Row],[crop&amp;state]],'pivot tables'!$O$3:$O$151,'pivot tables'!$P$3:$P$151),Table2[[#This Row],[Fertilizer(kg)]])</f>
        <v>654107293.60000002</v>
      </c>
      <c r="P573" s="13">
        <v>945071.04</v>
      </c>
      <c r="Q573" s="13">
        <f>IF(Table2[[#This Row],[Pesticide(kg)]]="",_xlfn.XLOOKUP(Table2[[#This Row],[crop&amp;state]],'pivot tables'!$O$3:$O$151,'pivot tables'!$Q$3:$Q$151),Table2[[#This Row],[Pesticide(kg)]])</f>
        <v>945071.04</v>
      </c>
      <c r="R573" s="13">
        <v>1.702</v>
      </c>
      <c r="S573" s="13">
        <f>IF(Table2[[#This Row],[Yield]]="",IFERROR(Table2[[#This Row],[Production(Tones)]]/Table2[[#This Row],[Area(hectare)]],""),Table2[[#This Row],[Yield]])</f>
        <v>1.702</v>
      </c>
      <c r="T573" s="13">
        <v>27.074999999999999</v>
      </c>
      <c r="U573" s="13">
        <f>IF(Table2[[#This Row],[Avg_Temperature(°C)]]="",IFERROR((Table2[[#This Row],[Max_Temperature(°C)]]+Table2[[#This Row],[Min_Temperature(°C)]])/2,""),Table2[[#This Row],[Avg_Temperature(°C)]])</f>
        <v>27.074999999999999</v>
      </c>
      <c r="V573" s="13">
        <v>37.302</v>
      </c>
      <c r="W573" s="13">
        <f>IF(Table2[[#This Row],[Max_Temperature(°C)]]="",_xlfn.XLOOKUP(Table2[[#This Row],[State]],'pivot tables'!$T$2:$T$33,'pivot tables'!$V$2:$V$33),Table2[[#This Row],[Max_Temperature(°C)]])</f>
        <v>37.302</v>
      </c>
      <c r="X573" s="13">
        <v>16.157</v>
      </c>
      <c r="Y573" s="31">
        <f>IF(Table2[[#This Row],[Min_Temperature(°C)]]="",_xlfn.XLOOKUP(Table2[[#This Row],[State]],'pivot tables'!$T$2:$T$33,'pivot tables'!$W$2:$W$33),Table2[[#This Row],[Min_Temperature(°C)]])</f>
        <v>16.157</v>
      </c>
    </row>
    <row r="574" spans="1:25" x14ac:dyDescent="0.3">
      <c r="A574" s="5" t="s">
        <v>18</v>
      </c>
      <c r="B574" s="4">
        <v>2010</v>
      </c>
      <c r="C574" s="5" t="s">
        <v>705</v>
      </c>
      <c r="D574" s="5" t="str">
        <f>PROPER(TRIM(Table2[[#This Row],[Season]]))</f>
        <v>Whole Year</v>
      </c>
      <c r="E574" s="5" t="str">
        <f>IF(Table2[[#This Row],[Season]]="",_xlfn.XLOOKUP(Table2[[#This Row],[State]],'pivot tables'!$F$3:$F$33,'pivot tables'!$G$3:$G$33),Table2[[#This Row],[Season]])</f>
        <v>Whole Year</v>
      </c>
      <c r="F574" s="5" t="s">
        <v>282</v>
      </c>
      <c r="G574" s="16">
        <v>7540</v>
      </c>
      <c r="H574" s="16">
        <f>IF(Table2[[#This Row],[Area(hectare)]]="",IFERROR(Table2[[#This Row],[Production(Tones)]]/Table2[[#This Row],[Yield blanks]],""),Table2[[#This Row],[Area(hectare)]])</f>
        <v>7540</v>
      </c>
      <c r="I574" s="16">
        <v>18456</v>
      </c>
      <c r="J574" s="16">
        <f>IF(Table2[[#This Row],[Production(Tones)]]="",Table2[[#This Row],[Area Blanks]]*Table2[[#This Row],[Yield]],Table2[[#This Row],[Production(Tones)]])</f>
        <v>18456</v>
      </c>
      <c r="K574" s="13">
        <v>1283.0999999999999</v>
      </c>
      <c r="L574" s="13">
        <f>IF(Table2[[#This Row],[Annual_Rainfall(mm)]]="",_xlfn.XLOOKUP(Table2[[#This Row],[State]],'pivot tables'!$J$3:$J$32,'pivot tables'!$K$3:$K$32),Table2[[#This Row],[Annual_Rainfall(mm)]])</f>
        <v>1283.0999999999999</v>
      </c>
      <c r="M574" s="13" t="str">
        <f>Table2[[#This Row],[Crop]]&amp;Table2[[#This Row],[State]]</f>
        <v>SugarcaneChhattisgarh</v>
      </c>
      <c r="N574" s="13"/>
      <c r="O574" s="13">
        <f>IF(Table2[[#This Row],[Fertilizer(kg)]]="",_xlfn.XLOOKUP(Table2[[#This Row],[crop&amp;state]],'pivot tables'!$O$3:$O$151,'pivot tables'!$P$3:$P$151),Table2[[#This Row],[Fertilizer(kg)]])</f>
        <v>3804909.5970000001</v>
      </c>
      <c r="P574" s="13">
        <v>1809.6</v>
      </c>
      <c r="Q574" s="13">
        <f>IF(Table2[[#This Row],[Pesticide(kg)]]="",_xlfn.XLOOKUP(Table2[[#This Row],[crop&amp;state]],'pivot tables'!$O$3:$O$151,'pivot tables'!$Q$3:$Q$151),Table2[[#This Row],[Pesticide(kg)]])</f>
        <v>1809.6</v>
      </c>
      <c r="R574" s="13">
        <v>2.6930000000000001</v>
      </c>
      <c r="S574" s="13">
        <f>IF(Table2[[#This Row],[Yield]]="",IFERROR(Table2[[#This Row],[Production(Tones)]]/Table2[[#This Row],[Area(hectare)]],""),Table2[[#This Row],[Yield]])</f>
        <v>2.6930000000000001</v>
      </c>
      <c r="T574" s="13">
        <v>27.074999999999999</v>
      </c>
      <c r="U574" s="13">
        <f>IF(Table2[[#This Row],[Avg_Temperature(°C)]]="",IFERROR((Table2[[#This Row],[Max_Temperature(°C)]]+Table2[[#This Row],[Min_Temperature(°C)]])/2,""),Table2[[#This Row],[Avg_Temperature(°C)]])</f>
        <v>27.074999999999999</v>
      </c>
      <c r="V574" s="13">
        <v>37.302</v>
      </c>
      <c r="W574" s="13">
        <f>IF(Table2[[#This Row],[Max_Temperature(°C)]]="",_xlfn.XLOOKUP(Table2[[#This Row],[State]],'pivot tables'!$T$2:$T$33,'pivot tables'!$V$2:$V$33),Table2[[#This Row],[Max_Temperature(°C)]])</f>
        <v>37.302</v>
      </c>
      <c r="X574" s="13">
        <v>16.157</v>
      </c>
      <c r="Y574" s="31">
        <f>IF(Table2[[#This Row],[Min_Temperature(°C)]]="",_xlfn.XLOOKUP(Table2[[#This Row],[State]],'pivot tables'!$T$2:$T$33,'pivot tables'!$W$2:$W$33),Table2[[#This Row],[Min_Temperature(°C)]])</f>
        <v>16.157</v>
      </c>
    </row>
    <row r="575" spans="1:25" x14ac:dyDescent="0.3">
      <c r="A575" s="5" t="s">
        <v>31</v>
      </c>
      <c r="B575" s="4">
        <v>2010</v>
      </c>
      <c r="C575" s="5" t="s">
        <v>49</v>
      </c>
      <c r="D575" s="5" t="str">
        <f>PROPER(TRIM(Table2[[#This Row],[Season]]))</f>
        <v>Kharif</v>
      </c>
      <c r="E575" s="5" t="str">
        <f>IF(Table2[[#This Row],[Season]]="",_xlfn.XLOOKUP(Table2[[#This Row],[State]],'pivot tables'!$F$3:$F$33,'pivot tables'!$G$3:$G$33),Table2[[#This Row],[Season]])</f>
        <v>Kharif</v>
      </c>
      <c r="F575" s="5" t="s">
        <v>282</v>
      </c>
      <c r="G575" s="16">
        <v>4056</v>
      </c>
      <c r="H575" s="16">
        <f>IF(Table2[[#This Row],[Area(hectare)]]="",IFERROR(Table2[[#This Row],[Production(Tones)]]/Table2[[#This Row],[Yield blanks]],""),Table2[[#This Row],[Area(hectare)]])</f>
        <v>4056</v>
      </c>
      <c r="I575" s="16">
        <v>1326</v>
      </c>
      <c r="J575" s="16">
        <f>IF(Table2[[#This Row],[Production(Tones)]]="",Table2[[#This Row],[Area Blanks]]*Table2[[#This Row],[Yield]],Table2[[#This Row],[Production(Tones)]])</f>
        <v>1326</v>
      </c>
      <c r="K575" s="13">
        <v>1283.0999999999999</v>
      </c>
      <c r="L575" s="13">
        <f>IF(Table2[[#This Row],[Annual_Rainfall(mm)]]="",_xlfn.XLOOKUP(Table2[[#This Row],[State]],'pivot tables'!$J$3:$J$32,'pivot tables'!$K$3:$K$32),Table2[[#This Row],[Annual_Rainfall(mm)]])</f>
        <v>1283.0999999999999</v>
      </c>
      <c r="M575" s="13" t="str">
        <f>Table2[[#This Row],[Crop]]&amp;Table2[[#This Row],[State]]</f>
        <v>SunflowerChhattisgarh</v>
      </c>
      <c r="N575" s="13">
        <v>673742.16</v>
      </c>
      <c r="O575" s="13">
        <f>IF(Table2[[#This Row],[Fertilizer(kg)]]="",_xlfn.XLOOKUP(Table2[[#This Row],[crop&amp;state]],'pivot tables'!$O$3:$O$151,'pivot tables'!$P$3:$P$151),Table2[[#This Row],[Fertilizer(kg)]])</f>
        <v>673742.16</v>
      </c>
      <c r="P575" s="13">
        <v>973.44</v>
      </c>
      <c r="Q575" s="13">
        <f>IF(Table2[[#This Row],[Pesticide(kg)]]="",_xlfn.XLOOKUP(Table2[[#This Row],[crop&amp;state]],'pivot tables'!$O$3:$O$151,'pivot tables'!$Q$3:$Q$151),Table2[[#This Row],[Pesticide(kg)]])</f>
        <v>973.44</v>
      </c>
      <c r="R575" s="13">
        <v>0.498</v>
      </c>
      <c r="S575" s="13">
        <f>IF(Table2[[#This Row],[Yield]]="",IFERROR(Table2[[#This Row],[Production(Tones)]]/Table2[[#This Row],[Area(hectare)]],""),Table2[[#This Row],[Yield]])</f>
        <v>0.498</v>
      </c>
      <c r="T575" s="13">
        <v>27.074999999999999</v>
      </c>
      <c r="U575" s="13">
        <f>IF(Table2[[#This Row],[Avg_Temperature(°C)]]="",IFERROR((Table2[[#This Row],[Max_Temperature(°C)]]+Table2[[#This Row],[Min_Temperature(°C)]])/2,""),Table2[[#This Row],[Avg_Temperature(°C)]])</f>
        <v>27.074999999999999</v>
      </c>
      <c r="V575" s="13">
        <v>37.302</v>
      </c>
      <c r="W575" s="13">
        <f>IF(Table2[[#This Row],[Max_Temperature(°C)]]="",_xlfn.XLOOKUP(Table2[[#This Row],[State]],'pivot tables'!$T$2:$T$33,'pivot tables'!$V$2:$V$33),Table2[[#This Row],[Max_Temperature(°C)]])</f>
        <v>37.302</v>
      </c>
      <c r="X575" s="13">
        <v>16.157</v>
      </c>
      <c r="Y575" s="31">
        <f>IF(Table2[[#This Row],[Min_Temperature(°C)]]="",_xlfn.XLOOKUP(Table2[[#This Row],[State]],'pivot tables'!$T$2:$T$33,'pivot tables'!$W$2:$W$33),Table2[[#This Row],[Min_Temperature(°C)]])</f>
        <v>16.157</v>
      </c>
    </row>
    <row r="576" spans="1:25" x14ac:dyDescent="0.3">
      <c r="A576" s="5" t="s">
        <v>32</v>
      </c>
      <c r="B576" s="4">
        <v>2010</v>
      </c>
      <c r="C576" s="5" t="s">
        <v>49</v>
      </c>
      <c r="D576" s="5" t="str">
        <f>PROPER(TRIM(Table2[[#This Row],[Season]]))</f>
        <v>Kharif</v>
      </c>
      <c r="E576" s="5" t="str">
        <f>IF(Table2[[#This Row],[Season]]="",_xlfn.XLOOKUP(Table2[[#This Row],[State]],'pivot tables'!$F$3:$F$33,'pivot tables'!$G$3:$G$33),Table2[[#This Row],[Season]])</f>
        <v>Kharif</v>
      </c>
      <c r="F576" s="5" t="s">
        <v>282</v>
      </c>
      <c r="G576" s="16">
        <v>102808</v>
      </c>
      <c r="H576" s="16">
        <f>IF(Table2[[#This Row],[Area(hectare)]]="",IFERROR(Table2[[#This Row],[Production(Tones)]]/Table2[[#This Row],[Yield blanks]],""),Table2[[#This Row],[Area(hectare)]])</f>
        <v>102808</v>
      </c>
      <c r="I576" s="16">
        <v>29551</v>
      </c>
      <c r="J576" s="16">
        <f>IF(Table2[[#This Row],[Production(Tones)]]="",Table2[[#This Row],[Area Blanks]]*Table2[[#This Row],[Yield]],Table2[[#This Row],[Production(Tones)]])</f>
        <v>29551</v>
      </c>
      <c r="K576" s="13">
        <v>1283.0999999999999</v>
      </c>
      <c r="L576" s="13">
        <f>IF(Table2[[#This Row],[Annual_Rainfall(mm)]]="",_xlfn.XLOOKUP(Table2[[#This Row],[State]],'pivot tables'!$J$3:$J$32,'pivot tables'!$K$3:$K$32),Table2[[#This Row],[Annual_Rainfall(mm)]])</f>
        <v>1283.0999999999999</v>
      </c>
      <c r="M576" s="13" t="str">
        <f>Table2[[#This Row],[Crop]]&amp;Table2[[#This Row],[State]]</f>
        <v>UradChhattisgarh</v>
      </c>
      <c r="N576" s="13">
        <v>17077436.879999999</v>
      </c>
      <c r="O576" s="13">
        <f>IF(Table2[[#This Row],[Fertilizer(kg)]]="",_xlfn.XLOOKUP(Table2[[#This Row],[crop&amp;state]],'pivot tables'!$O$3:$O$151,'pivot tables'!$P$3:$P$151),Table2[[#This Row],[Fertilizer(kg)]])</f>
        <v>17077436.879999999</v>
      </c>
      <c r="P576" s="13">
        <v>24673.919999999998</v>
      </c>
      <c r="Q576" s="13">
        <f>IF(Table2[[#This Row],[Pesticide(kg)]]="",_xlfn.XLOOKUP(Table2[[#This Row],[crop&amp;state]],'pivot tables'!$O$3:$O$151,'pivot tables'!$Q$3:$Q$151),Table2[[#This Row],[Pesticide(kg)]])</f>
        <v>24673.919999999998</v>
      </c>
      <c r="R576" s="13">
        <v>0.29099999999999998</v>
      </c>
      <c r="S576" s="13">
        <f>IF(Table2[[#This Row],[Yield]]="",IFERROR(Table2[[#This Row],[Production(Tones)]]/Table2[[#This Row],[Area(hectare)]],""),Table2[[#This Row],[Yield]])</f>
        <v>0.29099999999999998</v>
      </c>
      <c r="T576" s="13">
        <v>27.074999999999999</v>
      </c>
      <c r="U576" s="13">
        <f>IF(Table2[[#This Row],[Avg_Temperature(°C)]]="",IFERROR((Table2[[#This Row],[Max_Temperature(°C)]]+Table2[[#This Row],[Min_Temperature(°C)]])/2,""),Table2[[#This Row],[Avg_Temperature(°C)]])</f>
        <v>27.074999999999999</v>
      </c>
      <c r="V576" s="13">
        <v>37.302</v>
      </c>
      <c r="W576" s="13">
        <f>IF(Table2[[#This Row],[Max_Temperature(°C)]]="",_xlfn.XLOOKUP(Table2[[#This Row],[State]],'pivot tables'!$T$2:$T$33,'pivot tables'!$V$2:$V$33),Table2[[#This Row],[Max_Temperature(°C)]])</f>
        <v>37.302</v>
      </c>
      <c r="X576" s="13">
        <v>16.157</v>
      </c>
      <c r="Y576" s="31">
        <f>IF(Table2[[#This Row],[Min_Temperature(°C)]]="",_xlfn.XLOOKUP(Table2[[#This Row],[State]],'pivot tables'!$T$2:$T$33,'pivot tables'!$W$2:$W$33),Table2[[#This Row],[Min_Temperature(°C)]])</f>
        <v>16.157</v>
      </c>
    </row>
    <row r="577" spans="1:25" x14ac:dyDescent="0.3">
      <c r="A577" s="5" t="s">
        <v>32</v>
      </c>
      <c r="B577" s="4">
        <v>2010</v>
      </c>
      <c r="C577" s="5" t="s">
        <v>27</v>
      </c>
      <c r="D577" s="5" t="str">
        <f>PROPER(TRIM(Table2[[#This Row],[Season]]))</f>
        <v>Rabi</v>
      </c>
      <c r="E577" s="5" t="str">
        <f>IF(Table2[[#This Row],[Season]]="",_xlfn.XLOOKUP(Table2[[#This Row],[State]],'pivot tables'!$F$3:$F$33,'pivot tables'!$G$3:$G$33),Table2[[#This Row],[Season]])</f>
        <v>Rabi</v>
      </c>
      <c r="F577" s="5" t="s">
        <v>282</v>
      </c>
      <c r="G577" s="16">
        <v>4298</v>
      </c>
      <c r="H577" s="16">
        <f>IF(Table2[[#This Row],[Area(hectare)]]="",IFERROR(Table2[[#This Row],[Production(Tones)]]/Table2[[#This Row],[Yield blanks]],""),Table2[[#This Row],[Area(hectare)]])</f>
        <v>4298</v>
      </c>
      <c r="I577" s="16">
        <v>1097</v>
      </c>
      <c r="J577" s="16">
        <f>IF(Table2[[#This Row],[Production(Tones)]]="",Table2[[#This Row],[Area Blanks]]*Table2[[#This Row],[Yield]],Table2[[#This Row],[Production(Tones)]])</f>
        <v>1097</v>
      </c>
      <c r="K577" s="13">
        <v>1283.0999999999999</v>
      </c>
      <c r="L577" s="13">
        <f>IF(Table2[[#This Row],[Annual_Rainfall(mm)]]="",_xlfn.XLOOKUP(Table2[[#This Row],[State]],'pivot tables'!$J$3:$J$32,'pivot tables'!$K$3:$K$32),Table2[[#This Row],[Annual_Rainfall(mm)]])</f>
        <v>1283.0999999999999</v>
      </c>
      <c r="M577" s="13" t="str">
        <f>Table2[[#This Row],[Crop]]&amp;Table2[[#This Row],[State]]</f>
        <v>UradChhattisgarh</v>
      </c>
      <c r="N577" s="13">
        <v>713940.78</v>
      </c>
      <c r="O577" s="13">
        <f>IF(Table2[[#This Row],[Fertilizer(kg)]]="",_xlfn.XLOOKUP(Table2[[#This Row],[crop&amp;state]],'pivot tables'!$O$3:$O$151,'pivot tables'!$P$3:$P$151),Table2[[#This Row],[Fertilizer(kg)]])</f>
        <v>713940.78</v>
      </c>
      <c r="P577" s="13">
        <v>1031.52</v>
      </c>
      <c r="Q577" s="13">
        <f>IF(Table2[[#This Row],[Pesticide(kg)]]="",_xlfn.XLOOKUP(Table2[[#This Row],[crop&amp;state]],'pivot tables'!$O$3:$O$151,'pivot tables'!$Q$3:$Q$151),Table2[[#This Row],[Pesticide(kg)]])</f>
        <v>1031.52</v>
      </c>
      <c r="R577" s="13">
        <v>0.23300000000000001</v>
      </c>
      <c r="S577" s="13">
        <f>IF(Table2[[#This Row],[Yield]]="",IFERROR(Table2[[#This Row],[Production(Tones)]]/Table2[[#This Row],[Area(hectare)]],""),Table2[[#This Row],[Yield]])</f>
        <v>0.23300000000000001</v>
      </c>
      <c r="T577" s="13">
        <v>27.074999999999999</v>
      </c>
      <c r="U577" s="13">
        <f>IF(Table2[[#This Row],[Avg_Temperature(°C)]]="",IFERROR((Table2[[#This Row],[Max_Temperature(°C)]]+Table2[[#This Row],[Min_Temperature(°C)]])/2,""),Table2[[#This Row],[Avg_Temperature(°C)]])</f>
        <v>27.074999999999999</v>
      </c>
      <c r="V577" s="13">
        <v>37.302</v>
      </c>
      <c r="W577" s="13">
        <f>IF(Table2[[#This Row],[Max_Temperature(°C)]]="",_xlfn.XLOOKUP(Table2[[#This Row],[State]],'pivot tables'!$T$2:$T$33,'pivot tables'!$V$2:$V$33),Table2[[#This Row],[Max_Temperature(°C)]])</f>
        <v>37.302</v>
      </c>
      <c r="X577" s="13">
        <v>16.157</v>
      </c>
      <c r="Y577" s="31">
        <f>IF(Table2[[#This Row],[Min_Temperature(°C)]]="",_xlfn.XLOOKUP(Table2[[#This Row],[State]],'pivot tables'!$T$2:$T$33,'pivot tables'!$W$2:$W$33),Table2[[#This Row],[Min_Temperature(°C)]])</f>
        <v>16.157</v>
      </c>
    </row>
    <row r="578" spans="1:25" x14ac:dyDescent="0.3">
      <c r="A578" s="5" t="s">
        <v>20</v>
      </c>
      <c r="B578" s="4">
        <v>2010</v>
      </c>
      <c r="C578" s="5" t="s">
        <v>27</v>
      </c>
      <c r="D578" s="5" t="str">
        <f>PROPER(TRIM(Table2[[#This Row],[Season]]))</f>
        <v>Rabi</v>
      </c>
      <c r="E578" s="5" t="str">
        <f>IF(Table2[[#This Row],[Season]]="",_xlfn.XLOOKUP(Table2[[#This Row],[State]],'pivot tables'!$F$3:$F$33,'pivot tables'!$G$3:$G$33),Table2[[#This Row],[Season]])</f>
        <v>Rabi</v>
      </c>
      <c r="F578" s="5" t="s">
        <v>282</v>
      </c>
      <c r="G578" s="16">
        <v>103701</v>
      </c>
      <c r="H578" s="16">
        <f>IF(Table2[[#This Row],[Area(hectare)]]="",IFERROR(Table2[[#This Row],[Production(Tones)]]/Table2[[#This Row],[Yield blanks]],""),Table2[[#This Row],[Area(hectare)]])</f>
        <v>103701</v>
      </c>
      <c r="I578" s="16">
        <v>121745</v>
      </c>
      <c r="J578" s="16">
        <f>IF(Table2[[#This Row],[Production(Tones)]]="",Table2[[#This Row],[Area Blanks]]*Table2[[#This Row],[Yield]],Table2[[#This Row],[Production(Tones)]])</f>
        <v>121745</v>
      </c>
      <c r="K578" s="13">
        <v>1283.0999999999999</v>
      </c>
      <c r="L578" s="13">
        <f>IF(Table2[[#This Row],[Annual_Rainfall(mm)]]="",_xlfn.XLOOKUP(Table2[[#This Row],[State]],'pivot tables'!$J$3:$J$32,'pivot tables'!$K$3:$K$32),Table2[[#This Row],[Annual_Rainfall(mm)]])</f>
        <v>1283.0999999999999</v>
      </c>
      <c r="M578" s="13" t="str">
        <f>Table2[[#This Row],[Crop]]&amp;Table2[[#This Row],[State]]</f>
        <v>WheatChhattisgarh</v>
      </c>
      <c r="N578" s="13"/>
      <c r="O578" s="13">
        <f>IF(Table2[[#This Row],[Fertilizer(kg)]]="",_xlfn.XLOOKUP(Table2[[#This Row],[crop&amp;state]],'pivot tables'!$O$3:$O$151,'pivot tables'!$P$3:$P$151),Table2[[#This Row],[Fertilizer(kg)]])</f>
        <v>16483691.251111111</v>
      </c>
      <c r="P578" s="13">
        <v>24888.240000000002</v>
      </c>
      <c r="Q578" s="13">
        <f>IF(Table2[[#This Row],[Pesticide(kg)]]="",_xlfn.XLOOKUP(Table2[[#This Row],[crop&amp;state]],'pivot tables'!$O$3:$O$151,'pivot tables'!$Q$3:$Q$151),Table2[[#This Row],[Pesticide(kg)]])</f>
        <v>24888.240000000002</v>
      </c>
      <c r="R578" s="13">
        <v>1.3959999999999999</v>
      </c>
      <c r="S578" s="13">
        <f>IF(Table2[[#This Row],[Yield]]="",IFERROR(Table2[[#This Row],[Production(Tones)]]/Table2[[#This Row],[Area(hectare)]],""),Table2[[#This Row],[Yield]])</f>
        <v>1.3959999999999999</v>
      </c>
      <c r="T578" s="13">
        <v>27.074999999999999</v>
      </c>
      <c r="U578" s="13">
        <f>IF(Table2[[#This Row],[Avg_Temperature(°C)]]="",IFERROR((Table2[[#This Row],[Max_Temperature(°C)]]+Table2[[#This Row],[Min_Temperature(°C)]])/2,""),Table2[[#This Row],[Avg_Temperature(°C)]])</f>
        <v>27.074999999999999</v>
      </c>
      <c r="V578" s="13">
        <v>37.302</v>
      </c>
      <c r="W578" s="13">
        <f>IF(Table2[[#This Row],[Max_Temperature(°C)]]="",_xlfn.XLOOKUP(Table2[[#This Row],[State]],'pivot tables'!$T$2:$T$33,'pivot tables'!$V$2:$V$33),Table2[[#This Row],[Max_Temperature(°C)]])</f>
        <v>37.302</v>
      </c>
      <c r="X578" s="13">
        <v>16.157</v>
      </c>
      <c r="Y578" s="31">
        <f>IF(Table2[[#This Row],[Min_Temperature(°C)]]="",_xlfn.XLOOKUP(Table2[[#This Row],[State]],'pivot tables'!$T$2:$T$33,'pivot tables'!$W$2:$W$33),Table2[[#This Row],[Min_Temperature(°C)]])</f>
        <v>16.157</v>
      </c>
    </row>
    <row r="579" spans="1:25" x14ac:dyDescent="0.3">
      <c r="A579" s="5" t="s">
        <v>22</v>
      </c>
      <c r="B579" s="4">
        <v>2010</v>
      </c>
      <c r="C579" s="5" t="s">
        <v>49</v>
      </c>
      <c r="D579" s="5" t="str">
        <f>PROPER(TRIM(Table2[[#This Row],[Season]]))</f>
        <v>Kharif</v>
      </c>
      <c r="E579" s="5" t="str">
        <f>IF(Table2[[#This Row],[Season]]="",_xlfn.XLOOKUP(Table2[[#This Row],[State]],'pivot tables'!$F$3:$F$33,'pivot tables'!$G$3:$G$33),Table2[[#This Row],[Season]])</f>
        <v>Kharif</v>
      </c>
      <c r="F579" s="5" t="s">
        <v>244</v>
      </c>
      <c r="G579" s="16">
        <v>20000</v>
      </c>
      <c r="H579" s="16">
        <f>IF(Table2[[#This Row],[Area(hectare)]]="",IFERROR(Table2[[#This Row],[Production(Tones)]]/Table2[[#This Row],[Yield blanks]],""),Table2[[#This Row],[Area(hectare)]])</f>
        <v>20000</v>
      </c>
      <c r="I579" s="16">
        <v>13900</v>
      </c>
      <c r="J579" s="16">
        <f>IF(Table2[[#This Row],[Production(Tones)]]="",Table2[[#This Row],[Area Blanks]]*Table2[[#This Row],[Yield]],Table2[[#This Row],[Production(Tones)]])</f>
        <v>13900</v>
      </c>
      <c r="K579" s="13">
        <v>1107.5</v>
      </c>
      <c r="L579" s="13">
        <f>IF(Table2[[#This Row],[Annual_Rainfall(mm)]]="",_xlfn.XLOOKUP(Table2[[#This Row],[State]],'pivot tables'!$J$3:$J$32,'pivot tables'!$K$3:$K$32),Table2[[#This Row],[Annual_Rainfall(mm)]])</f>
        <v>1107.5</v>
      </c>
      <c r="M579" s="13" t="str">
        <f>Table2[[#This Row],[Crop]]&amp;Table2[[#This Row],[State]]</f>
        <v>RagiGujarat</v>
      </c>
      <c r="N579" s="13">
        <v>3322200</v>
      </c>
      <c r="O579" s="13">
        <f>IF(Table2[[#This Row],[Fertilizer(kg)]]="",_xlfn.XLOOKUP(Table2[[#This Row],[crop&amp;state]],'pivot tables'!$O$3:$O$151,'pivot tables'!$P$3:$P$151),Table2[[#This Row],[Fertilizer(kg)]])</f>
        <v>3322200</v>
      </c>
      <c r="P579" s="13">
        <v>4800</v>
      </c>
      <c r="Q579" s="13">
        <f>IF(Table2[[#This Row],[Pesticide(kg)]]="",_xlfn.XLOOKUP(Table2[[#This Row],[crop&amp;state]],'pivot tables'!$O$3:$O$151,'pivot tables'!$Q$3:$Q$151),Table2[[#This Row],[Pesticide(kg)]])</f>
        <v>4800</v>
      </c>
      <c r="R579" s="13">
        <v>0.72199999999999998</v>
      </c>
      <c r="S579" s="13">
        <f>IF(Table2[[#This Row],[Yield]]="",IFERROR(Table2[[#This Row],[Production(Tones)]]/Table2[[#This Row],[Area(hectare)]],""),Table2[[#This Row],[Yield]])</f>
        <v>0.72199999999999998</v>
      </c>
      <c r="T579" s="13">
        <v>26.765000000000001</v>
      </c>
      <c r="U579" s="13">
        <f>IF(Table2[[#This Row],[Avg_Temperature(°C)]]="",IFERROR((Table2[[#This Row],[Max_Temperature(°C)]]+Table2[[#This Row],[Min_Temperature(°C)]])/2,""),Table2[[#This Row],[Avg_Temperature(°C)]])</f>
        <v>26.765000000000001</v>
      </c>
      <c r="V579" s="13">
        <v>38.271000000000001</v>
      </c>
      <c r="W579" s="13">
        <f>IF(Table2[[#This Row],[Max_Temperature(°C)]]="",_xlfn.XLOOKUP(Table2[[#This Row],[State]],'pivot tables'!$T$2:$T$33,'pivot tables'!$V$2:$V$33),Table2[[#This Row],[Max_Temperature(°C)]])</f>
        <v>38.271000000000001</v>
      </c>
      <c r="X579" s="13">
        <v>16.408000000000001</v>
      </c>
      <c r="Y579" s="31">
        <f>IF(Table2[[#This Row],[Min_Temperature(°C)]]="",_xlfn.XLOOKUP(Table2[[#This Row],[State]],'pivot tables'!$T$2:$T$33,'pivot tables'!$W$2:$W$33),Table2[[#This Row],[Min_Temperature(°C)]])</f>
        <v>16.408000000000001</v>
      </c>
    </row>
    <row r="580" spans="1:25" x14ac:dyDescent="0.3">
      <c r="A580" s="5" t="s">
        <v>13</v>
      </c>
      <c r="B580" s="4">
        <v>2010</v>
      </c>
      <c r="C580" s="5" t="s">
        <v>706</v>
      </c>
      <c r="D580" s="5" t="str">
        <f>PROPER(TRIM(Table2[[#This Row],[Season]]))</f>
        <v/>
      </c>
      <c r="E580" s="5" t="str">
        <f>IF(Table2[[#This Row],[Season]]="",_xlfn.XLOOKUP(Table2[[#This Row],[State]],'pivot tables'!$F$3:$F$33,'pivot tables'!$G$3:$G$33),Table2[[#This Row],[Season]])</f>
        <v>Kharif</v>
      </c>
      <c r="F580" s="5" t="s">
        <v>244</v>
      </c>
      <c r="G580" s="16">
        <v>728300</v>
      </c>
      <c r="H580" s="16">
        <f>IF(Table2[[#This Row],[Area(hectare)]]="",IFERROR(Table2[[#This Row],[Production(Tones)]]/Table2[[#This Row],[Yield blanks]],""),Table2[[#This Row],[Area(hectare)]])</f>
        <v>728300</v>
      </c>
      <c r="I580" s="16">
        <v>1423800</v>
      </c>
      <c r="J580" s="16">
        <f>IF(Table2[[#This Row],[Production(Tones)]]="",Table2[[#This Row],[Area Blanks]]*Table2[[#This Row],[Yield]],Table2[[#This Row],[Production(Tones)]])</f>
        <v>1423800</v>
      </c>
      <c r="K580" s="13">
        <v>1107.5</v>
      </c>
      <c r="L580" s="13">
        <f>IF(Table2[[#This Row],[Annual_Rainfall(mm)]]="",_xlfn.XLOOKUP(Table2[[#This Row],[State]],'pivot tables'!$J$3:$J$32,'pivot tables'!$K$3:$K$32),Table2[[#This Row],[Annual_Rainfall(mm)]])</f>
        <v>1107.5</v>
      </c>
      <c r="M580" s="13" t="str">
        <f>Table2[[#This Row],[Crop]]&amp;Table2[[#This Row],[State]]</f>
        <v>RiceGujarat</v>
      </c>
      <c r="N580" s="13">
        <v>120977913</v>
      </c>
      <c r="O580" s="13">
        <f>IF(Table2[[#This Row],[Fertilizer(kg)]]="",_xlfn.XLOOKUP(Table2[[#This Row],[crop&amp;state]],'pivot tables'!$O$3:$O$151,'pivot tables'!$P$3:$P$151),Table2[[#This Row],[Fertilizer(kg)]])</f>
        <v>120977913</v>
      </c>
      <c r="P580" s="13">
        <v>174792</v>
      </c>
      <c r="Q580" s="13">
        <f>IF(Table2[[#This Row],[Pesticide(kg)]]="",_xlfn.XLOOKUP(Table2[[#This Row],[crop&amp;state]],'pivot tables'!$O$3:$O$151,'pivot tables'!$Q$3:$Q$151),Table2[[#This Row],[Pesticide(kg)]])</f>
        <v>174792</v>
      </c>
      <c r="R580" s="13">
        <v>1.8280000000000001</v>
      </c>
      <c r="S580" s="13">
        <f>IF(Table2[[#This Row],[Yield]]="",IFERROR(Table2[[#This Row],[Production(Tones)]]/Table2[[#This Row],[Area(hectare)]],""),Table2[[#This Row],[Yield]])</f>
        <v>1.8280000000000001</v>
      </c>
      <c r="T580" s="13">
        <v>26.765000000000001</v>
      </c>
      <c r="U580" s="13">
        <f>IF(Table2[[#This Row],[Avg_Temperature(°C)]]="",IFERROR((Table2[[#This Row],[Max_Temperature(°C)]]+Table2[[#This Row],[Min_Temperature(°C)]])/2,""),Table2[[#This Row],[Avg_Temperature(°C)]])</f>
        <v>26.765000000000001</v>
      </c>
      <c r="V580" s="13">
        <v>38.271000000000001</v>
      </c>
      <c r="W580" s="13">
        <f>IF(Table2[[#This Row],[Max_Temperature(°C)]]="",_xlfn.XLOOKUP(Table2[[#This Row],[State]],'pivot tables'!$T$2:$T$33,'pivot tables'!$V$2:$V$33),Table2[[#This Row],[Max_Temperature(°C)]])</f>
        <v>38.271000000000001</v>
      </c>
      <c r="X580" s="13">
        <v>16.408000000000001</v>
      </c>
      <c r="Y580" s="31">
        <f>IF(Table2[[#This Row],[Min_Temperature(°C)]]="",_xlfn.XLOOKUP(Table2[[#This Row],[State]],'pivot tables'!$T$2:$T$33,'pivot tables'!$W$2:$W$33),Table2[[#This Row],[Min_Temperature(°C)]])</f>
        <v>16.408000000000001</v>
      </c>
    </row>
    <row r="581" spans="1:25" x14ac:dyDescent="0.3">
      <c r="A581" s="5" t="s">
        <v>13</v>
      </c>
      <c r="B581" s="4">
        <v>2010</v>
      </c>
      <c r="C581" s="5" t="s">
        <v>120</v>
      </c>
      <c r="D581" s="5" t="str">
        <f>PROPER(TRIM(Table2[[#This Row],[Season]]))</f>
        <v>Summer</v>
      </c>
      <c r="E581" s="5" t="str">
        <f>IF(Table2[[#This Row],[Season]]="",_xlfn.XLOOKUP(Table2[[#This Row],[State]],'pivot tables'!$F$3:$F$33,'pivot tables'!$G$3:$G$33),Table2[[#This Row],[Season]])</f>
        <v>Summer</v>
      </c>
      <c r="F581" s="5" t="s">
        <v>244</v>
      </c>
      <c r="G581" s="16"/>
      <c r="H581" s="16">
        <f>IF(Table2[[#This Row],[Area(hectare)]]="",IFERROR(Table2[[#This Row],[Production(Tones)]]/Table2[[#This Row],[Yield blanks]],""),Table2[[#This Row],[Area(hectare)]])</f>
        <v>80990.629183400262</v>
      </c>
      <c r="I581" s="16">
        <v>242000</v>
      </c>
      <c r="J581" s="16">
        <f>IF(Table2[[#This Row],[Production(Tones)]]="",Table2[[#This Row],[Area Blanks]]*Table2[[#This Row],[Yield]],Table2[[#This Row],[Production(Tones)]])</f>
        <v>242000</v>
      </c>
      <c r="K581" s="13">
        <v>1107.5</v>
      </c>
      <c r="L581" s="13">
        <f>IF(Table2[[#This Row],[Annual_Rainfall(mm)]]="",_xlfn.XLOOKUP(Table2[[#This Row],[State]],'pivot tables'!$J$3:$J$32,'pivot tables'!$K$3:$K$32),Table2[[#This Row],[Annual_Rainfall(mm)]])</f>
        <v>1107.5</v>
      </c>
      <c r="M581" s="13" t="str">
        <f>Table2[[#This Row],[Crop]]&amp;Table2[[#This Row],[State]]</f>
        <v>RiceGujarat</v>
      </c>
      <c r="N581" s="13">
        <v>13255578</v>
      </c>
      <c r="O581" s="13">
        <f>IF(Table2[[#This Row],[Fertilizer(kg)]]="",_xlfn.XLOOKUP(Table2[[#This Row],[crop&amp;state]],'pivot tables'!$O$3:$O$151,'pivot tables'!$P$3:$P$151),Table2[[#This Row],[Fertilizer(kg)]])</f>
        <v>13255578</v>
      </c>
      <c r="P581" s="13">
        <v>19152</v>
      </c>
      <c r="Q581" s="13">
        <f>IF(Table2[[#This Row],[Pesticide(kg)]]="",_xlfn.XLOOKUP(Table2[[#This Row],[crop&amp;state]],'pivot tables'!$O$3:$O$151,'pivot tables'!$Q$3:$Q$151),Table2[[#This Row],[Pesticide(kg)]])</f>
        <v>19152</v>
      </c>
      <c r="R581" s="13">
        <v>2.988</v>
      </c>
      <c r="S581" s="13">
        <f>IF(Table2[[#This Row],[Yield]]="",IFERROR(Table2[[#This Row],[Production(Tones)]]/Table2[[#This Row],[Area(hectare)]],""),Table2[[#This Row],[Yield]])</f>
        <v>2.988</v>
      </c>
      <c r="T581" s="13">
        <v>26.765000000000001</v>
      </c>
      <c r="U581" s="13">
        <f>IF(Table2[[#This Row],[Avg_Temperature(°C)]]="",IFERROR((Table2[[#This Row],[Max_Temperature(°C)]]+Table2[[#This Row],[Min_Temperature(°C)]])/2,""),Table2[[#This Row],[Avg_Temperature(°C)]])</f>
        <v>26.765000000000001</v>
      </c>
      <c r="V581" s="13">
        <v>38.271000000000001</v>
      </c>
      <c r="W581" s="13">
        <f>IF(Table2[[#This Row],[Max_Temperature(°C)]]="",_xlfn.XLOOKUP(Table2[[#This Row],[State]],'pivot tables'!$T$2:$T$33,'pivot tables'!$V$2:$V$33),Table2[[#This Row],[Max_Temperature(°C)]])</f>
        <v>38.271000000000001</v>
      </c>
      <c r="X581" s="13">
        <v>16.408000000000001</v>
      </c>
      <c r="Y581" s="31">
        <f>IF(Table2[[#This Row],[Min_Temperature(°C)]]="",_xlfn.XLOOKUP(Table2[[#This Row],[State]],'pivot tables'!$T$2:$T$33,'pivot tables'!$W$2:$W$33),Table2[[#This Row],[Min_Temperature(°C)]])</f>
        <v>16.408000000000001</v>
      </c>
    </row>
    <row r="582" spans="1:25" x14ac:dyDescent="0.3">
      <c r="A582" s="5" t="s">
        <v>18</v>
      </c>
      <c r="B582" s="4">
        <v>2010</v>
      </c>
      <c r="C582" s="5" t="s">
        <v>705</v>
      </c>
      <c r="D582" s="5" t="str">
        <f>PROPER(TRIM(Table2[[#This Row],[Season]]))</f>
        <v>Whole Year</v>
      </c>
      <c r="E582" s="5" t="str">
        <f>IF(Table2[[#This Row],[Season]]="",_xlfn.XLOOKUP(Table2[[#This Row],[State]],'pivot tables'!$F$3:$F$33,'pivot tables'!$G$3:$G$33),Table2[[#This Row],[Season]])</f>
        <v>Whole Year</v>
      </c>
      <c r="F582" s="5" t="s">
        <v>244</v>
      </c>
      <c r="G582" s="16">
        <v>190100</v>
      </c>
      <c r="H582" s="16">
        <f>IF(Table2[[#This Row],[Area(hectare)]]="",IFERROR(Table2[[#This Row],[Production(Tones)]]/Table2[[#This Row],[Yield blanks]],""),Table2[[#This Row],[Area(hectare)]])</f>
        <v>190100</v>
      </c>
      <c r="I582" s="16">
        <v>13763000</v>
      </c>
      <c r="J582" s="16">
        <f>IF(Table2[[#This Row],[Production(Tones)]]="",Table2[[#This Row],[Area Blanks]]*Table2[[#This Row],[Yield]],Table2[[#This Row],[Production(Tones)]])</f>
        <v>13763000</v>
      </c>
      <c r="K582" s="13">
        <v>1107.5</v>
      </c>
      <c r="L582" s="13">
        <f>IF(Table2[[#This Row],[Annual_Rainfall(mm)]]="",_xlfn.XLOOKUP(Table2[[#This Row],[State]],'pivot tables'!$J$3:$J$32,'pivot tables'!$K$3:$K$32),Table2[[#This Row],[Annual_Rainfall(mm)]])</f>
        <v>1107.5</v>
      </c>
      <c r="M582" s="13" t="str">
        <f>Table2[[#This Row],[Crop]]&amp;Table2[[#This Row],[State]]</f>
        <v>SugarcaneGujarat</v>
      </c>
      <c r="N582" s="13">
        <v>31577511</v>
      </c>
      <c r="O582" s="13">
        <f>IF(Table2[[#This Row],[Fertilizer(kg)]]="",_xlfn.XLOOKUP(Table2[[#This Row],[crop&amp;state]],'pivot tables'!$O$3:$O$151,'pivot tables'!$P$3:$P$151),Table2[[#This Row],[Fertilizer(kg)]])</f>
        <v>31577511</v>
      </c>
      <c r="P582" s="13">
        <v>45624</v>
      </c>
      <c r="Q582" s="13">
        <f>IF(Table2[[#This Row],[Pesticide(kg)]]="",_xlfn.XLOOKUP(Table2[[#This Row],[crop&amp;state]],'pivot tables'!$O$3:$O$151,'pivot tables'!$Q$3:$Q$151),Table2[[#This Row],[Pesticide(kg)]])</f>
        <v>45624</v>
      </c>
      <c r="R582" s="13">
        <v>69.738</v>
      </c>
      <c r="S582" s="13">
        <f>IF(Table2[[#This Row],[Yield]]="",IFERROR(Table2[[#This Row],[Production(Tones)]]/Table2[[#This Row],[Area(hectare)]],""),Table2[[#This Row],[Yield]])</f>
        <v>69.738</v>
      </c>
      <c r="T582" s="13">
        <v>26.765000000000001</v>
      </c>
      <c r="U582" s="13">
        <f>IF(Table2[[#This Row],[Avg_Temperature(°C)]]="",IFERROR((Table2[[#This Row],[Max_Temperature(°C)]]+Table2[[#This Row],[Min_Temperature(°C)]])/2,""),Table2[[#This Row],[Avg_Temperature(°C)]])</f>
        <v>26.765000000000001</v>
      </c>
      <c r="V582" s="13">
        <v>38.271000000000001</v>
      </c>
      <c r="W582" s="13">
        <f>IF(Table2[[#This Row],[Max_Temperature(°C)]]="",_xlfn.XLOOKUP(Table2[[#This Row],[State]],'pivot tables'!$T$2:$T$33,'pivot tables'!$V$2:$V$33),Table2[[#This Row],[Max_Temperature(°C)]])</f>
        <v>38.271000000000001</v>
      </c>
      <c r="X582" s="13">
        <v>16.408000000000001</v>
      </c>
      <c r="Y582" s="31">
        <f>IF(Table2[[#This Row],[Min_Temperature(°C)]]="",_xlfn.XLOOKUP(Table2[[#This Row],[State]],'pivot tables'!$T$2:$T$33,'pivot tables'!$W$2:$W$33),Table2[[#This Row],[Min_Temperature(°C)]])</f>
        <v>16.408000000000001</v>
      </c>
    </row>
    <row r="583" spans="1:25" x14ac:dyDescent="0.3">
      <c r="A583" s="5" t="s">
        <v>32</v>
      </c>
      <c r="B583" s="4">
        <v>2010</v>
      </c>
      <c r="C583" s="5" t="s">
        <v>49</v>
      </c>
      <c r="D583" s="5" t="str">
        <f>PROPER(TRIM(Table2[[#This Row],[Season]]))</f>
        <v>Kharif</v>
      </c>
      <c r="E583" s="5" t="str">
        <f>IF(Table2[[#This Row],[Season]]="",_xlfn.XLOOKUP(Table2[[#This Row],[State]],'pivot tables'!$F$3:$F$33,'pivot tables'!$G$3:$G$33),Table2[[#This Row],[Season]])</f>
        <v>Kharif</v>
      </c>
      <c r="F583" s="5" t="s">
        <v>244</v>
      </c>
      <c r="G583" s="16">
        <v>102100</v>
      </c>
      <c r="H583" s="16">
        <f>IF(Table2[[#This Row],[Area(hectare)]]="",IFERROR(Table2[[#This Row],[Production(Tones)]]/Table2[[#This Row],[Yield blanks]],""),Table2[[#This Row],[Area(hectare)]])</f>
        <v>102100</v>
      </c>
      <c r="I583" s="16">
        <v>68700</v>
      </c>
      <c r="J583" s="16">
        <f>IF(Table2[[#This Row],[Production(Tones)]]="",Table2[[#This Row],[Area Blanks]]*Table2[[#This Row],[Yield]],Table2[[#This Row],[Production(Tones)]])</f>
        <v>68700</v>
      </c>
      <c r="K583" s="13">
        <v>1107.5</v>
      </c>
      <c r="L583" s="13">
        <f>IF(Table2[[#This Row],[Annual_Rainfall(mm)]]="",_xlfn.XLOOKUP(Table2[[#This Row],[State]],'pivot tables'!$J$3:$J$32,'pivot tables'!$K$3:$K$32),Table2[[#This Row],[Annual_Rainfall(mm)]])</f>
        <v>1107.5</v>
      </c>
      <c r="M583" s="13" t="str">
        <f>Table2[[#This Row],[Crop]]&amp;Table2[[#This Row],[State]]</f>
        <v>UradGujarat</v>
      </c>
      <c r="N583" s="13">
        <v>16959831</v>
      </c>
      <c r="O583" s="13">
        <f>IF(Table2[[#This Row],[Fertilizer(kg)]]="",_xlfn.XLOOKUP(Table2[[#This Row],[crop&amp;state]],'pivot tables'!$O$3:$O$151,'pivot tables'!$P$3:$P$151),Table2[[#This Row],[Fertilizer(kg)]])</f>
        <v>16959831</v>
      </c>
      <c r="P583" s="13">
        <v>24504</v>
      </c>
      <c r="Q583" s="13">
        <f>IF(Table2[[#This Row],[Pesticide(kg)]]="",_xlfn.XLOOKUP(Table2[[#This Row],[crop&amp;state]],'pivot tables'!$O$3:$O$151,'pivot tables'!$Q$3:$Q$151),Table2[[#This Row],[Pesticide(kg)]])</f>
        <v>24504</v>
      </c>
      <c r="R583" s="13">
        <v>6.7200000000000006</v>
      </c>
      <c r="S583" s="13">
        <f>IF(Table2[[#This Row],[Yield]]="",IFERROR(Table2[[#This Row],[Production(Tones)]]/Table2[[#This Row],[Area(hectare)]],""),Table2[[#This Row],[Yield]])</f>
        <v>6.7200000000000006</v>
      </c>
      <c r="T583" s="13">
        <v>26.765000000000001</v>
      </c>
      <c r="U583" s="13">
        <f>IF(Table2[[#This Row],[Avg_Temperature(°C)]]="",IFERROR((Table2[[#This Row],[Max_Temperature(°C)]]+Table2[[#This Row],[Min_Temperature(°C)]])/2,""),Table2[[#This Row],[Avg_Temperature(°C)]])</f>
        <v>26.765000000000001</v>
      </c>
      <c r="V583" s="13">
        <v>38.271000000000001</v>
      </c>
      <c r="W583" s="13">
        <f>IF(Table2[[#This Row],[Max_Temperature(°C)]]="",_xlfn.XLOOKUP(Table2[[#This Row],[State]],'pivot tables'!$T$2:$T$33,'pivot tables'!$V$2:$V$33),Table2[[#This Row],[Max_Temperature(°C)]])</f>
        <v>38.271000000000001</v>
      </c>
      <c r="X583" s="13">
        <v>16.408000000000001</v>
      </c>
      <c r="Y583" s="31">
        <f>IF(Table2[[#This Row],[Min_Temperature(°C)]]="",_xlfn.XLOOKUP(Table2[[#This Row],[State]],'pivot tables'!$T$2:$T$33,'pivot tables'!$W$2:$W$33),Table2[[#This Row],[Min_Temperature(°C)]])</f>
        <v>16.408000000000001</v>
      </c>
    </row>
    <row r="584" spans="1:25" x14ac:dyDescent="0.3">
      <c r="A584" s="5" t="s">
        <v>32</v>
      </c>
      <c r="B584" s="4">
        <v>2010</v>
      </c>
      <c r="C584" s="5" t="s">
        <v>120</v>
      </c>
      <c r="D584" s="5" t="str">
        <f>PROPER(TRIM(Table2[[#This Row],[Season]]))</f>
        <v>Summer</v>
      </c>
      <c r="E584" s="5" t="str">
        <f>IF(Table2[[#This Row],[Season]]="",_xlfn.XLOOKUP(Table2[[#This Row],[State]],'pivot tables'!$F$3:$F$33,'pivot tables'!$G$3:$G$33),Table2[[#This Row],[Season]])</f>
        <v>Summer</v>
      </c>
      <c r="F584" s="5" t="s">
        <v>244</v>
      </c>
      <c r="G584" s="16">
        <v>7000</v>
      </c>
      <c r="H584" s="16">
        <f>IF(Table2[[#This Row],[Area(hectare)]]="",IFERROR(Table2[[#This Row],[Production(Tones)]]/Table2[[#This Row],[Yield blanks]],""),Table2[[#This Row],[Area(hectare)]])</f>
        <v>7000</v>
      </c>
      <c r="I584" s="16">
        <v>4600</v>
      </c>
      <c r="J584" s="16">
        <f>IF(Table2[[#This Row],[Production(Tones)]]="",Table2[[#This Row],[Area Blanks]]*Table2[[#This Row],[Yield]],Table2[[#This Row],[Production(Tones)]])</f>
        <v>4600</v>
      </c>
      <c r="K584" s="13">
        <v>1107.5</v>
      </c>
      <c r="L584" s="13">
        <f>IF(Table2[[#This Row],[Annual_Rainfall(mm)]]="",_xlfn.XLOOKUP(Table2[[#This Row],[State]],'pivot tables'!$J$3:$J$32,'pivot tables'!$K$3:$K$32),Table2[[#This Row],[Annual_Rainfall(mm)]])</f>
        <v>1107.5</v>
      </c>
      <c r="M584" s="13" t="str">
        <f>Table2[[#This Row],[Crop]]&amp;Table2[[#This Row],[State]]</f>
        <v>UradGujarat</v>
      </c>
      <c r="N584" s="13"/>
      <c r="O584" s="13">
        <f>IF(Table2[[#This Row],[Fertilizer(kg)]]="",_xlfn.XLOOKUP(Table2[[#This Row],[crop&amp;state]],'pivot tables'!$O$3:$O$151,'pivot tables'!$P$3:$P$151),Table2[[#This Row],[Fertilizer(kg)]])</f>
        <v>8897333.8336842097</v>
      </c>
      <c r="P584" s="13">
        <v>1680</v>
      </c>
      <c r="Q584" s="13">
        <f>IF(Table2[[#This Row],[Pesticide(kg)]]="",_xlfn.XLOOKUP(Table2[[#This Row],[crop&amp;state]],'pivot tables'!$O$3:$O$151,'pivot tables'!$Q$3:$Q$151),Table2[[#This Row],[Pesticide(kg)]])</f>
        <v>1680</v>
      </c>
      <c r="R584" s="13">
        <v>0.76200000000000001</v>
      </c>
      <c r="S584" s="13">
        <f>IF(Table2[[#This Row],[Yield]]="",IFERROR(Table2[[#This Row],[Production(Tones)]]/Table2[[#This Row],[Area(hectare)]],""),Table2[[#This Row],[Yield]])</f>
        <v>0.76200000000000001</v>
      </c>
      <c r="T584" s="13">
        <v>26.765000000000001</v>
      </c>
      <c r="U584" s="13">
        <f>IF(Table2[[#This Row],[Avg_Temperature(°C)]]="",IFERROR((Table2[[#This Row],[Max_Temperature(°C)]]+Table2[[#This Row],[Min_Temperature(°C)]])/2,""),Table2[[#This Row],[Avg_Temperature(°C)]])</f>
        <v>26.765000000000001</v>
      </c>
      <c r="V584" s="13">
        <v>38.271000000000001</v>
      </c>
      <c r="W584" s="13">
        <f>IF(Table2[[#This Row],[Max_Temperature(°C)]]="",_xlfn.XLOOKUP(Table2[[#This Row],[State]],'pivot tables'!$T$2:$T$33,'pivot tables'!$V$2:$V$33),Table2[[#This Row],[Max_Temperature(°C)]])</f>
        <v>38.271000000000001</v>
      </c>
      <c r="X584" s="13">
        <v>16.408000000000001</v>
      </c>
      <c r="Y584" s="31">
        <f>IF(Table2[[#This Row],[Min_Temperature(°C)]]="",_xlfn.XLOOKUP(Table2[[#This Row],[State]],'pivot tables'!$T$2:$T$33,'pivot tables'!$W$2:$W$33),Table2[[#This Row],[Min_Temperature(°C)]])</f>
        <v>16.408000000000001</v>
      </c>
    </row>
    <row r="585" spans="1:25" x14ac:dyDescent="0.3">
      <c r="A585" s="5" t="s">
        <v>20</v>
      </c>
      <c r="B585" s="4">
        <v>2010</v>
      </c>
      <c r="C585" s="5" t="s">
        <v>27</v>
      </c>
      <c r="D585" s="5" t="str">
        <f>PROPER(TRIM(Table2[[#This Row],[Season]]))</f>
        <v>Rabi</v>
      </c>
      <c r="E585" s="5" t="str">
        <f>IF(Table2[[#This Row],[Season]]="",_xlfn.XLOOKUP(Table2[[#This Row],[State]],'pivot tables'!$F$3:$F$33,'pivot tables'!$G$3:$G$33),Table2[[#This Row],[Season]])</f>
        <v>Rabi</v>
      </c>
      <c r="F585" s="5" t="s">
        <v>244</v>
      </c>
      <c r="G585" s="16">
        <v>1588600</v>
      </c>
      <c r="H585" s="16">
        <f>IF(Table2[[#This Row],[Area(hectare)]]="",IFERROR(Table2[[#This Row],[Production(Tones)]]/Table2[[#This Row],[Yield blanks]],""),Table2[[#This Row],[Area(hectare)]])</f>
        <v>1588600</v>
      </c>
      <c r="I585" s="16">
        <v>5013400</v>
      </c>
      <c r="J585" s="16">
        <f>IF(Table2[[#This Row],[Production(Tones)]]="",Table2[[#This Row],[Area Blanks]]*Table2[[#This Row],[Yield]],Table2[[#This Row],[Production(Tones)]])</f>
        <v>5013400</v>
      </c>
      <c r="K585" s="13">
        <v>1107.5</v>
      </c>
      <c r="L585" s="13">
        <f>IF(Table2[[#This Row],[Annual_Rainfall(mm)]]="",_xlfn.XLOOKUP(Table2[[#This Row],[State]],'pivot tables'!$J$3:$J$32,'pivot tables'!$K$3:$K$32),Table2[[#This Row],[Annual_Rainfall(mm)]])</f>
        <v>1107.5</v>
      </c>
      <c r="M585" s="13" t="str">
        <f>Table2[[#This Row],[Crop]]&amp;Table2[[#This Row],[State]]</f>
        <v>WheatGujarat</v>
      </c>
      <c r="N585" s="13">
        <v>263882346</v>
      </c>
      <c r="O585" s="13">
        <f>IF(Table2[[#This Row],[Fertilizer(kg)]]="",_xlfn.XLOOKUP(Table2[[#This Row],[crop&amp;state]],'pivot tables'!$O$3:$O$151,'pivot tables'!$P$3:$P$151),Table2[[#This Row],[Fertilizer(kg)]])</f>
        <v>263882346</v>
      </c>
      <c r="P585" s="13">
        <v>381264</v>
      </c>
      <c r="Q585" s="13">
        <f>IF(Table2[[#This Row],[Pesticide(kg)]]="",_xlfn.XLOOKUP(Table2[[#This Row],[crop&amp;state]],'pivot tables'!$O$3:$O$151,'pivot tables'!$Q$3:$Q$151),Table2[[#This Row],[Pesticide(kg)]])</f>
        <v>381264</v>
      </c>
      <c r="R585" s="13">
        <v>3.0390000000000001</v>
      </c>
      <c r="S585" s="13">
        <f>IF(Table2[[#This Row],[Yield]]="",IFERROR(Table2[[#This Row],[Production(Tones)]]/Table2[[#This Row],[Area(hectare)]],""),Table2[[#This Row],[Yield]])</f>
        <v>3.0390000000000001</v>
      </c>
      <c r="T585" s="13">
        <v>26.765000000000001</v>
      </c>
      <c r="U585" s="13">
        <f>IF(Table2[[#This Row],[Avg_Temperature(°C)]]="",IFERROR((Table2[[#This Row],[Max_Temperature(°C)]]+Table2[[#This Row],[Min_Temperature(°C)]])/2,""),Table2[[#This Row],[Avg_Temperature(°C)]])</f>
        <v>26.765000000000001</v>
      </c>
      <c r="V585" s="13">
        <v>38.271000000000001</v>
      </c>
      <c r="W585" s="13">
        <f>IF(Table2[[#This Row],[Max_Temperature(°C)]]="",_xlfn.XLOOKUP(Table2[[#This Row],[State]],'pivot tables'!$T$2:$T$33,'pivot tables'!$V$2:$V$33),Table2[[#This Row],[Max_Temperature(°C)]])</f>
        <v>38.271000000000001</v>
      </c>
      <c r="X585" s="13">
        <v>16.408000000000001</v>
      </c>
      <c r="Y585" s="31">
        <f>IF(Table2[[#This Row],[Min_Temperature(°C)]]="",_xlfn.XLOOKUP(Table2[[#This Row],[State]],'pivot tables'!$T$2:$T$33,'pivot tables'!$W$2:$W$33),Table2[[#This Row],[Min_Temperature(°C)]])</f>
        <v>16.408000000000001</v>
      </c>
    </row>
    <row r="586" spans="1:25" x14ac:dyDescent="0.3">
      <c r="A586" s="5" t="s">
        <v>13</v>
      </c>
      <c r="B586" s="4">
        <v>2010</v>
      </c>
      <c r="C586" s="5" t="s">
        <v>49</v>
      </c>
      <c r="D586" s="5" t="str">
        <f>PROPER(TRIM(Table2[[#This Row],[Season]]))</f>
        <v>Kharif</v>
      </c>
      <c r="E586" s="5" t="str">
        <f>IF(Table2[[#This Row],[Season]]="",_xlfn.XLOOKUP(Table2[[#This Row],[State]],'pivot tables'!$F$3:$F$33,'pivot tables'!$G$3:$G$33),Table2[[#This Row],[Season]])</f>
        <v>Kharif</v>
      </c>
      <c r="F586" s="5" t="s">
        <v>258</v>
      </c>
      <c r="G586" s="16">
        <v>1243281</v>
      </c>
      <c r="H586" s="16">
        <f>IF(Table2[[#This Row],[Area(hectare)]]="",IFERROR(Table2[[#This Row],[Production(Tones)]]/Table2[[#This Row],[Yield blanks]],""),Table2[[#This Row],[Area(hectare)]])</f>
        <v>1243281</v>
      </c>
      <c r="I586" s="16">
        <v>3465000</v>
      </c>
      <c r="J586" s="16">
        <f>IF(Table2[[#This Row],[Production(Tones)]]="",Table2[[#This Row],[Area Blanks]]*Table2[[#This Row],[Yield]],Table2[[#This Row],[Production(Tones)]])</f>
        <v>3465000</v>
      </c>
      <c r="K586" s="13">
        <v>639.20000000000005</v>
      </c>
      <c r="L586" s="13">
        <f>IF(Table2[[#This Row],[Annual_Rainfall(mm)]]="",_xlfn.XLOOKUP(Table2[[#This Row],[State]],'pivot tables'!$J$3:$J$32,'pivot tables'!$K$3:$K$32),Table2[[#This Row],[Annual_Rainfall(mm)]])</f>
        <v>639.20000000000005</v>
      </c>
      <c r="M586" s="13" t="str">
        <f>Table2[[#This Row],[Crop]]&amp;Table2[[#This Row],[State]]</f>
        <v>RiceHaryana</v>
      </c>
      <c r="N586" s="13">
        <v>206521406.90000001</v>
      </c>
      <c r="O586" s="13">
        <f>IF(Table2[[#This Row],[Fertilizer(kg)]]="",_xlfn.XLOOKUP(Table2[[#This Row],[crop&amp;state]],'pivot tables'!$O$3:$O$151,'pivot tables'!$P$3:$P$151),Table2[[#This Row],[Fertilizer(kg)]])</f>
        <v>206521406.90000001</v>
      </c>
      <c r="P586" s="13">
        <v>298387.44</v>
      </c>
      <c r="Q586" s="13">
        <f>IF(Table2[[#This Row],[Pesticide(kg)]]="",_xlfn.XLOOKUP(Table2[[#This Row],[crop&amp;state]],'pivot tables'!$O$3:$O$151,'pivot tables'!$Q$3:$Q$151),Table2[[#This Row],[Pesticide(kg)]])</f>
        <v>298387.44</v>
      </c>
      <c r="R586" s="13">
        <v>2.5609999999999999</v>
      </c>
      <c r="S586" s="13">
        <f>IF(Table2[[#This Row],[Yield]]="",IFERROR(Table2[[#This Row],[Production(Tones)]]/Table2[[#This Row],[Area(hectare)]],""),Table2[[#This Row],[Yield]])</f>
        <v>2.5609999999999999</v>
      </c>
      <c r="T586" s="13">
        <v>26.097999999999999</v>
      </c>
      <c r="U586" s="13">
        <f>IF(Table2[[#This Row],[Avg_Temperature(°C)]]="",IFERROR((Table2[[#This Row],[Max_Temperature(°C)]]+Table2[[#This Row],[Min_Temperature(°C)]])/2,""),Table2[[#This Row],[Avg_Temperature(°C)]])</f>
        <v>26.097999999999999</v>
      </c>
      <c r="V586" s="13">
        <v>38.112000000000002</v>
      </c>
      <c r="W586" s="13">
        <f>IF(Table2[[#This Row],[Max_Temperature(°C)]]="",_xlfn.XLOOKUP(Table2[[#This Row],[State]],'pivot tables'!$T$2:$T$33,'pivot tables'!$V$2:$V$33),Table2[[#This Row],[Max_Temperature(°C)]])</f>
        <v>38.112000000000002</v>
      </c>
      <c r="X586" s="13">
        <v>14.27</v>
      </c>
      <c r="Y586" s="31">
        <f>IF(Table2[[#This Row],[Min_Temperature(°C)]]="",_xlfn.XLOOKUP(Table2[[#This Row],[State]],'pivot tables'!$T$2:$T$33,'pivot tables'!$W$2:$W$33),Table2[[#This Row],[Min_Temperature(°C)]])</f>
        <v>14.27</v>
      </c>
    </row>
    <row r="587" spans="1:25" x14ac:dyDescent="0.3">
      <c r="A587" s="5" t="s">
        <v>18</v>
      </c>
      <c r="B587" s="4">
        <v>2010</v>
      </c>
      <c r="C587" s="5" t="s">
        <v>705</v>
      </c>
      <c r="D587" s="5" t="str">
        <f>PROPER(TRIM(Table2[[#This Row],[Season]]))</f>
        <v>Whole Year</v>
      </c>
      <c r="E587" s="5" t="str">
        <f>IF(Table2[[#This Row],[Season]]="",_xlfn.XLOOKUP(Table2[[#This Row],[State]],'pivot tables'!$F$3:$F$33,'pivot tables'!$G$3:$G$33),Table2[[#This Row],[Season]])</f>
        <v>Whole Year</v>
      </c>
      <c r="F587" s="5" t="s">
        <v>258</v>
      </c>
      <c r="G587" s="16">
        <v>84517</v>
      </c>
      <c r="H587" s="16">
        <f>IF(Table2[[#This Row],[Area(hectare)]]="",IFERROR(Table2[[#This Row],[Production(Tones)]]/Table2[[#This Row],[Yield blanks]],""),Table2[[#This Row],[Area(hectare)]])</f>
        <v>84517</v>
      </c>
      <c r="I587" s="16">
        <v>604000</v>
      </c>
      <c r="J587" s="16">
        <f>IF(Table2[[#This Row],[Production(Tones)]]="",Table2[[#This Row],[Area Blanks]]*Table2[[#This Row],[Yield]],Table2[[#This Row],[Production(Tones)]])</f>
        <v>604000</v>
      </c>
      <c r="K587" s="13">
        <v>639.20000000000005</v>
      </c>
      <c r="L587" s="13">
        <f>IF(Table2[[#This Row],[Annual_Rainfall(mm)]]="",_xlfn.XLOOKUP(Table2[[#This Row],[State]],'pivot tables'!$J$3:$J$32,'pivot tables'!$K$3:$K$32),Table2[[#This Row],[Annual_Rainfall(mm)]])</f>
        <v>639.20000000000005</v>
      </c>
      <c r="M587" s="13" t="str">
        <f>Table2[[#This Row],[Crop]]&amp;Table2[[#This Row],[State]]</f>
        <v>SugarcaneHaryana</v>
      </c>
      <c r="N587" s="13">
        <v>14039118.869999999</v>
      </c>
      <c r="O587" s="13">
        <f>IF(Table2[[#This Row],[Fertilizer(kg)]]="",_xlfn.XLOOKUP(Table2[[#This Row],[crop&amp;state]],'pivot tables'!$O$3:$O$151,'pivot tables'!$P$3:$P$151),Table2[[#This Row],[Fertilizer(kg)]])</f>
        <v>14039118.869999999</v>
      </c>
      <c r="P587" s="13">
        <v>20284.080000000002</v>
      </c>
      <c r="Q587" s="13">
        <f>IF(Table2[[#This Row],[Pesticide(kg)]]="",_xlfn.XLOOKUP(Table2[[#This Row],[crop&amp;state]],'pivot tables'!$O$3:$O$151,'pivot tables'!$Q$3:$Q$151),Table2[[#This Row],[Pesticide(kg)]])</f>
        <v>20284.080000000002</v>
      </c>
      <c r="R587" s="13">
        <v>5.0220000000000002</v>
      </c>
      <c r="S587" s="13">
        <f>IF(Table2[[#This Row],[Yield]]="",IFERROR(Table2[[#This Row],[Production(Tones)]]/Table2[[#This Row],[Area(hectare)]],""),Table2[[#This Row],[Yield]])</f>
        <v>5.0220000000000002</v>
      </c>
      <c r="T587" s="13">
        <v>26.097999999999999</v>
      </c>
      <c r="U587" s="13">
        <f>IF(Table2[[#This Row],[Avg_Temperature(°C)]]="",IFERROR((Table2[[#This Row],[Max_Temperature(°C)]]+Table2[[#This Row],[Min_Temperature(°C)]])/2,""),Table2[[#This Row],[Avg_Temperature(°C)]])</f>
        <v>26.097999999999999</v>
      </c>
      <c r="V587" s="13">
        <v>38.112000000000002</v>
      </c>
      <c r="W587" s="13">
        <f>IF(Table2[[#This Row],[Max_Temperature(°C)]]="",_xlfn.XLOOKUP(Table2[[#This Row],[State]],'pivot tables'!$T$2:$T$33,'pivot tables'!$V$2:$V$33),Table2[[#This Row],[Max_Temperature(°C)]])</f>
        <v>38.112000000000002</v>
      </c>
      <c r="X587" s="13">
        <v>14.27</v>
      </c>
      <c r="Y587" s="31">
        <f>IF(Table2[[#This Row],[Min_Temperature(°C)]]="",_xlfn.XLOOKUP(Table2[[#This Row],[State]],'pivot tables'!$T$2:$T$33,'pivot tables'!$W$2:$W$33),Table2[[#This Row],[Min_Temperature(°C)]])</f>
        <v>14.27</v>
      </c>
    </row>
    <row r="588" spans="1:25" x14ac:dyDescent="0.3">
      <c r="A588" s="5" t="s">
        <v>31</v>
      </c>
      <c r="B588" s="4">
        <v>2010</v>
      </c>
      <c r="C588" s="5" t="s">
        <v>49</v>
      </c>
      <c r="D588" s="5" t="str">
        <f>PROPER(TRIM(Table2[[#This Row],[Season]]))</f>
        <v>Kharif</v>
      </c>
      <c r="E588" s="5" t="str">
        <f>IF(Table2[[#This Row],[Season]]="",_xlfn.XLOOKUP(Table2[[#This Row],[State]],'pivot tables'!$F$3:$F$33,'pivot tables'!$G$3:$G$33),Table2[[#This Row],[Season]])</f>
        <v>Kharif</v>
      </c>
      <c r="F588" s="5" t="s">
        <v>258</v>
      </c>
      <c r="G588" s="16">
        <v>4002</v>
      </c>
      <c r="H588" s="16">
        <f>IF(Table2[[#This Row],[Area(hectare)]]="",IFERROR(Table2[[#This Row],[Production(Tones)]]/Table2[[#This Row],[Yield blanks]],""),Table2[[#This Row],[Area(hectare)]])</f>
        <v>4002</v>
      </c>
      <c r="I588" s="16">
        <v>7400</v>
      </c>
      <c r="J588" s="16">
        <f>IF(Table2[[#This Row],[Production(Tones)]]="",Table2[[#This Row],[Area Blanks]]*Table2[[#This Row],[Yield]],Table2[[#This Row],[Production(Tones)]])</f>
        <v>7400</v>
      </c>
      <c r="K588" s="13">
        <v>639.20000000000005</v>
      </c>
      <c r="L588" s="13">
        <f>IF(Table2[[#This Row],[Annual_Rainfall(mm)]]="",_xlfn.XLOOKUP(Table2[[#This Row],[State]],'pivot tables'!$J$3:$J$32,'pivot tables'!$K$3:$K$32),Table2[[#This Row],[Annual_Rainfall(mm)]])</f>
        <v>639.20000000000005</v>
      </c>
      <c r="M588" s="13" t="str">
        <f>Table2[[#This Row],[Crop]]&amp;Table2[[#This Row],[State]]</f>
        <v>SunflowerHaryana</v>
      </c>
      <c r="N588" s="13">
        <v>664772.22</v>
      </c>
      <c r="O588" s="13">
        <f>IF(Table2[[#This Row],[Fertilizer(kg)]]="",_xlfn.XLOOKUP(Table2[[#This Row],[crop&amp;state]],'pivot tables'!$O$3:$O$151,'pivot tables'!$P$3:$P$151),Table2[[#This Row],[Fertilizer(kg)]])</f>
        <v>664772.22</v>
      </c>
      <c r="P588" s="13">
        <v>960.48</v>
      </c>
      <c r="Q588" s="13">
        <f>IF(Table2[[#This Row],[Pesticide(kg)]]="",_xlfn.XLOOKUP(Table2[[#This Row],[crop&amp;state]],'pivot tables'!$O$3:$O$151,'pivot tables'!$Q$3:$Q$151),Table2[[#This Row],[Pesticide(kg)]])</f>
        <v>960.48</v>
      </c>
      <c r="R588" s="13">
        <v>1.026</v>
      </c>
      <c r="S588" s="13">
        <f>IF(Table2[[#This Row],[Yield]]="",IFERROR(Table2[[#This Row],[Production(Tones)]]/Table2[[#This Row],[Area(hectare)]],""),Table2[[#This Row],[Yield]])</f>
        <v>1.026</v>
      </c>
      <c r="T588" s="13">
        <v>26.097999999999999</v>
      </c>
      <c r="U588" s="13">
        <f>IF(Table2[[#This Row],[Avg_Temperature(°C)]]="",IFERROR((Table2[[#This Row],[Max_Temperature(°C)]]+Table2[[#This Row],[Min_Temperature(°C)]])/2,""),Table2[[#This Row],[Avg_Temperature(°C)]])</f>
        <v>26.097999999999999</v>
      </c>
      <c r="V588" s="13">
        <v>38.112000000000002</v>
      </c>
      <c r="W588" s="13">
        <f>IF(Table2[[#This Row],[Max_Temperature(°C)]]="",_xlfn.XLOOKUP(Table2[[#This Row],[State]],'pivot tables'!$T$2:$T$33,'pivot tables'!$V$2:$V$33),Table2[[#This Row],[Max_Temperature(°C)]])</f>
        <v>38.112000000000002</v>
      </c>
      <c r="X588" s="13"/>
      <c r="Y588" s="31">
        <f>IF(Table2[[#This Row],[Min_Temperature(°C)]]="",_xlfn.XLOOKUP(Table2[[#This Row],[State]],'pivot tables'!$T$2:$T$33,'pivot tables'!$W$2:$W$33),Table2[[#This Row],[Min_Temperature(°C)]])</f>
        <v>13.90891836734694</v>
      </c>
    </row>
    <row r="589" spans="1:25" x14ac:dyDescent="0.3">
      <c r="A589" s="5" t="s">
        <v>32</v>
      </c>
      <c r="B589" s="4">
        <v>2010</v>
      </c>
      <c r="C589" s="5" t="s">
        <v>49</v>
      </c>
      <c r="D589" s="5" t="str">
        <f>PROPER(TRIM(Table2[[#This Row],[Season]]))</f>
        <v>Kharif</v>
      </c>
      <c r="E589" s="5" t="str">
        <f>IF(Table2[[#This Row],[Season]]="",_xlfn.XLOOKUP(Table2[[#This Row],[State]],'pivot tables'!$F$3:$F$33,'pivot tables'!$G$3:$G$33),Table2[[#This Row],[Season]])</f>
        <v>Kharif</v>
      </c>
      <c r="F589" s="5" t="s">
        <v>258</v>
      </c>
      <c r="G589" s="16"/>
      <c r="H589" s="16">
        <f>IF(Table2[[#This Row],[Area(hectare)]]="",IFERROR(Table2[[#This Row],[Production(Tones)]]/Table2[[#This Row],[Yield blanks]],""),Table2[[#This Row],[Area(hectare)]])</f>
        <v>1994.3019943019945</v>
      </c>
      <c r="I589" s="16">
        <v>700</v>
      </c>
      <c r="J589" s="16">
        <f>IF(Table2[[#This Row],[Production(Tones)]]="",Table2[[#This Row],[Area Blanks]]*Table2[[#This Row],[Yield]],Table2[[#This Row],[Production(Tones)]])</f>
        <v>700</v>
      </c>
      <c r="K589" s="13">
        <v>639.20000000000005</v>
      </c>
      <c r="L589" s="13">
        <f>IF(Table2[[#This Row],[Annual_Rainfall(mm)]]="",_xlfn.XLOOKUP(Table2[[#This Row],[State]],'pivot tables'!$J$3:$J$32,'pivot tables'!$K$3:$K$32),Table2[[#This Row],[Annual_Rainfall(mm)]])</f>
        <v>639.20000000000005</v>
      </c>
      <c r="M589" s="13" t="str">
        <f>Table2[[#This Row],[Crop]]&amp;Table2[[#This Row],[State]]</f>
        <v>UradHaryana</v>
      </c>
      <c r="N589" s="13">
        <v>230394.57</v>
      </c>
      <c r="O589" s="13">
        <f>IF(Table2[[#This Row],[Fertilizer(kg)]]="",_xlfn.XLOOKUP(Table2[[#This Row],[crop&amp;state]],'pivot tables'!$O$3:$O$151,'pivot tables'!$P$3:$P$151),Table2[[#This Row],[Fertilizer(kg)]])</f>
        <v>230394.57</v>
      </c>
      <c r="P589" s="13">
        <v>332.88</v>
      </c>
      <c r="Q589" s="13">
        <f>IF(Table2[[#This Row],[Pesticide(kg)]]="",_xlfn.XLOOKUP(Table2[[#This Row],[crop&amp;state]],'pivot tables'!$O$3:$O$151,'pivot tables'!$Q$3:$Q$151),Table2[[#This Row],[Pesticide(kg)]])</f>
        <v>332.88</v>
      </c>
      <c r="R589" s="13">
        <v>0.35099999999999998</v>
      </c>
      <c r="S589" s="13">
        <f>IF(Table2[[#This Row],[Yield]]="",IFERROR(Table2[[#This Row],[Production(Tones)]]/Table2[[#This Row],[Area(hectare)]],""),Table2[[#This Row],[Yield]])</f>
        <v>0.35099999999999998</v>
      </c>
      <c r="T589" s="13">
        <v>26.097999999999999</v>
      </c>
      <c r="U589" s="13">
        <f>IF(Table2[[#This Row],[Avg_Temperature(°C)]]="",IFERROR((Table2[[#This Row],[Max_Temperature(°C)]]+Table2[[#This Row],[Min_Temperature(°C)]])/2,""),Table2[[#This Row],[Avg_Temperature(°C)]])</f>
        <v>26.097999999999999</v>
      </c>
      <c r="V589" s="13">
        <v>38.112000000000002</v>
      </c>
      <c r="W589" s="13">
        <f>IF(Table2[[#This Row],[Max_Temperature(°C)]]="",_xlfn.XLOOKUP(Table2[[#This Row],[State]],'pivot tables'!$T$2:$T$33,'pivot tables'!$V$2:$V$33),Table2[[#This Row],[Max_Temperature(°C)]])</f>
        <v>38.112000000000002</v>
      </c>
      <c r="X589" s="13">
        <v>14.27</v>
      </c>
      <c r="Y589" s="31">
        <f>IF(Table2[[#This Row],[Min_Temperature(°C)]]="",_xlfn.XLOOKUP(Table2[[#This Row],[State]],'pivot tables'!$T$2:$T$33,'pivot tables'!$W$2:$W$33),Table2[[#This Row],[Min_Temperature(°C)]])</f>
        <v>14.27</v>
      </c>
    </row>
    <row r="590" spans="1:25" x14ac:dyDescent="0.3">
      <c r="A590" s="5" t="s">
        <v>20</v>
      </c>
      <c r="B590" s="4">
        <v>2010</v>
      </c>
      <c r="C590" s="5" t="s">
        <v>27</v>
      </c>
      <c r="D590" s="5" t="str">
        <f>PROPER(TRIM(Table2[[#This Row],[Season]]))</f>
        <v>Rabi</v>
      </c>
      <c r="E590" s="5" t="str">
        <f>IF(Table2[[#This Row],[Season]]="",_xlfn.XLOOKUP(Table2[[#This Row],[State]],'pivot tables'!$F$3:$F$33,'pivot tables'!$G$3:$G$33),Table2[[#This Row],[Season]])</f>
        <v>Rabi</v>
      </c>
      <c r="F590" s="5" t="s">
        <v>258</v>
      </c>
      <c r="G590" s="16">
        <v>2503963</v>
      </c>
      <c r="H590" s="16">
        <f>IF(Table2[[#This Row],[Area(hectare)]]="",IFERROR(Table2[[#This Row],[Production(Tones)]]/Table2[[#This Row],[Yield blanks]],""),Table2[[#This Row],[Area(hectare)]])</f>
        <v>2503963</v>
      </c>
      <c r="I590" s="16">
        <v>11578000</v>
      </c>
      <c r="J590" s="16">
        <f>IF(Table2[[#This Row],[Production(Tones)]]="",Table2[[#This Row],[Area Blanks]]*Table2[[#This Row],[Yield]],Table2[[#This Row],[Production(Tones)]])</f>
        <v>11578000</v>
      </c>
      <c r="K590" s="13">
        <v>639.20000000000005</v>
      </c>
      <c r="L590" s="13">
        <f>IF(Table2[[#This Row],[Annual_Rainfall(mm)]]="",_xlfn.XLOOKUP(Table2[[#This Row],[State]],'pivot tables'!$J$3:$J$32,'pivot tables'!$K$3:$K$32),Table2[[#This Row],[Annual_Rainfall(mm)]])</f>
        <v>639.20000000000005</v>
      </c>
      <c r="M590" s="13" t="str">
        <f>Table2[[#This Row],[Crop]]&amp;Table2[[#This Row],[State]]</f>
        <v>WheatHaryana</v>
      </c>
      <c r="N590" s="13">
        <v>415933293.89999998</v>
      </c>
      <c r="O590" s="13">
        <f>IF(Table2[[#This Row],[Fertilizer(kg)]]="",_xlfn.XLOOKUP(Table2[[#This Row],[crop&amp;state]],'pivot tables'!$O$3:$O$151,'pivot tables'!$P$3:$P$151),Table2[[#This Row],[Fertilizer(kg)]])</f>
        <v>415933293.89999998</v>
      </c>
      <c r="P590" s="13">
        <v>600951.12</v>
      </c>
      <c r="Q590" s="13">
        <f>IF(Table2[[#This Row],[Pesticide(kg)]]="",_xlfn.XLOOKUP(Table2[[#This Row],[crop&amp;state]],'pivot tables'!$O$3:$O$151,'pivot tables'!$Q$3:$Q$151),Table2[[#This Row],[Pesticide(kg)]])</f>
        <v>600951.12</v>
      </c>
      <c r="R590" s="13">
        <v>4.4829999999999997</v>
      </c>
      <c r="S590" s="13">
        <f>IF(Table2[[#This Row],[Yield]]="",IFERROR(Table2[[#This Row],[Production(Tones)]]/Table2[[#This Row],[Area(hectare)]],""),Table2[[#This Row],[Yield]])</f>
        <v>4.4829999999999997</v>
      </c>
      <c r="T590" s="13">
        <v>26.097999999999999</v>
      </c>
      <c r="U590" s="13">
        <f>IF(Table2[[#This Row],[Avg_Temperature(°C)]]="",IFERROR((Table2[[#This Row],[Max_Temperature(°C)]]+Table2[[#This Row],[Min_Temperature(°C)]])/2,""),Table2[[#This Row],[Avg_Temperature(°C)]])</f>
        <v>26.097999999999999</v>
      </c>
      <c r="V590" s="13">
        <v>38.112000000000002</v>
      </c>
      <c r="W590" s="13">
        <f>IF(Table2[[#This Row],[Max_Temperature(°C)]]="",_xlfn.XLOOKUP(Table2[[#This Row],[State]],'pivot tables'!$T$2:$T$33,'pivot tables'!$V$2:$V$33),Table2[[#This Row],[Max_Temperature(°C)]])</f>
        <v>38.112000000000002</v>
      </c>
      <c r="X590" s="13">
        <v>14.27</v>
      </c>
      <c r="Y590" s="31">
        <f>IF(Table2[[#This Row],[Min_Temperature(°C)]]="",_xlfn.XLOOKUP(Table2[[#This Row],[State]],'pivot tables'!$T$2:$T$33,'pivot tables'!$W$2:$W$33),Table2[[#This Row],[Min_Temperature(°C)]])</f>
        <v>14.27</v>
      </c>
    </row>
    <row r="591" spans="1:25" x14ac:dyDescent="0.3">
      <c r="A591" s="5" t="s">
        <v>22</v>
      </c>
      <c r="B591" s="4">
        <v>2010</v>
      </c>
      <c r="C591" s="5" t="s">
        <v>49</v>
      </c>
      <c r="D591" s="5" t="str">
        <f>PROPER(TRIM(Table2[[#This Row],[Season]]))</f>
        <v>Kharif</v>
      </c>
      <c r="E591" s="5" t="str">
        <f>IF(Table2[[#This Row],[Season]]="",_xlfn.XLOOKUP(Table2[[#This Row],[State]],'pivot tables'!$F$3:$F$33,'pivot tables'!$G$3:$G$33),Table2[[#This Row],[Season]])</f>
        <v>Kharif</v>
      </c>
      <c r="F591" s="5" t="s">
        <v>259</v>
      </c>
      <c r="G591" s="16">
        <v>2141</v>
      </c>
      <c r="H591" s="16">
        <f>IF(Table2[[#This Row],[Area(hectare)]]="",IFERROR(Table2[[#This Row],[Production(Tones)]]/Table2[[#This Row],[Yield blanks]],""),Table2[[#This Row],[Area(hectare)]])</f>
        <v>2141</v>
      </c>
      <c r="I591" s="16">
        <v>2082</v>
      </c>
      <c r="J591" s="16">
        <f>IF(Table2[[#This Row],[Production(Tones)]]="",Table2[[#This Row],[Area Blanks]]*Table2[[#This Row],[Yield]],Table2[[#This Row],[Production(Tones)]])</f>
        <v>2082</v>
      </c>
      <c r="K591" s="13">
        <v>1319.8</v>
      </c>
      <c r="L591" s="13">
        <f>IF(Table2[[#This Row],[Annual_Rainfall(mm)]]="",_xlfn.XLOOKUP(Table2[[#This Row],[State]],'pivot tables'!$J$3:$J$32,'pivot tables'!$K$3:$K$32),Table2[[#This Row],[Annual_Rainfall(mm)]])</f>
        <v>1319.8</v>
      </c>
      <c r="M591" s="13" t="str">
        <f>Table2[[#This Row],[Crop]]&amp;Table2[[#This Row],[State]]</f>
        <v>RagiHimachal Pradesh</v>
      </c>
      <c r="N591" s="13">
        <v>355641.51</v>
      </c>
      <c r="O591" s="13">
        <f>IF(Table2[[#This Row],[Fertilizer(kg)]]="",_xlfn.XLOOKUP(Table2[[#This Row],[crop&amp;state]],'pivot tables'!$O$3:$O$151,'pivot tables'!$P$3:$P$151),Table2[[#This Row],[Fertilizer(kg)]])</f>
        <v>355641.51</v>
      </c>
      <c r="P591" s="13">
        <v>513.84</v>
      </c>
      <c r="Q591" s="13">
        <f>IF(Table2[[#This Row],[Pesticide(kg)]]="",_xlfn.XLOOKUP(Table2[[#This Row],[crop&amp;state]],'pivot tables'!$O$3:$O$151,'pivot tables'!$Q$3:$Q$151),Table2[[#This Row],[Pesticide(kg)]])</f>
        <v>513.84</v>
      </c>
      <c r="R591" s="13">
        <v>0.76700000000000002</v>
      </c>
      <c r="S591" s="13">
        <f>IF(Table2[[#This Row],[Yield]]="",IFERROR(Table2[[#This Row],[Production(Tones)]]/Table2[[#This Row],[Area(hectare)]],""),Table2[[#This Row],[Yield]])</f>
        <v>0.76700000000000002</v>
      </c>
      <c r="T591" s="13">
        <v>21.591999999999999</v>
      </c>
      <c r="U591" s="13">
        <f>IF(Table2[[#This Row],[Avg_Temperature(°C)]]="",IFERROR((Table2[[#This Row],[Max_Temperature(°C)]]+Table2[[#This Row],[Min_Temperature(°C)]])/2,""),Table2[[#This Row],[Avg_Temperature(°C)]])</f>
        <v>21.591999999999999</v>
      </c>
      <c r="V591" s="13">
        <v>32.366999999999997</v>
      </c>
      <c r="W591" s="13">
        <f>IF(Table2[[#This Row],[Max_Temperature(°C)]]="",_xlfn.XLOOKUP(Table2[[#This Row],[State]],'pivot tables'!$T$2:$T$33,'pivot tables'!$V$2:$V$33),Table2[[#This Row],[Max_Temperature(°C)]])</f>
        <v>32.366999999999997</v>
      </c>
      <c r="X591" s="13">
        <v>12.263999999999999</v>
      </c>
      <c r="Y591" s="31">
        <f>IF(Table2[[#This Row],[Min_Temperature(°C)]]="",_xlfn.XLOOKUP(Table2[[#This Row],[State]],'pivot tables'!$T$2:$T$33,'pivot tables'!$W$2:$W$33),Table2[[#This Row],[Min_Temperature(°C)]])</f>
        <v>12.263999999999999</v>
      </c>
    </row>
    <row r="592" spans="1:25" x14ac:dyDescent="0.3">
      <c r="A592" s="5" t="s">
        <v>13</v>
      </c>
      <c r="B592" s="4">
        <v>2010</v>
      </c>
      <c r="C592" s="5" t="s">
        <v>49</v>
      </c>
      <c r="D592" s="5" t="str">
        <f>PROPER(TRIM(Table2[[#This Row],[Season]]))</f>
        <v>Kharif</v>
      </c>
      <c r="E592" s="5" t="str">
        <f>IF(Table2[[#This Row],[Season]]="",_xlfn.XLOOKUP(Table2[[#This Row],[State]],'pivot tables'!$F$3:$F$33,'pivot tables'!$G$3:$G$33),Table2[[#This Row],[Season]])</f>
        <v>Kharif</v>
      </c>
      <c r="F592" s="5" t="s">
        <v>259</v>
      </c>
      <c r="G592" s="16">
        <v>75426</v>
      </c>
      <c r="H592" s="16">
        <f>IF(Table2[[#This Row],[Area(hectare)]]="",IFERROR(Table2[[#This Row],[Production(Tones)]]/Table2[[#This Row],[Yield blanks]],""),Table2[[#This Row],[Area(hectare)]])</f>
        <v>75426</v>
      </c>
      <c r="I592" s="16">
        <v>110238</v>
      </c>
      <c r="J592" s="16">
        <f>IF(Table2[[#This Row],[Production(Tones)]]="",Table2[[#This Row],[Area Blanks]]*Table2[[#This Row],[Yield]],Table2[[#This Row],[Production(Tones)]])</f>
        <v>110238</v>
      </c>
      <c r="K592" s="13">
        <v>1319.8</v>
      </c>
      <c r="L592" s="13">
        <f>IF(Table2[[#This Row],[Annual_Rainfall(mm)]]="",_xlfn.XLOOKUP(Table2[[#This Row],[State]],'pivot tables'!$J$3:$J$32,'pivot tables'!$K$3:$K$32),Table2[[#This Row],[Annual_Rainfall(mm)]])</f>
        <v>1319.8</v>
      </c>
      <c r="M592" s="13" t="str">
        <f>Table2[[#This Row],[Crop]]&amp;Table2[[#This Row],[State]]</f>
        <v>RiceHimachal Pradesh</v>
      </c>
      <c r="N592" s="13"/>
      <c r="O592" s="13">
        <f>IF(Table2[[#This Row],[Fertilizer(kg)]]="",_xlfn.XLOOKUP(Table2[[#This Row],[crop&amp;state]],'pivot tables'!$O$3:$O$151,'pivot tables'!$P$3:$P$151),Table2[[#This Row],[Fertilizer(kg)]])</f>
        <v>11553453.946250001</v>
      </c>
      <c r="P592" s="13">
        <v>18102.240000000002</v>
      </c>
      <c r="Q592" s="13">
        <f>IF(Table2[[#This Row],[Pesticide(kg)]]="",_xlfn.XLOOKUP(Table2[[#This Row],[crop&amp;state]],'pivot tables'!$O$3:$O$151,'pivot tables'!$Q$3:$Q$151),Table2[[#This Row],[Pesticide(kg)]])</f>
        <v>18102.240000000002</v>
      </c>
      <c r="R592" s="13">
        <v>1.5620000000000001</v>
      </c>
      <c r="S592" s="13">
        <f>IF(Table2[[#This Row],[Yield]]="",IFERROR(Table2[[#This Row],[Production(Tones)]]/Table2[[#This Row],[Area(hectare)]],""),Table2[[#This Row],[Yield]])</f>
        <v>1.5620000000000001</v>
      </c>
      <c r="T592" s="13">
        <v>21.591999999999999</v>
      </c>
      <c r="U592" s="13">
        <f>IF(Table2[[#This Row],[Avg_Temperature(°C)]]="",IFERROR((Table2[[#This Row],[Max_Temperature(°C)]]+Table2[[#This Row],[Min_Temperature(°C)]])/2,""),Table2[[#This Row],[Avg_Temperature(°C)]])</f>
        <v>21.591999999999999</v>
      </c>
      <c r="V592" s="13">
        <v>32.366999999999997</v>
      </c>
      <c r="W592" s="13">
        <f>IF(Table2[[#This Row],[Max_Temperature(°C)]]="",_xlfn.XLOOKUP(Table2[[#This Row],[State]],'pivot tables'!$T$2:$T$33,'pivot tables'!$V$2:$V$33),Table2[[#This Row],[Max_Temperature(°C)]])</f>
        <v>32.366999999999997</v>
      </c>
      <c r="X592" s="13">
        <v>12.263999999999999</v>
      </c>
      <c r="Y592" s="31">
        <f>IF(Table2[[#This Row],[Min_Temperature(°C)]]="",_xlfn.XLOOKUP(Table2[[#This Row],[State]],'pivot tables'!$T$2:$T$33,'pivot tables'!$W$2:$W$33),Table2[[#This Row],[Min_Temperature(°C)]])</f>
        <v>12.263999999999999</v>
      </c>
    </row>
    <row r="593" spans="1:25" x14ac:dyDescent="0.3">
      <c r="A593" s="5" t="s">
        <v>18</v>
      </c>
      <c r="B593" s="4">
        <v>2010</v>
      </c>
      <c r="C593" s="5" t="s">
        <v>705</v>
      </c>
      <c r="D593" s="5" t="str">
        <f>PROPER(TRIM(Table2[[#This Row],[Season]]))</f>
        <v>Whole Year</v>
      </c>
      <c r="E593" s="5" t="str">
        <f>IF(Table2[[#This Row],[Season]]="",_xlfn.XLOOKUP(Table2[[#This Row],[State]],'pivot tables'!$F$3:$F$33,'pivot tables'!$G$3:$G$33),Table2[[#This Row],[Season]])</f>
        <v>Whole Year</v>
      </c>
      <c r="F593" s="5" t="s">
        <v>259</v>
      </c>
      <c r="G593" s="16">
        <v>1628</v>
      </c>
      <c r="H593" s="16">
        <f>IF(Table2[[#This Row],[Area(hectare)]]="",IFERROR(Table2[[#This Row],[Production(Tones)]]/Table2[[#This Row],[Yield blanks]],""),Table2[[#This Row],[Area(hectare)]])</f>
        <v>1628</v>
      </c>
      <c r="I593" s="16"/>
      <c r="J593" s="16">
        <f>IF(Table2[[#This Row],[Production(Tones)]]="",Table2[[#This Row],[Area Blanks]]*Table2[[#This Row],[Yield]],Table2[[#This Row],[Production(Tones)]])</f>
        <v>28034.16</v>
      </c>
      <c r="K593" s="13">
        <v>1319.8</v>
      </c>
      <c r="L593" s="13">
        <f>IF(Table2[[#This Row],[Annual_Rainfall(mm)]]="",_xlfn.XLOOKUP(Table2[[#This Row],[State]],'pivot tables'!$J$3:$J$32,'pivot tables'!$K$3:$K$32),Table2[[#This Row],[Annual_Rainfall(mm)]])</f>
        <v>1319.8</v>
      </c>
      <c r="M593" s="13" t="str">
        <f>Table2[[#This Row],[Crop]]&amp;Table2[[#This Row],[State]]</f>
        <v>SugarcaneHimachal Pradesh</v>
      </c>
      <c r="N593" s="13">
        <v>270427.08</v>
      </c>
      <c r="O593" s="13">
        <f>IF(Table2[[#This Row],[Fertilizer(kg)]]="",_xlfn.XLOOKUP(Table2[[#This Row],[crop&amp;state]],'pivot tables'!$O$3:$O$151,'pivot tables'!$P$3:$P$151),Table2[[#This Row],[Fertilizer(kg)]])</f>
        <v>270427.08</v>
      </c>
      <c r="P593" s="13">
        <v>390.72</v>
      </c>
      <c r="Q593" s="13">
        <f>IF(Table2[[#This Row],[Pesticide(kg)]]="",_xlfn.XLOOKUP(Table2[[#This Row],[crop&amp;state]],'pivot tables'!$O$3:$O$151,'pivot tables'!$Q$3:$Q$151),Table2[[#This Row],[Pesticide(kg)]])</f>
        <v>390.72</v>
      </c>
      <c r="R593" s="13">
        <v>17.22</v>
      </c>
      <c r="S593" s="13">
        <f>IF(Table2[[#This Row],[Yield]]="",IFERROR(Table2[[#This Row],[Production(Tones)]]/Table2[[#This Row],[Area(hectare)]],""),Table2[[#This Row],[Yield]])</f>
        <v>17.22</v>
      </c>
      <c r="T593" s="13">
        <v>21.591999999999999</v>
      </c>
      <c r="U593" s="13">
        <f>IF(Table2[[#This Row],[Avg_Temperature(°C)]]="",IFERROR((Table2[[#This Row],[Max_Temperature(°C)]]+Table2[[#This Row],[Min_Temperature(°C)]])/2,""),Table2[[#This Row],[Avg_Temperature(°C)]])</f>
        <v>21.591999999999999</v>
      </c>
      <c r="V593" s="13">
        <v>32.366999999999997</v>
      </c>
      <c r="W593" s="13">
        <f>IF(Table2[[#This Row],[Max_Temperature(°C)]]="",_xlfn.XLOOKUP(Table2[[#This Row],[State]],'pivot tables'!$T$2:$T$33,'pivot tables'!$V$2:$V$33),Table2[[#This Row],[Max_Temperature(°C)]])</f>
        <v>32.366999999999997</v>
      </c>
      <c r="X593" s="13">
        <v>12.263999999999999</v>
      </c>
      <c r="Y593" s="31">
        <f>IF(Table2[[#This Row],[Min_Temperature(°C)]]="",_xlfn.XLOOKUP(Table2[[#This Row],[State]],'pivot tables'!$T$2:$T$33,'pivot tables'!$W$2:$W$33),Table2[[#This Row],[Min_Temperature(°C)]])</f>
        <v>12.263999999999999</v>
      </c>
    </row>
    <row r="594" spans="1:25" x14ac:dyDescent="0.3">
      <c r="A594" s="5" t="s">
        <v>32</v>
      </c>
      <c r="B594" s="4">
        <v>2010</v>
      </c>
      <c r="C594" s="5" t="s">
        <v>49</v>
      </c>
      <c r="D594" s="5" t="str">
        <f>PROPER(TRIM(Table2[[#This Row],[Season]]))</f>
        <v>Kharif</v>
      </c>
      <c r="E594" s="5" t="str">
        <f>IF(Table2[[#This Row],[Season]]="",_xlfn.XLOOKUP(Table2[[#This Row],[State]],'pivot tables'!$F$3:$F$33,'pivot tables'!$G$3:$G$33),Table2[[#This Row],[Season]])</f>
        <v>Kharif</v>
      </c>
      <c r="F594" s="5" t="s">
        <v>259</v>
      </c>
      <c r="G594" s="16">
        <v>9616</v>
      </c>
      <c r="H594" s="16">
        <f>IF(Table2[[#This Row],[Area(hectare)]]="",IFERROR(Table2[[#This Row],[Production(Tones)]]/Table2[[#This Row],[Yield blanks]],""),Table2[[#This Row],[Area(hectare)]])</f>
        <v>9616</v>
      </c>
      <c r="I594" s="16">
        <v>4358</v>
      </c>
      <c r="J594" s="16">
        <f>IF(Table2[[#This Row],[Production(Tones)]]="",Table2[[#This Row],[Area Blanks]]*Table2[[#This Row],[Yield]],Table2[[#This Row],[Production(Tones)]])</f>
        <v>4358</v>
      </c>
      <c r="K594" s="13">
        <v>1319.8</v>
      </c>
      <c r="L594" s="13">
        <f>IF(Table2[[#This Row],[Annual_Rainfall(mm)]]="",_xlfn.XLOOKUP(Table2[[#This Row],[State]],'pivot tables'!$J$3:$J$32,'pivot tables'!$K$3:$K$32),Table2[[#This Row],[Annual_Rainfall(mm)]])</f>
        <v>1319.8</v>
      </c>
      <c r="M594" s="13" t="str">
        <f>Table2[[#This Row],[Crop]]&amp;Table2[[#This Row],[State]]</f>
        <v>UradHimachal Pradesh</v>
      </c>
      <c r="N594" s="13">
        <v>1597313.76</v>
      </c>
      <c r="O594" s="13">
        <f>IF(Table2[[#This Row],[Fertilizer(kg)]]="",_xlfn.XLOOKUP(Table2[[#This Row],[crop&amp;state]],'pivot tables'!$O$3:$O$151,'pivot tables'!$P$3:$P$151),Table2[[#This Row],[Fertilizer(kg)]])</f>
        <v>1597313.76</v>
      </c>
      <c r="P594" s="13">
        <v>2307.84</v>
      </c>
      <c r="Q594" s="13">
        <f>IF(Table2[[#This Row],[Pesticide(kg)]]="",_xlfn.XLOOKUP(Table2[[#This Row],[crop&amp;state]],'pivot tables'!$O$3:$O$151,'pivot tables'!$Q$3:$Q$151),Table2[[#This Row],[Pesticide(kg)]])</f>
        <v>2307.84</v>
      </c>
      <c r="R594" s="13">
        <v>0.57499999999999996</v>
      </c>
      <c r="S594" s="13">
        <f>IF(Table2[[#This Row],[Yield]]="",IFERROR(Table2[[#This Row],[Production(Tones)]]/Table2[[#This Row],[Area(hectare)]],""),Table2[[#This Row],[Yield]])</f>
        <v>0.57499999999999996</v>
      </c>
      <c r="T594" s="13">
        <v>21.591999999999999</v>
      </c>
      <c r="U594" s="13">
        <f>IF(Table2[[#This Row],[Avg_Temperature(°C)]]="",IFERROR((Table2[[#This Row],[Max_Temperature(°C)]]+Table2[[#This Row],[Min_Temperature(°C)]])/2,""),Table2[[#This Row],[Avg_Temperature(°C)]])</f>
        <v>21.591999999999999</v>
      </c>
      <c r="V594" s="13">
        <v>32.366999999999997</v>
      </c>
      <c r="W594" s="13">
        <f>IF(Table2[[#This Row],[Max_Temperature(°C)]]="",_xlfn.XLOOKUP(Table2[[#This Row],[State]],'pivot tables'!$T$2:$T$33,'pivot tables'!$V$2:$V$33),Table2[[#This Row],[Max_Temperature(°C)]])</f>
        <v>32.366999999999997</v>
      </c>
      <c r="X594" s="13">
        <v>12.263999999999999</v>
      </c>
      <c r="Y594" s="31">
        <f>IF(Table2[[#This Row],[Min_Temperature(°C)]]="",_xlfn.XLOOKUP(Table2[[#This Row],[State]],'pivot tables'!$T$2:$T$33,'pivot tables'!$W$2:$W$33),Table2[[#This Row],[Min_Temperature(°C)]])</f>
        <v>12.263999999999999</v>
      </c>
    </row>
    <row r="595" spans="1:25" x14ac:dyDescent="0.3">
      <c r="A595" s="5" t="s">
        <v>20</v>
      </c>
      <c r="B595" s="4">
        <v>2010</v>
      </c>
      <c r="C595" s="5" t="s">
        <v>27</v>
      </c>
      <c r="D595" s="5" t="str">
        <f>PROPER(TRIM(Table2[[#This Row],[Season]]))</f>
        <v>Rabi</v>
      </c>
      <c r="E595" s="5" t="str">
        <f>IF(Table2[[#This Row],[Season]]="",_xlfn.XLOOKUP(Table2[[#This Row],[State]],'pivot tables'!$F$3:$F$33,'pivot tables'!$G$3:$G$33),Table2[[#This Row],[Season]])</f>
        <v>Rabi</v>
      </c>
      <c r="F595" s="5" t="s">
        <v>259</v>
      </c>
      <c r="G595" s="16">
        <v>346936</v>
      </c>
      <c r="H595" s="16">
        <f>IF(Table2[[#This Row],[Area(hectare)]]="",IFERROR(Table2[[#This Row],[Production(Tones)]]/Table2[[#This Row],[Yield blanks]],""),Table2[[#This Row],[Area(hectare)]])</f>
        <v>346936</v>
      </c>
      <c r="I595" s="16">
        <v>534707</v>
      </c>
      <c r="J595" s="16">
        <f>IF(Table2[[#This Row],[Production(Tones)]]="",Table2[[#This Row],[Area Blanks]]*Table2[[#This Row],[Yield]],Table2[[#This Row],[Production(Tones)]])</f>
        <v>534707</v>
      </c>
      <c r="K595" s="13">
        <v>1319.8</v>
      </c>
      <c r="L595" s="13">
        <f>IF(Table2[[#This Row],[Annual_Rainfall(mm)]]="",_xlfn.XLOOKUP(Table2[[#This Row],[State]],'pivot tables'!$J$3:$J$32,'pivot tables'!$K$3:$K$32),Table2[[#This Row],[Annual_Rainfall(mm)]])</f>
        <v>1319.8</v>
      </c>
      <c r="M595" s="13" t="str">
        <f>Table2[[#This Row],[Crop]]&amp;Table2[[#This Row],[State]]</f>
        <v>WheatHimachal Pradesh</v>
      </c>
      <c r="N595" s="13">
        <v>57629538.960000001</v>
      </c>
      <c r="O595" s="13">
        <f>IF(Table2[[#This Row],[Fertilizer(kg)]]="",_xlfn.XLOOKUP(Table2[[#This Row],[crop&amp;state]],'pivot tables'!$O$3:$O$151,'pivot tables'!$P$3:$P$151),Table2[[#This Row],[Fertilizer(kg)]])</f>
        <v>57629538.960000001</v>
      </c>
      <c r="P595" s="13">
        <v>83264.639999999999</v>
      </c>
      <c r="Q595" s="13">
        <f>IF(Table2[[#This Row],[Pesticide(kg)]]="",_xlfn.XLOOKUP(Table2[[#This Row],[crop&amp;state]],'pivot tables'!$O$3:$O$151,'pivot tables'!$Q$3:$Q$151),Table2[[#This Row],[Pesticide(kg)]])</f>
        <v>83264.639999999999</v>
      </c>
      <c r="R595" s="13">
        <v>1.5389999999999999</v>
      </c>
      <c r="S595" s="13">
        <f>IF(Table2[[#This Row],[Yield]]="",IFERROR(Table2[[#This Row],[Production(Tones)]]/Table2[[#This Row],[Area(hectare)]],""),Table2[[#This Row],[Yield]])</f>
        <v>1.5389999999999999</v>
      </c>
      <c r="T595" s="13">
        <v>21.591999999999999</v>
      </c>
      <c r="U595" s="13">
        <f>IF(Table2[[#This Row],[Avg_Temperature(°C)]]="",IFERROR((Table2[[#This Row],[Max_Temperature(°C)]]+Table2[[#This Row],[Min_Temperature(°C)]])/2,""),Table2[[#This Row],[Avg_Temperature(°C)]])</f>
        <v>21.591999999999999</v>
      </c>
      <c r="V595" s="13">
        <v>32.366999999999997</v>
      </c>
      <c r="W595" s="13">
        <f>IF(Table2[[#This Row],[Max_Temperature(°C)]]="",_xlfn.XLOOKUP(Table2[[#This Row],[State]],'pivot tables'!$T$2:$T$33,'pivot tables'!$V$2:$V$33),Table2[[#This Row],[Max_Temperature(°C)]])</f>
        <v>32.366999999999997</v>
      </c>
      <c r="X595" s="13">
        <v>12.263999999999999</v>
      </c>
      <c r="Y595" s="31">
        <f>IF(Table2[[#This Row],[Min_Temperature(°C)]]="",_xlfn.XLOOKUP(Table2[[#This Row],[State]],'pivot tables'!$T$2:$T$33,'pivot tables'!$W$2:$W$33),Table2[[#This Row],[Min_Temperature(°C)]])</f>
        <v>12.263999999999999</v>
      </c>
    </row>
    <row r="596" spans="1:25" x14ac:dyDescent="0.3">
      <c r="A596" s="5" t="s">
        <v>22</v>
      </c>
      <c r="B596" s="4">
        <v>2010</v>
      </c>
      <c r="C596" s="5" t="s">
        <v>49</v>
      </c>
      <c r="D596" s="5" t="str">
        <f>PROPER(TRIM(Table2[[#This Row],[Season]]))</f>
        <v>Kharif</v>
      </c>
      <c r="E596" s="5" t="str">
        <f>IF(Table2[[#This Row],[Season]]="",_xlfn.XLOOKUP(Table2[[#This Row],[State]],'pivot tables'!$F$3:$F$33,'pivot tables'!$G$3:$G$33),Table2[[#This Row],[Season]])</f>
        <v>Kharif</v>
      </c>
      <c r="F596" s="5" t="s">
        <v>246</v>
      </c>
      <c r="G596" s="16" t="s">
        <v>429</v>
      </c>
      <c r="H596" s="16" t="str">
        <f>IF(Table2[[#This Row],[Area(hectare)]]="",IFERROR(Table2[[#This Row],[Production(Tones)]]/Table2[[#This Row],[Yield blanks]],""),Table2[[#This Row],[Area(hectare)]])</f>
        <v xml:space="preserve"> 283 </v>
      </c>
      <c r="I596" s="16">
        <v>87</v>
      </c>
      <c r="J596" s="16">
        <f>IF(Table2[[#This Row],[Production(Tones)]]="",Table2[[#This Row],[Area Blanks]]*Table2[[#This Row],[Yield]],Table2[[#This Row],[Production(Tones)]])</f>
        <v>87</v>
      </c>
      <c r="K596" s="13">
        <v>856.3</v>
      </c>
      <c r="L596" s="13">
        <f>IF(Table2[[#This Row],[Annual_Rainfall(mm)]]="",_xlfn.XLOOKUP(Table2[[#This Row],[State]],'pivot tables'!$J$3:$J$32,'pivot tables'!$K$3:$K$32),Table2[[#This Row],[Annual_Rainfall(mm)]])</f>
        <v>856.3</v>
      </c>
      <c r="M596" s="13" t="str">
        <f>Table2[[#This Row],[Crop]]&amp;Table2[[#This Row],[State]]</f>
        <v>RagiMadhya Pradesh</v>
      </c>
      <c r="N596" s="13">
        <v>47009.13</v>
      </c>
      <c r="O596" s="13">
        <f>IF(Table2[[#This Row],[Fertilizer(kg)]]="",_xlfn.XLOOKUP(Table2[[#This Row],[crop&amp;state]],'pivot tables'!$O$3:$O$151,'pivot tables'!$P$3:$P$151),Table2[[#This Row],[Fertilizer(kg)]])</f>
        <v>47009.13</v>
      </c>
      <c r="P596" s="13">
        <v>67.92</v>
      </c>
      <c r="Q596" s="13">
        <f>IF(Table2[[#This Row],[Pesticide(kg)]]="",_xlfn.XLOOKUP(Table2[[#This Row],[crop&amp;state]],'pivot tables'!$O$3:$O$151,'pivot tables'!$Q$3:$Q$151),Table2[[#This Row],[Pesticide(kg)]])</f>
        <v>67.92</v>
      </c>
      <c r="R596" s="13"/>
      <c r="S596" s="13">
        <f>IF(Table2[[#This Row],[Yield]]="",IFERROR(Table2[[#This Row],[Production(Tones)]]/Table2[[#This Row],[Area(hectare)]],""),Table2[[#This Row],[Yield]])</f>
        <v>0.30742049469964666</v>
      </c>
      <c r="T596" s="13">
        <v>26.396000000000001</v>
      </c>
      <c r="U596" s="13">
        <f>IF(Table2[[#This Row],[Avg_Temperature(°C)]]="",IFERROR((Table2[[#This Row],[Max_Temperature(°C)]]+Table2[[#This Row],[Min_Temperature(°C)]])/2,""),Table2[[#This Row],[Avg_Temperature(°C)]])</f>
        <v>26.396000000000001</v>
      </c>
      <c r="V596" s="13"/>
      <c r="W596" s="13">
        <f>IF(Table2[[#This Row],[Max_Temperature(°C)]]="",_xlfn.XLOOKUP(Table2[[#This Row],[State]],'pivot tables'!$T$2:$T$33,'pivot tables'!$V$2:$V$33),Table2[[#This Row],[Max_Temperature(°C)]])</f>
        <v>37.302186440677957</v>
      </c>
      <c r="X596" s="13">
        <v>15.734999999999999</v>
      </c>
      <c r="Y596" s="31">
        <f>IF(Table2[[#This Row],[Min_Temperature(°C)]]="",_xlfn.XLOOKUP(Table2[[#This Row],[State]],'pivot tables'!$T$2:$T$33,'pivot tables'!$W$2:$W$33),Table2[[#This Row],[Min_Temperature(°C)]])</f>
        <v>15.734999999999999</v>
      </c>
    </row>
    <row r="597" spans="1:25" x14ac:dyDescent="0.3">
      <c r="A597" s="5" t="s">
        <v>13</v>
      </c>
      <c r="B597" s="4">
        <v>2010</v>
      </c>
      <c r="C597" s="5" t="s">
        <v>49</v>
      </c>
      <c r="D597" s="5" t="str">
        <f>PROPER(TRIM(Table2[[#This Row],[Season]]))</f>
        <v>Kharif</v>
      </c>
      <c r="E597" s="5" t="str">
        <f>IF(Table2[[#This Row],[Season]]="",_xlfn.XLOOKUP(Table2[[#This Row],[State]],'pivot tables'!$F$3:$F$33,'pivot tables'!$G$3:$G$33),Table2[[#This Row],[Season]])</f>
        <v>Kharif</v>
      </c>
      <c r="F597" s="5" t="s">
        <v>246</v>
      </c>
      <c r="G597" s="16">
        <v>1573535</v>
      </c>
      <c r="H597" s="16">
        <f>IF(Table2[[#This Row],[Area(hectare)]]="",IFERROR(Table2[[#This Row],[Production(Tones)]]/Table2[[#This Row],[Yield blanks]],""),Table2[[#This Row],[Area(hectare)]])</f>
        <v>1573535</v>
      </c>
      <c r="I597" s="16">
        <v>1766596</v>
      </c>
      <c r="J597" s="16">
        <f>IF(Table2[[#This Row],[Production(Tones)]]="",Table2[[#This Row],[Area Blanks]]*Table2[[#This Row],[Yield]],Table2[[#This Row],[Production(Tones)]])</f>
        <v>1766596</v>
      </c>
      <c r="K597" s="13">
        <v>856.3</v>
      </c>
      <c r="L597" s="13">
        <f>IF(Table2[[#This Row],[Annual_Rainfall(mm)]]="",_xlfn.XLOOKUP(Table2[[#This Row],[State]],'pivot tables'!$J$3:$J$32,'pivot tables'!$K$3:$K$32),Table2[[#This Row],[Annual_Rainfall(mm)]])</f>
        <v>856.3</v>
      </c>
      <c r="M597" s="13" t="str">
        <f>Table2[[#This Row],[Crop]]&amp;Table2[[#This Row],[State]]</f>
        <v>RiceMadhya Pradesh</v>
      </c>
      <c r="N597" s="13">
        <v>261379898.80000001</v>
      </c>
      <c r="O597" s="13">
        <f>IF(Table2[[#This Row],[Fertilizer(kg)]]="",_xlfn.XLOOKUP(Table2[[#This Row],[crop&amp;state]],'pivot tables'!$O$3:$O$151,'pivot tables'!$P$3:$P$151),Table2[[#This Row],[Fertilizer(kg)]])</f>
        <v>261379898.80000001</v>
      </c>
      <c r="P597" s="13">
        <v>377648.4</v>
      </c>
      <c r="Q597" s="13">
        <f>IF(Table2[[#This Row],[Pesticide(kg)]]="",_xlfn.XLOOKUP(Table2[[#This Row],[crop&amp;state]],'pivot tables'!$O$3:$O$151,'pivot tables'!$Q$3:$Q$151),Table2[[#This Row],[Pesticide(kg)]])</f>
        <v>377648.4</v>
      </c>
      <c r="R597" s="13">
        <v>1.212</v>
      </c>
      <c r="S597" s="13">
        <f>IF(Table2[[#This Row],[Yield]]="",IFERROR(Table2[[#This Row],[Production(Tones)]]/Table2[[#This Row],[Area(hectare)]],""),Table2[[#This Row],[Yield]])</f>
        <v>1.212</v>
      </c>
      <c r="T597" s="13"/>
      <c r="U597" s="13">
        <f>IF(Table2[[#This Row],[Avg_Temperature(°C)]]="",IFERROR((Table2[[#This Row],[Max_Temperature(°C)]]+Table2[[#This Row],[Min_Temperature(°C)]])/2,""),Table2[[#This Row],[Avg_Temperature(°C)]])</f>
        <v>26.35</v>
      </c>
      <c r="V597" s="13">
        <v>36.965000000000003</v>
      </c>
      <c r="W597" s="13">
        <f>IF(Table2[[#This Row],[Max_Temperature(°C)]]="",_xlfn.XLOOKUP(Table2[[#This Row],[State]],'pivot tables'!$T$2:$T$33,'pivot tables'!$V$2:$V$33),Table2[[#This Row],[Max_Temperature(°C)]])</f>
        <v>36.965000000000003</v>
      </c>
      <c r="X597" s="13">
        <v>15.734999999999999</v>
      </c>
      <c r="Y597" s="31">
        <f>IF(Table2[[#This Row],[Min_Temperature(°C)]]="",_xlfn.XLOOKUP(Table2[[#This Row],[State]],'pivot tables'!$T$2:$T$33,'pivot tables'!$W$2:$W$33),Table2[[#This Row],[Min_Temperature(°C)]])</f>
        <v>15.734999999999999</v>
      </c>
    </row>
    <row r="598" spans="1:25" x14ac:dyDescent="0.3">
      <c r="A598" s="5" t="s">
        <v>18</v>
      </c>
      <c r="B598" s="4">
        <v>2010</v>
      </c>
      <c r="C598" s="5" t="s">
        <v>705</v>
      </c>
      <c r="D598" s="5" t="str">
        <f>PROPER(TRIM(Table2[[#This Row],[Season]]))</f>
        <v>Whole Year</v>
      </c>
      <c r="E598" s="5" t="str">
        <f>IF(Table2[[#This Row],[Season]]="",_xlfn.XLOOKUP(Table2[[#This Row],[State]],'pivot tables'!$F$3:$F$33,'pivot tables'!$G$3:$G$33),Table2[[#This Row],[Season]])</f>
        <v>Whole Year</v>
      </c>
      <c r="F598" s="5" t="s">
        <v>246</v>
      </c>
      <c r="G598" s="16">
        <v>48190</v>
      </c>
      <c r="H598" s="16">
        <f>IF(Table2[[#This Row],[Area(hectare)]]="",IFERROR(Table2[[#This Row],[Production(Tones)]]/Table2[[#This Row],[Yield blanks]],""),Table2[[#This Row],[Area(hectare)]])</f>
        <v>48190</v>
      </c>
      <c r="I598" s="16">
        <v>1960980</v>
      </c>
      <c r="J598" s="16">
        <f>IF(Table2[[#This Row],[Production(Tones)]]="",Table2[[#This Row],[Area Blanks]]*Table2[[#This Row],[Yield]],Table2[[#This Row],[Production(Tones)]])</f>
        <v>1960980</v>
      </c>
      <c r="K598" s="13">
        <v>856.3</v>
      </c>
      <c r="L598" s="13">
        <f>IF(Table2[[#This Row],[Annual_Rainfall(mm)]]="",_xlfn.XLOOKUP(Table2[[#This Row],[State]],'pivot tables'!$J$3:$J$32,'pivot tables'!$K$3:$K$32),Table2[[#This Row],[Annual_Rainfall(mm)]])</f>
        <v>856.3</v>
      </c>
      <c r="M598" s="13" t="str">
        <f>Table2[[#This Row],[Crop]]&amp;Table2[[#This Row],[State]]</f>
        <v>SugarcaneMadhya Pradesh</v>
      </c>
      <c r="N598" s="13">
        <v>8004840.9000000004</v>
      </c>
      <c r="O598" s="13">
        <f>IF(Table2[[#This Row],[Fertilizer(kg)]]="",_xlfn.XLOOKUP(Table2[[#This Row],[crop&amp;state]],'pivot tables'!$O$3:$O$151,'pivot tables'!$P$3:$P$151),Table2[[#This Row],[Fertilizer(kg)]])</f>
        <v>8004840.9000000004</v>
      </c>
      <c r="P598" s="13">
        <v>11565.6</v>
      </c>
      <c r="Q598" s="13">
        <f>IF(Table2[[#This Row],[Pesticide(kg)]]="",_xlfn.XLOOKUP(Table2[[#This Row],[crop&amp;state]],'pivot tables'!$O$3:$O$151,'pivot tables'!$Q$3:$Q$151),Table2[[#This Row],[Pesticide(kg)]])</f>
        <v>11565.6</v>
      </c>
      <c r="R598" s="13">
        <v>31.998000000000001</v>
      </c>
      <c r="S598" s="13">
        <f>IF(Table2[[#This Row],[Yield]]="",IFERROR(Table2[[#This Row],[Production(Tones)]]/Table2[[#This Row],[Area(hectare)]],""),Table2[[#This Row],[Yield]])</f>
        <v>31.998000000000001</v>
      </c>
      <c r="T598" s="13">
        <v>26.396000000000001</v>
      </c>
      <c r="U598" s="13">
        <f>IF(Table2[[#This Row],[Avg_Temperature(°C)]]="",IFERROR((Table2[[#This Row],[Max_Temperature(°C)]]+Table2[[#This Row],[Min_Temperature(°C)]])/2,""),Table2[[#This Row],[Avg_Temperature(°C)]])</f>
        <v>26.396000000000001</v>
      </c>
      <c r="V598" s="13">
        <v>36.965000000000003</v>
      </c>
      <c r="W598" s="13">
        <f>IF(Table2[[#This Row],[Max_Temperature(°C)]]="",_xlfn.XLOOKUP(Table2[[#This Row],[State]],'pivot tables'!$T$2:$T$33,'pivot tables'!$V$2:$V$33),Table2[[#This Row],[Max_Temperature(°C)]])</f>
        <v>36.965000000000003</v>
      </c>
      <c r="X598" s="13">
        <v>15.734999999999999</v>
      </c>
      <c r="Y598" s="31">
        <f>IF(Table2[[#This Row],[Min_Temperature(°C)]]="",_xlfn.XLOOKUP(Table2[[#This Row],[State]],'pivot tables'!$T$2:$T$33,'pivot tables'!$W$2:$W$33),Table2[[#This Row],[Min_Temperature(°C)]])</f>
        <v>15.734999999999999</v>
      </c>
    </row>
    <row r="599" spans="1:25" x14ac:dyDescent="0.3">
      <c r="A599" s="5" t="s">
        <v>31</v>
      </c>
      <c r="B599" s="4">
        <v>2010</v>
      </c>
      <c r="C599" s="5" t="s">
        <v>49</v>
      </c>
      <c r="D599" s="5" t="str">
        <f>PROPER(TRIM(Table2[[#This Row],[Season]]))</f>
        <v>Kharif</v>
      </c>
      <c r="E599" s="5" t="str">
        <f>IF(Table2[[#This Row],[Season]]="",_xlfn.XLOOKUP(Table2[[#This Row],[State]],'pivot tables'!$F$3:$F$33,'pivot tables'!$G$3:$G$33),Table2[[#This Row],[Season]])</f>
        <v>Kharif</v>
      </c>
      <c r="F599" s="5" t="s">
        <v>246</v>
      </c>
      <c r="G599" s="16">
        <v>112</v>
      </c>
      <c r="H599" s="16">
        <f>IF(Table2[[#This Row],[Area(hectare)]]="",IFERROR(Table2[[#This Row],[Production(Tones)]]/Table2[[#This Row],[Yield blanks]],""),Table2[[#This Row],[Area(hectare)]])</f>
        <v>112</v>
      </c>
      <c r="I599" s="16"/>
      <c r="J599" s="16">
        <f>IF(Table2[[#This Row],[Production(Tones)]]="",Table2[[#This Row],[Area Blanks]]*Table2[[#This Row],[Yield]],Table2[[#This Row],[Production(Tones)]])</f>
        <v>41.44</v>
      </c>
      <c r="K599" s="13">
        <v>856.3</v>
      </c>
      <c r="L599" s="13">
        <f>IF(Table2[[#This Row],[Annual_Rainfall(mm)]]="",_xlfn.XLOOKUP(Table2[[#This Row],[State]],'pivot tables'!$J$3:$J$32,'pivot tables'!$K$3:$K$32),Table2[[#This Row],[Annual_Rainfall(mm)]])</f>
        <v>856.3</v>
      </c>
      <c r="M599" s="13" t="str">
        <f>Table2[[#This Row],[Crop]]&amp;Table2[[#This Row],[State]]</f>
        <v>SunflowerMadhya Pradesh</v>
      </c>
      <c r="N599" s="13">
        <v>18604.32</v>
      </c>
      <c r="O599" s="13">
        <f>IF(Table2[[#This Row],[Fertilizer(kg)]]="",_xlfn.XLOOKUP(Table2[[#This Row],[crop&amp;state]],'pivot tables'!$O$3:$O$151,'pivot tables'!$P$3:$P$151),Table2[[#This Row],[Fertilizer(kg)]])</f>
        <v>18604.32</v>
      </c>
      <c r="P599" s="13">
        <v>26.88</v>
      </c>
      <c r="Q599" s="13">
        <f>IF(Table2[[#This Row],[Pesticide(kg)]]="",_xlfn.XLOOKUP(Table2[[#This Row],[crop&amp;state]],'pivot tables'!$O$3:$O$151,'pivot tables'!$Q$3:$Q$151),Table2[[#This Row],[Pesticide(kg)]])</f>
        <v>26.88</v>
      </c>
      <c r="R599" s="13">
        <v>0.37</v>
      </c>
      <c r="S599" s="13">
        <f>IF(Table2[[#This Row],[Yield]]="",IFERROR(Table2[[#This Row],[Production(Tones)]]/Table2[[#This Row],[Area(hectare)]],""),Table2[[#This Row],[Yield]])</f>
        <v>0.37</v>
      </c>
      <c r="T599" s="13">
        <v>26.396000000000001</v>
      </c>
      <c r="U599" s="13">
        <f>IF(Table2[[#This Row],[Avg_Temperature(°C)]]="",IFERROR((Table2[[#This Row],[Max_Temperature(°C)]]+Table2[[#This Row],[Min_Temperature(°C)]])/2,""),Table2[[#This Row],[Avg_Temperature(°C)]])</f>
        <v>26.396000000000001</v>
      </c>
      <c r="V599" s="13">
        <v>36.965000000000003</v>
      </c>
      <c r="W599" s="13">
        <f>IF(Table2[[#This Row],[Max_Temperature(°C)]]="",_xlfn.XLOOKUP(Table2[[#This Row],[State]],'pivot tables'!$T$2:$T$33,'pivot tables'!$V$2:$V$33),Table2[[#This Row],[Max_Temperature(°C)]])</f>
        <v>36.965000000000003</v>
      </c>
      <c r="X599" s="13">
        <v>15.734999999999999</v>
      </c>
      <c r="Y599" s="31">
        <f>IF(Table2[[#This Row],[Min_Temperature(°C)]]="",_xlfn.XLOOKUP(Table2[[#This Row],[State]],'pivot tables'!$T$2:$T$33,'pivot tables'!$W$2:$W$33),Table2[[#This Row],[Min_Temperature(°C)]])</f>
        <v>15.734999999999999</v>
      </c>
    </row>
    <row r="600" spans="1:25" x14ac:dyDescent="0.3">
      <c r="A600" s="5" t="s">
        <v>32</v>
      </c>
      <c r="B600" s="4">
        <v>2010</v>
      </c>
      <c r="C600" s="5" t="s">
        <v>49</v>
      </c>
      <c r="D600" s="5" t="str">
        <f>PROPER(TRIM(Table2[[#This Row],[Season]]))</f>
        <v>Kharif</v>
      </c>
      <c r="E600" s="5" t="str">
        <f>IF(Table2[[#This Row],[Season]]="",_xlfn.XLOOKUP(Table2[[#This Row],[State]],'pivot tables'!$F$3:$F$33,'pivot tables'!$G$3:$G$33),Table2[[#This Row],[Season]])</f>
        <v>Kharif</v>
      </c>
      <c r="F600" s="5" t="s">
        <v>246</v>
      </c>
      <c r="G600" s="16">
        <v>555055</v>
      </c>
      <c r="H600" s="16">
        <f>IF(Table2[[#This Row],[Area(hectare)]]="",IFERROR(Table2[[#This Row],[Production(Tones)]]/Table2[[#This Row],[Yield blanks]],""),Table2[[#This Row],[Area(hectare)]])</f>
        <v>555055</v>
      </c>
      <c r="I600" s="16">
        <v>213739</v>
      </c>
      <c r="J600" s="16">
        <f>IF(Table2[[#This Row],[Production(Tones)]]="",Table2[[#This Row],[Area Blanks]]*Table2[[#This Row],[Yield]],Table2[[#This Row],[Production(Tones)]])</f>
        <v>213739</v>
      </c>
      <c r="K600" s="13">
        <v>856.3</v>
      </c>
      <c r="L600" s="13">
        <f>IF(Table2[[#This Row],[Annual_Rainfall(mm)]]="",_xlfn.XLOOKUP(Table2[[#This Row],[State]],'pivot tables'!$J$3:$J$32,'pivot tables'!$K$3:$K$32),Table2[[#This Row],[Annual_Rainfall(mm)]])</f>
        <v>856.3</v>
      </c>
      <c r="M600" s="13" t="str">
        <f>Table2[[#This Row],[Crop]]&amp;Table2[[#This Row],[State]]</f>
        <v>UradMadhya Pradesh</v>
      </c>
      <c r="N600" s="13">
        <v>92200186.049999997</v>
      </c>
      <c r="O600" s="13">
        <f>IF(Table2[[#This Row],[Fertilizer(kg)]]="",_xlfn.XLOOKUP(Table2[[#This Row],[crop&amp;state]],'pivot tables'!$O$3:$O$151,'pivot tables'!$P$3:$P$151),Table2[[#This Row],[Fertilizer(kg)]])</f>
        <v>92200186.049999997</v>
      </c>
      <c r="P600" s="13">
        <v>133213.20000000001</v>
      </c>
      <c r="Q600" s="13">
        <f>IF(Table2[[#This Row],[Pesticide(kg)]]="",_xlfn.XLOOKUP(Table2[[#This Row],[crop&amp;state]],'pivot tables'!$O$3:$O$151,'pivot tables'!$Q$3:$Q$151),Table2[[#This Row],[Pesticide(kg)]])</f>
        <v>133213.20000000001</v>
      </c>
      <c r="R600" s="13">
        <v>0.375</v>
      </c>
      <c r="S600" s="13">
        <f>IF(Table2[[#This Row],[Yield]]="",IFERROR(Table2[[#This Row],[Production(Tones)]]/Table2[[#This Row],[Area(hectare)]],""),Table2[[#This Row],[Yield]])</f>
        <v>0.375</v>
      </c>
      <c r="T600" s="13">
        <v>26.396000000000001</v>
      </c>
      <c r="U600" s="13">
        <f>IF(Table2[[#This Row],[Avg_Temperature(°C)]]="",IFERROR((Table2[[#This Row],[Max_Temperature(°C)]]+Table2[[#This Row],[Min_Temperature(°C)]])/2,""),Table2[[#This Row],[Avg_Temperature(°C)]])</f>
        <v>26.396000000000001</v>
      </c>
      <c r="V600" s="13">
        <v>36.965000000000003</v>
      </c>
      <c r="W600" s="13">
        <f>IF(Table2[[#This Row],[Max_Temperature(°C)]]="",_xlfn.XLOOKUP(Table2[[#This Row],[State]],'pivot tables'!$T$2:$T$33,'pivot tables'!$V$2:$V$33),Table2[[#This Row],[Max_Temperature(°C)]])</f>
        <v>36.965000000000003</v>
      </c>
      <c r="X600" s="13">
        <v>15.734999999999999</v>
      </c>
      <c r="Y600" s="31">
        <f>IF(Table2[[#This Row],[Min_Temperature(°C)]]="",_xlfn.XLOOKUP(Table2[[#This Row],[State]],'pivot tables'!$T$2:$T$33,'pivot tables'!$W$2:$W$33),Table2[[#This Row],[Min_Temperature(°C)]])</f>
        <v>15.734999999999999</v>
      </c>
    </row>
    <row r="601" spans="1:25" x14ac:dyDescent="0.3">
      <c r="A601" s="5" t="s">
        <v>32</v>
      </c>
      <c r="B601" s="4">
        <v>2010</v>
      </c>
      <c r="C601" s="5" t="s">
        <v>27</v>
      </c>
      <c r="D601" s="5" t="str">
        <f>PROPER(TRIM(Table2[[#This Row],[Season]]))</f>
        <v>Rabi</v>
      </c>
      <c r="E601" s="5" t="str">
        <f>IF(Table2[[#This Row],[Season]]="",_xlfn.XLOOKUP(Table2[[#This Row],[State]],'pivot tables'!$F$3:$F$33,'pivot tables'!$G$3:$G$33),Table2[[#This Row],[Season]])</f>
        <v>Rabi</v>
      </c>
      <c r="F601" s="5" t="s">
        <v>246</v>
      </c>
      <c r="G601" s="16">
        <v>5393</v>
      </c>
      <c r="H601" s="16">
        <f>IF(Table2[[#This Row],[Area(hectare)]]="",IFERROR(Table2[[#This Row],[Production(Tones)]]/Table2[[#This Row],[Yield blanks]],""),Table2[[#This Row],[Area(hectare)]])</f>
        <v>5393</v>
      </c>
      <c r="I601" s="16">
        <v>2090</v>
      </c>
      <c r="J601" s="16">
        <f>IF(Table2[[#This Row],[Production(Tones)]]="",Table2[[#This Row],[Area Blanks]]*Table2[[#This Row],[Yield]],Table2[[#This Row],[Production(Tones)]])</f>
        <v>2090</v>
      </c>
      <c r="K601" s="13">
        <v>856.3</v>
      </c>
      <c r="L601" s="13">
        <f>IF(Table2[[#This Row],[Annual_Rainfall(mm)]]="",_xlfn.XLOOKUP(Table2[[#This Row],[State]],'pivot tables'!$J$3:$J$32,'pivot tables'!$K$3:$K$32),Table2[[#This Row],[Annual_Rainfall(mm)]])</f>
        <v>856.3</v>
      </c>
      <c r="M601" s="13" t="str">
        <f>Table2[[#This Row],[Crop]]&amp;Table2[[#This Row],[State]]</f>
        <v>UradMadhya Pradesh</v>
      </c>
      <c r="N601" s="13">
        <v>895831.23</v>
      </c>
      <c r="O601" s="13">
        <f>IF(Table2[[#This Row],[Fertilizer(kg)]]="",_xlfn.XLOOKUP(Table2[[#This Row],[crop&amp;state]],'pivot tables'!$O$3:$O$151,'pivot tables'!$P$3:$P$151),Table2[[#This Row],[Fertilizer(kg)]])</f>
        <v>895831.23</v>
      </c>
      <c r="P601" s="13">
        <v>1294.32</v>
      </c>
      <c r="Q601" s="13">
        <f>IF(Table2[[#This Row],[Pesticide(kg)]]="",_xlfn.XLOOKUP(Table2[[#This Row],[crop&amp;state]],'pivot tables'!$O$3:$O$151,'pivot tables'!$Q$3:$Q$151),Table2[[#This Row],[Pesticide(kg)]])</f>
        <v>1294.32</v>
      </c>
      <c r="R601" s="13">
        <v>0.22800000000000001</v>
      </c>
      <c r="S601" s="13">
        <f>IF(Table2[[#This Row],[Yield]]="",IFERROR(Table2[[#This Row],[Production(Tones)]]/Table2[[#This Row],[Area(hectare)]],""),Table2[[#This Row],[Yield]])</f>
        <v>0.22800000000000001</v>
      </c>
      <c r="T601" s="13">
        <v>26.396000000000001</v>
      </c>
      <c r="U601" s="13">
        <f>IF(Table2[[#This Row],[Avg_Temperature(°C)]]="",IFERROR((Table2[[#This Row],[Max_Temperature(°C)]]+Table2[[#This Row],[Min_Temperature(°C)]])/2,""),Table2[[#This Row],[Avg_Temperature(°C)]])</f>
        <v>26.396000000000001</v>
      </c>
      <c r="V601" s="13">
        <v>36.965000000000003</v>
      </c>
      <c r="W601" s="13">
        <f>IF(Table2[[#This Row],[Max_Temperature(°C)]]="",_xlfn.XLOOKUP(Table2[[#This Row],[State]],'pivot tables'!$T$2:$T$33,'pivot tables'!$V$2:$V$33),Table2[[#This Row],[Max_Temperature(°C)]])</f>
        <v>36.965000000000003</v>
      </c>
      <c r="X601" s="13">
        <v>15.734999999999999</v>
      </c>
      <c r="Y601" s="31">
        <f>IF(Table2[[#This Row],[Min_Temperature(°C)]]="",_xlfn.XLOOKUP(Table2[[#This Row],[State]],'pivot tables'!$T$2:$T$33,'pivot tables'!$W$2:$W$33),Table2[[#This Row],[Min_Temperature(°C)]])</f>
        <v>15.734999999999999</v>
      </c>
    </row>
    <row r="602" spans="1:25" x14ac:dyDescent="0.3">
      <c r="A602" s="5" t="s">
        <v>20</v>
      </c>
      <c r="B602" s="4">
        <v>2010</v>
      </c>
      <c r="C602" s="5" t="s">
        <v>27</v>
      </c>
      <c r="D602" s="5" t="str">
        <f>PROPER(TRIM(Table2[[#This Row],[Season]]))</f>
        <v>Rabi</v>
      </c>
      <c r="E602" s="5" t="str">
        <f>IF(Table2[[#This Row],[Season]]="",_xlfn.XLOOKUP(Table2[[#This Row],[State]],'pivot tables'!$F$3:$F$33,'pivot tables'!$G$3:$G$33),Table2[[#This Row],[Season]])</f>
        <v>Rabi</v>
      </c>
      <c r="F602" s="5" t="s">
        <v>246</v>
      </c>
      <c r="G602" s="16">
        <v>4633125</v>
      </c>
      <c r="H602" s="16">
        <f>IF(Table2[[#This Row],[Area(hectare)]]="",IFERROR(Table2[[#This Row],[Production(Tones)]]/Table2[[#This Row],[Yield blanks]],""),Table2[[#This Row],[Area(hectare)]])</f>
        <v>4633125</v>
      </c>
      <c r="I602" s="16">
        <v>9219781</v>
      </c>
      <c r="J602" s="16">
        <f>IF(Table2[[#This Row],[Production(Tones)]]="",Table2[[#This Row],[Area Blanks]]*Table2[[#This Row],[Yield]],Table2[[#This Row],[Production(Tones)]])</f>
        <v>9219781</v>
      </c>
      <c r="K602" s="13">
        <v>856.3</v>
      </c>
      <c r="L602" s="13">
        <f>IF(Table2[[#This Row],[Annual_Rainfall(mm)]]="",_xlfn.XLOOKUP(Table2[[#This Row],[State]],'pivot tables'!$J$3:$J$32,'pivot tables'!$K$3:$K$32),Table2[[#This Row],[Annual_Rainfall(mm)]])</f>
        <v>856.3</v>
      </c>
      <c r="M602" s="13" t="str">
        <f>Table2[[#This Row],[Crop]]&amp;Table2[[#This Row],[State]]</f>
        <v>WheatMadhya Pradesh</v>
      </c>
      <c r="N602" s="13">
        <v>769608393.70000005</v>
      </c>
      <c r="O602" s="13">
        <f>IF(Table2[[#This Row],[Fertilizer(kg)]]="",_xlfn.XLOOKUP(Table2[[#This Row],[crop&amp;state]],'pivot tables'!$O$3:$O$151,'pivot tables'!$P$3:$P$151),Table2[[#This Row],[Fertilizer(kg)]])</f>
        <v>769608393.70000005</v>
      </c>
      <c r="P602" s="13">
        <v>1111950</v>
      </c>
      <c r="Q602" s="13">
        <f>IF(Table2[[#This Row],[Pesticide(kg)]]="",_xlfn.XLOOKUP(Table2[[#This Row],[crop&amp;state]],'pivot tables'!$O$3:$O$151,'pivot tables'!$Q$3:$Q$151),Table2[[#This Row],[Pesticide(kg)]])</f>
        <v>1111950</v>
      </c>
      <c r="R602" s="13">
        <v>1.8740000000000001</v>
      </c>
      <c r="S602" s="13">
        <f>IF(Table2[[#This Row],[Yield]]="",IFERROR(Table2[[#This Row],[Production(Tones)]]/Table2[[#This Row],[Area(hectare)]],""),Table2[[#This Row],[Yield]])</f>
        <v>1.8740000000000001</v>
      </c>
      <c r="T602" s="13">
        <v>26.396000000000001</v>
      </c>
      <c r="U602" s="13">
        <f>IF(Table2[[#This Row],[Avg_Temperature(°C)]]="",IFERROR((Table2[[#This Row],[Max_Temperature(°C)]]+Table2[[#This Row],[Min_Temperature(°C)]])/2,""),Table2[[#This Row],[Avg_Temperature(°C)]])</f>
        <v>26.396000000000001</v>
      </c>
      <c r="V602" s="13">
        <v>36.965000000000003</v>
      </c>
      <c r="W602" s="13">
        <f>IF(Table2[[#This Row],[Max_Temperature(°C)]]="",_xlfn.XLOOKUP(Table2[[#This Row],[State]],'pivot tables'!$T$2:$T$33,'pivot tables'!$V$2:$V$33),Table2[[#This Row],[Max_Temperature(°C)]])</f>
        <v>36.965000000000003</v>
      </c>
      <c r="X602" s="13" t="s">
        <v>430</v>
      </c>
      <c r="Y602" s="31" t="str">
        <f>IF(Table2[[#This Row],[Min_Temperature(°C)]]="",_xlfn.XLOOKUP(Table2[[#This Row],[State]],'pivot tables'!$T$2:$T$33,'pivot tables'!$W$2:$W$33),Table2[[#This Row],[Min_Temperature(°C)]])</f>
        <v xml:space="preserve"> 15.735 </v>
      </c>
    </row>
    <row r="603" spans="1:25" x14ac:dyDescent="0.3">
      <c r="A603" s="5" t="s">
        <v>22</v>
      </c>
      <c r="B603" s="4">
        <v>2010</v>
      </c>
      <c r="C603" s="5" t="s">
        <v>49</v>
      </c>
      <c r="D603" s="5" t="str">
        <f>PROPER(TRIM(Table2[[#This Row],[Season]]))</f>
        <v>Kharif</v>
      </c>
      <c r="E603" s="5" t="str">
        <f>IF(Table2[[#This Row],[Season]]="",_xlfn.XLOOKUP(Table2[[#This Row],[State]],'pivot tables'!$F$3:$F$33,'pivot tables'!$G$3:$G$33),Table2[[#This Row],[Season]])</f>
        <v>Kharif</v>
      </c>
      <c r="F603" s="5" t="s">
        <v>248</v>
      </c>
      <c r="G603" s="16">
        <v>120000</v>
      </c>
      <c r="H603" s="16">
        <f>IF(Table2[[#This Row],[Area(hectare)]]="",IFERROR(Table2[[#This Row],[Production(Tones)]]/Table2[[#This Row],[Yield blanks]],""),Table2[[#This Row],[Area(hectare)]])</f>
        <v>120000</v>
      </c>
      <c r="I603" s="16">
        <v>117500</v>
      </c>
      <c r="J603" s="16">
        <f>IF(Table2[[#This Row],[Production(Tones)]]="",Table2[[#This Row],[Area Blanks]]*Table2[[#This Row],[Yield]],Table2[[#This Row],[Production(Tones)]])</f>
        <v>117500</v>
      </c>
      <c r="K603" s="13">
        <v>1389</v>
      </c>
      <c r="L603" s="13">
        <f>IF(Table2[[#This Row],[Annual_Rainfall(mm)]]="",_xlfn.XLOOKUP(Table2[[#This Row],[State]],'pivot tables'!$J$3:$J$32,'pivot tables'!$K$3:$K$32),Table2[[#This Row],[Annual_Rainfall(mm)]])</f>
        <v>1389</v>
      </c>
      <c r="M603" s="13" t="str">
        <f>Table2[[#This Row],[Crop]]&amp;Table2[[#This Row],[State]]</f>
        <v>RagiMaharashtra</v>
      </c>
      <c r="N603" s="13">
        <v>19933200</v>
      </c>
      <c r="O603" s="13">
        <f>IF(Table2[[#This Row],[Fertilizer(kg)]]="",_xlfn.XLOOKUP(Table2[[#This Row],[crop&amp;state]],'pivot tables'!$O$3:$O$151,'pivot tables'!$P$3:$P$151),Table2[[#This Row],[Fertilizer(kg)]])</f>
        <v>19933200</v>
      </c>
      <c r="P603" s="13">
        <v>28800</v>
      </c>
      <c r="Q603" s="13">
        <f>IF(Table2[[#This Row],[Pesticide(kg)]]="",_xlfn.XLOOKUP(Table2[[#This Row],[crop&amp;state]],'pivot tables'!$O$3:$O$151,'pivot tables'!$Q$3:$Q$151),Table2[[#This Row],[Pesticide(kg)]])</f>
        <v>28800</v>
      </c>
      <c r="R603" s="13">
        <v>1.044</v>
      </c>
      <c r="S603" s="13">
        <f>IF(Table2[[#This Row],[Yield]]="",IFERROR(Table2[[#This Row],[Production(Tones)]]/Table2[[#This Row],[Area(hectare)]],""),Table2[[#This Row],[Yield]])</f>
        <v>1.044</v>
      </c>
      <c r="T603" s="13">
        <v>25.832000000000001</v>
      </c>
      <c r="U603" s="13">
        <f>IF(Table2[[#This Row],[Avg_Temperature(°C)]]="",IFERROR((Table2[[#This Row],[Max_Temperature(°C)]]+Table2[[#This Row],[Min_Temperature(°C)]])/2,""),Table2[[#This Row],[Avg_Temperature(°C)]])</f>
        <v>25.832000000000001</v>
      </c>
      <c r="V603" s="13">
        <v>35.619999999999997</v>
      </c>
      <c r="W603" s="13">
        <f>IF(Table2[[#This Row],[Max_Temperature(°C)]]="",_xlfn.XLOOKUP(Table2[[#This Row],[State]],'pivot tables'!$T$2:$T$33,'pivot tables'!$V$2:$V$33),Table2[[#This Row],[Max_Temperature(°C)]])</f>
        <v>35.619999999999997</v>
      </c>
      <c r="X603" s="13">
        <v>16.388999999999999</v>
      </c>
      <c r="Y603" s="31">
        <f>IF(Table2[[#This Row],[Min_Temperature(°C)]]="",_xlfn.XLOOKUP(Table2[[#This Row],[State]],'pivot tables'!$T$2:$T$33,'pivot tables'!$W$2:$W$33),Table2[[#This Row],[Min_Temperature(°C)]])</f>
        <v>16.388999999999999</v>
      </c>
    </row>
    <row r="604" spans="1:25" x14ac:dyDescent="0.3">
      <c r="A604" s="5" t="s">
        <v>13</v>
      </c>
      <c r="B604" s="4">
        <v>2010</v>
      </c>
      <c r="C604" s="5" t="s">
        <v>49</v>
      </c>
      <c r="D604" s="5" t="str">
        <f>PROPER(TRIM(Table2[[#This Row],[Season]]))</f>
        <v>Kharif</v>
      </c>
      <c r="E604" s="5" t="str">
        <f>IF(Table2[[#This Row],[Season]]="",_xlfn.XLOOKUP(Table2[[#This Row],[State]],'pivot tables'!$F$3:$F$33,'pivot tables'!$G$3:$G$33),Table2[[#This Row],[Season]])</f>
        <v>Kharif</v>
      </c>
      <c r="F604" s="5" t="s">
        <v>248</v>
      </c>
      <c r="G604" s="16">
        <v>1486200</v>
      </c>
      <c r="H604" s="16">
        <f>IF(Table2[[#This Row],[Area(hectare)]]="",IFERROR(Table2[[#This Row],[Production(Tones)]]/Table2[[#This Row],[Yield blanks]],""),Table2[[#This Row],[Area(hectare)]])</f>
        <v>1486200</v>
      </c>
      <c r="I604" s="16">
        <v>2625100</v>
      </c>
      <c r="J604" s="16">
        <f>IF(Table2[[#This Row],[Production(Tones)]]="",Table2[[#This Row],[Area Blanks]]*Table2[[#This Row],[Yield]],Table2[[#This Row],[Production(Tones)]])</f>
        <v>2625100</v>
      </c>
      <c r="K604" s="13">
        <v>1389</v>
      </c>
      <c r="L604" s="13">
        <f>IF(Table2[[#This Row],[Annual_Rainfall(mm)]]="",_xlfn.XLOOKUP(Table2[[#This Row],[State]],'pivot tables'!$J$3:$J$32,'pivot tables'!$K$3:$K$32),Table2[[#This Row],[Annual_Rainfall(mm)]])</f>
        <v>1389</v>
      </c>
      <c r="M604" s="13" t="str">
        <f>Table2[[#This Row],[Crop]]&amp;Table2[[#This Row],[State]]</f>
        <v>RiceMaharashtra</v>
      </c>
      <c r="N604" s="13">
        <v>246872682</v>
      </c>
      <c r="O604" s="13">
        <f>IF(Table2[[#This Row],[Fertilizer(kg)]]="",_xlfn.XLOOKUP(Table2[[#This Row],[crop&amp;state]],'pivot tables'!$O$3:$O$151,'pivot tables'!$P$3:$P$151),Table2[[#This Row],[Fertilizer(kg)]])</f>
        <v>246872682</v>
      </c>
      <c r="P604" s="13">
        <v>356688</v>
      </c>
      <c r="Q604" s="13">
        <f>IF(Table2[[#This Row],[Pesticide(kg)]]="",_xlfn.XLOOKUP(Table2[[#This Row],[crop&amp;state]],'pivot tables'!$O$3:$O$151,'pivot tables'!$Q$3:$Q$151),Table2[[#This Row],[Pesticide(kg)]])</f>
        <v>356688</v>
      </c>
      <c r="R604" s="13">
        <v>1.3120000000000001</v>
      </c>
      <c r="S604" s="13">
        <f>IF(Table2[[#This Row],[Yield]]="",IFERROR(Table2[[#This Row],[Production(Tones)]]/Table2[[#This Row],[Area(hectare)]],""),Table2[[#This Row],[Yield]])</f>
        <v>1.3120000000000001</v>
      </c>
      <c r="T604" s="13">
        <v>25.832000000000001</v>
      </c>
      <c r="U604" s="13">
        <f>IF(Table2[[#This Row],[Avg_Temperature(°C)]]="",IFERROR((Table2[[#This Row],[Max_Temperature(°C)]]+Table2[[#This Row],[Min_Temperature(°C)]])/2,""),Table2[[#This Row],[Avg_Temperature(°C)]])</f>
        <v>25.832000000000001</v>
      </c>
      <c r="V604" s="13">
        <v>35.619999999999997</v>
      </c>
      <c r="W604" s="13">
        <f>IF(Table2[[#This Row],[Max_Temperature(°C)]]="",_xlfn.XLOOKUP(Table2[[#This Row],[State]],'pivot tables'!$T$2:$T$33,'pivot tables'!$V$2:$V$33),Table2[[#This Row],[Max_Temperature(°C)]])</f>
        <v>35.619999999999997</v>
      </c>
      <c r="X604" s="13">
        <v>16.388999999999999</v>
      </c>
      <c r="Y604" s="31">
        <f>IF(Table2[[#This Row],[Min_Temperature(°C)]]="",_xlfn.XLOOKUP(Table2[[#This Row],[State]],'pivot tables'!$T$2:$T$33,'pivot tables'!$W$2:$W$33),Table2[[#This Row],[Min_Temperature(°C)]])</f>
        <v>16.388999999999999</v>
      </c>
    </row>
    <row r="605" spans="1:25" x14ac:dyDescent="0.3">
      <c r="A605" s="5" t="s">
        <v>13</v>
      </c>
      <c r="B605" s="4">
        <v>2010</v>
      </c>
      <c r="C605" s="5" t="s">
        <v>120</v>
      </c>
      <c r="D605" s="5" t="str">
        <f>PROPER(TRIM(Table2[[#This Row],[Season]]))</f>
        <v>Summer</v>
      </c>
      <c r="E605" s="5" t="str">
        <f>IF(Table2[[#This Row],[Season]]="",_xlfn.XLOOKUP(Table2[[#This Row],[State]],'pivot tables'!$F$3:$F$33,'pivot tables'!$G$3:$G$33),Table2[[#This Row],[Season]])</f>
        <v>Summer</v>
      </c>
      <c r="F605" s="5" t="s">
        <v>248</v>
      </c>
      <c r="G605" s="16">
        <v>29500</v>
      </c>
      <c r="H605" s="16">
        <f>IF(Table2[[#This Row],[Area(hectare)]]="",IFERROR(Table2[[#This Row],[Production(Tones)]]/Table2[[#This Row],[Yield blanks]],""),Table2[[#This Row],[Area(hectare)]])</f>
        <v>29500</v>
      </c>
      <c r="I605" s="16">
        <v>65800</v>
      </c>
      <c r="J605" s="16">
        <f>IF(Table2[[#This Row],[Production(Tones)]]="",Table2[[#This Row],[Area Blanks]]*Table2[[#This Row],[Yield]],Table2[[#This Row],[Production(Tones)]])</f>
        <v>65800</v>
      </c>
      <c r="K605" s="13"/>
      <c r="L605" s="13">
        <f>IF(Table2[[#This Row],[Annual_Rainfall(mm)]]="",_xlfn.XLOOKUP(Table2[[#This Row],[State]],'pivot tables'!$J$3:$J$32,'pivot tables'!$K$3:$K$32),Table2[[#This Row],[Annual_Rainfall(mm)]])</f>
        <v>1357.1343604651165</v>
      </c>
      <c r="M605" s="13" t="str">
        <f>Table2[[#This Row],[Crop]]&amp;Table2[[#This Row],[State]]</f>
        <v>RiceMaharashtra</v>
      </c>
      <c r="N605" s="13">
        <v>4900245</v>
      </c>
      <c r="O605" s="13">
        <f>IF(Table2[[#This Row],[Fertilizer(kg)]]="",_xlfn.XLOOKUP(Table2[[#This Row],[crop&amp;state]],'pivot tables'!$O$3:$O$151,'pivot tables'!$P$3:$P$151),Table2[[#This Row],[Fertilizer(kg)]])</f>
        <v>4900245</v>
      </c>
      <c r="P605" s="13">
        <v>7080</v>
      </c>
      <c r="Q605" s="13">
        <f>IF(Table2[[#This Row],[Pesticide(kg)]]="",_xlfn.XLOOKUP(Table2[[#This Row],[crop&amp;state]],'pivot tables'!$O$3:$O$151,'pivot tables'!$Q$3:$Q$151),Table2[[#This Row],[Pesticide(kg)]])</f>
        <v>7080</v>
      </c>
      <c r="R605" s="13">
        <v>2.3889999999999998</v>
      </c>
      <c r="S605" s="13">
        <f>IF(Table2[[#This Row],[Yield]]="",IFERROR(Table2[[#This Row],[Production(Tones)]]/Table2[[#This Row],[Area(hectare)]],""),Table2[[#This Row],[Yield]])</f>
        <v>2.3889999999999998</v>
      </c>
      <c r="T605" s="13">
        <v>25.832000000000001</v>
      </c>
      <c r="U605" s="13">
        <f>IF(Table2[[#This Row],[Avg_Temperature(°C)]]="",IFERROR((Table2[[#This Row],[Max_Temperature(°C)]]+Table2[[#This Row],[Min_Temperature(°C)]])/2,""),Table2[[#This Row],[Avg_Temperature(°C)]])</f>
        <v>25.832000000000001</v>
      </c>
      <c r="V605" s="13">
        <v>35.619999999999997</v>
      </c>
      <c r="W605" s="13">
        <f>IF(Table2[[#This Row],[Max_Temperature(°C)]]="",_xlfn.XLOOKUP(Table2[[#This Row],[State]],'pivot tables'!$T$2:$T$33,'pivot tables'!$V$2:$V$33),Table2[[#This Row],[Max_Temperature(°C)]])</f>
        <v>35.619999999999997</v>
      </c>
      <c r="X605" s="13">
        <v>16.388999999999999</v>
      </c>
      <c r="Y605" s="31">
        <f>IF(Table2[[#This Row],[Min_Temperature(°C)]]="",_xlfn.XLOOKUP(Table2[[#This Row],[State]],'pivot tables'!$T$2:$T$33,'pivot tables'!$W$2:$W$33),Table2[[#This Row],[Min_Temperature(°C)]])</f>
        <v>16.388999999999999</v>
      </c>
    </row>
    <row r="606" spans="1:25" x14ac:dyDescent="0.3">
      <c r="A606" s="5" t="s">
        <v>18</v>
      </c>
      <c r="B606" s="4">
        <v>2010</v>
      </c>
      <c r="C606" s="5" t="s">
        <v>705</v>
      </c>
      <c r="D606" s="5" t="str">
        <f>PROPER(TRIM(Table2[[#This Row],[Season]]))</f>
        <v>Whole Year</v>
      </c>
      <c r="E606" s="5" t="str">
        <f>IF(Table2[[#This Row],[Season]]="",_xlfn.XLOOKUP(Table2[[#This Row],[State]],'pivot tables'!$F$3:$F$33,'pivot tables'!$G$3:$G$33),Table2[[#This Row],[Season]])</f>
        <v>Whole Year</v>
      </c>
      <c r="F606" s="5" t="s">
        <v>248</v>
      </c>
      <c r="G606" s="16">
        <v>964500</v>
      </c>
      <c r="H606" s="16">
        <f>IF(Table2[[#This Row],[Area(hectare)]]="",IFERROR(Table2[[#This Row],[Production(Tones)]]/Table2[[#This Row],[Yield blanks]],""),Table2[[#This Row],[Area(hectare)]])</f>
        <v>964500</v>
      </c>
      <c r="I606" s="16">
        <v>85691500</v>
      </c>
      <c r="J606" s="16">
        <f>IF(Table2[[#This Row],[Production(Tones)]]="",Table2[[#This Row],[Area Blanks]]*Table2[[#This Row],[Yield]],Table2[[#This Row],[Production(Tones)]])</f>
        <v>85691500</v>
      </c>
      <c r="K606" s="13">
        <v>1389</v>
      </c>
      <c r="L606" s="13">
        <f>IF(Table2[[#This Row],[Annual_Rainfall(mm)]]="",_xlfn.XLOOKUP(Table2[[#This Row],[State]],'pivot tables'!$J$3:$J$32,'pivot tables'!$K$3:$K$32),Table2[[#This Row],[Annual_Rainfall(mm)]])</f>
        <v>1389</v>
      </c>
      <c r="M606" s="13" t="str">
        <f>Table2[[#This Row],[Crop]]&amp;Table2[[#This Row],[State]]</f>
        <v>SugarcaneMaharashtra</v>
      </c>
      <c r="N606" s="13">
        <v>160213095</v>
      </c>
      <c r="O606" s="13">
        <f>IF(Table2[[#This Row],[Fertilizer(kg)]]="",_xlfn.XLOOKUP(Table2[[#This Row],[crop&amp;state]],'pivot tables'!$O$3:$O$151,'pivot tables'!$P$3:$P$151),Table2[[#This Row],[Fertilizer(kg)]])</f>
        <v>160213095</v>
      </c>
      <c r="P606" s="13">
        <v>231480</v>
      </c>
      <c r="Q606" s="13">
        <f>IF(Table2[[#This Row],[Pesticide(kg)]]="",_xlfn.XLOOKUP(Table2[[#This Row],[crop&amp;state]],'pivot tables'!$O$3:$O$151,'pivot tables'!$Q$3:$Q$151),Table2[[#This Row],[Pesticide(kg)]])</f>
        <v>231480</v>
      </c>
      <c r="R606" s="13">
        <v>73.84</v>
      </c>
      <c r="S606" s="13">
        <f>IF(Table2[[#This Row],[Yield]]="",IFERROR(Table2[[#This Row],[Production(Tones)]]/Table2[[#This Row],[Area(hectare)]],""),Table2[[#This Row],[Yield]])</f>
        <v>73.84</v>
      </c>
      <c r="T606" s="13">
        <v>25.832000000000001</v>
      </c>
      <c r="U606" s="13">
        <f>IF(Table2[[#This Row],[Avg_Temperature(°C)]]="",IFERROR((Table2[[#This Row],[Max_Temperature(°C)]]+Table2[[#This Row],[Min_Temperature(°C)]])/2,""),Table2[[#This Row],[Avg_Temperature(°C)]])</f>
        <v>25.832000000000001</v>
      </c>
      <c r="V606" s="13">
        <v>35.619999999999997</v>
      </c>
      <c r="W606" s="13">
        <f>IF(Table2[[#This Row],[Max_Temperature(°C)]]="",_xlfn.XLOOKUP(Table2[[#This Row],[State]],'pivot tables'!$T$2:$T$33,'pivot tables'!$V$2:$V$33),Table2[[#This Row],[Max_Temperature(°C)]])</f>
        <v>35.619999999999997</v>
      </c>
      <c r="X606" s="13">
        <v>16.388999999999999</v>
      </c>
      <c r="Y606" s="31">
        <f>IF(Table2[[#This Row],[Min_Temperature(°C)]]="",_xlfn.XLOOKUP(Table2[[#This Row],[State]],'pivot tables'!$T$2:$T$33,'pivot tables'!$W$2:$W$33),Table2[[#This Row],[Min_Temperature(°C)]])</f>
        <v>16.388999999999999</v>
      </c>
    </row>
    <row r="607" spans="1:25" x14ac:dyDescent="0.3">
      <c r="A607" s="5" t="s">
        <v>31</v>
      </c>
      <c r="B607" s="4">
        <v>2010</v>
      </c>
      <c r="C607" s="5" t="s">
        <v>706</v>
      </c>
      <c r="D607" s="5" t="str">
        <f>PROPER(TRIM(Table2[[#This Row],[Season]]))</f>
        <v/>
      </c>
      <c r="E607" s="5" t="str">
        <f>IF(Table2[[#This Row],[Season]]="",_xlfn.XLOOKUP(Table2[[#This Row],[State]],'pivot tables'!$F$3:$F$33,'pivot tables'!$G$3:$G$33),Table2[[#This Row],[Season]])</f>
        <v>Kharif</v>
      </c>
      <c r="F607" s="5" t="s">
        <v>248</v>
      </c>
      <c r="G607" s="16">
        <v>68800</v>
      </c>
      <c r="H607" s="16">
        <f>IF(Table2[[#This Row],[Area(hectare)]]="",IFERROR(Table2[[#This Row],[Production(Tones)]]/Table2[[#This Row],[Yield blanks]],""),Table2[[#This Row],[Area(hectare)]])</f>
        <v>68800</v>
      </c>
      <c r="I607" s="16">
        <v>35000</v>
      </c>
      <c r="J607" s="16">
        <f>IF(Table2[[#This Row],[Production(Tones)]]="",Table2[[#This Row],[Area Blanks]]*Table2[[#This Row],[Yield]],Table2[[#This Row],[Production(Tones)]])</f>
        <v>35000</v>
      </c>
      <c r="K607" s="13">
        <v>1389</v>
      </c>
      <c r="L607" s="13">
        <f>IF(Table2[[#This Row],[Annual_Rainfall(mm)]]="",_xlfn.XLOOKUP(Table2[[#This Row],[State]],'pivot tables'!$J$3:$J$32,'pivot tables'!$K$3:$K$32),Table2[[#This Row],[Annual_Rainfall(mm)]])</f>
        <v>1389</v>
      </c>
      <c r="M607" s="13" t="str">
        <f>Table2[[#This Row],[Crop]]&amp;Table2[[#This Row],[State]]</f>
        <v>SunflowerMaharashtra</v>
      </c>
      <c r="N607" s="13">
        <v>11428368</v>
      </c>
      <c r="O607" s="13">
        <f>IF(Table2[[#This Row],[Fertilizer(kg)]]="",_xlfn.XLOOKUP(Table2[[#This Row],[crop&amp;state]],'pivot tables'!$O$3:$O$151,'pivot tables'!$P$3:$P$151),Table2[[#This Row],[Fertilizer(kg)]])</f>
        <v>11428368</v>
      </c>
      <c r="P607" s="13">
        <v>16512</v>
      </c>
      <c r="Q607" s="13">
        <f>IF(Table2[[#This Row],[Pesticide(kg)]]="",_xlfn.XLOOKUP(Table2[[#This Row],[crop&amp;state]],'pivot tables'!$O$3:$O$151,'pivot tables'!$Q$3:$Q$151),Table2[[#This Row],[Pesticide(kg)]])</f>
        <v>16512</v>
      </c>
      <c r="R607" s="13">
        <v>0.47599999999999998</v>
      </c>
      <c r="S607" s="13">
        <f>IF(Table2[[#This Row],[Yield]]="",IFERROR(Table2[[#This Row],[Production(Tones)]]/Table2[[#This Row],[Area(hectare)]],""),Table2[[#This Row],[Yield]])</f>
        <v>0.47599999999999998</v>
      </c>
      <c r="T607" s="13">
        <v>25.832000000000001</v>
      </c>
      <c r="U607" s="13">
        <f>IF(Table2[[#This Row],[Avg_Temperature(°C)]]="",IFERROR((Table2[[#This Row],[Max_Temperature(°C)]]+Table2[[#This Row],[Min_Temperature(°C)]])/2,""),Table2[[#This Row],[Avg_Temperature(°C)]])</f>
        <v>25.832000000000001</v>
      </c>
      <c r="V607" s="13" t="s">
        <v>431</v>
      </c>
      <c r="W607" s="13" t="str">
        <f>IF(Table2[[#This Row],[Max_Temperature(°C)]]="",_xlfn.XLOOKUP(Table2[[#This Row],[State]],'pivot tables'!$T$2:$T$33,'pivot tables'!$V$2:$V$33),Table2[[#This Row],[Max_Temperature(°C)]])</f>
        <v>35.62</v>
      </c>
      <c r="X607" s="13">
        <v>16.388999999999999</v>
      </c>
      <c r="Y607" s="31">
        <f>IF(Table2[[#This Row],[Min_Temperature(°C)]]="",_xlfn.XLOOKUP(Table2[[#This Row],[State]],'pivot tables'!$T$2:$T$33,'pivot tables'!$W$2:$W$33),Table2[[#This Row],[Min_Temperature(°C)]])</f>
        <v>16.388999999999999</v>
      </c>
    </row>
    <row r="608" spans="1:25" x14ac:dyDescent="0.3">
      <c r="A608" s="5" t="s">
        <v>31</v>
      </c>
      <c r="B608" s="4">
        <v>2010</v>
      </c>
      <c r="C608" s="5" t="s">
        <v>27</v>
      </c>
      <c r="D608" s="5" t="str">
        <f>PROPER(TRIM(Table2[[#This Row],[Season]]))</f>
        <v>Rabi</v>
      </c>
      <c r="E608" s="5" t="str">
        <f>IF(Table2[[#This Row],[Season]]="",_xlfn.XLOOKUP(Table2[[#This Row],[State]],'pivot tables'!$F$3:$F$33,'pivot tables'!$G$3:$G$33),Table2[[#This Row],[Season]])</f>
        <v>Rabi</v>
      </c>
      <c r="F608" s="5" t="s">
        <v>248</v>
      </c>
      <c r="G608" s="16">
        <v>0</v>
      </c>
      <c r="H608" s="16">
        <f>IF(Table2[[#This Row],[Area(hectare)]]="",IFERROR(Table2[[#This Row],[Production(Tones)]]/Table2[[#This Row],[Yield blanks]],""),Table2[[#This Row],[Area(hectare)]])</f>
        <v>0</v>
      </c>
      <c r="I608" s="16">
        <v>89800</v>
      </c>
      <c r="J608" s="16">
        <f>IF(Table2[[#This Row],[Production(Tones)]]="",Table2[[#This Row],[Area Blanks]]*Table2[[#This Row],[Yield]],Table2[[#This Row],[Production(Tones)]])</f>
        <v>89800</v>
      </c>
      <c r="K608" s="13">
        <v>1389</v>
      </c>
      <c r="L608" s="13">
        <f>IF(Table2[[#This Row],[Annual_Rainfall(mm)]]="",_xlfn.XLOOKUP(Table2[[#This Row],[State]],'pivot tables'!$J$3:$J$32,'pivot tables'!$K$3:$K$32),Table2[[#This Row],[Annual_Rainfall(mm)]])</f>
        <v>1389</v>
      </c>
      <c r="M608" s="13" t="str">
        <f>Table2[[#This Row],[Crop]]&amp;Table2[[#This Row],[State]]</f>
        <v>SunflowerMaharashtra</v>
      </c>
      <c r="N608" s="13">
        <v>23056068</v>
      </c>
      <c r="O608" s="13">
        <f>IF(Table2[[#This Row],[Fertilizer(kg)]]="",_xlfn.XLOOKUP(Table2[[#This Row],[crop&amp;state]],'pivot tables'!$O$3:$O$151,'pivot tables'!$P$3:$P$151),Table2[[#This Row],[Fertilizer(kg)]])</f>
        <v>23056068</v>
      </c>
      <c r="P608" s="13">
        <v>33312</v>
      </c>
      <c r="Q608" s="13">
        <f>IF(Table2[[#This Row],[Pesticide(kg)]]="",_xlfn.XLOOKUP(Table2[[#This Row],[crop&amp;state]],'pivot tables'!$O$3:$O$151,'pivot tables'!$Q$3:$Q$151),Table2[[#This Row],[Pesticide(kg)]])</f>
        <v>33312</v>
      </c>
      <c r="R608" s="13">
        <v>0.63</v>
      </c>
      <c r="S608" s="13">
        <f>IF(Table2[[#This Row],[Yield]]="",IFERROR(Table2[[#This Row],[Production(Tones)]]/Table2[[#This Row],[Area(hectare)]],""),Table2[[#This Row],[Yield]])</f>
        <v>0.63</v>
      </c>
      <c r="T608" s="13">
        <v>25.832000000000001</v>
      </c>
      <c r="U608" s="13">
        <f>IF(Table2[[#This Row],[Avg_Temperature(°C)]]="",IFERROR((Table2[[#This Row],[Max_Temperature(°C)]]+Table2[[#This Row],[Min_Temperature(°C)]])/2,""),Table2[[#This Row],[Avg_Temperature(°C)]])</f>
        <v>25.832000000000001</v>
      </c>
      <c r="V608" s="13">
        <v>35.619999999999997</v>
      </c>
      <c r="W608" s="13">
        <f>IF(Table2[[#This Row],[Max_Temperature(°C)]]="",_xlfn.XLOOKUP(Table2[[#This Row],[State]],'pivot tables'!$T$2:$T$33,'pivot tables'!$V$2:$V$33),Table2[[#This Row],[Max_Temperature(°C)]])</f>
        <v>35.619999999999997</v>
      </c>
      <c r="X608" s="13">
        <v>16.388999999999999</v>
      </c>
      <c r="Y608" s="31">
        <f>IF(Table2[[#This Row],[Min_Temperature(°C)]]="",_xlfn.XLOOKUP(Table2[[#This Row],[State]],'pivot tables'!$T$2:$T$33,'pivot tables'!$W$2:$W$33),Table2[[#This Row],[Min_Temperature(°C)]])</f>
        <v>16.388999999999999</v>
      </c>
    </row>
    <row r="609" spans="1:25" x14ac:dyDescent="0.3">
      <c r="A609" s="5" t="s">
        <v>31</v>
      </c>
      <c r="B609" s="4">
        <v>2010</v>
      </c>
      <c r="C609" s="5" t="s">
        <v>120</v>
      </c>
      <c r="D609" s="5" t="str">
        <f>PROPER(TRIM(Table2[[#This Row],[Season]]))</f>
        <v>Summer</v>
      </c>
      <c r="E609" s="5" t="str">
        <f>IF(Table2[[#This Row],[Season]]="",_xlfn.XLOOKUP(Table2[[#This Row],[State]],'pivot tables'!$F$3:$F$33,'pivot tables'!$G$3:$G$33),Table2[[#This Row],[Season]])</f>
        <v>Summer</v>
      </c>
      <c r="F609" s="5" t="s">
        <v>248</v>
      </c>
      <c r="G609" s="16">
        <v>6300</v>
      </c>
      <c r="H609" s="16">
        <f>IF(Table2[[#This Row],[Area(hectare)]]="",IFERROR(Table2[[#This Row],[Production(Tones)]]/Table2[[#This Row],[Yield blanks]],""),Table2[[#This Row],[Area(hectare)]])</f>
        <v>6300</v>
      </c>
      <c r="I609" s="16">
        <v>6500</v>
      </c>
      <c r="J609" s="16">
        <f>IF(Table2[[#This Row],[Production(Tones)]]="",Table2[[#This Row],[Area Blanks]]*Table2[[#This Row],[Yield]],Table2[[#This Row],[Production(Tones)]])</f>
        <v>6500</v>
      </c>
      <c r="K609" s="13">
        <v>1389</v>
      </c>
      <c r="L609" s="13">
        <f>IF(Table2[[#This Row],[Annual_Rainfall(mm)]]="",_xlfn.XLOOKUP(Table2[[#This Row],[State]],'pivot tables'!$J$3:$J$32,'pivot tables'!$K$3:$K$32),Table2[[#This Row],[Annual_Rainfall(mm)]])</f>
        <v>1389</v>
      </c>
      <c r="M609" s="13" t="str">
        <f>Table2[[#This Row],[Crop]]&amp;Table2[[#This Row],[State]]</f>
        <v>SunflowerMaharashtra</v>
      </c>
      <c r="N609" s="13">
        <v>1046493</v>
      </c>
      <c r="O609" s="13">
        <f>IF(Table2[[#This Row],[Fertilizer(kg)]]="",_xlfn.XLOOKUP(Table2[[#This Row],[crop&amp;state]],'pivot tables'!$O$3:$O$151,'pivot tables'!$P$3:$P$151),Table2[[#This Row],[Fertilizer(kg)]])</f>
        <v>1046493</v>
      </c>
      <c r="P609" s="13">
        <v>1512</v>
      </c>
      <c r="Q609" s="13">
        <f>IF(Table2[[#This Row],[Pesticide(kg)]]="",_xlfn.XLOOKUP(Table2[[#This Row],[crop&amp;state]],'pivot tables'!$O$3:$O$151,'pivot tables'!$Q$3:$Q$151),Table2[[#This Row],[Pesticide(kg)]])</f>
        <v>1512</v>
      </c>
      <c r="R609" s="13">
        <v>0.97599999999999998</v>
      </c>
      <c r="S609" s="13">
        <f>IF(Table2[[#This Row],[Yield]]="",IFERROR(Table2[[#This Row],[Production(Tones)]]/Table2[[#This Row],[Area(hectare)]],""),Table2[[#This Row],[Yield]])</f>
        <v>0.97599999999999998</v>
      </c>
      <c r="T609" s="13">
        <v>25.832000000000001</v>
      </c>
      <c r="U609" s="13">
        <f>IF(Table2[[#This Row],[Avg_Temperature(°C)]]="",IFERROR((Table2[[#This Row],[Max_Temperature(°C)]]+Table2[[#This Row],[Min_Temperature(°C)]])/2,""),Table2[[#This Row],[Avg_Temperature(°C)]])</f>
        <v>25.832000000000001</v>
      </c>
      <c r="V609" s="13">
        <v>35.619999999999997</v>
      </c>
      <c r="W609" s="13">
        <f>IF(Table2[[#This Row],[Max_Temperature(°C)]]="",_xlfn.XLOOKUP(Table2[[#This Row],[State]],'pivot tables'!$T$2:$T$33,'pivot tables'!$V$2:$V$33),Table2[[#This Row],[Max_Temperature(°C)]])</f>
        <v>35.619999999999997</v>
      </c>
      <c r="X609" s="13">
        <v>16.388999999999999</v>
      </c>
      <c r="Y609" s="31">
        <f>IF(Table2[[#This Row],[Min_Temperature(°C)]]="",_xlfn.XLOOKUP(Table2[[#This Row],[State]],'pivot tables'!$T$2:$T$33,'pivot tables'!$W$2:$W$33),Table2[[#This Row],[Min_Temperature(°C)]])</f>
        <v>16.388999999999999</v>
      </c>
    </row>
    <row r="610" spans="1:25" x14ac:dyDescent="0.3">
      <c r="A610" s="5" t="s">
        <v>32</v>
      </c>
      <c r="B610" s="4">
        <v>2010</v>
      </c>
      <c r="C610" s="5" t="s">
        <v>49</v>
      </c>
      <c r="D610" s="5" t="str">
        <f>PROPER(TRIM(Table2[[#This Row],[Season]]))</f>
        <v>Kharif</v>
      </c>
      <c r="E610" s="5" t="str">
        <f>IF(Table2[[#This Row],[Season]]="",_xlfn.XLOOKUP(Table2[[#This Row],[State]],'pivot tables'!$F$3:$F$33,'pivot tables'!$G$3:$G$33),Table2[[#This Row],[Season]])</f>
        <v>Kharif</v>
      </c>
      <c r="F610" s="5" t="s">
        <v>248</v>
      </c>
      <c r="G610" s="16"/>
      <c r="H610" s="16">
        <f>IF(Table2[[#This Row],[Area(hectare)]]="",IFERROR(Table2[[#This Row],[Production(Tones)]]/Table2[[#This Row],[Yield blanks]],""),Table2[[#This Row],[Area(hectare)]])</f>
        <v>460364.14565826335</v>
      </c>
      <c r="I610" s="16">
        <v>328700</v>
      </c>
      <c r="J610" s="16">
        <f>IF(Table2[[#This Row],[Production(Tones)]]="",Table2[[#This Row],[Area Blanks]]*Table2[[#This Row],[Yield]],Table2[[#This Row],[Production(Tones)]])</f>
        <v>328700</v>
      </c>
      <c r="K610" s="13">
        <v>1389</v>
      </c>
      <c r="L610" s="13">
        <f>IF(Table2[[#This Row],[Annual_Rainfall(mm)]]="",_xlfn.XLOOKUP(Table2[[#This Row],[State]],'pivot tables'!$J$3:$J$32,'pivot tables'!$K$3:$K$32),Table2[[#This Row],[Annual_Rainfall(mm)]])</f>
        <v>1389</v>
      </c>
      <c r="M610" s="13" t="str">
        <f>Table2[[#This Row],[Crop]]&amp;Table2[[#This Row],[State]]</f>
        <v>UradMaharashtra</v>
      </c>
      <c r="N610" s="13">
        <v>80015187</v>
      </c>
      <c r="O610" s="13">
        <f>IF(Table2[[#This Row],[Fertilizer(kg)]]="",_xlfn.XLOOKUP(Table2[[#This Row],[crop&amp;state]],'pivot tables'!$O$3:$O$151,'pivot tables'!$P$3:$P$151),Table2[[#This Row],[Fertilizer(kg)]])</f>
        <v>80015187</v>
      </c>
      <c r="P610" s="13">
        <v>115608</v>
      </c>
      <c r="Q610" s="13">
        <f>IF(Table2[[#This Row],[Pesticide(kg)]]="",_xlfn.XLOOKUP(Table2[[#This Row],[crop&amp;state]],'pivot tables'!$O$3:$O$151,'pivot tables'!$Q$3:$Q$151),Table2[[#This Row],[Pesticide(kg)]])</f>
        <v>115608</v>
      </c>
      <c r="R610" s="13">
        <v>0.71399999999999997</v>
      </c>
      <c r="S610" s="13">
        <f>IF(Table2[[#This Row],[Yield]]="",IFERROR(Table2[[#This Row],[Production(Tones)]]/Table2[[#This Row],[Area(hectare)]],""),Table2[[#This Row],[Yield]])</f>
        <v>0.71399999999999997</v>
      </c>
      <c r="T610" s="13">
        <v>25.832000000000001</v>
      </c>
      <c r="U610" s="13">
        <f>IF(Table2[[#This Row],[Avg_Temperature(°C)]]="",IFERROR((Table2[[#This Row],[Max_Temperature(°C)]]+Table2[[#This Row],[Min_Temperature(°C)]])/2,""),Table2[[#This Row],[Avg_Temperature(°C)]])</f>
        <v>25.832000000000001</v>
      </c>
      <c r="V610" s="13">
        <v>35.619999999999997</v>
      </c>
      <c r="W610" s="13">
        <f>IF(Table2[[#This Row],[Max_Temperature(°C)]]="",_xlfn.XLOOKUP(Table2[[#This Row],[State]],'pivot tables'!$T$2:$T$33,'pivot tables'!$V$2:$V$33),Table2[[#This Row],[Max_Temperature(°C)]])</f>
        <v>35.619999999999997</v>
      </c>
      <c r="X610" s="13">
        <v>16.388999999999999</v>
      </c>
      <c r="Y610" s="31">
        <f>IF(Table2[[#This Row],[Min_Temperature(°C)]]="",_xlfn.XLOOKUP(Table2[[#This Row],[State]],'pivot tables'!$T$2:$T$33,'pivot tables'!$W$2:$W$33),Table2[[#This Row],[Min_Temperature(°C)]])</f>
        <v>16.388999999999999</v>
      </c>
    </row>
    <row r="611" spans="1:25" x14ac:dyDescent="0.3">
      <c r="A611" s="5" t="s">
        <v>20</v>
      </c>
      <c r="B611" s="4">
        <v>2010</v>
      </c>
      <c r="C611" s="5" t="s">
        <v>27</v>
      </c>
      <c r="D611" s="5" t="str">
        <f>PROPER(TRIM(Table2[[#This Row],[Season]]))</f>
        <v>Rabi</v>
      </c>
      <c r="E611" s="5" t="str">
        <f>IF(Table2[[#This Row],[Season]]="",_xlfn.XLOOKUP(Table2[[#This Row],[State]],'pivot tables'!$F$3:$F$33,'pivot tables'!$G$3:$G$33),Table2[[#This Row],[Season]])</f>
        <v>Rabi</v>
      </c>
      <c r="F611" s="5" t="s">
        <v>248</v>
      </c>
      <c r="G611" s="16">
        <v>1306600</v>
      </c>
      <c r="H611" s="16">
        <f>IF(Table2[[#This Row],[Area(hectare)]]="",IFERROR(Table2[[#This Row],[Production(Tones)]]/Table2[[#This Row],[Yield blanks]],""),Table2[[#This Row],[Area(hectare)]])</f>
        <v>1306600</v>
      </c>
      <c r="I611" s="16">
        <v>2300800</v>
      </c>
      <c r="J611" s="16">
        <f>IF(Table2[[#This Row],[Production(Tones)]]="",Table2[[#This Row],[Area Blanks]]*Table2[[#This Row],[Yield]],Table2[[#This Row],[Production(Tones)]])</f>
        <v>2300800</v>
      </c>
      <c r="K611" s="13">
        <v>1389</v>
      </c>
      <c r="L611" s="13">
        <f>IF(Table2[[#This Row],[Annual_Rainfall(mm)]]="",_xlfn.XLOOKUP(Table2[[#This Row],[State]],'pivot tables'!$J$3:$J$32,'pivot tables'!$K$3:$K$32),Table2[[#This Row],[Annual_Rainfall(mm)]])</f>
        <v>1389</v>
      </c>
      <c r="M611" s="13" t="str">
        <f>Table2[[#This Row],[Crop]]&amp;Table2[[#This Row],[State]]</f>
        <v>WheatMaharashtra</v>
      </c>
      <c r="N611" s="13">
        <v>217039326</v>
      </c>
      <c r="O611" s="13">
        <f>IF(Table2[[#This Row],[Fertilizer(kg)]]="",_xlfn.XLOOKUP(Table2[[#This Row],[crop&amp;state]],'pivot tables'!$O$3:$O$151,'pivot tables'!$P$3:$P$151),Table2[[#This Row],[Fertilizer(kg)]])</f>
        <v>217039326</v>
      </c>
      <c r="P611" s="13">
        <v>313584</v>
      </c>
      <c r="Q611" s="13">
        <f>IF(Table2[[#This Row],[Pesticide(kg)]]="",_xlfn.XLOOKUP(Table2[[#This Row],[crop&amp;state]],'pivot tables'!$O$3:$O$151,'pivot tables'!$Q$3:$Q$151),Table2[[#This Row],[Pesticide(kg)]])</f>
        <v>313584</v>
      </c>
      <c r="R611" s="13">
        <v>1.7090000000000001</v>
      </c>
      <c r="S611" s="13">
        <f>IF(Table2[[#This Row],[Yield]]="",IFERROR(Table2[[#This Row],[Production(Tones)]]/Table2[[#This Row],[Area(hectare)]],""),Table2[[#This Row],[Yield]])</f>
        <v>1.7090000000000001</v>
      </c>
      <c r="T611" s="13">
        <v>25.832000000000001</v>
      </c>
      <c r="U611" s="13">
        <f>IF(Table2[[#This Row],[Avg_Temperature(°C)]]="",IFERROR((Table2[[#This Row],[Max_Temperature(°C)]]+Table2[[#This Row],[Min_Temperature(°C)]])/2,""),Table2[[#This Row],[Avg_Temperature(°C)]])</f>
        <v>25.832000000000001</v>
      </c>
      <c r="V611" s="13">
        <v>35.619999999999997</v>
      </c>
      <c r="W611" s="13">
        <f>IF(Table2[[#This Row],[Max_Temperature(°C)]]="",_xlfn.XLOOKUP(Table2[[#This Row],[State]],'pivot tables'!$T$2:$T$33,'pivot tables'!$V$2:$V$33),Table2[[#This Row],[Max_Temperature(°C)]])</f>
        <v>35.619999999999997</v>
      </c>
      <c r="X611" s="13">
        <v>16.388999999999999</v>
      </c>
      <c r="Y611" s="31">
        <f>IF(Table2[[#This Row],[Min_Temperature(°C)]]="",_xlfn.XLOOKUP(Table2[[#This Row],[State]],'pivot tables'!$T$2:$T$33,'pivot tables'!$W$2:$W$33),Table2[[#This Row],[Min_Temperature(°C)]])</f>
        <v>16.388999999999999</v>
      </c>
    </row>
    <row r="612" spans="1:25" x14ac:dyDescent="0.3">
      <c r="A612" s="5" t="s">
        <v>13</v>
      </c>
      <c r="B612" s="4">
        <v>2010</v>
      </c>
      <c r="C612" s="5" t="s">
        <v>49</v>
      </c>
      <c r="D612" s="5" t="str">
        <f>PROPER(TRIM(Table2[[#This Row],[Season]]))</f>
        <v>Kharif</v>
      </c>
      <c r="E612" s="5" t="str">
        <f>IF(Table2[[#This Row],[Season]]="",_xlfn.XLOOKUP(Table2[[#This Row],[State]],'pivot tables'!$F$3:$F$33,'pivot tables'!$G$3:$G$33),Table2[[#This Row],[Season]])</f>
        <v>Kharif</v>
      </c>
      <c r="F612" s="5" t="s">
        <v>330</v>
      </c>
      <c r="G612" s="16">
        <v>212680</v>
      </c>
      <c r="H612" s="16">
        <f>IF(Table2[[#This Row],[Area(hectare)]]="",IFERROR(Table2[[#This Row],[Production(Tones)]]/Table2[[#This Row],[Yield blanks]],""),Table2[[#This Row],[Area(hectare)]])</f>
        <v>212680</v>
      </c>
      <c r="I612" s="16">
        <v>480240</v>
      </c>
      <c r="J612" s="16">
        <f>IF(Table2[[#This Row],[Production(Tones)]]="",Table2[[#This Row],[Area Blanks]]*Table2[[#This Row],[Yield]],Table2[[#This Row],[Production(Tones)]])</f>
        <v>480240</v>
      </c>
      <c r="K612" s="13">
        <v>2160.5</v>
      </c>
      <c r="L612" s="13">
        <f>IF(Table2[[#This Row],[Annual_Rainfall(mm)]]="",_xlfn.XLOOKUP(Table2[[#This Row],[State]],'pivot tables'!$J$3:$J$32,'pivot tables'!$K$3:$K$32),Table2[[#This Row],[Annual_Rainfall(mm)]])</f>
        <v>2160.5</v>
      </c>
      <c r="M612" s="13" t="str">
        <f>Table2[[#This Row],[Crop]]&amp;Table2[[#This Row],[State]]</f>
        <v>RiceManipur</v>
      </c>
      <c r="N612" s="13">
        <v>35328274.799999997</v>
      </c>
      <c r="O612" s="13">
        <f>IF(Table2[[#This Row],[Fertilizer(kg)]]="",_xlfn.XLOOKUP(Table2[[#This Row],[crop&amp;state]],'pivot tables'!$O$3:$O$151,'pivot tables'!$P$3:$P$151),Table2[[#This Row],[Fertilizer(kg)]])</f>
        <v>35328274.799999997</v>
      </c>
      <c r="P612" s="13">
        <v>51043.199999999997</v>
      </c>
      <c r="Q612" s="13">
        <f>IF(Table2[[#This Row],[Pesticide(kg)]]="",_xlfn.XLOOKUP(Table2[[#This Row],[crop&amp;state]],'pivot tables'!$O$3:$O$151,'pivot tables'!$Q$3:$Q$151),Table2[[#This Row],[Pesticide(kg)]])</f>
        <v>51043.199999999997</v>
      </c>
      <c r="R612" s="13"/>
      <c r="S612" s="13">
        <f>IF(Table2[[#This Row],[Yield]]="",IFERROR(Table2[[#This Row],[Production(Tones)]]/Table2[[#This Row],[Area(hectare)]],""),Table2[[#This Row],[Yield]])</f>
        <v>2.258040248260297</v>
      </c>
      <c r="T612" s="13">
        <v>20.899000000000001</v>
      </c>
      <c r="U612" s="13">
        <f>IF(Table2[[#This Row],[Avg_Temperature(°C)]]="",IFERROR((Table2[[#This Row],[Max_Temperature(°C)]]+Table2[[#This Row],[Min_Temperature(°C)]])/2,""),Table2[[#This Row],[Avg_Temperature(°C)]])</f>
        <v>20.899000000000001</v>
      </c>
      <c r="V612" s="13">
        <v>29.756</v>
      </c>
      <c r="W612" s="13">
        <f>IF(Table2[[#This Row],[Max_Temperature(°C)]]="",_xlfn.XLOOKUP(Table2[[#This Row],[State]],'pivot tables'!$T$2:$T$33,'pivot tables'!$V$2:$V$33),Table2[[#This Row],[Max_Temperature(°C)]])</f>
        <v>29.756</v>
      </c>
      <c r="X612" s="13">
        <v>13.529</v>
      </c>
      <c r="Y612" s="31">
        <f>IF(Table2[[#This Row],[Min_Temperature(°C)]]="",_xlfn.XLOOKUP(Table2[[#This Row],[State]],'pivot tables'!$T$2:$T$33,'pivot tables'!$W$2:$W$33),Table2[[#This Row],[Min_Temperature(°C)]])</f>
        <v>13.529</v>
      </c>
    </row>
    <row r="613" spans="1:25" x14ac:dyDescent="0.3">
      <c r="A613" s="5" t="s">
        <v>18</v>
      </c>
      <c r="B613" s="4">
        <v>2010</v>
      </c>
      <c r="C613" s="5" t="s">
        <v>706</v>
      </c>
      <c r="D613" s="5" t="str">
        <f>PROPER(TRIM(Table2[[#This Row],[Season]]))</f>
        <v/>
      </c>
      <c r="E613" s="5" t="str">
        <f>IF(Table2[[#This Row],[Season]]="",_xlfn.XLOOKUP(Table2[[#This Row],[State]],'pivot tables'!$F$3:$F$33,'pivot tables'!$G$3:$G$33),Table2[[#This Row],[Season]])</f>
        <v>Kharif</v>
      </c>
      <c r="F613" s="5" t="s">
        <v>330</v>
      </c>
      <c r="G613" s="16">
        <v>5200</v>
      </c>
      <c r="H613" s="16">
        <f>IF(Table2[[#This Row],[Area(hectare)]]="",IFERROR(Table2[[#This Row],[Production(Tones)]]/Table2[[#This Row],[Yield blanks]],""),Table2[[#This Row],[Area(hectare)]])</f>
        <v>5200</v>
      </c>
      <c r="I613" s="16">
        <v>301310</v>
      </c>
      <c r="J613" s="16">
        <f>IF(Table2[[#This Row],[Production(Tones)]]="",Table2[[#This Row],[Area Blanks]]*Table2[[#This Row],[Yield]],Table2[[#This Row],[Production(Tones)]])</f>
        <v>301310</v>
      </c>
      <c r="K613" s="13">
        <v>2160.5</v>
      </c>
      <c r="L613" s="13">
        <f>IF(Table2[[#This Row],[Annual_Rainfall(mm)]]="",_xlfn.XLOOKUP(Table2[[#This Row],[State]],'pivot tables'!$J$3:$J$32,'pivot tables'!$K$3:$K$32),Table2[[#This Row],[Annual_Rainfall(mm)]])</f>
        <v>2160.5</v>
      </c>
      <c r="M613" s="13" t="str">
        <f>Table2[[#This Row],[Crop]]&amp;Table2[[#This Row],[State]]</f>
        <v>SugarcaneManipur</v>
      </c>
      <c r="N613" s="13">
        <v>863772</v>
      </c>
      <c r="O613" s="13">
        <f>IF(Table2[[#This Row],[Fertilizer(kg)]]="",_xlfn.XLOOKUP(Table2[[#This Row],[crop&amp;state]],'pivot tables'!$O$3:$O$151,'pivot tables'!$P$3:$P$151),Table2[[#This Row],[Fertilizer(kg)]])</f>
        <v>863772</v>
      </c>
      <c r="P613" s="13">
        <v>1248</v>
      </c>
      <c r="Q613" s="13">
        <f>IF(Table2[[#This Row],[Pesticide(kg)]]="",_xlfn.XLOOKUP(Table2[[#This Row],[crop&amp;state]],'pivot tables'!$O$3:$O$151,'pivot tables'!$Q$3:$Q$151),Table2[[#This Row],[Pesticide(kg)]])</f>
        <v>1248</v>
      </c>
      <c r="R613" s="13">
        <v>59.033999999999999</v>
      </c>
      <c r="S613" s="13">
        <f>IF(Table2[[#This Row],[Yield]]="",IFERROR(Table2[[#This Row],[Production(Tones)]]/Table2[[#This Row],[Area(hectare)]],""),Table2[[#This Row],[Yield]])</f>
        <v>59.033999999999999</v>
      </c>
      <c r="T613" s="13">
        <v>20.899000000000001</v>
      </c>
      <c r="U613" s="13">
        <f>IF(Table2[[#This Row],[Avg_Temperature(°C)]]="",IFERROR((Table2[[#This Row],[Max_Temperature(°C)]]+Table2[[#This Row],[Min_Temperature(°C)]])/2,""),Table2[[#This Row],[Avg_Temperature(°C)]])</f>
        <v>20.899000000000001</v>
      </c>
      <c r="V613" s="13">
        <v>29.756</v>
      </c>
      <c r="W613" s="13">
        <f>IF(Table2[[#This Row],[Max_Temperature(°C)]]="",_xlfn.XLOOKUP(Table2[[#This Row],[State]],'pivot tables'!$T$2:$T$33,'pivot tables'!$V$2:$V$33),Table2[[#This Row],[Max_Temperature(°C)]])</f>
        <v>29.756</v>
      </c>
      <c r="X613" s="13">
        <v>13.529</v>
      </c>
      <c r="Y613" s="31">
        <f>IF(Table2[[#This Row],[Min_Temperature(°C)]]="",_xlfn.XLOOKUP(Table2[[#This Row],[State]],'pivot tables'!$T$2:$T$33,'pivot tables'!$W$2:$W$33),Table2[[#This Row],[Min_Temperature(°C)]])</f>
        <v>13.529</v>
      </c>
    </row>
    <row r="614" spans="1:25" x14ac:dyDescent="0.3">
      <c r="A614" s="5" t="s">
        <v>32</v>
      </c>
      <c r="B614" s="4">
        <v>2010</v>
      </c>
      <c r="C614" s="5" t="s">
        <v>49</v>
      </c>
      <c r="D614" s="5" t="str">
        <f>PROPER(TRIM(Table2[[#This Row],[Season]]))</f>
        <v>Kharif</v>
      </c>
      <c r="E614" s="5" t="str">
        <f>IF(Table2[[#This Row],[Season]]="",_xlfn.XLOOKUP(Table2[[#This Row],[State]],'pivot tables'!$F$3:$F$33,'pivot tables'!$G$3:$G$33),Table2[[#This Row],[Season]])</f>
        <v>Kharif</v>
      </c>
      <c r="F614" s="5" t="s">
        <v>330</v>
      </c>
      <c r="G614" s="16">
        <v>1500</v>
      </c>
      <c r="H614" s="16">
        <f>IF(Table2[[#This Row],[Area(hectare)]]="",IFERROR(Table2[[#This Row],[Production(Tones)]]/Table2[[#This Row],[Yield blanks]],""),Table2[[#This Row],[Area(hectare)]])</f>
        <v>1500</v>
      </c>
      <c r="I614" s="16">
        <v>1710</v>
      </c>
      <c r="J614" s="16">
        <f>IF(Table2[[#This Row],[Production(Tones)]]="",Table2[[#This Row],[Area Blanks]]*Table2[[#This Row],[Yield]],Table2[[#This Row],[Production(Tones)]])</f>
        <v>1710</v>
      </c>
      <c r="K614" s="13">
        <v>2160.5</v>
      </c>
      <c r="L614" s="13">
        <f>IF(Table2[[#This Row],[Annual_Rainfall(mm)]]="",_xlfn.XLOOKUP(Table2[[#This Row],[State]],'pivot tables'!$J$3:$J$32,'pivot tables'!$K$3:$K$32),Table2[[#This Row],[Annual_Rainfall(mm)]])</f>
        <v>2160.5</v>
      </c>
      <c r="M614" s="13" t="str">
        <f>Table2[[#This Row],[Crop]]&amp;Table2[[#This Row],[State]]</f>
        <v>UradManipur</v>
      </c>
      <c r="N614" s="13">
        <v>249165</v>
      </c>
      <c r="O614" s="13">
        <f>IF(Table2[[#This Row],[Fertilizer(kg)]]="",_xlfn.XLOOKUP(Table2[[#This Row],[crop&amp;state]],'pivot tables'!$O$3:$O$151,'pivot tables'!$P$3:$P$151),Table2[[#This Row],[Fertilizer(kg)]])</f>
        <v>249165</v>
      </c>
      <c r="P614" s="13">
        <v>360</v>
      </c>
      <c r="Q614" s="13">
        <f>IF(Table2[[#This Row],[Pesticide(kg)]]="",_xlfn.XLOOKUP(Table2[[#This Row],[crop&amp;state]],'pivot tables'!$O$3:$O$151,'pivot tables'!$Q$3:$Q$151),Table2[[#This Row],[Pesticide(kg)]])</f>
        <v>360</v>
      </c>
      <c r="R614" s="13"/>
      <c r="S614" s="13">
        <f>IF(Table2[[#This Row],[Yield]]="",IFERROR(Table2[[#This Row],[Production(Tones)]]/Table2[[#This Row],[Area(hectare)]],""),Table2[[#This Row],[Yield]])</f>
        <v>1.1399999999999999</v>
      </c>
      <c r="T614" s="13">
        <v>20.899000000000001</v>
      </c>
      <c r="U614" s="13">
        <f>IF(Table2[[#This Row],[Avg_Temperature(°C)]]="",IFERROR((Table2[[#This Row],[Max_Temperature(°C)]]+Table2[[#This Row],[Min_Temperature(°C)]])/2,""),Table2[[#This Row],[Avg_Temperature(°C)]])</f>
        <v>20.899000000000001</v>
      </c>
      <c r="V614" s="13">
        <v>29.756</v>
      </c>
      <c r="W614" s="13">
        <f>IF(Table2[[#This Row],[Max_Temperature(°C)]]="",_xlfn.XLOOKUP(Table2[[#This Row],[State]],'pivot tables'!$T$2:$T$33,'pivot tables'!$V$2:$V$33),Table2[[#This Row],[Max_Temperature(°C)]])</f>
        <v>29.756</v>
      </c>
      <c r="X614" s="13">
        <v>13.529</v>
      </c>
      <c r="Y614" s="31">
        <f>IF(Table2[[#This Row],[Min_Temperature(°C)]]="",_xlfn.XLOOKUP(Table2[[#This Row],[State]],'pivot tables'!$T$2:$T$33,'pivot tables'!$W$2:$W$33),Table2[[#This Row],[Min_Temperature(°C)]])</f>
        <v>13.529</v>
      </c>
    </row>
    <row r="615" spans="1:25" x14ac:dyDescent="0.3">
      <c r="A615" s="5" t="s">
        <v>20</v>
      </c>
      <c r="B615" s="4">
        <v>2010</v>
      </c>
      <c r="C615" s="5" t="s">
        <v>27</v>
      </c>
      <c r="D615" s="5" t="str">
        <f>PROPER(TRIM(Table2[[#This Row],[Season]]))</f>
        <v>Rabi</v>
      </c>
      <c r="E615" s="5" t="str">
        <f>IF(Table2[[#This Row],[Season]]="",_xlfn.XLOOKUP(Table2[[#This Row],[State]],'pivot tables'!$F$3:$F$33,'pivot tables'!$G$3:$G$33),Table2[[#This Row],[Season]])</f>
        <v>Rabi</v>
      </c>
      <c r="F615" s="5" t="s">
        <v>330</v>
      </c>
      <c r="G615" s="16">
        <v>2100</v>
      </c>
      <c r="H615" s="16">
        <f>IF(Table2[[#This Row],[Area(hectare)]]="",IFERROR(Table2[[#This Row],[Production(Tones)]]/Table2[[#This Row],[Yield blanks]],""),Table2[[#This Row],[Area(hectare)]])</f>
        <v>2100</v>
      </c>
      <c r="I615" s="16"/>
      <c r="J615" s="16">
        <f>IF(Table2[[#This Row],[Production(Tones)]]="",Table2[[#This Row],[Area Blanks]]*Table2[[#This Row],[Yield]],Table2[[#This Row],[Production(Tones)]])</f>
        <v>5197.5</v>
      </c>
      <c r="K615" s="13">
        <v>2160.5</v>
      </c>
      <c r="L615" s="13">
        <f>IF(Table2[[#This Row],[Annual_Rainfall(mm)]]="",_xlfn.XLOOKUP(Table2[[#This Row],[State]],'pivot tables'!$J$3:$J$32,'pivot tables'!$K$3:$K$32),Table2[[#This Row],[Annual_Rainfall(mm)]])</f>
        <v>2160.5</v>
      </c>
      <c r="M615" s="13" t="str">
        <f>Table2[[#This Row],[Crop]]&amp;Table2[[#This Row],[State]]</f>
        <v>WheatManipur</v>
      </c>
      <c r="N615" s="13">
        <v>348831</v>
      </c>
      <c r="O615" s="13">
        <f>IF(Table2[[#This Row],[Fertilizer(kg)]]="",_xlfn.XLOOKUP(Table2[[#This Row],[crop&amp;state]],'pivot tables'!$O$3:$O$151,'pivot tables'!$P$3:$P$151),Table2[[#This Row],[Fertilizer(kg)]])</f>
        <v>348831</v>
      </c>
      <c r="P615" s="13">
        <v>504</v>
      </c>
      <c r="Q615" s="13">
        <f>IF(Table2[[#This Row],[Pesticide(kg)]]="",_xlfn.XLOOKUP(Table2[[#This Row],[crop&amp;state]],'pivot tables'!$O$3:$O$151,'pivot tables'!$Q$3:$Q$151),Table2[[#This Row],[Pesticide(kg)]])</f>
        <v>504</v>
      </c>
      <c r="R615" s="13">
        <v>2.4750000000000001</v>
      </c>
      <c r="S615" s="13">
        <f>IF(Table2[[#This Row],[Yield]]="",IFERROR(Table2[[#This Row],[Production(Tones)]]/Table2[[#This Row],[Area(hectare)]],""),Table2[[#This Row],[Yield]])</f>
        <v>2.4750000000000001</v>
      </c>
      <c r="T615" s="13">
        <v>20.899000000000001</v>
      </c>
      <c r="U615" s="13">
        <f>IF(Table2[[#This Row],[Avg_Temperature(°C)]]="",IFERROR((Table2[[#This Row],[Max_Temperature(°C)]]+Table2[[#This Row],[Min_Temperature(°C)]])/2,""),Table2[[#This Row],[Avg_Temperature(°C)]])</f>
        <v>20.899000000000001</v>
      </c>
      <c r="V615" s="13">
        <v>29.756</v>
      </c>
      <c r="W615" s="13">
        <f>IF(Table2[[#This Row],[Max_Temperature(°C)]]="",_xlfn.XLOOKUP(Table2[[#This Row],[State]],'pivot tables'!$T$2:$T$33,'pivot tables'!$V$2:$V$33),Table2[[#This Row],[Max_Temperature(°C)]])</f>
        <v>29.756</v>
      </c>
      <c r="X615" s="13">
        <v>13.529</v>
      </c>
      <c r="Y615" s="31">
        <f>IF(Table2[[#This Row],[Min_Temperature(°C)]]="",_xlfn.XLOOKUP(Table2[[#This Row],[State]],'pivot tables'!$T$2:$T$33,'pivot tables'!$W$2:$W$33),Table2[[#This Row],[Min_Temperature(°C)]])</f>
        <v>13.529</v>
      </c>
    </row>
    <row r="616" spans="1:25" x14ac:dyDescent="0.3">
      <c r="A616" s="5" t="s">
        <v>13</v>
      </c>
      <c r="B616" s="4">
        <v>2010</v>
      </c>
      <c r="C616" s="5" t="s">
        <v>176</v>
      </c>
      <c r="D616" s="5" t="str">
        <f>PROPER(TRIM(Table2[[#This Row],[Season]]))</f>
        <v>Autumn</v>
      </c>
      <c r="E616" s="5" t="str">
        <f>IF(Table2[[#This Row],[Season]]="",_xlfn.XLOOKUP(Table2[[#This Row],[State]],'pivot tables'!$F$3:$F$33,'pivot tables'!$G$3:$G$33),Table2[[#This Row],[Season]])</f>
        <v>Autumn</v>
      </c>
      <c r="F616" s="5" t="s">
        <v>250</v>
      </c>
      <c r="G616" s="16">
        <v>28562</v>
      </c>
      <c r="H616" s="16">
        <f>IF(Table2[[#This Row],[Area(hectare)]]="",IFERROR(Table2[[#This Row],[Production(Tones)]]/Table2[[#This Row],[Yield blanks]],""),Table2[[#This Row],[Area(hectare)]])</f>
        <v>28562</v>
      </c>
      <c r="I616" s="16">
        <v>26499</v>
      </c>
      <c r="J616" s="16">
        <f>IF(Table2[[#This Row],[Production(Tones)]]="",Table2[[#This Row],[Area Blanks]]*Table2[[#This Row],[Yield]],Table2[[#This Row],[Production(Tones)]])</f>
        <v>26499</v>
      </c>
      <c r="K616" s="13">
        <v>2738.7</v>
      </c>
      <c r="L616" s="13">
        <f>IF(Table2[[#This Row],[Annual_Rainfall(mm)]]="",_xlfn.XLOOKUP(Table2[[#This Row],[State]],'pivot tables'!$J$3:$J$32,'pivot tables'!$K$3:$K$32),Table2[[#This Row],[Annual_Rainfall(mm)]])</f>
        <v>2738.7</v>
      </c>
      <c r="M616" s="13" t="str">
        <f>Table2[[#This Row],[Crop]]&amp;Table2[[#This Row],[State]]</f>
        <v>RiceMizoram</v>
      </c>
      <c r="N616" s="13">
        <v>4744433.82</v>
      </c>
      <c r="O616" s="13">
        <f>IF(Table2[[#This Row],[Fertilizer(kg)]]="",_xlfn.XLOOKUP(Table2[[#This Row],[crop&amp;state]],'pivot tables'!$O$3:$O$151,'pivot tables'!$P$3:$P$151),Table2[[#This Row],[Fertilizer(kg)]])</f>
        <v>4744433.82</v>
      </c>
      <c r="P616" s="13">
        <v>6854.88</v>
      </c>
      <c r="Q616" s="13">
        <f>IF(Table2[[#This Row],[Pesticide(kg)]]="",_xlfn.XLOOKUP(Table2[[#This Row],[crop&amp;state]],'pivot tables'!$O$3:$O$151,'pivot tables'!$Q$3:$Q$151),Table2[[#This Row],[Pesticide(kg)]])</f>
        <v>6854.88</v>
      </c>
      <c r="R616" s="13">
        <v>0.92600000000000005</v>
      </c>
      <c r="S616" s="13">
        <f>IF(Table2[[#This Row],[Yield]]="",IFERROR(Table2[[#This Row],[Production(Tones)]]/Table2[[#This Row],[Area(hectare)]],""),Table2[[#This Row],[Yield]])</f>
        <v>0.92600000000000005</v>
      </c>
      <c r="T616" s="13">
        <v>21.058</v>
      </c>
      <c r="U616" s="13">
        <f>IF(Table2[[#This Row],[Avg_Temperature(°C)]]="",IFERROR((Table2[[#This Row],[Max_Temperature(°C)]]+Table2[[#This Row],[Min_Temperature(°C)]])/2,""),Table2[[#This Row],[Avg_Temperature(°C)]])</f>
        <v>21.058</v>
      </c>
      <c r="V616" s="13" t="s">
        <v>432</v>
      </c>
      <c r="W616" s="13" t="str">
        <f>IF(Table2[[#This Row],[Max_Temperature(°C)]]="",_xlfn.XLOOKUP(Table2[[#This Row],[State]],'pivot tables'!$T$2:$T$33,'pivot tables'!$V$2:$V$33),Table2[[#This Row],[Max_Temperature(°C)]])</f>
        <v>30.86</v>
      </c>
      <c r="X616" s="13">
        <v>13.231</v>
      </c>
      <c r="Y616" s="31">
        <f>IF(Table2[[#This Row],[Min_Temperature(°C)]]="",_xlfn.XLOOKUP(Table2[[#This Row],[State]],'pivot tables'!$T$2:$T$33,'pivot tables'!$W$2:$W$33),Table2[[#This Row],[Min_Temperature(°C)]])</f>
        <v>13.231</v>
      </c>
    </row>
    <row r="617" spans="1:25" x14ac:dyDescent="0.3">
      <c r="A617" s="5" t="s">
        <v>13</v>
      </c>
      <c r="B617" s="4">
        <v>2010</v>
      </c>
      <c r="C617" s="5" t="s">
        <v>49</v>
      </c>
      <c r="D617" s="5" t="str">
        <f>PROPER(TRIM(Table2[[#This Row],[Season]]))</f>
        <v>Kharif</v>
      </c>
      <c r="E617" s="5" t="str">
        <f>IF(Table2[[#This Row],[Season]]="",_xlfn.XLOOKUP(Table2[[#This Row],[State]],'pivot tables'!$F$3:$F$33,'pivot tables'!$G$3:$G$33),Table2[[#This Row],[Season]])</f>
        <v>Kharif</v>
      </c>
      <c r="F617" s="5" t="s">
        <v>250</v>
      </c>
      <c r="G617" s="16">
        <v>12123</v>
      </c>
      <c r="H617" s="16">
        <f>IF(Table2[[#This Row],[Area(hectare)]]="",IFERROR(Table2[[#This Row],[Production(Tones)]]/Table2[[#This Row],[Yield blanks]],""),Table2[[#This Row],[Area(hectare)]])</f>
        <v>12123</v>
      </c>
      <c r="I617" s="16">
        <v>20697</v>
      </c>
      <c r="J617" s="16">
        <f>IF(Table2[[#This Row],[Production(Tones)]]="",Table2[[#This Row],[Area Blanks]]*Table2[[#This Row],[Yield]],Table2[[#This Row],[Production(Tones)]])</f>
        <v>20697</v>
      </c>
      <c r="K617" s="13">
        <v>2738.7</v>
      </c>
      <c r="L617" s="13">
        <f>IF(Table2[[#This Row],[Annual_Rainfall(mm)]]="",_xlfn.XLOOKUP(Table2[[#This Row],[State]],'pivot tables'!$J$3:$J$32,'pivot tables'!$K$3:$K$32),Table2[[#This Row],[Annual_Rainfall(mm)]])</f>
        <v>2738.7</v>
      </c>
      <c r="M617" s="13" t="str">
        <f>Table2[[#This Row],[Crop]]&amp;Table2[[#This Row],[State]]</f>
        <v>RiceMizoram</v>
      </c>
      <c r="N617" s="13">
        <v>2013751.53</v>
      </c>
      <c r="O617" s="13">
        <f>IF(Table2[[#This Row],[Fertilizer(kg)]]="",_xlfn.XLOOKUP(Table2[[#This Row],[crop&amp;state]],'pivot tables'!$O$3:$O$151,'pivot tables'!$P$3:$P$151),Table2[[#This Row],[Fertilizer(kg)]])</f>
        <v>2013751.53</v>
      </c>
      <c r="P617" s="13">
        <v>2909.52</v>
      </c>
      <c r="Q617" s="13">
        <f>IF(Table2[[#This Row],[Pesticide(kg)]]="",_xlfn.XLOOKUP(Table2[[#This Row],[crop&amp;state]],'pivot tables'!$O$3:$O$151,'pivot tables'!$Q$3:$Q$151),Table2[[#This Row],[Pesticide(kg)]])</f>
        <v>2909.52</v>
      </c>
      <c r="R617" s="13">
        <v>1.4950000000000001</v>
      </c>
      <c r="S617" s="13">
        <f>IF(Table2[[#This Row],[Yield]]="",IFERROR(Table2[[#This Row],[Production(Tones)]]/Table2[[#This Row],[Area(hectare)]],""),Table2[[#This Row],[Yield]])</f>
        <v>1.4950000000000001</v>
      </c>
      <c r="T617" s="13">
        <v>21.058</v>
      </c>
      <c r="U617" s="13">
        <f>IF(Table2[[#This Row],[Avg_Temperature(°C)]]="",IFERROR((Table2[[#This Row],[Max_Temperature(°C)]]+Table2[[#This Row],[Min_Temperature(°C)]])/2,""),Table2[[#This Row],[Avg_Temperature(°C)]])</f>
        <v>21.058</v>
      </c>
      <c r="V617" s="13">
        <v>30.864000000000001</v>
      </c>
      <c r="W617" s="13">
        <f>IF(Table2[[#This Row],[Max_Temperature(°C)]]="",_xlfn.XLOOKUP(Table2[[#This Row],[State]],'pivot tables'!$T$2:$T$33,'pivot tables'!$V$2:$V$33),Table2[[#This Row],[Max_Temperature(°C)]])</f>
        <v>30.864000000000001</v>
      </c>
      <c r="X617" s="13">
        <v>13.231</v>
      </c>
      <c r="Y617" s="31">
        <f>IF(Table2[[#This Row],[Min_Temperature(°C)]]="",_xlfn.XLOOKUP(Table2[[#This Row],[State]],'pivot tables'!$T$2:$T$33,'pivot tables'!$W$2:$W$33),Table2[[#This Row],[Min_Temperature(°C)]])</f>
        <v>13.231</v>
      </c>
    </row>
    <row r="618" spans="1:25" x14ac:dyDescent="0.3">
      <c r="A618" s="5" t="s">
        <v>13</v>
      </c>
      <c r="B618" s="4">
        <v>2010</v>
      </c>
      <c r="C618" s="5" t="s">
        <v>27</v>
      </c>
      <c r="D618" s="5" t="str">
        <f>PROPER(TRIM(Table2[[#This Row],[Season]]))</f>
        <v>Rabi</v>
      </c>
      <c r="E618" s="5" t="str">
        <f>IF(Table2[[#This Row],[Season]]="",_xlfn.XLOOKUP(Table2[[#This Row],[State]],'pivot tables'!$F$3:$F$33,'pivot tables'!$G$3:$G$33),Table2[[#This Row],[Season]])</f>
        <v>Rabi</v>
      </c>
      <c r="F618" s="5" t="s">
        <v>250</v>
      </c>
      <c r="G618" s="16">
        <v>7</v>
      </c>
      <c r="H618" s="16">
        <f>IF(Table2[[#This Row],[Area(hectare)]]="",IFERROR(Table2[[#This Row],[Production(Tones)]]/Table2[[#This Row],[Yield blanks]],""),Table2[[#This Row],[Area(hectare)]])</f>
        <v>7</v>
      </c>
      <c r="I618" s="16">
        <v>6</v>
      </c>
      <c r="J618" s="16">
        <f>IF(Table2[[#This Row],[Production(Tones)]]="",Table2[[#This Row],[Area Blanks]]*Table2[[#This Row],[Yield]],Table2[[#This Row],[Production(Tones)]])</f>
        <v>6</v>
      </c>
      <c r="K618" s="13">
        <v>2738.7</v>
      </c>
      <c r="L618" s="13">
        <f>IF(Table2[[#This Row],[Annual_Rainfall(mm)]]="",_xlfn.XLOOKUP(Table2[[#This Row],[State]],'pivot tables'!$J$3:$J$32,'pivot tables'!$K$3:$K$32),Table2[[#This Row],[Annual_Rainfall(mm)]])</f>
        <v>2738.7</v>
      </c>
      <c r="M618" s="13" t="str">
        <f>Table2[[#This Row],[Crop]]&amp;Table2[[#This Row],[State]]</f>
        <v>RiceMizoram</v>
      </c>
      <c r="N618" s="13">
        <v>1162.77</v>
      </c>
      <c r="O618" s="13">
        <f>IF(Table2[[#This Row],[Fertilizer(kg)]]="",_xlfn.XLOOKUP(Table2[[#This Row],[crop&amp;state]],'pivot tables'!$O$3:$O$151,'pivot tables'!$P$3:$P$151),Table2[[#This Row],[Fertilizer(kg)]])</f>
        <v>1162.77</v>
      </c>
      <c r="P618" s="13" t="s">
        <v>433</v>
      </c>
      <c r="Q618" s="13" t="str">
        <f>IF(Table2[[#This Row],[Pesticide(kg)]]="",_xlfn.XLOOKUP(Table2[[#This Row],[crop&amp;state]],'pivot tables'!$O$3:$O$151,'pivot tables'!$Q$3:$Q$151),Table2[[#This Row],[Pesticide(kg)]])</f>
        <v xml:space="preserve"> 1.68 </v>
      </c>
      <c r="R618" s="13">
        <v>0.86</v>
      </c>
      <c r="S618" s="13">
        <f>IF(Table2[[#This Row],[Yield]]="",IFERROR(Table2[[#This Row],[Production(Tones)]]/Table2[[#This Row],[Area(hectare)]],""),Table2[[#This Row],[Yield]])</f>
        <v>0.86</v>
      </c>
      <c r="T618" s="13">
        <v>21.058</v>
      </c>
      <c r="U618" s="13">
        <f>IF(Table2[[#This Row],[Avg_Temperature(°C)]]="",IFERROR((Table2[[#This Row],[Max_Temperature(°C)]]+Table2[[#This Row],[Min_Temperature(°C)]])/2,""),Table2[[#This Row],[Avg_Temperature(°C)]])</f>
        <v>21.058</v>
      </c>
      <c r="V618" s="13">
        <v>30.864000000000001</v>
      </c>
      <c r="W618" s="13">
        <f>IF(Table2[[#This Row],[Max_Temperature(°C)]]="",_xlfn.XLOOKUP(Table2[[#This Row],[State]],'pivot tables'!$T$2:$T$33,'pivot tables'!$V$2:$V$33),Table2[[#This Row],[Max_Temperature(°C)]])</f>
        <v>30.864000000000001</v>
      </c>
      <c r="X618" s="13">
        <v>13.231</v>
      </c>
      <c r="Y618" s="31">
        <f>IF(Table2[[#This Row],[Min_Temperature(°C)]]="",_xlfn.XLOOKUP(Table2[[#This Row],[State]],'pivot tables'!$T$2:$T$33,'pivot tables'!$W$2:$W$33),Table2[[#This Row],[Min_Temperature(°C)]])</f>
        <v>13.231</v>
      </c>
    </row>
    <row r="619" spans="1:25" x14ac:dyDescent="0.3">
      <c r="A619" s="5" t="s">
        <v>18</v>
      </c>
      <c r="B619" s="4">
        <v>2010</v>
      </c>
      <c r="C619" s="5" t="s">
        <v>705</v>
      </c>
      <c r="D619" s="5" t="str">
        <f>PROPER(TRIM(Table2[[#This Row],[Season]]))</f>
        <v>Whole Year</v>
      </c>
      <c r="E619" s="5" t="str">
        <f>IF(Table2[[#This Row],[Season]]="",_xlfn.XLOOKUP(Table2[[#This Row],[State]],'pivot tables'!$F$3:$F$33,'pivot tables'!$G$3:$G$33),Table2[[#This Row],[Season]])</f>
        <v>Whole Year</v>
      </c>
      <c r="F619" s="5" t="s">
        <v>250</v>
      </c>
      <c r="G619" s="16">
        <v>1418</v>
      </c>
      <c r="H619" s="16">
        <f>IF(Table2[[#This Row],[Area(hectare)]]="",IFERROR(Table2[[#This Row],[Production(Tones)]]/Table2[[#This Row],[Yield blanks]],""),Table2[[#This Row],[Area(hectare)]])</f>
        <v>1418</v>
      </c>
      <c r="I619" s="16">
        <v>7900</v>
      </c>
      <c r="J619" s="16">
        <f>IF(Table2[[#This Row],[Production(Tones)]]="",Table2[[#This Row],[Area Blanks]]*Table2[[#This Row],[Yield]],Table2[[#This Row],[Production(Tones)]])</f>
        <v>7900</v>
      </c>
      <c r="K619" s="13">
        <v>2738.7</v>
      </c>
      <c r="L619" s="13">
        <f>IF(Table2[[#This Row],[Annual_Rainfall(mm)]]="",_xlfn.XLOOKUP(Table2[[#This Row],[State]],'pivot tables'!$J$3:$J$32,'pivot tables'!$K$3:$K$32),Table2[[#This Row],[Annual_Rainfall(mm)]])</f>
        <v>2738.7</v>
      </c>
      <c r="M619" s="13" t="str">
        <f>Table2[[#This Row],[Crop]]&amp;Table2[[#This Row],[State]]</f>
        <v>SugarcaneMizoram</v>
      </c>
      <c r="N619" s="13">
        <v>235543.98</v>
      </c>
      <c r="O619" s="13">
        <f>IF(Table2[[#This Row],[Fertilizer(kg)]]="",_xlfn.XLOOKUP(Table2[[#This Row],[crop&amp;state]],'pivot tables'!$O$3:$O$151,'pivot tables'!$P$3:$P$151),Table2[[#This Row],[Fertilizer(kg)]])</f>
        <v>235543.98</v>
      </c>
      <c r="P619" s="13">
        <v>340.32</v>
      </c>
      <c r="Q619" s="13">
        <f>IF(Table2[[#This Row],[Pesticide(kg)]]="",_xlfn.XLOOKUP(Table2[[#This Row],[crop&amp;state]],'pivot tables'!$O$3:$O$151,'pivot tables'!$Q$3:$Q$151),Table2[[#This Row],[Pesticide(kg)]])</f>
        <v>340.32</v>
      </c>
      <c r="R619" s="13">
        <v>5.5979999999999999</v>
      </c>
      <c r="S619" s="13">
        <f>IF(Table2[[#This Row],[Yield]]="",IFERROR(Table2[[#This Row],[Production(Tones)]]/Table2[[#This Row],[Area(hectare)]],""),Table2[[#This Row],[Yield]])</f>
        <v>5.5979999999999999</v>
      </c>
      <c r="T619" s="13">
        <v>21.058</v>
      </c>
      <c r="U619" s="13">
        <f>IF(Table2[[#This Row],[Avg_Temperature(°C)]]="",IFERROR((Table2[[#This Row],[Max_Temperature(°C)]]+Table2[[#This Row],[Min_Temperature(°C)]])/2,""),Table2[[#This Row],[Avg_Temperature(°C)]])</f>
        <v>21.058</v>
      </c>
      <c r="V619" s="13"/>
      <c r="W619" s="13">
        <f>IF(Table2[[#This Row],[Max_Temperature(°C)]]="",_xlfn.XLOOKUP(Table2[[#This Row],[State]],'pivot tables'!$T$2:$T$33,'pivot tables'!$V$2:$V$33),Table2[[#This Row],[Max_Temperature(°C)]])</f>
        <v>30.574777777777758</v>
      </c>
      <c r="X619" s="13">
        <v>13.231</v>
      </c>
      <c r="Y619" s="31">
        <f>IF(Table2[[#This Row],[Min_Temperature(°C)]]="",_xlfn.XLOOKUP(Table2[[#This Row],[State]],'pivot tables'!$T$2:$T$33,'pivot tables'!$W$2:$W$33),Table2[[#This Row],[Min_Temperature(°C)]])</f>
        <v>13.231</v>
      </c>
    </row>
    <row r="620" spans="1:25" x14ac:dyDescent="0.3">
      <c r="A620" s="5" t="s">
        <v>22</v>
      </c>
      <c r="B620" s="4">
        <v>2010</v>
      </c>
      <c r="C620" s="5" t="s">
        <v>49</v>
      </c>
      <c r="D620" s="5" t="str">
        <f>PROPER(TRIM(Table2[[#This Row],[Season]]))</f>
        <v>Kharif</v>
      </c>
      <c r="E620" s="5" t="str">
        <f>IF(Table2[[#This Row],[Season]]="",_xlfn.XLOOKUP(Table2[[#This Row],[State]],'pivot tables'!$F$3:$F$33,'pivot tables'!$G$3:$G$33),Table2[[#This Row],[Season]])</f>
        <v>Kharif</v>
      </c>
      <c r="F620" s="5" t="s">
        <v>274</v>
      </c>
      <c r="G620" s="16">
        <v>300</v>
      </c>
      <c r="H620" s="16">
        <f>IF(Table2[[#This Row],[Area(hectare)]]="",IFERROR(Table2[[#This Row],[Production(Tones)]]/Table2[[#This Row],[Yield blanks]],""),Table2[[#This Row],[Area(hectare)]])</f>
        <v>300</v>
      </c>
      <c r="I620" s="16">
        <v>280</v>
      </c>
      <c r="J620" s="16">
        <f>IF(Table2[[#This Row],[Production(Tones)]]="",Table2[[#This Row],[Area Blanks]]*Table2[[#This Row],[Yield]],Table2[[#This Row],[Production(Tones)]])</f>
        <v>280</v>
      </c>
      <c r="K620" s="13">
        <v>1771.8</v>
      </c>
      <c r="L620" s="13">
        <f>IF(Table2[[#This Row],[Annual_Rainfall(mm)]]="",_xlfn.XLOOKUP(Table2[[#This Row],[State]],'pivot tables'!$J$3:$J$32,'pivot tables'!$K$3:$K$32),Table2[[#This Row],[Annual_Rainfall(mm)]])</f>
        <v>1771.8</v>
      </c>
      <c r="M620" s="13" t="str">
        <f>Table2[[#This Row],[Crop]]&amp;Table2[[#This Row],[State]]</f>
        <v>RagiNagaland</v>
      </c>
      <c r="N620" s="13">
        <v>49833</v>
      </c>
      <c r="O620" s="13">
        <f>IF(Table2[[#This Row],[Fertilizer(kg)]]="",_xlfn.XLOOKUP(Table2[[#This Row],[crop&amp;state]],'pivot tables'!$O$3:$O$151,'pivot tables'!$P$3:$P$151),Table2[[#This Row],[Fertilizer(kg)]])</f>
        <v>49833</v>
      </c>
      <c r="P620" s="13">
        <v>72</v>
      </c>
      <c r="Q620" s="13">
        <f>IF(Table2[[#This Row],[Pesticide(kg)]]="",_xlfn.XLOOKUP(Table2[[#This Row],[crop&amp;state]],'pivot tables'!$O$3:$O$151,'pivot tables'!$Q$3:$Q$151),Table2[[#This Row],[Pesticide(kg)]])</f>
        <v>72</v>
      </c>
      <c r="R620" s="13">
        <v>0.95599999999999996</v>
      </c>
      <c r="S620" s="13">
        <f>IF(Table2[[#This Row],[Yield]]="",IFERROR(Table2[[#This Row],[Production(Tones)]]/Table2[[#This Row],[Area(hectare)]],""),Table2[[#This Row],[Yield]])</f>
        <v>0.95599999999999996</v>
      </c>
      <c r="T620" s="13">
        <v>19.943000000000001</v>
      </c>
      <c r="U620" s="13">
        <f>IF(Table2[[#This Row],[Avg_Temperature(°C)]]="",IFERROR((Table2[[#This Row],[Max_Temperature(°C)]]+Table2[[#This Row],[Min_Temperature(°C)]])/2,""),Table2[[#This Row],[Avg_Temperature(°C)]])</f>
        <v>19.943000000000001</v>
      </c>
      <c r="V620" s="13">
        <v>29.381</v>
      </c>
      <c r="W620" s="13">
        <f>IF(Table2[[#This Row],[Max_Temperature(°C)]]="",_xlfn.XLOOKUP(Table2[[#This Row],[State]],'pivot tables'!$T$2:$T$33,'pivot tables'!$V$2:$V$33),Table2[[#This Row],[Max_Temperature(°C)]])</f>
        <v>29.381</v>
      </c>
      <c r="X620" s="13">
        <v>11.871</v>
      </c>
      <c r="Y620" s="31">
        <f>IF(Table2[[#This Row],[Min_Temperature(°C)]]="",_xlfn.XLOOKUP(Table2[[#This Row],[State]],'pivot tables'!$T$2:$T$33,'pivot tables'!$W$2:$W$33),Table2[[#This Row],[Min_Temperature(°C)]])</f>
        <v>11.871</v>
      </c>
    </row>
    <row r="621" spans="1:25" x14ac:dyDescent="0.3">
      <c r="A621" s="5" t="s">
        <v>13</v>
      </c>
      <c r="B621" s="4">
        <v>2010</v>
      </c>
      <c r="C621" s="5" t="s">
        <v>49</v>
      </c>
      <c r="D621" s="5" t="str">
        <f>PROPER(TRIM(Table2[[#This Row],[Season]]))</f>
        <v>Kharif</v>
      </c>
      <c r="E621" s="5" t="str">
        <f>IF(Table2[[#This Row],[Season]]="",_xlfn.XLOOKUP(Table2[[#This Row],[State]],'pivot tables'!$F$3:$F$33,'pivot tables'!$G$3:$G$33),Table2[[#This Row],[Season]])</f>
        <v>Kharif</v>
      </c>
      <c r="F621" s="5" t="s">
        <v>274</v>
      </c>
      <c r="G621" s="16">
        <v>180060</v>
      </c>
      <c r="H621" s="16">
        <f>IF(Table2[[#This Row],[Area(hectare)]]="",IFERROR(Table2[[#This Row],[Production(Tones)]]/Table2[[#This Row],[Yield blanks]],""),Table2[[#This Row],[Area(hectare)]])</f>
        <v>180060</v>
      </c>
      <c r="I621" s="16">
        <v>378210</v>
      </c>
      <c r="J621" s="16">
        <f>IF(Table2[[#This Row],[Production(Tones)]]="",Table2[[#This Row],[Area Blanks]]*Table2[[#This Row],[Yield]],Table2[[#This Row],[Production(Tones)]])</f>
        <v>378210</v>
      </c>
      <c r="K621" s="13">
        <v>1771.8</v>
      </c>
      <c r="L621" s="13">
        <f>IF(Table2[[#This Row],[Annual_Rainfall(mm)]]="",_xlfn.XLOOKUP(Table2[[#This Row],[State]],'pivot tables'!$J$3:$J$32,'pivot tables'!$K$3:$K$32),Table2[[#This Row],[Annual_Rainfall(mm)]])</f>
        <v>1771.8</v>
      </c>
      <c r="M621" s="13" t="str">
        <f>Table2[[#This Row],[Crop]]&amp;Table2[[#This Row],[State]]</f>
        <v>RiceNagaland</v>
      </c>
      <c r="N621" s="13">
        <v>29909766.600000001</v>
      </c>
      <c r="O621" s="13">
        <f>IF(Table2[[#This Row],[Fertilizer(kg)]]="",_xlfn.XLOOKUP(Table2[[#This Row],[crop&amp;state]],'pivot tables'!$O$3:$O$151,'pivot tables'!$P$3:$P$151),Table2[[#This Row],[Fertilizer(kg)]])</f>
        <v>29909766.600000001</v>
      </c>
      <c r="P621" s="13">
        <v>43214.400000000001</v>
      </c>
      <c r="Q621" s="13">
        <f>IF(Table2[[#This Row],[Pesticide(kg)]]="",_xlfn.XLOOKUP(Table2[[#This Row],[crop&amp;state]],'pivot tables'!$O$3:$O$151,'pivot tables'!$Q$3:$Q$151),Table2[[#This Row],[Pesticide(kg)]])</f>
        <v>43214.400000000001</v>
      </c>
      <c r="R621" s="13">
        <v>2.052</v>
      </c>
      <c r="S621" s="13">
        <f>IF(Table2[[#This Row],[Yield]]="",IFERROR(Table2[[#This Row],[Production(Tones)]]/Table2[[#This Row],[Area(hectare)]],""),Table2[[#This Row],[Yield]])</f>
        <v>2.052</v>
      </c>
      <c r="T621" s="13">
        <v>19.943000000000001</v>
      </c>
      <c r="U621" s="13">
        <f>IF(Table2[[#This Row],[Avg_Temperature(°C)]]="",IFERROR((Table2[[#This Row],[Max_Temperature(°C)]]+Table2[[#This Row],[Min_Temperature(°C)]])/2,""),Table2[[#This Row],[Avg_Temperature(°C)]])</f>
        <v>19.943000000000001</v>
      </c>
      <c r="V621" s="13">
        <v>29.381</v>
      </c>
      <c r="W621" s="13">
        <f>IF(Table2[[#This Row],[Max_Temperature(°C)]]="",_xlfn.XLOOKUP(Table2[[#This Row],[State]],'pivot tables'!$T$2:$T$33,'pivot tables'!$V$2:$V$33),Table2[[#This Row],[Max_Temperature(°C)]])</f>
        <v>29.381</v>
      </c>
      <c r="X621" s="13">
        <v>11.871</v>
      </c>
      <c r="Y621" s="31">
        <f>IF(Table2[[#This Row],[Min_Temperature(°C)]]="",_xlfn.XLOOKUP(Table2[[#This Row],[State]],'pivot tables'!$T$2:$T$33,'pivot tables'!$W$2:$W$33),Table2[[#This Row],[Min_Temperature(°C)]])</f>
        <v>11.871</v>
      </c>
    </row>
    <row r="622" spans="1:25" x14ac:dyDescent="0.3">
      <c r="A622" s="5" t="s">
        <v>13</v>
      </c>
      <c r="B622" s="4">
        <v>2010</v>
      </c>
      <c r="C622" s="5" t="s">
        <v>27</v>
      </c>
      <c r="D622" s="5" t="str">
        <f>PROPER(TRIM(Table2[[#This Row],[Season]]))</f>
        <v>Rabi</v>
      </c>
      <c r="E622" s="5" t="str">
        <f>IF(Table2[[#This Row],[Season]]="",_xlfn.XLOOKUP(Table2[[#This Row],[State]],'pivot tables'!$F$3:$F$33,'pivot tables'!$G$3:$G$33),Table2[[#This Row],[Season]])</f>
        <v>Rabi</v>
      </c>
      <c r="F622" s="5" t="s">
        <v>274</v>
      </c>
      <c r="G622" s="16"/>
      <c r="H622" s="16">
        <f>IF(Table2[[#This Row],[Area(hectare)]]="",IFERROR(Table2[[#This Row],[Production(Tones)]]/Table2[[#This Row],[Yield blanks]],""),Table2[[#This Row],[Area(hectare)]])</f>
        <v>1323.5294117647059</v>
      </c>
      <c r="I622" s="16">
        <v>3150</v>
      </c>
      <c r="J622" s="16">
        <f>IF(Table2[[#This Row],[Production(Tones)]]="",Table2[[#This Row],[Area Blanks]]*Table2[[#This Row],[Yield]],Table2[[#This Row],[Production(Tones)]])</f>
        <v>3150</v>
      </c>
      <c r="K622" s="13">
        <v>1771.8</v>
      </c>
      <c r="L622" s="13">
        <f>IF(Table2[[#This Row],[Annual_Rainfall(mm)]]="",_xlfn.XLOOKUP(Table2[[#This Row],[State]],'pivot tables'!$J$3:$J$32,'pivot tables'!$K$3:$K$32),Table2[[#This Row],[Annual_Rainfall(mm)]])</f>
        <v>1771.8</v>
      </c>
      <c r="M622" s="13" t="str">
        <f>Table2[[#This Row],[Crop]]&amp;Table2[[#This Row],[State]]</f>
        <v>RiceNagaland</v>
      </c>
      <c r="N622" s="13">
        <v>220926.3</v>
      </c>
      <c r="O622" s="13">
        <f>IF(Table2[[#This Row],[Fertilizer(kg)]]="",_xlfn.XLOOKUP(Table2[[#This Row],[crop&amp;state]],'pivot tables'!$O$3:$O$151,'pivot tables'!$P$3:$P$151),Table2[[#This Row],[Fertilizer(kg)]])</f>
        <v>220926.3</v>
      </c>
      <c r="P622" s="13">
        <v>319.2</v>
      </c>
      <c r="Q622" s="13">
        <f>IF(Table2[[#This Row],[Pesticide(kg)]]="",_xlfn.XLOOKUP(Table2[[#This Row],[crop&amp;state]],'pivot tables'!$O$3:$O$151,'pivot tables'!$Q$3:$Q$151),Table2[[#This Row],[Pesticide(kg)]])</f>
        <v>319.2</v>
      </c>
      <c r="R622" s="13">
        <v>2.38</v>
      </c>
      <c r="S622" s="13">
        <f>IF(Table2[[#This Row],[Yield]]="",IFERROR(Table2[[#This Row],[Production(Tones)]]/Table2[[#This Row],[Area(hectare)]],""),Table2[[#This Row],[Yield]])</f>
        <v>2.38</v>
      </c>
      <c r="T622" s="13">
        <v>19.943000000000001</v>
      </c>
      <c r="U622" s="13">
        <f>IF(Table2[[#This Row],[Avg_Temperature(°C)]]="",IFERROR((Table2[[#This Row],[Max_Temperature(°C)]]+Table2[[#This Row],[Min_Temperature(°C)]])/2,""),Table2[[#This Row],[Avg_Temperature(°C)]])</f>
        <v>19.943000000000001</v>
      </c>
      <c r="V622" s="13">
        <v>29.381</v>
      </c>
      <c r="W622" s="13">
        <f>IF(Table2[[#This Row],[Max_Temperature(°C)]]="",_xlfn.XLOOKUP(Table2[[#This Row],[State]],'pivot tables'!$T$2:$T$33,'pivot tables'!$V$2:$V$33),Table2[[#This Row],[Max_Temperature(°C)]])</f>
        <v>29.381</v>
      </c>
      <c r="X622" s="13">
        <v>11.871</v>
      </c>
      <c r="Y622" s="31">
        <f>IF(Table2[[#This Row],[Min_Temperature(°C)]]="",_xlfn.XLOOKUP(Table2[[#This Row],[State]],'pivot tables'!$T$2:$T$33,'pivot tables'!$W$2:$W$33),Table2[[#This Row],[Min_Temperature(°C)]])</f>
        <v>11.871</v>
      </c>
    </row>
    <row r="623" spans="1:25" x14ac:dyDescent="0.3">
      <c r="A623" s="5" t="s">
        <v>18</v>
      </c>
      <c r="B623" s="4">
        <v>2010</v>
      </c>
      <c r="C623" s="5" t="s">
        <v>706</v>
      </c>
      <c r="D623" s="5" t="str">
        <f>PROPER(TRIM(Table2[[#This Row],[Season]]))</f>
        <v/>
      </c>
      <c r="E623" s="5" t="str">
        <f>IF(Table2[[#This Row],[Season]]="",_xlfn.XLOOKUP(Table2[[#This Row],[State]],'pivot tables'!$F$3:$F$33,'pivot tables'!$G$3:$G$33),Table2[[#This Row],[Season]])</f>
        <v>Kharif</v>
      </c>
      <c r="F623" s="5" t="s">
        <v>274</v>
      </c>
      <c r="G623" s="16">
        <v>4250</v>
      </c>
      <c r="H623" s="16">
        <f>IF(Table2[[#This Row],[Area(hectare)]]="",IFERROR(Table2[[#This Row],[Production(Tones)]]/Table2[[#This Row],[Yield blanks]],""),Table2[[#This Row],[Area(hectare)]])</f>
        <v>4250</v>
      </c>
      <c r="I623" s="16">
        <v>184920</v>
      </c>
      <c r="J623" s="16">
        <f>IF(Table2[[#This Row],[Production(Tones)]]="",Table2[[#This Row],[Area Blanks]]*Table2[[#This Row],[Yield]],Table2[[#This Row],[Production(Tones)]])</f>
        <v>184920</v>
      </c>
      <c r="K623" s="13">
        <v>1771.8</v>
      </c>
      <c r="L623" s="13">
        <f>IF(Table2[[#This Row],[Annual_Rainfall(mm)]]="",_xlfn.XLOOKUP(Table2[[#This Row],[State]],'pivot tables'!$J$3:$J$32,'pivot tables'!$K$3:$K$32),Table2[[#This Row],[Annual_Rainfall(mm)]])</f>
        <v>1771.8</v>
      </c>
      <c r="M623" s="13" t="str">
        <f>Table2[[#This Row],[Crop]]&amp;Table2[[#This Row],[State]]</f>
        <v>SugarcaneNagaland</v>
      </c>
      <c r="N623" s="13">
        <v>705967.5</v>
      </c>
      <c r="O623" s="13">
        <f>IF(Table2[[#This Row],[Fertilizer(kg)]]="",_xlfn.XLOOKUP(Table2[[#This Row],[crop&amp;state]],'pivot tables'!$O$3:$O$151,'pivot tables'!$P$3:$P$151),Table2[[#This Row],[Fertilizer(kg)]])</f>
        <v>705967.5</v>
      </c>
      <c r="P623" s="13">
        <v>1020</v>
      </c>
      <c r="Q623" s="13">
        <f>IF(Table2[[#This Row],[Pesticide(kg)]]="",_xlfn.XLOOKUP(Table2[[#This Row],[crop&amp;state]],'pivot tables'!$O$3:$O$151,'pivot tables'!$Q$3:$Q$151),Table2[[#This Row],[Pesticide(kg)]])</f>
        <v>1020</v>
      </c>
      <c r="R623" s="13">
        <v>43.529000000000003</v>
      </c>
      <c r="S623" s="13">
        <f>IF(Table2[[#This Row],[Yield]]="",IFERROR(Table2[[#This Row],[Production(Tones)]]/Table2[[#This Row],[Area(hectare)]],""),Table2[[#This Row],[Yield]])</f>
        <v>43.529000000000003</v>
      </c>
      <c r="T623" s="13">
        <v>19.943000000000001</v>
      </c>
      <c r="U623" s="13">
        <f>IF(Table2[[#This Row],[Avg_Temperature(°C)]]="",IFERROR((Table2[[#This Row],[Max_Temperature(°C)]]+Table2[[#This Row],[Min_Temperature(°C)]])/2,""),Table2[[#This Row],[Avg_Temperature(°C)]])</f>
        <v>19.943000000000001</v>
      </c>
      <c r="V623" s="13">
        <v>29.381</v>
      </c>
      <c r="W623" s="13">
        <f>IF(Table2[[#This Row],[Max_Temperature(°C)]]="",_xlfn.XLOOKUP(Table2[[#This Row],[State]],'pivot tables'!$T$2:$T$33,'pivot tables'!$V$2:$V$33),Table2[[#This Row],[Max_Temperature(°C)]])</f>
        <v>29.381</v>
      </c>
      <c r="X623" s="13">
        <v>11.871</v>
      </c>
      <c r="Y623" s="31">
        <f>IF(Table2[[#This Row],[Min_Temperature(°C)]]="",_xlfn.XLOOKUP(Table2[[#This Row],[State]],'pivot tables'!$T$2:$T$33,'pivot tables'!$W$2:$W$33),Table2[[#This Row],[Min_Temperature(°C)]])</f>
        <v>11.871</v>
      </c>
    </row>
    <row r="624" spans="1:25" x14ac:dyDescent="0.3">
      <c r="A624" s="5" t="s">
        <v>31</v>
      </c>
      <c r="B624" s="4">
        <v>2010</v>
      </c>
      <c r="C624" s="5" t="s">
        <v>49</v>
      </c>
      <c r="D624" s="5" t="str">
        <f>PROPER(TRIM(Table2[[#This Row],[Season]]))</f>
        <v>Kharif</v>
      </c>
      <c r="E624" s="5" t="str">
        <f>IF(Table2[[#This Row],[Season]]="",_xlfn.XLOOKUP(Table2[[#This Row],[State]],'pivot tables'!$F$3:$F$33,'pivot tables'!$G$3:$G$33),Table2[[#This Row],[Season]])</f>
        <v>Kharif</v>
      </c>
      <c r="F624" s="5" t="s">
        <v>274</v>
      </c>
      <c r="G624" s="16">
        <v>200</v>
      </c>
      <c r="H624" s="16">
        <f>IF(Table2[[#This Row],[Area(hectare)]]="",IFERROR(Table2[[#This Row],[Production(Tones)]]/Table2[[#This Row],[Yield blanks]],""),Table2[[#This Row],[Area(hectare)]])</f>
        <v>200</v>
      </c>
      <c r="I624" s="16">
        <v>160</v>
      </c>
      <c r="J624" s="16">
        <f>IF(Table2[[#This Row],[Production(Tones)]]="",Table2[[#This Row],[Area Blanks]]*Table2[[#This Row],[Yield]],Table2[[#This Row],[Production(Tones)]])</f>
        <v>160</v>
      </c>
      <c r="K624" s="13">
        <v>1771.8</v>
      </c>
      <c r="L624" s="13">
        <f>IF(Table2[[#This Row],[Annual_Rainfall(mm)]]="",_xlfn.XLOOKUP(Table2[[#This Row],[State]],'pivot tables'!$J$3:$J$32,'pivot tables'!$K$3:$K$32),Table2[[#This Row],[Annual_Rainfall(mm)]])</f>
        <v>1771.8</v>
      </c>
      <c r="M624" s="13" t="str">
        <f>Table2[[#This Row],[Crop]]&amp;Table2[[#This Row],[State]]</f>
        <v>SunflowerNagaland</v>
      </c>
      <c r="N624" s="13">
        <v>33222</v>
      </c>
      <c r="O624" s="13">
        <f>IF(Table2[[#This Row],[Fertilizer(kg)]]="",_xlfn.XLOOKUP(Table2[[#This Row],[crop&amp;state]],'pivot tables'!$O$3:$O$151,'pivot tables'!$P$3:$P$151),Table2[[#This Row],[Fertilizer(kg)]])</f>
        <v>33222</v>
      </c>
      <c r="P624" s="13">
        <v>48</v>
      </c>
      <c r="Q624" s="13">
        <f>IF(Table2[[#This Row],[Pesticide(kg)]]="",_xlfn.XLOOKUP(Table2[[#This Row],[crop&amp;state]],'pivot tables'!$O$3:$O$151,'pivot tables'!$Q$3:$Q$151),Table2[[#This Row],[Pesticide(kg)]])</f>
        <v>48</v>
      </c>
      <c r="R624" s="13">
        <v>0.73699999999999999</v>
      </c>
      <c r="S624" s="13">
        <f>IF(Table2[[#This Row],[Yield]]="",IFERROR(Table2[[#This Row],[Production(Tones)]]/Table2[[#This Row],[Area(hectare)]],""),Table2[[#This Row],[Yield]])</f>
        <v>0.73699999999999999</v>
      </c>
      <c r="T624" s="13">
        <v>19.943000000000001</v>
      </c>
      <c r="U624" s="13">
        <f>IF(Table2[[#This Row],[Avg_Temperature(°C)]]="",IFERROR((Table2[[#This Row],[Max_Temperature(°C)]]+Table2[[#This Row],[Min_Temperature(°C)]])/2,""),Table2[[#This Row],[Avg_Temperature(°C)]])</f>
        <v>19.943000000000001</v>
      </c>
      <c r="V624" s="13">
        <v>29.381</v>
      </c>
      <c r="W624" s="13">
        <f>IF(Table2[[#This Row],[Max_Temperature(°C)]]="",_xlfn.XLOOKUP(Table2[[#This Row],[State]],'pivot tables'!$T$2:$T$33,'pivot tables'!$V$2:$V$33),Table2[[#This Row],[Max_Temperature(°C)]])</f>
        <v>29.381</v>
      </c>
      <c r="X624" s="13">
        <v>11.871</v>
      </c>
      <c r="Y624" s="31">
        <f>IF(Table2[[#This Row],[Min_Temperature(°C)]]="",_xlfn.XLOOKUP(Table2[[#This Row],[State]],'pivot tables'!$T$2:$T$33,'pivot tables'!$W$2:$W$33),Table2[[#This Row],[Min_Temperature(°C)]])</f>
        <v>11.871</v>
      </c>
    </row>
    <row r="625" spans="1:25" x14ac:dyDescent="0.3">
      <c r="A625" s="5" t="s">
        <v>31</v>
      </c>
      <c r="B625" s="4">
        <v>2010</v>
      </c>
      <c r="C625" s="5" t="s">
        <v>27</v>
      </c>
      <c r="D625" s="5" t="str">
        <f>PROPER(TRIM(Table2[[#This Row],[Season]]))</f>
        <v>Rabi</v>
      </c>
      <c r="E625" s="5" t="str">
        <f>IF(Table2[[#This Row],[Season]]="",_xlfn.XLOOKUP(Table2[[#This Row],[State]],'pivot tables'!$F$3:$F$33,'pivot tables'!$G$3:$G$33),Table2[[#This Row],[Season]])</f>
        <v>Rabi</v>
      </c>
      <c r="F625" s="5" t="s">
        <v>274</v>
      </c>
      <c r="G625" s="16">
        <v>1860</v>
      </c>
      <c r="H625" s="16">
        <f>IF(Table2[[#This Row],[Area(hectare)]]="",IFERROR(Table2[[#This Row],[Production(Tones)]]/Table2[[#This Row],[Yield blanks]],""),Table2[[#This Row],[Area(hectare)]])</f>
        <v>1860</v>
      </c>
      <c r="I625" s="16">
        <v>970</v>
      </c>
      <c r="J625" s="16">
        <f>IF(Table2[[#This Row],[Production(Tones)]]="",Table2[[#This Row],[Area Blanks]]*Table2[[#This Row],[Yield]],Table2[[#This Row],[Production(Tones)]])</f>
        <v>970</v>
      </c>
      <c r="K625" s="13">
        <v>1771.8</v>
      </c>
      <c r="L625" s="13">
        <f>IF(Table2[[#This Row],[Annual_Rainfall(mm)]]="",_xlfn.XLOOKUP(Table2[[#This Row],[State]],'pivot tables'!$J$3:$J$32,'pivot tables'!$K$3:$K$32),Table2[[#This Row],[Annual_Rainfall(mm)]])</f>
        <v>1771.8</v>
      </c>
      <c r="M625" s="13" t="str">
        <f>Table2[[#This Row],[Crop]]&amp;Table2[[#This Row],[State]]</f>
        <v>SunflowerNagaland</v>
      </c>
      <c r="N625" s="13">
        <v>308964.59999999998</v>
      </c>
      <c r="O625" s="13">
        <f>IF(Table2[[#This Row],[Fertilizer(kg)]]="",_xlfn.XLOOKUP(Table2[[#This Row],[crop&amp;state]],'pivot tables'!$O$3:$O$151,'pivot tables'!$P$3:$P$151),Table2[[#This Row],[Fertilizer(kg)]])</f>
        <v>308964.59999999998</v>
      </c>
      <c r="P625" s="13">
        <v>446.4</v>
      </c>
      <c r="Q625" s="13">
        <f>IF(Table2[[#This Row],[Pesticide(kg)]]="",_xlfn.XLOOKUP(Table2[[#This Row],[crop&amp;state]],'pivot tables'!$O$3:$O$151,'pivot tables'!$Q$3:$Q$151),Table2[[#This Row],[Pesticide(kg)]])</f>
        <v>446.4</v>
      </c>
      <c r="R625" s="13">
        <v>0.52200000000000002</v>
      </c>
      <c r="S625" s="13">
        <f>IF(Table2[[#This Row],[Yield]]="",IFERROR(Table2[[#This Row],[Production(Tones)]]/Table2[[#This Row],[Area(hectare)]],""),Table2[[#This Row],[Yield]])</f>
        <v>0.52200000000000002</v>
      </c>
      <c r="T625" s="13">
        <v>19.943000000000001</v>
      </c>
      <c r="U625" s="13">
        <f>IF(Table2[[#This Row],[Avg_Temperature(°C)]]="",IFERROR((Table2[[#This Row],[Max_Temperature(°C)]]+Table2[[#This Row],[Min_Temperature(°C)]])/2,""),Table2[[#This Row],[Avg_Temperature(°C)]])</f>
        <v>19.943000000000001</v>
      </c>
      <c r="V625" s="13">
        <v>29.381</v>
      </c>
      <c r="W625" s="13">
        <f>IF(Table2[[#This Row],[Max_Temperature(°C)]]="",_xlfn.XLOOKUP(Table2[[#This Row],[State]],'pivot tables'!$T$2:$T$33,'pivot tables'!$V$2:$V$33),Table2[[#This Row],[Max_Temperature(°C)]])</f>
        <v>29.381</v>
      </c>
      <c r="X625" s="13">
        <v>11.871</v>
      </c>
      <c r="Y625" s="31">
        <f>IF(Table2[[#This Row],[Min_Temperature(°C)]]="",_xlfn.XLOOKUP(Table2[[#This Row],[State]],'pivot tables'!$T$2:$T$33,'pivot tables'!$W$2:$W$33),Table2[[#This Row],[Min_Temperature(°C)]])</f>
        <v>11.871</v>
      </c>
    </row>
    <row r="626" spans="1:25" x14ac:dyDescent="0.3">
      <c r="A626" s="5" t="s">
        <v>32</v>
      </c>
      <c r="B626" s="4">
        <v>2010</v>
      </c>
      <c r="C626" s="5" t="s">
        <v>27</v>
      </c>
      <c r="D626" s="5" t="str">
        <f>PROPER(TRIM(Table2[[#This Row],[Season]]))</f>
        <v>Rabi</v>
      </c>
      <c r="E626" s="5" t="str">
        <f>IF(Table2[[#This Row],[Season]]="",_xlfn.XLOOKUP(Table2[[#This Row],[State]],'pivot tables'!$F$3:$F$33,'pivot tables'!$G$3:$G$33),Table2[[#This Row],[Season]])</f>
        <v>Rabi</v>
      </c>
      <c r="F626" s="5" t="s">
        <v>274</v>
      </c>
      <c r="G626" s="16">
        <v>660</v>
      </c>
      <c r="H626" s="16">
        <f>IF(Table2[[#This Row],[Area(hectare)]]="",IFERROR(Table2[[#This Row],[Production(Tones)]]/Table2[[#This Row],[Yield blanks]],""),Table2[[#This Row],[Area(hectare)]])</f>
        <v>660</v>
      </c>
      <c r="I626" s="16">
        <v>430</v>
      </c>
      <c r="J626" s="16">
        <f>IF(Table2[[#This Row],[Production(Tones)]]="",Table2[[#This Row],[Area Blanks]]*Table2[[#This Row],[Yield]],Table2[[#This Row],[Production(Tones)]])</f>
        <v>430</v>
      </c>
      <c r="K626" s="13">
        <v>1771.8</v>
      </c>
      <c r="L626" s="13">
        <f>IF(Table2[[#This Row],[Annual_Rainfall(mm)]]="",_xlfn.XLOOKUP(Table2[[#This Row],[State]],'pivot tables'!$J$3:$J$32,'pivot tables'!$K$3:$K$32),Table2[[#This Row],[Annual_Rainfall(mm)]])</f>
        <v>1771.8</v>
      </c>
      <c r="M626" s="13" t="str">
        <f>Table2[[#This Row],[Crop]]&amp;Table2[[#This Row],[State]]</f>
        <v>UradNagaland</v>
      </c>
      <c r="N626" s="13">
        <v>109632.6</v>
      </c>
      <c r="O626" s="13">
        <f>IF(Table2[[#This Row],[Fertilizer(kg)]]="",_xlfn.XLOOKUP(Table2[[#This Row],[crop&amp;state]],'pivot tables'!$O$3:$O$151,'pivot tables'!$P$3:$P$151),Table2[[#This Row],[Fertilizer(kg)]])</f>
        <v>109632.6</v>
      </c>
      <c r="P626" s="13">
        <v>158.4</v>
      </c>
      <c r="Q626" s="13">
        <f>IF(Table2[[#This Row],[Pesticide(kg)]]="",_xlfn.XLOOKUP(Table2[[#This Row],[crop&amp;state]],'pivot tables'!$O$3:$O$151,'pivot tables'!$Q$3:$Q$151),Table2[[#This Row],[Pesticide(kg)]])</f>
        <v>158.4</v>
      </c>
      <c r="R626" s="13">
        <v>0.63900000000000001</v>
      </c>
      <c r="S626" s="13">
        <f>IF(Table2[[#This Row],[Yield]]="",IFERROR(Table2[[#This Row],[Production(Tones)]]/Table2[[#This Row],[Area(hectare)]],""),Table2[[#This Row],[Yield]])</f>
        <v>0.63900000000000001</v>
      </c>
      <c r="T626" s="13">
        <v>19.943000000000001</v>
      </c>
      <c r="U626" s="13">
        <f>IF(Table2[[#This Row],[Avg_Temperature(°C)]]="",IFERROR((Table2[[#This Row],[Max_Temperature(°C)]]+Table2[[#This Row],[Min_Temperature(°C)]])/2,""),Table2[[#This Row],[Avg_Temperature(°C)]])</f>
        <v>19.943000000000001</v>
      </c>
      <c r="V626" s="13">
        <v>29.381</v>
      </c>
      <c r="W626" s="13">
        <f>IF(Table2[[#This Row],[Max_Temperature(°C)]]="",_xlfn.XLOOKUP(Table2[[#This Row],[State]],'pivot tables'!$T$2:$T$33,'pivot tables'!$V$2:$V$33),Table2[[#This Row],[Max_Temperature(°C)]])</f>
        <v>29.381</v>
      </c>
      <c r="X626" s="13">
        <v>11.871</v>
      </c>
      <c r="Y626" s="31">
        <f>IF(Table2[[#This Row],[Min_Temperature(°C)]]="",_xlfn.XLOOKUP(Table2[[#This Row],[State]],'pivot tables'!$T$2:$T$33,'pivot tables'!$W$2:$W$33),Table2[[#This Row],[Min_Temperature(°C)]])</f>
        <v>11.871</v>
      </c>
    </row>
    <row r="627" spans="1:25" x14ac:dyDescent="0.3">
      <c r="A627" s="5" t="s">
        <v>20</v>
      </c>
      <c r="B627" s="4">
        <v>2010</v>
      </c>
      <c r="C627" s="5" t="s">
        <v>27</v>
      </c>
      <c r="D627" s="5" t="str">
        <f>PROPER(TRIM(Table2[[#This Row],[Season]]))</f>
        <v>Rabi</v>
      </c>
      <c r="E627" s="5" t="str">
        <f>IF(Table2[[#This Row],[Season]]="",_xlfn.XLOOKUP(Table2[[#This Row],[State]],'pivot tables'!$F$3:$F$33,'pivot tables'!$G$3:$G$33),Table2[[#This Row],[Season]])</f>
        <v>Rabi</v>
      </c>
      <c r="F627" s="5" t="s">
        <v>274</v>
      </c>
      <c r="G627" s="16">
        <v>3120</v>
      </c>
      <c r="H627" s="16">
        <f>IF(Table2[[#This Row],[Area(hectare)]]="",IFERROR(Table2[[#This Row],[Production(Tones)]]/Table2[[#This Row],[Yield blanks]],""),Table2[[#This Row],[Area(hectare)]])</f>
        <v>3120</v>
      </c>
      <c r="I627" s="16">
        <v>5340</v>
      </c>
      <c r="J627" s="16">
        <f>IF(Table2[[#This Row],[Production(Tones)]]="",Table2[[#This Row],[Area Blanks]]*Table2[[#This Row],[Yield]],Table2[[#This Row],[Production(Tones)]])</f>
        <v>5340</v>
      </c>
      <c r="K627" s="13">
        <v>1771.8</v>
      </c>
      <c r="L627" s="13">
        <f>IF(Table2[[#This Row],[Annual_Rainfall(mm)]]="",_xlfn.XLOOKUP(Table2[[#This Row],[State]],'pivot tables'!$J$3:$J$32,'pivot tables'!$K$3:$K$32),Table2[[#This Row],[Annual_Rainfall(mm)]])</f>
        <v>1771.8</v>
      </c>
      <c r="M627" s="13" t="str">
        <f>Table2[[#This Row],[Crop]]&amp;Table2[[#This Row],[State]]</f>
        <v>WheatNagaland</v>
      </c>
      <c r="N627" s="13">
        <v>518263.2</v>
      </c>
      <c r="O627" s="13">
        <f>IF(Table2[[#This Row],[Fertilizer(kg)]]="",_xlfn.XLOOKUP(Table2[[#This Row],[crop&amp;state]],'pivot tables'!$O$3:$O$151,'pivot tables'!$P$3:$P$151),Table2[[#This Row],[Fertilizer(kg)]])</f>
        <v>518263.2</v>
      </c>
      <c r="P627" s="13">
        <v>748.8</v>
      </c>
      <c r="Q627" s="13">
        <f>IF(Table2[[#This Row],[Pesticide(kg)]]="",_xlfn.XLOOKUP(Table2[[#This Row],[crop&amp;state]],'pivot tables'!$O$3:$O$151,'pivot tables'!$Q$3:$Q$151),Table2[[#This Row],[Pesticide(kg)]])</f>
        <v>748.8</v>
      </c>
      <c r="R627" s="13">
        <v>1.712</v>
      </c>
      <c r="S627" s="13">
        <f>IF(Table2[[#This Row],[Yield]]="",IFERROR(Table2[[#This Row],[Production(Tones)]]/Table2[[#This Row],[Area(hectare)]],""),Table2[[#This Row],[Yield]])</f>
        <v>1.712</v>
      </c>
      <c r="T627" s="13">
        <v>19.943000000000001</v>
      </c>
      <c r="U627" s="13">
        <f>IF(Table2[[#This Row],[Avg_Temperature(°C)]]="",IFERROR((Table2[[#This Row],[Max_Temperature(°C)]]+Table2[[#This Row],[Min_Temperature(°C)]])/2,""),Table2[[#This Row],[Avg_Temperature(°C)]])</f>
        <v>19.943000000000001</v>
      </c>
      <c r="V627" s="13">
        <v>29.381</v>
      </c>
      <c r="W627" s="13">
        <f>IF(Table2[[#This Row],[Max_Temperature(°C)]]="",_xlfn.XLOOKUP(Table2[[#This Row],[State]],'pivot tables'!$T$2:$T$33,'pivot tables'!$V$2:$V$33),Table2[[#This Row],[Max_Temperature(°C)]])</f>
        <v>29.381</v>
      </c>
      <c r="X627" s="13">
        <v>11.871</v>
      </c>
      <c r="Y627" s="31">
        <f>IF(Table2[[#This Row],[Min_Temperature(°C)]]="",_xlfn.XLOOKUP(Table2[[#This Row],[State]],'pivot tables'!$T$2:$T$33,'pivot tables'!$W$2:$W$33),Table2[[#This Row],[Min_Temperature(°C)]])</f>
        <v>11.871</v>
      </c>
    </row>
    <row r="628" spans="1:25" x14ac:dyDescent="0.3">
      <c r="A628" s="5" t="s">
        <v>13</v>
      </c>
      <c r="B628" s="4">
        <v>2010</v>
      </c>
      <c r="C628" s="5" t="s">
        <v>49</v>
      </c>
      <c r="D628" s="5" t="str">
        <f>PROPER(TRIM(Table2[[#This Row],[Season]]))</f>
        <v>Kharif</v>
      </c>
      <c r="E628" s="5" t="str">
        <f>IF(Table2[[#This Row],[Season]]="",_xlfn.XLOOKUP(Table2[[#This Row],[State]],'pivot tables'!$F$3:$F$33,'pivot tables'!$G$3:$G$33),Table2[[#This Row],[Season]])</f>
        <v>Kharif</v>
      </c>
      <c r="F628" s="5" t="s">
        <v>252</v>
      </c>
      <c r="G628" s="16">
        <v>2831000</v>
      </c>
      <c r="H628" s="16">
        <f>IF(Table2[[#This Row],[Area(hectare)]]="",IFERROR(Table2[[#This Row],[Production(Tones)]]/Table2[[#This Row],[Yield blanks]],""),Table2[[#This Row],[Area(hectare)]])</f>
        <v>2831000</v>
      </c>
      <c r="I628" s="16">
        <v>10837000</v>
      </c>
      <c r="J628" s="16">
        <f>IF(Table2[[#This Row],[Production(Tones)]]="",Table2[[#This Row],[Area Blanks]]*Table2[[#This Row],[Yield]],Table2[[#This Row],[Production(Tones)]])</f>
        <v>10837000</v>
      </c>
      <c r="K628" s="13">
        <v>392.7</v>
      </c>
      <c r="L628" s="13">
        <f>IF(Table2[[#This Row],[Annual_Rainfall(mm)]]="",_xlfn.XLOOKUP(Table2[[#This Row],[State]],'pivot tables'!$J$3:$J$32,'pivot tables'!$K$3:$K$32),Table2[[#This Row],[Annual_Rainfall(mm)]])</f>
        <v>392.7</v>
      </c>
      <c r="M628" s="13" t="str">
        <f>Table2[[#This Row],[Crop]]&amp;Table2[[#This Row],[State]]</f>
        <v>RicePunjab</v>
      </c>
      <c r="N628" s="13">
        <v>470257410</v>
      </c>
      <c r="O628" s="13">
        <f>IF(Table2[[#This Row],[Fertilizer(kg)]]="",_xlfn.XLOOKUP(Table2[[#This Row],[crop&amp;state]],'pivot tables'!$O$3:$O$151,'pivot tables'!$P$3:$P$151),Table2[[#This Row],[Fertilizer(kg)]])</f>
        <v>470257410</v>
      </c>
      <c r="P628" s="13">
        <v>679440</v>
      </c>
      <c r="Q628" s="13">
        <f>IF(Table2[[#This Row],[Pesticide(kg)]]="",_xlfn.XLOOKUP(Table2[[#This Row],[crop&amp;state]],'pivot tables'!$O$3:$O$151,'pivot tables'!$Q$3:$Q$151),Table2[[#This Row],[Pesticide(kg)]])</f>
        <v>679440</v>
      </c>
      <c r="R628" s="13">
        <v>3.8340000000000001</v>
      </c>
      <c r="S628" s="13">
        <f>IF(Table2[[#This Row],[Yield]]="",IFERROR(Table2[[#This Row],[Production(Tones)]]/Table2[[#This Row],[Area(hectare)]],""),Table2[[#This Row],[Yield]])</f>
        <v>3.8340000000000001</v>
      </c>
      <c r="T628" s="13">
        <v>25.882000000000001</v>
      </c>
      <c r="U628" s="13">
        <f>IF(Table2[[#This Row],[Avg_Temperature(°C)]]="",IFERROR((Table2[[#This Row],[Max_Temperature(°C)]]+Table2[[#This Row],[Min_Temperature(°C)]])/2,""),Table2[[#This Row],[Avg_Temperature(°C)]])</f>
        <v>25.882000000000001</v>
      </c>
      <c r="V628" s="13">
        <v>38.18</v>
      </c>
      <c r="W628" s="13">
        <f>IF(Table2[[#This Row],[Max_Temperature(°C)]]="",_xlfn.XLOOKUP(Table2[[#This Row],[State]],'pivot tables'!$T$2:$T$33,'pivot tables'!$V$2:$V$33),Table2[[#This Row],[Max_Temperature(°C)]])</f>
        <v>38.18</v>
      </c>
      <c r="X628" s="13">
        <v>14.188000000000001</v>
      </c>
      <c r="Y628" s="31">
        <f>IF(Table2[[#This Row],[Min_Temperature(°C)]]="",_xlfn.XLOOKUP(Table2[[#This Row],[State]],'pivot tables'!$T$2:$T$33,'pivot tables'!$W$2:$W$33),Table2[[#This Row],[Min_Temperature(°C)]])</f>
        <v>14.188000000000001</v>
      </c>
    </row>
    <row r="629" spans="1:25" x14ac:dyDescent="0.3">
      <c r="A629" s="5" t="s">
        <v>32</v>
      </c>
      <c r="B629" s="4">
        <v>2010</v>
      </c>
      <c r="C629" s="5" t="s">
        <v>49</v>
      </c>
      <c r="D629" s="5" t="str">
        <f>PROPER(TRIM(Table2[[#This Row],[Season]]))</f>
        <v>Kharif</v>
      </c>
      <c r="E629" s="5" t="str">
        <f>IF(Table2[[#This Row],[Season]]="",_xlfn.XLOOKUP(Table2[[#This Row],[State]],'pivot tables'!$F$3:$F$33,'pivot tables'!$G$3:$G$33),Table2[[#This Row],[Season]])</f>
        <v>Kharif</v>
      </c>
      <c r="F629" s="5" t="s">
        <v>252</v>
      </c>
      <c r="G629" s="16">
        <v>2800</v>
      </c>
      <c r="H629" s="16">
        <f>IF(Table2[[#This Row],[Area(hectare)]]="",IFERROR(Table2[[#This Row],[Production(Tones)]]/Table2[[#This Row],[Yield blanks]],""),Table2[[#This Row],[Area(hectare)]])</f>
        <v>2800</v>
      </c>
      <c r="I629" s="16">
        <v>1600</v>
      </c>
      <c r="J629" s="16">
        <f>IF(Table2[[#This Row],[Production(Tones)]]="",Table2[[#This Row],[Area Blanks]]*Table2[[#This Row],[Yield]],Table2[[#This Row],[Production(Tones)]])</f>
        <v>1600</v>
      </c>
      <c r="K629" s="13">
        <v>392.7</v>
      </c>
      <c r="L629" s="13">
        <f>IF(Table2[[#This Row],[Annual_Rainfall(mm)]]="",_xlfn.XLOOKUP(Table2[[#This Row],[State]],'pivot tables'!$J$3:$J$32,'pivot tables'!$K$3:$K$32),Table2[[#This Row],[Annual_Rainfall(mm)]])</f>
        <v>392.7</v>
      </c>
      <c r="M629" s="13" t="str">
        <f>Table2[[#This Row],[Crop]]&amp;Table2[[#This Row],[State]]</f>
        <v>UradPunjab</v>
      </c>
      <c r="N629" s="13">
        <v>465108</v>
      </c>
      <c r="O629" s="13">
        <f>IF(Table2[[#This Row],[Fertilizer(kg)]]="",_xlfn.XLOOKUP(Table2[[#This Row],[crop&amp;state]],'pivot tables'!$O$3:$O$151,'pivot tables'!$P$3:$P$151),Table2[[#This Row],[Fertilizer(kg)]])</f>
        <v>465108</v>
      </c>
      <c r="P629" s="13">
        <v>672</v>
      </c>
      <c r="Q629" s="13">
        <f>IF(Table2[[#This Row],[Pesticide(kg)]]="",_xlfn.XLOOKUP(Table2[[#This Row],[crop&amp;state]],'pivot tables'!$O$3:$O$151,'pivot tables'!$Q$3:$Q$151),Table2[[#This Row],[Pesticide(kg)]])</f>
        <v>672</v>
      </c>
      <c r="R629" s="13">
        <v>0.73399999999999999</v>
      </c>
      <c r="S629" s="13">
        <f>IF(Table2[[#This Row],[Yield]]="",IFERROR(Table2[[#This Row],[Production(Tones)]]/Table2[[#This Row],[Area(hectare)]],""),Table2[[#This Row],[Yield]])</f>
        <v>0.73399999999999999</v>
      </c>
      <c r="T629" s="13">
        <v>25.882000000000001</v>
      </c>
      <c r="U629" s="13">
        <f>IF(Table2[[#This Row],[Avg_Temperature(°C)]]="",IFERROR((Table2[[#This Row],[Max_Temperature(°C)]]+Table2[[#This Row],[Min_Temperature(°C)]])/2,""),Table2[[#This Row],[Avg_Temperature(°C)]])</f>
        <v>25.882000000000001</v>
      </c>
      <c r="V629" s="13"/>
      <c r="W629" s="13">
        <f>IF(Table2[[#This Row],[Max_Temperature(°C)]]="",_xlfn.XLOOKUP(Table2[[#This Row],[State]],'pivot tables'!$T$2:$T$33,'pivot tables'!$V$2:$V$33),Table2[[#This Row],[Max_Temperature(°C)]])</f>
        <v>37.368756097560961</v>
      </c>
      <c r="X629" s="13">
        <v>14.188000000000001</v>
      </c>
      <c r="Y629" s="31">
        <f>IF(Table2[[#This Row],[Min_Temperature(°C)]]="",_xlfn.XLOOKUP(Table2[[#This Row],[State]],'pivot tables'!$T$2:$T$33,'pivot tables'!$W$2:$W$33),Table2[[#This Row],[Min_Temperature(°C)]])</f>
        <v>14.188000000000001</v>
      </c>
    </row>
    <row r="630" spans="1:25" x14ac:dyDescent="0.3">
      <c r="A630" s="5" t="s">
        <v>20</v>
      </c>
      <c r="B630" s="4">
        <v>2010</v>
      </c>
      <c r="C630" s="5" t="s">
        <v>27</v>
      </c>
      <c r="D630" s="5" t="str">
        <f>PROPER(TRIM(Table2[[#This Row],[Season]]))</f>
        <v>Rabi</v>
      </c>
      <c r="E630" s="5" t="str">
        <f>IF(Table2[[#This Row],[Season]]="",_xlfn.XLOOKUP(Table2[[#This Row],[State]],'pivot tables'!$F$3:$F$33,'pivot tables'!$G$3:$G$33),Table2[[#This Row],[Season]])</f>
        <v>Rabi</v>
      </c>
      <c r="F630" s="5" t="s">
        <v>252</v>
      </c>
      <c r="G630" s="16">
        <v>3510000</v>
      </c>
      <c r="H630" s="16">
        <f>IF(Table2[[#This Row],[Area(hectare)]]="",IFERROR(Table2[[#This Row],[Production(Tones)]]/Table2[[#This Row],[Yield blanks]],""),Table2[[#This Row],[Area(hectare)]])</f>
        <v>3510000</v>
      </c>
      <c r="I630" s="16">
        <v>16472000</v>
      </c>
      <c r="J630" s="16">
        <f>IF(Table2[[#This Row],[Production(Tones)]]="",Table2[[#This Row],[Area Blanks]]*Table2[[#This Row],[Yield]],Table2[[#This Row],[Production(Tones)]])</f>
        <v>16472000</v>
      </c>
      <c r="K630" s="13">
        <v>392.7</v>
      </c>
      <c r="L630" s="13">
        <f>IF(Table2[[#This Row],[Annual_Rainfall(mm)]]="",_xlfn.XLOOKUP(Table2[[#This Row],[State]],'pivot tables'!$J$3:$J$32,'pivot tables'!$K$3:$K$32),Table2[[#This Row],[Annual_Rainfall(mm)]])</f>
        <v>392.7</v>
      </c>
      <c r="M630" s="13" t="str">
        <f>Table2[[#This Row],[Crop]]&amp;Table2[[#This Row],[State]]</f>
        <v>WheatPunjab</v>
      </c>
      <c r="N630" s="13">
        <v>583046100</v>
      </c>
      <c r="O630" s="13">
        <f>IF(Table2[[#This Row],[Fertilizer(kg)]]="",_xlfn.XLOOKUP(Table2[[#This Row],[crop&amp;state]],'pivot tables'!$O$3:$O$151,'pivot tables'!$P$3:$P$151),Table2[[#This Row],[Fertilizer(kg)]])</f>
        <v>583046100</v>
      </c>
      <c r="P630" s="13">
        <v>842400</v>
      </c>
      <c r="Q630" s="13">
        <f>IF(Table2[[#This Row],[Pesticide(kg)]]="",_xlfn.XLOOKUP(Table2[[#This Row],[crop&amp;state]],'pivot tables'!$O$3:$O$151,'pivot tables'!$Q$3:$Q$151),Table2[[#This Row],[Pesticide(kg)]])</f>
        <v>842400</v>
      </c>
      <c r="R630" s="13">
        <v>4.6479999999999997</v>
      </c>
      <c r="S630" s="13">
        <f>IF(Table2[[#This Row],[Yield]]="",IFERROR(Table2[[#This Row],[Production(Tones)]]/Table2[[#This Row],[Area(hectare)]],""),Table2[[#This Row],[Yield]])</f>
        <v>4.6479999999999997</v>
      </c>
      <c r="T630" s="13">
        <v>25.882000000000001</v>
      </c>
      <c r="U630" s="13">
        <f>IF(Table2[[#This Row],[Avg_Temperature(°C)]]="",IFERROR((Table2[[#This Row],[Max_Temperature(°C)]]+Table2[[#This Row],[Min_Temperature(°C)]])/2,""),Table2[[#This Row],[Avg_Temperature(°C)]])</f>
        <v>25.882000000000001</v>
      </c>
      <c r="V630" s="13">
        <v>38.18</v>
      </c>
      <c r="W630" s="13">
        <f>IF(Table2[[#This Row],[Max_Temperature(°C)]]="",_xlfn.XLOOKUP(Table2[[#This Row],[State]],'pivot tables'!$T$2:$T$33,'pivot tables'!$V$2:$V$33),Table2[[#This Row],[Max_Temperature(°C)]])</f>
        <v>38.18</v>
      </c>
      <c r="X630" s="13">
        <v>14.188000000000001</v>
      </c>
      <c r="Y630" s="31">
        <f>IF(Table2[[#This Row],[Min_Temperature(°C)]]="",_xlfn.XLOOKUP(Table2[[#This Row],[State]],'pivot tables'!$T$2:$T$33,'pivot tables'!$W$2:$W$33),Table2[[#This Row],[Min_Temperature(°C)]])</f>
        <v>14.188000000000001</v>
      </c>
    </row>
    <row r="631" spans="1:25" x14ac:dyDescent="0.3">
      <c r="A631" s="5" t="s">
        <v>22</v>
      </c>
      <c r="B631" s="4">
        <v>2010</v>
      </c>
      <c r="C631" s="5" t="s">
        <v>49</v>
      </c>
      <c r="D631" s="5" t="str">
        <f>PROPER(TRIM(Table2[[#This Row],[Season]]))</f>
        <v>Kharif</v>
      </c>
      <c r="E631" s="5" t="str">
        <f>IF(Table2[[#This Row],[Season]]="",_xlfn.XLOOKUP(Table2[[#This Row],[State]],'pivot tables'!$F$3:$F$33,'pivot tables'!$G$3:$G$33),Table2[[#This Row],[Season]])</f>
        <v>Kharif</v>
      </c>
      <c r="F631" s="5" t="s">
        <v>80</v>
      </c>
      <c r="G631" s="16">
        <v>75650</v>
      </c>
      <c r="H631" s="16">
        <f>IF(Table2[[#This Row],[Area(hectare)]]="",IFERROR(Table2[[#This Row],[Production(Tones)]]/Table2[[#This Row],[Yield blanks]],""),Table2[[#This Row],[Area(hectare)]])</f>
        <v>75650</v>
      </c>
      <c r="I631" s="16">
        <v>171096</v>
      </c>
      <c r="J631" s="16">
        <f>IF(Table2[[#This Row],[Production(Tones)]]="",Table2[[#This Row],[Area Blanks]]*Table2[[#This Row],[Yield]],Table2[[#This Row],[Production(Tones)]])</f>
        <v>171096</v>
      </c>
      <c r="K631" s="13">
        <v>1095.2</v>
      </c>
      <c r="L631" s="13">
        <f>IF(Table2[[#This Row],[Annual_Rainfall(mm)]]="",_xlfn.XLOOKUP(Table2[[#This Row],[State]],'pivot tables'!$J$3:$J$32,'pivot tables'!$K$3:$K$32),Table2[[#This Row],[Annual_Rainfall(mm)]])</f>
        <v>1095.2</v>
      </c>
      <c r="M631" s="13" t="str">
        <f>Table2[[#This Row],[Crop]]&amp;Table2[[#This Row],[State]]</f>
        <v>RagiTamil Nadu</v>
      </c>
      <c r="N631" s="13">
        <v>12566221.5</v>
      </c>
      <c r="O631" s="13">
        <f>IF(Table2[[#This Row],[Fertilizer(kg)]]="",_xlfn.XLOOKUP(Table2[[#This Row],[crop&amp;state]],'pivot tables'!$O$3:$O$151,'pivot tables'!$P$3:$P$151),Table2[[#This Row],[Fertilizer(kg)]])</f>
        <v>12566221.5</v>
      </c>
      <c r="P631" s="13">
        <v>18156</v>
      </c>
      <c r="Q631" s="13">
        <f>IF(Table2[[#This Row],[Pesticide(kg)]]="",_xlfn.XLOOKUP(Table2[[#This Row],[crop&amp;state]],'pivot tables'!$O$3:$O$151,'pivot tables'!$Q$3:$Q$151),Table2[[#This Row],[Pesticide(kg)]])</f>
        <v>18156</v>
      </c>
      <c r="R631" s="13">
        <v>2.2829999999999999</v>
      </c>
      <c r="S631" s="13">
        <f>IF(Table2[[#This Row],[Yield]]="",IFERROR(Table2[[#This Row],[Production(Tones)]]/Table2[[#This Row],[Area(hectare)]],""),Table2[[#This Row],[Yield]])</f>
        <v>2.2829999999999999</v>
      </c>
      <c r="T631" s="13">
        <v>27.561</v>
      </c>
      <c r="U631" s="13">
        <f>IF(Table2[[#This Row],[Avg_Temperature(°C)]]="",IFERROR((Table2[[#This Row],[Max_Temperature(°C)]]+Table2[[#This Row],[Min_Temperature(°C)]])/2,""),Table2[[#This Row],[Avg_Temperature(°C)]])</f>
        <v>27.561</v>
      </c>
      <c r="V631" s="13">
        <v>37.054000000000002</v>
      </c>
      <c r="W631" s="13">
        <f>IF(Table2[[#This Row],[Max_Temperature(°C)]]="",_xlfn.XLOOKUP(Table2[[#This Row],[State]],'pivot tables'!$T$2:$T$33,'pivot tables'!$V$2:$V$33),Table2[[#This Row],[Max_Temperature(°C)]])</f>
        <v>37.054000000000002</v>
      </c>
      <c r="X631" s="13">
        <v>20.027000000000001</v>
      </c>
      <c r="Y631" s="31">
        <f>IF(Table2[[#This Row],[Min_Temperature(°C)]]="",_xlfn.XLOOKUP(Table2[[#This Row],[State]],'pivot tables'!$T$2:$T$33,'pivot tables'!$W$2:$W$33),Table2[[#This Row],[Min_Temperature(°C)]])</f>
        <v>20.027000000000001</v>
      </c>
    </row>
    <row r="632" spans="1:25" x14ac:dyDescent="0.3">
      <c r="A632" s="5" t="s">
        <v>13</v>
      </c>
      <c r="B632" s="4">
        <v>2010</v>
      </c>
      <c r="C632" s="5" t="s">
        <v>49</v>
      </c>
      <c r="D632" s="5" t="str">
        <f>PROPER(TRIM(Table2[[#This Row],[Season]]))</f>
        <v>Kharif</v>
      </c>
      <c r="E632" s="5" t="str">
        <f>IF(Table2[[#This Row],[Season]]="",_xlfn.XLOOKUP(Table2[[#This Row],[State]],'pivot tables'!$F$3:$F$33,'pivot tables'!$G$3:$G$33),Table2[[#This Row],[Season]])</f>
        <v>Kharif</v>
      </c>
      <c r="F632" s="5" t="s">
        <v>80</v>
      </c>
      <c r="G632" s="16">
        <v>1905726</v>
      </c>
      <c r="H632" s="16">
        <f>IF(Table2[[#This Row],[Area(hectare)]]="",IFERROR(Table2[[#This Row],[Production(Tones)]]/Table2[[#This Row],[Yield blanks]],""),Table2[[#This Row],[Area(hectare)]])</f>
        <v>1905726</v>
      </c>
      <c r="I632" s="16">
        <v>5792415</v>
      </c>
      <c r="J632" s="16">
        <f>IF(Table2[[#This Row],[Production(Tones)]]="",Table2[[#This Row],[Area Blanks]]*Table2[[#This Row],[Yield]],Table2[[#This Row],[Production(Tones)]])</f>
        <v>5792415</v>
      </c>
      <c r="K632" s="13">
        <v>1095.2</v>
      </c>
      <c r="L632" s="13">
        <f>IF(Table2[[#This Row],[Annual_Rainfall(mm)]]="",_xlfn.XLOOKUP(Table2[[#This Row],[State]],'pivot tables'!$J$3:$J$32,'pivot tables'!$K$3:$K$32),Table2[[#This Row],[Annual_Rainfall(mm)]])</f>
        <v>1095.2</v>
      </c>
      <c r="M632" s="13" t="str">
        <f>Table2[[#This Row],[Crop]]&amp;Table2[[#This Row],[State]]</f>
        <v>RiceTamil Nadu</v>
      </c>
      <c r="N632" s="13">
        <v>316560145.89999998</v>
      </c>
      <c r="O632" s="13">
        <f>IF(Table2[[#This Row],[Fertilizer(kg)]]="",_xlfn.XLOOKUP(Table2[[#This Row],[crop&amp;state]],'pivot tables'!$O$3:$O$151,'pivot tables'!$P$3:$P$151),Table2[[#This Row],[Fertilizer(kg)]])</f>
        <v>316560145.89999998</v>
      </c>
      <c r="P632" s="13">
        <v>457374.24</v>
      </c>
      <c r="Q632" s="13">
        <f>IF(Table2[[#This Row],[Pesticide(kg)]]="",_xlfn.XLOOKUP(Table2[[#This Row],[crop&amp;state]],'pivot tables'!$O$3:$O$151,'pivot tables'!$Q$3:$Q$151),Table2[[#This Row],[Pesticide(kg)]])</f>
        <v>457374.24</v>
      </c>
      <c r="R632" s="13">
        <v>3.597</v>
      </c>
      <c r="S632" s="13">
        <f>IF(Table2[[#This Row],[Yield]]="",IFERROR(Table2[[#This Row],[Production(Tones)]]/Table2[[#This Row],[Area(hectare)]],""),Table2[[#This Row],[Yield]])</f>
        <v>3.597</v>
      </c>
      <c r="T632" s="13">
        <v>27.561</v>
      </c>
      <c r="U632" s="13">
        <f>IF(Table2[[#This Row],[Avg_Temperature(°C)]]="",IFERROR((Table2[[#This Row],[Max_Temperature(°C)]]+Table2[[#This Row],[Min_Temperature(°C)]])/2,""),Table2[[#This Row],[Avg_Temperature(°C)]])</f>
        <v>27.561</v>
      </c>
      <c r="V632" s="13">
        <v>37.054000000000002</v>
      </c>
      <c r="W632" s="13">
        <f>IF(Table2[[#This Row],[Max_Temperature(°C)]]="",_xlfn.XLOOKUP(Table2[[#This Row],[State]],'pivot tables'!$T$2:$T$33,'pivot tables'!$V$2:$V$33),Table2[[#This Row],[Max_Temperature(°C)]])</f>
        <v>37.054000000000002</v>
      </c>
      <c r="X632" s="13">
        <v>20.027000000000001</v>
      </c>
      <c r="Y632" s="31">
        <f>IF(Table2[[#This Row],[Min_Temperature(°C)]]="",_xlfn.XLOOKUP(Table2[[#This Row],[State]],'pivot tables'!$T$2:$T$33,'pivot tables'!$W$2:$W$33),Table2[[#This Row],[Min_Temperature(°C)]])</f>
        <v>20.027000000000001</v>
      </c>
    </row>
    <row r="633" spans="1:25" x14ac:dyDescent="0.3">
      <c r="A633" s="5" t="s">
        <v>18</v>
      </c>
      <c r="B633" s="4">
        <v>2010</v>
      </c>
      <c r="C633" s="5" t="s">
        <v>705</v>
      </c>
      <c r="D633" s="5" t="str">
        <f>PROPER(TRIM(Table2[[#This Row],[Season]]))</f>
        <v>Whole Year</v>
      </c>
      <c r="E633" s="5" t="str">
        <f>IF(Table2[[#This Row],[Season]]="",_xlfn.XLOOKUP(Table2[[#This Row],[State]],'pivot tables'!$F$3:$F$33,'pivot tables'!$G$3:$G$33),Table2[[#This Row],[Season]])</f>
        <v>Whole Year</v>
      </c>
      <c r="F633" s="5" t="s">
        <v>80</v>
      </c>
      <c r="G633" s="16">
        <v>315961</v>
      </c>
      <c r="H633" s="16">
        <f>IF(Table2[[#This Row],[Area(hectare)]]="",IFERROR(Table2[[#This Row],[Production(Tones)]]/Table2[[#This Row],[Yield blanks]],""),Table2[[#This Row],[Area(hectare)]])</f>
        <v>315961</v>
      </c>
      <c r="I633" s="16">
        <v>34251796</v>
      </c>
      <c r="J633" s="16">
        <f>IF(Table2[[#This Row],[Production(Tones)]]="",Table2[[#This Row],[Area Blanks]]*Table2[[#This Row],[Yield]],Table2[[#This Row],[Production(Tones)]])</f>
        <v>34251796</v>
      </c>
      <c r="K633" s="13">
        <v>1095.2</v>
      </c>
      <c r="L633" s="13">
        <f>IF(Table2[[#This Row],[Annual_Rainfall(mm)]]="",_xlfn.XLOOKUP(Table2[[#This Row],[State]],'pivot tables'!$J$3:$J$32,'pivot tables'!$K$3:$K$32),Table2[[#This Row],[Annual_Rainfall(mm)]])</f>
        <v>1095.2</v>
      </c>
      <c r="M633" s="13" t="str">
        <f>Table2[[#This Row],[Crop]]&amp;Table2[[#This Row],[State]]</f>
        <v>SugarcaneTamil Nadu</v>
      </c>
      <c r="N633" s="13">
        <v>52484281.710000001</v>
      </c>
      <c r="O633" s="13">
        <f>IF(Table2[[#This Row],[Fertilizer(kg)]]="",_xlfn.XLOOKUP(Table2[[#This Row],[crop&amp;state]],'pivot tables'!$O$3:$O$151,'pivot tables'!$P$3:$P$151),Table2[[#This Row],[Fertilizer(kg)]])</f>
        <v>52484281.710000001</v>
      </c>
      <c r="P633" s="13">
        <v>75830.64</v>
      </c>
      <c r="Q633" s="13">
        <f>IF(Table2[[#This Row],[Pesticide(kg)]]="",_xlfn.XLOOKUP(Table2[[#This Row],[crop&amp;state]],'pivot tables'!$O$3:$O$151,'pivot tables'!$Q$3:$Q$151),Table2[[#This Row],[Pesticide(kg)]])</f>
        <v>75830.64</v>
      </c>
      <c r="R633" s="13">
        <v>107.413</v>
      </c>
      <c r="S633" s="13">
        <f>IF(Table2[[#This Row],[Yield]]="",IFERROR(Table2[[#This Row],[Production(Tones)]]/Table2[[#This Row],[Area(hectare)]],""),Table2[[#This Row],[Yield]])</f>
        <v>107.413</v>
      </c>
      <c r="T633" s="13">
        <v>27.561</v>
      </c>
      <c r="U633" s="13">
        <f>IF(Table2[[#This Row],[Avg_Temperature(°C)]]="",IFERROR((Table2[[#This Row],[Max_Temperature(°C)]]+Table2[[#This Row],[Min_Temperature(°C)]])/2,""),Table2[[#This Row],[Avg_Temperature(°C)]])</f>
        <v>27.561</v>
      </c>
      <c r="V633" s="13">
        <v>37.054000000000002</v>
      </c>
      <c r="W633" s="13">
        <f>IF(Table2[[#This Row],[Max_Temperature(°C)]]="",_xlfn.XLOOKUP(Table2[[#This Row],[State]],'pivot tables'!$T$2:$T$33,'pivot tables'!$V$2:$V$33),Table2[[#This Row],[Max_Temperature(°C)]])</f>
        <v>37.054000000000002</v>
      </c>
      <c r="X633" s="13">
        <v>20.027000000000001</v>
      </c>
      <c r="Y633" s="31">
        <f>IF(Table2[[#This Row],[Min_Temperature(°C)]]="",_xlfn.XLOOKUP(Table2[[#This Row],[State]],'pivot tables'!$T$2:$T$33,'pivot tables'!$W$2:$W$33),Table2[[#This Row],[Min_Temperature(°C)]])</f>
        <v>20.027000000000001</v>
      </c>
    </row>
    <row r="634" spans="1:25" x14ac:dyDescent="0.3">
      <c r="A634" s="5" t="s">
        <v>31</v>
      </c>
      <c r="B634" s="4">
        <v>2010</v>
      </c>
      <c r="C634" s="5" t="s">
        <v>49</v>
      </c>
      <c r="D634" s="5" t="str">
        <f>PROPER(TRIM(Table2[[#This Row],[Season]]))</f>
        <v>Kharif</v>
      </c>
      <c r="E634" s="5" t="str">
        <f>IF(Table2[[#This Row],[Season]]="",_xlfn.XLOOKUP(Table2[[#This Row],[State]],'pivot tables'!$F$3:$F$33,'pivot tables'!$G$3:$G$33),Table2[[#This Row],[Season]])</f>
        <v>Kharif</v>
      </c>
      <c r="F634" s="5" t="s">
        <v>80</v>
      </c>
      <c r="G634" s="16">
        <v>8718</v>
      </c>
      <c r="H634" s="16">
        <f>IF(Table2[[#This Row],[Area(hectare)]]="",IFERROR(Table2[[#This Row],[Production(Tones)]]/Table2[[#This Row],[Yield blanks]],""),Table2[[#This Row],[Area(hectare)]])</f>
        <v>8718</v>
      </c>
      <c r="I634" s="16">
        <v>10036</v>
      </c>
      <c r="J634" s="16">
        <f>IF(Table2[[#This Row],[Production(Tones)]]="",Table2[[#This Row],[Area Blanks]]*Table2[[#This Row],[Yield]],Table2[[#This Row],[Production(Tones)]])</f>
        <v>10036</v>
      </c>
      <c r="K634" s="13" t="s">
        <v>435</v>
      </c>
      <c r="L634" s="13" t="str">
        <f>IF(Table2[[#This Row],[Annual_Rainfall(mm)]]="",_xlfn.XLOOKUP(Table2[[#This Row],[State]],'pivot tables'!$J$3:$J$32,'pivot tables'!$K$3:$K$32),Table2[[#This Row],[Annual_Rainfall(mm)]])</f>
        <v>1,095.20</v>
      </c>
      <c r="M634" s="13" t="str">
        <f>Table2[[#This Row],[Crop]]&amp;Table2[[#This Row],[State]]</f>
        <v>SunflowerTamil Nadu</v>
      </c>
      <c r="N634" s="13">
        <v>1448146.98</v>
      </c>
      <c r="O634" s="13">
        <f>IF(Table2[[#This Row],[Fertilizer(kg)]]="",_xlfn.XLOOKUP(Table2[[#This Row],[crop&amp;state]],'pivot tables'!$O$3:$O$151,'pivot tables'!$P$3:$P$151),Table2[[#This Row],[Fertilizer(kg)]])</f>
        <v>1448146.98</v>
      </c>
      <c r="P634" s="13">
        <v>2092.3200000000002</v>
      </c>
      <c r="Q634" s="13">
        <f>IF(Table2[[#This Row],[Pesticide(kg)]]="",_xlfn.XLOOKUP(Table2[[#This Row],[crop&amp;state]],'pivot tables'!$O$3:$O$151,'pivot tables'!$Q$3:$Q$151),Table2[[#This Row],[Pesticide(kg)]])</f>
        <v>2092.3200000000002</v>
      </c>
      <c r="R634" s="13">
        <v>1.2589999999999999</v>
      </c>
      <c r="S634" s="13">
        <f>IF(Table2[[#This Row],[Yield]]="",IFERROR(Table2[[#This Row],[Production(Tones)]]/Table2[[#This Row],[Area(hectare)]],""),Table2[[#This Row],[Yield]])</f>
        <v>1.2589999999999999</v>
      </c>
      <c r="T634" s="13">
        <v>27.561</v>
      </c>
      <c r="U634" s="13">
        <f>IF(Table2[[#This Row],[Avg_Temperature(°C)]]="",IFERROR((Table2[[#This Row],[Max_Temperature(°C)]]+Table2[[#This Row],[Min_Temperature(°C)]])/2,""),Table2[[#This Row],[Avg_Temperature(°C)]])</f>
        <v>27.561</v>
      </c>
      <c r="V634" s="13">
        <v>37.054000000000002</v>
      </c>
      <c r="W634" s="13">
        <f>IF(Table2[[#This Row],[Max_Temperature(°C)]]="",_xlfn.XLOOKUP(Table2[[#This Row],[State]],'pivot tables'!$T$2:$T$33,'pivot tables'!$V$2:$V$33),Table2[[#This Row],[Max_Temperature(°C)]])</f>
        <v>37.054000000000002</v>
      </c>
      <c r="X634" s="13">
        <v>20.027000000000001</v>
      </c>
      <c r="Y634" s="31">
        <f>IF(Table2[[#This Row],[Min_Temperature(°C)]]="",_xlfn.XLOOKUP(Table2[[#This Row],[State]],'pivot tables'!$T$2:$T$33,'pivot tables'!$W$2:$W$33),Table2[[#This Row],[Min_Temperature(°C)]])</f>
        <v>20.027000000000001</v>
      </c>
    </row>
    <row r="635" spans="1:25" x14ac:dyDescent="0.3">
      <c r="A635" s="5" t="s">
        <v>32</v>
      </c>
      <c r="B635" s="4">
        <v>2010</v>
      </c>
      <c r="C635" s="5" t="s">
        <v>49</v>
      </c>
      <c r="D635" s="5" t="str">
        <f>PROPER(TRIM(Table2[[#This Row],[Season]]))</f>
        <v>Kharif</v>
      </c>
      <c r="E635" s="5" t="str">
        <f>IF(Table2[[#This Row],[Season]]="",_xlfn.XLOOKUP(Table2[[#This Row],[State]],'pivot tables'!$F$3:$F$33,'pivot tables'!$G$3:$G$33),Table2[[#This Row],[Season]])</f>
        <v>Kharif</v>
      </c>
      <c r="F635" s="5" t="s">
        <v>80</v>
      </c>
      <c r="G635" s="16">
        <v>304432</v>
      </c>
      <c r="H635" s="16">
        <f>IF(Table2[[#This Row],[Area(hectare)]]="",IFERROR(Table2[[#This Row],[Production(Tones)]]/Table2[[#This Row],[Yield blanks]],""),Table2[[#This Row],[Area(hectare)]])</f>
        <v>304432</v>
      </c>
      <c r="I635" s="16">
        <v>123011</v>
      </c>
      <c r="J635" s="16">
        <f>IF(Table2[[#This Row],[Production(Tones)]]="",Table2[[#This Row],[Area Blanks]]*Table2[[#This Row],[Yield]],Table2[[#This Row],[Production(Tones)]])</f>
        <v>123011</v>
      </c>
      <c r="K635" s="13">
        <v>1095.2</v>
      </c>
      <c r="L635" s="13">
        <f>IF(Table2[[#This Row],[Annual_Rainfall(mm)]]="",_xlfn.XLOOKUP(Table2[[#This Row],[State]],'pivot tables'!$J$3:$J$32,'pivot tables'!$K$3:$K$32),Table2[[#This Row],[Annual_Rainfall(mm)]])</f>
        <v>1095.2</v>
      </c>
      <c r="M635" s="13" t="str">
        <f>Table2[[#This Row],[Crop]]&amp;Table2[[#This Row],[State]]</f>
        <v>UradTamil Nadu</v>
      </c>
      <c r="N635" s="13">
        <v>50569199.520000003</v>
      </c>
      <c r="O635" s="13">
        <f>IF(Table2[[#This Row],[Fertilizer(kg)]]="",_xlfn.XLOOKUP(Table2[[#This Row],[crop&amp;state]],'pivot tables'!$O$3:$O$151,'pivot tables'!$P$3:$P$151),Table2[[#This Row],[Fertilizer(kg)]])</f>
        <v>50569199.520000003</v>
      </c>
      <c r="P635" s="13">
        <v>73063.679999999993</v>
      </c>
      <c r="Q635" s="13">
        <f>IF(Table2[[#This Row],[Pesticide(kg)]]="",_xlfn.XLOOKUP(Table2[[#This Row],[crop&amp;state]],'pivot tables'!$O$3:$O$151,'pivot tables'!$Q$3:$Q$151),Table2[[#This Row],[Pesticide(kg)]])</f>
        <v>73063.679999999993</v>
      </c>
      <c r="R635" s="13">
        <v>0.48499999999999999</v>
      </c>
      <c r="S635" s="13">
        <f>IF(Table2[[#This Row],[Yield]]="",IFERROR(Table2[[#This Row],[Production(Tones)]]/Table2[[#This Row],[Area(hectare)]],""),Table2[[#This Row],[Yield]])</f>
        <v>0.48499999999999999</v>
      </c>
      <c r="T635" s="13">
        <v>27.561</v>
      </c>
      <c r="U635" s="13">
        <f>IF(Table2[[#This Row],[Avg_Temperature(°C)]]="",IFERROR((Table2[[#This Row],[Max_Temperature(°C)]]+Table2[[#This Row],[Min_Temperature(°C)]])/2,""),Table2[[#This Row],[Avg_Temperature(°C)]])</f>
        <v>27.561</v>
      </c>
      <c r="V635" s="13">
        <v>37.054000000000002</v>
      </c>
      <c r="W635" s="13">
        <f>IF(Table2[[#This Row],[Max_Temperature(°C)]]="",_xlfn.XLOOKUP(Table2[[#This Row],[State]],'pivot tables'!$T$2:$T$33,'pivot tables'!$V$2:$V$33),Table2[[#This Row],[Max_Temperature(°C)]])</f>
        <v>37.054000000000002</v>
      </c>
      <c r="X635" s="13">
        <v>20.027000000000001</v>
      </c>
      <c r="Y635" s="31">
        <f>IF(Table2[[#This Row],[Min_Temperature(°C)]]="",_xlfn.XLOOKUP(Table2[[#This Row],[State]],'pivot tables'!$T$2:$T$33,'pivot tables'!$W$2:$W$33),Table2[[#This Row],[Min_Temperature(°C)]])</f>
        <v>20.027000000000001</v>
      </c>
    </row>
    <row r="636" spans="1:25" x14ac:dyDescent="0.3">
      <c r="A636" s="5" t="s">
        <v>13</v>
      </c>
      <c r="B636" s="4">
        <v>2010</v>
      </c>
      <c r="C636" s="5" t="s">
        <v>49</v>
      </c>
      <c r="D636" s="5" t="str">
        <f>PROPER(TRIM(Table2[[#This Row],[Season]]))</f>
        <v>Kharif</v>
      </c>
      <c r="E636" s="5" t="str">
        <f>IF(Table2[[#This Row],[Season]]="",_xlfn.XLOOKUP(Table2[[#This Row],[State]],'pivot tables'!$F$3:$F$33,'pivot tables'!$G$3:$G$33),Table2[[#This Row],[Season]])</f>
        <v>Kharif</v>
      </c>
      <c r="F636" s="5" t="s">
        <v>264</v>
      </c>
      <c r="G636" s="16">
        <v>264558</v>
      </c>
      <c r="H636" s="16">
        <f>IF(Table2[[#This Row],[Area(hectare)]]="",IFERROR(Table2[[#This Row],[Production(Tones)]]/Table2[[#This Row],[Yield blanks]],""),Table2[[#This Row],[Area(hectare)]])</f>
        <v>264558</v>
      </c>
      <c r="I636" s="16">
        <v>702473</v>
      </c>
      <c r="J636" s="16">
        <f>IF(Table2[[#This Row],[Production(Tones)]]="",Table2[[#This Row],[Area Blanks]]*Table2[[#This Row],[Yield]],Table2[[#This Row],[Production(Tones)]])</f>
        <v>702473</v>
      </c>
      <c r="K636" s="13">
        <v>2348.3000000000002</v>
      </c>
      <c r="L636" s="13">
        <f>IF(Table2[[#This Row],[Annual_Rainfall(mm)]]="",_xlfn.XLOOKUP(Table2[[#This Row],[State]],'pivot tables'!$J$3:$J$32,'pivot tables'!$K$3:$K$32),Table2[[#This Row],[Annual_Rainfall(mm)]])</f>
        <v>2348.3000000000002</v>
      </c>
      <c r="M636" s="13" t="str">
        <f>Table2[[#This Row],[Crop]]&amp;Table2[[#This Row],[State]]</f>
        <v>RiceTripura</v>
      </c>
      <c r="N636" s="13">
        <v>43945729.380000003</v>
      </c>
      <c r="O636" s="13">
        <f>IF(Table2[[#This Row],[Fertilizer(kg)]]="",_xlfn.XLOOKUP(Table2[[#This Row],[crop&amp;state]],'pivot tables'!$O$3:$O$151,'pivot tables'!$P$3:$P$151),Table2[[#This Row],[Fertilizer(kg)]])</f>
        <v>43945729.380000003</v>
      </c>
      <c r="P636" s="13">
        <v>63493.919999999998</v>
      </c>
      <c r="Q636" s="13">
        <f>IF(Table2[[#This Row],[Pesticide(kg)]]="",_xlfn.XLOOKUP(Table2[[#This Row],[crop&amp;state]],'pivot tables'!$O$3:$O$151,'pivot tables'!$Q$3:$Q$151),Table2[[#This Row],[Pesticide(kg)]])</f>
        <v>63493.919999999998</v>
      </c>
      <c r="R636" s="13" t="s">
        <v>436</v>
      </c>
      <c r="S636" s="13" t="str">
        <f>IF(Table2[[#This Row],[Yield]]="",IFERROR(Table2[[#This Row],[Production(Tones)]]/Table2[[#This Row],[Area(hectare)]],""),Table2[[#This Row],[Yield]])</f>
        <v>2.57</v>
      </c>
      <c r="T636" s="13">
        <v>24.754000000000001</v>
      </c>
      <c r="U636" s="13">
        <f>IF(Table2[[#This Row],[Avg_Temperature(°C)]]="",IFERROR((Table2[[#This Row],[Max_Temperature(°C)]]+Table2[[#This Row],[Min_Temperature(°C)]])/2,""),Table2[[#This Row],[Avg_Temperature(°C)]])</f>
        <v>24.754000000000001</v>
      </c>
      <c r="V636" s="13">
        <v>33.182000000000002</v>
      </c>
      <c r="W636" s="13">
        <f>IF(Table2[[#This Row],[Max_Temperature(°C)]]="",_xlfn.XLOOKUP(Table2[[#This Row],[State]],'pivot tables'!$T$2:$T$33,'pivot tables'!$V$2:$V$33),Table2[[#This Row],[Max_Temperature(°C)]])</f>
        <v>33.182000000000002</v>
      </c>
      <c r="X636" s="13">
        <v>17.234000000000002</v>
      </c>
      <c r="Y636" s="31">
        <f>IF(Table2[[#This Row],[Min_Temperature(°C)]]="",_xlfn.XLOOKUP(Table2[[#This Row],[State]],'pivot tables'!$T$2:$T$33,'pivot tables'!$W$2:$W$33),Table2[[#This Row],[Min_Temperature(°C)]])</f>
        <v>17.234000000000002</v>
      </c>
    </row>
    <row r="637" spans="1:25" x14ac:dyDescent="0.3">
      <c r="A637" s="5" t="s">
        <v>18</v>
      </c>
      <c r="B637" s="4">
        <v>2010</v>
      </c>
      <c r="C637" s="5" t="s">
        <v>705</v>
      </c>
      <c r="D637" s="5" t="str">
        <f>PROPER(TRIM(Table2[[#This Row],[Season]]))</f>
        <v>Whole Year</v>
      </c>
      <c r="E637" s="5" t="str">
        <f>IF(Table2[[#This Row],[Season]]="",_xlfn.XLOOKUP(Table2[[#This Row],[State]],'pivot tables'!$F$3:$F$33,'pivot tables'!$G$3:$G$33),Table2[[#This Row],[Season]])</f>
        <v>Whole Year</v>
      </c>
      <c r="F637" s="5" t="s">
        <v>264</v>
      </c>
      <c r="G637" s="16">
        <v>909</v>
      </c>
      <c r="H637" s="16">
        <f>IF(Table2[[#This Row],[Area(hectare)]]="",IFERROR(Table2[[#This Row],[Production(Tones)]]/Table2[[#This Row],[Yield blanks]],""),Table2[[#This Row],[Area(hectare)]])</f>
        <v>909</v>
      </c>
      <c r="I637" s="16">
        <v>46481</v>
      </c>
      <c r="J637" s="16">
        <f>IF(Table2[[#This Row],[Production(Tones)]]="",Table2[[#This Row],[Area Blanks]]*Table2[[#This Row],[Yield]],Table2[[#This Row],[Production(Tones)]])</f>
        <v>46481</v>
      </c>
      <c r="K637" s="13">
        <v>2348.3000000000002</v>
      </c>
      <c r="L637" s="13">
        <f>IF(Table2[[#This Row],[Annual_Rainfall(mm)]]="",_xlfn.XLOOKUP(Table2[[#This Row],[State]],'pivot tables'!$J$3:$J$32,'pivot tables'!$K$3:$K$32),Table2[[#This Row],[Annual_Rainfall(mm)]])</f>
        <v>2348.3000000000002</v>
      </c>
      <c r="M637" s="13" t="str">
        <f>Table2[[#This Row],[Crop]]&amp;Table2[[#This Row],[State]]</f>
        <v>SugarcaneTripura</v>
      </c>
      <c r="N637" s="13">
        <v>150993.99</v>
      </c>
      <c r="O637" s="13">
        <f>IF(Table2[[#This Row],[Fertilizer(kg)]]="",_xlfn.XLOOKUP(Table2[[#This Row],[crop&amp;state]],'pivot tables'!$O$3:$O$151,'pivot tables'!$P$3:$P$151),Table2[[#This Row],[Fertilizer(kg)]])</f>
        <v>150993.99</v>
      </c>
      <c r="P637" s="13">
        <v>218.16</v>
      </c>
      <c r="Q637" s="13">
        <f>IF(Table2[[#This Row],[Pesticide(kg)]]="",_xlfn.XLOOKUP(Table2[[#This Row],[crop&amp;state]],'pivot tables'!$O$3:$O$151,'pivot tables'!$Q$3:$Q$151),Table2[[#This Row],[Pesticide(kg)]])</f>
        <v>218.16</v>
      </c>
      <c r="R637" s="13">
        <v>51.142000000000003</v>
      </c>
      <c r="S637" s="13">
        <f>IF(Table2[[#This Row],[Yield]]="",IFERROR(Table2[[#This Row],[Production(Tones)]]/Table2[[#This Row],[Area(hectare)]],""),Table2[[#This Row],[Yield]])</f>
        <v>51.142000000000003</v>
      </c>
      <c r="T637" s="13">
        <v>24.754000000000001</v>
      </c>
      <c r="U637" s="13">
        <f>IF(Table2[[#This Row],[Avg_Temperature(°C)]]="",IFERROR((Table2[[#This Row],[Max_Temperature(°C)]]+Table2[[#This Row],[Min_Temperature(°C)]])/2,""),Table2[[#This Row],[Avg_Temperature(°C)]])</f>
        <v>24.754000000000001</v>
      </c>
      <c r="V637" s="13">
        <v>33.182000000000002</v>
      </c>
      <c r="W637" s="13">
        <f>IF(Table2[[#This Row],[Max_Temperature(°C)]]="",_xlfn.XLOOKUP(Table2[[#This Row],[State]],'pivot tables'!$T$2:$T$33,'pivot tables'!$V$2:$V$33),Table2[[#This Row],[Max_Temperature(°C)]])</f>
        <v>33.182000000000002</v>
      </c>
      <c r="X637" s="13">
        <v>17.234000000000002</v>
      </c>
      <c r="Y637" s="31">
        <f>IF(Table2[[#This Row],[Min_Temperature(°C)]]="",_xlfn.XLOOKUP(Table2[[#This Row],[State]],'pivot tables'!$T$2:$T$33,'pivot tables'!$W$2:$W$33),Table2[[#This Row],[Min_Temperature(°C)]])</f>
        <v>17.234000000000002</v>
      </c>
    </row>
    <row r="638" spans="1:25" x14ac:dyDescent="0.3">
      <c r="A638" s="5" t="s">
        <v>32</v>
      </c>
      <c r="B638" s="4">
        <v>2010</v>
      </c>
      <c r="C638" s="5" t="s">
        <v>49</v>
      </c>
      <c r="D638" s="5" t="str">
        <f>PROPER(TRIM(Table2[[#This Row],[Season]]))</f>
        <v>Kharif</v>
      </c>
      <c r="E638" s="5" t="str">
        <f>IF(Table2[[#This Row],[Season]]="",_xlfn.XLOOKUP(Table2[[#This Row],[State]],'pivot tables'!$F$3:$F$33,'pivot tables'!$G$3:$G$33),Table2[[#This Row],[Season]])</f>
        <v>Kharif</v>
      </c>
      <c r="F638" s="5" t="s">
        <v>264</v>
      </c>
      <c r="G638" s="16">
        <v>912</v>
      </c>
      <c r="H638" s="16">
        <f>IF(Table2[[#This Row],[Area(hectare)]]="",IFERROR(Table2[[#This Row],[Production(Tones)]]/Table2[[#This Row],[Yield blanks]],""),Table2[[#This Row],[Area(hectare)]])</f>
        <v>912</v>
      </c>
      <c r="I638" s="16">
        <v>519</v>
      </c>
      <c r="J638" s="16">
        <f>IF(Table2[[#This Row],[Production(Tones)]]="",Table2[[#This Row],[Area Blanks]]*Table2[[#This Row],[Yield]],Table2[[#This Row],[Production(Tones)]])</f>
        <v>519</v>
      </c>
      <c r="K638" s="13">
        <v>2348.3000000000002</v>
      </c>
      <c r="L638" s="13">
        <f>IF(Table2[[#This Row],[Annual_Rainfall(mm)]]="",_xlfn.XLOOKUP(Table2[[#This Row],[State]],'pivot tables'!$J$3:$J$32,'pivot tables'!$K$3:$K$32),Table2[[#This Row],[Annual_Rainfall(mm)]])</f>
        <v>2348.3000000000002</v>
      </c>
      <c r="M638" s="13" t="str">
        <f>Table2[[#This Row],[Crop]]&amp;Table2[[#This Row],[State]]</f>
        <v>UradTripura</v>
      </c>
      <c r="N638" s="13">
        <v>151492.32</v>
      </c>
      <c r="O638" s="13">
        <f>IF(Table2[[#This Row],[Fertilizer(kg)]]="",_xlfn.XLOOKUP(Table2[[#This Row],[crop&amp;state]],'pivot tables'!$O$3:$O$151,'pivot tables'!$P$3:$P$151),Table2[[#This Row],[Fertilizer(kg)]])</f>
        <v>151492.32</v>
      </c>
      <c r="P638" s="13"/>
      <c r="Q638" s="13">
        <f>IF(Table2[[#This Row],[Pesticide(kg)]]="",_xlfn.XLOOKUP(Table2[[#This Row],[crop&amp;state]],'pivot tables'!$O$3:$O$151,'pivot tables'!$Q$3:$Q$151),Table2[[#This Row],[Pesticide(kg)]])</f>
        <v>516.04111111111115</v>
      </c>
      <c r="R638" s="13">
        <v>0.57199999999999995</v>
      </c>
      <c r="S638" s="13">
        <f>IF(Table2[[#This Row],[Yield]]="",IFERROR(Table2[[#This Row],[Production(Tones)]]/Table2[[#This Row],[Area(hectare)]],""),Table2[[#This Row],[Yield]])</f>
        <v>0.57199999999999995</v>
      </c>
      <c r="T638" s="13">
        <v>24.754000000000001</v>
      </c>
      <c r="U638" s="13">
        <f>IF(Table2[[#This Row],[Avg_Temperature(°C)]]="",IFERROR((Table2[[#This Row],[Max_Temperature(°C)]]+Table2[[#This Row],[Min_Temperature(°C)]])/2,""),Table2[[#This Row],[Avg_Temperature(°C)]])</f>
        <v>24.754000000000001</v>
      </c>
      <c r="V638" s="13">
        <v>33.182000000000002</v>
      </c>
      <c r="W638" s="13">
        <f>IF(Table2[[#This Row],[Max_Temperature(°C)]]="",_xlfn.XLOOKUP(Table2[[#This Row],[State]],'pivot tables'!$T$2:$T$33,'pivot tables'!$V$2:$V$33),Table2[[#This Row],[Max_Temperature(°C)]])</f>
        <v>33.182000000000002</v>
      </c>
      <c r="X638" s="13">
        <v>17.234000000000002</v>
      </c>
      <c r="Y638" s="31">
        <f>IF(Table2[[#This Row],[Min_Temperature(°C)]]="",_xlfn.XLOOKUP(Table2[[#This Row],[State]],'pivot tables'!$T$2:$T$33,'pivot tables'!$W$2:$W$33),Table2[[#This Row],[Min_Temperature(°C)]])</f>
        <v>17.234000000000002</v>
      </c>
    </row>
    <row r="639" spans="1:25" x14ac:dyDescent="0.3">
      <c r="A639" s="5" t="s">
        <v>32</v>
      </c>
      <c r="B639" s="4">
        <v>2010</v>
      </c>
      <c r="C639" s="5" t="s">
        <v>27</v>
      </c>
      <c r="D639" s="5" t="str">
        <f>PROPER(TRIM(Table2[[#This Row],[Season]]))</f>
        <v>Rabi</v>
      </c>
      <c r="E639" s="5" t="str">
        <f>IF(Table2[[#This Row],[Season]]="",_xlfn.XLOOKUP(Table2[[#This Row],[State]],'pivot tables'!$F$3:$F$33,'pivot tables'!$G$3:$G$33),Table2[[#This Row],[Season]])</f>
        <v>Rabi</v>
      </c>
      <c r="F639" s="5" t="s">
        <v>264</v>
      </c>
      <c r="G639" s="16">
        <v>403</v>
      </c>
      <c r="H639" s="16">
        <f>IF(Table2[[#This Row],[Area(hectare)]]="",IFERROR(Table2[[#This Row],[Production(Tones)]]/Table2[[#This Row],[Yield blanks]],""),Table2[[#This Row],[Area(hectare)]])</f>
        <v>403</v>
      </c>
      <c r="I639" s="16">
        <v>271</v>
      </c>
      <c r="J639" s="16">
        <f>IF(Table2[[#This Row],[Production(Tones)]]="",Table2[[#This Row],[Area Blanks]]*Table2[[#This Row],[Yield]],Table2[[#This Row],[Production(Tones)]])</f>
        <v>271</v>
      </c>
      <c r="K639" s="13">
        <v>2348.3000000000002</v>
      </c>
      <c r="L639" s="13">
        <f>IF(Table2[[#This Row],[Annual_Rainfall(mm)]]="",_xlfn.XLOOKUP(Table2[[#This Row],[State]],'pivot tables'!$J$3:$J$32,'pivot tables'!$K$3:$K$32),Table2[[#This Row],[Annual_Rainfall(mm)]])</f>
        <v>2348.3000000000002</v>
      </c>
      <c r="M639" s="13" t="str">
        <f>Table2[[#This Row],[Crop]]&amp;Table2[[#This Row],[State]]</f>
        <v>UradTripura</v>
      </c>
      <c r="N639" s="13">
        <v>66942.33</v>
      </c>
      <c r="O639" s="13">
        <f>IF(Table2[[#This Row],[Fertilizer(kg)]]="",_xlfn.XLOOKUP(Table2[[#This Row],[crop&amp;state]],'pivot tables'!$O$3:$O$151,'pivot tables'!$P$3:$P$151),Table2[[#This Row],[Fertilizer(kg)]])</f>
        <v>66942.33</v>
      </c>
      <c r="P639" s="13">
        <v>96.72</v>
      </c>
      <c r="Q639" s="13">
        <f>IF(Table2[[#This Row],[Pesticide(kg)]]="",_xlfn.XLOOKUP(Table2[[#This Row],[crop&amp;state]],'pivot tables'!$O$3:$O$151,'pivot tables'!$Q$3:$Q$151),Table2[[#This Row],[Pesticide(kg)]])</f>
        <v>96.72</v>
      </c>
      <c r="R639" s="13">
        <v>0.63500000000000001</v>
      </c>
      <c r="S639" s="13">
        <f>IF(Table2[[#This Row],[Yield]]="",IFERROR(Table2[[#This Row],[Production(Tones)]]/Table2[[#This Row],[Area(hectare)]],""),Table2[[#This Row],[Yield]])</f>
        <v>0.63500000000000001</v>
      </c>
      <c r="T639" s="13">
        <v>24.754000000000001</v>
      </c>
      <c r="U639" s="13">
        <f>IF(Table2[[#This Row],[Avg_Temperature(°C)]]="",IFERROR((Table2[[#This Row],[Max_Temperature(°C)]]+Table2[[#This Row],[Min_Temperature(°C)]])/2,""),Table2[[#This Row],[Avg_Temperature(°C)]])</f>
        <v>24.754000000000001</v>
      </c>
      <c r="V639" s="13">
        <v>33.182000000000002</v>
      </c>
      <c r="W639" s="13">
        <f>IF(Table2[[#This Row],[Max_Temperature(°C)]]="",_xlfn.XLOOKUP(Table2[[#This Row],[State]],'pivot tables'!$T$2:$T$33,'pivot tables'!$V$2:$V$33),Table2[[#This Row],[Max_Temperature(°C)]])</f>
        <v>33.182000000000002</v>
      </c>
      <c r="X639" s="13">
        <v>17.234000000000002</v>
      </c>
      <c r="Y639" s="31">
        <f>IF(Table2[[#This Row],[Min_Temperature(°C)]]="",_xlfn.XLOOKUP(Table2[[#This Row],[State]],'pivot tables'!$T$2:$T$33,'pivot tables'!$W$2:$W$33),Table2[[#This Row],[Min_Temperature(°C)]])</f>
        <v>17.234000000000002</v>
      </c>
    </row>
    <row r="640" spans="1:25" x14ac:dyDescent="0.3">
      <c r="A640" s="5" t="s">
        <v>20</v>
      </c>
      <c r="B640" s="4">
        <v>2010</v>
      </c>
      <c r="C640" s="5" t="s">
        <v>27</v>
      </c>
      <c r="D640" s="5" t="str">
        <f>PROPER(TRIM(Table2[[#This Row],[Season]]))</f>
        <v>Rabi</v>
      </c>
      <c r="E640" s="5" t="str">
        <f>IF(Table2[[#This Row],[Season]]="",_xlfn.XLOOKUP(Table2[[#This Row],[State]],'pivot tables'!$F$3:$F$33,'pivot tables'!$G$3:$G$33),Table2[[#This Row],[Season]])</f>
        <v>Rabi</v>
      </c>
      <c r="F640" s="5" t="s">
        <v>264</v>
      </c>
      <c r="G640" s="16">
        <v>316</v>
      </c>
      <c r="H640" s="16">
        <f>IF(Table2[[#This Row],[Area(hectare)]]="",IFERROR(Table2[[#This Row],[Production(Tones)]]/Table2[[#This Row],[Yield blanks]],""),Table2[[#This Row],[Area(hectare)]])</f>
        <v>316</v>
      </c>
      <c r="I640" s="16">
        <v>637</v>
      </c>
      <c r="J640" s="16">
        <f>IF(Table2[[#This Row],[Production(Tones)]]="",Table2[[#This Row],[Area Blanks]]*Table2[[#This Row],[Yield]],Table2[[#This Row],[Production(Tones)]])</f>
        <v>637</v>
      </c>
      <c r="K640" s="13">
        <v>2348.3000000000002</v>
      </c>
      <c r="L640" s="13">
        <f>IF(Table2[[#This Row],[Annual_Rainfall(mm)]]="",_xlfn.XLOOKUP(Table2[[#This Row],[State]],'pivot tables'!$J$3:$J$32,'pivot tables'!$K$3:$K$32),Table2[[#This Row],[Annual_Rainfall(mm)]])</f>
        <v>2348.3000000000002</v>
      </c>
      <c r="M640" s="13" t="str">
        <f>Table2[[#This Row],[Crop]]&amp;Table2[[#This Row],[State]]</f>
        <v>WheatTripura</v>
      </c>
      <c r="N640" s="13">
        <v>52490.76</v>
      </c>
      <c r="O640" s="13">
        <f>IF(Table2[[#This Row],[Fertilizer(kg)]]="",_xlfn.XLOOKUP(Table2[[#This Row],[crop&amp;state]],'pivot tables'!$O$3:$O$151,'pivot tables'!$P$3:$P$151),Table2[[#This Row],[Fertilizer(kg)]])</f>
        <v>52490.76</v>
      </c>
      <c r="P640" s="13"/>
      <c r="Q640" s="13">
        <f>IF(Table2[[#This Row],[Pesticide(kg)]]="",_xlfn.XLOOKUP(Table2[[#This Row],[crop&amp;state]],'pivot tables'!$O$3:$O$151,'pivot tables'!$Q$3:$Q$151),Table2[[#This Row],[Pesticide(kg)]])</f>
        <v>65.87555555555555</v>
      </c>
      <c r="R640" s="13">
        <v>2.02</v>
      </c>
      <c r="S640" s="13">
        <f>IF(Table2[[#This Row],[Yield]]="",IFERROR(Table2[[#This Row],[Production(Tones)]]/Table2[[#This Row],[Area(hectare)]],""),Table2[[#This Row],[Yield]])</f>
        <v>2.02</v>
      </c>
      <c r="T640" s="13">
        <v>24.754000000000001</v>
      </c>
      <c r="U640" s="13">
        <f>IF(Table2[[#This Row],[Avg_Temperature(°C)]]="",IFERROR((Table2[[#This Row],[Max_Temperature(°C)]]+Table2[[#This Row],[Min_Temperature(°C)]])/2,""),Table2[[#This Row],[Avg_Temperature(°C)]])</f>
        <v>24.754000000000001</v>
      </c>
      <c r="V640" s="13">
        <v>33.182000000000002</v>
      </c>
      <c r="W640" s="13">
        <f>IF(Table2[[#This Row],[Max_Temperature(°C)]]="",_xlfn.XLOOKUP(Table2[[#This Row],[State]],'pivot tables'!$T$2:$T$33,'pivot tables'!$V$2:$V$33),Table2[[#This Row],[Max_Temperature(°C)]])</f>
        <v>33.182000000000002</v>
      </c>
      <c r="X640" s="13">
        <v>17.234000000000002</v>
      </c>
      <c r="Y640" s="31">
        <f>IF(Table2[[#This Row],[Min_Temperature(°C)]]="",_xlfn.XLOOKUP(Table2[[#This Row],[State]],'pivot tables'!$T$2:$T$33,'pivot tables'!$W$2:$W$33),Table2[[#This Row],[Min_Temperature(°C)]])</f>
        <v>17.234000000000002</v>
      </c>
    </row>
    <row r="641" spans="1:25" x14ac:dyDescent="0.3">
      <c r="A641" s="5" t="s">
        <v>13</v>
      </c>
      <c r="B641" s="4">
        <v>2010</v>
      </c>
      <c r="C641" s="5" t="s">
        <v>49</v>
      </c>
      <c r="D641" s="5" t="str">
        <f>PROPER(TRIM(Table2[[#This Row],[Season]]))</f>
        <v>Kharif</v>
      </c>
      <c r="E641" s="5" t="str">
        <f>IF(Table2[[#This Row],[Season]]="",_xlfn.XLOOKUP(Table2[[#This Row],[State]],'pivot tables'!$F$3:$F$33,'pivot tables'!$G$3:$G$33),Table2[[#This Row],[Season]])</f>
        <v>Kharif</v>
      </c>
      <c r="F641" s="5" t="s">
        <v>253</v>
      </c>
      <c r="G641" s="16">
        <v>5631949</v>
      </c>
      <c r="H641" s="16">
        <f>IF(Table2[[#This Row],[Area(hectare)]]="",IFERROR(Table2[[#This Row],[Production(Tones)]]/Table2[[#This Row],[Yield blanks]],""),Table2[[#This Row],[Area(hectare)]])</f>
        <v>5631949</v>
      </c>
      <c r="I641" s="16">
        <v>11938078</v>
      </c>
      <c r="J641" s="16">
        <f>IF(Table2[[#This Row],[Production(Tones)]]="",Table2[[#This Row],[Area Blanks]]*Table2[[#This Row],[Yield]],Table2[[#This Row],[Production(Tones)]])</f>
        <v>11938078</v>
      </c>
      <c r="K641" s="13">
        <v>742.6</v>
      </c>
      <c r="L641" s="13">
        <f>IF(Table2[[#This Row],[Annual_Rainfall(mm)]]="",_xlfn.XLOOKUP(Table2[[#This Row],[State]],'pivot tables'!$J$3:$J$32,'pivot tables'!$K$3:$K$32),Table2[[#This Row],[Annual_Rainfall(mm)]])</f>
        <v>742.6</v>
      </c>
      <c r="M641" s="13" t="str">
        <f>Table2[[#This Row],[Crop]]&amp;Table2[[#This Row],[State]]</f>
        <v>RiceUttar Pradesh</v>
      </c>
      <c r="N641" s="13">
        <v>935523048.39999998</v>
      </c>
      <c r="O641" s="13">
        <f>IF(Table2[[#This Row],[Fertilizer(kg)]]="",_xlfn.XLOOKUP(Table2[[#This Row],[crop&amp;state]],'pivot tables'!$O$3:$O$151,'pivot tables'!$P$3:$P$151),Table2[[#This Row],[Fertilizer(kg)]])</f>
        <v>935523048.39999998</v>
      </c>
      <c r="P641" s="13">
        <v>1351667.76</v>
      </c>
      <c r="Q641" s="13">
        <f>IF(Table2[[#This Row],[Pesticide(kg)]]="",_xlfn.XLOOKUP(Table2[[#This Row],[crop&amp;state]],'pivot tables'!$O$3:$O$151,'pivot tables'!$Q$3:$Q$151),Table2[[#This Row],[Pesticide(kg)]])</f>
        <v>1351667.76</v>
      </c>
      <c r="R641" s="13">
        <v>2.0529999999999999</v>
      </c>
      <c r="S641" s="13">
        <f>IF(Table2[[#This Row],[Yield]]="",IFERROR(Table2[[#This Row],[Production(Tones)]]/Table2[[#This Row],[Area(hectare)]],""),Table2[[#This Row],[Yield]])</f>
        <v>2.0529999999999999</v>
      </c>
      <c r="T641" s="13">
        <v>26.172000000000001</v>
      </c>
      <c r="U641" s="13">
        <f>IF(Table2[[#This Row],[Avg_Temperature(°C)]]="",IFERROR((Table2[[#This Row],[Max_Temperature(°C)]]+Table2[[#This Row],[Min_Temperature(°C)]])/2,""),Table2[[#This Row],[Avg_Temperature(°C)]])</f>
        <v>26.172000000000001</v>
      </c>
      <c r="V641" s="13">
        <v>37.424999999999997</v>
      </c>
      <c r="W641" s="13">
        <f>IF(Table2[[#This Row],[Max_Temperature(°C)]]="",_xlfn.XLOOKUP(Table2[[#This Row],[State]],'pivot tables'!$T$2:$T$33,'pivot tables'!$V$2:$V$33),Table2[[#This Row],[Max_Temperature(°C)]])</f>
        <v>37.424999999999997</v>
      </c>
      <c r="X641" s="13">
        <v>15.1</v>
      </c>
      <c r="Y641" s="31">
        <f>IF(Table2[[#This Row],[Min_Temperature(°C)]]="",_xlfn.XLOOKUP(Table2[[#This Row],[State]],'pivot tables'!$T$2:$T$33,'pivot tables'!$W$2:$W$33),Table2[[#This Row],[Min_Temperature(°C)]])</f>
        <v>15.1</v>
      </c>
    </row>
    <row r="642" spans="1:25" x14ac:dyDescent="0.3">
      <c r="A642" s="5" t="s">
        <v>13</v>
      </c>
      <c r="B642" s="4">
        <v>2010</v>
      </c>
      <c r="C642" s="5" t="s">
        <v>120</v>
      </c>
      <c r="D642" s="5" t="str">
        <f>PROPER(TRIM(Table2[[#This Row],[Season]]))</f>
        <v>Summer</v>
      </c>
      <c r="E642" s="5" t="str">
        <f>IF(Table2[[#This Row],[Season]]="",_xlfn.XLOOKUP(Table2[[#This Row],[State]],'pivot tables'!$F$3:$F$33,'pivot tables'!$G$3:$G$33),Table2[[#This Row],[Season]])</f>
        <v>Summer</v>
      </c>
      <c r="F642" s="5" t="s">
        <v>253</v>
      </c>
      <c r="G642" s="16">
        <v>25121</v>
      </c>
      <c r="H642" s="16">
        <f>IF(Table2[[#This Row],[Area(hectare)]]="",IFERROR(Table2[[#This Row],[Production(Tones)]]/Table2[[#This Row],[Yield blanks]],""),Table2[[#This Row],[Area(hectare)]])</f>
        <v>25121</v>
      </c>
      <c r="I642" s="16">
        <v>54221</v>
      </c>
      <c r="J642" s="16">
        <f>IF(Table2[[#This Row],[Production(Tones)]]="",Table2[[#This Row],[Area Blanks]]*Table2[[#This Row],[Yield]],Table2[[#This Row],[Production(Tones)]])</f>
        <v>54221</v>
      </c>
      <c r="K642" s="13">
        <v>742.6</v>
      </c>
      <c r="L642" s="13">
        <f>IF(Table2[[#This Row],[Annual_Rainfall(mm)]]="",_xlfn.XLOOKUP(Table2[[#This Row],[State]],'pivot tables'!$J$3:$J$32,'pivot tables'!$K$3:$K$32),Table2[[#This Row],[Annual_Rainfall(mm)]])</f>
        <v>742.6</v>
      </c>
      <c r="M642" s="13" t="str">
        <f>Table2[[#This Row],[Crop]]&amp;Table2[[#This Row],[State]]</f>
        <v>RiceUttar Pradesh</v>
      </c>
      <c r="N642" s="13">
        <v>4172849.31</v>
      </c>
      <c r="O642" s="13">
        <f>IF(Table2[[#This Row],[Fertilizer(kg)]]="",_xlfn.XLOOKUP(Table2[[#This Row],[crop&amp;state]],'pivot tables'!$O$3:$O$151,'pivot tables'!$P$3:$P$151),Table2[[#This Row],[Fertilizer(kg)]])</f>
        <v>4172849.31</v>
      </c>
      <c r="P642" s="13"/>
      <c r="Q642" s="13">
        <f>IF(Table2[[#This Row],[Pesticide(kg)]]="",_xlfn.XLOOKUP(Table2[[#This Row],[crop&amp;state]],'pivot tables'!$O$3:$O$151,'pivot tables'!$Q$3:$Q$151),Table2[[#This Row],[Pesticide(kg)]])</f>
        <v>895063.91235294112</v>
      </c>
      <c r="R642" s="13">
        <v>2.032</v>
      </c>
      <c r="S642" s="13">
        <f>IF(Table2[[#This Row],[Yield]]="",IFERROR(Table2[[#This Row],[Production(Tones)]]/Table2[[#This Row],[Area(hectare)]],""),Table2[[#This Row],[Yield]])</f>
        <v>2.032</v>
      </c>
      <c r="T642" s="13">
        <v>26.172000000000001</v>
      </c>
      <c r="U642" s="13">
        <f>IF(Table2[[#This Row],[Avg_Temperature(°C)]]="",IFERROR((Table2[[#This Row],[Max_Temperature(°C)]]+Table2[[#This Row],[Min_Temperature(°C)]])/2,""),Table2[[#This Row],[Avg_Temperature(°C)]])</f>
        <v>26.172000000000001</v>
      </c>
      <c r="V642" s="13">
        <v>37.424999999999997</v>
      </c>
      <c r="W642" s="13">
        <f>IF(Table2[[#This Row],[Max_Temperature(°C)]]="",_xlfn.XLOOKUP(Table2[[#This Row],[State]],'pivot tables'!$T$2:$T$33,'pivot tables'!$V$2:$V$33),Table2[[#This Row],[Max_Temperature(°C)]])</f>
        <v>37.424999999999997</v>
      </c>
      <c r="X642" s="13"/>
      <c r="Y642" s="31">
        <f>IF(Table2[[#This Row],[Min_Temperature(°C)]]="",_xlfn.XLOOKUP(Table2[[#This Row],[State]],'pivot tables'!$T$2:$T$33,'pivot tables'!$W$2:$W$33),Table2[[#This Row],[Min_Temperature(°C)]])</f>
        <v>14.985106060606071</v>
      </c>
    </row>
    <row r="643" spans="1:25" x14ac:dyDescent="0.3">
      <c r="A643" s="5" t="s">
        <v>18</v>
      </c>
      <c r="B643" s="4">
        <v>2010</v>
      </c>
      <c r="C643" s="5" t="s">
        <v>49</v>
      </c>
      <c r="D643" s="5" t="str">
        <f>PROPER(TRIM(Table2[[#This Row],[Season]]))</f>
        <v>Kharif</v>
      </c>
      <c r="E643" s="5" t="str">
        <f>IF(Table2[[#This Row],[Season]]="",_xlfn.XLOOKUP(Table2[[#This Row],[State]],'pivot tables'!$F$3:$F$33,'pivot tables'!$G$3:$G$33),Table2[[#This Row],[Season]])</f>
        <v>Kharif</v>
      </c>
      <c r="F643" s="5" t="s">
        <v>253</v>
      </c>
      <c r="G643" s="16">
        <v>2124850</v>
      </c>
      <c r="H643" s="16">
        <f>IF(Table2[[#This Row],[Area(hectare)]]="",IFERROR(Table2[[#This Row],[Production(Tones)]]/Table2[[#This Row],[Yield blanks]],""),Table2[[#This Row],[Area(hectare)]])</f>
        <v>2124850</v>
      </c>
      <c r="I643" s="16">
        <v>120544784</v>
      </c>
      <c r="J643" s="16">
        <f>IF(Table2[[#This Row],[Production(Tones)]]="",Table2[[#This Row],[Area Blanks]]*Table2[[#This Row],[Yield]],Table2[[#This Row],[Production(Tones)]])</f>
        <v>120544784</v>
      </c>
      <c r="K643" s="13">
        <v>742.6</v>
      </c>
      <c r="L643" s="13">
        <f>IF(Table2[[#This Row],[Annual_Rainfall(mm)]]="",_xlfn.XLOOKUP(Table2[[#This Row],[State]],'pivot tables'!$J$3:$J$32,'pivot tables'!$K$3:$K$32),Table2[[#This Row],[Annual_Rainfall(mm)]])</f>
        <v>742.6</v>
      </c>
      <c r="M643" s="13" t="str">
        <f>Table2[[#This Row],[Crop]]&amp;Table2[[#This Row],[State]]</f>
        <v>SugarcaneUttar Pradesh</v>
      </c>
      <c r="N643" s="13">
        <v>352958833.5</v>
      </c>
      <c r="O643" s="13">
        <f>IF(Table2[[#This Row],[Fertilizer(kg)]]="",_xlfn.XLOOKUP(Table2[[#This Row],[crop&amp;state]],'pivot tables'!$O$3:$O$151,'pivot tables'!$P$3:$P$151),Table2[[#This Row],[Fertilizer(kg)]])</f>
        <v>352958833.5</v>
      </c>
      <c r="P643" s="13">
        <v>509964</v>
      </c>
      <c r="Q643" s="13">
        <f>IF(Table2[[#This Row],[Pesticide(kg)]]="",_xlfn.XLOOKUP(Table2[[#This Row],[crop&amp;state]],'pivot tables'!$O$3:$O$151,'pivot tables'!$Q$3:$Q$151),Table2[[#This Row],[Pesticide(kg)]])</f>
        <v>509964</v>
      </c>
      <c r="R643" s="13">
        <v>52.28</v>
      </c>
      <c r="S643" s="13">
        <f>IF(Table2[[#This Row],[Yield]]="",IFERROR(Table2[[#This Row],[Production(Tones)]]/Table2[[#This Row],[Area(hectare)]],""),Table2[[#This Row],[Yield]])</f>
        <v>52.28</v>
      </c>
      <c r="T643" s="13">
        <v>26.172000000000001</v>
      </c>
      <c r="U643" s="13">
        <f>IF(Table2[[#This Row],[Avg_Temperature(°C)]]="",IFERROR((Table2[[#This Row],[Max_Temperature(°C)]]+Table2[[#This Row],[Min_Temperature(°C)]])/2,""),Table2[[#This Row],[Avg_Temperature(°C)]])</f>
        <v>26.172000000000001</v>
      </c>
      <c r="V643" s="13">
        <v>37.424999999999997</v>
      </c>
      <c r="W643" s="13">
        <f>IF(Table2[[#This Row],[Max_Temperature(°C)]]="",_xlfn.XLOOKUP(Table2[[#This Row],[State]],'pivot tables'!$T$2:$T$33,'pivot tables'!$V$2:$V$33),Table2[[#This Row],[Max_Temperature(°C)]])</f>
        <v>37.424999999999997</v>
      </c>
      <c r="X643" s="13">
        <v>15.1</v>
      </c>
      <c r="Y643" s="31">
        <f>IF(Table2[[#This Row],[Min_Temperature(°C)]]="",_xlfn.XLOOKUP(Table2[[#This Row],[State]],'pivot tables'!$T$2:$T$33,'pivot tables'!$W$2:$W$33),Table2[[#This Row],[Min_Temperature(°C)]])</f>
        <v>15.1</v>
      </c>
    </row>
    <row r="644" spans="1:25" x14ac:dyDescent="0.3">
      <c r="A644" s="5" t="s">
        <v>31</v>
      </c>
      <c r="B644" s="4">
        <v>2010</v>
      </c>
      <c r="C644" s="5" t="s">
        <v>120</v>
      </c>
      <c r="D644" s="5" t="str">
        <f>PROPER(TRIM(Table2[[#This Row],[Season]]))</f>
        <v>Summer</v>
      </c>
      <c r="E644" s="5" t="str">
        <f>IF(Table2[[#This Row],[Season]]="",_xlfn.XLOOKUP(Table2[[#This Row],[State]],'pivot tables'!$F$3:$F$33,'pivot tables'!$G$3:$G$33),Table2[[#This Row],[Season]])</f>
        <v>Summer</v>
      </c>
      <c r="F644" s="5" t="s">
        <v>253</v>
      </c>
      <c r="G644" s="16">
        <v>4083</v>
      </c>
      <c r="H644" s="16">
        <f>IF(Table2[[#This Row],[Area(hectare)]]="",IFERROR(Table2[[#This Row],[Production(Tones)]]/Table2[[#This Row],[Yield blanks]],""),Table2[[#This Row],[Area(hectare)]])</f>
        <v>4083</v>
      </c>
      <c r="I644" s="16"/>
      <c r="J644" s="16">
        <f>IF(Table2[[#This Row],[Production(Tones)]]="",Table2[[#This Row],[Area Blanks]]*Table2[[#This Row],[Yield]],Table2[[#This Row],[Production(Tones)]])</f>
        <v>8178.2490000000007</v>
      </c>
      <c r="K644" s="13">
        <v>0</v>
      </c>
      <c r="L644" s="13">
        <f>IF(Table2[[#This Row],[Annual_Rainfall(mm)]]="",_xlfn.XLOOKUP(Table2[[#This Row],[State]],'pivot tables'!$J$3:$J$32,'pivot tables'!$K$3:$K$32),Table2[[#This Row],[Annual_Rainfall(mm)]])</f>
        <v>0</v>
      </c>
      <c r="M644" s="13" t="str">
        <f>Table2[[#This Row],[Crop]]&amp;Table2[[#This Row],[State]]</f>
        <v>SunflowerUttar Pradesh</v>
      </c>
      <c r="N644" s="13">
        <v>678227.13</v>
      </c>
      <c r="O644" s="13">
        <f>IF(Table2[[#This Row],[Fertilizer(kg)]]="",_xlfn.XLOOKUP(Table2[[#This Row],[crop&amp;state]],'pivot tables'!$O$3:$O$151,'pivot tables'!$P$3:$P$151),Table2[[#This Row],[Fertilizer(kg)]])</f>
        <v>678227.13</v>
      </c>
      <c r="P644" s="13">
        <v>979.92</v>
      </c>
      <c r="Q644" s="13">
        <f>IF(Table2[[#This Row],[Pesticide(kg)]]="",_xlfn.XLOOKUP(Table2[[#This Row],[crop&amp;state]],'pivot tables'!$O$3:$O$151,'pivot tables'!$Q$3:$Q$151),Table2[[#This Row],[Pesticide(kg)]])</f>
        <v>979.92</v>
      </c>
      <c r="R644" s="13">
        <v>2.0030000000000001</v>
      </c>
      <c r="S644" s="13">
        <f>IF(Table2[[#This Row],[Yield]]="",IFERROR(Table2[[#This Row],[Production(Tones)]]/Table2[[#This Row],[Area(hectare)]],""),Table2[[#This Row],[Yield]])</f>
        <v>2.0030000000000001</v>
      </c>
      <c r="T644" s="13">
        <v>26.172000000000001</v>
      </c>
      <c r="U644" s="13">
        <f>IF(Table2[[#This Row],[Avg_Temperature(°C)]]="",IFERROR((Table2[[#This Row],[Max_Temperature(°C)]]+Table2[[#This Row],[Min_Temperature(°C)]])/2,""),Table2[[#This Row],[Avg_Temperature(°C)]])</f>
        <v>26.172000000000001</v>
      </c>
      <c r="V644" s="13">
        <v>37.424999999999997</v>
      </c>
      <c r="W644" s="13">
        <f>IF(Table2[[#This Row],[Max_Temperature(°C)]]="",_xlfn.XLOOKUP(Table2[[#This Row],[State]],'pivot tables'!$T$2:$T$33,'pivot tables'!$V$2:$V$33),Table2[[#This Row],[Max_Temperature(°C)]])</f>
        <v>37.424999999999997</v>
      </c>
      <c r="X644" s="13">
        <v>15.1</v>
      </c>
      <c r="Y644" s="31">
        <f>IF(Table2[[#This Row],[Min_Temperature(°C)]]="",_xlfn.XLOOKUP(Table2[[#This Row],[State]],'pivot tables'!$T$2:$T$33,'pivot tables'!$W$2:$W$33),Table2[[#This Row],[Min_Temperature(°C)]])</f>
        <v>15.1</v>
      </c>
    </row>
    <row r="645" spans="1:25" x14ac:dyDescent="0.3">
      <c r="A645" s="5" t="s">
        <v>32</v>
      </c>
      <c r="B645" s="4">
        <v>2010</v>
      </c>
      <c r="C645" s="5" t="s">
        <v>49</v>
      </c>
      <c r="D645" s="5" t="str">
        <f>PROPER(TRIM(Table2[[#This Row],[Season]]))</f>
        <v>Kharif</v>
      </c>
      <c r="E645" s="5" t="str">
        <f>IF(Table2[[#This Row],[Season]]="",_xlfn.XLOOKUP(Table2[[#This Row],[State]],'pivot tables'!$F$3:$F$33,'pivot tables'!$G$3:$G$33),Table2[[#This Row],[Season]])</f>
        <v>Kharif</v>
      </c>
      <c r="F645" s="5" t="s">
        <v>253</v>
      </c>
      <c r="G645" s="16"/>
      <c r="H645" s="16">
        <f>IF(Table2[[#This Row],[Area(hectare)]]="",IFERROR(Table2[[#This Row],[Production(Tones)]]/Table2[[#This Row],[Yield blanks]],""),Table2[[#This Row],[Area(hectare)]])</f>
        <v>511145.48238897393</v>
      </c>
      <c r="I645" s="16">
        <v>333778</v>
      </c>
      <c r="J645" s="16">
        <f>IF(Table2[[#This Row],[Production(Tones)]]="",Table2[[#This Row],[Area Blanks]]*Table2[[#This Row],[Yield]],Table2[[#This Row],[Production(Tones)]])</f>
        <v>333778</v>
      </c>
      <c r="K645" s="13">
        <v>742.6</v>
      </c>
      <c r="L645" s="13">
        <f>IF(Table2[[#This Row],[Annual_Rainfall(mm)]]="",_xlfn.XLOOKUP(Table2[[#This Row],[State]],'pivot tables'!$J$3:$J$32,'pivot tables'!$K$3:$K$32),Table2[[#This Row],[Annual_Rainfall(mm)]])</f>
        <v>742.6</v>
      </c>
      <c r="M645" s="13" t="str">
        <f>Table2[[#This Row],[Crop]]&amp;Table2[[#This Row],[State]]</f>
        <v>UradUttar Pradesh</v>
      </c>
      <c r="N645" s="13">
        <v>82125780.659999996</v>
      </c>
      <c r="O645" s="13">
        <f>IF(Table2[[#This Row],[Fertilizer(kg)]]="",_xlfn.XLOOKUP(Table2[[#This Row],[crop&amp;state]],'pivot tables'!$O$3:$O$151,'pivot tables'!$P$3:$P$151),Table2[[#This Row],[Fertilizer(kg)]])</f>
        <v>82125780.659999996</v>
      </c>
      <c r="P645" s="13">
        <v>118657.44</v>
      </c>
      <c r="Q645" s="13">
        <f>IF(Table2[[#This Row],[Pesticide(kg)]]="",_xlfn.XLOOKUP(Table2[[#This Row],[crop&amp;state]],'pivot tables'!$O$3:$O$151,'pivot tables'!$Q$3:$Q$151),Table2[[#This Row],[Pesticide(kg)]])</f>
        <v>118657.44</v>
      </c>
      <c r="R645" s="13">
        <v>0.65300000000000002</v>
      </c>
      <c r="S645" s="13">
        <f>IF(Table2[[#This Row],[Yield]]="",IFERROR(Table2[[#This Row],[Production(Tones)]]/Table2[[#This Row],[Area(hectare)]],""),Table2[[#This Row],[Yield]])</f>
        <v>0.65300000000000002</v>
      </c>
      <c r="T645" s="13">
        <v>26.172000000000001</v>
      </c>
      <c r="U645" s="13">
        <f>IF(Table2[[#This Row],[Avg_Temperature(°C)]]="",IFERROR((Table2[[#This Row],[Max_Temperature(°C)]]+Table2[[#This Row],[Min_Temperature(°C)]])/2,""),Table2[[#This Row],[Avg_Temperature(°C)]])</f>
        <v>26.172000000000001</v>
      </c>
      <c r="V645" s="13">
        <v>37.424999999999997</v>
      </c>
      <c r="W645" s="13">
        <f>IF(Table2[[#This Row],[Max_Temperature(°C)]]="",_xlfn.XLOOKUP(Table2[[#This Row],[State]],'pivot tables'!$T$2:$T$33,'pivot tables'!$V$2:$V$33),Table2[[#This Row],[Max_Temperature(°C)]])</f>
        <v>37.424999999999997</v>
      </c>
      <c r="X645" s="13">
        <v>15.1</v>
      </c>
      <c r="Y645" s="31">
        <f>IF(Table2[[#This Row],[Min_Temperature(°C)]]="",_xlfn.XLOOKUP(Table2[[#This Row],[State]],'pivot tables'!$T$2:$T$33,'pivot tables'!$W$2:$W$33),Table2[[#This Row],[Min_Temperature(°C)]])</f>
        <v>15.1</v>
      </c>
    </row>
    <row r="646" spans="1:25" x14ac:dyDescent="0.3">
      <c r="A646" s="5" t="s">
        <v>32</v>
      </c>
      <c r="B646" s="4">
        <v>2010</v>
      </c>
      <c r="C646" s="5" t="s">
        <v>120</v>
      </c>
      <c r="D646" s="5" t="str">
        <f>PROPER(TRIM(Table2[[#This Row],[Season]]))</f>
        <v>Summer</v>
      </c>
      <c r="E646" s="5" t="str">
        <f>IF(Table2[[#This Row],[Season]]="",_xlfn.XLOOKUP(Table2[[#This Row],[State]],'pivot tables'!$F$3:$F$33,'pivot tables'!$G$3:$G$33),Table2[[#This Row],[Season]])</f>
        <v>Summer</v>
      </c>
      <c r="F646" s="5" t="s">
        <v>253</v>
      </c>
      <c r="G646" s="16">
        <v>61321</v>
      </c>
      <c r="H646" s="16">
        <f>IF(Table2[[#This Row],[Area(hectare)]]="",IFERROR(Table2[[#This Row],[Production(Tones)]]/Table2[[#This Row],[Yield blanks]],""),Table2[[#This Row],[Area(hectare)]])</f>
        <v>61321</v>
      </c>
      <c r="I646" s="16">
        <v>38202</v>
      </c>
      <c r="J646" s="16">
        <f>IF(Table2[[#This Row],[Production(Tones)]]="",Table2[[#This Row],[Area Blanks]]*Table2[[#This Row],[Yield]],Table2[[#This Row],[Production(Tones)]])</f>
        <v>38202</v>
      </c>
      <c r="K646" s="13">
        <v>742.6</v>
      </c>
      <c r="L646" s="13">
        <f>IF(Table2[[#This Row],[Annual_Rainfall(mm)]]="",_xlfn.XLOOKUP(Table2[[#This Row],[State]],'pivot tables'!$J$3:$J$32,'pivot tables'!$K$3:$K$32),Table2[[#This Row],[Annual_Rainfall(mm)]])</f>
        <v>742.6</v>
      </c>
      <c r="M646" s="13" t="str">
        <f>Table2[[#This Row],[Crop]]&amp;Table2[[#This Row],[State]]</f>
        <v>UradUttar Pradesh</v>
      </c>
      <c r="N646" s="13">
        <v>10186031.310000001</v>
      </c>
      <c r="O646" s="13">
        <f>IF(Table2[[#This Row],[Fertilizer(kg)]]="",_xlfn.XLOOKUP(Table2[[#This Row],[crop&amp;state]],'pivot tables'!$O$3:$O$151,'pivot tables'!$P$3:$P$151),Table2[[#This Row],[Fertilizer(kg)]])</f>
        <v>10186031.310000001</v>
      </c>
      <c r="P646" s="13">
        <v>14717.04</v>
      </c>
      <c r="Q646" s="13">
        <f>IF(Table2[[#This Row],[Pesticide(kg)]]="",_xlfn.XLOOKUP(Table2[[#This Row],[crop&amp;state]],'pivot tables'!$O$3:$O$151,'pivot tables'!$Q$3:$Q$151),Table2[[#This Row],[Pesticide(kg)]])</f>
        <v>14717.04</v>
      </c>
      <c r="R646" s="13">
        <v>0.68500000000000005</v>
      </c>
      <c r="S646" s="13">
        <f>IF(Table2[[#This Row],[Yield]]="",IFERROR(Table2[[#This Row],[Production(Tones)]]/Table2[[#This Row],[Area(hectare)]],""),Table2[[#This Row],[Yield]])</f>
        <v>0.68500000000000005</v>
      </c>
      <c r="T646" s="13">
        <v>26.172000000000001</v>
      </c>
      <c r="U646" s="13">
        <f>IF(Table2[[#This Row],[Avg_Temperature(°C)]]="",IFERROR((Table2[[#This Row],[Max_Temperature(°C)]]+Table2[[#This Row],[Min_Temperature(°C)]])/2,""),Table2[[#This Row],[Avg_Temperature(°C)]])</f>
        <v>26.172000000000001</v>
      </c>
      <c r="V646" s="13">
        <v>37.424999999999997</v>
      </c>
      <c r="W646" s="13">
        <f>IF(Table2[[#This Row],[Max_Temperature(°C)]]="",_xlfn.XLOOKUP(Table2[[#This Row],[State]],'pivot tables'!$T$2:$T$33,'pivot tables'!$V$2:$V$33),Table2[[#This Row],[Max_Temperature(°C)]])</f>
        <v>37.424999999999997</v>
      </c>
      <c r="X646" s="13">
        <v>15.1</v>
      </c>
      <c r="Y646" s="31">
        <f>IF(Table2[[#This Row],[Min_Temperature(°C)]]="",_xlfn.XLOOKUP(Table2[[#This Row],[State]],'pivot tables'!$T$2:$T$33,'pivot tables'!$W$2:$W$33),Table2[[#This Row],[Min_Temperature(°C)]])</f>
        <v>15.1</v>
      </c>
    </row>
    <row r="647" spans="1:25" x14ac:dyDescent="0.3">
      <c r="A647" s="5" t="s">
        <v>20</v>
      </c>
      <c r="B647" s="4">
        <v>2010</v>
      </c>
      <c r="C647" s="5" t="s">
        <v>27</v>
      </c>
      <c r="D647" s="5" t="str">
        <f>PROPER(TRIM(Table2[[#This Row],[Season]]))</f>
        <v>Rabi</v>
      </c>
      <c r="E647" s="5" t="str">
        <f>IF(Table2[[#This Row],[Season]]="",_xlfn.XLOOKUP(Table2[[#This Row],[State]],'pivot tables'!$F$3:$F$33,'pivot tables'!$G$3:$G$33),Table2[[#This Row],[Season]])</f>
        <v>Rabi</v>
      </c>
      <c r="F647" s="5" t="s">
        <v>253</v>
      </c>
      <c r="G647" s="16">
        <v>9636540</v>
      </c>
      <c r="H647" s="16">
        <f>IF(Table2[[#This Row],[Area(hectare)]]="",IFERROR(Table2[[#This Row],[Production(Tones)]]/Table2[[#This Row],[Yield blanks]],""),Table2[[#This Row],[Area(hectare)]])</f>
        <v>9636540</v>
      </c>
      <c r="I647" s="16">
        <v>30000632</v>
      </c>
      <c r="J647" s="16">
        <f>IF(Table2[[#This Row],[Production(Tones)]]="",Table2[[#This Row],[Area Blanks]]*Table2[[#This Row],[Yield]],Table2[[#This Row],[Production(Tones)]])</f>
        <v>30000632</v>
      </c>
      <c r="K647" s="13">
        <v>742.6</v>
      </c>
      <c r="L647" s="13">
        <f>IF(Table2[[#This Row],[Annual_Rainfall(mm)]]="",_xlfn.XLOOKUP(Table2[[#This Row],[State]],'pivot tables'!$J$3:$J$32,'pivot tables'!$K$3:$K$32),Table2[[#This Row],[Annual_Rainfall(mm)]])</f>
        <v>742.6</v>
      </c>
      <c r="M647" s="13" t="str">
        <f>Table2[[#This Row],[Crop]]&amp;Table2[[#This Row],[State]]</f>
        <v>WheatUttar Pradesh</v>
      </c>
      <c r="N647" s="13">
        <v>1600725659</v>
      </c>
      <c r="O647" s="13">
        <f>IF(Table2[[#This Row],[Fertilizer(kg)]]="",_xlfn.XLOOKUP(Table2[[#This Row],[crop&amp;state]],'pivot tables'!$O$3:$O$151,'pivot tables'!$P$3:$P$151),Table2[[#This Row],[Fertilizer(kg)]])</f>
        <v>1600725659</v>
      </c>
      <c r="P647" s="13">
        <v>2312769.6</v>
      </c>
      <c r="Q647" s="13">
        <f>IF(Table2[[#This Row],[Pesticide(kg)]]="",_xlfn.XLOOKUP(Table2[[#This Row],[crop&amp;state]],'pivot tables'!$O$3:$O$151,'pivot tables'!$Q$3:$Q$151),Table2[[#This Row],[Pesticide(kg)]])</f>
        <v>2312769.6</v>
      </c>
      <c r="R647" s="13">
        <v>3.077</v>
      </c>
      <c r="S647" s="13">
        <f>IF(Table2[[#This Row],[Yield]]="",IFERROR(Table2[[#This Row],[Production(Tones)]]/Table2[[#This Row],[Area(hectare)]],""),Table2[[#This Row],[Yield]])</f>
        <v>3.077</v>
      </c>
      <c r="T647" s="13">
        <v>26.172000000000001</v>
      </c>
      <c r="U647" s="13">
        <f>IF(Table2[[#This Row],[Avg_Temperature(°C)]]="",IFERROR((Table2[[#This Row],[Max_Temperature(°C)]]+Table2[[#This Row],[Min_Temperature(°C)]])/2,""),Table2[[#This Row],[Avg_Temperature(°C)]])</f>
        <v>26.172000000000001</v>
      </c>
      <c r="V647" s="13">
        <v>37.424999999999997</v>
      </c>
      <c r="W647" s="13">
        <f>IF(Table2[[#This Row],[Max_Temperature(°C)]]="",_xlfn.XLOOKUP(Table2[[#This Row],[State]],'pivot tables'!$T$2:$T$33,'pivot tables'!$V$2:$V$33),Table2[[#This Row],[Max_Temperature(°C)]])</f>
        <v>37.424999999999997</v>
      </c>
      <c r="X647" s="13">
        <v>15.1</v>
      </c>
      <c r="Y647" s="31">
        <f>IF(Table2[[#This Row],[Min_Temperature(°C)]]="",_xlfn.XLOOKUP(Table2[[#This Row],[State]],'pivot tables'!$T$2:$T$33,'pivot tables'!$W$2:$W$33),Table2[[#This Row],[Min_Temperature(°C)]])</f>
        <v>15.1</v>
      </c>
    </row>
    <row r="648" spans="1:25" x14ac:dyDescent="0.3">
      <c r="A648" s="5" t="s">
        <v>22</v>
      </c>
      <c r="B648" s="4">
        <v>2010</v>
      </c>
      <c r="C648" s="5" t="s">
        <v>49</v>
      </c>
      <c r="D648" s="5" t="str">
        <f>PROPER(TRIM(Table2[[#This Row],[Season]]))</f>
        <v>Kharif</v>
      </c>
      <c r="E648" s="5" t="str">
        <f>IF(Table2[[#This Row],[Season]]="",_xlfn.XLOOKUP(Table2[[#This Row],[State]],'pivot tables'!$F$3:$F$33,'pivot tables'!$G$3:$G$33),Table2[[#This Row],[Season]])</f>
        <v>Kharif</v>
      </c>
      <c r="F648" s="5" t="s">
        <v>295</v>
      </c>
      <c r="G648" s="16">
        <v>119207</v>
      </c>
      <c r="H648" s="16">
        <f>IF(Table2[[#This Row],[Area(hectare)]]="",IFERROR(Table2[[#This Row],[Production(Tones)]]/Table2[[#This Row],[Yield blanks]],""),Table2[[#This Row],[Area(hectare)]])</f>
        <v>119207</v>
      </c>
      <c r="I648" s="16">
        <v>159286</v>
      </c>
      <c r="J648" s="16">
        <f>IF(Table2[[#This Row],[Production(Tones)]]="",Table2[[#This Row],[Area Blanks]]*Table2[[#This Row],[Yield]],Table2[[#This Row],[Production(Tones)]])</f>
        <v>159286</v>
      </c>
      <c r="K648" s="13">
        <v>1419</v>
      </c>
      <c r="L648" s="13">
        <f>IF(Table2[[#This Row],[Annual_Rainfall(mm)]]="",_xlfn.XLOOKUP(Table2[[#This Row],[State]],'pivot tables'!$J$3:$J$32,'pivot tables'!$K$3:$K$32),Table2[[#This Row],[Annual_Rainfall(mm)]])</f>
        <v>1419</v>
      </c>
      <c r="M648" s="13" t="str">
        <f>Table2[[#This Row],[Crop]]&amp;Table2[[#This Row],[State]]</f>
        <v>RagiUttarakhand</v>
      </c>
      <c r="N648" s="13">
        <v>19801474.77</v>
      </c>
      <c r="O648" s="13">
        <f>IF(Table2[[#This Row],[Fertilizer(kg)]]="",_xlfn.XLOOKUP(Table2[[#This Row],[crop&amp;state]],'pivot tables'!$O$3:$O$151,'pivot tables'!$P$3:$P$151),Table2[[#This Row],[Fertilizer(kg)]])</f>
        <v>19801474.77</v>
      </c>
      <c r="P648" s="13">
        <v>28609.68</v>
      </c>
      <c r="Q648" s="13">
        <f>IF(Table2[[#This Row],[Pesticide(kg)]]="",_xlfn.XLOOKUP(Table2[[#This Row],[crop&amp;state]],'pivot tables'!$O$3:$O$151,'pivot tables'!$Q$3:$Q$151),Table2[[#This Row],[Pesticide(kg)]])</f>
        <v>28609.68</v>
      </c>
      <c r="R648" s="13">
        <v>1.4279999999999999</v>
      </c>
      <c r="S648" s="13">
        <f>IF(Table2[[#This Row],[Yield]]="",IFERROR(Table2[[#This Row],[Production(Tones)]]/Table2[[#This Row],[Area(hectare)]],""),Table2[[#This Row],[Yield]])</f>
        <v>1.4279999999999999</v>
      </c>
      <c r="T648" s="13">
        <v>19.605</v>
      </c>
      <c r="U648" s="13">
        <f>IF(Table2[[#This Row],[Avg_Temperature(°C)]]="",IFERROR((Table2[[#This Row],[Max_Temperature(°C)]]+Table2[[#This Row],[Min_Temperature(°C)]])/2,""),Table2[[#This Row],[Avg_Temperature(°C)]])</f>
        <v>19.605</v>
      </c>
      <c r="V648" s="13">
        <v>29.670999999999999</v>
      </c>
      <c r="W648" s="13">
        <f>IF(Table2[[#This Row],[Max_Temperature(°C)]]="",_xlfn.XLOOKUP(Table2[[#This Row],[State]],'pivot tables'!$T$2:$T$33,'pivot tables'!$V$2:$V$33),Table2[[#This Row],[Max_Temperature(°C)]])</f>
        <v>29.670999999999999</v>
      </c>
      <c r="X648" s="13">
        <v>11.260999999999999</v>
      </c>
      <c r="Y648" s="31">
        <f>IF(Table2[[#This Row],[Min_Temperature(°C)]]="",_xlfn.XLOOKUP(Table2[[#This Row],[State]],'pivot tables'!$T$2:$T$33,'pivot tables'!$W$2:$W$33),Table2[[#This Row],[Min_Temperature(°C)]])</f>
        <v>11.260999999999999</v>
      </c>
    </row>
    <row r="649" spans="1:25" x14ac:dyDescent="0.3">
      <c r="A649" s="5" t="s">
        <v>13</v>
      </c>
      <c r="B649" s="4">
        <v>2010</v>
      </c>
      <c r="C649" s="5" t="s">
        <v>49</v>
      </c>
      <c r="D649" s="5" t="str">
        <f>PROPER(TRIM(Table2[[#This Row],[Season]]))</f>
        <v>Kharif</v>
      </c>
      <c r="E649" s="5" t="str">
        <f>IF(Table2[[#This Row],[Season]]="",_xlfn.XLOOKUP(Table2[[#This Row],[State]],'pivot tables'!$F$3:$F$33,'pivot tables'!$G$3:$G$33),Table2[[#This Row],[Season]])</f>
        <v>Kharif</v>
      </c>
      <c r="F649" s="5" t="s">
        <v>295</v>
      </c>
      <c r="G649" s="16">
        <v>270416</v>
      </c>
      <c r="H649" s="16">
        <f>IF(Table2[[#This Row],[Area(hectare)]]="",IFERROR(Table2[[#This Row],[Production(Tones)]]/Table2[[#This Row],[Yield blanks]],""),Table2[[#This Row],[Area(hectare)]])</f>
        <v>270416</v>
      </c>
      <c r="I649" s="16">
        <v>495083</v>
      </c>
      <c r="J649" s="16">
        <f>IF(Table2[[#This Row],[Production(Tones)]]="",Table2[[#This Row],[Area Blanks]]*Table2[[#This Row],[Yield]],Table2[[#This Row],[Production(Tones)]])</f>
        <v>495083</v>
      </c>
      <c r="K649" s="13">
        <v>1419</v>
      </c>
      <c r="L649" s="13">
        <f>IF(Table2[[#This Row],[Annual_Rainfall(mm)]]="",_xlfn.XLOOKUP(Table2[[#This Row],[State]],'pivot tables'!$J$3:$J$32,'pivot tables'!$K$3:$K$32),Table2[[#This Row],[Annual_Rainfall(mm)]])</f>
        <v>1419</v>
      </c>
      <c r="M649" s="13" t="str">
        <f>Table2[[#This Row],[Crop]]&amp;Table2[[#This Row],[State]]</f>
        <v>RiceUttarakhand</v>
      </c>
      <c r="N649" s="13">
        <v>44918801.759999998</v>
      </c>
      <c r="O649" s="13">
        <f>IF(Table2[[#This Row],[Fertilizer(kg)]]="",_xlfn.XLOOKUP(Table2[[#This Row],[crop&amp;state]],'pivot tables'!$O$3:$O$151,'pivot tables'!$P$3:$P$151),Table2[[#This Row],[Fertilizer(kg)]])</f>
        <v>44918801.759999998</v>
      </c>
      <c r="P649" s="13">
        <v>64899.839999999997</v>
      </c>
      <c r="Q649" s="13">
        <f>IF(Table2[[#This Row],[Pesticide(kg)]]="",_xlfn.XLOOKUP(Table2[[#This Row],[crop&amp;state]],'pivot tables'!$O$3:$O$151,'pivot tables'!$Q$3:$Q$151),Table2[[#This Row],[Pesticide(kg)]])</f>
        <v>64899.839999999997</v>
      </c>
      <c r="R649" s="13">
        <v>1.5409999999999999</v>
      </c>
      <c r="S649" s="13">
        <f>IF(Table2[[#This Row],[Yield]]="",IFERROR(Table2[[#This Row],[Production(Tones)]]/Table2[[#This Row],[Area(hectare)]],""),Table2[[#This Row],[Yield]])</f>
        <v>1.5409999999999999</v>
      </c>
      <c r="T649" s="13">
        <v>19.605</v>
      </c>
      <c r="U649" s="13">
        <f>IF(Table2[[#This Row],[Avg_Temperature(°C)]]="",IFERROR((Table2[[#This Row],[Max_Temperature(°C)]]+Table2[[#This Row],[Min_Temperature(°C)]])/2,""),Table2[[#This Row],[Avg_Temperature(°C)]])</f>
        <v>19.605</v>
      </c>
      <c r="V649" s="13">
        <v>29.670999999999999</v>
      </c>
      <c r="W649" s="13">
        <f>IF(Table2[[#This Row],[Max_Temperature(°C)]]="",_xlfn.XLOOKUP(Table2[[#This Row],[State]],'pivot tables'!$T$2:$T$33,'pivot tables'!$V$2:$V$33),Table2[[#This Row],[Max_Temperature(°C)]])</f>
        <v>29.670999999999999</v>
      </c>
      <c r="X649" s="13">
        <v>11.260999999999999</v>
      </c>
      <c r="Y649" s="31">
        <f>IF(Table2[[#This Row],[Min_Temperature(°C)]]="",_xlfn.XLOOKUP(Table2[[#This Row],[State]],'pivot tables'!$T$2:$T$33,'pivot tables'!$W$2:$W$33),Table2[[#This Row],[Min_Temperature(°C)]])</f>
        <v>11.260999999999999</v>
      </c>
    </row>
    <row r="650" spans="1:25" x14ac:dyDescent="0.3">
      <c r="A650" s="5" t="s">
        <v>13</v>
      </c>
      <c r="B650" s="4">
        <v>2010</v>
      </c>
      <c r="C650" s="5" t="s">
        <v>27</v>
      </c>
      <c r="D650" s="5" t="str">
        <f>PROPER(TRIM(Table2[[#This Row],[Season]]))</f>
        <v>Rabi</v>
      </c>
      <c r="E650" s="5" t="str">
        <f>IF(Table2[[#This Row],[Season]]="",_xlfn.XLOOKUP(Table2[[#This Row],[State]],'pivot tables'!$F$3:$F$33,'pivot tables'!$G$3:$G$33),Table2[[#This Row],[Season]])</f>
        <v>Rabi</v>
      </c>
      <c r="F650" s="5" t="s">
        <v>295</v>
      </c>
      <c r="G650" s="16">
        <v>15277</v>
      </c>
      <c r="H650" s="16">
        <f>IF(Table2[[#This Row],[Area(hectare)]]="",IFERROR(Table2[[#This Row],[Production(Tones)]]/Table2[[#This Row],[Yield blanks]],""),Table2[[#This Row],[Area(hectare)]])</f>
        <v>15277</v>
      </c>
      <c r="I650" s="16"/>
      <c r="J650" s="16">
        <f>IF(Table2[[#This Row],[Production(Tones)]]="",Table2[[#This Row],[Area Blanks]]*Table2[[#This Row],[Yield]],Table2[[#This Row],[Production(Tones)]])</f>
        <v>34373.25</v>
      </c>
      <c r="K650" s="13">
        <v>1419</v>
      </c>
      <c r="L650" s="13">
        <f>IF(Table2[[#This Row],[Annual_Rainfall(mm)]]="",_xlfn.XLOOKUP(Table2[[#This Row],[State]],'pivot tables'!$J$3:$J$32,'pivot tables'!$K$3:$K$32),Table2[[#This Row],[Annual_Rainfall(mm)]])</f>
        <v>1419</v>
      </c>
      <c r="M650" s="13" t="str">
        <f>Table2[[#This Row],[Crop]]&amp;Table2[[#This Row],[State]]</f>
        <v>RiceUttarakhand</v>
      </c>
      <c r="N650" s="13">
        <v>2537662.4700000002</v>
      </c>
      <c r="O650" s="13">
        <f>IF(Table2[[#This Row],[Fertilizer(kg)]]="",_xlfn.XLOOKUP(Table2[[#This Row],[crop&amp;state]],'pivot tables'!$O$3:$O$151,'pivot tables'!$P$3:$P$151),Table2[[#This Row],[Fertilizer(kg)]])</f>
        <v>2537662.4700000002</v>
      </c>
      <c r="P650" s="13">
        <v>3666.48</v>
      </c>
      <c r="Q650" s="13">
        <f>IF(Table2[[#This Row],[Pesticide(kg)]]="",_xlfn.XLOOKUP(Table2[[#This Row],[crop&amp;state]],'pivot tables'!$O$3:$O$151,'pivot tables'!$Q$3:$Q$151),Table2[[#This Row],[Pesticide(kg)]])</f>
        <v>3666.48</v>
      </c>
      <c r="R650" s="13">
        <v>2.25</v>
      </c>
      <c r="S650" s="13">
        <f>IF(Table2[[#This Row],[Yield]]="",IFERROR(Table2[[#This Row],[Production(Tones)]]/Table2[[#This Row],[Area(hectare)]],""),Table2[[#This Row],[Yield]])</f>
        <v>2.25</v>
      </c>
      <c r="T650" s="13">
        <v>19.605</v>
      </c>
      <c r="U650" s="13">
        <f>IF(Table2[[#This Row],[Avg_Temperature(°C)]]="",IFERROR((Table2[[#This Row],[Max_Temperature(°C)]]+Table2[[#This Row],[Min_Temperature(°C)]])/2,""),Table2[[#This Row],[Avg_Temperature(°C)]])</f>
        <v>19.605</v>
      </c>
      <c r="V650" s="13">
        <v>29.670999999999999</v>
      </c>
      <c r="W650" s="13">
        <f>IF(Table2[[#This Row],[Max_Temperature(°C)]]="",_xlfn.XLOOKUP(Table2[[#This Row],[State]],'pivot tables'!$T$2:$T$33,'pivot tables'!$V$2:$V$33),Table2[[#This Row],[Max_Temperature(°C)]])</f>
        <v>29.670999999999999</v>
      </c>
      <c r="X650" s="13">
        <v>11.260999999999999</v>
      </c>
      <c r="Y650" s="31">
        <f>IF(Table2[[#This Row],[Min_Temperature(°C)]]="",_xlfn.XLOOKUP(Table2[[#This Row],[State]],'pivot tables'!$T$2:$T$33,'pivot tables'!$W$2:$W$33),Table2[[#This Row],[Min_Temperature(°C)]])</f>
        <v>11.260999999999999</v>
      </c>
    </row>
    <row r="651" spans="1:25" x14ac:dyDescent="0.3">
      <c r="A651" s="5" t="s">
        <v>18</v>
      </c>
      <c r="B651" s="4">
        <v>2010</v>
      </c>
      <c r="C651" s="5" t="s">
        <v>705</v>
      </c>
      <c r="D651" s="5" t="str">
        <f>PROPER(TRIM(Table2[[#This Row],[Season]]))</f>
        <v>Whole Year</v>
      </c>
      <c r="E651" s="5" t="str">
        <f>IF(Table2[[#This Row],[Season]]="",_xlfn.XLOOKUP(Table2[[#This Row],[State]],'pivot tables'!$F$3:$F$33,'pivot tables'!$G$3:$G$33),Table2[[#This Row],[Season]])</f>
        <v>Whole Year</v>
      </c>
      <c r="F651" s="5" t="s">
        <v>295</v>
      </c>
      <c r="G651" s="16">
        <v>102402</v>
      </c>
      <c r="H651" s="16">
        <f>IF(Table2[[#This Row],[Area(hectare)]]="",IFERROR(Table2[[#This Row],[Production(Tones)]]/Table2[[#This Row],[Yield blanks]],""),Table2[[#This Row],[Area(hectare)]])</f>
        <v>102402</v>
      </c>
      <c r="I651" s="16">
        <v>6235474</v>
      </c>
      <c r="J651" s="16">
        <f>IF(Table2[[#This Row],[Production(Tones)]]="",Table2[[#This Row],[Area Blanks]]*Table2[[#This Row],[Yield]],Table2[[#This Row],[Production(Tones)]])</f>
        <v>6235474</v>
      </c>
      <c r="K651" s="13">
        <v>1419</v>
      </c>
      <c r="L651" s="13">
        <f>IF(Table2[[#This Row],[Annual_Rainfall(mm)]]="",_xlfn.XLOOKUP(Table2[[#This Row],[State]],'pivot tables'!$J$3:$J$32,'pivot tables'!$K$3:$K$32),Table2[[#This Row],[Annual_Rainfall(mm)]])</f>
        <v>1419</v>
      </c>
      <c r="M651" s="13" t="str">
        <f>Table2[[#This Row],[Crop]]&amp;Table2[[#This Row],[State]]</f>
        <v>SugarcaneUttarakhand</v>
      </c>
      <c r="N651" s="13">
        <v>17009996.219999999</v>
      </c>
      <c r="O651" s="13">
        <f>IF(Table2[[#This Row],[Fertilizer(kg)]]="",_xlfn.XLOOKUP(Table2[[#This Row],[crop&amp;state]],'pivot tables'!$O$3:$O$151,'pivot tables'!$P$3:$P$151),Table2[[#This Row],[Fertilizer(kg)]])</f>
        <v>17009996.219999999</v>
      </c>
      <c r="P651" s="13">
        <v>24576.48</v>
      </c>
      <c r="Q651" s="13">
        <f>IF(Table2[[#This Row],[Pesticide(kg)]]="",_xlfn.XLOOKUP(Table2[[#This Row],[crop&amp;state]],'pivot tables'!$O$3:$O$151,'pivot tables'!$Q$3:$Q$151),Table2[[#This Row],[Pesticide(kg)]])</f>
        <v>24576.48</v>
      </c>
      <c r="R651" s="13">
        <v>61.34</v>
      </c>
      <c r="S651" s="13">
        <f>IF(Table2[[#This Row],[Yield]]="",IFERROR(Table2[[#This Row],[Production(Tones)]]/Table2[[#This Row],[Area(hectare)]],""),Table2[[#This Row],[Yield]])</f>
        <v>61.34</v>
      </c>
      <c r="T651" s="13">
        <v>19.605</v>
      </c>
      <c r="U651" s="13">
        <f>IF(Table2[[#This Row],[Avg_Temperature(°C)]]="",IFERROR((Table2[[#This Row],[Max_Temperature(°C)]]+Table2[[#This Row],[Min_Temperature(°C)]])/2,""),Table2[[#This Row],[Avg_Temperature(°C)]])</f>
        <v>19.605</v>
      </c>
      <c r="V651" s="13">
        <v>29.670999999999999</v>
      </c>
      <c r="W651" s="13">
        <f>IF(Table2[[#This Row],[Max_Temperature(°C)]]="",_xlfn.XLOOKUP(Table2[[#This Row],[State]],'pivot tables'!$T$2:$T$33,'pivot tables'!$V$2:$V$33),Table2[[#This Row],[Max_Temperature(°C)]])</f>
        <v>29.670999999999999</v>
      </c>
      <c r="X651" s="13">
        <v>11.260999999999999</v>
      </c>
      <c r="Y651" s="31">
        <f>IF(Table2[[#This Row],[Min_Temperature(°C)]]="",_xlfn.XLOOKUP(Table2[[#This Row],[State]],'pivot tables'!$T$2:$T$33,'pivot tables'!$W$2:$W$33),Table2[[#This Row],[Min_Temperature(°C)]])</f>
        <v>11.260999999999999</v>
      </c>
    </row>
    <row r="652" spans="1:25" x14ac:dyDescent="0.3">
      <c r="A652" s="5" t="s">
        <v>32</v>
      </c>
      <c r="B652" s="4">
        <v>2010</v>
      </c>
      <c r="C652" s="5" t="s">
        <v>49</v>
      </c>
      <c r="D652" s="5" t="str">
        <f>PROPER(TRIM(Table2[[#This Row],[Season]]))</f>
        <v>Kharif</v>
      </c>
      <c r="E652" s="5" t="str">
        <f>IF(Table2[[#This Row],[Season]]="",_xlfn.XLOOKUP(Table2[[#This Row],[State]],'pivot tables'!$F$3:$F$33,'pivot tables'!$G$3:$G$33),Table2[[#This Row],[Season]])</f>
        <v>Kharif</v>
      </c>
      <c r="F652" s="5" t="s">
        <v>295</v>
      </c>
      <c r="G652" s="16">
        <v>10475</v>
      </c>
      <c r="H652" s="16">
        <f>IF(Table2[[#This Row],[Area(hectare)]]="",IFERROR(Table2[[#This Row],[Production(Tones)]]/Table2[[#This Row],[Yield blanks]],""),Table2[[#This Row],[Area(hectare)]])</f>
        <v>10475</v>
      </c>
      <c r="I652" s="16">
        <v>-8392</v>
      </c>
      <c r="J652" s="16">
        <f>IF(Table2[[#This Row],[Production(Tones)]]="",Table2[[#This Row],[Area Blanks]]*Table2[[#This Row],[Yield]],Table2[[#This Row],[Production(Tones)]])</f>
        <v>-8392</v>
      </c>
      <c r="K652" s="13">
        <v>1419</v>
      </c>
      <c r="L652" s="13">
        <f>IF(Table2[[#This Row],[Annual_Rainfall(mm)]]="",_xlfn.XLOOKUP(Table2[[#This Row],[State]],'pivot tables'!$J$3:$J$32,'pivot tables'!$K$3:$K$32),Table2[[#This Row],[Annual_Rainfall(mm)]])</f>
        <v>1419</v>
      </c>
      <c r="M652" s="13" t="str">
        <f>Table2[[#This Row],[Crop]]&amp;Table2[[#This Row],[State]]</f>
        <v>UradUttarakhand</v>
      </c>
      <c r="N652" s="13">
        <v>1740002.25</v>
      </c>
      <c r="O652" s="13">
        <f>IF(Table2[[#This Row],[Fertilizer(kg)]]="",_xlfn.XLOOKUP(Table2[[#This Row],[crop&amp;state]],'pivot tables'!$O$3:$O$151,'pivot tables'!$P$3:$P$151),Table2[[#This Row],[Fertilizer(kg)]])</f>
        <v>1740002.25</v>
      </c>
      <c r="P652" s="13">
        <v>2514</v>
      </c>
      <c r="Q652" s="13">
        <f>IF(Table2[[#This Row],[Pesticide(kg)]]="",_xlfn.XLOOKUP(Table2[[#This Row],[crop&amp;state]],'pivot tables'!$O$3:$O$151,'pivot tables'!$Q$3:$Q$151),Table2[[#This Row],[Pesticide(kg)]])</f>
        <v>2514</v>
      </c>
      <c r="R652" s="13">
        <v>0.69799999999999995</v>
      </c>
      <c r="S652" s="13">
        <f>IF(Table2[[#This Row],[Yield]]="",IFERROR(Table2[[#This Row],[Production(Tones)]]/Table2[[#This Row],[Area(hectare)]],""),Table2[[#This Row],[Yield]])</f>
        <v>0.69799999999999995</v>
      </c>
      <c r="T652" s="13">
        <v>19.605</v>
      </c>
      <c r="U652" s="13">
        <f>IF(Table2[[#This Row],[Avg_Temperature(°C)]]="",IFERROR((Table2[[#This Row],[Max_Temperature(°C)]]+Table2[[#This Row],[Min_Temperature(°C)]])/2,""),Table2[[#This Row],[Avg_Temperature(°C)]])</f>
        <v>19.605</v>
      </c>
      <c r="V652" s="13">
        <v>29.670999999999999</v>
      </c>
      <c r="W652" s="13">
        <f>IF(Table2[[#This Row],[Max_Temperature(°C)]]="",_xlfn.XLOOKUP(Table2[[#This Row],[State]],'pivot tables'!$T$2:$T$33,'pivot tables'!$V$2:$V$33),Table2[[#This Row],[Max_Temperature(°C)]])</f>
        <v>29.670999999999999</v>
      </c>
      <c r="X652" s="13">
        <v>11.260999999999999</v>
      </c>
      <c r="Y652" s="31">
        <f>IF(Table2[[#This Row],[Min_Temperature(°C)]]="",_xlfn.XLOOKUP(Table2[[#This Row],[State]],'pivot tables'!$T$2:$T$33,'pivot tables'!$W$2:$W$33),Table2[[#This Row],[Min_Temperature(°C)]])</f>
        <v>11.260999999999999</v>
      </c>
    </row>
    <row r="653" spans="1:25" x14ac:dyDescent="0.3">
      <c r="A653" s="5" t="s">
        <v>32</v>
      </c>
      <c r="B653" s="4">
        <v>2010</v>
      </c>
      <c r="C653" s="5" t="s">
        <v>27</v>
      </c>
      <c r="D653" s="5" t="str">
        <f>PROPER(TRIM(Table2[[#This Row],[Season]]))</f>
        <v>Rabi</v>
      </c>
      <c r="E653" s="5" t="str">
        <f>IF(Table2[[#This Row],[Season]]="",_xlfn.XLOOKUP(Table2[[#This Row],[State]],'pivot tables'!$F$3:$F$33,'pivot tables'!$G$3:$G$33),Table2[[#This Row],[Season]])</f>
        <v>Rabi</v>
      </c>
      <c r="F653" s="5" t="s">
        <v>295</v>
      </c>
      <c r="G653" s="16">
        <v>176</v>
      </c>
      <c r="H653" s="16">
        <f>IF(Table2[[#This Row],[Area(hectare)]]="",IFERROR(Table2[[#This Row],[Production(Tones)]]/Table2[[#This Row],[Yield blanks]],""),Table2[[#This Row],[Area(hectare)]])</f>
        <v>176</v>
      </c>
      <c r="I653" s="16">
        <v>100</v>
      </c>
      <c r="J653" s="16">
        <f>IF(Table2[[#This Row],[Production(Tones)]]="",Table2[[#This Row],[Area Blanks]]*Table2[[#This Row],[Yield]],Table2[[#This Row],[Production(Tones)]])</f>
        <v>100</v>
      </c>
      <c r="K653" s="13">
        <v>1419</v>
      </c>
      <c r="L653" s="13">
        <f>IF(Table2[[#This Row],[Annual_Rainfall(mm)]]="",_xlfn.XLOOKUP(Table2[[#This Row],[State]],'pivot tables'!$J$3:$J$32,'pivot tables'!$K$3:$K$32),Table2[[#This Row],[Annual_Rainfall(mm)]])</f>
        <v>1419</v>
      </c>
      <c r="M653" s="13" t="str">
        <f>Table2[[#This Row],[Crop]]&amp;Table2[[#This Row],[State]]</f>
        <v>UradUttarakhand</v>
      </c>
      <c r="N653" s="13">
        <v>29235.360000000001</v>
      </c>
      <c r="O653" s="13">
        <f>IF(Table2[[#This Row],[Fertilizer(kg)]]="",_xlfn.XLOOKUP(Table2[[#This Row],[crop&amp;state]],'pivot tables'!$O$3:$O$151,'pivot tables'!$P$3:$P$151),Table2[[#This Row],[Fertilizer(kg)]])</f>
        <v>29235.360000000001</v>
      </c>
      <c r="P653" s="13">
        <v>42.24</v>
      </c>
      <c r="Q653" s="13">
        <f>IF(Table2[[#This Row],[Pesticide(kg)]]="",_xlfn.XLOOKUP(Table2[[#This Row],[crop&amp;state]],'pivot tables'!$O$3:$O$151,'pivot tables'!$Q$3:$Q$151),Table2[[#This Row],[Pesticide(kg)]])</f>
        <v>42.24</v>
      </c>
      <c r="R653" s="13">
        <v>0.54700000000000004</v>
      </c>
      <c r="S653" s="13">
        <f>IF(Table2[[#This Row],[Yield]]="",IFERROR(Table2[[#This Row],[Production(Tones)]]/Table2[[#This Row],[Area(hectare)]],""),Table2[[#This Row],[Yield]])</f>
        <v>0.54700000000000004</v>
      </c>
      <c r="T653" s="13">
        <v>19.605</v>
      </c>
      <c r="U653" s="13">
        <f>IF(Table2[[#This Row],[Avg_Temperature(°C)]]="",IFERROR((Table2[[#This Row],[Max_Temperature(°C)]]+Table2[[#This Row],[Min_Temperature(°C)]])/2,""),Table2[[#This Row],[Avg_Temperature(°C)]])</f>
        <v>19.605</v>
      </c>
      <c r="V653" s="13">
        <v>29.670999999999999</v>
      </c>
      <c r="W653" s="13">
        <f>IF(Table2[[#This Row],[Max_Temperature(°C)]]="",_xlfn.XLOOKUP(Table2[[#This Row],[State]],'pivot tables'!$T$2:$T$33,'pivot tables'!$V$2:$V$33),Table2[[#This Row],[Max_Temperature(°C)]])</f>
        <v>29.670999999999999</v>
      </c>
      <c r="X653" s="13">
        <v>11.260999999999999</v>
      </c>
      <c r="Y653" s="31">
        <f>IF(Table2[[#This Row],[Min_Temperature(°C)]]="",_xlfn.XLOOKUP(Table2[[#This Row],[State]],'pivot tables'!$T$2:$T$33,'pivot tables'!$W$2:$W$33),Table2[[#This Row],[Min_Temperature(°C)]])</f>
        <v>11.260999999999999</v>
      </c>
    </row>
    <row r="654" spans="1:25" x14ac:dyDescent="0.3">
      <c r="A654" s="5" t="s">
        <v>20</v>
      </c>
      <c r="B654" s="4">
        <v>2010</v>
      </c>
      <c r="C654" s="5" t="s">
        <v>27</v>
      </c>
      <c r="D654" s="5" t="str">
        <f>PROPER(TRIM(Table2[[#This Row],[Season]]))</f>
        <v>Rabi</v>
      </c>
      <c r="E654" s="5" t="str">
        <f>IF(Table2[[#This Row],[Season]]="",_xlfn.XLOOKUP(Table2[[#This Row],[State]],'pivot tables'!$F$3:$F$33,'pivot tables'!$G$3:$G$33),Table2[[#This Row],[Season]])</f>
        <v>Rabi</v>
      </c>
      <c r="F654" s="5" t="s">
        <v>295</v>
      </c>
      <c r="G654" s="16">
        <v>371225</v>
      </c>
      <c r="H654" s="16">
        <f>IF(Table2[[#This Row],[Area(hectare)]]="",IFERROR(Table2[[#This Row],[Production(Tones)]]/Table2[[#This Row],[Yield blanks]],""),Table2[[#This Row],[Area(hectare)]])</f>
        <v>371225</v>
      </c>
      <c r="I654" s="16">
        <v>882920</v>
      </c>
      <c r="J654" s="16">
        <f>IF(Table2[[#This Row],[Production(Tones)]]="",Table2[[#This Row],[Area Blanks]]*Table2[[#This Row],[Yield]],Table2[[#This Row],[Production(Tones)]])</f>
        <v>882920</v>
      </c>
      <c r="K654" s="13">
        <v>1419</v>
      </c>
      <c r="L654" s="13">
        <f>IF(Table2[[#This Row],[Annual_Rainfall(mm)]]="",_xlfn.XLOOKUP(Table2[[#This Row],[State]],'pivot tables'!$J$3:$J$32,'pivot tables'!$K$3:$K$32),Table2[[#This Row],[Annual_Rainfall(mm)]])</f>
        <v>1419</v>
      </c>
      <c r="M654" s="13" t="str">
        <f>Table2[[#This Row],[Crop]]&amp;Table2[[#This Row],[State]]</f>
        <v>WheatUttarakhand</v>
      </c>
      <c r="N654" s="13">
        <v>61664184.75</v>
      </c>
      <c r="O654" s="13">
        <f>IF(Table2[[#This Row],[Fertilizer(kg)]]="",_xlfn.XLOOKUP(Table2[[#This Row],[crop&amp;state]],'pivot tables'!$O$3:$O$151,'pivot tables'!$P$3:$P$151),Table2[[#This Row],[Fertilizer(kg)]])</f>
        <v>61664184.75</v>
      </c>
      <c r="P654" s="13">
        <v>89094</v>
      </c>
      <c r="Q654" s="13">
        <f>IF(Table2[[#This Row],[Pesticide(kg)]]="",_xlfn.XLOOKUP(Table2[[#This Row],[crop&amp;state]],'pivot tables'!$O$3:$O$151,'pivot tables'!$Q$3:$Q$151),Table2[[#This Row],[Pesticide(kg)]])</f>
        <v>89094</v>
      </c>
      <c r="R654" s="13">
        <v>1.8640000000000001</v>
      </c>
      <c r="S654" s="13">
        <f>IF(Table2[[#This Row],[Yield]]="",IFERROR(Table2[[#This Row],[Production(Tones)]]/Table2[[#This Row],[Area(hectare)]],""),Table2[[#This Row],[Yield]])</f>
        <v>1.8640000000000001</v>
      </c>
      <c r="T654" s="13">
        <v>19.605</v>
      </c>
      <c r="U654" s="13">
        <f>IF(Table2[[#This Row],[Avg_Temperature(°C)]]="",IFERROR((Table2[[#This Row],[Max_Temperature(°C)]]+Table2[[#This Row],[Min_Temperature(°C)]])/2,""),Table2[[#This Row],[Avg_Temperature(°C)]])</f>
        <v>19.605</v>
      </c>
      <c r="V654" s="13">
        <v>29.670999999999999</v>
      </c>
      <c r="W654" s="13">
        <f>IF(Table2[[#This Row],[Max_Temperature(°C)]]="",_xlfn.XLOOKUP(Table2[[#This Row],[State]],'pivot tables'!$T$2:$T$33,'pivot tables'!$V$2:$V$33),Table2[[#This Row],[Max_Temperature(°C)]])</f>
        <v>29.670999999999999</v>
      </c>
      <c r="X654" s="13">
        <v>11.260999999999999</v>
      </c>
      <c r="Y654" s="31">
        <f>IF(Table2[[#This Row],[Min_Temperature(°C)]]="",_xlfn.XLOOKUP(Table2[[#This Row],[State]],'pivot tables'!$T$2:$T$33,'pivot tables'!$W$2:$W$33),Table2[[#This Row],[Min_Temperature(°C)]])</f>
        <v>11.260999999999999</v>
      </c>
    </row>
    <row r="655" spans="1:25" x14ac:dyDescent="0.3">
      <c r="A655" s="5" t="s">
        <v>13</v>
      </c>
      <c r="B655" s="4">
        <v>2010</v>
      </c>
      <c r="C655" s="5" t="s">
        <v>49</v>
      </c>
      <c r="D655" s="5" t="str">
        <f>PROPER(TRIM(Table2[[#This Row],[Season]]))</f>
        <v>Kharif</v>
      </c>
      <c r="E655" s="5" t="str">
        <f>IF(Table2[[#This Row],[Season]]="",_xlfn.XLOOKUP(Table2[[#This Row],[State]],'pivot tables'!$F$3:$F$33,'pivot tables'!$G$3:$G$33),Table2[[#This Row],[Season]])</f>
        <v>Kharif</v>
      </c>
      <c r="F655" s="5" t="s">
        <v>406</v>
      </c>
      <c r="G655" s="16">
        <v>261347</v>
      </c>
      <c r="H655" s="16">
        <f>IF(Table2[[#This Row],[Area(hectare)]]="",IFERROR(Table2[[#This Row],[Production(Tones)]]/Table2[[#This Row],[Yield blanks]],""),Table2[[#This Row],[Area(hectare)]])</f>
        <v>261347</v>
      </c>
      <c r="I655" s="16">
        <v>507404</v>
      </c>
      <c r="J655" s="16">
        <f>IF(Table2[[#This Row],[Production(Tones)]]="",Table2[[#This Row],[Area Blanks]]*Table2[[#This Row],[Yield]],Table2[[#This Row],[Production(Tones)]])</f>
        <v>507404</v>
      </c>
      <c r="K655" s="13">
        <v>1352</v>
      </c>
      <c r="L655" s="13">
        <f>IF(Table2[[#This Row],[Annual_Rainfall(mm)]]="",_xlfn.XLOOKUP(Table2[[#This Row],[State]],'pivot tables'!$J$3:$J$32,'pivot tables'!$K$3:$K$32),Table2[[#This Row],[Annual_Rainfall(mm)]])</f>
        <v>1352</v>
      </c>
      <c r="M655" s="13" t="str">
        <f>Table2[[#This Row],[Crop]]&amp;Table2[[#This Row],[State]]</f>
        <v>RiceJammu and Kashmir</v>
      </c>
      <c r="N655" s="13">
        <v>43412350.170000002</v>
      </c>
      <c r="O655" s="13">
        <f>IF(Table2[[#This Row],[Fertilizer(kg)]]="",_xlfn.XLOOKUP(Table2[[#This Row],[crop&amp;state]],'pivot tables'!$O$3:$O$151,'pivot tables'!$P$3:$P$151),Table2[[#This Row],[Fertilizer(kg)]])</f>
        <v>43412350.170000002</v>
      </c>
      <c r="P655" s="13">
        <v>62723.28</v>
      </c>
      <c r="Q655" s="13">
        <f>IF(Table2[[#This Row],[Pesticide(kg)]]="",_xlfn.XLOOKUP(Table2[[#This Row],[crop&amp;state]],'pivot tables'!$O$3:$O$151,'pivot tables'!$Q$3:$Q$151),Table2[[#This Row],[Pesticide(kg)]])</f>
        <v>62723.28</v>
      </c>
      <c r="R655" s="13">
        <v>1.8740000000000001</v>
      </c>
      <c r="S655" s="13">
        <f>IF(Table2[[#This Row],[Yield]]="",IFERROR(Table2[[#This Row],[Production(Tones)]]/Table2[[#This Row],[Area(hectare)]],""),Table2[[#This Row],[Yield]])</f>
        <v>1.8740000000000001</v>
      </c>
      <c r="T655" s="13">
        <v>-2.3079999999999998</v>
      </c>
      <c r="U655" s="13">
        <f>IF(Table2[[#This Row],[Avg_Temperature(°C)]]="",IFERROR((Table2[[#This Row],[Max_Temperature(°C)]]+Table2[[#This Row],[Min_Temperature(°C)]])/2,""),Table2[[#This Row],[Avg_Temperature(°C)]])</f>
        <v>-2.3079999999999998</v>
      </c>
      <c r="V655" s="13">
        <v>10.318</v>
      </c>
      <c r="W655" s="13">
        <f>IF(Table2[[#This Row],[Max_Temperature(°C)]]="",_xlfn.XLOOKUP(Table2[[#This Row],[State]],'pivot tables'!$T$2:$T$33,'pivot tables'!$V$2:$V$33),Table2[[#This Row],[Max_Temperature(°C)]])</f>
        <v>10.318</v>
      </c>
      <c r="X655" s="13">
        <v>-14.528</v>
      </c>
      <c r="Y655" s="31">
        <f>IF(Table2[[#This Row],[Min_Temperature(°C)]]="",_xlfn.XLOOKUP(Table2[[#This Row],[State]],'pivot tables'!$T$2:$T$33,'pivot tables'!$W$2:$W$33),Table2[[#This Row],[Min_Temperature(°C)]])</f>
        <v>-14.528</v>
      </c>
    </row>
    <row r="656" spans="1:25" x14ac:dyDescent="0.3">
      <c r="A656" s="5" t="s">
        <v>18</v>
      </c>
      <c r="B656" s="4">
        <v>2010</v>
      </c>
      <c r="C656" s="5" t="s">
        <v>49</v>
      </c>
      <c r="D656" s="5" t="str">
        <f>PROPER(TRIM(Table2[[#This Row],[Season]]))</f>
        <v>Kharif</v>
      </c>
      <c r="E656" s="5" t="str">
        <f>IF(Table2[[#This Row],[Season]]="",_xlfn.XLOOKUP(Table2[[#This Row],[State]],'pivot tables'!$F$3:$F$33,'pivot tables'!$G$3:$G$33),Table2[[#This Row],[Season]])</f>
        <v>Kharif</v>
      </c>
      <c r="F656" s="5" t="s">
        <v>406</v>
      </c>
      <c r="G656" s="16">
        <v>18</v>
      </c>
      <c r="H656" s="16">
        <f>IF(Table2[[#This Row],[Area(hectare)]]="",IFERROR(Table2[[#This Row],[Production(Tones)]]/Table2[[#This Row],[Yield blanks]],""),Table2[[#This Row],[Area(hectare)]])</f>
        <v>18</v>
      </c>
      <c r="I656" s="16">
        <v>27</v>
      </c>
      <c r="J656" s="16">
        <f>IF(Table2[[#This Row],[Production(Tones)]]="",Table2[[#This Row],[Area Blanks]]*Table2[[#This Row],[Yield]],Table2[[#This Row],[Production(Tones)]])</f>
        <v>27</v>
      </c>
      <c r="K656" s="13">
        <v>1352</v>
      </c>
      <c r="L656" s="13">
        <f>IF(Table2[[#This Row],[Annual_Rainfall(mm)]]="",_xlfn.XLOOKUP(Table2[[#This Row],[State]],'pivot tables'!$J$3:$J$32,'pivot tables'!$K$3:$K$32),Table2[[#This Row],[Annual_Rainfall(mm)]])</f>
        <v>1352</v>
      </c>
      <c r="M656" s="13" t="str">
        <f>Table2[[#This Row],[Crop]]&amp;Table2[[#This Row],[State]]</f>
        <v>SugarcaneJammu and Kashmir</v>
      </c>
      <c r="N656" s="13">
        <v>2989.98</v>
      </c>
      <c r="O656" s="13">
        <f>IF(Table2[[#This Row],[Fertilizer(kg)]]="",_xlfn.XLOOKUP(Table2[[#This Row],[crop&amp;state]],'pivot tables'!$O$3:$O$151,'pivot tables'!$P$3:$P$151),Table2[[#This Row],[Fertilizer(kg)]])</f>
        <v>2989.98</v>
      </c>
      <c r="P656" s="13">
        <v>4.32</v>
      </c>
      <c r="Q656" s="13">
        <f>IF(Table2[[#This Row],[Pesticide(kg)]]="",_xlfn.XLOOKUP(Table2[[#This Row],[crop&amp;state]],'pivot tables'!$O$3:$O$151,'pivot tables'!$Q$3:$Q$151),Table2[[#This Row],[Pesticide(kg)]])</f>
        <v>4.32</v>
      </c>
      <c r="R656" s="13">
        <v>1.5</v>
      </c>
      <c r="S656" s="13">
        <f>IF(Table2[[#This Row],[Yield]]="",IFERROR(Table2[[#This Row],[Production(Tones)]]/Table2[[#This Row],[Area(hectare)]],""),Table2[[#This Row],[Yield]])</f>
        <v>1.5</v>
      </c>
      <c r="T656" s="13">
        <v>-2.3079999999999998</v>
      </c>
      <c r="U656" s="13">
        <f>IF(Table2[[#This Row],[Avg_Temperature(°C)]]="",IFERROR((Table2[[#This Row],[Max_Temperature(°C)]]+Table2[[#This Row],[Min_Temperature(°C)]])/2,""),Table2[[#This Row],[Avg_Temperature(°C)]])</f>
        <v>-2.3079999999999998</v>
      </c>
      <c r="V656" s="13">
        <v>10.318</v>
      </c>
      <c r="W656" s="13">
        <f>IF(Table2[[#This Row],[Max_Temperature(°C)]]="",_xlfn.XLOOKUP(Table2[[#This Row],[State]],'pivot tables'!$T$2:$T$33,'pivot tables'!$V$2:$V$33),Table2[[#This Row],[Max_Temperature(°C)]])</f>
        <v>10.318</v>
      </c>
      <c r="X656" s="13">
        <v>-14.528</v>
      </c>
      <c r="Y656" s="31">
        <f>IF(Table2[[#This Row],[Min_Temperature(°C)]]="",_xlfn.XLOOKUP(Table2[[#This Row],[State]],'pivot tables'!$T$2:$T$33,'pivot tables'!$W$2:$W$33),Table2[[#This Row],[Min_Temperature(°C)]])</f>
        <v>-14.528</v>
      </c>
    </row>
    <row r="657" spans="1:25" x14ac:dyDescent="0.3">
      <c r="A657" s="5" t="s">
        <v>32</v>
      </c>
      <c r="B657" s="4">
        <v>2010</v>
      </c>
      <c r="C657" s="5" t="s">
        <v>706</v>
      </c>
      <c r="D657" s="5" t="str">
        <f>PROPER(TRIM(Table2[[#This Row],[Season]]))</f>
        <v/>
      </c>
      <c r="E657" s="5" t="str">
        <f>IF(Table2[[#This Row],[Season]]="",_xlfn.XLOOKUP(Table2[[#This Row],[State]],'pivot tables'!$F$3:$F$33,'pivot tables'!$G$3:$G$33),Table2[[#This Row],[Season]])</f>
        <v>Kharif</v>
      </c>
      <c r="F657" s="5" t="s">
        <v>406</v>
      </c>
      <c r="G657" s="16">
        <v>14367</v>
      </c>
      <c r="H657" s="16">
        <f>IF(Table2[[#This Row],[Area(hectare)]]="",IFERROR(Table2[[#This Row],[Production(Tones)]]/Table2[[#This Row],[Yield blanks]],""),Table2[[#This Row],[Area(hectare)]])</f>
        <v>14367</v>
      </c>
      <c r="I657" s="16">
        <v>4844</v>
      </c>
      <c r="J657" s="16">
        <f>IF(Table2[[#This Row],[Production(Tones)]]="",Table2[[#This Row],[Area Blanks]]*Table2[[#This Row],[Yield]],Table2[[#This Row],[Production(Tones)]])</f>
        <v>4844</v>
      </c>
      <c r="K657" s="13">
        <v>1352</v>
      </c>
      <c r="L657" s="13">
        <f>IF(Table2[[#This Row],[Annual_Rainfall(mm)]]="",_xlfn.XLOOKUP(Table2[[#This Row],[State]],'pivot tables'!$J$3:$J$32,'pivot tables'!$K$3:$K$32),Table2[[#This Row],[Annual_Rainfall(mm)]])</f>
        <v>1352</v>
      </c>
      <c r="M657" s="13" t="str">
        <f>Table2[[#This Row],[Crop]]&amp;Table2[[#This Row],[State]]</f>
        <v>UradJammu and Kashmir</v>
      </c>
      <c r="N657" s="13">
        <v>2386502.37</v>
      </c>
      <c r="O657" s="13">
        <f>IF(Table2[[#This Row],[Fertilizer(kg)]]="",_xlfn.XLOOKUP(Table2[[#This Row],[crop&amp;state]],'pivot tables'!$O$3:$O$151,'pivot tables'!$P$3:$P$151),Table2[[#This Row],[Fertilizer(kg)]])</f>
        <v>2386502.37</v>
      </c>
      <c r="P657" s="13">
        <v>3448.08</v>
      </c>
      <c r="Q657" s="13">
        <f>IF(Table2[[#This Row],[Pesticide(kg)]]="",_xlfn.XLOOKUP(Table2[[#This Row],[crop&amp;state]],'pivot tables'!$O$3:$O$151,'pivot tables'!$Q$3:$Q$151),Table2[[#This Row],[Pesticide(kg)]])</f>
        <v>3448.08</v>
      </c>
      <c r="R657" s="13">
        <v>0.47</v>
      </c>
      <c r="S657" s="13">
        <f>IF(Table2[[#This Row],[Yield]]="",IFERROR(Table2[[#This Row],[Production(Tones)]]/Table2[[#This Row],[Area(hectare)]],""),Table2[[#This Row],[Yield]])</f>
        <v>0.47</v>
      </c>
      <c r="T657" s="13">
        <v>-2.3079999999999998</v>
      </c>
      <c r="U657" s="13">
        <f>IF(Table2[[#This Row],[Avg_Temperature(°C)]]="",IFERROR((Table2[[#This Row],[Max_Temperature(°C)]]+Table2[[#This Row],[Min_Temperature(°C)]])/2,""),Table2[[#This Row],[Avg_Temperature(°C)]])</f>
        <v>-2.3079999999999998</v>
      </c>
      <c r="V657" s="13">
        <v>10.318</v>
      </c>
      <c r="W657" s="13">
        <f>IF(Table2[[#This Row],[Max_Temperature(°C)]]="",_xlfn.XLOOKUP(Table2[[#This Row],[State]],'pivot tables'!$T$2:$T$33,'pivot tables'!$V$2:$V$33),Table2[[#This Row],[Max_Temperature(°C)]])</f>
        <v>10.318</v>
      </c>
      <c r="X657" s="13">
        <v>-14.528</v>
      </c>
      <c r="Y657" s="31">
        <f>IF(Table2[[#This Row],[Min_Temperature(°C)]]="",_xlfn.XLOOKUP(Table2[[#This Row],[State]],'pivot tables'!$T$2:$T$33,'pivot tables'!$W$2:$W$33),Table2[[#This Row],[Min_Temperature(°C)]])</f>
        <v>-14.528</v>
      </c>
    </row>
    <row r="658" spans="1:25" x14ac:dyDescent="0.3">
      <c r="A658" s="5" t="s">
        <v>20</v>
      </c>
      <c r="B658" s="4">
        <v>2010</v>
      </c>
      <c r="C658" s="5" t="s">
        <v>706</v>
      </c>
      <c r="D658" s="5" t="str">
        <f>PROPER(TRIM(Table2[[#This Row],[Season]]))</f>
        <v/>
      </c>
      <c r="E658" s="5" t="str">
        <f>IF(Table2[[#This Row],[Season]]="",_xlfn.XLOOKUP(Table2[[#This Row],[State]],'pivot tables'!$F$3:$F$33,'pivot tables'!$G$3:$G$33),Table2[[#This Row],[Season]])</f>
        <v>Kharif</v>
      </c>
      <c r="F658" s="5" t="s">
        <v>406</v>
      </c>
      <c r="G658" s="16">
        <v>286777</v>
      </c>
      <c r="H658" s="16">
        <f>IF(Table2[[#This Row],[Area(hectare)]]="",IFERROR(Table2[[#This Row],[Production(Tones)]]/Table2[[#This Row],[Yield blanks]],""),Table2[[#This Row],[Area(hectare)]])</f>
        <v>286777</v>
      </c>
      <c r="I658" s="16">
        <v>442706</v>
      </c>
      <c r="J658" s="16">
        <f>IF(Table2[[#This Row],[Production(Tones)]]="",Table2[[#This Row],[Area Blanks]]*Table2[[#This Row],[Yield]],Table2[[#This Row],[Production(Tones)]])</f>
        <v>442706</v>
      </c>
      <c r="K658" s="13">
        <v>1352</v>
      </c>
      <c r="L658" s="13">
        <f>IF(Table2[[#This Row],[Annual_Rainfall(mm)]]="",_xlfn.XLOOKUP(Table2[[#This Row],[State]],'pivot tables'!$J$3:$J$32,'pivot tables'!$K$3:$K$32),Table2[[#This Row],[Annual_Rainfall(mm)]])</f>
        <v>1352</v>
      </c>
      <c r="M658" s="13" t="str">
        <f>Table2[[#This Row],[Crop]]&amp;Table2[[#This Row],[State]]</f>
        <v>WheatJammu and Kashmir</v>
      </c>
      <c r="N658" s="13">
        <v>47636527.469999999</v>
      </c>
      <c r="O658" s="13">
        <f>IF(Table2[[#This Row],[Fertilizer(kg)]]="",_xlfn.XLOOKUP(Table2[[#This Row],[crop&amp;state]],'pivot tables'!$O$3:$O$151,'pivot tables'!$P$3:$P$151),Table2[[#This Row],[Fertilizer(kg)]])</f>
        <v>47636527.469999999</v>
      </c>
      <c r="P658" s="13">
        <v>68826.48</v>
      </c>
      <c r="Q658" s="13">
        <f>IF(Table2[[#This Row],[Pesticide(kg)]]="",_xlfn.XLOOKUP(Table2[[#This Row],[crop&amp;state]],'pivot tables'!$O$3:$O$151,'pivot tables'!$Q$3:$Q$151),Table2[[#This Row],[Pesticide(kg)]])</f>
        <v>68826.48</v>
      </c>
      <c r="R658" s="13">
        <v>1.468</v>
      </c>
      <c r="S658" s="13">
        <f>IF(Table2[[#This Row],[Yield]]="",IFERROR(Table2[[#This Row],[Production(Tones)]]/Table2[[#This Row],[Area(hectare)]],""),Table2[[#This Row],[Yield]])</f>
        <v>1.468</v>
      </c>
      <c r="T658" s="13">
        <v>-2.3079999999999998</v>
      </c>
      <c r="U658" s="13">
        <f>IF(Table2[[#This Row],[Avg_Temperature(°C)]]="",IFERROR((Table2[[#This Row],[Max_Temperature(°C)]]+Table2[[#This Row],[Min_Temperature(°C)]])/2,""),Table2[[#This Row],[Avg_Temperature(°C)]])</f>
        <v>-2.3079999999999998</v>
      </c>
      <c r="V658" s="13">
        <v>10.318</v>
      </c>
      <c r="W658" s="13">
        <f>IF(Table2[[#This Row],[Max_Temperature(°C)]]="",_xlfn.XLOOKUP(Table2[[#This Row],[State]],'pivot tables'!$T$2:$T$33,'pivot tables'!$V$2:$V$33),Table2[[#This Row],[Max_Temperature(°C)]])</f>
        <v>10.318</v>
      </c>
      <c r="X658" s="13">
        <v>-14.528</v>
      </c>
      <c r="Y658" s="31">
        <f>IF(Table2[[#This Row],[Min_Temperature(°C)]]="",_xlfn.XLOOKUP(Table2[[#This Row],[State]],'pivot tables'!$T$2:$T$33,'pivot tables'!$W$2:$W$33),Table2[[#This Row],[Min_Temperature(°C)]])</f>
        <v>-14.528</v>
      </c>
    </row>
    <row r="659" spans="1:25" x14ac:dyDescent="0.3">
      <c r="A659" s="5" t="s">
        <v>20</v>
      </c>
      <c r="B659" s="4">
        <v>2010</v>
      </c>
      <c r="C659" s="5" t="s">
        <v>27</v>
      </c>
      <c r="D659" s="5" t="str">
        <f>PROPER(TRIM(Table2[[#This Row],[Season]]))</f>
        <v>Rabi</v>
      </c>
      <c r="E659" s="5" t="str">
        <f>IF(Table2[[#This Row],[Season]]="",_xlfn.XLOOKUP(Table2[[#This Row],[State]],'pivot tables'!$F$3:$F$33,'pivot tables'!$G$3:$G$33),Table2[[#This Row],[Season]])</f>
        <v>Rabi</v>
      </c>
      <c r="F659" s="5" t="s">
        <v>322</v>
      </c>
      <c r="G659" s="16">
        <v>49596</v>
      </c>
      <c r="H659" s="16">
        <f>IF(Table2[[#This Row],[Area(hectare)]]="",IFERROR(Table2[[#This Row],[Production(Tones)]]/Table2[[#This Row],[Yield blanks]],""),Table2[[#This Row],[Area(hectare)]])</f>
        <v>49596</v>
      </c>
      <c r="I659" s="16"/>
      <c r="J659" s="16">
        <f>IF(Table2[[#This Row],[Production(Tones)]]="",Table2[[#This Row],[Area Blanks]]*Table2[[#This Row],[Yield]],Table2[[#This Row],[Production(Tones)]])</f>
        <v>54158.832000000002</v>
      </c>
      <c r="K659" s="13">
        <v>694.6</v>
      </c>
      <c r="L659" s="13">
        <f>IF(Table2[[#This Row],[Annual_Rainfall(mm)]]="",_xlfn.XLOOKUP(Table2[[#This Row],[State]],'pivot tables'!$J$3:$J$32,'pivot tables'!$K$3:$K$32),Table2[[#This Row],[Annual_Rainfall(mm)]])</f>
        <v>694.6</v>
      </c>
      <c r="M659" s="13" t="str">
        <f>Table2[[#This Row],[Crop]]&amp;Table2[[#This Row],[State]]</f>
        <v>WheatJharkhand</v>
      </c>
      <c r="N659" s="13">
        <v>8238391.5599999996</v>
      </c>
      <c r="O659" s="13">
        <f>IF(Table2[[#This Row],[Fertilizer(kg)]]="",_xlfn.XLOOKUP(Table2[[#This Row],[crop&amp;state]],'pivot tables'!$O$3:$O$151,'pivot tables'!$P$3:$P$151),Table2[[#This Row],[Fertilizer(kg)]])</f>
        <v>8238391.5599999996</v>
      </c>
      <c r="P659" s="13">
        <v>11903.04</v>
      </c>
      <c r="Q659" s="13">
        <f>IF(Table2[[#This Row],[Pesticide(kg)]]="",_xlfn.XLOOKUP(Table2[[#This Row],[crop&amp;state]],'pivot tables'!$O$3:$O$151,'pivot tables'!$Q$3:$Q$151),Table2[[#This Row],[Pesticide(kg)]])</f>
        <v>11903.04</v>
      </c>
      <c r="R659" s="13">
        <v>1.0920000000000001</v>
      </c>
      <c r="S659" s="13">
        <f>IF(Table2[[#This Row],[Yield]]="",IFERROR(Table2[[#This Row],[Production(Tones)]]/Table2[[#This Row],[Area(hectare)]],""),Table2[[#This Row],[Yield]])</f>
        <v>1.0920000000000001</v>
      </c>
      <c r="T659" s="13">
        <v>24.375</v>
      </c>
      <c r="U659" s="13">
        <f>IF(Table2[[#This Row],[Avg_Temperature(°C)]]="",IFERROR((Table2[[#This Row],[Max_Temperature(°C)]]+Table2[[#This Row],[Min_Temperature(°C)]])/2,""),Table2[[#This Row],[Avg_Temperature(°C)]])</f>
        <v>24.375</v>
      </c>
      <c r="V659" s="13">
        <v>34.54</v>
      </c>
      <c r="W659" s="13">
        <f>IF(Table2[[#This Row],[Max_Temperature(°C)]]="",_xlfn.XLOOKUP(Table2[[#This Row],[State]],'pivot tables'!$T$2:$T$33,'pivot tables'!$V$2:$V$33),Table2[[#This Row],[Max_Temperature(°C)]])</f>
        <v>34.54</v>
      </c>
      <c r="X659" s="13">
        <v>14.867000000000001</v>
      </c>
      <c r="Y659" s="31">
        <f>IF(Table2[[#This Row],[Min_Temperature(°C)]]="",_xlfn.XLOOKUP(Table2[[#This Row],[State]],'pivot tables'!$T$2:$T$33,'pivot tables'!$W$2:$W$33),Table2[[#This Row],[Min_Temperature(°C)]])</f>
        <v>14.867000000000001</v>
      </c>
    </row>
    <row r="660" spans="1:25" x14ac:dyDescent="0.3">
      <c r="A660" s="5" t="s">
        <v>22</v>
      </c>
      <c r="B660" s="4">
        <v>2010</v>
      </c>
      <c r="C660" s="5" t="s">
        <v>176</v>
      </c>
      <c r="D660" s="5" t="str">
        <f>PROPER(TRIM(Table2[[#This Row],[Season]]))</f>
        <v>Autumn</v>
      </c>
      <c r="E660" s="5" t="str">
        <f>IF(Table2[[#This Row],[Season]]="",_xlfn.XLOOKUP(Table2[[#This Row],[State]],'pivot tables'!$F$3:$F$33,'pivot tables'!$G$3:$G$33),Table2[[#This Row],[Season]])</f>
        <v>Autumn</v>
      </c>
      <c r="F660" s="5" t="s">
        <v>28</v>
      </c>
      <c r="G660" s="16">
        <v>11707</v>
      </c>
      <c r="H660" s="16">
        <f>IF(Table2[[#This Row],[Area(hectare)]]="",IFERROR(Table2[[#This Row],[Production(Tones)]]/Table2[[#This Row],[Yield blanks]],""),Table2[[#This Row],[Area(hectare)]])</f>
        <v>11707</v>
      </c>
      <c r="I660" s="16">
        <v>13834</v>
      </c>
      <c r="J660" s="16">
        <f>IF(Table2[[#This Row],[Production(Tones)]]="",Table2[[#This Row],[Area Blanks]]*Table2[[#This Row],[Yield]],Table2[[#This Row],[Production(Tones)]])</f>
        <v>13834</v>
      </c>
      <c r="K660" s="13">
        <v>1096</v>
      </c>
      <c r="L660" s="13">
        <f>IF(Table2[[#This Row],[Annual_Rainfall(mm)]]="",_xlfn.XLOOKUP(Table2[[#This Row],[State]],'pivot tables'!$J$3:$J$32,'pivot tables'!$K$3:$K$32),Table2[[#This Row],[Annual_Rainfall(mm)]])</f>
        <v>1096</v>
      </c>
      <c r="M660" s="13" t="str">
        <f>Table2[[#This Row],[Crop]]&amp;Table2[[#This Row],[State]]</f>
        <v>RagiWest Bengal</v>
      </c>
      <c r="N660" s="13">
        <v>1944649.77</v>
      </c>
      <c r="O660" s="13">
        <f>IF(Table2[[#This Row],[Fertilizer(kg)]]="",_xlfn.XLOOKUP(Table2[[#This Row],[crop&amp;state]],'pivot tables'!$O$3:$O$151,'pivot tables'!$P$3:$P$151),Table2[[#This Row],[Fertilizer(kg)]])</f>
        <v>1944649.77</v>
      </c>
      <c r="P660" s="13">
        <v>2809.68</v>
      </c>
      <c r="Q660" s="13">
        <f>IF(Table2[[#This Row],[Pesticide(kg)]]="",_xlfn.XLOOKUP(Table2[[#This Row],[crop&amp;state]],'pivot tables'!$O$3:$O$151,'pivot tables'!$Q$3:$Q$151),Table2[[#This Row],[Pesticide(kg)]])</f>
        <v>2809.68</v>
      </c>
      <c r="R660" s="13"/>
      <c r="S660" s="13">
        <f>IF(Table2[[#This Row],[Yield]]="",IFERROR(Table2[[#This Row],[Production(Tones)]]/Table2[[#This Row],[Area(hectare)]],""),Table2[[#This Row],[Yield]])</f>
        <v>1.1816861706671222</v>
      </c>
      <c r="T660" s="13">
        <v>26.125</v>
      </c>
      <c r="U660" s="13">
        <f>IF(Table2[[#This Row],[Avg_Temperature(°C)]]="",IFERROR((Table2[[#This Row],[Max_Temperature(°C)]]+Table2[[#This Row],[Min_Temperature(°C)]])/2,""),Table2[[#This Row],[Avg_Temperature(°C)]])</f>
        <v>26.125</v>
      </c>
      <c r="V660" s="13">
        <v>35.884999999999998</v>
      </c>
      <c r="W660" s="13">
        <f>IF(Table2[[#This Row],[Max_Temperature(°C)]]="",_xlfn.XLOOKUP(Table2[[#This Row],[State]],'pivot tables'!$T$2:$T$33,'pivot tables'!$V$2:$V$33),Table2[[#This Row],[Max_Temperature(°C)]])</f>
        <v>35.884999999999998</v>
      </c>
      <c r="X660" s="13">
        <v>17.113</v>
      </c>
      <c r="Y660" s="31">
        <f>IF(Table2[[#This Row],[Min_Temperature(°C)]]="",_xlfn.XLOOKUP(Table2[[#This Row],[State]],'pivot tables'!$T$2:$T$33,'pivot tables'!$W$2:$W$33),Table2[[#This Row],[Min_Temperature(°C)]])</f>
        <v>17.113</v>
      </c>
    </row>
    <row r="661" spans="1:25" x14ac:dyDescent="0.3">
      <c r="A661" s="5" t="s">
        <v>13</v>
      </c>
      <c r="B661" s="4">
        <v>2010</v>
      </c>
      <c r="C661" s="5" t="s">
        <v>176</v>
      </c>
      <c r="D661" s="5" t="str">
        <f>PROPER(TRIM(Table2[[#This Row],[Season]]))</f>
        <v>Autumn</v>
      </c>
      <c r="E661" s="5" t="str">
        <f>IF(Table2[[#This Row],[Season]]="",_xlfn.XLOOKUP(Table2[[#This Row],[State]],'pivot tables'!$F$3:$F$33,'pivot tables'!$G$3:$G$33),Table2[[#This Row],[Season]])</f>
        <v>Autumn</v>
      </c>
      <c r="F661" s="5" t="s">
        <v>28</v>
      </c>
      <c r="G661" s="16">
        <v>212132</v>
      </c>
      <c r="H661" s="16">
        <f>IF(Table2[[#This Row],[Area(hectare)]]="",IFERROR(Table2[[#This Row],[Production(Tones)]]/Table2[[#This Row],[Yield blanks]],""),Table2[[#This Row],[Area(hectare)]])</f>
        <v>212132</v>
      </c>
      <c r="I661" s="16">
        <v>453439</v>
      </c>
      <c r="J661" s="16">
        <f>IF(Table2[[#This Row],[Production(Tones)]]="",Table2[[#This Row],[Area Blanks]]*Table2[[#This Row],[Yield]],Table2[[#This Row],[Production(Tones)]])</f>
        <v>453439</v>
      </c>
      <c r="K661" s="13">
        <v>1096</v>
      </c>
      <c r="L661" s="13">
        <f>IF(Table2[[#This Row],[Annual_Rainfall(mm)]]="",_xlfn.XLOOKUP(Table2[[#This Row],[State]],'pivot tables'!$J$3:$J$32,'pivot tables'!$K$3:$K$32),Table2[[#This Row],[Annual_Rainfall(mm)]])</f>
        <v>1096</v>
      </c>
      <c r="M661" s="13" t="str">
        <f>Table2[[#This Row],[Crop]]&amp;Table2[[#This Row],[State]]</f>
        <v>RiceWest Bengal</v>
      </c>
      <c r="N661" s="13">
        <v>35237246.520000003</v>
      </c>
      <c r="O661" s="13">
        <f>IF(Table2[[#This Row],[Fertilizer(kg)]]="",_xlfn.XLOOKUP(Table2[[#This Row],[crop&amp;state]],'pivot tables'!$O$3:$O$151,'pivot tables'!$P$3:$P$151),Table2[[#This Row],[Fertilizer(kg)]])</f>
        <v>35237246.520000003</v>
      </c>
      <c r="P661" s="13" t="s">
        <v>438</v>
      </c>
      <c r="Q661" s="13" t="str">
        <f>IF(Table2[[#This Row],[Pesticide(kg)]]="",_xlfn.XLOOKUP(Table2[[#This Row],[crop&amp;state]],'pivot tables'!$O$3:$O$151,'pivot tables'!$Q$3:$Q$151),Table2[[#This Row],[Pesticide(kg)]])</f>
        <v xml:space="preserve"> 50911.68 </v>
      </c>
      <c r="R661" s="13">
        <v>2.0819999999999999</v>
      </c>
      <c r="S661" s="13">
        <f>IF(Table2[[#This Row],[Yield]]="",IFERROR(Table2[[#This Row],[Production(Tones)]]/Table2[[#This Row],[Area(hectare)]],""),Table2[[#This Row],[Yield]])</f>
        <v>2.0819999999999999</v>
      </c>
      <c r="T661" s="13">
        <v>26.125</v>
      </c>
      <c r="U661" s="13">
        <f>IF(Table2[[#This Row],[Avg_Temperature(°C)]]="",IFERROR((Table2[[#This Row],[Max_Temperature(°C)]]+Table2[[#This Row],[Min_Temperature(°C)]])/2,""),Table2[[#This Row],[Avg_Temperature(°C)]])</f>
        <v>26.125</v>
      </c>
      <c r="V661" s="13">
        <v>35.884999999999998</v>
      </c>
      <c r="W661" s="13">
        <f>IF(Table2[[#This Row],[Max_Temperature(°C)]]="",_xlfn.XLOOKUP(Table2[[#This Row],[State]],'pivot tables'!$T$2:$T$33,'pivot tables'!$V$2:$V$33),Table2[[#This Row],[Max_Temperature(°C)]])</f>
        <v>35.884999999999998</v>
      </c>
      <c r="X661" s="13">
        <v>17.113</v>
      </c>
      <c r="Y661" s="31">
        <f>IF(Table2[[#This Row],[Min_Temperature(°C)]]="",_xlfn.XLOOKUP(Table2[[#This Row],[State]],'pivot tables'!$T$2:$T$33,'pivot tables'!$W$2:$W$33),Table2[[#This Row],[Min_Temperature(°C)]])</f>
        <v>17.113</v>
      </c>
    </row>
    <row r="662" spans="1:25" x14ac:dyDescent="0.3">
      <c r="A662" s="5" t="s">
        <v>13</v>
      </c>
      <c r="B662" s="4">
        <v>2010</v>
      </c>
      <c r="C662" s="5" t="s">
        <v>120</v>
      </c>
      <c r="D662" s="5" t="str">
        <f>PROPER(TRIM(Table2[[#This Row],[Season]]))</f>
        <v>Summer</v>
      </c>
      <c r="E662" s="5" t="str">
        <f>IF(Table2[[#This Row],[Season]]="",_xlfn.XLOOKUP(Table2[[#This Row],[State]],'pivot tables'!$F$3:$F$33,'pivot tables'!$G$3:$G$33),Table2[[#This Row],[Season]])</f>
        <v>Summer</v>
      </c>
      <c r="F662" s="5" t="s">
        <v>28</v>
      </c>
      <c r="G662" s="16">
        <v>1369892</v>
      </c>
      <c r="H662" s="16">
        <f>IF(Table2[[#This Row],[Area(hectare)]]="",IFERROR(Table2[[#This Row],[Production(Tones)]]/Table2[[#This Row],[Yield blanks]],""),Table2[[#This Row],[Area(hectare)]])</f>
        <v>1369892</v>
      </c>
      <c r="I662" s="16">
        <v>4506848</v>
      </c>
      <c r="J662" s="16">
        <f>IF(Table2[[#This Row],[Production(Tones)]]="",Table2[[#This Row],[Area Blanks]]*Table2[[#This Row],[Yield]],Table2[[#This Row],[Production(Tones)]])</f>
        <v>4506848</v>
      </c>
      <c r="K662" s="13">
        <v>1096</v>
      </c>
      <c r="L662" s="13">
        <f>IF(Table2[[#This Row],[Annual_Rainfall(mm)]]="",_xlfn.XLOOKUP(Table2[[#This Row],[State]],'pivot tables'!$J$3:$J$32,'pivot tables'!$K$3:$K$32),Table2[[#This Row],[Annual_Rainfall(mm)]])</f>
        <v>1096</v>
      </c>
      <c r="M662" s="13" t="str">
        <f>Table2[[#This Row],[Crop]]&amp;Table2[[#This Row],[State]]</f>
        <v>RiceWest Bengal</v>
      </c>
      <c r="N662" s="13">
        <v>227552760.09999999</v>
      </c>
      <c r="O662" s="13">
        <f>IF(Table2[[#This Row],[Fertilizer(kg)]]="",_xlfn.XLOOKUP(Table2[[#This Row],[crop&amp;state]],'pivot tables'!$O$3:$O$151,'pivot tables'!$P$3:$P$151),Table2[[#This Row],[Fertilizer(kg)]])</f>
        <v>227552760.09999999</v>
      </c>
      <c r="P662" s="13">
        <v>328774.08</v>
      </c>
      <c r="Q662" s="13">
        <f>IF(Table2[[#This Row],[Pesticide(kg)]]="",_xlfn.XLOOKUP(Table2[[#This Row],[crop&amp;state]],'pivot tables'!$O$3:$O$151,'pivot tables'!$Q$3:$Q$151),Table2[[#This Row],[Pesticide(kg)]])</f>
        <v>328774.08</v>
      </c>
      <c r="R662" s="13">
        <v>3.1240000000000001</v>
      </c>
      <c r="S662" s="13">
        <f>IF(Table2[[#This Row],[Yield]]="",IFERROR(Table2[[#This Row],[Production(Tones)]]/Table2[[#This Row],[Area(hectare)]],""),Table2[[#This Row],[Yield]])</f>
        <v>3.1240000000000001</v>
      </c>
      <c r="T662" s="13">
        <v>26.125</v>
      </c>
      <c r="U662" s="13">
        <f>IF(Table2[[#This Row],[Avg_Temperature(°C)]]="",IFERROR((Table2[[#This Row],[Max_Temperature(°C)]]+Table2[[#This Row],[Min_Temperature(°C)]])/2,""),Table2[[#This Row],[Avg_Temperature(°C)]])</f>
        <v>26.125</v>
      </c>
      <c r="V662" s="13">
        <v>35.884999999999998</v>
      </c>
      <c r="W662" s="13">
        <f>IF(Table2[[#This Row],[Max_Temperature(°C)]]="",_xlfn.XLOOKUP(Table2[[#This Row],[State]],'pivot tables'!$T$2:$T$33,'pivot tables'!$V$2:$V$33),Table2[[#This Row],[Max_Temperature(°C)]])</f>
        <v>35.884999999999998</v>
      </c>
      <c r="X662" s="13">
        <v>17.113</v>
      </c>
      <c r="Y662" s="31">
        <f>IF(Table2[[#This Row],[Min_Temperature(°C)]]="",_xlfn.XLOOKUP(Table2[[#This Row],[State]],'pivot tables'!$T$2:$T$33,'pivot tables'!$W$2:$W$33),Table2[[#This Row],[Min_Temperature(°C)]])</f>
        <v>17.113</v>
      </c>
    </row>
    <row r="663" spans="1:25" x14ac:dyDescent="0.3">
      <c r="A663" s="5" t="s">
        <v>13</v>
      </c>
      <c r="B663" s="4">
        <v>2010</v>
      </c>
      <c r="C663" s="5" t="s">
        <v>324</v>
      </c>
      <c r="D663" s="5" t="str">
        <f>PROPER(TRIM(Table2[[#This Row],[Season]]))</f>
        <v>Winter</v>
      </c>
      <c r="E663" s="5" t="str">
        <f>IF(Table2[[#This Row],[Season]]="",_xlfn.XLOOKUP(Table2[[#This Row],[State]],'pivot tables'!$F$3:$F$33,'pivot tables'!$G$3:$G$33),Table2[[#This Row],[Season]])</f>
        <v>Winter</v>
      </c>
      <c r="F663" s="5" t="s">
        <v>28</v>
      </c>
      <c r="G663" s="16">
        <v>3362122</v>
      </c>
      <c r="H663" s="16">
        <f>IF(Table2[[#This Row],[Area(hectare)]]="",IFERROR(Table2[[#This Row],[Production(Tones)]]/Table2[[#This Row],[Yield blanks]],""),Table2[[#This Row],[Area(hectare)]])</f>
        <v>3362122</v>
      </c>
      <c r="I663" s="16">
        <v>8429323</v>
      </c>
      <c r="J663" s="16">
        <f>IF(Table2[[#This Row],[Production(Tones)]]="",Table2[[#This Row],[Area Blanks]]*Table2[[#This Row],[Yield]],Table2[[#This Row],[Production(Tones)]])</f>
        <v>8429323</v>
      </c>
      <c r="K663" s="13">
        <v>1096</v>
      </c>
      <c r="L663" s="13">
        <f>IF(Table2[[#This Row],[Annual_Rainfall(mm)]]="",_xlfn.XLOOKUP(Table2[[#This Row],[State]],'pivot tables'!$J$3:$J$32,'pivot tables'!$K$3:$K$32),Table2[[#This Row],[Annual_Rainfall(mm)]])</f>
        <v>1096</v>
      </c>
      <c r="M663" s="13" t="str">
        <f>Table2[[#This Row],[Crop]]&amp;Table2[[#This Row],[State]]</f>
        <v>RiceWest Bengal</v>
      </c>
      <c r="N663" s="13">
        <v>558482085.39999998</v>
      </c>
      <c r="O663" s="13">
        <f>IF(Table2[[#This Row],[Fertilizer(kg)]]="",_xlfn.XLOOKUP(Table2[[#This Row],[crop&amp;state]],'pivot tables'!$O$3:$O$151,'pivot tables'!$P$3:$P$151),Table2[[#This Row],[Fertilizer(kg)]])</f>
        <v>558482085.39999998</v>
      </c>
      <c r="P663" s="13">
        <v>806909.28</v>
      </c>
      <c r="Q663" s="13">
        <f>IF(Table2[[#This Row],[Pesticide(kg)]]="",_xlfn.XLOOKUP(Table2[[#This Row],[crop&amp;state]],'pivot tables'!$O$3:$O$151,'pivot tables'!$Q$3:$Q$151),Table2[[#This Row],[Pesticide(kg)]])</f>
        <v>806909.28</v>
      </c>
      <c r="R663" s="13">
        <v>2.4870000000000001</v>
      </c>
      <c r="S663" s="13">
        <f>IF(Table2[[#This Row],[Yield]]="",IFERROR(Table2[[#This Row],[Production(Tones)]]/Table2[[#This Row],[Area(hectare)]],""),Table2[[#This Row],[Yield]])</f>
        <v>2.4870000000000001</v>
      </c>
      <c r="T663" s="13">
        <v>26.125</v>
      </c>
      <c r="U663" s="13">
        <f>IF(Table2[[#This Row],[Avg_Temperature(°C)]]="",IFERROR((Table2[[#This Row],[Max_Temperature(°C)]]+Table2[[#This Row],[Min_Temperature(°C)]])/2,""),Table2[[#This Row],[Avg_Temperature(°C)]])</f>
        <v>26.125</v>
      </c>
      <c r="V663" s="13">
        <v>35.884999999999998</v>
      </c>
      <c r="W663" s="13">
        <f>IF(Table2[[#This Row],[Max_Temperature(°C)]]="",_xlfn.XLOOKUP(Table2[[#This Row],[State]],'pivot tables'!$T$2:$T$33,'pivot tables'!$V$2:$V$33),Table2[[#This Row],[Max_Temperature(°C)]])</f>
        <v>35.884999999999998</v>
      </c>
      <c r="X663" s="13">
        <v>17.113</v>
      </c>
      <c r="Y663" s="31">
        <f>IF(Table2[[#This Row],[Min_Temperature(°C)]]="",_xlfn.XLOOKUP(Table2[[#This Row],[State]],'pivot tables'!$T$2:$T$33,'pivot tables'!$W$2:$W$33),Table2[[#This Row],[Min_Temperature(°C)]])</f>
        <v>17.113</v>
      </c>
    </row>
    <row r="664" spans="1:25" x14ac:dyDescent="0.3">
      <c r="A664" s="5" t="s">
        <v>18</v>
      </c>
      <c r="B664" s="4">
        <v>2010</v>
      </c>
      <c r="C664" s="5" t="s">
        <v>705</v>
      </c>
      <c r="D664" s="5" t="str">
        <f>PROPER(TRIM(Table2[[#This Row],[Season]]))</f>
        <v>Whole Year</v>
      </c>
      <c r="E664" s="5" t="str">
        <f>IF(Table2[[#This Row],[Season]]="",_xlfn.XLOOKUP(Table2[[#This Row],[State]],'pivot tables'!$F$3:$F$33,'pivot tables'!$G$3:$G$33),Table2[[#This Row],[Season]])</f>
        <v>Whole Year</v>
      </c>
      <c r="F664" s="5" t="s">
        <v>28</v>
      </c>
      <c r="G664" s="16">
        <v>15017</v>
      </c>
      <c r="H664" s="16">
        <f>IF(Table2[[#This Row],[Area(hectare)]]="",IFERROR(Table2[[#This Row],[Production(Tones)]]/Table2[[#This Row],[Yield blanks]],""),Table2[[#This Row],[Area(hectare)]])</f>
        <v>15017</v>
      </c>
      <c r="I664" s="16">
        <v>1134059</v>
      </c>
      <c r="J664" s="16">
        <f>IF(Table2[[#This Row],[Production(Tones)]]="",Table2[[#This Row],[Area Blanks]]*Table2[[#This Row],[Yield]],Table2[[#This Row],[Production(Tones)]])</f>
        <v>1134059</v>
      </c>
      <c r="K664" s="13">
        <v>1096</v>
      </c>
      <c r="L664" s="13">
        <f>IF(Table2[[#This Row],[Annual_Rainfall(mm)]]="",_xlfn.XLOOKUP(Table2[[#This Row],[State]],'pivot tables'!$J$3:$J$32,'pivot tables'!$K$3:$K$32),Table2[[#This Row],[Annual_Rainfall(mm)]])</f>
        <v>1096</v>
      </c>
      <c r="M664" s="13" t="str">
        <f>Table2[[#This Row],[Crop]]&amp;Table2[[#This Row],[State]]</f>
        <v>SugarcaneWest Bengal</v>
      </c>
      <c r="N664" s="13">
        <v>2494473.87</v>
      </c>
      <c r="O664" s="13">
        <f>IF(Table2[[#This Row],[Fertilizer(kg)]]="",_xlfn.XLOOKUP(Table2[[#This Row],[crop&amp;state]],'pivot tables'!$O$3:$O$151,'pivot tables'!$P$3:$P$151),Table2[[#This Row],[Fertilizer(kg)]])</f>
        <v>2494473.87</v>
      </c>
      <c r="P664" s="13">
        <v>3604.08</v>
      </c>
      <c r="Q664" s="13">
        <f>IF(Table2[[#This Row],[Pesticide(kg)]]="",_xlfn.XLOOKUP(Table2[[#This Row],[crop&amp;state]],'pivot tables'!$O$3:$O$151,'pivot tables'!$Q$3:$Q$151),Table2[[#This Row],[Pesticide(kg)]])</f>
        <v>3604.08</v>
      </c>
      <c r="R664" s="13">
        <v>75.263999999999996</v>
      </c>
      <c r="S664" s="13">
        <f>IF(Table2[[#This Row],[Yield]]="",IFERROR(Table2[[#This Row],[Production(Tones)]]/Table2[[#This Row],[Area(hectare)]],""),Table2[[#This Row],[Yield]])</f>
        <v>75.263999999999996</v>
      </c>
      <c r="T664" s="13">
        <v>26.125</v>
      </c>
      <c r="U664" s="13">
        <f>IF(Table2[[#This Row],[Avg_Temperature(°C)]]="",IFERROR((Table2[[#This Row],[Max_Temperature(°C)]]+Table2[[#This Row],[Min_Temperature(°C)]])/2,""),Table2[[#This Row],[Avg_Temperature(°C)]])</f>
        <v>26.125</v>
      </c>
      <c r="V664" s="13">
        <v>35.884999999999998</v>
      </c>
      <c r="W664" s="13">
        <f>IF(Table2[[#This Row],[Max_Temperature(°C)]]="",_xlfn.XLOOKUP(Table2[[#This Row],[State]],'pivot tables'!$T$2:$T$33,'pivot tables'!$V$2:$V$33),Table2[[#This Row],[Max_Temperature(°C)]])</f>
        <v>35.884999999999998</v>
      </c>
      <c r="X664" s="13">
        <v>17.113</v>
      </c>
      <c r="Y664" s="31">
        <f>IF(Table2[[#This Row],[Min_Temperature(°C)]]="",_xlfn.XLOOKUP(Table2[[#This Row],[State]],'pivot tables'!$T$2:$T$33,'pivot tables'!$W$2:$W$33),Table2[[#This Row],[Min_Temperature(°C)]])</f>
        <v>17.113</v>
      </c>
    </row>
    <row r="665" spans="1:25" x14ac:dyDescent="0.3">
      <c r="A665" s="5" t="s">
        <v>31</v>
      </c>
      <c r="B665" s="4">
        <v>2010</v>
      </c>
      <c r="C665" s="5" t="s">
        <v>49</v>
      </c>
      <c r="D665" s="5" t="str">
        <f>PROPER(TRIM(Table2[[#This Row],[Season]]))</f>
        <v>Kharif</v>
      </c>
      <c r="E665" s="5" t="str">
        <f>IF(Table2[[#This Row],[Season]]="",_xlfn.XLOOKUP(Table2[[#This Row],[State]],'pivot tables'!$F$3:$F$33,'pivot tables'!$G$3:$G$33),Table2[[#This Row],[Season]])</f>
        <v>Kharif</v>
      </c>
      <c r="F665" s="5" t="s">
        <v>28</v>
      </c>
      <c r="G665" s="16">
        <v>6555</v>
      </c>
      <c r="H665" s="16">
        <f>IF(Table2[[#This Row],[Area(hectare)]]="",IFERROR(Table2[[#This Row],[Production(Tones)]]/Table2[[#This Row],[Yield blanks]],""),Table2[[#This Row],[Area(hectare)]])</f>
        <v>6555</v>
      </c>
      <c r="I665" s="16"/>
      <c r="J665" s="16">
        <f>IF(Table2[[#This Row],[Production(Tones)]]="",Table2[[#This Row],[Area Blanks]]*Table2[[#This Row],[Yield]],Table2[[#This Row],[Production(Tones)]])</f>
        <v>7748.0099999999993</v>
      </c>
      <c r="K665" s="13">
        <v>1096</v>
      </c>
      <c r="L665" s="13">
        <f>IF(Table2[[#This Row],[Annual_Rainfall(mm)]]="",_xlfn.XLOOKUP(Table2[[#This Row],[State]],'pivot tables'!$J$3:$J$32,'pivot tables'!$K$3:$K$32),Table2[[#This Row],[Annual_Rainfall(mm)]])</f>
        <v>1096</v>
      </c>
      <c r="M665" s="13" t="str">
        <f>Table2[[#This Row],[Crop]]&amp;Table2[[#This Row],[State]]</f>
        <v>SunflowerWest Bengal</v>
      </c>
      <c r="N665" s="13">
        <v>1088851.05</v>
      </c>
      <c r="O665" s="13">
        <f>IF(Table2[[#This Row],[Fertilizer(kg)]]="",_xlfn.XLOOKUP(Table2[[#This Row],[crop&amp;state]],'pivot tables'!$O$3:$O$151,'pivot tables'!$P$3:$P$151),Table2[[#This Row],[Fertilizer(kg)]])</f>
        <v>1088851.05</v>
      </c>
      <c r="P665" s="13">
        <v>1573.2</v>
      </c>
      <c r="Q665" s="13">
        <f>IF(Table2[[#This Row],[Pesticide(kg)]]="",_xlfn.XLOOKUP(Table2[[#This Row],[crop&amp;state]],'pivot tables'!$O$3:$O$151,'pivot tables'!$Q$3:$Q$151),Table2[[#This Row],[Pesticide(kg)]])</f>
        <v>1573.2</v>
      </c>
      <c r="R665" s="13">
        <v>1.1819999999999999</v>
      </c>
      <c r="S665" s="13">
        <f>IF(Table2[[#This Row],[Yield]]="",IFERROR(Table2[[#This Row],[Production(Tones)]]/Table2[[#This Row],[Area(hectare)]],""),Table2[[#This Row],[Yield]])</f>
        <v>1.1819999999999999</v>
      </c>
      <c r="T665" s="13">
        <v>26.125</v>
      </c>
      <c r="U665" s="13">
        <f>IF(Table2[[#This Row],[Avg_Temperature(°C)]]="",IFERROR((Table2[[#This Row],[Max_Temperature(°C)]]+Table2[[#This Row],[Min_Temperature(°C)]])/2,""),Table2[[#This Row],[Avg_Temperature(°C)]])</f>
        <v>26.125</v>
      </c>
      <c r="V665" s="13">
        <v>35.884999999999998</v>
      </c>
      <c r="W665" s="13">
        <f>IF(Table2[[#This Row],[Max_Temperature(°C)]]="",_xlfn.XLOOKUP(Table2[[#This Row],[State]],'pivot tables'!$T$2:$T$33,'pivot tables'!$V$2:$V$33),Table2[[#This Row],[Max_Temperature(°C)]])</f>
        <v>35.884999999999998</v>
      </c>
      <c r="X665" s="13">
        <v>17.113</v>
      </c>
      <c r="Y665" s="31">
        <f>IF(Table2[[#This Row],[Min_Temperature(°C)]]="",_xlfn.XLOOKUP(Table2[[#This Row],[State]],'pivot tables'!$T$2:$T$33,'pivot tables'!$W$2:$W$33),Table2[[#This Row],[Min_Temperature(°C)]])</f>
        <v>17.113</v>
      </c>
    </row>
    <row r="666" spans="1:25" x14ac:dyDescent="0.3">
      <c r="A666" s="5" t="s">
        <v>32</v>
      </c>
      <c r="B666" s="4">
        <v>2010</v>
      </c>
      <c r="C666" s="5" t="s">
        <v>49</v>
      </c>
      <c r="D666" s="5" t="str">
        <f>PROPER(TRIM(Table2[[#This Row],[Season]]))</f>
        <v>Kharif</v>
      </c>
      <c r="E666" s="5" t="str">
        <f>IF(Table2[[#This Row],[Season]]="",_xlfn.XLOOKUP(Table2[[#This Row],[State]],'pivot tables'!$F$3:$F$33,'pivot tables'!$G$3:$G$33),Table2[[#This Row],[Season]])</f>
        <v>Kharif</v>
      </c>
      <c r="F666" s="5" t="s">
        <v>28</v>
      </c>
      <c r="G666" s="16">
        <v>45020</v>
      </c>
      <c r="H666" s="16">
        <f>IF(Table2[[#This Row],[Area(hectare)]]="",IFERROR(Table2[[#This Row],[Production(Tones)]]/Table2[[#This Row],[Yield blanks]],""),Table2[[#This Row],[Area(hectare)]])</f>
        <v>45020</v>
      </c>
      <c r="I666" s="16">
        <v>28462</v>
      </c>
      <c r="J666" s="16">
        <f>IF(Table2[[#This Row],[Production(Tones)]]="",Table2[[#This Row],[Area Blanks]]*Table2[[#This Row],[Yield]],Table2[[#This Row],[Production(Tones)]])</f>
        <v>28462</v>
      </c>
      <c r="K666" s="13">
        <v>1096</v>
      </c>
      <c r="L666" s="13">
        <f>IF(Table2[[#This Row],[Annual_Rainfall(mm)]]="",_xlfn.XLOOKUP(Table2[[#This Row],[State]],'pivot tables'!$J$3:$J$32,'pivot tables'!$K$3:$K$32),Table2[[#This Row],[Annual_Rainfall(mm)]])</f>
        <v>1096</v>
      </c>
      <c r="M666" s="13" t="str">
        <f>Table2[[#This Row],[Crop]]&amp;Table2[[#This Row],[State]]</f>
        <v>UradWest Bengal</v>
      </c>
      <c r="N666" s="13">
        <v>7478272.2000000002</v>
      </c>
      <c r="O666" s="13">
        <f>IF(Table2[[#This Row],[Fertilizer(kg)]]="",_xlfn.XLOOKUP(Table2[[#This Row],[crop&amp;state]],'pivot tables'!$O$3:$O$151,'pivot tables'!$P$3:$P$151),Table2[[#This Row],[Fertilizer(kg)]])</f>
        <v>7478272.2000000002</v>
      </c>
      <c r="P666" s="13">
        <v>10804.8</v>
      </c>
      <c r="Q666" s="13">
        <f>IF(Table2[[#This Row],[Pesticide(kg)]]="",_xlfn.XLOOKUP(Table2[[#This Row],[crop&amp;state]],'pivot tables'!$O$3:$O$151,'pivot tables'!$Q$3:$Q$151),Table2[[#This Row],[Pesticide(kg)]])</f>
        <v>10804.8</v>
      </c>
      <c r="R666" s="13">
        <v>0.47099999999999997</v>
      </c>
      <c r="S666" s="13">
        <f>IF(Table2[[#This Row],[Yield]]="",IFERROR(Table2[[#This Row],[Production(Tones)]]/Table2[[#This Row],[Area(hectare)]],""),Table2[[#This Row],[Yield]])</f>
        <v>0.47099999999999997</v>
      </c>
      <c r="T666" s="13">
        <v>26.125</v>
      </c>
      <c r="U666" s="13">
        <f>IF(Table2[[#This Row],[Avg_Temperature(°C)]]="",IFERROR((Table2[[#This Row],[Max_Temperature(°C)]]+Table2[[#This Row],[Min_Temperature(°C)]])/2,""),Table2[[#This Row],[Avg_Temperature(°C)]])</f>
        <v>26.125</v>
      </c>
      <c r="V666" s="13">
        <v>35.884999999999998</v>
      </c>
      <c r="W666" s="13">
        <f>IF(Table2[[#This Row],[Max_Temperature(°C)]]="",_xlfn.XLOOKUP(Table2[[#This Row],[State]],'pivot tables'!$T$2:$T$33,'pivot tables'!$V$2:$V$33),Table2[[#This Row],[Max_Temperature(°C)]])</f>
        <v>35.884999999999998</v>
      </c>
      <c r="X666" s="13">
        <v>17.113</v>
      </c>
      <c r="Y666" s="31">
        <f>IF(Table2[[#This Row],[Min_Temperature(°C)]]="",_xlfn.XLOOKUP(Table2[[#This Row],[State]],'pivot tables'!$T$2:$T$33,'pivot tables'!$W$2:$W$33),Table2[[#This Row],[Min_Temperature(°C)]])</f>
        <v>17.113</v>
      </c>
    </row>
    <row r="667" spans="1:25" x14ac:dyDescent="0.3">
      <c r="A667" s="5" t="s">
        <v>32</v>
      </c>
      <c r="B667" s="4">
        <v>2010</v>
      </c>
      <c r="C667" s="5" t="s">
        <v>27</v>
      </c>
      <c r="D667" s="5" t="str">
        <f>PROPER(TRIM(Table2[[#This Row],[Season]]))</f>
        <v>Rabi</v>
      </c>
      <c r="E667" s="5" t="str">
        <f>IF(Table2[[#This Row],[Season]]="",_xlfn.XLOOKUP(Table2[[#This Row],[State]],'pivot tables'!$F$3:$F$33,'pivot tables'!$G$3:$G$33),Table2[[#This Row],[Season]])</f>
        <v>Rabi</v>
      </c>
      <c r="F667" s="5" t="s">
        <v>28</v>
      </c>
      <c r="G667" s="16">
        <v>11865</v>
      </c>
      <c r="H667" s="16">
        <f>IF(Table2[[#This Row],[Area(hectare)]]="",IFERROR(Table2[[#This Row],[Production(Tones)]]/Table2[[#This Row],[Yield blanks]],""),Table2[[#This Row],[Area(hectare)]])</f>
        <v>11865</v>
      </c>
      <c r="I667" s="16">
        <v>10661</v>
      </c>
      <c r="J667" s="16">
        <f>IF(Table2[[#This Row],[Production(Tones)]]="",Table2[[#This Row],[Area Blanks]]*Table2[[#This Row],[Yield]],Table2[[#This Row],[Production(Tones)]])</f>
        <v>10661</v>
      </c>
      <c r="K667" s="13">
        <v>1096</v>
      </c>
      <c r="L667" s="13">
        <f>IF(Table2[[#This Row],[Annual_Rainfall(mm)]]="",_xlfn.XLOOKUP(Table2[[#This Row],[State]],'pivot tables'!$J$3:$J$32,'pivot tables'!$K$3:$K$32),Table2[[#This Row],[Annual_Rainfall(mm)]])</f>
        <v>1096</v>
      </c>
      <c r="M667" s="13" t="str">
        <f>Table2[[#This Row],[Crop]]&amp;Table2[[#This Row],[State]]</f>
        <v>UradWest Bengal</v>
      </c>
      <c r="N667" s="13">
        <v>1970895.15</v>
      </c>
      <c r="O667" s="13">
        <f>IF(Table2[[#This Row],[Fertilizer(kg)]]="",_xlfn.XLOOKUP(Table2[[#This Row],[crop&amp;state]],'pivot tables'!$O$3:$O$151,'pivot tables'!$P$3:$P$151),Table2[[#This Row],[Fertilizer(kg)]])</f>
        <v>1970895.15</v>
      </c>
      <c r="P667" s="13">
        <v>2847.6</v>
      </c>
      <c r="Q667" s="13">
        <f>IF(Table2[[#This Row],[Pesticide(kg)]]="",_xlfn.XLOOKUP(Table2[[#This Row],[crop&amp;state]],'pivot tables'!$O$3:$O$151,'pivot tables'!$Q$3:$Q$151),Table2[[#This Row],[Pesticide(kg)]])</f>
        <v>2847.6</v>
      </c>
      <c r="R667" s="13">
        <v>0.75700000000000001</v>
      </c>
      <c r="S667" s="13">
        <f>IF(Table2[[#This Row],[Yield]]="",IFERROR(Table2[[#This Row],[Production(Tones)]]/Table2[[#This Row],[Area(hectare)]],""),Table2[[#This Row],[Yield]])</f>
        <v>0.75700000000000001</v>
      </c>
      <c r="T667" s="13">
        <v>26.125</v>
      </c>
      <c r="U667" s="13">
        <f>IF(Table2[[#This Row],[Avg_Temperature(°C)]]="",IFERROR((Table2[[#This Row],[Max_Temperature(°C)]]+Table2[[#This Row],[Min_Temperature(°C)]])/2,""),Table2[[#This Row],[Avg_Temperature(°C)]])</f>
        <v>26.125</v>
      </c>
      <c r="V667" s="13">
        <v>35.884999999999998</v>
      </c>
      <c r="W667" s="13">
        <f>IF(Table2[[#This Row],[Max_Temperature(°C)]]="",_xlfn.XLOOKUP(Table2[[#This Row],[State]],'pivot tables'!$T$2:$T$33,'pivot tables'!$V$2:$V$33),Table2[[#This Row],[Max_Temperature(°C)]])</f>
        <v>35.884999999999998</v>
      </c>
      <c r="X667" s="13">
        <v>17.113</v>
      </c>
      <c r="Y667" s="31">
        <f>IF(Table2[[#This Row],[Min_Temperature(°C)]]="",_xlfn.XLOOKUP(Table2[[#This Row],[State]],'pivot tables'!$T$2:$T$33,'pivot tables'!$W$2:$W$33),Table2[[#This Row],[Min_Temperature(°C)]])</f>
        <v>17.113</v>
      </c>
    </row>
    <row r="668" spans="1:25" x14ac:dyDescent="0.3">
      <c r="A668" s="5" t="s">
        <v>20</v>
      </c>
      <c r="B668" s="4">
        <v>2010</v>
      </c>
      <c r="C668" s="5" t="s">
        <v>27</v>
      </c>
      <c r="D668" s="5" t="str">
        <f>PROPER(TRIM(Table2[[#This Row],[Season]]))</f>
        <v>Rabi</v>
      </c>
      <c r="E668" s="5" t="str">
        <f>IF(Table2[[#This Row],[Season]]="",_xlfn.XLOOKUP(Table2[[#This Row],[State]],'pivot tables'!$F$3:$F$33,'pivot tables'!$G$3:$G$33),Table2[[#This Row],[Season]])</f>
        <v>Rabi</v>
      </c>
      <c r="F668" s="5" t="s">
        <v>28</v>
      </c>
      <c r="G668" s="16">
        <v>316808</v>
      </c>
      <c r="H668" s="16">
        <f>IF(Table2[[#This Row],[Area(hectare)]]="",IFERROR(Table2[[#This Row],[Production(Tones)]]/Table2[[#This Row],[Yield blanks]],""),Table2[[#This Row],[Area(hectare)]])</f>
        <v>316808</v>
      </c>
      <c r="I668" s="16">
        <v>874415</v>
      </c>
      <c r="J668" s="16">
        <f>IF(Table2[[#This Row],[Production(Tones)]]="",Table2[[#This Row],[Area Blanks]]*Table2[[#This Row],[Yield]],Table2[[#This Row],[Production(Tones)]])</f>
        <v>874415</v>
      </c>
      <c r="K668" s="13">
        <v>1096</v>
      </c>
      <c r="L668" s="13">
        <f>IF(Table2[[#This Row],[Annual_Rainfall(mm)]]="",_xlfn.XLOOKUP(Table2[[#This Row],[State]],'pivot tables'!$J$3:$J$32,'pivot tables'!$K$3:$K$32),Table2[[#This Row],[Annual_Rainfall(mm)]])</f>
        <v>1096</v>
      </c>
      <c r="M668" s="13" t="str">
        <f>Table2[[#This Row],[Crop]]&amp;Table2[[#This Row],[State]]</f>
        <v>WheatWest Bengal</v>
      </c>
      <c r="N668" s="13">
        <v>52624976.880000003</v>
      </c>
      <c r="O668" s="13">
        <f>IF(Table2[[#This Row],[Fertilizer(kg)]]="",_xlfn.XLOOKUP(Table2[[#This Row],[crop&amp;state]],'pivot tables'!$O$3:$O$151,'pivot tables'!$P$3:$P$151),Table2[[#This Row],[Fertilizer(kg)]])</f>
        <v>52624976.880000003</v>
      </c>
      <c r="P668" s="13">
        <v>76033.919999999998</v>
      </c>
      <c r="Q668" s="13">
        <f>IF(Table2[[#This Row],[Pesticide(kg)]]="",_xlfn.XLOOKUP(Table2[[#This Row],[crop&amp;state]],'pivot tables'!$O$3:$O$151,'pivot tables'!$Q$3:$Q$151),Table2[[#This Row],[Pesticide(kg)]])</f>
        <v>76033.919999999998</v>
      </c>
      <c r="R668" s="13">
        <v>2.4969999999999999</v>
      </c>
      <c r="S668" s="13">
        <f>IF(Table2[[#This Row],[Yield]]="",IFERROR(Table2[[#This Row],[Production(Tones)]]/Table2[[#This Row],[Area(hectare)]],""),Table2[[#This Row],[Yield]])</f>
        <v>2.4969999999999999</v>
      </c>
      <c r="T668" s="13">
        <v>26.125</v>
      </c>
      <c r="U668" s="13">
        <f>IF(Table2[[#This Row],[Avg_Temperature(°C)]]="",IFERROR((Table2[[#This Row],[Max_Temperature(°C)]]+Table2[[#This Row],[Min_Temperature(°C)]])/2,""),Table2[[#This Row],[Avg_Temperature(°C)]])</f>
        <v>26.125</v>
      </c>
      <c r="V668" s="13">
        <v>35.884999999999998</v>
      </c>
      <c r="W668" s="13">
        <f>IF(Table2[[#This Row],[Max_Temperature(°C)]]="",_xlfn.XLOOKUP(Table2[[#This Row],[State]],'pivot tables'!$T$2:$T$33,'pivot tables'!$V$2:$V$33),Table2[[#This Row],[Max_Temperature(°C)]])</f>
        <v>35.884999999999998</v>
      </c>
      <c r="X668" s="13">
        <v>17.113</v>
      </c>
      <c r="Y668" s="31">
        <f>IF(Table2[[#This Row],[Min_Temperature(°C)]]="",_xlfn.XLOOKUP(Table2[[#This Row],[State]],'pivot tables'!$T$2:$T$33,'pivot tables'!$W$2:$W$33),Table2[[#This Row],[Min_Temperature(°C)]])</f>
        <v>17.113</v>
      </c>
    </row>
    <row r="669" spans="1:25" x14ac:dyDescent="0.3">
      <c r="A669" s="5" t="s">
        <v>22</v>
      </c>
      <c r="B669" s="4">
        <v>2011</v>
      </c>
      <c r="C669" s="5" t="s">
        <v>49</v>
      </c>
      <c r="D669" s="5" t="str">
        <f>PROPER(TRIM(Table2[[#This Row],[Season]]))</f>
        <v>Kharif</v>
      </c>
      <c r="E669" s="5" t="str">
        <f>IF(Table2[[#This Row],[Season]]="",_xlfn.XLOOKUP(Table2[[#This Row],[State]],'pivot tables'!$F$3:$F$33,'pivot tables'!$G$3:$G$33),Table2[[#This Row],[Season]])</f>
        <v>Kharif</v>
      </c>
      <c r="F669" s="5" t="s">
        <v>243</v>
      </c>
      <c r="G669" s="16">
        <v>7736</v>
      </c>
      <c r="H669" s="16">
        <f>IF(Table2[[#This Row],[Area(hectare)]]="",IFERROR(Table2[[#This Row],[Production(Tones)]]/Table2[[#This Row],[Yield blanks]],""),Table2[[#This Row],[Area(hectare)]])</f>
        <v>7736</v>
      </c>
      <c r="I669" s="16">
        <v>9391</v>
      </c>
      <c r="J669" s="16">
        <f>IF(Table2[[#This Row],[Production(Tones)]]="",Table2[[#This Row],[Area Blanks]]*Table2[[#This Row],[Yield]],Table2[[#This Row],[Production(Tones)]])</f>
        <v>9391</v>
      </c>
      <c r="K669" s="13">
        <v>1097.0999999999999</v>
      </c>
      <c r="L669" s="13">
        <f>IF(Table2[[#This Row],[Annual_Rainfall(mm)]]="",_xlfn.XLOOKUP(Table2[[#This Row],[State]],'pivot tables'!$J$3:$J$32,'pivot tables'!$K$3:$K$32),Table2[[#This Row],[Annual_Rainfall(mm)]])</f>
        <v>1097.0999999999999</v>
      </c>
      <c r="M669" s="13" t="str">
        <f>Table2[[#This Row],[Crop]]&amp;Table2[[#This Row],[State]]</f>
        <v>RagiBihar</v>
      </c>
      <c r="N669" s="13">
        <v>1295934.72</v>
      </c>
      <c r="O669" s="13">
        <f>IF(Table2[[#This Row],[Fertilizer(kg)]]="",_xlfn.XLOOKUP(Table2[[#This Row],[crop&amp;state]],'pivot tables'!$O$3:$O$151,'pivot tables'!$P$3:$P$151),Table2[[#This Row],[Fertilizer(kg)]])</f>
        <v>1295934.72</v>
      </c>
      <c r="P669" s="13">
        <v>2552.88</v>
      </c>
      <c r="Q669" s="13">
        <f>IF(Table2[[#This Row],[Pesticide(kg)]]="",_xlfn.XLOOKUP(Table2[[#This Row],[crop&amp;state]],'pivot tables'!$O$3:$O$151,'pivot tables'!$Q$3:$Q$151),Table2[[#This Row],[Pesticide(kg)]])</f>
        <v>2552.88</v>
      </c>
      <c r="R669" s="13">
        <v>1.375</v>
      </c>
      <c r="S669" s="13">
        <f>IF(Table2[[#This Row],[Yield]]="",IFERROR(Table2[[#This Row],[Production(Tones)]]/Table2[[#This Row],[Area(hectare)]],""),Table2[[#This Row],[Yield]])</f>
        <v>1.375</v>
      </c>
      <c r="T669" s="13">
        <v>25.841000000000001</v>
      </c>
      <c r="U669" s="13">
        <f>IF(Table2[[#This Row],[Avg_Temperature(°C)]]="",IFERROR((Table2[[#This Row],[Max_Temperature(°C)]]+Table2[[#This Row],[Min_Temperature(°C)]])/2,""),Table2[[#This Row],[Avg_Temperature(°C)]])</f>
        <v>25.841000000000001</v>
      </c>
      <c r="V669" s="13">
        <v>36.225000000000001</v>
      </c>
      <c r="W669" s="13">
        <f>IF(Table2[[#This Row],[Max_Temperature(°C)]]="",_xlfn.XLOOKUP(Table2[[#This Row],[State]],'pivot tables'!$T$2:$T$33,'pivot tables'!$V$2:$V$33),Table2[[#This Row],[Max_Temperature(°C)]])</f>
        <v>36.225000000000001</v>
      </c>
      <c r="X669" s="13">
        <v>15.51</v>
      </c>
      <c r="Y669" s="31">
        <f>IF(Table2[[#This Row],[Min_Temperature(°C)]]="",_xlfn.XLOOKUP(Table2[[#This Row],[State]],'pivot tables'!$T$2:$T$33,'pivot tables'!$W$2:$W$33),Table2[[#This Row],[Min_Temperature(°C)]])</f>
        <v>15.51</v>
      </c>
    </row>
    <row r="670" spans="1:25" x14ac:dyDescent="0.3">
      <c r="A670" s="5" t="s">
        <v>13</v>
      </c>
      <c r="B670" s="4">
        <v>2011</v>
      </c>
      <c r="C670" s="5" t="s">
        <v>176</v>
      </c>
      <c r="D670" s="5" t="str">
        <f>PROPER(TRIM(Table2[[#This Row],[Season]]))</f>
        <v>Autumn</v>
      </c>
      <c r="E670" s="5" t="str">
        <f>IF(Table2[[#This Row],[Season]]="",_xlfn.XLOOKUP(Table2[[#This Row],[State]],'pivot tables'!$F$3:$F$33,'pivot tables'!$G$3:$G$33),Table2[[#This Row],[Season]])</f>
        <v>Autumn</v>
      </c>
      <c r="F670" s="5" t="s">
        <v>243</v>
      </c>
      <c r="G670" s="16">
        <v>570397</v>
      </c>
      <c r="H670" s="16">
        <f>IF(Table2[[#This Row],[Area(hectare)]]="",IFERROR(Table2[[#This Row],[Production(Tones)]]/Table2[[#This Row],[Yield blanks]],""),Table2[[#This Row],[Area(hectare)]])</f>
        <v>570397</v>
      </c>
      <c r="I670" s="16">
        <v>914228</v>
      </c>
      <c r="J670" s="16">
        <f>IF(Table2[[#This Row],[Production(Tones)]]="",Table2[[#This Row],[Area Blanks]]*Table2[[#This Row],[Yield]],Table2[[#This Row],[Production(Tones)]])</f>
        <v>914228</v>
      </c>
      <c r="K670" s="13">
        <v>1097.0999999999999</v>
      </c>
      <c r="L670" s="13">
        <f>IF(Table2[[#This Row],[Annual_Rainfall(mm)]]="",_xlfn.XLOOKUP(Table2[[#This Row],[State]],'pivot tables'!$J$3:$J$32,'pivot tables'!$K$3:$K$32),Table2[[#This Row],[Annual_Rainfall(mm)]])</f>
        <v>1097.0999999999999</v>
      </c>
      <c r="M670" s="13" t="str">
        <f>Table2[[#This Row],[Crop]]&amp;Table2[[#This Row],[State]]</f>
        <v>RiceBihar</v>
      </c>
      <c r="N670" s="13">
        <v>95552905.439999998</v>
      </c>
      <c r="O670" s="13">
        <f>IF(Table2[[#This Row],[Fertilizer(kg)]]="",_xlfn.XLOOKUP(Table2[[#This Row],[crop&amp;state]],'pivot tables'!$O$3:$O$151,'pivot tables'!$P$3:$P$151),Table2[[#This Row],[Fertilizer(kg)]])</f>
        <v>95552905.439999998</v>
      </c>
      <c r="P670" s="13">
        <v>188231.01</v>
      </c>
      <c r="Q670" s="13">
        <f>IF(Table2[[#This Row],[Pesticide(kg)]]="",_xlfn.XLOOKUP(Table2[[#This Row],[crop&amp;state]],'pivot tables'!$O$3:$O$151,'pivot tables'!$Q$3:$Q$151),Table2[[#This Row],[Pesticide(kg)]])</f>
        <v>188231.01</v>
      </c>
      <c r="R670" s="13">
        <v>1.5469999999999999</v>
      </c>
      <c r="S670" s="13">
        <f>IF(Table2[[#This Row],[Yield]]="",IFERROR(Table2[[#This Row],[Production(Tones)]]/Table2[[#This Row],[Area(hectare)]],""),Table2[[#This Row],[Yield]])</f>
        <v>1.5469999999999999</v>
      </c>
      <c r="T670" s="13">
        <v>25.841000000000001</v>
      </c>
      <c r="U670" s="13">
        <f>IF(Table2[[#This Row],[Avg_Temperature(°C)]]="",IFERROR((Table2[[#This Row],[Max_Temperature(°C)]]+Table2[[#This Row],[Min_Temperature(°C)]])/2,""),Table2[[#This Row],[Avg_Temperature(°C)]])</f>
        <v>25.841000000000001</v>
      </c>
      <c r="V670" s="13">
        <v>36.225000000000001</v>
      </c>
      <c r="W670" s="13">
        <f>IF(Table2[[#This Row],[Max_Temperature(°C)]]="",_xlfn.XLOOKUP(Table2[[#This Row],[State]],'pivot tables'!$T$2:$T$33,'pivot tables'!$V$2:$V$33),Table2[[#This Row],[Max_Temperature(°C)]])</f>
        <v>36.225000000000001</v>
      </c>
      <c r="X670" s="13">
        <v>15.51</v>
      </c>
      <c r="Y670" s="31">
        <f>IF(Table2[[#This Row],[Min_Temperature(°C)]]="",_xlfn.XLOOKUP(Table2[[#This Row],[State]],'pivot tables'!$T$2:$T$33,'pivot tables'!$W$2:$W$33),Table2[[#This Row],[Min_Temperature(°C)]])</f>
        <v>15.51</v>
      </c>
    </row>
    <row r="671" spans="1:25" x14ac:dyDescent="0.3">
      <c r="A671" s="5" t="s">
        <v>13</v>
      </c>
      <c r="B671" s="4">
        <v>2011</v>
      </c>
      <c r="C671" s="5" t="s">
        <v>120</v>
      </c>
      <c r="D671" s="5" t="str">
        <f>PROPER(TRIM(Table2[[#This Row],[Season]]))</f>
        <v>Summer</v>
      </c>
      <c r="E671" s="5" t="str">
        <f>IF(Table2[[#This Row],[Season]]="",_xlfn.XLOOKUP(Table2[[#This Row],[State]],'pivot tables'!$F$3:$F$33,'pivot tables'!$G$3:$G$33),Table2[[#This Row],[Season]])</f>
        <v>Summer</v>
      </c>
      <c r="F671" s="5" t="s">
        <v>243</v>
      </c>
      <c r="G671" s="16">
        <v>96160</v>
      </c>
      <c r="H671" s="16">
        <f>IF(Table2[[#This Row],[Area(hectare)]]="",IFERROR(Table2[[#This Row],[Production(Tones)]]/Table2[[#This Row],[Yield blanks]],""),Table2[[#This Row],[Area(hectare)]])</f>
        <v>96160</v>
      </c>
      <c r="I671" s="16">
        <v>182628</v>
      </c>
      <c r="J671" s="16">
        <f>IF(Table2[[#This Row],[Production(Tones)]]="",Table2[[#This Row],[Area Blanks]]*Table2[[#This Row],[Yield]],Table2[[#This Row],[Production(Tones)]])</f>
        <v>182628</v>
      </c>
      <c r="K671" s="13">
        <v>1097.0999999999999</v>
      </c>
      <c r="L671" s="13">
        <f>IF(Table2[[#This Row],[Annual_Rainfall(mm)]]="",_xlfn.XLOOKUP(Table2[[#This Row],[State]],'pivot tables'!$J$3:$J$32,'pivot tables'!$K$3:$K$32),Table2[[#This Row],[Annual_Rainfall(mm)]])</f>
        <v>1097.0999999999999</v>
      </c>
      <c r="M671" s="13" t="str">
        <f>Table2[[#This Row],[Crop]]&amp;Table2[[#This Row],[State]]</f>
        <v>RiceBihar</v>
      </c>
      <c r="N671" s="13">
        <v>16108723.199999999</v>
      </c>
      <c r="O671" s="13">
        <f>IF(Table2[[#This Row],[Fertilizer(kg)]]="",_xlfn.XLOOKUP(Table2[[#This Row],[crop&amp;state]],'pivot tables'!$O$3:$O$151,'pivot tables'!$P$3:$P$151),Table2[[#This Row],[Fertilizer(kg)]])</f>
        <v>16108723.199999999</v>
      </c>
      <c r="P671" s="13">
        <v>31732.799999999999</v>
      </c>
      <c r="Q671" s="13">
        <f>IF(Table2[[#This Row],[Pesticide(kg)]]="",_xlfn.XLOOKUP(Table2[[#This Row],[crop&amp;state]],'pivot tables'!$O$3:$O$151,'pivot tables'!$Q$3:$Q$151),Table2[[#This Row],[Pesticide(kg)]])</f>
        <v>31732.799999999999</v>
      </c>
      <c r="R671" s="13">
        <v>1.736</v>
      </c>
      <c r="S671" s="13">
        <f>IF(Table2[[#This Row],[Yield]]="",IFERROR(Table2[[#This Row],[Production(Tones)]]/Table2[[#This Row],[Area(hectare)]],""),Table2[[#This Row],[Yield]])</f>
        <v>1.736</v>
      </c>
      <c r="T671" s="13">
        <v>25.841000000000001</v>
      </c>
      <c r="U671" s="13">
        <f>IF(Table2[[#This Row],[Avg_Temperature(°C)]]="",IFERROR((Table2[[#This Row],[Max_Temperature(°C)]]+Table2[[#This Row],[Min_Temperature(°C)]])/2,""),Table2[[#This Row],[Avg_Temperature(°C)]])</f>
        <v>25.841000000000001</v>
      </c>
      <c r="V671" s="13">
        <v>36.225000000000001</v>
      </c>
      <c r="W671" s="13">
        <f>IF(Table2[[#This Row],[Max_Temperature(°C)]]="",_xlfn.XLOOKUP(Table2[[#This Row],[State]],'pivot tables'!$T$2:$T$33,'pivot tables'!$V$2:$V$33),Table2[[#This Row],[Max_Temperature(°C)]])</f>
        <v>36.225000000000001</v>
      </c>
      <c r="X671" s="13">
        <v>15.51</v>
      </c>
      <c r="Y671" s="31">
        <f>IF(Table2[[#This Row],[Min_Temperature(°C)]]="",_xlfn.XLOOKUP(Table2[[#This Row],[State]],'pivot tables'!$T$2:$T$33,'pivot tables'!$W$2:$W$33),Table2[[#This Row],[Min_Temperature(°C)]])</f>
        <v>15.51</v>
      </c>
    </row>
    <row r="672" spans="1:25" x14ac:dyDescent="0.3">
      <c r="A672" s="5" t="s">
        <v>13</v>
      </c>
      <c r="B672" s="4">
        <v>2011</v>
      </c>
      <c r="C672" s="5" t="s">
        <v>324</v>
      </c>
      <c r="D672" s="5" t="str">
        <f>PROPER(TRIM(Table2[[#This Row],[Season]]))</f>
        <v>Winter</v>
      </c>
      <c r="E672" s="5" t="str">
        <f>IF(Table2[[#This Row],[Season]]="",_xlfn.XLOOKUP(Table2[[#This Row],[State]],'pivot tables'!$F$3:$F$33,'pivot tables'!$G$3:$G$33),Table2[[#This Row],[Season]])</f>
        <v>Winter</v>
      </c>
      <c r="F672" s="5" t="s">
        <v>243</v>
      </c>
      <c r="G672" s="16">
        <v>2684379</v>
      </c>
      <c r="H672" s="16">
        <f>IF(Table2[[#This Row],[Area(hectare)]]="",IFERROR(Table2[[#This Row],[Production(Tones)]]/Table2[[#This Row],[Yield blanks]],""),Table2[[#This Row],[Area(hectare)]])</f>
        <v>2684379</v>
      </c>
      <c r="I672" s="16">
        <v>7141115</v>
      </c>
      <c r="J672" s="16">
        <f>IF(Table2[[#This Row],[Production(Tones)]]="",Table2[[#This Row],[Area Blanks]]*Table2[[#This Row],[Yield]],Table2[[#This Row],[Production(Tones)]])</f>
        <v>7141115</v>
      </c>
      <c r="K672" s="13">
        <v>1097.0999999999999</v>
      </c>
      <c r="L672" s="13">
        <f>IF(Table2[[#This Row],[Annual_Rainfall(mm)]]="",_xlfn.XLOOKUP(Table2[[#This Row],[State]],'pivot tables'!$J$3:$J$32,'pivot tables'!$K$3:$K$32),Table2[[#This Row],[Annual_Rainfall(mm)]])</f>
        <v>1097.0999999999999</v>
      </c>
      <c r="M672" s="13" t="str">
        <f>Table2[[#This Row],[Crop]]&amp;Table2[[#This Row],[State]]</f>
        <v>RiceBihar</v>
      </c>
      <c r="N672" s="13">
        <v>449687170.10000002</v>
      </c>
      <c r="O672" s="13">
        <f>IF(Table2[[#This Row],[Fertilizer(kg)]]="",_xlfn.XLOOKUP(Table2[[#This Row],[crop&amp;state]],'pivot tables'!$O$3:$O$151,'pivot tables'!$P$3:$P$151),Table2[[#This Row],[Fertilizer(kg)]])</f>
        <v>449687170.10000002</v>
      </c>
      <c r="P672" s="13">
        <v>885845.07</v>
      </c>
      <c r="Q672" s="13">
        <f>IF(Table2[[#This Row],[Pesticide(kg)]]="",_xlfn.XLOOKUP(Table2[[#This Row],[crop&amp;state]],'pivot tables'!$O$3:$O$151,'pivot tables'!$Q$3:$Q$151),Table2[[#This Row],[Pesticide(kg)]])</f>
        <v>885845.07</v>
      </c>
      <c r="R672" s="13">
        <v>2.492</v>
      </c>
      <c r="S672" s="13">
        <f>IF(Table2[[#This Row],[Yield]]="",IFERROR(Table2[[#This Row],[Production(Tones)]]/Table2[[#This Row],[Area(hectare)]],""),Table2[[#This Row],[Yield]])</f>
        <v>2.492</v>
      </c>
      <c r="T672" s="13">
        <v>25.841000000000001</v>
      </c>
      <c r="U672" s="13">
        <f>IF(Table2[[#This Row],[Avg_Temperature(°C)]]="",IFERROR((Table2[[#This Row],[Max_Temperature(°C)]]+Table2[[#This Row],[Min_Temperature(°C)]])/2,""),Table2[[#This Row],[Avg_Temperature(°C)]])</f>
        <v>25.841000000000001</v>
      </c>
      <c r="V672" s="13">
        <v>36.225000000000001</v>
      </c>
      <c r="W672" s="13">
        <f>IF(Table2[[#This Row],[Max_Temperature(°C)]]="",_xlfn.XLOOKUP(Table2[[#This Row],[State]],'pivot tables'!$T$2:$T$33,'pivot tables'!$V$2:$V$33),Table2[[#This Row],[Max_Temperature(°C)]])</f>
        <v>36.225000000000001</v>
      </c>
      <c r="X672" s="13">
        <v>15.51</v>
      </c>
      <c r="Y672" s="31">
        <f>IF(Table2[[#This Row],[Min_Temperature(°C)]]="",_xlfn.XLOOKUP(Table2[[#This Row],[State]],'pivot tables'!$T$2:$T$33,'pivot tables'!$W$2:$W$33),Table2[[#This Row],[Min_Temperature(°C)]])</f>
        <v>15.51</v>
      </c>
    </row>
    <row r="673" spans="1:25" x14ac:dyDescent="0.3">
      <c r="A673" s="5" t="s">
        <v>31</v>
      </c>
      <c r="B673" s="4">
        <v>2011</v>
      </c>
      <c r="C673" s="5" t="s">
        <v>27</v>
      </c>
      <c r="D673" s="5" t="str">
        <f>PROPER(TRIM(Table2[[#This Row],[Season]]))</f>
        <v>Rabi</v>
      </c>
      <c r="E673" s="5" t="str">
        <f>IF(Table2[[#This Row],[Season]]="",_xlfn.XLOOKUP(Table2[[#This Row],[State]],'pivot tables'!$F$3:$F$33,'pivot tables'!$G$3:$G$33),Table2[[#This Row],[Season]])</f>
        <v>Rabi</v>
      </c>
      <c r="F673" s="5" t="s">
        <v>243</v>
      </c>
      <c r="G673" s="16">
        <v>15914</v>
      </c>
      <c r="H673" s="16">
        <f>IF(Table2[[#This Row],[Area(hectare)]]="",IFERROR(Table2[[#This Row],[Production(Tones)]]/Table2[[#This Row],[Yield blanks]],""),Table2[[#This Row],[Area(hectare)]])</f>
        <v>15914</v>
      </c>
      <c r="I673" s="16">
        <v>22871</v>
      </c>
      <c r="J673" s="16">
        <f>IF(Table2[[#This Row],[Production(Tones)]]="",Table2[[#This Row],[Area Blanks]]*Table2[[#This Row],[Yield]],Table2[[#This Row],[Production(Tones)]])</f>
        <v>22871</v>
      </c>
      <c r="K673" s="13">
        <v>1097.0999999999999</v>
      </c>
      <c r="L673" s="13">
        <f>IF(Table2[[#This Row],[Annual_Rainfall(mm)]]="",_xlfn.XLOOKUP(Table2[[#This Row],[State]],'pivot tables'!$J$3:$J$32,'pivot tables'!$K$3:$K$32),Table2[[#This Row],[Annual_Rainfall(mm)]])</f>
        <v>1097.0999999999999</v>
      </c>
      <c r="M673" s="13" t="str">
        <f>Table2[[#This Row],[Crop]]&amp;Table2[[#This Row],[State]]</f>
        <v>SunflowerBihar</v>
      </c>
      <c r="N673" s="13">
        <v>2665913.2799999998</v>
      </c>
      <c r="O673" s="13">
        <f>IF(Table2[[#This Row],[Fertilizer(kg)]]="",_xlfn.XLOOKUP(Table2[[#This Row],[crop&amp;state]],'pivot tables'!$O$3:$O$151,'pivot tables'!$P$3:$P$151),Table2[[#This Row],[Fertilizer(kg)]])</f>
        <v>2665913.2799999998</v>
      </c>
      <c r="P673" s="13">
        <v>5251.62</v>
      </c>
      <c r="Q673" s="13">
        <f>IF(Table2[[#This Row],[Pesticide(kg)]]="",_xlfn.XLOOKUP(Table2[[#This Row],[crop&amp;state]],'pivot tables'!$O$3:$O$151,'pivot tables'!$Q$3:$Q$151),Table2[[#This Row],[Pesticide(kg)]])</f>
        <v>5251.62</v>
      </c>
      <c r="R673" s="13">
        <v>1.4159999999999999</v>
      </c>
      <c r="S673" s="13">
        <f>IF(Table2[[#This Row],[Yield]]="",IFERROR(Table2[[#This Row],[Production(Tones)]]/Table2[[#This Row],[Area(hectare)]],""),Table2[[#This Row],[Yield]])</f>
        <v>1.4159999999999999</v>
      </c>
      <c r="T673" s="13">
        <v>25.841000000000001</v>
      </c>
      <c r="U673" s="13">
        <f>IF(Table2[[#This Row],[Avg_Temperature(°C)]]="",IFERROR((Table2[[#This Row],[Max_Temperature(°C)]]+Table2[[#This Row],[Min_Temperature(°C)]])/2,""),Table2[[#This Row],[Avg_Temperature(°C)]])</f>
        <v>25.841000000000001</v>
      </c>
      <c r="V673" s="13">
        <v>36.225000000000001</v>
      </c>
      <c r="W673" s="13">
        <f>IF(Table2[[#This Row],[Max_Temperature(°C)]]="",_xlfn.XLOOKUP(Table2[[#This Row],[State]],'pivot tables'!$T$2:$T$33,'pivot tables'!$V$2:$V$33),Table2[[#This Row],[Max_Temperature(°C)]])</f>
        <v>36.225000000000001</v>
      </c>
      <c r="X673" s="13">
        <v>15.51</v>
      </c>
      <c r="Y673" s="31">
        <f>IF(Table2[[#This Row],[Min_Temperature(°C)]]="",_xlfn.XLOOKUP(Table2[[#This Row],[State]],'pivot tables'!$T$2:$T$33,'pivot tables'!$W$2:$W$33),Table2[[#This Row],[Min_Temperature(°C)]])</f>
        <v>15.51</v>
      </c>
    </row>
    <row r="674" spans="1:25" x14ac:dyDescent="0.3">
      <c r="A674" s="5" t="s">
        <v>32</v>
      </c>
      <c r="B674" s="4">
        <v>2011</v>
      </c>
      <c r="C674" s="5" t="s">
        <v>49</v>
      </c>
      <c r="D674" s="5" t="str">
        <f>PROPER(TRIM(Table2[[#This Row],[Season]]))</f>
        <v>Kharif</v>
      </c>
      <c r="E674" s="5" t="str">
        <f>IF(Table2[[#This Row],[Season]]="",_xlfn.XLOOKUP(Table2[[#This Row],[State]],'pivot tables'!$F$3:$F$33,'pivot tables'!$G$3:$G$33),Table2[[#This Row],[Season]])</f>
        <v>Kharif</v>
      </c>
      <c r="F674" s="5" t="s">
        <v>243</v>
      </c>
      <c r="G674" s="16">
        <v>13704</v>
      </c>
      <c r="H674" s="16">
        <f>IF(Table2[[#This Row],[Area(hectare)]]="",IFERROR(Table2[[#This Row],[Production(Tones)]]/Table2[[#This Row],[Yield blanks]],""),Table2[[#This Row],[Area(hectare)]])</f>
        <v>13704</v>
      </c>
      <c r="I674" s="16">
        <v>11867</v>
      </c>
      <c r="J674" s="16">
        <f>IF(Table2[[#This Row],[Production(Tones)]]="",Table2[[#This Row],[Area Blanks]]*Table2[[#This Row],[Yield]],Table2[[#This Row],[Production(Tones)]])</f>
        <v>11867</v>
      </c>
      <c r="K674" s="13">
        <v>1097.0999999999999</v>
      </c>
      <c r="L674" s="13">
        <f>IF(Table2[[#This Row],[Annual_Rainfall(mm)]]="",_xlfn.XLOOKUP(Table2[[#This Row],[State]],'pivot tables'!$J$3:$J$32,'pivot tables'!$K$3:$K$32),Table2[[#This Row],[Annual_Rainfall(mm)]])</f>
        <v>1097.0999999999999</v>
      </c>
      <c r="M674" s="13" t="str">
        <f>Table2[[#This Row],[Crop]]&amp;Table2[[#This Row],[State]]</f>
        <v>UradBihar</v>
      </c>
      <c r="N674" s="13">
        <v>2295694.08</v>
      </c>
      <c r="O674" s="13">
        <f>IF(Table2[[#This Row],[Fertilizer(kg)]]="",_xlfn.XLOOKUP(Table2[[#This Row],[crop&amp;state]],'pivot tables'!$O$3:$O$151,'pivot tables'!$P$3:$P$151),Table2[[#This Row],[Fertilizer(kg)]])</f>
        <v>2295694.08</v>
      </c>
      <c r="P674" s="13">
        <v>4522.32</v>
      </c>
      <c r="Q674" s="13">
        <f>IF(Table2[[#This Row],[Pesticide(kg)]]="",_xlfn.XLOOKUP(Table2[[#This Row],[crop&amp;state]],'pivot tables'!$O$3:$O$151,'pivot tables'!$Q$3:$Q$151),Table2[[#This Row],[Pesticide(kg)]])</f>
        <v>4522.32</v>
      </c>
      <c r="R674" s="13">
        <v>0.9</v>
      </c>
      <c r="S674" s="13">
        <f>IF(Table2[[#This Row],[Yield]]="",IFERROR(Table2[[#This Row],[Production(Tones)]]/Table2[[#This Row],[Area(hectare)]],""),Table2[[#This Row],[Yield]])</f>
        <v>0.9</v>
      </c>
      <c r="T674" s="13">
        <v>25.841000000000001</v>
      </c>
      <c r="U674" s="13">
        <f>IF(Table2[[#This Row],[Avg_Temperature(°C)]]="",IFERROR((Table2[[#This Row],[Max_Temperature(°C)]]+Table2[[#This Row],[Min_Temperature(°C)]])/2,""),Table2[[#This Row],[Avg_Temperature(°C)]])</f>
        <v>25.841000000000001</v>
      </c>
      <c r="V674" s="13">
        <v>36.225000000000001</v>
      </c>
      <c r="W674" s="13">
        <f>IF(Table2[[#This Row],[Max_Temperature(°C)]]="",_xlfn.XLOOKUP(Table2[[#This Row],[State]],'pivot tables'!$T$2:$T$33,'pivot tables'!$V$2:$V$33),Table2[[#This Row],[Max_Temperature(°C)]])</f>
        <v>36.225000000000001</v>
      </c>
      <c r="X674" s="13">
        <v>15.51</v>
      </c>
      <c r="Y674" s="31">
        <f>IF(Table2[[#This Row],[Min_Temperature(°C)]]="",_xlfn.XLOOKUP(Table2[[#This Row],[State]],'pivot tables'!$T$2:$T$33,'pivot tables'!$W$2:$W$33),Table2[[#This Row],[Min_Temperature(°C)]])</f>
        <v>15.51</v>
      </c>
    </row>
    <row r="675" spans="1:25" x14ac:dyDescent="0.3">
      <c r="A675" s="5" t="s">
        <v>20</v>
      </c>
      <c r="B675" s="4">
        <v>2011</v>
      </c>
      <c r="C675" s="5" t="s">
        <v>27</v>
      </c>
      <c r="D675" s="5" t="str">
        <f>PROPER(TRIM(Table2[[#This Row],[Season]]))</f>
        <v>Rabi</v>
      </c>
      <c r="E675" s="5" t="str">
        <f>IF(Table2[[#This Row],[Season]]="",_xlfn.XLOOKUP(Table2[[#This Row],[State]],'pivot tables'!$F$3:$F$33,'pivot tables'!$G$3:$G$33),Table2[[#This Row],[Season]])</f>
        <v>Rabi</v>
      </c>
      <c r="F675" s="5" t="s">
        <v>243</v>
      </c>
      <c r="G675" s="16">
        <v>2141892</v>
      </c>
      <c r="H675" s="16">
        <f>IF(Table2[[#This Row],[Area(hectare)]]="",IFERROR(Table2[[#This Row],[Production(Tones)]]/Table2[[#This Row],[Yield blanks]],""),Table2[[#This Row],[Area(hectare)]])</f>
        <v>2141892</v>
      </c>
      <c r="I675" s="16">
        <v>6530955</v>
      </c>
      <c r="J675" s="16">
        <f>IF(Table2[[#This Row],[Production(Tones)]]="",Table2[[#This Row],[Area Blanks]]*Table2[[#This Row],[Yield]],Table2[[#This Row],[Production(Tones)]])</f>
        <v>6530955</v>
      </c>
      <c r="K675" s="13">
        <v>1097.0999999999999</v>
      </c>
      <c r="L675" s="13">
        <f>IF(Table2[[#This Row],[Annual_Rainfall(mm)]]="",_xlfn.XLOOKUP(Table2[[#This Row],[State]],'pivot tables'!$J$3:$J$32,'pivot tables'!$K$3:$K$32),Table2[[#This Row],[Annual_Rainfall(mm)]])</f>
        <v>1097.0999999999999</v>
      </c>
      <c r="M675" s="13" t="str">
        <f>Table2[[#This Row],[Crop]]&amp;Table2[[#This Row],[State]]</f>
        <v>WheatBihar</v>
      </c>
      <c r="N675" s="13">
        <v>358809747.80000001</v>
      </c>
      <c r="O675" s="13">
        <f>IF(Table2[[#This Row],[Fertilizer(kg)]]="",_xlfn.XLOOKUP(Table2[[#This Row],[crop&amp;state]],'pivot tables'!$O$3:$O$151,'pivot tables'!$P$3:$P$151),Table2[[#This Row],[Fertilizer(kg)]])</f>
        <v>358809747.80000001</v>
      </c>
      <c r="P675" s="13">
        <v>706824.36</v>
      </c>
      <c r="Q675" s="13">
        <f>IF(Table2[[#This Row],[Pesticide(kg)]]="",_xlfn.XLOOKUP(Table2[[#This Row],[crop&amp;state]],'pivot tables'!$O$3:$O$151,'pivot tables'!$Q$3:$Q$151),Table2[[#This Row],[Pesticide(kg)]])</f>
        <v>706824.36</v>
      </c>
      <c r="R675" s="13">
        <v>3.0289999999999999</v>
      </c>
      <c r="S675" s="13">
        <f>IF(Table2[[#This Row],[Yield]]="",IFERROR(Table2[[#This Row],[Production(Tones)]]/Table2[[#This Row],[Area(hectare)]],""),Table2[[#This Row],[Yield]])</f>
        <v>3.0289999999999999</v>
      </c>
      <c r="T675" s="13">
        <v>25.841000000000001</v>
      </c>
      <c r="U675" s="13">
        <f>IF(Table2[[#This Row],[Avg_Temperature(°C)]]="",IFERROR((Table2[[#This Row],[Max_Temperature(°C)]]+Table2[[#This Row],[Min_Temperature(°C)]])/2,""),Table2[[#This Row],[Avg_Temperature(°C)]])</f>
        <v>25.841000000000001</v>
      </c>
      <c r="V675" s="13">
        <v>36.225000000000001</v>
      </c>
      <c r="W675" s="13">
        <f>IF(Table2[[#This Row],[Max_Temperature(°C)]]="",_xlfn.XLOOKUP(Table2[[#This Row],[State]],'pivot tables'!$T$2:$T$33,'pivot tables'!$V$2:$V$33),Table2[[#This Row],[Max_Temperature(°C)]])</f>
        <v>36.225000000000001</v>
      </c>
      <c r="X675" s="13">
        <v>15.51</v>
      </c>
      <c r="Y675" s="31">
        <f>IF(Table2[[#This Row],[Min_Temperature(°C)]]="",_xlfn.XLOOKUP(Table2[[#This Row],[State]],'pivot tables'!$T$2:$T$33,'pivot tables'!$W$2:$W$33),Table2[[#This Row],[Min_Temperature(°C)]])</f>
        <v>15.51</v>
      </c>
    </row>
    <row r="676" spans="1:25" x14ac:dyDescent="0.3">
      <c r="A676" s="5" t="s">
        <v>22</v>
      </c>
      <c r="B676" s="4">
        <v>2011</v>
      </c>
      <c r="C676" s="5" t="s">
        <v>49</v>
      </c>
      <c r="D676" s="5" t="str">
        <f>PROPER(TRIM(Table2[[#This Row],[Season]]))</f>
        <v>Kharif</v>
      </c>
      <c r="E676" s="5" t="str">
        <f>IF(Table2[[#This Row],[Season]]="",_xlfn.XLOOKUP(Table2[[#This Row],[State]],'pivot tables'!$F$3:$F$33,'pivot tables'!$G$3:$G$33),Table2[[#This Row],[Season]])</f>
        <v>Kharif</v>
      </c>
      <c r="F676" s="5" t="s">
        <v>282</v>
      </c>
      <c r="G676" s="16">
        <v>8144</v>
      </c>
      <c r="H676" s="16">
        <f>IF(Table2[[#This Row],[Area(hectare)]]="",IFERROR(Table2[[#This Row],[Production(Tones)]]/Table2[[#This Row],[Yield blanks]],""),Table2[[#This Row],[Area(hectare)]])</f>
        <v>8144</v>
      </c>
      <c r="I676" s="16">
        <v>2053</v>
      </c>
      <c r="J676" s="16">
        <f>IF(Table2[[#This Row],[Production(Tones)]]="",Table2[[#This Row],[Area Blanks]]*Table2[[#This Row],[Yield]],Table2[[#This Row],[Production(Tones)]])</f>
        <v>2053</v>
      </c>
      <c r="K676" s="13">
        <v>1302.7</v>
      </c>
      <c r="L676" s="13">
        <f>IF(Table2[[#This Row],[Annual_Rainfall(mm)]]="",_xlfn.XLOOKUP(Table2[[#This Row],[State]],'pivot tables'!$J$3:$J$32,'pivot tables'!$K$3:$K$32),Table2[[#This Row],[Annual_Rainfall(mm)]])</f>
        <v>1302.7</v>
      </c>
      <c r="M676" s="13" t="str">
        <f>Table2[[#This Row],[Crop]]&amp;Table2[[#This Row],[State]]</f>
        <v>RagiChhattisgarh</v>
      </c>
      <c r="N676" s="13">
        <v>1364282.88</v>
      </c>
      <c r="O676" s="13">
        <f>IF(Table2[[#This Row],[Fertilizer(kg)]]="",_xlfn.XLOOKUP(Table2[[#This Row],[crop&amp;state]],'pivot tables'!$O$3:$O$151,'pivot tables'!$P$3:$P$151),Table2[[#This Row],[Fertilizer(kg)]])</f>
        <v>1364282.88</v>
      </c>
      <c r="P676" s="13">
        <v>2687.52</v>
      </c>
      <c r="Q676" s="13">
        <f>IF(Table2[[#This Row],[Pesticide(kg)]]="",_xlfn.XLOOKUP(Table2[[#This Row],[crop&amp;state]],'pivot tables'!$O$3:$O$151,'pivot tables'!$Q$3:$Q$151),Table2[[#This Row],[Pesticide(kg)]])</f>
        <v>2687.52</v>
      </c>
      <c r="R676" s="13">
        <v>0.50600000000000001</v>
      </c>
      <c r="S676" s="13">
        <f>IF(Table2[[#This Row],[Yield]]="",IFERROR(Table2[[#This Row],[Production(Tones)]]/Table2[[#This Row],[Area(hectare)]],""),Table2[[#This Row],[Yield]])</f>
        <v>0.50600000000000001</v>
      </c>
      <c r="T676" s="13">
        <v>25.547000000000001</v>
      </c>
      <c r="U676" s="13">
        <f>IF(Table2[[#This Row],[Avg_Temperature(°C)]]="",IFERROR((Table2[[#This Row],[Max_Temperature(°C)]]+Table2[[#This Row],[Min_Temperature(°C)]])/2,""),Table2[[#This Row],[Avg_Temperature(°C)]])</f>
        <v>25.547000000000001</v>
      </c>
      <c r="V676" s="13">
        <v>35.786000000000001</v>
      </c>
      <c r="W676" s="13">
        <f>IF(Table2[[#This Row],[Max_Temperature(°C)]]="",_xlfn.XLOOKUP(Table2[[#This Row],[State]],'pivot tables'!$T$2:$T$33,'pivot tables'!$V$2:$V$33),Table2[[#This Row],[Max_Temperature(°C)]])</f>
        <v>35.786000000000001</v>
      </c>
      <c r="X676" s="13">
        <v>15.417999999999999</v>
      </c>
      <c r="Y676" s="31">
        <f>IF(Table2[[#This Row],[Min_Temperature(°C)]]="",_xlfn.XLOOKUP(Table2[[#This Row],[State]],'pivot tables'!$T$2:$T$33,'pivot tables'!$W$2:$W$33),Table2[[#This Row],[Min_Temperature(°C)]])</f>
        <v>15.417999999999999</v>
      </c>
    </row>
    <row r="677" spans="1:25" x14ac:dyDescent="0.3">
      <c r="A677" s="5" t="s">
        <v>13</v>
      </c>
      <c r="B677" s="4">
        <v>2011</v>
      </c>
      <c r="C677" s="5" t="s">
        <v>49</v>
      </c>
      <c r="D677" s="5" t="str">
        <f>PROPER(TRIM(Table2[[#This Row],[Season]]))</f>
        <v>Kharif</v>
      </c>
      <c r="E677" s="5" t="str">
        <f>IF(Table2[[#This Row],[Season]]="",_xlfn.XLOOKUP(Table2[[#This Row],[State]],'pivot tables'!$F$3:$F$33,'pivot tables'!$G$3:$G$33),Table2[[#This Row],[Season]])</f>
        <v>Kharif</v>
      </c>
      <c r="F677" s="5" t="s">
        <v>282</v>
      </c>
      <c r="G677" s="16"/>
      <c r="H677" s="16">
        <f>IF(Table2[[#This Row],[Area(hectare)]]="",IFERROR(Table2[[#This Row],[Production(Tones)]]/Table2[[#This Row],[Yield blanks]],""),Table2[[#This Row],[Area(hectare)]])</f>
        <v>4123576.5706806281</v>
      </c>
      <c r="I677" s="16">
        <v>6300825</v>
      </c>
      <c r="J677" s="16">
        <f>IF(Table2[[#This Row],[Production(Tones)]]="",Table2[[#This Row],[Area Blanks]]*Table2[[#This Row],[Yield]],Table2[[#This Row],[Production(Tones)]])</f>
        <v>6300825</v>
      </c>
      <c r="K677" s="13" t="s">
        <v>441</v>
      </c>
      <c r="L677" s="13" t="str">
        <f>IF(Table2[[#This Row],[Annual_Rainfall(mm)]]="",_xlfn.XLOOKUP(Table2[[#This Row],[State]],'pivot tables'!$J$3:$J$32,'pivot tables'!$K$3:$K$32),Table2[[#This Row],[Annual_Rainfall(mm)]])</f>
        <v xml:space="preserve"> 1302.7 </v>
      </c>
      <c r="M677" s="13" t="str">
        <f>Table2[[#This Row],[Crop]]&amp;Table2[[#This Row],[State]]</f>
        <v>RiceChhattisgarh</v>
      </c>
      <c r="N677" s="13">
        <v>659999651.5</v>
      </c>
      <c r="O677" s="13">
        <f>IF(Table2[[#This Row],[Fertilizer(kg)]]="",_xlfn.XLOOKUP(Table2[[#This Row],[crop&amp;state]],'pivot tables'!$O$3:$O$151,'pivot tables'!$P$3:$P$151),Table2[[#This Row],[Fertilizer(kg)]])</f>
        <v>659999651.5</v>
      </c>
      <c r="P677" s="13">
        <v>1300142.58</v>
      </c>
      <c r="Q677" s="13">
        <f>IF(Table2[[#This Row],[Pesticide(kg)]]="",_xlfn.XLOOKUP(Table2[[#This Row],[crop&amp;state]],'pivot tables'!$O$3:$O$151,'pivot tables'!$Q$3:$Q$151),Table2[[#This Row],[Pesticide(kg)]])</f>
        <v>1300142.58</v>
      </c>
      <c r="R677" s="13">
        <v>1.528</v>
      </c>
      <c r="S677" s="13">
        <f>IF(Table2[[#This Row],[Yield]]="",IFERROR(Table2[[#This Row],[Production(Tones)]]/Table2[[#This Row],[Area(hectare)]],""),Table2[[#This Row],[Yield]])</f>
        <v>1.528</v>
      </c>
      <c r="T677" s="13">
        <v>25.547000000000001</v>
      </c>
      <c r="U677" s="13">
        <f>IF(Table2[[#This Row],[Avg_Temperature(°C)]]="",IFERROR((Table2[[#This Row],[Max_Temperature(°C)]]+Table2[[#This Row],[Min_Temperature(°C)]])/2,""),Table2[[#This Row],[Avg_Temperature(°C)]])</f>
        <v>25.547000000000001</v>
      </c>
      <c r="V677" s="13">
        <v>35.786000000000001</v>
      </c>
      <c r="W677" s="13">
        <f>IF(Table2[[#This Row],[Max_Temperature(°C)]]="",_xlfn.XLOOKUP(Table2[[#This Row],[State]],'pivot tables'!$T$2:$T$33,'pivot tables'!$V$2:$V$33),Table2[[#This Row],[Max_Temperature(°C)]])</f>
        <v>35.786000000000001</v>
      </c>
      <c r="X677" s="13">
        <v>15.417999999999999</v>
      </c>
      <c r="Y677" s="31">
        <f>IF(Table2[[#This Row],[Min_Temperature(°C)]]="",_xlfn.XLOOKUP(Table2[[#This Row],[State]],'pivot tables'!$T$2:$T$33,'pivot tables'!$W$2:$W$33),Table2[[#This Row],[Min_Temperature(°C)]])</f>
        <v>15.417999999999999</v>
      </c>
    </row>
    <row r="678" spans="1:25" x14ac:dyDescent="0.3">
      <c r="A678" s="5" t="s">
        <v>18</v>
      </c>
      <c r="B678" s="4">
        <v>2011</v>
      </c>
      <c r="C678" s="5" t="s">
        <v>705</v>
      </c>
      <c r="D678" s="5" t="str">
        <f>PROPER(TRIM(Table2[[#This Row],[Season]]))</f>
        <v>Whole Year</v>
      </c>
      <c r="E678" s="5" t="str">
        <f>IF(Table2[[#This Row],[Season]]="",_xlfn.XLOOKUP(Table2[[#This Row],[State]],'pivot tables'!$F$3:$F$33,'pivot tables'!$G$3:$G$33),Table2[[#This Row],[Season]])</f>
        <v>Whole Year</v>
      </c>
      <c r="F678" s="5" t="s">
        <v>282</v>
      </c>
      <c r="G678" s="16">
        <v>8163</v>
      </c>
      <c r="H678" s="16">
        <f>IF(Table2[[#This Row],[Area(hectare)]]="",IFERROR(Table2[[#This Row],[Production(Tones)]]/Table2[[#This Row],[Yield blanks]],""),Table2[[#This Row],[Area(hectare)]])</f>
        <v>8163</v>
      </c>
      <c r="I678" s="16">
        <v>45441</v>
      </c>
      <c r="J678" s="16">
        <f>IF(Table2[[#This Row],[Production(Tones)]]="",Table2[[#This Row],[Area Blanks]]*Table2[[#This Row],[Yield]],Table2[[#This Row],[Production(Tones)]])</f>
        <v>45441</v>
      </c>
      <c r="K678" s="13">
        <v>1302.7</v>
      </c>
      <c r="L678" s="13">
        <f>IF(Table2[[#This Row],[Annual_Rainfall(mm)]]="",_xlfn.XLOOKUP(Table2[[#This Row],[State]],'pivot tables'!$J$3:$J$32,'pivot tables'!$K$3:$K$32),Table2[[#This Row],[Annual_Rainfall(mm)]])</f>
        <v>1302.7</v>
      </c>
      <c r="M678" s="13" t="str">
        <f>Table2[[#This Row],[Crop]]&amp;Table2[[#This Row],[State]]</f>
        <v>SugarcaneChhattisgarh</v>
      </c>
      <c r="N678" s="13">
        <v>1367465.76</v>
      </c>
      <c r="O678" s="13">
        <f>IF(Table2[[#This Row],[Fertilizer(kg)]]="",_xlfn.XLOOKUP(Table2[[#This Row],[crop&amp;state]],'pivot tables'!$O$3:$O$151,'pivot tables'!$P$3:$P$151),Table2[[#This Row],[Fertilizer(kg)]])</f>
        <v>1367465.76</v>
      </c>
      <c r="P678" s="13"/>
      <c r="Q678" s="13">
        <f>IF(Table2[[#This Row],[Pesticide(kg)]]="",_xlfn.XLOOKUP(Table2[[#This Row],[crop&amp;state]],'pivot tables'!$O$3:$O$151,'pivot tables'!$Q$3:$Q$151),Table2[[#This Row],[Pesticide(kg)]])</f>
        <v>8042.9270000000006</v>
      </c>
      <c r="R678" s="13">
        <v>7.9009999999999998</v>
      </c>
      <c r="S678" s="13">
        <f>IF(Table2[[#This Row],[Yield]]="",IFERROR(Table2[[#This Row],[Production(Tones)]]/Table2[[#This Row],[Area(hectare)]],""),Table2[[#This Row],[Yield]])</f>
        <v>7.9009999999999998</v>
      </c>
      <c r="T678" s="13">
        <v>25.547000000000001</v>
      </c>
      <c r="U678" s="13">
        <f>IF(Table2[[#This Row],[Avg_Temperature(°C)]]="",IFERROR((Table2[[#This Row],[Max_Temperature(°C)]]+Table2[[#This Row],[Min_Temperature(°C)]])/2,""),Table2[[#This Row],[Avg_Temperature(°C)]])</f>
        <v>25.547000000000001</v>
      </c>
      <c r="V678" s="13">
        <v>35.786000000000001</v>
      </c>
      <c r="W678" s="13">
        <f>IF(Table2[[#This Row],[Max_Temperature(°C)]]="",_xlfn.XLOOKUP(Table2[[#This Row],[State]],'pivot tables'!$T$2:$T$33,'pivot tables'!$V$2:$V$33),Table2[[#This Row],[Max_Temperature(°C)]])</f>
        <v>35.786000000000001</v>
      </c>
      <c r="X678" s="13">
        <v>15.417999999999999</v>
      </c>
      <c r="Y678" s="31">
        <f>IF(Table2[[#This Row],[Min_Temperature(°C)]]="",_xlfn.XLOOKUP(Table2[[#This Row],[State]],'pivot tables'!$T$2:$T$33,'pivot tables'!$W$2:$W$33),Table2[[#This Row],[Min_Temperature(°C)]])</f>
        <v>15.417999999999999</v>
      </c>
    </row>
    <row r="679" spans="1:25" x14ac:dyDescent="0.3">
      <c r="A679" s="5" t="s">
        <v>31</v>
      </c>
      <c r="B679" s="4">
        <v>2011</v>
      </c>
      <c r="C679" s="5" t="s">
        <v>49</v>
      </c>
      <c r="D679" s="5" t="str">
        <f>PROPER(TRIM(Table2[[#This Row],[Season]]))</f>
        <v>Kharif</v>
      </c>
      <c r="E679" s="5" t="str">
        <f>IF(Table2[[#This Row],[Season]]="",_xlfn.XLOOKUP(Table2[[#This Row],[State]],'pivot tables'!$F$3:$F$33,'pivot tables'!$G$3:$G$33),Table2[[#This Row],[Season]])</f>
        <v>Kharif</v>
      </c>
      <c r="F679" s="5" t="s">
        <v>282</v>
      </c>
      <c r="G679" s="16">
        <v>3489</v>
      </c>
      <c r="H679" s="16">
        <f>IF(Table2[[#This Row],[Area(hectare)]]="",IFERROR(Table2[[#This Row],[Production(Tones)]]/Table2[[#This Row],[Yield blanks]],""),Table2[[#This Row],[Area(hectare)]])</f>
        <v>3489</v>
      </c>
      <c r="I679" s="16">
        <v>1305</v>
      </c>
      <c r="J679" s="16">
        <f>IF(Table2[[#This Row],[Production(Tones)]]="",Table2[[#This Row],[Area Blanks]]*Table2[[#This Row],[Yield]],Table2[[#This Row],[Production(Tones)]])</f>
        <v>1305</v>
      </c>
      <c r="K679" s="13">
        <v>1302.7</v>
      </c>
      <c r="L679" s="13">
        <f>IF(Table2[[#This Row],[Annual_Rainfall(mm)]]="",_xlfn.XLOOKUP(Table2[[#This Row],[State]],'pivot tables'!$J$3:$J$32,'pivot tables'!$K$3:$K$32),Table2[[#This Row],[Annual_Rainfall(mm)]])</f>
        <v>1302.7</v>
      </c>
      <c r="M679" s="13" t="str">
        <f>Table2[[#This Row],[Crop]]&amp;Table2[[#This Row],[State]]</f>
        <v>SunflowerChhattisgarh</v>
      </c>
      <c r="N679" s="13">
        <v>584477.28</v>
      </c>
      <c r="O679" s="13">
        <f>IF(Table2[[#This Row],[Fertilizer(kg)]]="",_xlfn.XLOOKUP(Table2[[#This Row],[crop&amp;state]],'pivot tables'!$O$3:$O$151,'pivot tables'!$P$3:$P$151),Table2[[#This Row],[Fertilizer(kg)]])</f>
        <v>584477.28</v>
      </c>
      <c r="P679" s="13">
        <v>1151.3699999999999</v>
      </c>
      <c r="Q679" s="13">
        <f>IF(Table2[[#This Row],[Pesticide(kg)]]="",_xlfn.XLOOKUP(Table2[[#This Row],[crop&amp;state]],'pivot tables'!$O$3:$O$151,'pivot tables'!$Q$3:$Q$151),Table2[[#This Row],[Pesticide(kg)]])</f>
        <v>1151.3699999999999</v>
      </c>
      <c r="R679" s="13">
        <v>0.50900000000000001</v>
      </c>
      <c r="S679" s="13">
        <f>IF(Table2[[#This Row],[Yield]]="",IFERROR(Table2[[#This Row],[Production(Tones)]]/Table2[[#This Row],[Area(hectare)]],""),Table2[[#This Row],[Yield]])</f>
        <v>0.50900000000000001</v>
      </c>
      <c r="T679" s="13">
        <v>25.547000000000001</v>
      </c>
      <c r="U679" s="13">
        <f>IF(Table2[[#This Row],[Avg_Temperature(°C)]]="",IFERROR((Table2[[#This Row],[Max_Temperature(°C)]]+Table2[[#This Row],[Min_Temperature(°C)]])/2,""),Table2[[#This Row],[Avg_Temperature(°C)]])</f>
        <v>25.547000000000001</v>
      </c>
      <c r="V679" s="13">
        <v>35.786000000000001</v>
      </c>
      <c r="W679" s="13">
        <f>IF(Table2[[#This Row],[Max_Temperature(°C)]]="",_xlfn.XLOOKUP(Table2[[#This Row],[State]],'pivot tables'!$T$2:$T$33,'pivot tables'!$V$2:$V$33),Table2[[#This Row],[Max_Temperature(°C)]])</f>
        <v>35.786000000000001</v>
      </c>
      <c r="X679" s="13">
        <v>15.417999999999999</v>
      </c>
      <c r="Y679" s="31">
        <f>IF(Table2[[#This Row],[Min_Temperature(°C)]]="",_xlfn.XLOOKUP(Table2[[#This Row],[State]],'pivot tables'!$T$2:$T$33,'pivot tables'!$W$2:$W$33),Table2[[#This Row],[Min_Temperature(°C)]])</f>
        <v>15.417999999999999</v>
      </c>
    </row>
    <row r="680" spans="1:25" x14ac:dyDescent="0.3">
      <c r="A680" s="5" t="s">
        <v>32</v>
      </c>
      <c r="B680" s="4">
        <v>2011</v>
      </c>
      <c r="C680" s="5" t="s">
        <v>49</v>
      </c>
      <c r="D680" s="5" t="str">
        <f>PROPER(TRIM(Table2[[#This Row],[Season]]))</f>
        <v>Kharif</v>
      </c>
      <c r="E680" s="5" t="str">
        <f>IF(Table2[[#This Row],[Season]]="",_xlfn.XLOOKUP(Table2[[#This Row],[State]],'pivot tables'!$F$3:$F$33,'pivot tables'!$G$3:$G$33),Table2[[#This Row],[Season]])</f>
        <v>Kharif</v>
      </c>
      <c r="F680" s="5" t="s">
        <v>282</v>
      </c>
      <c r="G680" s="16">
        <v>98154</v>
      </c>
      <c r="H680" s="16">
        <f>IF(Table2[[#This Row],[Area(hectare)]]="",IFERROR(Table2[[#This Row],[Production(Tones)]]/Table2[[#This Row],[Yield blanks]],""),Table2[[#This Row],[Area(hectare)]])</f>
        <v>98154</v>
      </c>
      <c r="I680" s="16">
        <v>29066</v>
      </c>
      <c r="J680" s="16">
        <f>IF(Table2[[#This Row],[Production(Tones)]]="",Table2[[#This Row],[Area Blanks]]*Table2[[#This Row],[Yield]],Table2[[#This Row],[Production(Tones)]])</f>
        <v>29066</v>
      </c>
      <c r="K680" s="13">
        <v>1302.7</v>
      </c>
      <c r="L680" s="13">
        <f>IF(Table2[[#This Row],[Annual_Rainfall(mm)]]="",_xlfn.XLOOKUP(Table2[[#This Row],[State]],'pivot tables'!$J$3:$J$32,'pivot tables'!$K$3:$K$32),Table2[[#This Row],[Annual_Rainfall(mm)]])</f>
        <v>1302.7</v>
      </c>
      <c r="M680" s="13" t="str">
        <f>Table2[[#This Row],[Crop]]&amp;Table2[[#This Row],[State]]</f>
        <v>UradChhattisgarh</v>
      </c>
      <c r="N680" s="13">
        <v>16442758.08</v>
      </c>
      <c r="O680" s="13">
        <f>IF(Table2[[#This Row],[Fertilizer(kg)]]="",_xlfn.XLOOKUP(Table2[[#This Row],[crop&amp;state]],'pivot tables'!$O$3:$O$151,'pivot tables'!$P$3:$P$151),Table2[[#This Row],[Fertilizer(kg)]])</f>
        <v>16442758.08</v>
      </c>
      <c r="P680" s="13">
        <v>32390.82</v>
      </c>
      <c r="Q680" s="13">
        <f>IF(Table2[[#This Row],[Pesticide(kg)]]="",_xlfn.XLOOKUP(Table2[[#This Row],[crop&amp;state]],'pivot tables'!$O$3:$O$151,'pivot tables'!$Q$3:$Q$151),Table2[[#This Row],[Pesticide(kg)]])</f>
        <v>32390.82</v>
      </c>
      <c r="R680" s="13">
        <v>0.29599999999999999</v>
      </c>
      <c r="S680" s="13">
        <f>IF(Table2[[#This Row],[Yield]]="",IFERROR(Table2[[#This Row],[Production(Tones)]]/Table2[[#This Row],[Area(hectare)]],""),Table2[[#This Row],[Yield]])</f>
        <v>0.29599999999999999</v>
      </c>
      <c r="T680" s="13">
        <v>25.547000000000001</v>
      </c>
      <c r="U680" s="13">
        <f>IF(Table2[[#This Row],[Avg_Temperature(°C)]]="",IFERROR((Table2[[#This Row],[Max_Temperature(°C)]]+Table2[[#This Row],[Min_Temperature(°C)]])/2,""),Table2[[#This Row],[Avg_Temperature(°C)]])</f>
        <v>25.547000000000001</v>
      </c>
      <c r="V680" s="13" t="s">
        <v>442</v>
      </c>
      <c r="W680" s="13" t="str">
        <f>IF(Table2[[#This Row],[Max_Temperature(°C)]]="",_xlfn.XLOOKUP(Table2[[#This Row],[State]],'pivot tables'!$T$2:$T$33,'pivot tables'!$V$2:$V$33),Table2[[#This Row],[Max_Temperature(°C)]])</f>
        <v>35.79</v>
      </c>
      <c r="X680" s="13">
        <v>15.417999999999999</v>
      </c>
      <c r="Y680" s="31">
        <f>IF(Table2[[#This Row],[Min_Temperature(°C)]]="",_xlfn.XLOOKUP(Table2[[#This Row],[State]],'pivot tables'!$T$2:$T$33,'pivot tables'!$W$2:$W$33),Table2[[#This Row],[Min_Temperature(°C)]])</f>
        <v>15.417999999999999</v>
      </c>
    </row>
    <row r="681" spans="1:25" x14ac:dyDescent="0.3">
      <c r="A681" s="5" t="s">
        <v>32</v>
      </c>
      <c r="B681" s="4">
        <v>2011</v>
      </c>
      <c r="C681" s="5" t="s">
        <v>27</v>
      </c>
      <c r="D681" s="5" t="str">
        <f>PROPER(TRIM(Table2[[#This Row],[Season]]))</f>
        <v>Rabi</v>
      </c>
      <c r="E681" s="5" t="str">
        <f>IF(Table2[[#This Row],[Season]]="",_xlfn.XLOOKUP(Table2[[#This Row],[State]],'pivot tables'!$F$3:$F$33,'pivot tables'!$G$3:$G$33),Table2[[#This Row],[Season]])</f>
        <v>Rabi</v>
      </c>
      <c r="F681" s="5" t="s">
        <v>282</v>
      </c>
      <c r="G681" s="16">
        <v>3820</v>
      </c>
      <c r="H681" s="16">
        <f>IF(Table2[[#This Row],[Area(hectare)]]="",IFERROR(Table2[[#This Row],[Production(Tones)]]/Table2[[#This Row],[Yield blanks]],""),Table2[[#This Row],[Area(hectare)]])</f>
        <v>3820</v>
      </c>
      <c r="I681" s="16">
        <v>1005</v>
      </c>
      <c r="J681" s="16">
        <f>IF(Table2[[#This Row],[Production(Tones)]]="",Table2[[#This Row],[Area Blanks]]*Table2[[#This Row],[Yield]],Table2[[#This Row],[Production(Tones)]])</f>
        <v>1005</v>
      </c>
      <c r="K681" s="13">
        <v>1302.7</v>
      </c>
      <c r="L681" s="13">
        <f>IF(Table2[[#This Row],[Annual_Rainfall(mm)]]="",_xlfn.XLOOKUP(Table2[[#This Row],[State]],'pivot tables'!$J$3:$J$32,'pivot tables'!$K$3:$K$32),Table2[[#This Row],[Annual_Rainfall(mm)]])</f>
        <v>1302.7</v>
      </c>
      <c r="M681" s="13" t="str">
        <f>Table2[[#This Row],[Crop]]&amp;Table2[[#This Row],[State]]</f>
        <v>UradChhattisgarh</v>
      </c>
      <c r="N681" s="13">
        <v>639926.4</v>
      </c>
      <c r="O681" s="13">
        <f>IF(Table2[[#This Row],[Fertilizer(kg)]]="",_xlfn.XLOOKUP(Table2[[#This Row],[crop&amp;state]],'pivot tables'!$O$3:$O$151,'pivot tables'!$P$3:$P$151),Table2[[#This Row],[Fertilizer(kg)]])</f>
        <v>639926.4</v>
      </c>
      <c r="P681" s="13">
        <v>1260.5999999999999</v>
      </c>
      <c r="Q681" s="13">
        <f>IF(Table2[[#This Row],[Pesticide(kg)]]="",_xlfn.XLOOKUP(Table2[[#This Row],[crop&amp;state]],'pivot tables'!$O$3:$O$151,'pivot tables'!$Q$3:$Q$151),Table2[[#This Row],[Pesticide(kg)]])</f>
        <v>1260.5999999999999</v>
      </c>
      <c r="R681" s="13">
        <v>0.25800000000000001</v>
      </c>
      <c r="S681" s="13">
        <f>IF(Table2[[#This Row],[Yield]]="",IFERROR(Table2[[#This Row],[Production(Tones)]]/Table2[[#This Row],[Area(hectare)]],""),Table2[[#This Row],[Yield]])</f>
        <v>0.25800000000000001</v>
      </c>
      <c r="T681" s="13">
        <v>25.547000000000001</v>
      </c>
      <c r="U681" s="13">
        <f>IF(Table2[[#This Row],[Avg_Temperature(°C)]]="",IFERROR((Table2[[#This Row],[Max_Temperature(°C)]]+Table2[[#This Row],[Min_Temperature(°C)]])/2,""),Table2[[#This Row],[Avg_Temperature(°C)]])</f>
        <v>25.547000000000001</v>
      </c>
      <c r="V681" s="13">
        <v>35.786000000000001</v>
      </c>
      <c r="W681" s="13">
        <f>IF(Table2[[#This Row],[Max_Temperature(°C)]]="",_xlfn.XLOOKUP(Table2[[#This Row],[State]],'pivot tables'!$T$2:$T$33,'pivot tables'!$V$2:$V$33),Table2[[#This Row],[Max_Temperature(°C)]])</f>
        <v>35.786000000000001</v>
      </c>
      <c r="X681" s="13">
        <v>15.417999999999999</v>
      </c>
      <c r="Y681" s="31">
        <f>IF(Table2[[#This Row],[Min_Temperature(°C)]]="",_xlfn.XLOOKUP(Table2[[#This Row],[State]],'pivot tables'!$T$2:$T$33,'pivot tables'!$W$2:$W$33),Table2[[#This Row],[Min_Temperature(°C)]])</f>
        <v>15.417999999999999</v>
      </c>
    </row>
    <row r="682" spans="1:25" x14ac:dyDescent="0.3">
      <c r="A682" s="5" t="s">
        <v>20</v>
      </c>
      <c r="B682" s="4">
        <v>2011</v>
      </c>
      <c r="C682" s="5" t="s">
        <v>27</v>
      </c>
      <c r="D682" s="5" t="str">
        <f>PROPER(TRIM(Table2[[#This Row],[Season]]))</f>
        <v>Rabi</v>
      </c>
      <c r="E682" s="5" t="str">
        <f>IF(Table2[[#This Row],[Season]]="",_xlfn.XLOOKUP(Table2[[#This Row],[State]],'pivot tables'!$F$3:$F$33,'pivot tables'!$G$3:$G$33),Table2[[#This Row],[Season]])</f>
        <v>Rabi</v>
      </c>
      <c r="F682" s="5" t="s">
        <v>282</v>
      </c>
      <c r="G682" s="16">
        <v>104825</v>
      </c>
      <c r="H682" s="16">
        <f>IF(Table2[[#This Row],[Area(hectare)]]="",IFERROR(Table2[[#This Row],[Production(Tones)]]/Table2[[#This Row],[Yield blanks]],""),Table2[[#This Row],[Area(hectare)]])</f>
        <v>104825</v>
      </c>
      <c r="I682" s="16">
        <v>135121</v>
      </c>
      <c r="J682" s="16">
        <f>IF(Table2[[#This Row],[Production(Tones)]]="",Table2[[#This Row],[Area Blanks]]*Table2[[#This Row],[Yield]],Table2[[#This Row],[Production(Tones)]])</f>
        <v>135121</v>
      </c>
      <c r="K682" s="13">
        <v>1302.7</v>
      </c>
      <c r="L682" s="13">
        <f>IF(Table2[[#This Row],[Annual_Rainfall(mm)]]="",_xlfn.XLOOKUP(Table2[[#This Row],[State]],'pivot tables'!$J$3:$J$32,'pivot tables'!$K$3:$K$32),Table2[[#This Row],[Annual_Rainfall(mm)]])</f>
        <v>1302.7</v>
      </c>
      <c r="M682" s="13" t="str">
        <f>Table2[[#This Row],[Crop]]&amp;Table2[[#This Row],[State]]</f>
        <v>WheatChhattisgarh</v>
      </c>
      <c r="N682" s="13">
        <v>17560284</v>
      </c>
      <c r="O682" s="13">
        <f>IF(Table2[[#This Row],[Fertilizer(kg)]]="",_xlfn.XLOOKUP(Table2[[#This Row],[crop&amp;state]],'pivot tables'!$O$3:$O$151,'pivot tables'!$P$3:$P$151),Table2[[#This Row],[Fertilizer(kg)]])</f>
        <v>17560284</v>
      </c>
      <c r="P682" s="13">
        <v>34592.25</v>
      </c>
      <c r="Q682" s="13">
        <f>IF(Table2[[#This Row],[Pesticide(kg)]]="",_xlfn.XLOOKUP(Table2[[#This Row],[crop&amp;state]],'pivot tables'!$O$3:$O$151,'pivot tables'!$Q$3:$Q$151),Table2[[#This Row],[Pesticide(kg)]])</f>
        <v>34592.25</v>
      </c>
      <c r="R682" s="13">
        <v>1.512</v>
      </c>
      <c r="S682" s="13">
        <f>IF(Table2[[#This Row],[Yield]]="",IFERROR(Table2[[#This Row],[Production(Tones)]]/Table2[[#This Row],[Area(hectare)]],""),Table2[[#This Row],[Yield]])</f>
        <v>1.512</v>
      </c>
      <c r="T682" s="13">
        <v>25.547000000000001</v>
      </c>
      <c r="U682" s="13">
        <f>IF(Table2[[#This Row],[Avg_Temperature(°C)]]="",IFERROR((Table2[[#This Row],[Max_Temperature(°C)]]+Table2[[#This Row],[Min_Temperature(°C)]])/2,""),Table2[[#This Row],[Avg_Temperature(°C)]])</f>
        <v>25.547000000000001</v>
      </c>
      <c r="V682" s="13">
        <v>35.786000000000001</v>
      </c>
      <c r="W682" s="13">
        <f>IF(Table2[[#This Row],[Max_Temperature(°C)]]="",_xlfn.XLOOKUP(Table2[[#This Row],[State]],'pivot tables'!$T$2:$T$33,'pivot tables'!$V$2:$V$33),Table2[[#This Row],[Max_Temperature(°C)]])</f>
        <v>35.786000000000001</v>
      </c>
      <c r="X682" s="13">
        <v>15.417999999999999</v>
      </c>
      <c r="Y682" s="31">
        <f>IF(Table2[[#This Row],[Min_Temperature(°C)]]="",_xlfn.XLOOKUP(Table2[[#This Row],[State]],'pivot tables'!$T$2:$T$33,'pivot tables'!$W$2:$W$33),Table2[[#This Row],[Min_Temperature(°C)]])</f>
        <v>15.417999999999999</v>
      </c>
    </row>
    <row r="683" spans="1:25" x14ac:dyDescent="0.3">
      <c r="A683" s="5" t="s">
        <v>22</v>
      </c>
      <c r="B683" s="4">
        <v>2011</v>
      </c>
      <c r="C683" s="5" t="s">
        <v>49</v>
      </c>
      <c r="D683" s="5" t="str">
        <f>PROPER(TRIM(Table2[[#This Row],[Season]]))</f>
        <v>Kharif</v>
      </c>
      <c r="E683" s="5" t="str">
        <f>IF(Table2[[#This Row],[Season]]="",_xlfn.XLOOKUP(Table2[[#This Row],[State]],'pivot tables'!$F$3:$F$33,'pivot tables'!$G$3:$G$33),Table2[[#This Row],[Season]])</f>
        <v>Kharif</v>
      </c>
      <c r="F683" s="5" t="s">
        <v>244</v>
      </c>
      <c r="G683" s="16">
        <v>16200</v>
      </c>
      <c r="H683" s="16">
        <f>IF(Table2[[#This Row],[Area(hectare)]]="",IFERROR(Table2[[#This Row],[Production(Tones)]]/Table2[[#This Row],[Yield blanks]],""),Table2[[#This Row],[Area(hectare)]])</f>
        <v>16200</v>
      </c>
      <c r="I683" s="16">
        <v>13300</v>
      </c>
      <c r="J683" s="16">
        <f>IF(Table2[[#This Row],[Production(Tones)]]="",Table2[[#This Row],[Area Blanks]]*Table2[[#This Row],[Yield]],Table2[[#This Row],[Production(Tones)]])</f>
        <v>13300</v>
      </c>
      <c r="K683" s="13">
        <v>890.5</v>
      </c>
      <c r="L683" s="13">
        <f>IF(Table2[[#This Row],[Annual_Rainfall(mm)]]="",_xlfn.XLOOKUP(Table2[[#This Row],[State]],'pivot tables'!$J$3:$J$32,'pivot tables'!$K$3:$K$32),Table2[[#This Row],[Annual_Rainfall(mm)]])</f>
        <v>890.5</v>
      </c>
      <c r="M683" s="13" t="str">
        <f>Table2[[#This Row],[Crop]]&amp;Table2[[#This Row],[State]]</f>
        <v>RagiGujarat</v>
      </c>
      <c r="N683" s="13">
        <v>2713824</v>
      </c>
      <c r="O683" s="13">
        <f>IF(Table2[[#This Row],[Fertilizer(kg)]]="",_xlfn.XLOOKUP(Table2[[#This Row],[crop&amp;state]],'pivot tables'!$O$3:$O$151,'pivot tables'!$P$3:$P$151),Table2[[#This Row],[Fertilizer(kg)]])</f>
        <v>2713824</v>
      </c>
      <c r="P683" s="13">
        <v>5346</v>
      </c>
      <c r="Q683" s="13">
        <f>IF(Table2[[#This Row],[Pesticide(kg)]]="",_xlfn.XLOOKUP(Table2[[#This Row],[crop&amp;state]],'pivot tables'!$O$3:$O$151,'pivot tables'!$Q$3:$Q$151),Table2[[#This Row],[Pesticide(kg)]])</f>
        <v>5346</v>
      </c>
      <c r="R683" s="13">
        <v>0.86</v>
      </c>
      <c r="S683" s="13">
        <f>IF(Table2[[#This Row],[Yield]]="",IFERROR(Table2[[#This Row],[Production(Tones)]]/Table2[[#This Row],[Area(hectare)]],""),Table2[[#This Row],[Yield]])</f>
        <v>0.86</v>
      </c>
      <c r="T683" s="13">
        <v>26.533999999999999</v>
      </c>
      <c r="U683" s="13">
        <f>IF(Table2[[#This Row],[Avg_Temperature(°C)]]="",IFERROR((Table2[[#This Row],[Max_Temperature(°C)]]+Table2[[#This Row],[Min_Temperature(°C)]])/2,""),Table2[[#This Row],[Avg_Temperature(°C)]])</f>
        <v>26.533999999999999</v>
      </c>
      <c r="V683" s="13">
        <v>37.981000000000002</v>
      </c>
      <c r="W683" s="13">
        <f>IF(Table2[[#This Row],[Max_Temperature(°C)]]="",_xlfn.XLOOKUP(Table2[[#This Row],[State]],'pivot tables'!$T$2:$T$33,'pivot tables'!$V$2:$V$33),Table2[[#This Row],[Max_Temperature(°C)]])</f>
        <v>37.981000000000002</v>
      </c>
      <c r="X683" s="13">
        <v>16.402000000000001</v>
      </c>
      <c r="Y683" s="31">
        <f>IF(Table2[[#This Row],[Min_Temperature(°C)]]="",_xlfn.XLOOKUP(Table2[[#This Row],[State]],'pivot tables'!$T$2:$T$33,'pivot tables'!$W$2:$W$33),Table2[[#This Row],[Min_Temperature(°C)]])</f>
        <v>16.402000000000001</v>
      </c>
    </row>
    <row r="684" spans="1:25" x14ac:dyDescent="0.3">
      <c r="A684" s="5" t="s">
        <v>13</v>
      </c>
      <c r="B684" s="4">
        <v>2011</v>
      </c>
      <c r="C684" s="5" t="s">
        <v>49</v>
      </c>
      <c r="D684" s="5" t="str">
        <f>PROPER(TRIM(Table2[[#This Row],[Season]]))</f>
        <v>Kharif</v>
      </c>
      <c r="E684" s="5" t="str">
        <f>IF(Table2[[#This Row],[Season]]="",_xlfn.XLOOKUP(Table2[[#This Row],[State]],'pivot tables'!$F$3:$F$33,'pivot tables'!$G$3:$G$33),Table2[[#This Row],[Season]])</f>
        <v>Kharif</v>
      </c>
      <c r="F684" s="5" t="s">
        <v>244</v>
      </c>
      <c r="G684" s="16">
        <v>751300</v>
      </c>
      <c r="H684" s="16">
        <f>IF(Table2[[#This Row],[Area(hectare)]]="",IFERROR(Table2[[#This Row],[Production(Tones)]]/Table2[[#This Row],[Yield blanks]],""),Table2[[#This Row],[Area(hectare)]])</f>
        <v>751300</v>
      </c>
      <c r="I684" s="16">
        <v>1521800</v>
      </c>
      <c r="J684" s="16">
        <f>IF(Table2[[#This Row],[Production(Tones)]]="",Table2[[#This Row],[Area Blanks]]*Table2[[#This Row],[Yield]],Table2[[#This Row],[Production(Tones)]])</f>
        <v>1521800</v>
      </c>
      <c r="K684" s="13">
        <v>890.5</v>
      </c>
      <c r="L684" s="13">
        <f>IF(Table2[[#This Row],[Annual_Rainfall(mm)]]="",_xlfn.XLOOKUP(Table2[[#This Row],[State]],'pivot tables'!$J$3:$J$32,'pivot tables'!$K$3:$K$32),Table2[[#This Row],[Annual_Rainfall(mm)]])</f>
        <v>890.5</v>
      </c>
      <c r="M684" s="13" t="str">
        <f>Table2[[#This Row],[Crop]]&amp;Table2[[#This Row],[State]]</f>
        <v>RiceGujarat</v>
      </c>
      <c r="N684" s="13">
        <v>125857776</v>
      </c>
      <c r="O684" s="13">
        <f>IF(Table2[[#This Row],[Fertilizer(kg)]]="",_xlfn.XLOOKUP(Table2[[#This Row],[crop&amp;state]],'pivot tables'!$O$3:$O$151,'pivot tables'!$P$3:$P$151),Table2[[#This Row],[Fertilizer(kg)]])</f>
        <v>125857776</v>
      </c>
      <c r="P684" s="13">
        <v>247929</v>
      </c>
      <c r="Q684" s="13">
        <f>IF(Table2[[#This Row],[Pesticide(kg)]]="",_xlfn.XLOOKUP(Table2[[#This Row],[crop&amp;state]],'pivot tables'!$O$3:$O$151,'pivot tables'!$Q$3:$Q$151),Table2[[#This Row],[Pesticide(kg)]])</f>
        <v>247929</v>
      </c>
      <c r="R684" s="13">
        <v>1.952</v>
      </c>
      <c r="S684" s="13">
        <f>IF(Table2[[#This Row],[Yield]]="",IFERROR(Table2[[#This Row],[Production(Tones)]]/Table2[[#This Row],[Area(hectare)]],""),Table2[[#This Row],[Yield]])</f>
        <v>1.952</v>
      </c>
      <c r="T684" s="13">
        <v>26.533999999999999</v>
      </c>
      <c r="U684" s="13">
        <f>IF(Table2[[#This Row],[Avg_Temperature(°C)]]="",IFERROR((Table2[[#This Row],[Max_Temperature(°C)]]+Table2[[#This Row],[Min_Temperature(°C)]])/2,""),Table2[[#This Row],[Avg_Temperature(°C)]])</f>
        <v>26.533999999999999</v>
      </c>
      <c r="V684" s="13">
        <v>37.981000000000002</v>
      </c>
      <c r="W684" s="13">
        <f>IF(Table2[[#This Row],[Max_Temperature(°C)]]="",_xlfn.XLOOKUP(Table2[[#This Row],[State]],'pivot tables'!$T$2:$T$33,'pivot tables'!$V$2:$V$33),Table2[[#This Row],[Max_Temperature(°C)]])</f>
        <v>37.981000000000002</v>
      </c>
      <c r="X684" s="13">
        <v>16.402000000000001</v>
      </c>
      <c r="Y684" s="31">
        <f>IF(Table2[[#This Row],[Min_Temperature(°C)]]="",_xlfn.XLOOKUP(Table2[[#This Row],[State]],'pivot tables'!$T$2:$T$33,'pivot tables'!$W$2:$W$33),Table2[[#This Row],[Min_Temperature(°C)]])</f>
        <v>16.402000000000001</v>
      </c>
    </row>
    <row r="685" spans="1:25" x14ac:dyDescent="0.3">
      <c r="A685" s="5" t="s">
        <v>13</v>
      </c>
      <c r="B685" s="4">
        <v>2011</v>
      </c>
      <c r="C685" s="5" t="s">
        <v>120</v>
      </c>
      <c r="D685" s="5" t="str">
        <f>PROPER(TRIM(Table2[[#This Row],[Season]]))</f>
        <v>Summer</v>
      </c>
      <c r="E685" s="5" t="str">
        <f>IF(Table2[[#This Row],[Season]]="",_xlfn.XLOOKUP(Table2[[#This Row],[State]],'pivot tables'!$F$3:$F$33,'pivot tables'!$G$3:$G$33),Table2[[#This Row],[Season]])</f>
        <v>Summer</v>
      </c>
      <c r="F685" s="5" t="s">
        <v>244</v>
      </c>
      <c r="G685" s="16">
        <v>84200</v>
      </c>
      <c r="H685" s="16">
        <f>IF(Table2[[#This Row],[Area(hectare)]]="",IFERROR(Table2[[#This Row],[Production(Tones)]]/Table2[[#This Row],[Yield blanks]],""),Table2[[#This Row],[Area(hectare)]])</f>
        <v>84200</v>
      </c>
      <c r="I685" s="16">
        <v>267900</v>
      </c>
      <c r="J685" s="16">
        <f>IF(Table2[[#This Row],[Production(Tones)]]="",Table2[[#This Row],[Area Blanks]]*Table2[[#This Row],[Yield]],Table2[[#This Row],[Production(Tones)]])</f>
        <v>267900</v>
      </c>
      <c r="K685" s="13">
        <v>890.5</v>
      </c>
      <c r="L685" s="13">
        <f>IF(Table2[[#This Row],[Annual_Rainfall(mm)]]="",_xlfn.XLOOKUP(Table2[[#This Row],[State]],'pivot tables'!$J$3:$J$32,'pivot tables'!$K$3:$K$32),Table2[[#This Row],[Annual_Rainfall(mm)]])</f>
        <v>890.5</v>
      </c>
      <c r="M685" s="13" t="str">
        <f>Table2[[#This Row],[Crop]]&amp;Table2[[#This Row],[State]]</f>
        <v>RiceGujarat</v>
      </c>
      <c r="N685" s="13">
        <v>14105184</v>
      </c>
      <c r="O685" s="13">
        <f>IF(Table2[[#This Row],[Fertilizer(kg)]]="",_xlfn.XLOOKUP(Table2[[#This Row],[crop&amp;state]],'pivot tables'!$O$3:$O$151,'pivot tables'!$P$3:$P$151),Table2[[#This Row],[Fertilizer(kg)]])</f>
        <v>14105184</v>
      </c>
      <c r="P685" s="13">
        <v>27786</v>
      </c>
      <c r="Q685" s="13">
        <f>IF(Table2[[#This Row],[Pesticide(kg)]]="",_xlfn.XLOOKUP(Table2[[#This Row],[crop&amp;state]],'pivot tables'!$O$3:$O$151,'pivot tables'!$Q$3:$Q$151),Table2[[#This Row],[Pesticide(kg)]])</f>
        <v>27786</v>
      </c>
      <c r="R685" s="13">
        <v>3.1219999999999999</v>
      </c>
      <c r="S685" s="13">
        <f>IF(Table2[[#This Row],[Yield]]="",IFERROR(Table2[[#This Row],[Production(Tones)]]/Table2[[#This Row],[Area(hectare)]],""),Table2[[#This Row],[Yield]])</f>
        <v>3.1219999999999999</v>
      </c>
      <c r="T685" s="13">
        <v>26.533999999999999</v>
      </c>
      <c r="U685" s="13">
        <f>IF(Table2[[#This Row],[Avg_Temperature(°C)]]="",IFERROR((Table2[[#This Row],[Max_Temperature(°C)]]+Table2[[#This Row],[Min_Temperature(°C)]])/2,""),Table2[[#This Row],[Avg_Temperature(°C)]])</f>
        <v>26.533999999999999</v>
      </c>
      <c r="V685" s="13">
        <v>37.981000000000002</v>
      </c>
      <c r="W685" s="13">
        <f>IF(Table2[[#This Row],[Max_Temperature(°C)]]="",_xlfn.XLOOKUP(Table2[[#This Row],[State]],'pivot tables'!$T$2:$T$33,'pivot tables'!$V$2:$V$33),Table2[[#This Row],[Max_Temperature(°C)]])</f>
        <v>37.981000000000002</v>
      </c>
      <c r="X685" s="13">
        <v>16.402000000000001</v>
      </c>
      <c r="Y685" s="31">
        <f>IF(Table2[[#This Row],[Min_Temperature(°C)]]="",_xlfn.XLOOKUP(Table2[[#This Row],[State]],'pivot tables'!$T$2:$T$33,'pivot tables'!$W$2:$W$33),Table2[[#This Row],[Min_Temperature(°C)]])</f>
        <v>16.402000000000001</v>
      </c>
    </row>
    <row r="686" spans="1:25" x14ac:dyDescent="0.3">
      <c r="A686" s="5" t="s">
        <v>18</v>
      </c>
      <c r="B686" s="4">
        <v>2011</v>
      </c>
      <c r="C686" s="5" t="s">
        <v>705</v>
      </c>
      <c r="D686" s="5" t="str">
        <f>PROPER(TRIM(Table2[[#This Row],[Season]]))</f>
        <v>Whole Year</v>
      </c>
      <c r="E686" s="5" t="str">
        <f>IF(Table2[[#This Row],[Season]]="",_xlfn.XLOOKUP(Table2[[#This Row],[State]],'pivot tables'!$F$3:$F$33,'pivot tables'!$G$3:$G$33),Table2[[#This Row],[Season]])</f>
        <v>Whole Year</v>
      </c>
      <c r="F686" s="5" t="s">
        <v>244</v>
      </c>
      <c r="G686" s="16">
        <v>201900</v>
      </c>
      <c r="H686" s="16">
        <f>IF(Table2[[#This Row],[Area(hectare)]]="",IFERROR(Table2[[#This Row],[Production(Tones)]]/Table2[[#This Row],[Yield blanks]],""),Table2[[#This Row],[Area(hectare)]])</f>
        <v>201900</v>
      </c>
      <c r="I686" s="16"/>
      <c r="J686" s="16">
        <f>IF(Table2[[#This Row],[Production(Tones)]]="",Table2[[#This Row],[Area Blanks]]*Table2[[#This Row],[Yield]],Table2[[#This Row],[Production(Tones)]])</f>
        <v>11866066.799999999</v>
      </c>
      <c r="K686" s="13">
        <v>890.5</v>
      </c>
      <c r="L686" s="13">
        <f>IF(Table2[[#This Row],[Annual_Rainfall(mm)]]="",_xlfn.XLOOKUP(Table2[[#This Row],[State]],'pivot tables'!$J$3:$J$32,'pivot tables'!$K$3:$K$32),Table2[[#This Row],[Annual_Rainfall(mm)]])</f>
        <v>890.5</v>
      </c>
      <c r="M686" s="13" t="str">
        <f>Table2[[#This Row],[Crop]]&amp;Table2[[#This Row],[State]]</f>
        <v>SugarcaneGujarat</v>
      </c>
      <c r="N686" s="13">
        <v>33822288</v>
      </c>
      <c r="O686" s="13">
        <f>IF(Table2[[#This Row],[Fertilizer(kg)]]="",_xlfn.XLOOKUP(Table2[[#This Row],[crop&amp;state]],'pivot tables'!$O$3:$O$151,'pivot tables'!$P$3:$P$151),Table2[[#This Row],[Fertilizer(kg)]])</f>
        <v>33822288</v>
      </c>
      <c r="P686" s="13">
        <v>66627</v>
      </c>
      <c r="Q686" s="13">
        <f>IF(Table2[[#This Row],[Pesticide(kg)]]="",_xlfn.XLOOKUP(Table2[[#This Row],[crop&amp;state]],'pivot tables'!$O$3:$O$151,'pivot tables'!$Q$3:$Q$151),Table2[[#This Row],[Pesticide(kg)]])</f>
        <v>66627</v>
      </c>
      <c r="R686" s="13">
        <v>58.771999999999998</v>
      </c>
      <c r="S686" s="13">
        <f>IF(Table2[[#This Row],[Yield]]="",IFERROR(Table2[[#This Row],[Production(Tones)]]/Table2[[#This Row],[Area(hectare)]],""),Table2[[#This Row],[Yield]])</f>
        <v>58.771999999999998</v>
      </c>
      <c r="T686" s="13">
        <v>26.533999999999999</v>
      </c>
      <c r="U686" s="13">
        <f>IF(Table2[[#This Row],[Avg_Temperature(°C)]]="",IFERROR((Table2[[#This Row],[Max_Temperature(°C)]]+Table2[[#This Row],[Min_Temperature(°C)]])/2,""),Table2[[#This Row],[Avg_Temperature(°C)]])</f>
        <v>26.533999999999999</v>
      </c>
      <c r="V686" s="13">
        <v>37.981000000000002</v>
      </c>
      <c r="W686" s="13">
        <f>IF(Table2[[#This Row],[Max_Temperature(°C)]]="",_xlfn.XLOOKUP(Table2[[#This Row],[State]],'pivot tables'!$T$2:$T$33,'pivot tables'!$V$2:$V$33),Table2[[#This Row],[Max_Temperature(°C)]])</f>
        <v>37.981000000000002</v>
      </c>
      <c r="X686" s="13">
        <v>16.402000000000001</v>
      </c>
      <c r="Y686" s="31">
        <f>IF(Table2[[#This Row],[Min_Temperature(°C)]]="",_xlfn.XLOOKUP(Table2[[#This Row],[State]],'pivot tables'!$T$2:$T$33,'pivot tables'!$W$2:$W$33),Table2[[#This Row],[Min_Temperature(°C)]])</f>
        <v>16.402000000000001</v>
      </c>
    </row>
    <row r="687" spans="1:25" x14ac:dyDescent="0.3">
      <c r="A687" s="5" t="s">
        <v>32</v>
      </c>
      <c r="B687" s="4">
        <v>2011</v>
      </c>
      <c r="C687" s="5" t="s">
        <v>49</v>
      </c>
      <c r="D687" s="5" t="str">
        <f>PROPER(TRIM(Table2[[#This Row],[Season]]))</f>
        <v>Kharif</v>
      </c>
      <c r="E687" s="5" t="str">
        <f>IF(Table2[[#This Row],[Season]]="",_xlfn.XLOOKUP(Table2[[#This Row],[State]],'pivot tables'!$F$3:$F$33,'pivot tables'!$G$3:$G$33),Table2[[#This Row],[Season]])</f>
        <v>Kharif</v>
      </c>
      <c r="F687" s="5" t="s">
        <v>244</v>
      </c>
      <c r="G687" s="16">
        <v>96200</v>
      </c>
      <c r="H687" s="16">
        <f>IF(Table2[[#This Row],[Area(hectare)]]="",IFERROR(Table2[[#This Row],[Production(Tones)]]/Table2[[#This Row],[Yield blanks]],""),Table2[[#This Row],[Area(hectare)]])</f>
        <v>96200</v>
      </c>
      <c r="I687" s="16">
        <v>67600</v>
      </c>
      <c r="J687" s="16">
        <f>IF(Table2[[#This Row],[Production(Tones)]]="",Table2[[#This Row],[Area Blanks]]*Table2[[#This Row],[Yield]],Table2[[#This Row],[Production(Tones)]])</f>
        <v>67600</v>
      </c>
      <c r="K687" s="13">
        <v>890.5</v>
      </c>
      <c r="L687" s="13">
        <f>IF(Table2[[#This Row],[Annual_Rainfall(mm)]]="",_xlfn.XLOOKUP(Table2[[#This Row],[State]],'pivot tables'!$J$3:$J$32,'pivot tables'!$K$3:$K$32),Table2[[#This Row],[Annual_Rainfall(mm)]])</f>
        <v>890.5</v>
      </c>
      <c r="M687" s="13" t="str">
        <f>Table2[[#This Row],[Crop]]&amp;Table2[[#This Row],[State]]</f>
        <v>UradGujarat</v>
      </c>
      <c r="N687" s="13">
        <v>16115424</v>
      </c>
      <c r="O687" s="13">
        <f>IF(Table2[[#This Row],[Fertilizer(kg)]]="",_xlfn.XLOOKUP(Table2[[#This Row],[crop&amp;state]],'pivot tables'!$O$3:$O$151,'pivot tables'!$P$3:$P$151),Table2[[#This Row],[Fertilizer(kg)]])</f>
        <v>16115424</v>
      </c>
      <c r="P687" s="13">
        <v>31746</v>
      </c>
      <c r="Q687" s="13">
        <f>IF(Table2[[#This Row],[Pesticide(kg)]]="",_xlfn.XLOOKUP(Table2[[#This Row],[crop&amp;state]],'pivot tables'!$O$3:$O$151,'pivot tables'!$Q$3:$Q$151),Table2[[#This Row],[Pesticide(kg)]])</f>
        <v>31746</v>
      </c>
      <c r="R687" s="13"/>
      <c r="S687" s="13">
        <f>IF(Table2[[#This Row],[Yield]]="",IFERROR(Table2[[#This Row],[Production(Tones)]]/Table2[[#This Row],[Area(hectare)]],""),Table2[[#This Row],[Yield]])</f>
        <v>0.70270270270270274</v>
      </c>
      <c r="T687" s="13">
        <v>26.533999999999999</v>
      </c>
      <c r="U687" s="13">
        <f>IF(Table2[[#This Row],[Avg_Temperature(°C)]]="",IFERROR((Table2[[#This Row],[Max_Temperature(°C)]]+Table2[[#This Row],[Min_Temperature(°C)]])/2,""),Table2[[#This Row],[Avg_Temperature(°C)]])</f>
        <v>26.533999999999999</v>
      </c>
      <c r="V687" s="13">
        <v>37.981000000000002</v>
      </c>
      <c r="W687" s="13">
        <f>IF(Table2[[#This Row],[Max_Temperature(°C)]]="",_xlfn.XLOOKUP(Table2[[#This Row],[State]],'pivot tables'!$T$2:$T$33,'pivot tables'!$V$2:$V$33),Table2[[#This Row],[Max_Temperature(°C)]])</f>
        <v>37.981000000000002</v>
      </c>
      <c r="X687" s="13">
        <v>16.402000000000001</v>
      </c>
      <c r="Y687" s="31">
        <f>IF(Table2[[#This Row],[Min_Temperature(°C)]]="",_xlfn.XLOOKUP(Table2[[#This Row],[State]],'pivot tables'!$T$2:$T$33,'pivot tables'!$W$2:$W$33),Table2[[#This Row],[Min_Temperature(°C)]])</f>
        <v>16.402000000000001</v>
      </c>
    </row>
    <row r="688" spans="1:25" x14ac:dyDescent="0.3">
      <c r="A688" s="5" t="s">
        <v>32</v>
      </c>
      <c r="B688" s="4">
        <v>2011</v>
      </c>
      <c r="C688" s="5" t="s">
        <v>120</v>
      </c>
      <c r="D688" s="5" t="str">
        <f>PROPER(TRIM(Table2[[#This Row],[Season]]))</f>
        <v>Summer</v>
      </c>
      <c r="E688" s="5" t="str">
        <f>IF(Table2[[#This Row],[Season]]="",_xlfn.XLOOKUP(Table2[[#This Row],[State]],'pivot tables'!$F$3:$F$33,'pivot tables'!$G$3:$G$33),Table2[[#This Row],[Season]])</f>
        <v>Summer</v>
      </c>
      <c r="F688" s="5" t="s">
        <v>244</v>
      </c>
      <c r="G688" s="16">
        <v>7000</v>
      </c>
      <c r="H688" s="16">
        <f>IF(Table2[[#This Row],[Area(hectare)]]="",IFERROR(Table2[[#This Row],[Production(Tones)]]/Table2[[#This Row],[Yield blanks]],""),Table2[[#This Row],[Area(hectare)]])</f>
        <v>7000</v>
      </c>
      <c r="I688" s="16">
        <v>4400</v>
      </c>
      <c r="J688" s="16">
        <f>IF(Table2[[#This Row],[Production(Tones)]]="",Table2[[#This Row],[Area Blanks]]*Table2[[#This Row],[Yield]],Table2[[#This Row],[Production(Tones)]])</f>
        <v>4400</v>
      </c>
      <c r="K688" s="13">
        <v>890.5</v>
      </c>
      <c r="L688" s="13">
        <f>IF(Table2[[#This Row],[Annual_Rainfall(mm)]]="",_xlfn.XLOOKUP(Table2[[#This Row],[State]],'pivot tables'!$J$3:$J$32,'pivot tables'!$K$3:$K$32),Table2[[#This Row],[Annual_Rainfall(mm)]])</f>
        <v>890.5</v>
      </c>
      <c r="M688" s="13" t="str">
        <f>Table2[[#This Row],[Crop]]&amp;Table2[[#This Row],[State]]</f>
        <v>UradGujarat</v>
      </c>
      <c r="N688" s="13">
        <v>1172640</v>
      </c>
      <c r="O688" s="13">
        <f>IF(Table2[[#This Row],[Fertilizer(kg)]]="",_xlfn.XLOOKUP(Table2[[#This Row],[crop&amp;state]],'pivot tables'!$O$3:$O$151,'pivot tables'!$P$3:$P$151),Table2[[#This Row],[Fertilizer(kg)]])</f>
        <v>1172640</v>
      </c>
      <c r="P688" s="13">
        <v>2310</v>
      </c>
      <c r="Q688" s="13">
        <f>IF(Table2[[#This Row],[Pesticide(kg)]]="",_xlfn.XLOOKUP(Table2[[#This Row],[crop&amp;state]],'pivot tables'!$O$3:$O$151,'pivot tables'!$Q$3:$Q$151),Table2[[#This Row],[Pesticide(kg)]])</f>
        <v>2310</v>
      </c>
      <c r="R688" s="13" t="s">
        <v>443</v>
      </c>
      <c r="S688" s="13" t="str">
        <f>IF(Table2[[#This Row],[Yield]]="",IFERROR(Table2[[#This Row],[Production(Tones)]]/Table2[[#This Row],[Area(hectare)]],""),Table2[[#This Row],[Yield]])</f>
        <v xml:space="preserve"> 0.79 </v>
      </c>
      <c r="T688" s="13">
        <v>26.533999999999999</v>
      </c>
      <c r="U688" s="13">
        <f>IF(Table2[[#This Row],[Avg_Temperature(°C)]]="",IFERROR((Table2[[#This Row],[Max_Temperature(°C)]]+Table2[[#This Row],[Min_Temperature(°C)]])/2,""),Table2[[#This Row],[Avg_Temperature(°C)]])</f>
        <v>26.533999999999999</v>
      </c>
      <c r="V688" s="13">
        <v>37.981000000000002</v>
      </c>
      <c r="W688" s="13">
        <f>IF(Table2[[#This Row],[Max_Temperature(°C)]]="",_xlfn.XLOOKUP(Table2[[#This Row],[State]],'pivot tables'!$T$2:$T$33,'pivot tables'!$V$2:$V$33),Table2[[#This Row],[Max_Temperature(°C)]])</f>
        <v>37.981000000000002</v>
      </c>
      <c r="X688" s="13">
        <v>16.402000000000001</v>
      </c>
      <c r="Y688" s="31">
        <f>IF(Table2[[#This Row],[Min_Temperature(°C)]]="",_xlfn.XLOOKUP(Table2[[#This Row],[State]],'pivot tables'!$T$2:$T$33,'pivot tables'!$W$2:$W$33),Table2[[#This Row],[Min_Temperature(°C)]])</f>
        <v>16.402000000000001</v>
      </c>
    </row>
    <row r="689" spans="1:25" x14ac:dyDescent="0.3">
      <c r="A689" s="5" t="s">
        <v>20</v>
      </c>
      <c r="B689" s="4">
        <v>2011</v>
      </c>
      <c r="C689" s="5" t="s">
        <v>27</v>
      </c>
      <c r="D689" s="5" t="str">
        <f>PROPER(TRIM(Table2[[#This Row],[Season]]))</f>
        <v>Rabi</v>
      </c>
      <c r="E689" s="5" t="str">
        <f>IF(Table2[[#This Row],[Season]]="",_xlfn.XLOOKUP(Table2[[#This Row],[State]],'pivot tables'!$F$3:$F$33,'pivot tables'!$G$3:$G$33),Table2[[#This Row],[Season]])</f>
        <v>Rabi</v>
      </c>
      <c r="F689" s="5" t="s">
        <v>244</v>
      </c>
      <c r="G689" s="16">
        <v>1350600</v>
      </c>
      <c r="H689" s="16">
        <f>IF(Table2[[#This Row],[Area(hectare)]]="",IFERROR(Table2[[#This Row],[Production(Tones)]]/Table2[[#This Row],[Yield blanks]],""),Table2[[#This Row],[Area(hectare)]])</f>
        <v>1350600</v>
      </c>
      <c r="I689" s="16">
        <v>4072100</v>
      </c>
      <c r="J689" s="16">
        <f>IF(Table2[[#This Row],[Production(Tones)]]="",Table2[[#This Row],[Area Blanks]]*Table2[[#This Row],[Yield]],Table2[[#This Row],[Production(Tones)]])</f>
        <v>4072100</v>
      </c>
      <c r="K689" s="13">
        <v>890.5</v>
      </c>
      <c r="L689" s="13">
        <f>IF(Table2[[#This Row],[Annual_Rainfall(mm)]]="",_xlfn.XLOOKUP(Table2[[#This Row],[State]],'pivot tables'!$J$3:$J$32,'pivot tables'!$K$3:$K$32),Table2[[#This Row],[Annual_Rainfall(mm)]])</f>
        <v>890.5</v>
      </c>
      <c r="M689" s="13" t="str">
        <f>Table2[[#This Row],[Crop]]&amp;Table2[[#This Row],[State]]</f>
        <v>WheatGujarat</v>
      </c>
      <c r="N689" s="13">
        <v>226252512</v>
      </c>
      <c r="O689" s="13">
        <f>IF(Table2[[#This Row],[Fertilizer(kg)]]="",_xlfn.XLOOKUP(Table2[[#This Row],[crop&amp;state]],'pivot tables'!$O$3:$O$151,'pivot tables'!$P$3:$P$151),Table2[[#This Row],[Fertilizer(kg)]])</f>
        <v>226252512</v>
      </c>
      <c r="P689" s="13">
        <v>445698</v>
      </c>
      <c r="Q689" s="13">
        <f>IF(Table2[[#This Row],[Pesticide(kg)]]="",_xlfn.XLOOKUP(Table2[[#This Row],[crop&amp;state]],'pivot tables'!$O$3:$O$151,'pivot tables'!$Q$3:$Q$151),Table2[[#This Row],[Pesticide(kg)]])</f>
        <v>445698</v>
      </c>
      <c r="R689" s="13">
        <v>3.01</v>
      </c>
      <c r="S689" s="13">
        <f>IF(Table2[[#This Row],[Yield]]="",IFERROR(Table2[[#This Row],[Production(Tones)]]/Table2[[#This Row],[Area(hectare)]],""),Table2[[#This Row],[Yield]])</f>
        <v>3.01</v>
      </c>
      <c r="T689" s="13">
        <v>26.533999999999999</v>
      </c>
      <c r="U689" s="13">
        <f>IF(Table2[[#This Row],[Avg_Temperature(°C)]]="",IFERROR((Table2[[#This Row],[Max_Temperature(°C)]]+Table2[[#This Row],[Min_Temperature(°C)]])/2,""),Table2[[#This Row],[Avg_Temperature(°C)]])</f>
        <v>26.533999999999999</v>
      </c>
      <c r="V689" s="13">
        <v>37.981000000000002</v>
      </c>
      <c r="W689" s="13">
        <f>IF(Table2[[#This Row],[Max_Temperature(°C)]]="",_xlfn.XLOOKUP(Table2[[#This Row],[State]],'pivot tables'!$T$2:$T$33,'pivot tables'!$V$2:$V$33),Table2[[#This Row],[Max_Temperature(°C)]])</f>
        <v>37.981000000000002</v>
      </c>
      <c r="X689" s="13">
        <v>16.402000000000001</v>
      </c>
      <c r="Y689" s="31">
        <f>IF(Table2[[#This Row],[Min_Temperature(°C)]]="",_xlfn.XLOOKUP(Table2[[#This Row],[State]],'pivot tables'!$T$2:$T$33,'pivot tables'!$W$2:$W$33),Table2[[#This Row],[Min_Temperature(°C)]])</f>
        <v>16.402000000000001</v>
      </c>
    </row>
    <row r="690" spans="1:25" x14ac:dyDescent="0.3">
      <c r="A690" s="5" t="s">
        <v>13</v>
      </c>
      <c r="B690" s="4">
        <v>2011</v>
      </c>
      <c r="C690" s="5" t="s">
        <v>49</v>
      </c>
      <c r="D690" s="5" t="str">
        <f>PROPER(TRIM(Table2[[#This Row],[Season]]))</f>
        <v>Kharif</v>
      </c>
      <c r="E690" s="5" t="str">
        <f>IF(Table2[[#This Row],[Season]]="",_xlfn.XLOOKUP(Table2[[#This Row],[State]],'pivot tables'!$F$3:$F$33,'pivot tables'!$G$3:$G$33),Table2[[#This Row],[Season]])</f>
        <v>Kharif</v>
      </c>
      <c r="F690" s="5" t="s">
        <v>258</v>
      </c>
      <c r="G690" s="16">
        <v>1234094</v>
      </c>
      <c r="H690" s="16">
        <f>IF(Table2[[#This Row],[Area(hectare)]]="",IFERROR(Table2[[#This Row],[Production(Tones)]]/Table2[[#This Row],[Yield blanks]],""),Table2[[#This Row],[Area(hectare)]])</f>
        <v>1234094</v>
      </c>
      <c r="I690" s="16">
        <v>3574300</v>
      </c>
      <c r="J690" s="16">
        <f>IF(Table2[[#This Row],[Production(Tones)]]="",Table2[[#This Row],[Area Blanks]]*Table2[[#This Row],[Yield]],Table2[[#This Row],[Production(Tones)]])</f>
        <v>3574300</v>
      </c>
      <c r="K690" s="13">
        <v>471.541</v>
      </c>
      <c r="L690" s="13">
        <f>IF(Table2[[#This Row],[Annual_Rainfall(mm)]]="",_xlfn.XLOOKUP(Table2[[#This Row],[State]],'pivot tables'!$J$3:$J$32,'pivot tables'!$K$3:$K$32),Table2[[#This Row],[Annual_Rainfall(mm)]])</f>
        <v>471.541</v>
      </c>
      <c r="M690" s="13" t="str">
        <f>Table2[[#This Row],[Crop]]&amp;Table2[[#This Row],[State]]</f>
        <v>RiceHaryana</v>
      </c>
      <c r="N690" s="13">
        <v>206735426.90000001</v>
      </c>
      <c r="O690" s="13">
        <f>IF(Table2[[#This Row],[Fertilizer(kg)]]="",_xlfn.XLOOKUP(Table2[[#This Row],[crop&amp;state]],'pivot tables'!$O$3:$O$151,'pivot tables'!$P$3:$P$151),Table2[[#This Row],[Fertilizer(kg)]])</f>
        <v>206735426.90000001</v>
      </c>
      <c r="P690" s="13">
        <v>407251.02</v>
      </c>
      <c r="Q690" s="13">
        <f>IF(Table2[[#This Row],[Pesticide(kg)]]="",_xlfn.XLOOKUP(Table2[[#This Row],[crop&amp;state]],'pivot tables'!$O$3:$O$151,'pivot tables'!$Q$3:$Q$151),Table2[[#This Row],[Pesticide(kg)]])</f>
        <v>407251.02</v>
      </c>
      <c r="R690" s="13">
        <v>2.63</v>
      </c>
      <c r="S690" s="13">
        <f>IF(Table2[[#This Row],[Yield]]="",IFERROR(Table2[[#This Row],[Production(Tones)]]/Table2[[#This Row],[Area(hectare)]],""),Table2[[#This Row],[Yield]])</f>
        <v>2.63</v>
      </c>
      <c r="T690" s="13">
        <v>25.28</v>
      </c>
      <c r="U690" s="13">
        <f>IF(Table2[[#This Row],[Avg_Temperature(°C)]]="",IFERROR((Table2[[#This Row],[Max_Temperature(°C)]]+Table2[[#This Row],[Min_Temperature(°C)]])/2,""),Table2[[#This Row],[Avg_Temperature(°C)]])</f>
        <v>25.28</v>
      </c>
      <c r="V690" s="13">
        <v>37.729999999999997</v>
      </c>
      <c r="W690" s="13">
        <f>IF(Table2[[#This Row],[Max_Temperature(°C)]]="",_xlfn.XLOOKUP(Table2[[#This Row],[State]],'pivot tables'!$T$2:$T$33,'pivot tables'!$V$2:$V$33),Table2[[#This Row],[Max_Temperature(°C)]])</f>
        <v>37.729999999999997</v>
      </c>
      <c r="X690" s="13">
        <v>13.544</v>
      </c>
      <c r="Y690" s="31">
        <f>IF(Table2[[#This Row],[Min_Temperature(°C)]]="",_xlfn.XLOOKUP(Table2[[#This Row],[State]],'pivot tables'!$T$2:$T$33,'pivot tables'!$W$2:$W$33),Table2[[#This Row],[Min_Temperature(°C)]])</f>
        <v>13.544</v>
      </c>
    </row>
    <row r="691" spans="1:25" x14ac:dyDescent="0.3">
      <c r="A691" s="5" t="s">
        <v>18</v>
      </c>
      <c r="B691" s="4">
        <v>2011</v>
      </c>
      <c r="C691" s="5" t="s">
        <v>705</v>
      </c>
      <c r="D691" s="5" t="str">
        <f>PROPER(TRIM(Table2[[#This Row],[Season]]))</f>
        <v>Whole Year</v>
      </c>
      <c r="E691" s="5" t="str">
        <f>IF(Table2[[#This Row],[Season]]="",_xlfn.XLOOKUP(Table2[[#This Row],[State]],'pivot tables'!$F$3:$F$33,'pivot tables'!$G$3:$G$33),Table2[[#This Row],[Season]])</f>
        <v>Whole Year</v>
      </c>
      <c r="F691" s="5" t="s">
        <v>258</v>
      </c>
      <c r="G691" s="16">
        <v>94892</v>
      </c>
      <c r="H691" s="16">
        <f>IF(Table2[[#This Row],[Area(hectare)]]="",IFERROR(Table2[[#This Row],[Production(Tones)]]/Table2[[#This Row],[Yield blanks]],""),Table2[[#This Row],[Area(hectare)]])</f>
        <v>94892</v>
      </c>
      <c r="I691" s="16">
        <v>695000</v>
      </c>
      <c r="J691" s="16">
        <f>IF(Table2[[#This Row],[Production(Tones)]]="",Table2[[#This Row],[Area Blanks]]*Table2[[#This Row],[Yield]],Table2[[#This Row],[Production(Tones)]])</f>
        <v>695000</v>
      </c>
      <c r="K691" s="13">
        <v>471.541</v>
      </c>
      <c r="L691" s="13">
        <f>IF(Table2[[#This Row],[Annual_Rainfall(mm)]]="",_xlfn.XLOOKUP(Table2[[#This Row],[State]],'pivot tables'!$J$3:$J$32,'pivot tables'!$K$3:$K$32),Table2[[#This Row],[Annual_Rainfall(mm)]])</f>
        <v>471.541</v>
      </c>
      <c r="M691" s="13" t="str">
        <f>Table2[[#This Row],[Crop]]&amp;Table2[[#This Row],[State]]</f>
        <v>SugarcaneHaryana</v>
      </c>
      <c r="N691" s="13">
        <v>15896307.84</v>
      </c>
      <c r="O691" s="13">
        <f>IF(Table2[[#This Row],[Fertilizer(kg)]]="",_xlfn.XLOOKUP(Table2[[#This Row],[crop&amp;state]],'pivot tables'!$O$3:$O$151,'pivot tables'!$P$3:$P$151),Table2[[#This Row],[Fertilizer(kg)]])</f>
        <v>15896307.84</v>
      </c>
      <c r="P691" s="13">
        <v>31314.36</v>
      </c>
      <c r="Q691" s="13">
        <f>IF(Table2[[#This Row],[Pesticide(kg)]]="",_xlfn.XLOOKUP(Table2[[#This Row],[crop&amp;state]],'pivot tables'!$O$3:$O$151,'pivot tables'!$Q$3:$Q$151),Table2[[#This Row],[Pesticide(kg)]])</f>
        <v>31314.36</v>
      </c>
      <c r="R691" s="13">
        <v>5.5350000000000001</v>
      </c>
      <c r="S691" s="13">
        <f>IF(Table2[[#This Row],[Yield]]="",IFERROR(Table2[[#This Row],[Production(Tones)]]/Table2[[#This Row],[Area(hectare)]],""),Table2[[#This Row],[Yield]])</f>
        <v>5.5350000000000001</v>
      </c>
      <c r="T691" s="13">
        <v>25.28</v>
      </c>
      <c r="U691" s="13">
        <f>IF(Table2[[#This Row],[Avg_Temperature(°C)]]="",IFERROR((Table2[[#This Row],[Max_Temperature(°C)]]+Table2[[#This Row],[Min_Temperature(°C)]])/2,""),Table2[[#This Row],[Avg_Temperature(°C)]])</f>
        <v>25.28</v>
      </c>
      <c r="V691" s="13" t="s">
        <v>444</v>
      </c>
      <c r="W691" s="13" t="str">
        <f>IF(Table2[[#This Row],[Max_Temperature(°C)]]="",_xlfn.XLOOKUP(Table2[[#This Row],[State]],'pivot tables'!$T$2:$T$33,'pivot tables'!$V$2:$V$33),Table2[[#This Row],[Max_Temperature(°C)]])</f>
        <v xml:space="preserve"> 37.73 </v>
      </c>
      <c r="X691" s="13">
        <v>13.544</v>
      </c>
      <c r="Y691" s="31">
        <f>IF(Table2[[#This Row],[Min_Temperature(°C)]]="",_xlfn.XLOOKUP(Table2[[#This Row],[State]],'pivot tables'!$T$2:$T$33,'pivot tables'!$W$2:$W$33),Table2[[#This Row],[Min_Temperature(°C)]])</f>
        <v>13.544</v>
      </c>
    </row>
    <row r="692" spans="1:25" x14ac:dyDescent="0.3">
      <c r="A692" s="5" t="s">
        <v>31</v>
      </c>
      <c r="B692" s="4">
        <v>2011</v>
      </c>
      <c r="C692" s="5" t="s">
        <v>49</v>
      </c>
      <c r="D692" s="5" t="str">
        <f>PROPER(TRIM(Table2[[#This Row],[Season]]))</f>
        <v>Kharif</v>
      </c>
      <c r="E692" s="5" t="str">
        <f>IF(Table2[[#This Row],[Season]]="",_xlfn.XLOOKUP(Table2[[#This Row],[State]],'pivot tables'!$F$3:$F$33,'pivot tables'!$G$3:$G$33),Table2[[#This Row],[Season]])</f>
        <v>Kharif</v>
      </c>
      <c r="F692" s="5" t="s">
        <v>258</v>
      </c>
      <c r="G692" s="16">
        <v>2978</v>
      </c>
      <c r="H692" s="16">
        <f>IF(Table2[[#This Row],[Area(hectare)]]="",IFERROR(Table2[[#This Row],[Production(Tones)]]/Table2[[#This Row],[Yield blanks]],""),Table2[[#This Row],[Area(hectare)]])</f>
        <v>2978</v>
      </c>
      <c r="I692" s="16">
        <v>3100</v>
      </c>
      <c r="J692" s="16">
        <f>IF(Table2[[#This Row],[Production(Tones)]]="",Table2[[#This Row],[Area Blanks]]*Table2[[#This Row],[Yield]],Table2[[#This Row],[Production(Tones)]])</f>
        <v>3100</v>
      </c>
      <c r="K692" s="13">
        <v>471.541</v>
      </c>
      <c r="L692" s="13">
        <f>IF(Table2[[#This Row],[Annual_Rainfall(mm)]]="",_xlfn.XLOOKUP(Table2[[#This Row],[State]],'pivot tables'!$J$3:$J$32,'pivot tables'!$K$3:$K$32),Table2[[#This Row],[Annual_Rainfall(mm)]])</f>
        <v>471.541</v>
      </c>
      <c r="M692" s="13" t="str">
        <f>Table2[[#This Row],[Crop]]&amp;Table2[[#This Row],[State]]</f>
        <v>SunflowerHaryana</v>
      </c>
      <c r="N692" s="13">
        <v>498874.56</v>
      </c>
      <c r="O692" s="13">
        <f>IF(Table2[[#This Row],[Fertilizer(kg)]]="",_xlfn.XLOOKUP(Table2[[#This Row],[crop&amp;state]],'pivot tables'!$O$3:$O$151,'pivot tables'!$P$3:$P$151),Table2[[#This Row],[Fertilizer(kg)]])</f>
        <v>498874.56</v>
      </c>
      <c r="P692" s="13">
        <v>982.74</v>
      </c>
      <c r="Q692" s="13">
        <f>IF(Table2[[#This Row],[Pesticide(kg)]]="",_xlfn.XLOOKUP(Table2[[#This Row],[crop&amp;state]],'pivot tables'!$O$3:$O$151,'pivot tables'!$Q$3:$Q$151),Table2[[#This Row],[Pesticide(kg)]])</f>
        <v>982.74</v>
      </c>
      <c r="R692" s="13">
        <v>1.2669999999999999</v>
      </c>
      <c r="S692" s="13">
        <f>IF(Table2[[#This Row],[Yield]]="",IFERROR(Table2[[#This Row],[Production(Tones)]]/Table2[[#This Row],[Area(hectare)]],""),Table2[[#This Row],[Yield]])</f>
        <v>1.2669999999999999</v>
      </c>
      <c r="T692" s="13">
        <v>25.28</v>
      </c>
      <c r="U692" s="13">
        <f>IF(Table2[[#This Row],[Avg_Temperature(°C)]]="",IFERROR((Table2[[#This Row],[Max_Temperature(°C)]]+Table2[[#This Row],[Min_Temperature(°C)]])/2,""),Table2[[#This Row],[Avg_Temperature(°C)]])</f>
        <v>25.28</v>
      </c>
      <c r="V692" s="13">
        <v>37.729999999999997</v>
      </c>
      <c r="W692" s="13">
        <f>IF(Table2[[#This Row],[Max_Temperature(°C)]]="",_xlfn.XLOOKUP(Table2[[#This Row],[State]],'pivot tables'!$T$2:$T$33,'pivot tables'!$V$2:$V$33),Table2[[#This Row],[Max_Temperature(°C)]])</f>
        <v>37.729999999999997</v>
      </c>
      <c r="X692" s="13">
        <v>13.544</v>
      </c>
      <c r="Y692" s="31">
        <f>IF(Table2[[#This Row],[Min_Temperature(°C)]]="",_xlfn.XLOOKUP(Table2[[#This Row],[State]],'pivot tables'!$T$2:$T$33,'pivot tables'!$W$2:$W$33),Table2[[#This Row],[Min_Temperature(°C)]])</f>
        <v>13.544</v>
      </c>
    </row>
    <row r="693" spans="1:25" x14ac:dyDescent="0.3">
      <c r="A693" s="5" t="s">
        <v>32</v>
      </c>
      <c r="B693" s="4">
        <v>2011</v>
      </c>
      <c r="C693" s="5" t="s">
        <v>49</v>
      </c>
      <c r="D693" s="5" t="str">
        <f>PROPER(TRIM(Table2[[#This Row],[Season]]))</f>
        <v>Kharif</v>
      </c>
      <c r="E693" s="5" t="str">
        <f>IF(Table2[[#This Row],[Season]]="",_xlfn.XLOOKUP(Table2[[#This Row],[State]],'pivot tables'!$F$3:$F$33,'pivot tables'!$G$3:$G$33),Table2[[#This Row],[Season]])</f>
        <v>Kharif</v>
      </c>
      <c r="F693" s="5" t="s">
        <v>258</v>
      </c>
      <c r="G693" s="16">
        <v>2013</v>
      </c>
      <c r="H693" s="16">
        <f>IF(Table2[[#This Row],[Area(hectare)]]="",IFERROR(Table2[[#This Row],[Production(Tones)]]/Table2[[#This Row],[Yield blanks]],""),Table2[[#This Row],[Area(hectare)]])</f>
        <v>2013</v>
      </c>
      <c r="I693" s="16">
        <v>700</v>
      </c>
      <c r="J693" s="16">
        <f>IF(Table2[[#This Row],[Production(Tones)]]="",Table2[[#This Row],[Area Blanks]]*Table2[[#This Row],[Yield]],Table2[[#This Row],[Production(Tones)]])</f>
        <v>700</v>
      </c>
      <c r="K693" s="13">
        <v>471.541</v>
      </c>
      <c r="L693" s="13">
        <f>IF(Table2[[#This Row],[Annual_Rainfall(mm)]]="",_xlfn.XLOOKUP(Table2[[#This Row],[State]],'pivot tables'!$J$3:$J$32,'pivot tables'!$K$3:$K$32),Table2[[#This Row],[Annual_Rainfall(mm)]])</f>
        <v>471.541</v>
      </c>
      <c r="M693" s="13" t="str">
        <f>Table2[[#This Row],[Crop]]&amp;Table2[[#This Row],[State]]</f>
        <v>UradHaryana</v>
      </c>
      <c r="N693" s="13">
        <v>337217.76</v>
      </c>
      <c r="O693" s="13">
        <f>IF(Table2[[#This Row],[Fertilizer(kg)]]="",_xlfn.XLOOKUP(Table2[[#This Row],[crop&amp;state]],'pivot tables'!$O$3:$O$151,'pivot tables'!$P$3:$P$151),Table2[[#This Row],[Fertilizer(kg)]])</f>
        <v>337217.76</v>
      </c>
      <c r="P693" s="13">
        <v>664.29</v>
      </c>
      <c r="Q693" s="13">
        <f>IF(Table2[[#This Row],[Pesticide(kg)]]="",_xlfn.XLOOKUP(Table2[[#This Row],[crop&amp;state]],'pivot tables'!$O$3:$O$151,'pivot tables'!$Q$3:$Q$151),Table2[[#This Row],[Pesticide(kg)]])</f>
        <v>664.29</v>
      </c>
      <c r="R693" s="13">
        <v>0.16200000000000001</v>
      </c>
      <c r="S693" s="13">
        <f>IF(Table2[[#This Row],[Yield]]="",IFERROR(Table2[[#This Row],[Production(Tones)]]/Table2[[#This Row],[Area(hectare)]],""),Table2[[#This Row],[Yield]])</f>
        <v>0.16200000000000001</v>
      </c>
      <c r="T693" s="13">
        <v>25.28</v>
      </c>
      <c r="U693" s="13">
        <f>IF(Table2[[#This Row],[Avg_Temperature(°C)]]="",IFERROR((Table2[[#This Row],[Max_Temperature(°C)]]+Table2[[#This Row],[Min_Temperature(°C)]])/2,""),Table2[[#This Row],[Avg_Temperature(°C)]])</f>
        <v>25.28</v>
      </c>
      <c r="V693" s="13">
        <v>37.729999999999997</v>
      </c>
      <c r="W693" s="13">
        <f>IF(Table2[[#This Row],[Max_Temperature(°C)]]="",_xlfn.XLOOKUP(Table2[[#This Row],[State]],'pivot tables'!$T$2:$T$33,'pivot tables'!$V$2:$V$33),Table2[[#This Row],[Max_Temperature(°C)]])</f>
        <v>37.729999999999997</v>
      </c>
      <c r="X693" s="13"/>
      <c r="Y693" s="31">
        <f>IF(Table2[[#This Row],[Min_Temperature(°C)]]="",_xlfn.XLOOKUP(Table2[[#This Row],[State]],'pivot tables'!$T$2:$T$33,'pivot tables'!$W$2:$W$33),Table2[[#This Row],[Min_Temperature(°C)]])</f>
        <v>13.90891836734694</v>
      </c>
    </row>
    <row r="694" spans="1:25" x14ac:dyDescent="0.3">
      <c r="A694" s="5" t="s">
        <v>20</v>
      </c>
      <c r="B694" s="4">
        <v>2011</v>
      </c>
      <c r="C694" s="5" t="s">
        <v>27</v>
      </c>
      <c r="D694" s="5" t="str">
        <f>PROPER(TRIM(Table2[[#This Row],[Season]]))</f>
        <v>Rabi</v>
      </c>
      <c r="E694" s="5" t="str">
        <f>IF(Table2[[#This Row],[Season]]="",_xlfn.XLOOKUP(Table2[[#This Row],[State]],'pivot tables'!$F$3:$F$33,'pivot tables'!$G$3:$G$33),Table2[[#This Row],[Season]])</f>
        <v>Rabi</v>
      </c>
      <c r="F694" s="5" t="s">
        <v>258</v>
      </c>
      <c r="G694" s="16">
        <v>2531302</v>
      </c>
      <c r="H694" s="16">
        <f>IF(Table2[[#This Row],[Area(hectare)]]="",IFERROR(Table2[[#This Row],[Production(Tones)]]/Table2[[#This Row],[Yield blanks]],""),Table2[[#This Row],[Area(hectare)]])</f>
        <v>2531302</v>
      </c>
      <c r="I694" s="16">
        <v>13119000</v>
      </c>
      <c r="J694" s="16">
        <f>IF(Table2[[#This Row],[Production(Tones)]]="",Table2[[#This Row],[Area Blanks]]*Table2[[#This Row],[Yield]],Table2[[#This Row],[Production(Tones)]])</f>
        <v>13119000</v>
      </c>
      <c r="K694" s="13">
        <v>471.541</v>
      </c>
      <c r="L694" s="13">
        <f>IF(Table2[[#This Row],[Annual_Rainfall(mm)]]="",_xlfn.XLOOKUP(Table2[[#This Row],[State]],'pivot tables'!$J$3:$J$32,'pivot tables'!$K$3:$K$32),Table2[[#This Row],[Annual_Rainfall(mm)]])</f>
        <v>471.541</v>
      </c>
      <c r="M694" s="13" t="str">
        <f>Table2[[#This Row],[Crop]]&amp;Table2[[#This Row],[State]]</f>
        <v>WheatHaryana</v>
      </c>
      <c r="N694" s="13">
        <v>424043711</v>
      </c>
      <c r="O694" s="13">
        <f>IF(Table2[[#This Row],[Fertilizer(kg)]]="",_xlfn.XLOOKUP(Table2[[#This Row],[crop&amp;state]],'pivot tables'!$O$3:$O$151,'pivot tables'!$P$3:$P$151),Table2[[#This Row],[Fertilizer(kg)]])</f>
        <v>424043711</v>
      </c>
      <c r="P694" s="13">
        <v>835329.66</v>
      </c>
      <c r="Q694" s="13">
        <f>IF(Table2[[#This Row],[Pesticide(kg)]]="",_xlfn.XLOOKUP(Table2[[#This Row],[crop&amp;state]],'pivot tables'!$O$3:$O$151,'pivot tables'!$Q$3:$Q$151),Table2[[#This Row],[Pesticide(kg)]])</f>
        <v>835329.66</v>
      </c>
      <c r="R694" s="13">
        <v>5.032</v>
      </c>
      <c r="S694" s="13">
        <f>IF(Table2[[#This Row],[Yield]]="",IFERROR(Table2[[#This Row],[Production(Tones)]]/Table2[[#This Row],[Area(hectare)]],""),Table2[[#This Row],[Yield]])</f>
        <v>5.032</v>
      </c>
      <c r="T694" s="13">
        <v>25.28</v>
      </c>
      <c r="U694" s="13">
        <f>IF(Table2[[#This Row],[Avg_Temperature(°C)]]="",IFERROR((Table2[[#This Row],[Max_Temperature(°C)]]+Table2[[#This Row],[Min_Temperature(°C)]])/2,""),Table2[[#This Row],[Avg_Temperature(°C)]])</f>
        <v>25.28</v>
      </c>
      <c r="V694" s="13">
        <v>37.729999999999997</v>
      </c>
      <c r="W694" s="13">
        <f>IF(Table2[[#This Row],[Max_Temperature(°C)]]="",_xlfn.XLOOKUP(Table2[[#This Row],[State]],'pivot tables'!$T$2:$T$33,'pivot tables'!$V$2:$V$33),Table2[[#This Row],[Max_Temperature(°C)]])</f>
        <v>37.729999999999997</v>
      </c>
      <c r="X694" s="13">
        <v>13.544</v>
      </c>
      <c r="Y694" s="31">
        <f>IF(Table2[[#This Row],[Min_Temperature(°C)]]="",_xlfn.XLOOKUP(Table2[[#This Row],[State]],'pivot tables'!$T$2:$T$33,'pivot tables'!$W$2:$W$33),Table2[[#This Row],[Min_Temperature(°C)]])</f>
        <v>13.544</v>
      </c>
    </row>
    <row r="695" spans="1:25" x14ac:dyDescent="0.3">
      <c r="A695" s="5" t="s">
        <v>22</v>
      </c>
      <c r="B695" s="4">
        <v>2011</v>
      </c>
      <c r="C695" s="5" t="s">
        <v>49</v>
      </c>
      <c r="D695" s="5" t="str">
        <f>PROPER(TRIM(Table2[[#This Row],[Season]]))</f>
        <v>Kharif</v>
      </c>
      <c r="E695" s="5" t="str">
        <f>IF(Table2[[#This Row],[Season]]="",_xlfn.XLOOKUP(Table2[[#This Row],[State]],'pivot tables'!$F$3:$F$33,'pivot tables'!$G$3:$G$33),Table2[[#This Row],[Season]])</f>
        <v>Kharif</v>
      </c>
      <c r="F695" s="5" t="s">
        <v>259</v>
      </c>
      <c r="G695" s="16">
        <v>2179</v>
      </c>
      <c r="H695" s="16">
        <f>IF(Table2[[#This Row],[Area(hectare)]]="",IFERROR(Table2[[#This Row],[Production(Tones)]]/Table2[[#This Row],[Yield blanks]],""),Table2[[#This Row],[Area(hectare)]])</f>
        <v>2179</v>
      </c>
      <c r="I695" s="16">
        <v>2446</v>
      </c>
      <c r="J695" s="16">
        <f>IF(Table2[[#This Row],[Production(Tones)]]="",Table2[[#This Row],[Area Blanks]]*Table2[[#This Row],[Yield]],Table2[[#This Row],[Production(Tones)]])</f>
        <v>2446</v>
      </c>
      <c r="K695" s="13">
        <v>1108.3</v>
      </c>
      <c r="L695" s="13">
        <f>IF(Table2[[#This Row],[Annual_Rainfall(mm)]]="",_xlfn.XLOOKUP(Table2[[#This Row],[State]],'pivot tables'!$J$3:$J$32,'pivot tables'!$K$3:$K$32),Table2[[#This Row],[Annual_Rainfall(mm)]])</f>
        <v>1108.3</v>
      </c>
      <c r="M695" s="13" t="str">
        <f>Table2[[#This Row],[Crop]]&amp;Table2[[#This Row],[State]]</f>
        <v>RagiHimachal Pradesh</v>
      </c>
      <c r="N695" s="13">
        <v>365026.08</v>
      </c>
      <c r="O695" s="13">
        <f>IF(Table2[[#This Row],[Fertilizer(kg)]]="",_xlfn.XLOOKUP(Table2[[#This Row],[crop&amp;state]],'pivot tables'!$O$3:$O$151,'pivot tables'!$P$3:$P$151),Table2[[#This Row],[Fertilizer(kg)]])</f>
        <v>365026.08</v>
      </c>
      <c r="P695" s="13">
        <v>719.07</v>
      </c>
      <c r="Q695" s="13">
        <f>IF(Table2[[#This Row],[Pesticide(kg)]]="",_xlfn.XLOOKUP(Table2[[#This Row],[crop&amp;state]],'pivot tables'!$O$3:$O$151,'pivot tables'!$Q$3:$Q$151),Table2[[#This Row],[Pesticide(kg)]])</f>
        <v>719.07</v>
      </c>
      <c r="R695" s="13">
        <v>0.89300000000000002</v>
      </c>
      <c r="S695" s="13">
        <f>IF(Table2[[#This Row],[Yield]]="",IFERROR(Table2[[#This Row],[Production(Tones)]]/Table2[[#This Row],[Area(hectare)]],""),Table2[[#This Row],[Yield]])</f>
        <v>0.89300000000000002</v>
      </c>
      <c r="T695" s="13">
        <v>20.420999999999999</v>
      </c>
      <c r="U695" s="13">
        <f>IF(Table2[[#This Row],[Avg_Temperature(°C)]]="",IFERROR((Table2[[#This Row],[Max_Temperature(°C)]]+Table2[[#This Row],[Min_Temperature(°C)]])/2,""),Table2[[#This Row],[Avg_Temperature(°C)]])</f>
        <v>20.420999999999999</v>
      </c>
      <c r="V695" s="13">
        <v>30.858000000000001</v>
      </c>
      <c r="W695" s="13">
        <f>IF(Table2[[#This Row],[Max_Temperature(°C)]]="",_xlfn.XLOOKUP(Table2[[#This Row],[State]],'pivot tables'!$T$2:$T$33,'pivot tables'!$V$2:$V$33),Table2[[#This Row],[Max_Temperature(°C)]])</f>
        <v>30.858000000000001</v>
      </c>
      <c r="X695" s="13">
        <v>11.068</v>
      </c>
      <c r="Y695" s="31">
        <f>IF(Table2[[#This Row],[Min_Temperature(°C)]]="",_xlfn.XLOOKUP(Table2[[#This Row],[State]],'pivot tables'!$T$2:$T$33,'pivot tables'!$W$2:$W$33),Table2[[#This Row],[Min_Temperature(°C)]])</f>
        <v>11.068</v>
      </c>
    </row>
    <row r="696" spans="1:25" x14ac:dyDescent="0.3">
      <c r="A696" s="5" t="s">
        <v>13</v>
      </c>
      <c r="B696" s="4">
        <v>2011</v>
      </c>
      <c r="C696" s="5" t="s">
        <v>49</v>
      </c>
      <c r="D696" s="5" t="str">
        <f>PROPER(TRIM(Table2[[#This Row],[Season]]))</f>
        <v>Kharif</v>
      </c>
      <c r="E696" s="5" t="str">
        <f>IF(Table2[[#This Row],[Season]]="",_xlfn.XLOOKUP(Table2[[#This Row],[State]],'pivot tables'!$F$3:$F$33,'pivot tables'!$G$3:$G$33),Table2[[#This Row],[Season]])</f>
        <v>Kharif</v>
      </c>
      <c r="F696" s="5" t="s">
        <v>259</v>
      </c>
      <c r="G696" s="16">
        <v>75043</v>
      </c>
      <c r="H696" s="16">
        <f>IF(Table2[[#This Row],[Area(hectare)]]="",IFERROR(Table2[[#This Row],[Production(Tones)]]/Table2[[#This Row],[Yield blanks]],""),Table2[[#This Row],[Area(hectare)]])</f>
        <v>75043</v>
      </c>
      <c r="I696" s="16">
        <v>108648</v>
      </c>
      <c r="J696" s="16">
        <f>IF(Table2[[#This Row],[Production(Tones)]]="",Table2[[#This Row],[Area Blanks]]*Table2[[#This Row],[Yield]],Table2[[#This Row],[Production(Tones)]])</f>
        <v>108648</v>
      </c>
      <c r="K696" s="13">
        <v>1108.3</v>
      </c>
      <c r="L696" s="13">
        <f>IF(Table2[[#This Row],[Annual_Rainfall(mm)]]="",_xlfn.XLOOKUP(Table2[[#This Row],[State]],'pivot tables'!$J$3:$J$32,'pivot tables'!$K$3:$K$32),Table2[[#This Row],[Annual_Rainfall(mm)]])</f>
        <v>1108.3</v>
      </c>
      <c r="M696" s="13" t="str">
        <f>Table2[[#This Row],[Crop]]&amp;Table2[[#This Row],[State]]</f>
        <v>RiceHimachal Pradesh</v>
      </c>
      <c r="N696" s="13">
        <v>12571203.359999999</v>
      </c>
      <c r="O696" s="13">
        <f>IF(Table2[[#This Row],[Fertilizer(kg)]]="",_xlfn.XLOOKUP(Table2[[#This Row],[crop&amp;state]],'pivot tables'!$O$3:$O$151,'pivot tables'!$P$3:$P$151),Table2[[#This Row],[Fertilizer(kg)]])</f>
        <v>12571203.359999999</v>
      </c>
      <c r="P696" s="13">
        <v>24764.19</v>
      </c>
      <c r="Q696" s="13">
        <f>IF(Table2[[#This Row],[Pesticide(kg)]]="",_xlfn.XLOOKUP(Table2[[#This Row],[crop&amp;state]],'pivot tables'!$O$3:$O$151,'pivot tables'!$Q$3:$Q$151),Table2[[#This Row],[Pesticide(kg)]])</f>
        <v>24764.19</v>
      </c>
      <c r="R696" s="13">
        <v>1.5449999999999999</v>
      </c>
      <c r="S696" s="13">
        <f>IF(Table2[[#This Row],[Yield]]="",IFERROR(Table2[[#This Row],[Production(Tones)]]/Table2[[#This Row],[Area(hectare)]],""),Table2[[#This Row],[Yield]])</f>
        <v>1.5449999999999999</v>
      </c>
      <c r="T696" s="13">
        <v>20.420999999999999</v>
      </c>
      <c r="U696" s="13">
        <f>IF(Table2[[#This Row],[Avg_Temperature(°C)]]="",IFERROR((Table2[[#This Row],[Max_Temperature(°C)]]+Table2[[#This Row],[Min_Temperature(°C)]])/2,""),Table2[[#This Row],[Avg_Temperature(°C)]])</f>
        <v>20.420999999999999</v>
      </c>
      <c r="V696" s="13">
        <v>30.858000000000001</v>
      </c>
      <c r="W696" s="13">
        <f>IF(Table2[[#This Row],[Max_Temperature(°C)]]="",_xlfn.XLOOKUP(Table2[[#This Row],[State]],'pivot tables'!$T$2:$T$33,'pivot tables'!$V$2:$V$33),Table2[[#This Row],[Max_Temperature(°C)]])</f>
        <v>30.858000000000001</v>
      </c>
      <c r="X696" s="13">
        <v>11.068</v>
      </c>
      <c r="Y696" s="31">
        <f>IF(Table2[[#This Row],[Min_Temperature(°C)]]="",_xlfn.XLOOKUP(Table2[[#This Row],[State]],'pivot tables'!$T$2:$T$33,'pivot tables'!$W$2:$W$33),Table2[[#This Row],[Min_Temperature(°C)]])</f>
        <v>11.068</v>
      </c>
    </row>
    <row r="697" spans="1:25" x14ac:dyDescent="0.3">
      <c r="A697" s="5" t="s">
        <v>18</v>
      </c>
      <c r="B697" s="4">
        <v>2011</v>
      </c>
      <c r="C697" s="5" t="s">
        <v>705</v>
      </c>
      <c r="D697" s="5" t="str">
        <f>PROPER(TRIM(Table2[[#This Row],[Season]]))</f>
        <v>Whole Year</v>
      </c>
      <c r="E697" s="5" t="str">
        <f>IF(Table2[[#This Row],[Season]]="",_xlfn.XLOOKUP(Table2[[#This Row],[State]],'pivot tables'!$F$3:$F$33,'pivot tables'!$G$3:$G$33),Table2[[#This Row],[Season]])</f>
        <v>Whole Year</v>
      </c>
      <c r="F697" s="5" t="s">
        <v>259</v>
      </c>
      <c r="G697" s="16">
        <v>1967</v>
      </c>
      <c r="H697" s="16">
        <f>IF(Table2[[#This Row],[Area(hectare)]]="",IFERROR(Table2[[#This Row],[Production(Tones)]]/Table2[[#This Row],[Yield blanks]],""),Table2[[#This Row],[Area(hectare)]])</f>
        <v>1967</v>
      </c>
      <c r="I697" s="16">
        <v>27771</v>
      </c>
      <c r="J697" s="16">
        <f>IF(Table2[[#This Row],[Production(Tones)]]="",Table2[[#This Row],[Area Blanks]]*Table2[[#This Row],[Yield]],Table2[[#This Row],[Production(Tones)]])</f>
        <v>27771</v>
      </c>
      <c r="K697" s="13">
        <v>1108.3</v>
      </c>
      <c r="L697" s="13">
        <f>IF(Table2[[#This Row],[Annual_Rainfall(mm)]]="",_xlfn.XLOOKUP(Table2[[#This Row],[State]],'pivot tables'!$J$3:$J$32,'pivot tables'!$K$3:$K$32),Table2[[#This Row],[Annual_Rainfall(mm)]])</f>
        <v>1108.3</v>
      </c>
      <c r="M697" s="13" t="str">
        <f>Table2[[#This Row],[Crop]]&amp;Table2[[#This Row],[State]]</f>
        <v>SugarcaneHimachal Pradesh</v>
      </c>
      <c r="N697" s="13">
        <v>329511.84000000003</v>
      </c>
      <c r="O697" s="13">
        <f>IF(Table2[[#This Row],[Fertilizer(kg)]]="",_xlfn.XLOOKUP(Table2[[#This Row],[crop&amp;state]],'pivot tables'!$O$3:$O$151,'pivot tables'!$P$3:$P$151),Table2[[#This Row],[Fertilizer(kg)]])</f>
        <v>329511.84000000003</v>
      </c>
      <c r="P697" s="13">
        <v>649.11</v>
      </c>
      <c r="Q697" s="13">
        <f>IF(Table2[[#This Row],[Pesticide(kg)]]="",_xlfn.XLOOKUP(Table2[[#This Row],[crop&amp;state]],'pivot tables'!$O$3:$O$151,'pivot tables'!$Q$3:$Q$151),Table2[[#This Row],[Pesticide(kg)]])</f>
        <v>649.11</v>
      </c>
      <c r="R697" s="13">
        <v>10.679</v>
      </c>
      <c r="S697" s="13">
        <f>IF(Table2[[#This Row],[Yield]]="",IFERROR(Table2[[#This Row],[Production(Tones)]]/Table2[[#This Row],[Area(hectare)]],""),Table2[[#This Row],[Yield]])</f>
        <v>10.679</v>
      </c>
      <c r="T697" s="13">
        <v>20.420999999999999</v>
      </c>
      <c r="U697" s="13">
        <f>IF(Table2[[#This Row],[Avg_Temperature(°C)]]="",IFERROR((Table2[[#This Row],[Max_Temperature(°C)]]+Table2[[#This Row],[Min_Temperature(°C)]])/2,""),Table2[[#This Row],[Avg_Temperature(°C)]])</f>
        <v>20.420999999999999</v>
      </c>
      <c r="V697" s="13">
        <v>30.858000000000001</v>
      </c>
      <c r="W697" s="13">
        <f>IF(Table2[[#This Row],[Max_Temperature(°C)]]="",_xlfn.XLOOKUP(Table2[[#This Row],[State]],'pivot tables'!$T$2:$T$33,'pivot tables'!$V$2:$V$33),Table2[[#This Row],[Max_Temperature(°C)]])</f>
        <v>30.858000000000001</v>
      </c>
      <c r="X697" s="13">
        <v>11.068</v>
      </c>
      <c r="Y697" s="31">
        <f>IF(Table2[[#This Row],[Min_Temperature(°C)]]="",_xlfn.XLOOKUP(Table2[[#This Row],[State]],'pivot tables'!$T$2:$T$33,'pivot tables'!$W$2:$W$33),Table2[[#This Row],[Min_Temperature(°C)]])</f>
        <v>11.068</v>
      </c>
    </row>
    <row r="698" spans="1:25" x14ac:dyDescent="0.3">
      <c r="A698" s="5" t="s">
        <v>32</v>
      </c>
      <c r="B698" s="4">
        <v>2011</v>
      </c>
      <c r="C698" s="5" t="s">
        <v>49</v>
      </c>
      <c r="D698" s="5" t="str">
        <f>PROPER(TRIM(Table2[[#This Row],[Season]]))</f>
        <v>Kharif</v>
      </c>
      <c r="E698" s="5" t="str">
        <f>IF(Table2[[#This Row],[Season]]="",_xlfn.XLOOKUP(Table2[[#This Row],[State]],'pivot tables'!$F$3:$F$33,'pivot tables'!$G$3:$G$33),Table2[[#This Row],[Season]])</f>
        <v>Kharif</v>
      </c>
      <c r="F698" s="5" t="s">
        <v>259</v>
      </c>
      <c r="G698" s="16">
        <v>9664</v>
      </c>
      <c r="H698" s="16">
        <f>IF(Table2[[#This Row],[Area(hectare)]]="",IFERROR(Table2[[#This Row],[Production(Tones)]]/Table2[[#This Row],[Yield blanks]],""),Table2[[#This Row],[Area(hectare)]])</f>
        <v>9664</v>
      </c>
      <c r="I698" s="16">
        <v>6150</v>
      </c>
      <c r="J698" s="16">
        <f>IF(Table2[[#This Row],[Production(Tones)]]="",Table2[[#This Row],[Area Blanks]]*Table2[[#This Row],[Yield]],Table2[[#This Row],[Production(Tones)]])</f>
        <v>6150</v>
      </c>
      <c r="K698" s="13">
        <v>1108.3</v>
      </c>
      <c r="L698" s="13">
        <f>IF(Table2[[#This Row],[Annual_Rainfall(mm)]]="",_xlfn.XLOOKUP(Table2[[#This Row],[State]],'pivot tables'!$J$3:$J$32,'pivot tables'!$K$3:$K$32),Table2[[#This Row],[Annual_Rainfall(mm)]])</f>
        <v>1108.3</v>
      </c>
      <c r="M698" s="13" t="str">
        <f>Table2[[#This Row],[Crop]]&amp;Table2[[#This Row],[State]]</f>
        <v>UradHimachal Pradesh</v>
      </c>
      <c r="N698" s="13">
        <v>1618913.28</v>
      </c>
      <c r="O698" s="13">
        <f>IF(Table2[[#This Row],[Fertilizer(kg)]]="",_xlfn.XLOOKUP(Table2[[#This Row],[crop&amp;state]],'pivot tables'!$O$3:$O$151,'pivot tables'!$P$3:$P$151),Table2[[#This Row],[Fertilizer(kg)]])</f>
        <v>1618913.28</v>
      </c>
      <c r="P698" s="13">
        <v>3189.12</v>
      </c>
      <c r="Q698" s="13">
        <f>IF(Table2[[#This Row],[Pesticide(kg)]]="",_xlfn.XLOOKUP(Table2[[#This Row],[crop&amp;state]],'pivot tables'!$O$3:$O$151,'pivot tables'!$Q$3:$Q$151),Table2[[#This Row],[Pesticide(kg)]])</f>
        <v>3189.12</v>
      </c>
      <c r="R698" s="13">
        <v>0.69099999999999995</v>
      </c>
      <c r="S698" s="13">
        <f>IF(Table2[[#This Row],[Yield]]="",IFERROR(Table2[[#This Row],[Production(Tones)]]/Table2[[#This Row],[Area(hectare)]],""),Table2[[#This Row],[Yield]])</f>
        <v>0.69099999999999995</v>
      </c>
      <c r="T698" s="13">
        <v>20.420999999999999</v>
      </c>
      <c r="U698" s="13">
        <f>IF(Table2[[#This Row],[Avg_Temperature(°C)]]="",IFERROR((Table2[[#This Row],[Max_Temperature(°C)]]+Table2[[#This Row],[Min_Temperature(°C)]])/2,""),Table2[[#This Row],[Avg_Temperature(°C)]])</f>
        <v>20.420999999999999</v>
      </c>
      <c r="V698" s="13"/>
      <c r="W698" s="13">
        <f>IF(Table2[[#This Row],[Max_Temperature(°C)]]="",_xlfn.XLOOKUP(Table2[[#This Row],[State]],'pivot tables'!$T$2:$T$33,'pivot tables'!$V$2:$V$33),Table2[[#This Row],[Max_Temperature(°C)]])</f>
        <v>31.77884782608697</v>
      </c>
      <c r="X698" s="13">
        <v>11.068</v>
      </c>
      <c r="Y698" s="31">
        <f>IF(Table2[[#This Row],[Min_Temperature(°C)]]="",_xlfn.XLOOKUP(Table2[[#This Row],[State]],'pivot tables'!$T$2:$T$33,'pivot tables'!$W$2:$W$33),Table2[[#This Row],[Min_Temperature(°C)]])</f>
        <v>11.068</v>
      </c>
    </row>
    <row r="699" spans="1:25" x14ac:dyDescent="0.3">
      <c r="A699" s="5" t="s">
        <v>20</v>
      </c>
      <c r="B699" s="4">
        <v>2011</v>
      </c>
      <c r="C699" s="5" t="s">
        <v>27</v>
      </c>
      <c r="D699" s="5" t="str">
        <f>PROPER(TRIM(Table2[[#This Row],[Season]]))</f>
        <v>Rabi</v>
      </c>
      <c r="E699" s="5" t="str">
        <f>IF(Table2[[#This Row],[Season]]="",_xlfn.XLOOKUP(Table2[[#This Row],[State]],'pivot tables'!$F$3:$F$33,'pivot tables'!$G$3:$G$33),Table2[[#This Row],[Season]])</f>
        <v>Rabi</v>
      </c>
      <c r="F699" s="5" t="s">
        <v>259</v>
      </c>
      <c r="G699" s="16">
        <v>345182</v>
      </c>
      <c r="H699" s="16">
        <f>IF(Table2[[#This Row],[Area(hectare)]]="",IFERROR(Table2[[#This Row],[Production(Tones)]]/Table2[[#This Row],[Yield blanks]],""),Table2[[#This Row],[Area(hectare)]])</f>
        <v>345182</v>
      </c>
      <c r="I699" s="16">
        <v>506782</v>
      </c>
      <c r="J699" s="16">
        <f>IF(Table2[[#This Row],[Production(Tones)]]="",Table2[[#This Row],[Area Blanks]]*Table2[[#This Row],[Yield]],Table2[[#This Row],[Production(Tones)]])</f>
        <v>506782</v>
      </c>
      <c r="K699" s="13">
        <v>1108.3</v>
      </c>
      <c r="L699" s="13">
        <f>IF(Table2[[#This Row],[Annual_Rainfall(mm)]]="",_xlfn.XLOOKUP(Table2[[#This Row],[State]],'pivot tables'!$J$3:$J$32,'pivot tables'!$K$3:$K$32),Table2[[#This Row],[Annual_Rainfall(mm)]])</f>
        <v>1108.3</v>
      </c>
      <c r="M699" s="13" t="str">
        <f>Table2[[#This Row],[Crop]]&amp;Table2[[#This Row],[State]]</f>
        <v>WheatHimachal Pradesh</v>
      </c>
      <c r="N699" s="13">
        <v>57824888.640000001</v>
      </c>
      <c r="O699" s="13">
        <f>IF(Table2[[#This Row],[Fertilizer(kg)]]="",_xlfn.XLOOKUP(Table2[[#This Row],[crop&amp;state]],'pivot tables'!$O$3:$O$151,'pivot tables'!$P$3:$P$151),Table2[[#This Row],[Fertilizer(kg)]])</f>
        <v>57824888.640000001</v>
      </c>
      <c r="P699" s="13">
        <v>113910.06</v>
      </c>
      <c r="Q699" s="13">
        <f>IF(Table2[[#This Row],[Pesticide(kg)]]="",_xlfn.XLOOKUP(Table2[[#This Row],[crop&amp;state]],'pivot tables'!$O$3:$O$151,'pivot tables'!$Q$3:$Q$151),Table2[[#This Row],[Pesticide(kg)]])</f>
        <v>113910.06</v>
      </c>
      <c r="R699" s="13">
        <v>1.423</v>
      </c>
      <c r="S699" s="13">
        <f>IF(Table2[[#This Row],[Yield]]="",IFERROR(Table2[[#This Row],[Production(Tones)]]/Table2[[#This Row],[Area(hectare)]],""),Table2[[#This Row],[Yield]])</f>
        <v>1.423</v>
      </c>
      <c r="T699" s="13">
        <v>20.420999999999999</v>
      </c>
      <c r="U699" s="13">
        <f>IF(Table2[[#This Row],[Avg_Temperature(°C)]]="",IFERROR((Table2[[#This Row],[Max_Temperature(°C)]]+Table2[[#This Row],[Min_Temperature(°C)]])/2,""),Table2[[#This Row],[Avg_Temperature(°C)]])</f>
        <v>20.420999999999999</v>
      </c>
      <c r="V699" s="13">
        <v>30.858000000000001</v>
      </c>
      <c r="W699" s="13">
        <f>IF(Table2[[#This Row],[Max_Temperature(°C)]]="",_xlfn.XLOOKUP(Table2[[#This Row],[State]],'pivot tables'!$T$2:$T$33,'pivot tables'!$V$2:$V$33),Table2[[#This Row],[Max_Temperature(°C)]])</f>
        <v>30.858000000000001</v>
      </c>
      <c r="X699" s="13">
        <v>11.068</v>
      </c>
      <c r="Y699" s="31">
        <f>IF(Table2[[#This Row],[Min_Temperature(°C)]]="",_xlfn.XLOOKUP(Table2[[#This Row],[State]],'pivot tables'!$T$2:$T$33,'pivot tables'!$W$2:$W$33),Table2[[#This Row],[Min_Temperature(°C)]])</f>
        <v>11.068</v>
      </c>
    </row>
    <row r="700" spans="1:25" x14ac:dyDescent="0.3">
      <c r="A700" s="5" t="s">
        <v>22</v>
      </c>
      <c r="B700" s="4">
        <v>2011</v>
      </c>
      <c r="C700" s="5" t="s">
        <v>49</v>
      </c>
      <c r="D700" s="5" t="str">
        <f>PROPER(TRIM(Table2[[#This Row],[Season]]))</f>
        <v>Kharif</v>
      </c>
      <c r="E700" s="5" t="str">
        <f>IF(Table2[[#This Row],[Season]]="",_xlfn.XLOOKUP(Table2[[#This Row],[State]],'pivot tables'!$F$3:$F$33,'pivot tables'!$G$3:$G$33),Table2[[#This Row],[Season]])</f>
        <v>Kharif</v>
      </c>
      <c r="F700" s="5" t="s">
        <v>246</v>
      </c>
      <c r="G700" s="16">
        <v>262</v>
      </c>
      <c r="H700" s="16">
        <f>IF(Table2[[#This Row],[Area(hectare)]]="",IFERROR(Table2[[#This Row],[Production(Tones)]]/Table2[[#This Row],[Yield blanks]],""),Table2[[#This Row],[Area(hectare)]])</f>
        <v>262</v>
      </c>
      <c r="I700" s="16">
        <v>68</v>
      </c>
      <c r="J700" s="16">
        <f>IF(Table2[[#This Row],[Production(Tones)]]="",Table2[[#This Row],[Area Blanks]]*Table2[[#This Row],[Yield]],Table2[[#This Row],[Production(Tones)]])</f>
        <v>68</v>
      </c>
      <c r="K700" s="13">
        <v>852.6</v>
      </c>
      <c r="L700" s="13">
        <f>IF(Table2[[#This Row],[Annual_Rainfall(mm)]]="",_xlfn.XLOOKUP(Table2[[#This Row],[State]],'pivot tables'!$J$3:$J$32,'pivot tables'!$K$3:$K$32),Table2[[#This Row],[Annual_Rainfall(mm)]])</f>
        <v>852.6</v>
      </c>
      <c r="M700" s="13" t="str">
        <f>Table2[[#This Row],[Crop]]&amp;Table2[[#This Row],[State]]</f>
        <v>RagiMadhya Pradesh</v>
      </c>
      <c r="N700" s="13">
        <v>43890.239999999998</v>
      </c>
      <c r="O700" s="13">
        <f>IF(Table2[[#This Row],[Fertilizer(kg)]]="",_xlfn.XLOOKUP(Table2[[#This Row],[crop&amp;state]],'pivot tables'!$O$3:$O$151,'pivot tables'!$P$3:$P$151),Table2[[#This Row],[Fertilizer(kg)]])</f>
        <v>43890.239999999998</v>
      </c>
      <c r="P700" s="13"/>
      <c r="Q700" s="13">
        <f>IF(Table2[[#This Row],[Pesticide(kg)]]="",_xlfn.XLOOKUP(Table2[[#This Row],[crop&amp;state]],'pivot tables'!$O$3:$O$151,'pivot tables'!$Q$3:$Q$151),Table2[[#This Row],[Pesticide(kg)]])</f>
        <v>95.763333333333321</v>
      </c>
      <c r="R700" s="13" t="s">
        <v>445</v>
      </c>
      <c r="S700" s="13" t="str">
        <f>IF(Table2[[#This Row],[Yield]]="",IFERROR(Table2[[#This Row],[Production(Tones)]]/Table2[[#This Row],[Area(hectare)]],""),Table2[[#This Row],[Yield]])</f>
        <v xml:space="preserve"> 0.13 </v>
      </c>
      <c r="T700" s="13">
        <v>25.701000000000001</v>
      </c>
      <c r="U700" s="13">
        <f>IF(Table2[[#This Row],[Avg_Temperature(°C)]]="",IFERROR((Table2[[#This Row],[Max_Temperature(°C)]]+Table2[[#This Row],[Min_Temperature(°C)]])/2,""),Table2[[#This Row],[Avg_Temperature(°C)]])</f>
        <v>25.701000000000001</v>
      </c>
      <c r="V700" s="13">
        <v>36.72</v>
      </c>
      <c r="W700" s="13">
        <f>IF(Table2[[#This Row],[Max_Temperature(°C)]]="",_xlfn.XLOOKUP(Table2[[#This Row],[State]],'pivot tables'!$T$2:$T$33,'pivot tables'!$V$2:$V$33),Table2[[#This Row],[Max_Temperature(°C)]])</f>
        <v>36.72</v>
      </c>
      <c r="X700" s="13">
        <v>15.082000000000001</v>
      </c>
      <c r="Y700" s="31">
        <f>IF(Table2[[#This Row],[Min_Temperature(°C)]]="",_xlfn.XLOOKUP(Table2[[#This Row],[State]],'pivot tables'!$T$2:$T$33,'pivot tables'!$W$2:$W$33),Table2[[#This Row],[Min_Temperature(°C)]])</f>
        <v>15.082000000000001</v>
      </c>
    </row>
    <row r="701" spans="1:25" x14ac:dyDescent="0.3">
      <c r="A701" s="5" t="s">
        <v>13</v>
      </c>
      <c r="B701" s="4">
        <v>2011</v>
      </c>
      <c r="C701" s="5" t="s">
        <v>49</v>
      </c>
      <c r="D701" s="5" t="str">
        <f>PROPER(TRIM(Table2[[#This Row],[Season]]))</f>
        <v>Kharif</v>
      </c>
      <c r="E701" s="5" t="str">
        <f>IF(Table2[[#This Row],[Season]]="",_xlfn.XLOOKUP(Table2[[#This Row],[State]],'pivot tables'!$F$3:$F$33,'pivot tables'!$G$3:$G$33),Table2[[#This Row],[Season]])</f>
        <v>Kharif</v>
      </c>
      <c r="F701" s="5" t="s">
        <v>246</v>
      </c>
      <c r="G701" s="16">
        <v>1693231</v>
      </c>
      <c r="H701" s="16">
        <f>IF(Table2[[#This Row],[Area(hectare)]]="",IFERROR(Table2[[#This Row],[Production(Tones)]]/Table2[[#This Row],[Yield blanks]],""),Table2[[#This Row],[Area(hectare)]])</f>
        <v>1693231</v>
      </c>
      <c r="I701" s="16">
        <v>2273045</v>
      </c>
      <c r="J701" s="16">
        <f>IF(Table2[[#This Row],[Production(Tones)]]="",Table2[[#This Row],[Area Blanks]]*Table2[[#This Row],[Yield]],Table2[[#This Row],[Production(Tones)]])</f>
        <v>2273045</v>
      </c>
      <c r="K701" s="13">
        <v>852.6</v>
      </c>
      <c r="L701" s="13">
        <f>IF(Table2[[#This Row],[Annual_Rainfall(mm)]]="",_xlfn.XLOOKUP(Table2[[#This Row],[State]],'pivot tables'!$J$3:$J$32,'pivot tables'!$K$3:$K$32),Table2[[#This Row],[Annual_Rainfall(mm)]])</f>
        <v>852.6</v>
      </c>
      <c r="M701" s="13" t="str">
        <f>Table2[[#This Row],[Crop]]&amp;Table2[[#This Row],[State]]</f>
        <v>RiceMadhya Pradesh</v>
      </c>
      <c r="N701" s="13">
        <v>283650057.10000002</v>
      </c>
      <c r="O701" s="13">
        <f>IF(Table2[[#This Row],[Fertilizer(kg)]]="",_xlfn.XLOOKUP(Table2[[#This Row],[crop&amp;state]],'pivot tables'!$O$3:$O$151,'pivot tables'!$P$3:$P$151),Table2[[#This Row],[Fertilizer(kg)]])</f>
        <v>283650057.10000002</v>
      </c>
      <c r="P701" s="13">
        <v>558766.23</v>
      </c>
      <c r="Q701" s="13">
        <f>IF(Table2[[#This Row],[Pesticide(kg)]]="",_xlfn.XLOOKUP(Table2[[#This Row],[crop&amp;state]],'pivot tables'!$O$3:$O$151,'pivot tables'!$Q$3:$Q$151),Table2[[#This Row],[Pesticide(kg)]])</f>
        <v>558766.23</v>
      </c>
      <c r="R701" s="13">
        <v>1.4</v>
      </c>
      <c r="S701" s="13">
        <f>IF(Table2[[#This Row],[Yield]]="",IFERROR(Table2[[#This Row],[Production(Tones)]]/Table2[[#This Row],[Area(hectare)]],""),Table2[[#This Row],[Yield]])</f>
        <v>1.4</v>
      </c>
      <c r="T701" s="13">
        <v>25.701000000000001</v>
      </c>
      <c r="U701" s="13">
        <f>IF(Table2[[#This Row],[Avg_Temperature(°C)]]="",IFERROR((Table2[[#This Row],[Max_Temperature(°C)]]+Table2[[#This Row],[Min_Temperature(°C)]])/2,""),Table2[[#This Row],[Avg_Temperature(°C)]])</f>
        <v>25.701000000000001</v>
      </c>
      <c r="V701" s="13">
        <v>36.72</v>
      </c>
      <c r="W701" s="13">
        <f>IF(Table2[[#This Row],[Max_Temperature(°C)]]="",_xlfn.XLOOKUP(Table2[[#This Row],[State]],'pivot tables'!$T$2:$T$33,'pivot tables'!$V$2:$V$33),Table2[[#This Row],[Max_Temperature(°C)]])</f>
        <v>36.72</v>
      </c>
      <c r="X701" s="13">
        <v>15.082000000000001</v>
      </c>
      <c r="Y701" s="31">
        <f>IF(Table2[[#This Row],[Min_Temperature(°C)]]="",_xlfn.XLOOKUP(Table2[[#This Row],[State]],'pivot tables'!$T$2:$T$33,'pivot tables'!$W$2:$W$33),Table2[[#This Row],[Min_Temperature(°C)]])</f>
        <v>15.082000000000001</v>
      </c>
    </row>
    <row r="702" spans="1:25" x14ac:dyDescent="0.3">
      <c r="A702" s="5" t="s">
        <v>18</v>
      </c>
      <c r="B702" s="4">
        <v>2011</v>
      </c>
      <c r="C702" s="5" t="s">
        <v>705</v>
      </c>
      <c r="D702" s="5" t="str">
        <f>PROPER(TRIM(Table2[[#This Row],[Season]]))</f>
        <v>Whole Year</v>
      </c>
      <c r="E702" s="5" t="str">
        <f>IF(Table2[[#This Row],[Season]]="",_xlfn.XLOOKUP(Table2[[#This Row],[State]],'pivot tables'!$F$3:$F$33,'pivot tables'!$G$3:$G$33),Table2[[#This Row],[Season]])</f>
        <v>Whole Year</v>
      </c>
      <c r="F702" s="5" t="s">
        <v>246</v>
      </c>
      <c r="G702" s="16">
        <v>49502</v>
      </c>
      <c r="H702" s="16">
        <f>IF(Table2[[#This Row],[Area(hectare)]]="",IFERROR(Table2[[#This Row],[Production(Tones)]]/Table2[[#This Row],[Yield blanks]],""),Table2[[#This Row],[Area(hectare)]])</f>
        <v>49502</v>
      </c>
      <c r="I702" s="16">
        <v>1965790</v>
      </c>
      <c r="J702" s="16">
        <f>IF(Table2[[#This Row],[Production(Tones)]]="",Table2[[#This Row],[Area Blanks]]*Table2[[#This Row],[Yield]],Table2[[#This Row],[Production(Tones)]])</f>
        <v>1965790</v>
      </c>
      <c r="K702" s="13">
        <v>852.6</v>
      </c>
      <c r="L702" s="13">
        <f>IF(Table2[[#This Row],[Annual_Rainfall(mm)]]="",_xlfn.XLOOKUP(Table2[[#This Row],[State]],'pivot tables'!$J$3:$J$32,'pivot tables'!$K$3:$K$32),Table2[[#This Row],[Annual_Rainfall(mm)]])</f>
        <v>852.6</v>
      </c>
      <c r="M702" s="13" t="str">
        <f>Table2[[#This Row],[Crop]]&amp;Table2[[#This Row],[State]]</f>
        <v>SugarcaneMadhya Pradesh</v>
      </c>
      <c r="N702" s="13">
        <v>8292575.04</v>
      </c>
      <c r="O702" s="13">
        <f>IF(Table2[[#This Row],[Fertilizer(kg)]]="",_xlfn.XLOOKUP(Table2[[#This Row],[crop&amp;state]],'pivot tables'!$O$3:$O$151,'pivot tables'!$P$3:$P$151),Table2[[#This Row],[Fertilizer(kg)]])</f>
        <v>8292575.04</v>
      </c>
      <c r="P702" s="13">
        <v>16335.66</v>
      </c>
      <c r="Q702" s="13">
        <f>IF(Table2[[#This Row],[Pesticide(kg)]]="",_xlfn.XLOOKUP(Table2[[#This Row],[crop&amp;state]],'pivot tables'!$O$3:$O$151,'pivot tables'!$Q$3:$Q$151),Table2[[#This Row],[Pesticide(kg)]])</f>
        <v>16335.66</v>
      </c>
      <c r="R702" s="13">
        <v>26.902999999999999</v>
      </c>
      <c r="S702" s="13">
        <f>IF(Table2[[#This Row],[Yield]]="",IFERROR(Table2[[#This Row],[Production(Tones)]]/Table2[[#This Row],[Area(hectare)]],""),Table2[[#This Row],[Yield]])</f>
        <v>26.902999999999999</v>
      </c>
      <c r="T702" s="13">
        <v>25.701000000000001</v>
      </c>
      <c r="U702" s="13">
        <f>IF(Table2[[#This Row],[Avg_Temperature(°C)]]="",IFERROR((Table2[[#This Row],[Max_Temperature(°C)]]+Table2[[#This Row],[Min_Temperature(°C)]])/2,""),Table2[[#This Row],[Avg_Temperature(°C)]])</f>
        <v>25.701000000000001</v>
      </c>
      <c r="V702" s="13">
        <v>36.72</v>
      </c>
      <c r="W702" s="13">
        <f>IF(Table2[[#This Row],[Max_Temperature(°C)]]="",_xlfn.XLOOKUP(Table2[[#This Row],[State]],'pivot tables'!$T$2:$T$33,'pivot tables'!$V$2:$V$33),Table2[[#This Row],[Max_Temperature(°C)]])</f>
        <v>36.72</v>
      </c>
      <c r="X702" s="13">
        <v>15.082000000000001</v>
      </c>
      <c r="Y702" s="31">
        <f>IF(Table2[[#This Row],[Min_Temperature(°C)]]="",_xlfn.XLOOKUP(Table2[[#This Row],[State]],'pivot tables'!$T$2:$T$33,'pivot tables'!$W$2:$W$33),Table2[[#This Row],[Min_Temperature(°C)]])</f>
        <v>15.082000000000001</v>
      </c>
    </row>
    <row r="703" spans="1:25" x14ac:dyDescent="0.3">
      <c r="A703" s="5" t="s">
        <v>31</v>
      </c>
      <c r="B703" s="4">
        <v>2011</v>
      </c>
      <c r="C703" s="5" t="s">
        <v>707</v>
      </c>
      <c r="D703" s="5" t="str">
        <f>PROPER(TRIM(Table2[[#This Row],[Season]]))</f>
        <v>Wholeyear</v>
      </c>
      <c r="E703" s="5" t="str">
        <f>IF(Table2[[#This Row],[Season]]="",_xlfn.XLOOKUP(Table2[[#This Row],[State]],'pivot tables'!$F$3:$F$33,'pivot tables'!$G$3:$G$33),Table2[[#This Row],[Season]])</f>
        <v>Wholeyear</v>
      </c>
      <c r="F703" s="5" t="s">
        <v>246</v>
      </c>
      <c r="G703" s="16">
        <v>55</v>
      </c>
      <c r="H703" s="16">
        <f>IF(Table2[[#This Row],[Area(hectare)]]="",IFERROR(Table2[[#This Row],[Production(Tones)]]/Table2[[#This Row],[Yield blanks]],""),Table2[[#This Row],[Area(hectare)]])</f>
        <v>55</v>
      </c>
      <c r="I703" s="16">
        <v>28</v>
      </c>
      <c r="J703" s="16">
        <f>IF(Table2[[#This Row],[Production(Tones)]]="",Table2[[#This Row],[Area Blanks]]*Table2[[#This Row],[Yield]],Table2[[#This Row],[Production(Tones)]])</f>
        <v>28</v>
      </c>
      <c r="K703" s="13">
        <v>852.6</v>
      </c>
      <c r="L703" s="13">
        <f>IF(Table2[[#This Row],[Annual_Rainfall(mm)]]="",_xlfn.XLOOKUP(Table2[[#This Row],[State]],'pivot tables'!$J$3:$J$32,'pivot tables'!$K$3:$K$32),Table2[[#This Row],[Annual_Rainfall(mm)]])</f>
        <v>852.6</v>
      </c>
      <c r="M703" s="13" t="str">
        <f>Table2[[#This Row],[Crop]]&amp;Table2[[#This Row],[State]]</f>
        <v>SunflowerMadhya Pradesh</v>
      </c>
      <c r="N703" s="13">
        <v>9213.6</v>
      </c>
      <c r="O703" s="13">
        <f>IF(Table2[[#This Row],[Fertilizer(kg)]]="",_xlfn.XLOOKUP(Table2[[#This Row],[crop&amp;state]],'pivot tables'!$O$3:$O$151,'pivot tables'!$P$3:$P$151),Table2[[#This Row],[Fertilizer(kg)]])</f>
        <v>9213.6</v>
      </c>
      <c r="P703" s="13">
        <v>18.149999999999999</v>
      </c>
      <c r="Q703" s="13">
        <f>IF(Table2[[#This Row],[Pesticide(kg)]]="",_xlfn.XLOOKUP(Table2[[#This Row],[crop&amp;state]],'pivot tables'!$O$3:$O$151,'pivot tables'!$Q$3:$Q$151),Table2[[#This Row],[Pesticide(kg)]])</f>
        <v>18.149999999999999</v>
      </c>
      <c r="R703" s="13">
        <v>0.35499999999999998</v>
      </c>
      <c r="S703" s="13">
        <f>IF(Table2[[#This Row],[Yield]]="",IFERROR(Table2[[#This Row],[Production(Tones)]]/Table2[[#This Row],[Area(hectare)]],""),Table2[[#This Row],[Yield]])</f>
        <v>0.35499999999999998</v>
      </c>
      <c r="T703" s="13">
        <v>25.701000000000001</v>
      </c>
      <c r="U703" s="13">
        <f>IF(Table2[[#This Row],[Avg_Temperature(°C)]]="",IFERROR((Table2[[#This Row],[Max_Temperature(°C)]]+Table2[[#This Row],[Min_Temperature(°C)]])/2,""),Table2[[#This Row],[Avg_Temperature(°C)]])</f>
        <v>25.701000000000001</v>
      </c>
      <c r="V703" s="13">
        <v>36.72</v>
      </c>
      <c r="W703" s="13">
        <f>IF(Table2[[#This Row],[Max_Temperature(°C)]]="",_xlfn.XLOOKUP(Table2[[#This Row],[State]],'pivot tables'!$T$2:$T$33,'pivot tables'!$V$2:$V$33),Table2[[#This Row],[Max_Temperature(°C)]])</f>
        <v>36.72</v>
      </c>
      <c r="X703" s="13" t="s">
        <v>446</v>
      </c>
      <c r="Y703" s="31" t="str">
        <f>IF(Table2[[#This Row],[Min_Temperature(°C)]]="",_xlfn.XLOOKUP(Table2[[#This Row],[State]],'pivot tables'!$T$2:$T$33,'pivot tables'!$W$2:$W$33),Table2[[#This Row],[Min_Temperature(°C)]])</f>
        <v>15.08</v>
      </c>
    </row>
    <row r="704" spans="1:25" x14ac:dyDescent="0.3">
      <c r="A704" s="5" t="s">
        <v>32</v>
      </c>
      <c r="B704" s="4">
        <v>2011</v>
      </c>
      <c r="C704" s="5" t="s">
        <v>49</v>
      </c>
      <c r="D704" s="5" t="str">
        <f>PROPER(TRIM(Table2[[#This Row],[Season]]))</f>
        <v>Kharif</v>
      </c>
      <c r="E704" s="5" t="str">
        <f>IF(Table2[[#This Row],[Season]]="",_xlfn.XLOOKUP(Table2[[#This Row],[State]],'pivot tables'!$F$3:$F$33,'pivot tables'!$G$3:$G$33),Table2[[#This Row],[Season]])</f>
        <v>Kharif</v>
      </c>
      <c r="F704" s="5" t="s">
        <v>246</v>
      </c>
      <c r="G704" s="16">
        <v>599209</v>
      </c>
      <c r="H704" s="16">
        <f>IF(Table2[[#This Row],[Area(hectare)]]="",IFERROR(Table2[[#This Row],[Production(Tones)]]/Table2[[#This Row],[Yield blanks]],""),Table2[[#This Row],[Area(hectare)]])</f>
        <v>599209</v>
      </c>
      <c r="I704" s="16"/>
      <c r="J704" s="16">
        <f>IF(Table2[[#This Row],[Production(Tones)]]="",Table2[[#This Row],[Area Blanks]]*Table2[[#This Row],[Yield]],Table2[[#This Row],[Production(Tones)]])</f>
        <v>152199.08600000001</v>
      </c>
      <c r="K704" s="13">
        <v>852.6</v>
      </c>
      <c r="L704" s="13">
        <f>IF(Table2[[#This Row],[Annual_Rainfall(mm)]]="",_xlfn.XLOOKUP(Table2[[#This Row],[State]],'pivot tables'!$J$3:$J$32,'pivot tables'!$K$3:$K$32),Table2[[#This Row],[Annual_Rainfall(mm)]])</f>
        <v>852.6</v>
      </c>
      <c r="M704" s="13" t="str">
        <f>Table2[[#This Row],[Crop]]&amp;Table2[[#This Row],[State]]</f>
        <v>UradMadhya Pradesh</v>
      </c>
      <c r="N704" s="13">
        <v>100379491.7</v>
      </c>
      <c r="O704" s="13">
        <f>IF(Table2[[#This Row],[Fertilizer(kg)]]="",_xlfn.XLOOKUP(Table2[[#This Row],[crop&amp;state]],'pivot tables'!$O$3:$O$151,'pivot tables'!$P$3:$P$151),Table2[[#This Row],[Fertilizer(kg)]])</f>
        <v>100379491.7</v>
      </c>
      <c r="P704" s="13">
        <v>197738.97</v>
      </c>
      <c r="Q704" s="13">
        <f>IF(Table2[[#This Row],[Pesticide(kg)]]="",_xlfn.XLOOKUP(Table2[[#This Row],[crop&amp;state]],'pivot tables'!$O$3:$O$151,'pivot tables'!$Q$3:$Q$151),Table2[[#This Row],[Pesticide(kg)]])</f>
        <v>197738.97</v>
      </c>
      <c r="R704" s="13">
        <v>0.254</v>
      </c>
      <c r="S704" s="13">
        <f>IF(Table2[[#This Row],[Yield]]="",IFERROR(Table2[[#This Row],[Production(Tones)]]/Table2[[#This Row],[Area(hectare)]],""),Table2[[#This Row],[Yield]])</f>
        <v>0.254</v>
      </c>
      <c r="T704" s="13">
        <v>25.701000000000001</v>
      </c>
      <c r="U704" s="13">
        <f>IF(Table2[[#This Row],[Avg_Temperature(°C)]]="",IFERROR((Table2[[#This Row],[Max_Temperature(°C)]]+Table2[[#This Row],[Min_Temperature(°C)]])/2,""),Table2[[#This Row],[Avg_Temperature(°C)]])</f>
        <v>25.701000000000001</v>
      </c>
      <c r="V704" s="13">
        <v>36.72</v>
      </c>
      <c r="W704" s="13">
        <f>IF(Table2[[#This Row],[Max_Temperature(°C)]]="",_xlfn.XLOOKUP(Table2[[#This Row],[State]],'pivot tables'!$T$2:$T$33,'pivot tables'!$V$2:$V$33),Table2[[#This Row],[Max_Temperature(°C)]])</f>
        <v>36.72</v>
      </c>
      <c r="X704" s="13">
        <v>15.082000000000001</v>
      </c>
      <c r="Y704" s="31">
        <f>IF(Table2[[#This Row],[Min_Temperature(°C)]]="",_xlfn.XLOOKUP(Table2[[#This Row],[State]],'pivot tables'!$T$2:$T$33,'pivot tables'!$W$2:$W$33),Table2[[#This Row],[Min_Temperature(°C)]])</f>
        <v>15.082000000000001</v>
      </c>
    </row>
    <row r="705" spans="1:25" x14ac:dyDescent="0.3">
      <c r="A705" s="5" t="s">
        <v>32</v>
      </c>
      <c r="B705" s="4">
        <v>2011</v>
      </c>
      <c r="C705" s="5" t="s">
        <v>27</v>
      </c>
      <c r="D705" s="5" t="str">
        <f>PROPER(TRIM(Table2[[#This Row],[Season]]))</f>
        <v>Rabi</v>
      </c>
      <c r="E705" s="5" t="str">
        <f>IF(Table2[[#This Row],[Season]]="",_xlfn.XLOOKUP(Table2[[#This Row],[State]],'pivot tables'!$F$3:$F$33,'pivot tables'!$G$3:$G$33),Table2[[#This Row],[Season]])</f>
        <v>Rabi</v>
      </c>
      <c r="F705" s="5" t="s">
        <v>246</v>
      </c>
      <c r="G705" s="16">
        <v>6464</v>
      </c>
      <c r="H705" s="16">
        <f>IF(Table2[[#This Row],[Area(hectare)]]="",IFERROR(Table2[[#This Row],[Production(Tones)]]/Table2[[#This Row],[Yield blanks]],""),Table2[[#This Row],[Area(hectare)]])</f>
        <v>6464</v>
      </c>
      <c r="I705" s="16">
        <v>1900</v>
      </c>
      <c r="J705" s="16">
        <f>IF(Table2[[#This Row],[Production(Tones)]]="",Table2[[#This Row],[Area Blanks]]*Table2[[#This Row],[Yield]],Table2[[#This Row],[Production(Tones)]])</f>
        <v>1900</v>
      </c>
      <c r="K705" s="13">
        <v>852.6</v>
      </c>
      <c r="L705" s="13">
        <f>IF(Table2[[#This Row],[Annual_Rainfall(mm)]]="",_xlfn.XLOOKUP(Table2[[#This Row],[State]],'pivot tables'!$J$3:$J$32,'pivot tables'!$K$3:$K$32),Table2[[#This Row],[Annual_Rainfall(mm)]])</f>
        <v>852.6</v>
      </c>
      <c r="M705" s="13" t="str">
        <f>Table2[[#This Row],[Crop]]&amp;Table2[[#This Row],[State]]</f>
        <v>UradMadhya Pradesh</v>
      </c>
      <c r="N705" s="13">
        <v>1082849.28</v>
      </c>
      <c r="O705" s="13">
        <f>IF(Table2[[#This Row],[Fertilizer(kg)]]="",_xlfn.XLOOKUP(Table2[[#This Row],[crop&amp;state]],'pivot tables'!$O$3:$O$151,'pivot tables'!$P$3:$P$151),Table2[[#This Row],[Fertilizer(kg)]])</f>
        <v>1082849.28</v>
      </c>
      <c r="P705" s="13">
        <v>2133.12</v>
      </c>
      <c r="Q705" s="13">
        <f>IF(Table2[[#This Row],[Pesticide(kg)]]="",_xlfn.XLOOKUP(Table2[[#This Row],[crop&amp;state]],'pivot tables'!$O$3:$O$151,'pivot tables'!$Q$3:$Q$151),Table2[[#This Row],[Pesticide(kg)]])</f>
        <v>2133.12</v>
      </c>
      <c r="R705" s="13">
        <v>0.2</v>
      </c>
      <c r="S705" s="13">
        <f>IF(Table2[[#This Row],[Yield]]="",IFERROR(Table2[[#This Row],[Production(Tones)]]/Table2[[#This Row],[Area(hectare)]],""),Table2[[#This Row],[Yield]])</f>
        <v>0.2</v>
      </c>
      <c r="T705" s="13">
        <v>25.701000000000001</v>
      </c>
      <c r="U705" s="13">
        <f>IF(Table2[[#This Row],[Avg_Temperature(°C)]]="",IFERROR((Table2[[#This Row],[Max_Temperature(°C)]]+Table2[[#This Row],[Min_Temperature(°C)]])/2,""),Table2[[#This Row],[Avg_Temperature(°C)]])</f>
        <v>25.701000000000001</v>
      </c>
      <c r="V705" s="13">
        <v>36.72</v>
      </c>
      <c r="W705" s="13">
        <f>IF(Table2[[#This Row],[Max_Temperature(°C)]]="",_xlfn.XLOOKUP(Table2[[#This Row],[State]],'pivot tables'!$T$2:$T$33,'pivot tables'!$V$2:$V$33),Table2[[#This Row],[Max_Temperature(°C)]])</f>
        <v>36.72</v>
      </c>
      <c r="X705" s="13">
        <v>15.082000000000001</v>
      </c>
      <c r="Y705" s="31">
        <f>IF(Table2[[#This Row],[Min_Temperature(°C)]]="",_xlfn.XLOOKUP(Table2[[#This Row],[State]],'pivot tables'!$T$2:$T$33,'pivot tables'!$W$2:$W$33),Table2[[#This Row],[Min_Temperature(°C)]])</f>
        <v>15.082000000000001</v>
      </c>
    </row>
    <row r="706" spans="1:25" x14ac:dyDescent="0.3">
      <c r="A706" s="5" t="s">
        <v>20</v>
      </c>
      <c r="B706" s="4">
        <v>2011</v>
      </c>
      <c r="C706" s="5" t="s">
        <v>27</v>
      </c>
      <c r="D706" s="5" t="str">
        <f>PROPER(TRIM(Table2[[#This Row],[Season]]))</f>
        <v>Rabi</v>
      </c>
      <c r="E706" s="5" t="str">
        <f>IF(Table2[[#This Row],[Season]]="",_xlfn.XLOOKUP(Table2[[#This Row],[State]],'pivot tables'!$F$3:$F$33,'pivot tables'!$G$3:$G$33),Table2[[#This Row],[Season]])</f>
        <v>Rabi</v>
      </c>
      <c r="F706" s="5" t="s">
        <v>246</v>
      </c>
      <c r="G706" s="16">
        <v>5248479</v>
      </c>
      <c r="H706" s="16">
        <f>IF(Table2[[#This Row],[Area(hectare)]]="",IFERROR(Table2[[#This Row],[Production(Tones)]]/Table2[[#This Row],[Yield blanks]],""),Table2[[#This Row],[Area(hectare)]])</f>
        <v>5248479</v>
      </c>
      <c r="I706" s="16">
        <v>14537038</v>
      </c>
      <c r="J706" s="16">
        <f>IF(Table2[[#This Row],[Production(Tones)]]="",Table2[[#This Row],[Area Blanks]]*Table2[[#This Row],[Yield]],Table2[[#This Row],[Production(Tones)]])</f>
        <v>14537038</v>
      </c>
      <c r="K706" s="13">
        <v>852.6</v>
      </c>
      <c r="L706" s="13">
        <f>IF(Table2[[#This Row],[Annual_Rainfall(mm)]]="",_xlfn.XLOOKUP(Table2[[#This Row],[State]],'pivot tables'!$J$3:$J$32,'pivot tables'!$K$3:$K$32),Table2[[#This Row],[Annual_Rainfall(mm)]])</f>
        <v>852.6</v>
      </c>
      <c r="M706" s="13" t="str">
        <f>Table2[[#This Row],[Crop]]&amp;Table2[[#This Row],[State]]</f>
        <v>WheatMadhya Pradesh</v>
      </c>
      <c r="N706" s="13">
        <v>879225202.10000002</v>
      </c>
      <c r="O706" s="13">
        <f>IF(Table2[[#This Row],[Fertilizer(kg)]]="",_xlfn.XLOOKUP(Table2[[#This Row],[crop&amp;state]],'pivot tables'!$O$3:$O$151,'pivot tables'!$P$3:$P$151),Table2[[#This Row],[Fertilizer(kg)]])</f>
        <v>879225202.10000002</v>
      </c>
      <c r="P706" s="13">
        <v>1731998.07</v>
      </c>
      <c r="Q706" s="13">
        <f>IF(Table2[[#This Row],[Pesticide(kg)]]="",_xlfn.XLOOKUP(Table2[[#This Row],[crop&amp;state]],'pivot tables'!$O$3:$O$151,'pivot tables'!$Q$3:$Q$151),Table2[[#This Row],[Pesticide(kg)]])</f>
        <v>1731998.07</v>
      </c>
      <c r="R706" s="13">
        <v>2.5910000000000002</v>
      </c>
      <c r="S706" s="13">
        <f>IF(Table2[[#This Row],[Yield]]="",IFERROR(Table2[[#This Row],[Production(Tones)]]/Table2[[#This Row],[Area(hectare)]],""),Table2[[#This Row],[Yield]])</f>
        <v>2.5910000000000002</v>
      </c>
      <c r="T706" s="13">
        <v>25.701000000000001</v>
      </c>
      <c r="U706" s="13">
        <f>IF(Table2[[#This Row],[Avg_Temperature(°C)]]="",IFERROR((Table2[[#This Row],[Max_Temperature(°C)]]+Table2[[#This Row],[Min_Temperature(°C)]])/2,""),Table2[[#This Row],[Avg_Temperature(°C)]])</f>
        <v>25.701000000000001</v>
      </c>
      <c r="V706" s="13">
        <v>36.72</v>
      </c>
      <c r="W706" s="13">
        <f>IF(Table2[[#This Row],[Max_Temperature(°C)]]="",_xlfn.XLOOKUP(Table2[[#This Row],[State]],'pivot tables'!$T$2:$T$33,'pivot tables'!$V$2:$V$33),Table2[[#This Row],[Max_Temperature(°C)]])</f>
        <v>36.72</v>
      </c>
      <c r="X706" s="13">
        <v>15.082000000000001</v>
      </c>
      <c r="Y706" s="31">
        <f>IF(Table2[[#This Row],[Min_Temperature(°C)]]="",_xlfn.XLOOKUP(Table2[[#This Row],[State]],'pivot tables'!$T$2:$T$33,'pivot tables'!$W$2:$W$33),Table2[[#This Row],[Min_Temperature(°C)]])</f>
        <v>15.082000000000001</v>
      </c>
    </row>
    <row r="707" spans="1:25" x14ac:dyDescent="0.3">
      <c r="A707" s="5" t="s">
        <v>22</v>
      </c>
      <c r="B707" s="4">
        <v>2011</v>
      </c>
      <c r="C707" s="5" t="s">
        <v>49</v>
      </c>
      <c r="D707" s="5" t="str">
        <f>PROPER(TRIM(Table2[[#This Row],[Season]]))</f>
        <v>Kharif</v>
      </c>
      <c r="E707" s="5" t="str">
        <f>IF(Table2[[#This Row],[Season]]="",_xlfn.XLOOKUP(Table2[[#This Row],[State]],'pivot tables'!$F$3:$F$33,'pivot tables'!$G$3:$G$33),Table2[[#This Row],[Season]])</f>
        <v>Kharif</v>
      </c>
      <c r="F707" s="5" t="s">
        <v>248</v>
      </c>
      <c r="G707" s="16">
        <v>130300</v>
      </c>
      <c r="H707" s="16">
        <f>IF(Table2[[#This Row],[Area(hectare)]]="",IFERROR(Table2[[#This Row],[Production(Tones)]]/Table2[[#This Row],[Yield blanks]],""),Table2[[#This Row],[Area(hectare)]])</f>
        <v>130300</v>
      </c>
      <c r="I707" s="16">
        <v>137800</v>
      </c>
      <c r="J707" s="16">
        <f>IF(Table2[[#This Row],[Production(Tones)]]="",Table2[[#This Row],[Area Blanks]]*Table2[[#This Row],[Yield]],Table2[[#This Row],[Production(Tones)]])</f>
        <v>137800</v>
      </c>
      <c r="K707" s="13">
        <v>1174.095</v>
      </c>
      <c r="L707" s="13">
        <f>IF(Table2[[#This Row],[Annual_Rainfall(mm)]]="",_xlfn.XLOOKUP(Table2[[#This Row],[State]],'pivot tables'!$J$3:$J$32,'pivot tables'!$K$3:$K$32),Table2[[#This Row],[Annual_Rainfall(mm)]])</f>
        <v>1174.095</v>
      </c>
      <c r="M707" s="13" t="str">
        <f>Table2[[#This Row],[Crop]]&amp;Table2[[#This Row],[State]]</f>
        <v>RagiMaharashtra</v>
      </c>
      <c r="N707" s="13">
        <v>21827856</v>
      </c>
      <c r="O707" s="13">
        <f>IF(Table2[[#This Row],[Fertilizer(kg)]]="",_xlfn.XLOOKUP(Table2[[#This Row],[crop&amp;state]],'pivot tables'!$O$3:$O$151,'pivot tables'!$P$3:$P$151),Table2[[#This Row],[Fertilizer(kg)]])</f>
        <v>21827856</v>
      </c>
      <c r="P707" s="13">
        <v>42999</v>
      </c>
      <c r="Q707" s="13">
        <f>IF(Table2[[#This Row],[Pesticide(kg)]]="",_xlfn.XLOOKUP(Table2[[#This Row],[crop&amp;state]],'pivot tables'!$O$3:$O$151,'pivot tables'!$Q$3:$Q$151),Table2[[#This Row],[Pesticide(kg)]])</f>
        <v>42999</v>
      </c>
      <c r="R707" s="13">
        <v>1.0369999999999999</v>
      </c>
      <c r="S707" s="13">
        <f>IF(Table2[[#This Row],[Yield]]="",IFERROR(Table2[[#This Row],[Production(Tones)]]/Table2[[#This Row],[Area(hectare)]],""),Table2[[#This Row],[Yield]])</f>
        <v>1.0369999999999999</v>
      </c>
      <c r="T707" s="13">
        <v>25.434999999999999</v>
      </c>
      <c r="U707" s="13">
        <f>IF(Table2[[#This Row],[Avg_Temperature(°C)]]="",IFERROR((Table2[[#This Row],[Max_Temperature(°C)]]+Table2[[#This Row],[Min_Temperature(°C)]])/2,""),Table2[[#This Row],[Avg_Temperature(°C)]])</f>
        <v>25.434999999999999</v>
      </c>
      <c r="V707" s="13">
        <v>35.857999999999997</v>
      </c>
      <c r="W707" s="13">
        <f>IF(Table2[[#This Row],[Max_Temperature(°C)]]="",_xlfn.XLOOKUP(Table2[[#This Row],[State]],'pivot tables'!$T$2:$T$33,'pivot tables'!$V$2:$V$33),Table2[[#This Row],[Max_Temperature(°C)]])</f>
        <v>35.857999999999997</v>
      </c>
      <c r="X707" s="13">
        <v>15.694000000000001</v>
      </c>
      <c r="Y707" s="31">
        <f>IF(Table2[[#This Row],[Min_Temperature(°C)]]="",_xlfn.XLOOKUP(Table2[[#This Row],[State]],'pivot tables'!$T$2:$T$33,'pivot tables'!$W$2:$W$33),Table2[[#This Row],[Min_Temperature(°C)]])</f>
        <v>15.694000000000001</v>
      </c>
    </row>
    <row r="708" spans="1:25" x14ac:dyDescent="0.3">
      <c r="A708" s="5" t="s">
        <v>13</v>
      </c>
      <c r="B708" s="4">
        <v>2011</v>
      </c>
      <c r="C708" s="5" t="s">
        <v>49</v>
      </c>
      <c r="D708" s="5" t="str">
        <f>PROPER(TRIM(Table2[[#This Row],[Season]]))</f>
        <v>Kharif</v>
      </c>
      <c r="E708" s="5" t="str">
        <f>IF(Table2[[#This Row],[Season]]="",_xlfn.XLOOKUP(Table2[[#This Row],[State]],'pivot tables'!$F$3:$F$33,'pivot tables'!$G$3:$G$33),Table2[[#This Row],[Season]])</f>
        <v>Kharif</v>
      </c>
      <c r="F708" s="5" t="s">
        <v>248</v>
      </c>
      <c r="G708" s="16">
        <v>1516400</v>
      </c>
      <c r="H708" s="16">
        <f>IF(Table2[[#This Row],[Area(hectare)]]="",IFERROR(Table2[[#This Row],[Production(Tones)]]/Table2[[#This Row],[Yield blanks]],""),Table2[[#This Row],[Area(hectare)]])</f>
        <v>1516400</v>
      </c>
      <c r="I708" s="16">
        <v>2784600</v>
      </c>
      <c r="J708" s="16">
        <f>IF(Table2[[#This Row],[Production(Tones)]]="",Table2[[#This Row],[Area Blanks]]*Table2[[#This Row],[Yield]],Table2[[#This Row],[Production(Tones)]])</f>
        <v>2784600</v>
      </c>
      <c r="K708" s="13">
        <v>1174.095</v>
      </c>
      <c r="L708" s="13">
        <f>IF(Table2[[#This Row],[Annual_Rainfall(mm)]]="",_xlfn.XLOOKUP(Table2[[#This Row],[State]],'pivot tables'!$J$3:$J$32,'pivot tables'!$K$3:$K$32),Table2[[#This Row],[Annual_Rainfall(mm)]])</f>
        <v>1174.095</v>
      </c>
      <c r="M708" s="13" t="str">
        <f>Table2[[#This Row],[Crop]]&amp;Table2[[#This Row],[State]]</f>
        <v>RiceMaharashtra</v>
      </c>
      <c r="N708" s="13">
        <v>254027328</v>
      </c>
      <c r="O708" s="13">
        <f>IF(Table2[[#This Row],[Fertilizer(kg)]]="",_xlfn.XLOOKUP(Table2[[#This Row],[crop&amp;state]],'pivot tables'!$O$3:$O$151,'pivot tables'!$P$3:$P$151),Table2[[#This Row],[Fertilizer(kg)]])</f>
        <v>254027328</v>
      </c>
      <c r="P708" s="13">
        <v>500412</v>
      </c>
      <c r="Q708" s="13">
        <f>IF(Table2[[#This Row],[Pesticide(kg)]]="",_xlfn.XLOOKUP(Table2[[#This Row],[crop&amp;state]],'pivot tables'!$O$3:$O$151,'pivot tables'!$Q$3:$Q$151),Table2[[#This Row],[Pesticide(kg)]])</f>
        <v>500412</v>
      </c>
      <c r="R708" s="13">
        <v>1.32</v>
      </c>
      <c r="S708" s="13">
        <f>IF(Table2[[#This Row],[Yield]]="",IFERROR(Table2[[#This Row],[Production(Tones)]]/Table2[[#This Row],[Area(hectare)]],""),Table2[[#This Row],[Yield]])</f>
        <v>1.32</v>
      </c>
      <c r="T708" s="13">
        <v>25.434999999999999</v>
      </c>
      <c r="U708" s="13">
        <f>IF(Table2[[#This Row],[Avg_Temperature(°C)]]="",IFERROR((Table2[[#This Row],[Max_Temperature(°C)]]+Table2[[#This Row],[Min_Temperature(°C)]])/2,""),Table2[[#This Row],[Avg_Temperature(°C)]])</f>
        <v>25.434999999999999</v>
      </c>
      <c r="V708" s="13">
        <v>35.857999999999997</v>
      </c>
      <c r="W708" s="13">
        <f>IF(Table2[[#This Row],[Max_Temperature(°C)]]="",_xlfn.XLOOKUP(Table2[[#This Row],[State]],'pivot tables'!$T$2:$T$33,'pivot tables'!$V$2:$V$33),Table2[[#This Row],[Max_Temperature(°C)]])</f>
        <v>35.857999999999997</v>
      </c>
      <c r="X708" s="13">
        <v>15.694000000000001</v>
      </c>
      <c r="Y708" s="31">
        <f>IF(Table2[[#This Row],[Min_Temperature(°C)]]="",_xlfn.XLOOKUP(Table2[[#This Row],[State]],'pivot tables'!$T$2:$T$33,'pivot tables'!$W$2:$W$33),Table2[[#This Row],[Min_Temperature(°C)]])</f>
        <v>15.694000000000001</v>
      </c>
    </row>
    <row r="709" spans="1:25" x14ac:dyDescent="0.3">
      <c r="A709" s="5" t="s">
        <v>13</v>
      </c>
      <c r="B709" s="4">
        <v>2011</v>
      </c>
      <c r="C709" s="5" t="s">
        <v>120</v>
      </c>
      <c r="D709" s="5" t="str">
        <f>PROPER(TRIM(Table2[[#This Row],[Season]]))</f>
        <v>Summer</v>
      </c>
      <c r="E709" s="5" t="str">
        <f>IF(Table2[[#This Row],[Season]]="",_xlfn.XLOOKUP(Table2[[#This Row],[State]],'pivot tables'!$F$3:$F$33,'pivot tables'!$G$3:$G$33),Table2[[#This Row],[Season]])</f>
        <v>Summer</v>
      </c>
      <c r="F709" s="5" t="s">
        <v>248</v>
      </c>
      <c r="G709" s="16">
        <v>27800</v>
      </c>
      <c r="H709" s="16">
        <f>IF(Table2[[#This Row],[Area(hectare)]]="",IFERROR(Table2[[#This Row],[Production(Tones)]]/Table2[[#This Row],[Yield blanks]],""),Table2[[#This Row],[Area(hectare)]])</f>
        <v>27800</v>
      </c>
      <c r="I709" s="16">
        <v>64300</v>
      </c>
      <c r="J709" s="16">
        <f>IF(Table2[[#This Row],[Production(Tones)]]="",Table2[[#This Row],[Area Blanks]]*Table2[[#This Row],[Yield]],Table2[[#This Row],[Production(Tones)]])</f>
        <v>64300</v>
      </c>
      <c r="K709" s="13">
        <v>1174.095</v>
      </c>
      <c r="L709" s="13">
        <f>IF(Table2[[#This Row],[Annual_Rainfall(mm)]]="",_xlfn.XLOOKUP(Table2[[#This Row],[State]],'pivot tables'!$J$3:$J$32,'pivot tables'!$K$3:$K$32),Table2[[#This Row],[Annual_Rainfall(mm)]])</f>
        <v>1174.095</v>
      </c>
      <c r="M709" s="13" t="str">
        <f>Table2[[#This Row],[Crop]]&amp;Table2[[#This Row],[State]]</f>
        <v>RiceMaharashtra</v>
      </c>
      <c r="N709" s="13">
        <v>4657056</v>
      </c>
      <c r="O709" s="13">
        <f>IF(Table2[[#This Row],[Fertilizer(kg)]]="",_xlfn.XLOOKUP(Table2[[#This Row],[crop&amp;state]],'pivot tables'!$O$3:$O$151,'pivot tables'!$P$3:$P$151),Table2[[#This Row],[Fertilizer(kg)]])</f>
        <v>4657056</v>
      </c>
      <c r="P709" s="13">
        <v>9174</v>
      </c>
      <c r="Q709" s="13">
        <f>IF(Table2[[#This Row],[Pesticide(kg)]]="",_xlfn.XLOOKUP(Table2[[#This Row],[crop&amp;state]],'pivot tables'!$O$3:$O$151,'pivot tables'!$Q$3:$Q$151),Table2[[#This Row],[Pesticide(kg)]])</f>
        <v>9174</v>
      </c>
      <c r="R709" s="13"/>
      <c r="S709" s="13">
        <f>IF(Table2[[#This Row],[Yield]]="",IFERROR(Table2[[#This Row],[Production(Tones)]]/Table2[[#This Row],[Area(hectare)]],""),Table2[[#This Row],[Yield]])</f>
        <v>2.3129496402877696</v>
      </c>
      <c r="T709" s="13">
        <v>25.434999999999999</v>
      </c>
      <c r="U709" s="13">
        <f>IF(Table2[[#This Row],[Avg_Temperature(°C)]]="",IFERROR((Table2[[#This Row],[Max_Temperature(°C)]]+Table2[[#This Row],[Min_Temperature(°C)]])/2,""),Table2[[#This Row],[Avg_Temperature(°C)]])</f>
        <v>25.434999999999999</v>
      </c>
      <c r="V709" s="13">
        <v>35.857999999999997</v>
      </c>
      <c r="W709" s="13">
        <f>IF(Table2[[#This Row],[Max_Temperature(°C)]]="",_xlfn.XLOOKUP(Table2[[#This Row],[State]],'pivot tables'!$T$2:$T$33,'pivot tables'!$V$2:$V$33),Table2[[#This Row],[Max_Temperature(°C)]])</f>
        <v>35.857999999999997</v>
      </c>
      <c r="X709" s="13">
        <v>15.694000000000001</v>
      </c>
      <c r="Y709" s="31">
        <f>IF(Table2[[#This Row],[Min_Temperature(°C)]]="",_xlfn.XLOOKUP(Table2[[#This Row],[State]],'pivot tables'!$T$2:$T$33,'pivot tables'!$W$2:$W$33),Table2[[#This Row],[Min_Temperature(°C)]])</f>
        <v>15.694000000000001</v>
      </c>
    </row>
    <row r="710" spans="1:25" x14ac:dyDescent="0.3">
      <c r="A710" s="5" t="s">
        <v>18</v>
      </c>
      <c r="B710" s="4">
        <v>2011</v>
      </c>
      <c r="C710" s="5" t="s">
        <v>705</v>
      </c>
      <c r="D710" s="5" t="str">
        <f>PROPER(TRIM(Table2[[#This Row],[Season]]))</f>
        <v>Whole Year</v>
      </c>
      <c r="E710" s="5" t="str">
        <f>IF(Table2[[#This Row],[Season]]="",_xlfn.XLOOKUP(Table2[[#This Row],[State]],'pivot tables'!$F$3:$F$33,'pivot tables'!$G$3:$G$33),Table2[[#This Row],[Season]])</f>
        <v>Whole Year</v>
      </c>
      <c r="F710" s="5" t="s">
        <v>248</v>
      </c>
      <c r="G710" s="16">
        <v>1022000</v>
      </c>
      <c r="H710" s="16">
        <f>IF(Table2[[#This Row],[Area(hectare)]]="",IFERROR(Table2[[#This Row],[Production(Tones)]]/Table2[[#This Row],[Yield blanks]],""),Table2[[#This Row],[Area(hectare)]])</f>
        <v>1022000</v>
      </c>
      <c r="I710" s="16"/>
      <c r="J710" s="16">
        <f>IF(Table2[[#This Row],[Production(Tones)]]="",Table2[[#This Row],[Area Blanks]]*Table2[[#This Row],[Yield]],Table2[[#This Row],[Production(Tones)]])</f>
        <v>78224902</v>
      </c>
      <c r="K710" s="13">
        <v>1174.095</v>
      </c>
      <c r="L710" s="13">
        <f>IF(Table2[[#This Row],[Annual_Rainfall(mm)]]="",_xlfn.XLOOKUP(Table2[[#This Row],[State]],'pivot tables'!$J$3:$J$32,'pivot tables'!$K$3:$K$32),Table2[[#This Row],[Annual_Rainfall(mm)]])</f>
        <v>1174.095</v>
      </c>
      <c r="M710" s="13" t="str">
        <f>Table2[[#This Row],[Crop]]&amp;Table2[[#This Row],[State]]</f>
        <v>SugarcaneMaharashtra</v>
      </c>
      <c r="N710" s="13">
        <v>171205440</v>
      </c>
      <c r="O710" s="13">
        <f>IF(Table2[[#This Row],[Fertilizer(kg)]]="",_xlfn.XLOOKUP(Table2[[#This Row],[crop&amp;state]],'pivot tables'!$O$3:$O$151,'pivot tables'!$P$3:$P$151),Table2[[#This Row],[Fertilizer(kg)]])</f>
        <v>171205440</v>
      </c>
      <c r="P710" s="13">
        <v>337260</v>
      </c>
      <c r="Q710" s="13">
        <f>IF(Table2[[#This Row],[Pesticide(kg)]]="",_xlfn.XLOOKUP(Table2[[#This Row],[crop&amp;state]],'pivot tables'!$O$3:$O$151,'pivot tables'!$Q$3:$Q$151),Table2[[#This Row],[Pesticide(kg)]])</f>
        <v>337260</v>
      </c>
      <c r="R710" s="13">
        <v>76.540999999999997</v>
      </c>
      <c r="S710" s="13">
        <f>IF(Table2[[#This Row],[Yield]]="",IFERROR(Table2[[#This Row],[Production(Tones)]]/Table2[[#This Row],[Area(hectare)]],""),Table2[[#This Row],[Yield]])</f>
        <v>76.540999999999997</v>
      </c>
      <c r="T710" s="13">
        <v>25.434999999999999</v>
      </c>
      <c r="U710" s="13">
        <f>IF(Table2[[#This Row],[Avg_Temperature(°C)]]="",IFERROR((Table2[[#This Row],[Max_Temperature(°C)]]+Table2[[#This Row],[Min_Temperature(°C)]])/2,""),Table2[[#This Row],[Avg_Temperature(°C)]])</f>
        <v>25.434999999999999</v>
      </c>
      <c r="V710" s="13">
        <v>35.857999999999997</v>
      </c>
      <c r="W710" s="13">
        <f>IF(Table2[[#This Row],[Max_Temperature(°C)]]="",_xlfn.XLOOKUP(Table2[[#This Row],[State]],'pivot tables'!$T$2:$T$33,'pivot tables'!$V$2:$V$33),Table2[[#This Row],[Max_Temperature(°C)]])</f>
        <v>35.857999999999997</v>
      </c>
      <c r="X710" s="13">
        <v>15.694000000000001</v>
      </c>
      <c r="Y710" s="31">
        <f>IF(Table2[[#This Row],[Min_Temperature(°C)]]="",_xlfn.XLOOKUP(Table2[[#This Row],[State]],'pivot tables'!$T$2:$T$33,'pivot tables'!$W$2:$W$33),Table2[[#This Row],[Min_Temperature(°C)]])</f>
        <v>15.694000000000001</v>
      </c>
    </row>
    <row r="711" spans="1:25" x14ac:dyDescent="0.3">
      <c r="A711" s="5" t="s">
        <v>31</v>
      </c>
      <c r="B711" s="4">
        <v>2011</v>
      </c>
      <c r="C711" s="5" t="s">
        <v>706</v>
      </c>
      <c r="D711" s="5" t="str">
        <f>PROPER(TRIM(Table2[[#This Row],[Season]]))</f>
        <v/>
      </c>
      <c r="E711" s="5" t="str">
        <f>IF(Table2[[#This Row],[Season]]="",_xlfn.XLOOKUP(Table2[[#This Row],[State]],'pivot tables'!$F$3:$F$33,'pivot tables'!$G$3:$G$33),Table2[[#This Row],[Season]])</f>
        <v>Kharif</v>
      </c>
      <c r="F711" s="5" t="s">
        <v>248</v>
      </c>
      <c r="G711" s="16">
        <v>41700</v>
      </c>
      <c r="H711" s="16">
        <f>IF(Table2[[#This Row],[Area(hectare)]]="",IFERROR(Table2[[#This Row],[Production(Tones)]]/Table2[[#This Row],[Yield blanks]],""),Table2[[#This Row],[Area(hectare)]])</f>
        <v>41700</v>
      </c>
      <c r="I711" s="16">
        <v>22750</v>
      </c>
      <c r="J711" s="16">
        <f>IF(Table2[[#This Row],[Production(Tones)]]="",Table2[[#This Row],[Area Blanks]]*Table2[[#This Row],[Yield]],Table2[[#This Row],[Production(Tones)]])</f>
        <v>22750</v>
      </c>
      <c r="K711" s="13">
        <v>1174.095</v>
      </c>
      <c r="L711" s="13">
        <f>IF(Table2[[#This Row],[Annual_Rainfall(mm)]]="",_xlfn.XLOOKUP(Table2[[#This Row],[State]],'pivot tables'!$J$3:$J$32,'pivot tables'!$K$3:$K$32),Table2[[#This Row],[Annual_Rainfall(mm)]])</f>
        <v>1174.095</v>
      </c>
      <c r="M711" s="13" t="str">
        <f>Table2[[#This Row],[Crop]]&amp;Table2[[#This Row],[State]]</f>
        <v>SunflowerMaharashtra</v>
      </c>
      <c r="N711" s="13">
        <v>6985584</v>
      </c>
      <c r="O711" s="13">
        <f>IF(Table2[[#This Row],[Fertilizer(kg)]]="",_xlfn.XLOOKUP(Table2[[#This Row],[crop&amp;state]],'pivot tables'!$O$3:$O$151,'pivot tables'!$P$3:$P$151),Table2[[#This Row],[Fertilizer(kg)]])</f>
        <v>6985584</v>
      </c>
      <c r="P711" s="13">
        <v>13761</v>
      </c>
      <c r="Q711" s="13">
        <f>IF(Table2[[#This Row],[Pesticide(kg)]]="",_xlfn.XLOOKUP(Table2[[#This Row],[crop&amp;state]],'pivot tables'!$O$3:$O$151,'pivot tables'!$Q$3:$Q$151),Table2[[#This Row],[Pesticide(kg)]])</f>
        <v>13761</v>
      </c>
      <c r="R711" s="13">
        <v>0.54500000000000004</v>
      </c>
      <c r="S711" s="13">
        <f>IF(Table2[[#This Row],[Yield]]="",IFERROR(Table2[[#This Row],[Production(Tones)]]/Table2[[#This Row],[Area(hectare)]],""),Table2[[#This Row],[Yield]])</f>
        <v>0.54500000000000004</v>
      </c>
      <c r="T711" s="13">
        <v>25.434999999999999</v>
      </c>
      <c r="U711" s="13">
        <f>IF(Table2[[#This Row],[Avg_Temperature(°C)]]="",IFERROR((Table2[[#This Row],[Max_Temperature(°C)]]+Table2[[#This Row],[Min_Temperature(°C)]])/2,""),Table2[[#This Row],[Avg_Temperature(°C)]])</f>
        <v>25.434999999999999</v>
      </c>
      <c r="V711" s="13">
        <v>35.857999999999997</v>
      </c>
      <c r="W711" s="13">
        <f>IF(Table2[[#This Row],[Max_Temperature(°C)]]="",_xlfn.XLOOKUP(Table2[[#This Row],[State]],'pivot tables'!$T$2:$T$33,'pivot tables'!$V$2:$V$33),Table2[[#This Row],[Max_Temperature(°C)]])</f>
        <v>35.857999999999997</v>
      </c>
      <c r="X711" s="13">
        <v>15.694000000000001</v>
      </c>
      <c r="Y711" s="31">
        <f>IF(Table2[[#This Row],[Min_Temperature(°C)]]="",_xlfn.XLOOKUP(Table2[[#This Row],[State]],'pivot tables'!$T$2:$T$33,'pivot tables'!$W$2:$W$33),Table2[[#This Row],[Min_Temperature(°C)]])</f>
        <v>15.694000000000001</v>
      </c>
    </row>
    <row r="712" spans="1:25" x14ac:dyDescent="0.3">
      <c r="A712" s="5" t="s">
        <v>31</v>
      </c>
      <c r="B712" s="4">
        <v>2011</v>
      </c>
      <c r="C712" s="5" t="s">
        <v>27</v>
      </c>
      <c r="D712" s="5" t="str">
        <f>PROPER(TRIM(Table2[[#This Row],[Season]]))</f>
        <v>Rabi</v>
      </c>
      <c r="E712" s="5" t="str">
        <f>IF(Table2[[#This Row],[Season]]="",_xlfn.XLOOKUP(Table2[[#This Row],[State]],'pivot tables'!$F$3:$F$33,'pivot tables'!$G$3:$G$33),Table2[[#This Row],[Season]])</f>
        <v>Rabi</v>
      </c>
      <c r="F712" s="5" t="s">
        <v>248</v>
      </c>
      <c r="G712" s="16">
        <v>55400</v>
      </c>
      <c r="H712" s="16">
        <f>IF(Table2[[#This Row],[Area(hectare)]]="",IFERROR(Table2[[#This Row],[Production(Tones)]]/Table2[[#This Row],[Yield blanks]],""),Table2[[#This Row],[Area(hectare)]])</f>
        <v>55400</v>
      </c>
      <c r="I712" s="16">
        <v>33800</v>
      </c>
      <c r="J712" s="16">
        <f>IF(Table2[[#This Row],[Production(Tones)]]="",Table2[[#This Row],[Area Blanks]]*Table2[[#This Row],[Yield]],Table2[[#This Row],[Production(Tones)]])</f>
        <v>33800</v>
      </c>
      <c r="K712" s="13">
        <v>1174.095</v>
      </c>
      <c r="L712" s="13">
        <f>IF(Table2[[#This Row],[Annual_Rainfall(mm)]]="",_xlfn.XLOOKUP(Table2[[#This Row],[State]],'pivot tables'!$J$3:$J$32,'pivot tables'!$K$3:$K$32),Table2[[#This Row],[Annual_Rainfall(mm)]])</f>
        <v>1174.095</v>
      </c>
      <c r="M712" s="13" t="str">
        <f>Table2[[#This Row],[Crop]]&amp;Table2[[#This Row],[State]]</f>
        <v>SunflowerMaharashtra</v>
      </c>
      <c r="N712" s="13">
        <v>9280608</v>
      </c>
      <c r="O712" s="13">
        <f>IF(Table2[[#This Row],[Fertilizer(kg)]]="",_xlfn.XLOOKUP(Table2[[#This Row],[crop&amp;state]],'pivot tables'!$O$3:$O$151,'pivot tables'!$P$3:$P$151),Table2[[#This Row],[Fertilizer(kg)]])</f>
        <v>9280608</v>
      </c>
      <c r="P712" s="13">
        <v>18282</v>
      </c>
      <c r="Q712" s="13">
        <f>IF(Table2[[#This Row],[Pesticide(kg)]]="",_xlfn.XLOOKUP(Table2[[#This Row],[crop&amp;state]],'pivot tables'!$O$3:$O$151,'pivot tables'!$Q$3:$Q$151),Table2[[#This Row],[Pesticide(kg)]])</f>
        <v>18282</v>
      </c>
      <c r="R712" s="13"/>
      <c r="S712" s="13">
        <f>IF(Table2[[#This Row],[Yield]]="",IFERROR(Table2[[#This Row],[Production(Tones)]]/Table2[[#This Row],[Area(hectare)]],""),Table2[[#This Row],[Yield]])</f>
        <v>0.61010830324909748</v>
      </c>
      <c r="T712" s="13">
        <v>25.434999999999999</v>
      </c>
      <c r="U712" s="13">
        <f>IF(Table2[[#This Row],[Avg_Temperature(°C)]]="",IFERROR((Table2[[#This Row],[Max_Temperature(°C)]]+Table2[[#This Row],[Min_Temperature(°C)]])/2,""),Table2[[#This Row],[Avg_Temperature(°C)]])</f>
        <v>25.434999999999999</v>
      </c>
      <c r="V712" s="13">
        <v>35.857999999999997</v>
      </c>
      <c r="W712" s="13">
        <f>IF(Table2[[#This Row],[Max_Temperature(°C)]]="",_xlfn.XLOOKUP(Table2[[#This Row],[State]],'pivot tables'!$T$2:$T$33,'pivot tables'!$V$2:$V$33),Table2[[#This Row],[Max_Temperature(°C)]])</f>
        <v>35.857999999999997</v>
      </c>
      <c r="X712" s="13">
        <v>15.694000000000001</v>
      </c>
      <c r="Y712" s="31">
        <f>IF(Table2[[#This Row],[Min_Temperature(°C)]]="",_xlfn.XLOOKUP(Table2[[#This Row],[State]],'pivot tables'!$T$2:$T$33,'pivot tables'!$W$2:$W$33),Table2[[#This Row],[Min_Temperature(°C)]])</f>
        <v>15.694000000000001</v>
      </c>
    </row>
    <row r="713" spans="1:25" x14ac:dyDescent="0.3">
      <c r="A713" s="5" t="s">
        <v>31</v>
      </c>
      <c r="B713" s="4">
        <v>2011</v>
      </c>
      <c r="C713" s="5" t="s">
        <v>120</v>
      </c>
      <c r="D713" s="5" t="str">
        <f>PROPER(TRIM(Table2[[#This Row],[Season]]))</f>
        <v>Summer</v>
      </c>
      <c r="E713" s="5" t="str">
        <f>IF(Table2[[#This Row],[Season]]="",_xlfn.XLOOKUP(Table2[[#This Row],[State]],'pivot tables'!$F$3:$F$33,'pivot tables'!$G$3:$G$33),Table2[[#This Row],[Season]])</f>
        <v>Summer</v>
      </c>
      <c r="F713" s="5" t="s">
        <v>248</v>
      </c>
      <c r="G713" s="16">
        <v>5600</v>
      </c>
      <c r="H713" s="16">
        <f>IF(Table2[[#This Row],[Area(hectare)]]="",IFERROR(Table2[[#This Row],[Production(Tones)]]/Table2[[#This Row],[Yield blanks]],""),Table2[[#This Row],[Area(hectare)]])</f>
        <v>5600</v>
      </c>
      <c r="I713" s="16">
        <v>5200</v>
      </c>
      <c r="J713" s="16">
        <f>IF(Table2[[#This Row],[Production(Tones)]]="",Table2[[#This Row],[Area Blanks]]*Table2[[#This Row],[Yield]],Table2[[#This Row],[Production(Tones)]])</f>
        <v>5200</v>
      </c>
      <c r="K713" s="13">
        <v>1174.095</v>
      </c>
      <c r="L713" s="13">
        <f>IF(Table2[[#This Row],[Annual_Rainfall(mm)]]="",_xlfn.XLOOKUP(Table2[[#This Row],[State]],'pivot tables'!$J$3:$J$32,'pivot tables'!$K$3:$K$32),Table2[[#This Row],[Annual_Rainfall(mm)]])</f>
        <v>1174.095</v>
      </c>
      <c r="M713" s="13" t="str">
        <f>Table2[[#This Row],[Crop]]&amp;Table2[[#This Row],[State]]</f>
        <v>SunflowerMaharashtra</v>
      </c>
      <c r="N713" s="13">
        <v>938112</v>
      </c>
      <c r="O713" s="13">
        <f>IF(Table2[[#This Row],[Fertilizer(kg)]]="",_xlfn.XLOOKUP(Table2[[#This Row],[crop&amp;state]],'pivot tables'!$O$3:$O$151,'pivot tables'!$P$3:$P$151),Table2[[#This Row],[Fertilizer(kg)]])</f>
        <v>938112</v>
      </c>
      <c r="P713" s="13">
        <v>1848</v>
      </c>
      <c r="Q713" s="13">
        <f>IF(Table2[[#This Row],[Pesticide(kg)]]="",_xlfn.XLOOKUP(Table2[[#This Row],[crop&amp;state]],'pivot tables'!$O$3:$O$151,'pivot tables'!$Q$3:$Q$151),Table2[[#This Row],[Pesticide(kg)]])</f>
        <v>1848</v>
      </c>
      <c r="R713" s="13">
        <v>0.90300000000000002</v>
      </c>
      <c r="S713" s="13">
        <f>IF(Table2[[#This Row],[Yield]]="",IFERROR(Table2[[#This Row],[Production(Tones)]]/Table2[[#This Row],[Area(hectare)]],""),Table2[[#This Row],[Yield]])</f>
        <v>0.90300000000000002</v>
      </c>
      <c r="T713" s="13">
        <v>25.434999999999999</v>
      </c>
      <c r="U713" s="13">
        <f>IF(Table2[[#This Row],[Avg_Temperature(°C)]]="",IFERROR((Table2[[#This Row],[Max_Temperature(°C)]]+Table2[[#This Row],[Min_Temperature(°C)]])/2,""),Table2[[#This Row],[Avg_Temperature(°C)]])</f>
        <v>25.434999999999999</v>
      </c>
      <c r="V713" s="13">
        <v>35.857999999999997</v>
      </c>
      <c r="W713" s="13">
        <f>IF(Table2[[#This Row],[Max_Temperature(°C)]]="",_xlfn.XLOOKUP(Table2[[#This Row],[State]],'pivot tables'!$T$2:$T$33,'pivot tables'!$V$2:$V$33),Table2[[#This Row],[Max_Temperature(°C)]])</f>
        <v>35.857999999999997</v>
      </c>
      <c r="X713" s="13">
        <v>15.694000000000001</v>
      </c>
      <c r="Y713" s="31">
        <f>IF(Table2[[#This Row],[Min_Temperature(°C)]]="",_xlfn.XLOOKUP(Table2[[#This Row],[State]],'pivot tables'!$T$2:$T$33,'pivot tables'!$W$2:$W$33),Table2[[#This Row],[Min_Temperature(°C)]])</f>
        <v>15.694000000000001</v>
      </c>
    </row>
    <row r="714" spans="1:25" x14ac:dyDescent="0.3">
      <c r="A714" s="5" t="s">
        <v>32</v>
      </c>
      <c r="B714" s="4">
        <v>2011</v>
      </c>
      <c r="C714" s="5" t="s">
        <v>49</v>
      </c>
      <c r="D714" s="5" t="str">
        <f>PROPER(TRIM(Table2[[#This Row],[Season]]))</f>
        <v>Kharif</v>
      </c>
      <c r="E714" s="5" t="str">
        <f>IF(Table2[[#This Row],[Season]]="",_xlfn.XLOOKUP(Table2[[#This Row],[State]],'pivot tables'!$F$3:$F$33,'pivot tables'!$G$3:$G$33),Table2[[#This Row],[Season]])</f>
        <v>Kharif</v>
      </c>
      <c r="F714" s="5" t="s">
        <v>248</v>
      </c>
      <c r="G714" s="16">
        <v>363900</v>
      </c>
      <c r="H714" s="16">
        <f>IF(Table2[[#This Row],[Area(hectare)]]="",IFERROR(Table2[[#This Row],[Production(Tones)]]/Table2[[#This Row],[Yield blanks]],""),Table2[[#This Row],[Area(hectare)]])</f>
        <v>363900</v>
      </c>
      <c r="I714" s="16">
        <v>2494600</v>
      </c>
      <c r="J714" s="16">
        <f>IF(Table2[[#This Row],[Production(Tones)]]="",Table2[[#This Row],[Area Blanks]]*Table2[[#This Row],[Yield]],Table2[[#This Row],[Production(Tones)]])</f>
        <v>2494600</v>
      </c>
      <c r="K714" s="13">
        <v>1174.095</v>
      </c>
      <c r="L714" s="13">
        <f>IF(Table2[[#This Row],[Annual_Rainfall(mm)]]="",_xlfn.XLOOKUP(Table2[[#This Row],[State]],'pivot tables'!$J$3:$J$32,'pivot tables'!$K$3:$K$32),Table2[[#This Row],[Annual_Rainfall(mm)]])</f>
        <v>1174.095</v>
      </c>
      <c r="M714" s="13" t="str">
        <f>Table2[[#This Row],[Crop]]&amp;Table2[[#This Row],[State]]</f>
        <v>UradMaharashtra</v>
      </c>
      <c r="N714" s="13">
        <v>60960528</v>
      </c>
      <c r="O714" s="13">
        <f>IF(Table2[[#This Row],[Fertilizer(kg)]]="",_xlfn.XLOOKUP(Table2[[#This Row],[crop&amp;state]],'pivot tables'!$O$3:$O$151,'pivot tables'!$P$3:$P$151),Table2[[#This Row],[Fertilizer(kg)]])</f>
        <v>60960528</v>
      </c>
      <c r="P714" s="13">
        <v>120087</v>
      </c>
      <c r="Q714" s="13">
        <f>IF(Table2[[#This Row],[Pesticide(kg)]]="",_xlfn.XLOOKUP(Table2[[#This Row],[crop&amp;state]],'pivot tables'!$O$3:$O$151,'pivot tables'!$Q$3:$Q$151),Table2[[#This Row],[Pesticide(kg)]])</f>
        <v>120087</v>
      </c>
      <c r="R714" s="13">
        <v>0.61599999999999999</v>
      </c>
      <c r="S714" s="13">
        <f>IF(Table2[[#This Row],[Yield]]="",IFERROR(Table2[[#This Row],[Production(Tones)]]/Table2[[#This Row],[Area(hectare)]],""),Table2[[#This Row],[Yield]])</f>
        <v>0.61599999999999999</v>
      </c>
      <c r="T714" s="13">
        <v>25.434999999999999</v>
      </c>
      <c r="U714" s="13">
        <f>IF(Table2[[#This Row],[Avg_Temperature(°C)]]="",IFERROR((Table2[[#This Row],[Max_Temperature(°C)]]+Table2[[#This Row],[Min_Temperature(°C)]])/2,""),Table2[[#This Row],[Avg_Temperature(°C)]])</f>
        <v>25.434999999999999</v>
      </c>
      <c r="V714" s="13">
        <v>35.857999999999997</v>
      </c>
      <c r="W714" s="13">
        <f>IF(Table2[[#This Row],[Max_Temperature(°C)]]="",_xlfn.XLOOKUP(Table2[[#This Row],[State]],'pivot tables'!$T$2:$T$33,'pivot tables'!$V$2:$V$33),Table2[[#This Row],[Max_Temperature(°C)]])</f>
        <v>35.857999999999997</v>
      </c>
      <c r="X714" s="13">
        <v>15.694000000000001</v>
      </c>
      <c r="Y714" s="31">
        <f>IF(Table2[[#This Row],[Min_Temperature(°C)]]="",_xlfn.XLOOKUP(Table2[[#This Row],[State]],'pivot tables'!$T$2:$T$33,'pivot tables'!$W$2:$W$33),Table2[[#This Row],[Min_Temperature(°C)]])</f>
        <v>15.694000000000001</v>
      </c>
    </row>
    <row r="715" spans="1:25" x14ac:dyDescent="0.3">
      <c r="A715" s="5" t="s">
        <v>20</v>
      </c>
      <c r="B715" s="4">
        <v>2011</v>
      </c>
      <c r="C715" s="5" t="s">
        <v>27</v>
      </c>
      <c r="D715" s="5" t="str">
        <f>PROPER(TRIM(Table2[[#This Row],[Season]]))</f>
        <v>Rabi</v>
      </c>
      <c r="E715" s="5" t="str">
        <f>IF(Table2[[#This Row],[Season]]="",_xlfn.XLOOKUP(Table2[[#This Row],[State]],'pivot tables'!$F$3:$F$33,'pivot tables'!$G$3:$G$33),Table2[[#This Row],[Season]])</f>
        <v>Rabi</v>
      </c>
      <c r="F715" s="5" t="s">
        <v>248</v>
      </c>
      <c r="G715" s="16">
        <v>878100</v>
      </c>
      <c r="H715" s="16">
        <f>IF(Table2[[#This Row],[Area(hectare)]]="",IFERROR(Table2[[#This Row],[Production(Tones)]]/Table2[[#This Row],[Yield blanks]],""),Table2[[#This Row],[Area(hectare)]])</f>
        <v>878100</v>
      </c>
      <c r="I715" s="16">
        <v>1498800</v>
      </c>
      <c r="J715" s="16">
        <f>IF(Table2[[#This Row],[Production(Tones)]]="",Table2[[#This Row],[Area Blanks]]*Table2[[#This Row],[Yield]],Table2[[#This Row],[Production(Tones)]])</f>
        <v>1498800</v>
      </c>
      <c r="K715" s="13">
        <v>1174.095</v>
      </c>
      <c r="L715" s="13">
        <f>IF(Table2[[#This Row],[Annual_Rainfall(mm)]]="",_xlfn.XLOOKUP(Table2[[#This Row],[State]],'pivot tables'!$J$3:$J$32,'pivot tables'!$K$3:$K$32),Table2[[#This Row],[Annual_Rainfall(mm)]])</f>
        <v>1174.095</v>
      </c>
      <c r="M715" s="13" t="str">
        <f>Table2[[#This Row],[Crop]]&amp;Table2[[#This Row],[State]]</f>
        <v>WheatMaharashtra</v>
      </c>
      <c r="N715" s="13">
        <v>147099312</v>
      </c>
      <c r="O715" s="13">
        <f>IF(Table2[[#This Row],[Fertilizer(kg)]]="",_xlfn.XLOOKUP(Table2[[#This Row],[crop&amp;state]],'pivot tables'!$O$3:$O$151,'pivot tables'!$P$3:$P$151),Table2[[#This Row],[Fertilizer(kg)]])</f>
        <v>147099312</v>
      </c>
      <c r="P715" s="13">
        <v>289773</v>
      </c>
      <c r="Q715" s="13">
        <f>IF(Table2[[#This Row],[Pesticide(kg)]]="",_xlfn.XLOOKUP(Table2[[#This Row],[crop&amp;state]],'pivot tables'!$O$3:$O$151,'pivot tables'!$Q$3:$Q$151),Table2[[#This Row],[Pesticide(kg)]])</f>
        <v>289773</v>
      </c>
      <c r="R715" s="13">
        <v>1.647</v>
      </c>
      <c r="S715" s="13">
        <f>IF(Table2[[#This Row],[Yield]]="",IFERROR(Table2[[#This Row],[Production(Tones)]]/Table2[[#This Row],[Area(hectare)]],""),Table2[[#This Row],[Yield]])</f>
        <v>1.647</v>
      </c>
      <c r="T715" s="13">
        <v>25.434999999999999</v>
      </c>
      <c r="U715" s="13">
        <f>IF(Table2[[#This Row],[Avg_Temperature(°C)]]="",IFERROR((Table2[[#This Row],[Max_Temperature(°C)]]+Table2[[#This Row],[Min_Temperature(°C)]])/2,""),Table2[[#This Row],[Avg_Temperature(°C)]])</f>
        <v>25.434999999999999</v>
      </c>
      <c r="V715" s="13">
        <v>35.857999999999997</v>
      </c>
      <c r="W715" s="13">
        <f>IF(Table2[[#This Row],[Max_Temperature(°C)]]="",_xlfn.XLOOKUP(Table2[[#This Row],[State]],'pivot tables'!$T$2:$T$33,'pivot tables'!$V$2:$V$33),Table2[[#This Row],[Max_Temperature(°C)]])</f>
        <v>35.857999999999997</v>
      </c>
      <c r="X715" s="13">
        <v>15.694000000000001</v>
      </c>
      <c r="Y715" s="31">
        <f>IF(Table2[[#This Row],[Min_Temperature(°C)]]="",_xlfn.XLOOKUP(Table2[[#This Row],[State]],'pivot tables'!$T$2:$T$33,'pivot tables'!$W$2:$W$33),Table2[[#This Row],[Min_Temperature(°C)]])</f>
        <v>15.694000000000001</v>
      </c>
    </row>
    <row r="716" spans="1:25" x14ac:dyDescent="0.3">
      <c r="A716" s="5" t="s">
        <v>13</v>
      </c>
      <c r="B716" s="4">
        <v>2011</v>
      </c>
      <c r="C716" s="5" t="s">
        <v>49</v>
      </c>
      <c r="D716" s="5" t="str">
        <f>PROPER(TRIM(Table2[[#This Row],[Season]]))</f>
        <v>Kharif</v>
      </c>
      <c r="E716" s="5" t="str">
        <f>IF(Table2[[#This Row],[Season]]="",_xlfn.XLOOKUP(Table2[[#This Row],[State]],'pivot tables'!$F$3:$F$33,'pivot tables'!$G$3:$G$33),Table2[[#This Row],[Season]])</f>
        <v>Kharif</v>
      </c>
      <c r="F716" s="5" t="s">
        <v>330</v>
      </c>
      <c r="G716" s="16">
        <v>223670</v>
      </c>
      <c r="H716" s="16">
        <f>IF(Table2[[#This Row],[Area(hectare)]]="",IFERROR(Table2[[#This Row],[Production(Tones)]]/Table2[[#This Row],[Yield blanks]],""),Table2[[#This Row],[Area(hectare)]])</f>
        <v>223670</v>
      </c>
      <c r="I716" s="16">
        <v>591000</v>
      </c>
      <c r="J716" s="16">
        <f>IF(Table2[[#This Row],[Production(Tones)]]="",Table2[[#This Row],[Area Blanks]]*Table2[[#This Row],[Yield]],Table2[[#This Row],[Production(Tones)]])</f>
        <v>591000</v>
      </c>
      <c r="K716" s="13">
        <v>1533.5619999999999</v>
      </c>
      <c r="L716" s="13">
        <f>IF(Table2[[#This Row],[Annual_Rainfall(mm)]]="",_xlfn.XLOOKUP(Table2[[#This Row],[State]],'pivot tables'!$J$3:$J$32,'pivot tables'!$K$3:$K$32),Table2[[#This Row],[Annual_Rainfall(mm)]])</f>
        <v>1533.5619999999999</v>
      </c>
      <c r="M716" s="13" t="str">
        <f>Table2[[#This Row],[Crop]]&amp;Table2[[#This Row],[State]]</f>
        <v>RiceManipur</v>
      </c>
      <c r="N716" s="13">
        <v>37469198.399999999</v>
      </c>
      <c r="O716" s="13">
        <f>IF(Table2[[#This Row],[Fertilizer(kg)]]="",_xlfn.XLOOKUP(Table2[[#This Row],[crop&amp;state]],'pivot tables'!$O$3:$O$151,'pivot tables'!$P$3:$P$151),Table2[[#This Row],[Fertilizer(kg)]])</f>
        <v>37469198.399999999</v>
      </c>
      <c r="P716" s="13">
        <v>73811.100000000006</v>
      </c>
      <c r="Q716" s="13">
        <f>IF(Table2[[#This Row],[Pesticide(kg)]]="",_xlfn.XLOOKUP(Table2[[#This Row],[crop&amp;state]],'pivot tables'!$O$3:$O$151,'pivot tables'!$Q$3:$Q$151),Table2[[#This Row],[Pesticide(kg)]])</f>
        <v>73811.100000000006</v>
      </c>
      <c r="R716" s="13">
        <v>2.34</v>
      </c>
      <c r="S716" s="13">
        <f>IF(Table2[[#This Row],[Yield]]="",IFERROR(Table2[[#This Row],[Production(Tones)]]/Table2[[#This Row],[Area(hectare)]],""),Table2[[#This Row],[Yield]])</f>
        <v>2.34</v>
      </c>
      <c r="T716" s="13">
        <v>20.686</v>
      </c>
      <c r="U716" s="13">
        <f>IF(Table2[[#This Row],[Avg_Temperature(°C)]]="",IFERROR((Table2[[#This Row],[Max_Temperature(°C)]]+Table2[[#This Row],[Min_Temperature(°C)]])/2,""),Table2[[#This Row],[Avg_Temperature(°C)]])</f>
        <v>20.686</v>
      </c>
      <c r="V716" s="13">
        <v>29.841999999999999</v>
      </c>
      <c r="W716" s="13">
        <f>IF(Table2[[#This Row],[Max_Temperature(°C)]]="",_xlfn.XLOOKUP(Table2[[#This Row],[State]],'pivot tables'!$T$2:$T$33,'pivot tables'!$V$2:$V$33),Table2[[#This Row],[Max_Temperature(°C)]])</f>
        <v>29.841999999999999</v>
      </c>
      <c r="X716" s="13"/>
      <c r="Y716" s="31">
        <f>IF(Table2[[#This Row],[Min_Temperature(°C)]]="",_xlfn.XLOOKUP(Table2[[#This Row],[State]],'pivot tables'!$T$2:$T$33,'pivot tables'!$W$2:$W$33),Table2[[#This Row],[Min_Temperature(°C)]])</f>
        <v>13.362696969696966</v>
      </c>
    </row>
    <row r="717" spans="1:25" x14ac:dyDescent="0.3">
      <c r="A717" s="5" t="s">
        <v>18</v>
      </c>
      <c r="B717" s="4">
        <v>2011</v>
      </c>
      <c r="C717" s="5" t="s">
        <v>705</v>
      </c>
      <c r="D717" s="5" t="str">
        <f>PROPER(TRIM(Table2[[#This Row],[Season]]))</f>
        <v>Whole Year</v>
      </c>
      <c r="E717" s="5" t="str">
        <f>IF(Table2[[#This Row],[Season]]="",_xlfn.XLOOKUP(Table2[[#This Row],[State]],'pivot tables'!$F$3:$F$33,'pivot tables'!$G$3:$G$33),Table2[[#This Row],[Season]])</f>
        <v>Whole Year</v>
      </c>
      <c r="F717" s="5" t="s">
        <v>330</v>
      </c>
      <c r="G717" s="16">
        <v>5750</v>
      </c>
      <c r="H717" s="16">
        <f>IF(Table2[[#This Row],[Area(hectare)]]="",IFERROR(Table2[[#This Row],[Production(Tones)]]/Table2[[#This Row],[Yield blanks]],""),Table2[[#This Row],[Area(hectare)]])</f>
        <v>5750</v>
      </c>
      <c r="I717" s="16">
        <v>333000</v>
      </c>
      <c r="J717" s="16">
        <f>IF(Table2[[#This Row],[Production(Tones)]]="",Table2[[#This Row],[Area Blanks]]*Table2[[#This Row],[Yield]],Table2[[#This Row],[Production(Tones)]])</f>
        <v>333000</v>
      </c>
      <c r="K717" s="13">
        <v>1533.5619999999999</v>
      </c>
      <c r="L717" s="13">
        <f>IF(Table2[[#This Row],[Annual_Rainfall(mm)]]="",_xlfn.XLOOKUP(Table2[[#This Row],[State]],'pivot tables'!$J$3:$J$32,'pivot tables'!$K$3:$K$32),Table2[[#This Row],[Annual_Rainfall(mm)]])</f>
        <v>1533.5619999999999</v>
      </c>
      <c r="M717" s="13" t="str">
        <f>Table2[[#This Row],[Crop]]&amp;Table2[[#This Row],[State]]</f>
        <v>SugarcaneManipur</v>
      </c>
      <c r="N717" s="13">
        <v>963240</v>
      </c>
      <c r="O717" s="13">
        <f>IF(Table2[[#This Row],[Fertilizer(kg)]]="",_xlfn.XLOOKUP(Table2[[#This Row],[crop&amp;state]],'pivot tables'!$O$3:$O$151,'pivot tables'!$P$3:$P$151),Table2[[#This Row],[Fertilizer(kg)]])</f>
        <v>963240</v>
      </c>
      <c r="P717" s="13">
        <v>1897.5</v>
      </c>
      <c r="Q717" s="13">
        <f>IF(Table2[[#This Row],[Pesticide(kg)]]="",_xlfn.XLOOKUP(Table2[[#This Row],[crop&amp;state]],'pivot tables'!$O$3:$O$151,'pivot tables'!$Q$3:$Q$151),Table2[[#This Row],[Pesticide(kg)]])</f>
        <v>1897.5</v>
      </c>
      <c r="R717" s="13">
        <v>57.673000000000002</v>
      </c>
      <c r="S717" s="13">
        <f>IF(Table2[[#This Row],[Yield]]="",IFERROR(Table2[[#This Row],[Production(Tones)]]/Table2[[#This Row],[Area(hectare)]],""),Table2[[#This Row],[Yield]])</f>
        <v>57.673000000000002</v>
      </c>
      <c r="T717" s="13">
        <v>20.686</v>
      </c>
      <c r="U717" s="13">
        <f>IF(Table2[[#This Row],[Avg_Temperature(°C)]]="",IFERROR((Table2[[#This Row],[Max_Temperature(°C)]]+Table2[[#This Row],[Min_Temperature(°C)]])/2,""),Table2[[#This Row],[Avg_Temperature(°C)]])</f>
        <v>20.686</v>
      </c>
      <c r="V717" s="13">
        <v>29.841999999999999</v>
      </c>
      <c r="W717" s="13">
        <f>IF(Table2[[#This Row],[Max_Temperature(°C)]]="",_xlfn.XLOOKUP(Table2[[#This Row],[State]],'pivot tables'!$T$2:$T$33,'pivot tables'!$V$2:$V$33),Table2[[#This Row],[Max_Temperature(°C)]])</f>
        <v>29.841999999999999</v>
      </c>
      <c r="X717" s="13">
        <v>12.928000000000001</v>
      </c>
      <c r="Y717" s="31">
        <f>IF(Table2[[#This Row],[Min_Temperature(°C)]]="",_xlfn.XLOOKUP(Table2[[#This Row],[State]],'pivot tables'!$T$2:$T$33,'pivot tables'!$W$2:$W$33),Table2[[#This Row],[Min_Temperature(°C)]])</f>
        <v>12.928000000000001</v>
      </c>
    </row>
    <row r="718" spans="1:25" x14ac:dyDescent="0.3">
      <c r="A718" s="5" t="s">
        <v>32</v>
      </c>
      <c r="B718" s="4">
        <v>2011</v>
      </c>
      <c r="C718" s="5" t="s">
        <v>49</v>
      </c>
      <c r="D718" s="5" t="str">
        <f>PROPER(TRIM(Table2[[#This Row],[Season]]))</f>
        <v>Kharif</v>
      </c>
      <c r="E718" s="5" t="str">
        <f>IF(Table2[[#This Row],[Season]]="",_xlfn.XLOOKUP(Table2[[#This Row],[State]],'pivot tables'!$F$3:$F$33,'pivot tables'!$G$3:$G$33),Table2[[#This Row],[Season]])</f>
        <v>Kharif</v>
      </c>
      <c r="F718" s="5" t="s">
        <v>330</v>
      </c>
      <c r="G718" s="16">
        <v>1506</v>
      </c>
      <c r="H718" s="16">
        <f>IF(Table2[[#This Row],[Area(hectare)]]="",IFERROR(Table2[[#This Row],[Production(Tones)]]/Table2[[#This Row],[Yield blanks]],""),Table2[[#This Row],[Area(hectare)]])</f>
        <v>1506</v>
      </c>
      <c r="I718" s="16">
        <v>1650</v>
      </c>
      <c r="J718" s="16">
        <f>IF(Table2[[#This Row],[Production(Tones)]]="",Table2[[#This Row],[Area Blanks]]*Table2[[#This Row],[Yield]],Table2[[#This Row],[Production(Tones)]])</f>
        <v>1650</v>
      </c>
      <c r="K718" s="13">
        <v>1533.5619999999999</v>
      </c>
      <c r="L718" s="13">
        <f>IF(Table2[[#This Row],[Annual_Rainfall(mm)]]="",_xlfn.XLOOKUP(Table2[[#This Row],[State]],'pivot tables'!$J$3:$J$32,'pivot tables'!$K$3:$K$32),Table2[[#This Row],[Annual_Rainfall(mm)]])</f>
        <v>1533.5619999999999</v>
      </c>
      <c r="M718" s="13" t="str">
        <f>Table2[[#This Row],[Crop]]&amp;Table2[[#This Row],[State]]</f>
        <v>UradManipur</v>
      </c>
      <c r="N718" s="13">
        <v>252285.12</v>
      </c>
      <c r="O718" s="13">
        <f>IF(Table2[[#This Row],[Fertilizer(kg)]]="",_xlfn.XLOOKUP(Table2[[#This Row],[crop&amp;state]],'pivot tables'!$O$3:$O$151,'pivot tables'!$P$3:$P$151),Table2[[#This Row],[Fertilizer(kg)]])</f>
        <v>252285.12</v>
      </c>
      <c r="P718" s="13">
        <v>496.98</v>
      </c>
      <c r="Q718" s="13">
        <f>IF(Table2[[#This Row],[Pesticide(kg)]]="",_xlfn.XLOOKUP(Table2[[#This Row],[crop&amp;state]],'pivot tables'!$O$3:$O$151,'pivot tables'!$Q$3:$Q$151),Table2[[#This Row],[Pesticide(kg)]])</f>
        <v>496.98</v>
      </c>
      <c r="R718" s="13">
        <v>1.137</v>
      </c>
      <c r="S718" s="13">
        <f>IF(Table2[[#This Row],[Yield]]="",IFERROR(Table2[[#This Row],[Production(Tones)]]/Table2[[#This Row],[Area(hectare)]],""),Table2[[#This Row],[Yield]])</f>
        <v>1.137</v>
      </c>
      <c r="T718" s="13">
        <v>20.686</v>
      </c>
      <c r="U718" s="13">
        <f>IF(Table2[[#This Row],[Avg_Temperature(°C)]]="",IFERROR((Table2[[#This Row],[Max_Temperature(°C)]]+Table2[[#This Row],[Min_Temperature(°C)]])/2,""),Table2[[#This Row],[Avg_Temperature(°C)]])</f>
        <v>20.686</v>
      </c>
      <c r="V718" s="13"/>
      <c r="W718" s="13">
        <f>IF(Table2[[#This Row],[Max_Temperature(°C)]]="",_xlfn.XLOOKUP(Table2[[#This Row],[State]],'pivot tables'!$T$2:$T$33,'pivot tables'!$V$2:$V$33),Table2[[#This Row],[Max_Temperature(°C)]])</f>
        <v>29.929468750000002</v>
      </c>
      <c r="X718" s="13"/>
      <c r="Y718" s="31">
        <f>IF(Table2[[#This Row],[Min_Temperature(°C)]]="",_xlfn.XLOOKUP(Table2[[#This Row],[State]],'pivot tables'!$T$2:$T$33,'pivot tables'!$W$2:$W$33),Table2[[#This Row],[Min_Temperature(°C)]])</f>
        <v>13.362696969696966</v>
      </c>
    </row>
    <row r="719" spans="1:25" x14ac:dyDescent="0.3">
      <c r="A719" s="5" t="s">
        <v>20</v>
      </c>
      <c r="B719" s="4">
        <v>2011</v>
      </c>
      <c r="C719" s="5" t="s">
        <v>27</v>
      </c>
      <c r="D719" s="5" t="str">
        <f>PROPER(TRIM(Table2[[#This Row],[Season]]))</f>
        <v>Rabi</v>
      </c>
      <c r="E719" s="5" t="str">
        <f>IF(Table2[[#This Row],[Season]]="",_xlfn.XLOOKUP(Table2[[#This Row],[State]],'pivot tables'!$F$3:$F$33,'pivot tables'!$G$3:$G$33),Table2[[#This Row],[Season]])</f>
        <v>Rabi</v>
      </c>
      <c r="F719" s="5" t="s">
        <v>330</v>
      </c>
      <c r="G719" s="16">
        <v>2150</v>
      </c>
      <c r="H719" s="16">
        <f>IF(Table2[[#This Row],[Area(hectare)]]="",IFERROR(Table2[[#This Row],[Production(Tones)]]/Table2[[#This Row],[Yield blanks]],""),Table2[[#This Row],[Area(hectare)]])</f>
        <v>2150</v>
      </c>
      <c r="I719" s="16">
        <v>5370</v>
      </c>
      <c r="J719" s="16">
        <f>IF(Table2[[#This Row],[Production(Tones)]]="",Table2[[#This Row],[Area Blanks]]*Table2[[#This Row],[Yield]],Table2[[#This Row],[Production(Tones)]])</f>
        <v>5370</v>
      </c>
      <c r="K719" s="13">
        <v>1533.5619999999999</v>
      </c>
      <c r="L719" s="13">
        <f>IF(Table2[[#This Row],[Annual_Rainfall(mm)]]="",_xlfn.XLOOKUP(Table2[[#This Row],[State]],'pivot tables'!$J$3:$J$32,'pivot tables'!$K$3:$K$32),Table2[[#This Row],[Annual_Rainfall(mm)]])</f>
        <v>1533.5619999999999</v>
      </c>
      <c r="M719" s="13" t="str">
        <f>Table2[[#This Row],[Crop]]&amp;Table2[[#This Row],[State]]</f>
        <v>WheatManipur</v>
      </c>
      <c r="N719" s="13">
        <v>360168</v>
      </c>
      <c r="O719" s="13">
        <f>IF(Table2[[#This Row],[Fertilizer(kg)]]="",_xlfn.XLOOKUP(Table2[[#This Row],[crop&amp;state]],'pivot tables'!$O$3:$O$151,'pivot tables'!$P$3:$P$151),Table2[[#This Row],[Fertilizer(kg)]])</f>
        <v>360168</v>
      </c>
      <c r="P719" s="13">
        <v>709.5</v>
      </c>
      <c r="Q719" s="13">
        <f>IF(Table2[[#This Row],[Pesticide(kg)]]="",_xlfn.XLOOKUP(Table2[[#This Row],[crop&amp;state]],'pivot tables'!$O$3:$O$151,'pivot tables'!$Q$3:$Q$151),Table2[[#This Row],[Pesticide(kg)]])</f>
        <v>709.5</v>
      </c>
      <c r="R719" s="13">
        <v>2.4729999999999999</v>
      </c>
      <c r="S719" s="13">
        <f>IF(Table2[[#This Row],[Yield]]="",IFERROR(Table2[[#This Row],[Production(Tones)]]/Table2[[#This Row],[Area(hectare)]],""),Table2[[#This Row],[Yield]])</f>
        <v>2.4729999999999999</v>
      </c>
      <c r="T719" s="13">
        <v>20.686</v>
      </c>
      <c r="U719" s="13">
        <f>IF(Table2[[#This Row],[Avg_Temperature(°C)]]="",IFERROR((Table2[[#This Row],[Max_Temperature(°C)]]+Table2[[#This Row],[Min_Temperature(°C)]])/2,""),Table2[[#This Row],[Avg_Temperature(°C)]])</f>
        <v>20.686</v>
      </c>
      <c r="V719" s="13">
        <v>29.841999999999999</v>
      </c>
      <c r="W719" s="13">
        <f>IF(Table2[[#This Row],[Max_Temperature(°C)]]="",_xlfn.XLOOKUP(Table2[[#This Row],[State]],'pivot tables'!$T$2:$T$33,'pivot tables'!$V$2:$V$33),Table2[[#This Row],[Max_Temperature(°C)]])</f>
        <v>29.841999999999999</v>
      </c>
      <c r="X719" s="13">
        <v>12.928000000000001</v>
      </c>
      <c r="Y719" s="31">
        <f>IF(Table2[[#This Row],[Min_Temperature(°C)]]="",_xlfn.XLOOKUP(Table2[[#This Row],[State]],'pivot tables'!$T$2:$T$33,'pivot tables'!$W$2:$W$33),Table2[[#This Row],[Min_Temperature(°C)]])</f>
        <v>12.928000000000001</v>
      </c>
    </row>
    <row r="720" spans="1:25" x14ac:dyDescent="0.3">
      <c r="A720" s="5" t="s">
        <v>13</v>
      </c>
      <c r="B720" s="4">
        <v>2011</v>
      </c>
      <c r="C720" s="5" t="s">
        <v>176</v>
      </c>
      <c r="D720" s="5" t="str">
        <f>PROPER(TRIM(Table2[[#This Row],[Season]]))</f>
        <v>Autumn</v>
      </c>
      <c r="E720" s="5" t="str">
        <f>IF(Table2[[#This Row],[Season]]="",_xlfn.XLOOKUP(Table2[[#This Row],[State]],'pivot tables'!$F$3:$F$33,'pivot tables'!$G$3:$G$33),Table2[[#This Row],[Season]])</f>
        <v>Autumn</v>
      </c>
      <c r="F720" s="5" t="s">
        <v>250</v>
      </c>
      <c r="G720" s="16">
        <v>25826</v>
      </c>
      <c r="H720" s="16">
        <f>IF(Table2[[#This Row],[Area(hectare)]]="",IFERROR(Table2[[#This Row],[Production(Tones)]]/Table2[[#This Row],[Yield blanks]],""),Table2[[#This Row],[Area(hectare)]])</f>
        <v>25826</v>
      </c>
      <c r="I720" s="16">
        <v>26644</v>
      </c>
      <c r="J720" s="16">
        <f>IF(Table2[[#This Row],[Production(Tones)]]="",Table2[[#This Row],[Area Blanks]]*Table2[[#This Row],[Yield]],Table2[[#This Row],[Production(Tones)]])</f>
        <v>26644</v>
      </c>
      <c r="K720" s="13">
        <v>2439.3409999999999</v>
      </c>
      <c r="L720" s="13">
        <f>IF(Table2[[#This Row],[Annual_Rainfall(mm)]]="",_xlfn.XLOOKUP(Table2[[#This Row],[State]],'pivot tables'!$J$3:$J$32,'pivot tables'!$K$3:$K$32),Table2[[#This Row],[Annual_Rainfall(mm)]])</f>
        <v>2439.3409999999999</v>
      </c>
      <c r="M720" s="13" t="str">
        <f>Table2[[#This Row],[Crop]]&amp;Table2[[#This Row],[State]]</f>
        <v>RiceMizoram</v>
      </c>
      <c r="N720" s="13">
        <v>4326371.5199999996</v>
      </c>
      <c r="O720" s="13">
        <f>IF(Table2[[#This Row],[Fertilizer(kg)]]="",_xlfn.XLOOKUP(Table2[[#This Row],[crop&amp;state]],'pivot tables'!$O$3:$O$151,'pivot tables'!$P$3:$P$151),Table2[[#This Row],[Fertilizer(kg)]])</f>
        <v>4326371.5199999996</v>
      </c>
      <c r="P720" s="13">
        <v>8522.58</v>
      </c>
      <c r="Q720" s="13">
        <f>IF(Table2[[#This Row],[Pesticide(kg)]]="",_xlfn.XLOOKUP(Table2[[#This Row],[crop&amp;state]],'pivot tables'!$O$3:$O$151,'pivot tables'!$Q$3:$Q$151),Table2[[#This Row],[Pesticide(kg)]])</f>
        <v>8522.58</v>
      </c>
      <c r="R720" s="13"/>
      <c r="S720" s="13">
        <f>IF(Table2[[#This Row],[Yield]]="",IFERROR(Table2[[#This Row],[Production(Tones)]]/Table2[[#This Row],[Area(hectare)]],""),Table2[[#This Row],[Yield]])</f>
        <v>1.0316735073182064</v>
      </c>
      <c r="T720" s="13">
        <v>20.670999999999999</v>
      </c>
      <c r="U720" s="13">
        <f>IF(Table2[[#This Row],[Avg_Temperature(°C)]]="",IFERROR((Table2[[#This Row],[Max_Temperature(°C)]]+Table2[[#This Row],[Min_Temperature(°C)]])/2,""),Table2[[#This Row],[Avg_Temperature(°C)]])</f>
        <v>20.670999999999999</v>
      </c>
      <c r="V720" s="13">
        <v>30.696000000000002</v>
      </c>
      <c r="W720" s="13">
        <f>IF(Table2[[#This Row],[Max_Temperature(°C)]]="",_xlfn.XLOOKUP(Table2[[#This Row],[State]],'pivot tables'!$T$2:$T$33,'pivot tables'!$V$2:$V$33),Table2[[#This Row],[Max_Temperature(°C)]])</f>
        <v>30.696000000000002</v>
      </c>
      <c r="X720" s="13">
        <v>12.05</v>
      </c>
      <c r="Y720" s="31">
        <f>IF(Table2[[#This Row],[Min_Temperature(°C)]]="",_xlfn.XLOOKUP(Table2[[#This Row],[State]],'pivot tables'!$T$2:$T$33,'pivot tables'!$W$2:$W$33),Table2[[#This Row],[Min_Temperature(°C)]])</f>
        <v>12.05</v>
      </c>
    </row>
    <row r="721" spans="1:25" x14ac:dyDescent="0.3">
      <c r="A721" s="5" t="s">
        <v>13</v>
      </c>
      <c r="B721" s="4">
        <v>2011</v>
      </c>
      <c r="C721" s="5" t="s">
        <v>49</v>
      </c>
      <c r="D721" s="5" t="str">
        <f>PROPER(TRIM(Table2[[#This Row],[Season]]))</f>
        <v>Kharif</v>
      </c>
      <c r="E721" s="5" t="str">
        <f>IF(Table2[[#This Row],[Season]]="",_xlfn.XLOOKUP(Table2[[#This Row],[State]],'pivot tables'!$F$3:$F$33,'pivot tables'!$G$3:$G$33),Table2[[#This Row],[Season]])</f>
        <v>Kharif</v>
      </c>
      <c r="F721" s="5" t="s">
        <v>250</v>
      </c>
      <c r="G721" s="16">
        <v>12700</v>
      </c>
      <c r="H721" s="16">
        <f>IF(Table2[[#This Row],[Area(hectare)]]="",IFERROR(Table2[[#This Row],[Production(Tones)]]/Table2[[#This Row],[Yield blanks]],""),Table2[[#This Row],[Area(hectare)]])</f>
        <v>12700</v>
      </c>
      <c r="I721" s="16">
        <v>25304</v>
      </c>
      <c r="J721" s="16">
        <f>IF(Table2[[#This Row],[Production(Tones)]]="",Table2[[#This Row],[Area Blanks]]*Table2[[#This Row],[Yield]],Table2[[#This Row],[Production(Tones)]])</f>
        <v>25304</v>
      </c>
      <c r="K721" s="13">
        <v>2439.3409999999999</v>
      </c>
      <c r="L721" s="13">
        <f>IF(Table2[[#This Row],[Annual_Rainfall(mm)]]="",_xlfn.XLOOKUP(Table2[[#This Row],[State]],'pivot tables'!$J$3:$J$32,'pivot tables'!$K$3:$K$32),Table2[[#This Row],[Annual_Rainfall(mm)]])</f>
        <v>2439.3409999999999</v>
      </c>
      <c r="M721" s="13" t="str">
        <f>Table2[[#This Row],[Crop]]&amp;Table2[[#This Row],[State]]</f>
        <v>RiceMizoram</v>
      </c>
      <c r="N721" s="13">
        <v>2127504</v>
      </c>
      <c r="O721" s="13">
        <f>IF(Table2[[#This Row],[Fertilizer(kg)]]="",_xlfn.XLOOKUP(Table2[[#This Row],[crop&amp;state]],'pivot tables'!$O$3:$O$151,'pivot tables'!$P$3:$P$151),Table2[[#This Row],[Fertilizer(kg)]])</f>
        <v>2127504</v>
      </c>
      <c r="P721" s="13">
        <v>4191</v>
      </c>
      <c r="Q721" s="13">
        <f>IF(Table2[[#This Row],[Pesticide(kg)]]="",_xlfn.XLOOKUP(Table2[[#This Row],[crop&amp;state]],'pivot tables'!$O$3:$O$151,'pivot tables'!$Q$3:$Q$151),Table2[[#This Row],[Pesticide(kg)]])</f>
        <v>4191</v>
      </c>
      <c r="R721" s="13">
        <v>2.0310000000000001</v>
      </c>
      <c r="S721" s="13">
        <f>IF(Table2[[#This Row],[Yield]]="",IFERROR(Table2[[#This Row],[Production(Tones)]]/Table2[[#This Row],[Area(hectare)]],""),Table2[[#This Row],[Yield]])</f>
        <v>2.0310000000000001</v>
      </c>
      <c r="T721" s="13">
        <v>20.670999999999999</v>
      </c>
      <c r="U721" s="13">
        <f>IF(Table2[[#This Row],[Avg_Temperature(°C)]]="",IFERROR((Table2[[#This Row],[Max_Temperature(°C)]]+Table2[[#This Row],[Min_Temperature(°C)]])/2,""),Table2[[#This Row],[Avg_Temperature(°C)]])</f>
        <v>20.670999999999999</v>
      </c>
      <c r="V721" s="13">
        <v>30.696000000000002</v>
      </c>
      <c r="W721" s="13">
        <f>IF(Table2[[#This Row],[Max_Temperature(°C)]]="",_xlfn.XLOOKUP(Table2[[#This Row],[State]],'pivot tables'!$T$2:$T$33,'pivot tables'!$V$2:$V$33),Table2[[#This Row],[Max_Temperature(°C)]])</f>
        <v>30.696000000000002</v>
      </c>
      <c r="X721" s="13">
        <v>12.05</v>
      </c>
      <c r="Y721" s="31">
        <f>IF(Table2[[#This Row],[Min_Temperature(°C)]]="",_xlfn.XLOOKUP(Table2[[#This Row],[State]],'pivot tables'!$T$2:$T$33,'pivot tables'!$W$2:$W$33),Table2[[#This Row],[Min_Temperature(°C)]])</f>
        <v>12.05</v>
      </c>
    </row>
    <row r="722" spans="1:25" x14ac:dyDescent="0.3">
      <c r="A722" s="5" t="s">
        <v>13</v>
      </c>
      <c r="B722" s="4">
        <v>2011</v>
      </c>
      <c r="C722" s="5" t="s">
        <v>27</v>
      </c>
      <c r="D722" s="5" t="str">
        <f>PROPER(TRIM(Table2[[#This Row],[Season]]))</f>
        <v>Rabi</v>
      </c>
      <c r="E722" s="5" t="str">
        <f>IF(Table2[[#This Row],[Season]]="",_xlfn.XLOOKUP(Table2[[#This Row],[State]],'pivot tables'!$F$3:$F$33,'pivot tables'!$G$3:$G$33),Table2[[#This Row],[Season]])</f>
        <v>Rabi</v>
      </c>
      <c r="F722" s="5" t="s">
        <v>250</v>
      </c>
      <c r="G722" s="16">
        <v>450</v>
      </c>
      <c r="H722" s="16">
        <f>IF(Table2[[#This Row],[Area(hectare)]]="",IFERROR(Table2[[#This Row],[Production(Tones)]]/Table2[[#This Row],[Yield blanks]],""),Table2[[#This Row],[Area(hectare)]])</f>
        <v>450</v>
      </c>
      <c r="I722" s="16">
        <v>947</v>
      </c>
      <c r="J722" s="16">
        <f>IF(Table2[[#This Row],[Production(Tones)]]="",Table2[[#This Row],[Area Blanks]]*Table2[[#This Row],[Yield]],Table2[[#This Row],[Production(Tones)]])</f>
        <v>947</v>
      </c>
      <c r="K722" s="13">
        <v>2439.3409999999999</v>
      </c>
      <c r="L722" s="13">
        <f>IF(Table2[[#This Row],[Annual_Rainfall(mm)]]="",_xlfn.XLOOKUP(Table2[[#This Row],[State]],'pivot tables'!$J$3:$J$32,'pivot tables'!$K$3:$K$32),Table2[[#This Row],[Annual_Rainfall(mm)]])</f>
        <v>2439.3409999999999</v>
      </c>
      <c r="M722" s="13" t="str">
        <f>Table2[[#This Row],[Crop]]&amp;Table2[[#This Row],[State]]</f>
        <v>RiceMizoram</v>
      </c>
      <c r="N722" s="13">
        <v>75384</v>
      </c>
      <c r="O722" s="13">
        <f>IF(Table2[[#This Row],[Fertilizer(kg)]]="",_xlfn.XLOOKUP(Table2[[#This Row],[crop&amp;state]],'pivot tables'!$O$3:$O$151,'pivot tables'!$P$3:$P$151),Table2[[#This Row],[Fertilizer(kg)]])</f>
        <v>75384</v>
      </c>
      <c r="P722" s="13">
        <v>148.5</v>
      </c>
      <c r="Q722" s="13">
        <f>IF(Table2[[#This Row],[Pesticide(kg)]]="",_xlfn.XLOOKUP(Table2[[#This Row],[crop&amp;state]],'pivot tables'!$O$3:$O$151,'pivot tables'!$Q$3:$Q$151),Table2[[#This Row],[Pesticide(kg)]])</f>
        <v>148.5</v>
      </c>
      <c r="R722" s="13">
        <v>2.3780000000000001</v>
      </c>
      <c r="S722" s="13">
        <f>IF(Table2[[#This Row],[Yield]]="",IFERROR(Table2[[#This Row],[Production(Tones)]]/Table2[[#This Row],[Area(hectare)]],""),Table2[[#This Row],[Yield]])</f>
        <v>2.3780000000000001</v>
      </c>
      <c r="T722" s="13">
        <v>20.670999999999999</v>
      </c>
      <c r="U722" s="13">
        <f>IF(Table2[[#This Row],[Avg_Temperature(°C)]]="",IFERROR((Table2[[#This Row],[Max_Temperature(°C)]]+Table2[[#This Row],[Min_Temperature(°C)]])/2,""),Table2[[#This Row],[Avg_Temperature(°C)]])</f>
        <v>20.670999999999999</v>
      </c>
      <c r="V722" s="13">
        <v>30.696000000000002</v>
      </c>
      <c r="W722" s="13">
        <f>IF(Table2[[#This Row],[Max_Temperature(°C)]]="",_xlfn.XLOOKUP(Table2[[#This Row],[State]],'pivot tables'!$T$2:$T$33,'pivot tables'!$V$2:$V$33),Table2[[#This Row],[Max_Temperature(°C)]])</f>
        <v>30.696000000000002</v>
      </c>
      <c r="X722" s="13">
        <v>12.05</v>
      </c>
      <c r="Y722" s="31">
        <f>IF(Table2[[#This Row],[Min_Temperature(°C)]]="",_xlfn.XLOOKUP(Table2[[#This Row],[State]],'pivot tables'!$T$2:$T$33,'pivot tables'!$W$2:$W$33),Table2[[#This Row],[Min_Temperature(°C)]])</f>
        <v>12.05</v>
      </c>
    </row>
    <row r="723" spans="1:25" x14ac:dyDescent="0.3">
      <c r="A723" s="5" t="s">
        <v>18</v>
      </c>
      <c r="B723" s="4">
        <v>2011</v>
      </c>
      <c r="C723" s="5" t="s">
        <v>705</v>
      </c>
      <c r="D723" s="5" t="str">
        <f>PROPER(TRIM(Table2[[#This Row],[Season]]))</f>
        <v>Whole Year</v>
      </c>
      <c r="E723" s="5" t="str">
        <f>IF(Table2[[#This Row],[Season]]="",_xlfn.XLOOKUP(Table2[[#This Row],[State]],'pivot tables'!$F$3:$F$33,'pivot tables'!$G$3:$G$33),Table2[[#This Row],[Season]])</f>
        <v>Whole Year</v>
      </c>
      <c r="F723" s="5" t="s">
        <v>250</v>
      </c>
      <c r="G723" s="16"/>
      <c r="H723" s="16">
        <f>IF(Table2[[#This Row],[Area(hectare)]]="",IFERROR(Table2[[#This Row],[Production(Tones)]]/Table2[[#This Row],[Yield blanks]],""),Table2[[#This Row],[Area(hectare)]])</f>
        <v>1275.7912745936699</v>
      </c>
      <c r="I723" s="16">
        <v>7457</v>
      </c>
      <c r="J723" s="16">
        <f>IF(Table2[[#This Row],[Production(Tones)]]="",Table2[[#This Row],[Area Blanks]]*Table2[[#This Row],[Yield]],Table2[[#This Row],[Production(Tones)]])</f>
        <v>7457</v>
      </c>
      <c r="K723" s="13">
        <v>2439.3409999999999</v>
      </c>
      <c r="L723" s="13">
        <f>IF(Table2[[#This Row],[Annual_Rainfall(mm)]]="",_xlfn.XLOOKUP(Table2[[#This Row],[State]],'pivot tables'!$J$3:$J$32,'pivot tables'!$K$3:$K$32),Table2[[#This Row],[Annual_Rainfall(mm)]])</f>
        <v>2439.3409999999999</v>
      </c>
      <c r="M723" s="13" t="str">
        <f>Table2[[#This Row],[Crop]]&amp;Table2[[#This Row],[State]]</f>
        <v>SugarcaneMizoram</v>
      </c>
      <c r="N723" s="13">
        <v>245081.76</v>
      </c>
      <c r="O723" s="13">
        <f>IF(Table2[[#This Row],[Fertilizer(kg)]]="",_xlfn.XLOOKUP(Table2[[#This Row],[crop&amp;state]],'pivot tables'!$O$3:$O$151,'pivot tables'!$P$3:$P$151),Table2[[#This Row],[Fertilizer(kg)]])</f>
        <v>245081.76</v>
      </c>
      <c r="P723" s="13">
        <v>482.79</v>
      </c>
      <c r="Q723" s="13">
        <f>IF(Table2[[#This Row],[Pesticide(kg)]]="",_xlfn.XLOOKUP(Table2[[#This Row],[crop&amp;state]],'pivot tables'!$O$3:$O$151,'pivot tables'!$Q$3:$Q$151),Table2[[#This Row],[Pesticide(kg)]])</f>
        <v>482.79</v>
      </c>
      <c r="R723" s="13">
        <v>5.8449999999999998</v>
      </c>
      <c r="S723" s="13">
        <f>IF(Table2[[#This Row],[Yield]]="",IFERROR(Table2[[#This Row],[Production(Tones)]]/Table2[[#This Row],[Area(hectare)]],""),Table2[[#This Row],[Yield]])</f>
        <v>5.8449999999999998</v>
      </c>
      <c r="T723" s="13">
        <v>20.670999999999999</v>
      </c>
      <c r="U723" s="13">
        <f>IF(Table2[[#This Row],[Avg_Temperature(°C)]]="",IFERROR((Table2[[#This Row],[Max_Temperature(°C)]]+Table2[[#This Row],[Min_Temperature(°C)]])/2,""),Table2[[#This Row],[Avg_Temperature(°C)]])</f>
        <v>20.670999999999999</v>
      </c>
      <c r="V723" s="13">
        <v>30.696000000000002</v>
      </c>
      <c r="W723" s="13">
        <f>IF(Table2[[#This Row],[Max_Temperature(°C)]]="",_xlfn.XLOOKUP(Table2[[#This Row],[State]],'pivot tables'!$T$2:$T$33,'pivot tables'!$V$2:$V$33),Table2[[#This Row],[Max_Temperature(°C)]])</f>
        <v>30.696000000000002</v>
      </c>
      <c r="X723" s="13">
        <v>12.05</v>
      </c>
      <c r="Y723" s="31">
        <f>IF(Table2[[#This Row],[Min_Temperature(°C)]]="",_xlfn.XLOOKUP(Table2[[#This Row],[State]],'pivot tables'!$T$2:$T$33,'pivot tables'!$W$2:$W$33),Table2[[#This Row],[Min_Temperature(°C)]])</f>
        <v>12.05</v>
      </c>
    </row>
    <row r="724" spans="1:25" x14ac:dyDescent="0.3">
      <c r="A724" s="5" t="s">
        <v>22</v>
      </c>
      <c r="B724" s="4">
        <v>2011</v>
      </c>
      <c r="C724" s="5" t="s">
        <v>49</v>
      </c>
      <c r="D724" s="5" t="str">
        <f>PROPER(TRIM(Table2[[#This Row],[Season]]))</f>
        <v>Kharif</v>
      </c>
      <c r="E724" s="5" t="str">
        <f>IF(Table2[[#This Row],[Season]]="",_xlfn.XLOOKUP(Table2[[#This Row],[State]],'pivot tables'!$F$3:$F$33,'pivot tables'!$G$3:$G$33),Table2[[#This Row],[Season]])</f>
        <v>Kharif</v>
      </c>
      <c r="F724" s="5" t="s">
        <v>274</v>
      </c>
      <c r="G724" s="16">
        <v>310</v>
      </c>
      <c r="H724" s="16">
        <f>IF(Table2[[#This Row],[Area(hectare)]]="",IFERROR(Table2[[#This Row],[Production(Tones)]]/Table2[[#This Row],[Yield blanks]],""),Table2[[#This Row],[Area(hectare)]])</f>
        <v>310</v>
      </c>
      <c r="I724" s="16">
        <v>290</v>
      </c>
      <c r="J724" s="16">
        <f>IF(Table2[[#This Row],[Production(Tones)]]="",Table2[[#This Row],[Area Blanks]]*Table2[[#This Row],[Yield]],Table2[[#This Row],[Production(Tones)]])</f>
        <v>290</v>
      </c>
      <c r="K724" s="13">
        <v>1544.355</v>
      </c>
      <c r="L724" s="13">
        <f>IF(Table2[[#This Row],[Annual_Rainfall(mm)]]="",_xlfn.XLOOKUP(Table2[[#This Row],[State]],'pivot tables'!$J$3:$J$32,'pivot tables'!$K$3:$K$32),Table2[[#This Row],[Annual_Rainfall(mm)]])</f>
        <v>1544.355</v>
      </c>
      <c r="M724" s="13" t="str">
        <f>Table2[[#This Row],[Crop]]&amp;Table2[[#This Row],[State]]</f>
        <v>RagiNagaland</v>
      </c>
      <c r="N724" s="13">
        <v>51931.199999999997</v>
      </c>
      <c r="O724" s="13">
        <f>IF(Table2[[#This Row],[Fertilizer(kg)]]="",_xlfn.XLOOKUP(Table2[[#This Row],[crop&amp;state]],'pivot tables'!$O$3:$O$151,'pivot tables'!$P$3:$P$151),Table2[[#This Row],[Fertilizer(kg)]])</f>
        <v>51931.199999999997</v>
      </c>
      <c r="P724" s="13">
        <v>102.3</v>
      </c>
      <c r="Q724" s="13">
        <f>IF(Table2[[#This Row],[Pesticide(kg)]]="",_xlfn.XLOOKUP(Table2[[#This Row],[crop&amp;state]],'pivot tables'!$O$3:$O$151,'pivot tables'!$Q$3:$Q$151),Table2[[#This Row],[Pesticide(kg)]])</f>
        <v>102.3</v>
      </c>
      <c r="R724" s="13">
        <v>0.96299999999999997</v>
      </c>
      <c r="S724" s="13">
        <f>IF(Table2[[#This Row],[Yield]]="",IFERROR(Table2[[#This Row],[Production(Tones)]]/Table2[[#This Row],[Area(hectare)]],""),Table2[[#This Row],[Yield]])</f>
        <v>0.96299999999999997</v>
      </c>
      <c r="T724" s="13">
        <v>19.484999999999999</v>
      </c>
      <c r="U724" s="13">
        <f>IF(Table2[[#This Row],[Avg_Temperature(°C)]]="",IFERROR((Table2[[#This Row],[Max_Temperature(°C)]]+Table2[[#This Row],[Min_Temperature(°C)]])/2,""),Table2[[#This Row],[Avg_Temperature(°C)]])</f>
        <v>19.484999999999999</v>
      </c>
      <c r="V724" s="13">
        <v>28.73</v>
      </c>
      <c r="W724" s="13">
        <f>IF(Table2[[#This Row],[Max_Temperature(°C)]]="",_xlfn.XLOOKUP(Table2[[#This Row],[State]],'pivot tables'!$T$2:$T$33,'pivot tables'!$V$2:$V$33),Table2[[#This Row],[Max_Temperature(°C)]])</f>
        <v>28.73</v>
      </c>
      <c r="X724" s="13">
        <v>11.473000000000001</v>
      </c>
      <c r="Y724" s="31">
        <f>IF(Table2[[#This Row],[Min_Temperature(°C)]]="",_xlfn.XLOOKUP(Table2[[#This Row],[State]],'pivot tables'!$T$2:$T$33,'pivot tables'!$W$2:$W$33),Table2[[#This Row],[Min_Temperature(°C)]])</f>
        <v>11.473000000000001</v>
      </c>
    </row>
    <row r="725" spans="1:25" x14ac:dyDescent="0.3">
      <c r="A725" s="5" t="s">
        <v>13</v>
      </c>
      <c r="B725" s="4">
        <v>2011</v>
      </c>
      <c r="C725" s="5" t="s">
        <v>49</v>
      </c>
      <c r="D725" s="5" t="str">
        <f>PROPER(TRIM(Table2[[#This Row],[Season]]))</f>
        <v>Kharif</v>
      </c>
      <c r="E725" s="5" t="str">
        <f>IF(Table2[[#This Row],[Season]]="",_xlfn.XLOOKUP(Table2[[#This Row],[State]],'pivot tables'!$F$3:$F$33,'pivot tables'!$G$3:$G$33),Table2[[#This Row],[Season]])</f>
        <v>Kharif</v>
      </c>
      <c r="F725" s="5" t="s">
        <v>274</v>
      </c>
      <c r="G725" s="16">
        <v>179050</v>
      </c>
      <c r="H725" s="16">
        <f>IF(Table2[[#This Row],[Area(hectare)]]="",IFERROR(Table2[[#This Row],[Production(Tones)]]/Table2[[#This Row],[Yield blanks]],""),Table2[[#This Row],[Area(hectare)]])</f>
        <v>179050</v>
      </c>
      <c r="I725" s="16">
        <v>376390</v>
      </c>
      <c r="J725" s="16">
        <f>IF(Table2[[#This Row],[Production(Tones)]]="",Table2[[#This Row],[Area Blanks]]*Table2[[#This Row],[Yield]],Table2[[#This Row],[Production(Tones)]])</f>
        <v>376390</v>
      </c>
      <c r="K725" s="13">
        <v>1544.355</v>
      </c>
      <c r="L725" s="13">
        <f>IF(Table2[[#This Row],[Annual_Rainfall(mm)]]="",_xlfn.XLOOKUP(Table2[[#This Row],[State]],'pivot tables'!$J$3:$J$32,'pivot tables'!$K$3:$K$32),Table2[[#This Row],[Annual_Rainfall(mm)]])</f>
        <v>1544.355</v>
      </c>
      <c r="M725" s="13" t="str">
        <f>Table2[[#This Row],[Crop]]&amp;Table2[[#This Row],[State]]</f>
        <v>RiceNagaland</v>
      </c>
      <c r="N725" s="13">
        <v>29994456</v>
      </c>
      <c r="O725" s="13">
        <f>IF(Table2[[#This Row],[Fertilizer(kg)]]="",_xlfn.XLOOKUP(Table2[[#This Row],[crop&amp;state]],'pivot tables'!$O$3:$O$151,'pivot tables'!$P$3:$P$151),Table2[[#This Row],[Fertilizer(kg)]])</f>
        <v>29994456</v>
      </c>
      <c r="P725" s="13">
        <v>59086.5</v>
      </c>
      <c r="Q725" s="13">
        <f>IF(Table2[[#This Row],[Pesticide(kg)]]="",_xlfn.XLOOKUP(Table2[[#This Row],[crop&amp;state]],'pivot tables'!$O$3:$O$151,'pivot tables'!$Q$3:$Q$151),Table2[[#This Row],[Pesticide(kg)]])</f>
        <v>59086.5</v>
      </c>
      <c r="R725" s="13">
        <v>2.0489999999999999</v>
      </c>
      <c r="S725" s="13">
        <f>IF(Table2[[#This Row],[Yield]]="",IFERROR(Table2[[#This Row],[Production(Tones)]]/Table2[[#This Row],[Area(hectare)]],""),Table2[[#This Row],[Yield]])</f>
        <v>2.0489999999999999</v>
      </c>
      <c r="T725" s="13">
        <v>19.484999999999999</v>
      </c>
      <c r="U725" s="13">
        <f>IF(Table2[[#This Row],[Avg_Temperature(°C)]]="",IFERROR((Table2[[#This Row],[Max_Temperature(°C)]]+Table2[[#This Row],[Min_Temperature(°C)]])/2,""),Table2[[#This Row],[Avg_Temperature(°C)]])</f>
        <v>19.484999999999999</v>
      </c>
      <c r="V725" s="13">
        <v>28.73</v>
      </c>
      <c r="W725" s="13">
        <f>IF(Table2[[#This Row],[Max_Temperature(°C)]]="",_xlfn.XLOOKUP(Table2[[#This Row],[State]],'pivot tables'!$T$2:$T$33,'pivot tables'!$V$2:$V$33),Table2[[#This Row],[Max_Temperature(°C)]])</f>
        <v>28.73</v>
      </c>
      <c r="X725" s="13">
        <v>11.473000000000001</v>
      </c>
      <c r="Y725" s="31">
        <f>IF(Table2[[#This Row],[Min_Temperature(°C)]]="",_xlfn.XLOOKUP(Table2[[#This Row],[State]],'pivot tables'!$T$2:$T$33,'pivot tables'!$W$2:$W$33),Table2[[#This Row],[Min_Temperature(°C)]])</f>
        <v>11.473000000000001</v>
      </c>
    </row>
    <row r="726" spans="1:25" x14ac:dyDescent="0.3">
      <c r="A726" s="5" t="s">
        <v>13</v>
      </c>
      <c r="B726" s="4">
        <v>2011</v>
      </c>
      <c r="C726" s="5" t="s">
        <v>27</v>
      </c>
      <c r="D726" s="5" t="str">
        <f>PROPER(TRIM(Table2[[#This Row],[Season]]))</f>
        <v>Rabi</v>
      </c>
      <c r="E726" s="5" t="str">
        <f>IF(Table2[[#This Row],[Season]]="",_xlfn.XLOOKUP(Table2[[#This Row],[State]],'pivot tables'!$F$3:$F$33,'pivot tables'!$G$3:$G$33),Table2[[#This Row],[Season]])</f>
        <v>Rabi</v>
      </c>
      <c r="F726" s="5" t="s">
        <v>274</v>
      </c>
      <c r="G726" s="16">
        <v>2530</v>
      </c>
      <c r="H726" s="16">
        <f>IF(Table2[[#This Row],[Area(hectare)]]="",IFERROR(Table2[[#This Row],[Production(Tones)]]/Table2[[#This Row],[Yield blanks]],""),Table2[[#This Row],[Area(hectare)]])</f>
        <v>2530</v>
      </c>
      <c r="I726" s="16">
        <v>5990</v>
      </c>
      <c r="J726" s="16">
        <f>IF(Table2[[#This Row],[Production(Tones)]]="",Table2[[#This Row],[Area Blanks]]*Table2[[#This Row],[Yield]],Table2[[#This Row],[Production(Tones)]])</f>
        <v>5990</v>
      </c>
      <c r="K726" s="13">
        <v>1544.355</v>
      </c>
      <c r="L726" s="13">
        <f>IF(Table2[[#This Row],[Annual_Rainfall(mm)]]="",_xlfn.XLOOKUP(Table2[[#This Row],[State]],'pivot tables'!$J$3:$J$32,'pivot tables'!$K$3:$K$32),Table2[[#This Row],[Annual_Rainfall(mm)]])</f>
        <v>1544.355</v>
      </c>
      <c r="M726" s="13" t="str">
        <f>Table2[[#This Row],[Crop]]&amp;Table2[[#This Row],[State]]</f>
        <v>RiceNagaland</v>
      </c>
      <c r="N726" s="13">
        <v>423825.6</v>
      </c>
      <c r="O726" s="13">
        <f>IF(Table2[[#This Row],[Fertilizer(kg)]]="",_xlfn.XLOOKUP(Table2[[#This Row],[crop&amp;state]],'pivot tables'!$O$3:$O$151,'pivot tables'!$P$3:$P$151),Table2[[#This Row],[Fertilizer(kg)]])</f>
        <v>423825.6</v>
      </c>
      <c r="P726" s="13">
        <v>834.9</v>
      </c>
      <c r="Q726" s="13">
        <f>IF(Table2[[#This Row],[Pesticide(kg)]]="",_xlfn.XLOOKUP(Table2[[#This Row],[crop&amp;state]],'pivot tables'!$O$3:$O$151,'pivot tables'!$Q$3:$Q$151),Table2[[#This Row],[Pesticide(kg)]])</f>
        <v>834.9</v>
      </c>
      <c r="R726" s="13">
        <v>2.34</v>
      </c>
      <c r="S726" s="13">
        <f>IF(Table2[[#This Row],[Yield]]="",IFERROR(Table2[[#This Row],[Production(Tones)]]/Table2[[#This Row],[Area(hectare)]],""),Table2[[#This Row],[Yield]])</f>
        <v>2.34</v>
      </c>
      <c r="T726" s="13">
        <v>19.484999999999999</v>
      </c>
      <c r="U726" s="13">
        <f>IF(Table2[[#This Row],[Avg_Temperature(°C)]]="",IFERROR((Table2[[#This Row],[Max_Temperature(°C)]]+Table2[[#This Row],[Min_Temperature(°C)]])/2,""),Table2[[#This Row],[Avg_Temperature(°C)]])</f>
        <v>19.484999999999999</v>
      </c>
      <c r="V726" s="13">
        <v>28.73</v>
      </c>
      <c r="W726" s="13">
        <f>IF(Table2[[#This Row],[Max_Temperature(°C)]]="",_xlfn.XLOOKUP(Table2[[#This Row],[State]],'pivot tables'!$T$2:$T$33,'pivot tables'!$V$2:$V$33),Table2[[#This Row],[Max_Temperature(°C)]])</f>
        <v>28.73</v>
      </c>
      <c r="X726" s="13">
        <v>11.473000000000001</v>
      </c>
      <c r="Y726" s="31">
        <f>IF(Table2[[#This Row],[Min_Temperature(°C)]]="",_xlfn.XLOOKUP(Table2[[#This Row],[State]],'pivot tables'!$T$2:$T$33,'pivot tables'!$W$2:$W$33),Table2[[#This Row],[Min_Temperature(°C)]])</f>
        <v>11.473000000000001</v>
      </c>
    </row>
    <row r="727" spans="1:25" x14ac:dyDescent="0.3">
      <c r="A727" s="5" t="s">
        <v>18</v>
      </c>
      <c r="B727" s="4">
        <v>2011</v>
      </c>
      <c r="C727" s="5" t="s">
        <v>49</v>
      </c>
      <c r="D727" s="5" t="str">
        <f>PROPER(TRIM(Table2[[#This Row],[Season]]))</f>
        <v>Kharif</v>
      </c>
      <c r="E727" s="5" t="str">
        <f>IF(Table2[[#This Row],[Season]]="",_xlfn.XLOOKUP(Table2[[#This Row],[State]],'pivot tables'!$F$3:$F$33,'pivot tables'!$G$3:$G$33),Table2[[#This Row],[Season]])</f>
        <v>Kharif</v>
      </c>
      <c r="F727" s="5" t="s">
        <v>274</v>
      </c>
      <c r="G727" s="16">
        <v>4290</v>
      </c>
      <c r="H727" s="16">
        <f>IF(Table2[[#This Row],[Area(hectare)]]="",IFERROR(Table2[[#This Row],[Production(Tones)]]/Table2[[#This Row],[Yield blanks]],""),Table2[[#This Row],[Area(hectare)]])</f>
        <v>4290</v>
      </c>
      <c r="I727" s="16">
        <v>186670</v>
      </c>
      <c r="J727" s="16">
        <f>IF(Table2[[#This Row],[Production(Tones)]]="",Table2[[#This Row],[Area Blanks]]*Table2[[#This Row],[Yield]],Table2[[#This Row],[Production(Tones)]])</f>
        <v>186670</v>
      </c>
      <c r="K727" s="13">
        <v>1544.355</v>
      </c>
      <c r="L727" s="13">
        <f>IF(Table2[[#This Row],[Annual_Rainfall(mm)]]="",_xlfn.XLOOKUP(Table2[[#This Row],[State]],'pivot tables'!$J$3:$J$32,'pivot tables'!$K$3:$K$32),Table2[[#This Row],[Annual_Rainfall(mm)]])</f>
        <v>1544.355</v>
      </c>
      <c r="M727" s="13" t="str">
        <f>Table2[[#This Row],[Crop]]&amp;Table2[[#This Row],[State]]</f>
        <v>SugarcaneNagaland</v>
      </c>
      <c r="N727" s="13">
        <v>718660.8</v>
      </c>
      <c r="O727" s="13">
        <f>IF(Table2[[#This Row],[Fertilizer(kg)]]="",_xlfn.XLOOKUP(Table2[[#This Row],[crop&amp;state]],'pivot tables'!$O$3:$O$151,'pivot tables'!$P$3:$P$151),Table2[[#This Row],[Fertilizer(kg)]])</f>
        <v>718660.8</v>
      </c>
      <c r="P727" s="13">
        <v>1415.7</v>
      </c>
      <c r="Q727" s="13">
        <f>IF(Table2[[#This Row],[Pesticide(kg)]]="",_xlfn.XLOOKUP(Table2[[#This Row],[crop&amp;state]],'pivot tables'!$O$3:$O$151,'pivot tables'!$Q$3:$Q$151),Table2[[#This Row],[Pesticide(kg)]])</f>
        <v>1415.7</v>
      </c>
      <c r="R727" s="13">
        <v>43.497999999999998</v>
      </c>
      <c r="S727" s="13">
        <f>IF(Table2[[#This Row],[Yield]]="",IFERROR(Table2[[#This Row],[Production(Tones)]]/Table2[[#This Row],[Area(hectare)]],""),Table2[[#This Row],[Yield]])</f>
        <v>43.497999999999998</v>
      </c>
      <c r="T727" s="13">
        <v>19.484999999999999</v>
      </c>
      <c r="U727" s="13">
        <f>IF(Table2[[#This Row],[Avg_Temperature(°C)]]="",IFERROR((Table2[[#This Row],[Max_Temperature(°C)]]+Table2[[#This Row],[Min_Temperature(°C)]])/2,""),Table2[[#This Row],[Avg_Temperature(°C)]])</f>
        <v>19.484999999999999</v>
      </c>
      <c r="V727" s="13">
        <v>28.73</v>
      </c>
      <c r="W727" s="13">
        <f>IF(Table2[[#This Row],[Max_Temperature(°C)]]="",_xlfn.XLOOKUP(Table2[[#This Row],[State]],'pivot tables'!$T$2:$T$33,'pivot tables'!$V$2:$V$33),Table2[[#This Row],[Max_Temperature(°C)]])</f>
        <v>28.73</v>
      </c>
      <c r="X727" s="13">
        <v>11.473000000000001</v>
      </c>
      <c r="Y727" s="31">
        <f>IF(Table2[[#This Row],[Min_Temperature(°C)]]="",_xlfn.XLOOKUP(Table2[[#This Row],[State]],'pivot tables'!$T$2:$T$33,'pivot tables'!$W$2:$W$33),Table2[[#This Row],[Min_Temperature(°C)]])</f>
        <v>11.473000000000001</v>
      </c>
    </row>
    <row r="728" spans="1:25" x14ac:dyDescent="0.3">
      <c r="A728" s="5" t="s">
        <v>31</v>
      </c>
      <c r="B728" s="4">
        <v>2011</v>
      </c>
      <c r="C728" s="5" t="s">
        <v>49</v>
      </c>
      <c r="D728" s="5" t="str">
        <f>PROPER(TRIM(Table2[[#This Row],[Season]]))</f>
        <v>Kharif</v>
      </c>
      <c r="E728" s="5" t="str">
        <f>IF(Table2[[#This Row],[Season]]="",_xlfn.XLOOKUP(Table2[[#This Row],[State]],'pivot tables'!$F$3:$F$33,'pivot tables'!$G$3:$G$33),Table2[[#This Row],[Season]])</f>
        <v>Kharif</v>
      </c>
      <c r="F728" s="5" t="s">
        <v>274</v>
      </c>
      <c r="G728" s="16">
        <v>220</v>
      </c>
      <c r="H728" s="16">
        <f>IF(Table2[[#This Row],[Area(hectare)]]="",IFERROR(Table2[[#This Row],[Production(Tones)]]/Table2[[#This Row],[Yield blanks]],""),Table2[[#This Row],[Area(hectare)]])</f>
        <v>220</v>
      </c>
      <c r="I728" s="16">
        <v>180</v>
      </c>
      <c r="J728" s="16">
        <f>IF(Table2[[#This Row],[Production(Tones)]]="",Table2[[#This Row],[Area Blanks]]*Table2[[#This Row],[Yield]],Table2[[#This Row],[Production(Tones)]])</f>
        <v>180</v>
      </c>
      <c r="K728" s="13">
        <v>1544.355</v>
      </c>
      <c r="L728" s="13">
        <f>IF(Table2[[#This Row],[Annual_Rainfall(mm)]]="",_xlfn.XLOOKUP(Table2[[#This Row],[State]],'pivot tables'!$J$3:$J$32,'pivot tables'!$K$3:$K$32),Table2[[#This Row],[Annual_Rainfall(mm)]])</f>
        <v>1544.355</v>
      </c>
      <c r="M728" s="13" t="str">
        <f>Table2[[#This Row],[Crop]]&amp;Table2[[#This Row],[State]]</f>
        <v>SunflowerNagaland</v>
      </c>
      <c r="N728" s="13">
        <v>36854.400000000001</v>
      </c>
      <c r="O728" s="13">
        <f>IF(Table2[[#This Row],[Fertilizer(kg)]]="",_xlfn.XLOOKUP(Table2[[#This Row],[crop&amp;state]],'pivot tables'!$O$3:$O$151,'pivot tables'!$P$3:$P$151),Table2[[#This Row],[Fertilizer(kg)]])</f>
        <v>36854.400000000001</v>
      </c>
      <c r="P728" s="13">
        <v>72.599999999999994</v>
      </c>
      <c r="Q728" s="13">
        <f>IF(Table2[[#This Row],[Pesticide(kg)]]="",_xlfn.XLOOKUP(Table2[[#This Row],[crop&amp;state]],'pivot tables'!$O$3:$O$151,'pivot tables'!$Q$3:$Q$151),Table2[[#This Row],[Pesticide(kg)]])</f>
        <v>72.599999999999994</v>
      </c>
      <c r="R728" s="13">
        <v>0.73699999999999999</v>
      </c>
      <c r="S728" s="13">
        <f>IF(Table2[[#This Row],[Yield]]="",IFERROR(Table2[[#This Row],[Production(Tones)]]/Table2[[#This Row],[Area(hectare)]],""),Table2[[#This Row],[Yield]])</f>
        <v>0.73699999999999999</v>
      </c>
      <c r="T728" s="13">
        <v>19.484999999999999</v>
      </c>
      <c r="U728" s="13">
        <f>IF(Table2[[#This Row],[Avg_Temperature(°C)]]="",IFERROR((Table2[[#This Row],[Max_Temperature(°C)]]+Table2[[#This Row],[Min_Temperature(°C)]])/2,""),Table2[[#This Row],[Avg_Temperature(°C)]])</f>
        <v>19.484999999999999</v>
      </c>
      <c r="V728" s="13">
        <v>28.73</v>
      </c>
      <c r="W728" s="13">
        <f>IF(Table2[[#This Row],[Max_Temperature(°C)]]="",_xlfn.XLOOKUP(Table2[[#This Row],[State]],'pivot tables'!$T$2:$T$33,'pivot tables'!$V$2:$V$33),Table2[[#This Row],[Max_Temperature(°C)]])</f>
        <v>28.73</v>
      </c>
      <c r="X728" s="13">
        <v>11.473000000000001</v>
      </c>
      <c r="Y728" s="31">
        <f>IF(Table2[[#This Row],[Min_Temperature(°C)]]="",_xlfn.XLOOKUP(Table2[[#This Row],[State]],'pivot tables'!$T$2:$T$33,'pivot tables'!$W$2:$W$33),Table2[[#This Row],[Min_Temperature(°C)]])</f>
        <v>11.473000000000001</v>
      </c>
    </row>
    <row r="729" spans="1:25" x14ac:dyDescent="0.3">
      <c r="A729" s="5" t="s">
        <v>31</v>
      </c>
      <c r="B729" s="4">
        <v>2011</v>
      </c>
      <c r="C729" s="5" t="s">
        <v>27</v>
      </c>
      <c r="D729" s="5" t="str">
        <f>PROPER(TRIM(Table2[[#This Row],[Season]]))</f>
        <v>Rabi</v>
      </c>
      <c r="E729" s="5" t="str">
        <f>IF(Table2[[#This Row],[Season]]="",_xlfn.XLOOKUP(Table2[[#This Row],[State]],'pivot tables'!$F$3:$F$33,'pivot tables'!$G$3:$G$33),Table2[[#This Row],[Season]])</f>
        <v>Rabi</v>
      </c>
      <c r="F729" s="5" t="s">
        <v>274</v>
      </c>
      <c r="G729" s="16">
        <v>1910</v>
      </c>
      <c r="H729" s="16">
        <f>IF(Table2[[#This Row],[Area(hectare)]]="",IFERROR(Table2[[#This Row],[Production(Tones)]]/Table2[[#This Row],[Yield blanks]],""),Table2[[#This Row],[Area(hectare)]])</f>
        <v>1910</v>
      </c>
      <c r="I729" s="16">
        <v>1000</v>
      </c>
      <c r="J729" s="16">
        <f>IF(Table2[[#This Row],[Production(Tones)]]="",Table2[[#This Row],[Area Blanks]]*Table2[[#This Row],[Yield]],Table2[[#This Row],[Production(Tones)]])</f>
        <v>1000</v>
      </c>
      <c r="K729" s="13">
        <v>1544.355</v>
      </c>
      <c r="L729" s="13">
        <f>IF(Table2[[#This Row],[Annual_Rainfall(mm)]]="",_xlfn.XLOOKUP(Table2[[#This Row],[State]],'pivot tables'!$J$3:$J$32,'pivot tables'!$K$3:$K$32),Table2[[#This Row],[Annual_Rainfall(mm)]])</f>
        <v>1544.355</v>
      </c>
      <c r="M729" s="13" t="str">
        <f>Table2[[#This Row],[Crop]]&amp;Table2[[#This Row],[State]]</f>
        <v>SunflowerNagaland</v>
      </c>
      <c r="N729" s="13">
        <v>319963.2</v>
      </c>
      <c r="O729" s="13">
        <f>IF(Table2[[#This Row],[Fertilizer(kg)]]="",_xlfn.XLOOKUP(Table2[[#This Row],[crop&amp;state]],'pivot tables'!$O$3:$O$151,'pivot tables'!$P$3:$P$151),Table2[[#This Row],[Fertilizer(kg)]])</f>
        <v>319963.2</v>
      </c>
      <c r="P729" s="13">
        <v>630.29999999999995</v>
      </c>
      <c r="Q729" s="13">
        <f>IF(Table2[[#This Row],[Pesticide(kg)]]="",_xlfn.XLOOKUP(Table2[[#This Row],[crop&amp;state]],'pivot tables'!$O$3:$O$151,'pivot tables'!$Q$3:$Q$151),Table2[[#This Row],[Pesticide(kg)]])</f>
        <v>630.29999999999995</v>
      </c>
      <c r="R729" s="13">
        <v>0.52400000000000002</v>
      </c>
      <c r="S729" s="13">
        <f>IF(Table2[[#This Row],[Yield]]="",IFERROR(Table2[[#This Row],[Production(Tones)]]/Table2[[#This Row],[Area(hectare)]],""),Table2[[#This Row],[Yield]])</f>
        <v>0.52400000000000002</v>
      </c>
      <c r="T729" s="13">
        <v>19.484999999999999</v>
      </c>
      <c r="U729" s="13">
        <f>IF(Table2[[#This Row],[Avg_Temperature(°C)]]="",IFERROR((Table2[[#This Row],[Max_Temperature(°C)]]+Table2[[#This Row],[Min_Temperature(°C)]])/2,""),Table2[[#This Row],[Avg_Temperature(°C)]])</f>
        <v>19.484999999999999</v>
      </c>
      <c r="V729" s="13">
        <v>28.73</v>
      </c>
      <c r="W729" s="13">
        <f>IF(Table2[[#This Row],[Max_Temperature(°C)]]="",_xlfn.XLOOKUP(Table2[[#This Row],[State]],'pivot tables'!$T$2:$T$33,'pivot tables'!$V$2:$V$33),Table2[[#This Row],[Max_Temperature(°C)]])</f>
        <v>28.73</v>
      </c>
      <c r="X729" s="13">
        <v>11.473000000000001</v>
      </c>
      <c r="Y729" s="31">
        <f>IF(Table2[[#This Row],[Min_Temperature(°C)]]="",_xlfn.XLOOKUP(Table2[[#This Row],[State]],'pivot tables'!$T$2:$T$33,'pivot tables'!$W$2:$W$33),Table2[[#This Row],[Min_Temperature(°C)]])</f>
        <v>11.473000000000001</v>
      </c>
    </row>
    <row r="730" spans="1:25" x14ac:dyDescent="0.3">
      <c r="A730" s="5" t="s">
        <v>32</v>
      </c>
      <c r="B730" s="4">
        <v>2011</v>
      </c>
      <c r="C730" s="5" t="s">
        <v>49</v>
      </c>
      <c r="D730" s="5" t="str">
        <f>PROPER(TRIM(Table2[[#This Row],[Season]]))</f>
        <v>Kharif</v>
      </c>
      <c r="E730" s="5" t="str">
        <f>IF(Table2[[#This Row],[Season]]="",_xlfn.XLOOKUP(Table2[[#This Row],[State]],'pivot tables'!$F$3:$F$33,'pivot tables'!$G$3:$G$33),Table2[[#This Row],[Season]])</f>
        <v>Kharif</v>
      </c>
      <c r="F730" s="5" t="s">
        <v>274</v>
      </c>
      <c r="G730" s="16">
        <v>220</v>
      </c>
      <c r="H730" s="16">
        <f>IF(Table2[[#This Row],[Area(hectare)]]="",IFERROR(Table2[[#This Row],[Production(Tones)]]/Table2[[#This Row],[Yield blanks]],""),Table2[[#This Row],[Area(hectare)]])</f>
        <v>220</v>
      </c>
      <c r="I730" s="16">
        <v>210</v>
      </c>
      <c r="J730" s="16">
        <f>IF(Table2[[#This Row],[Production(Tones)]]="",Table2[[#This Row],[Area Blanks]]*Table2[[#This Row],[Yield]],Table2[[#This Row],[Production(Tones)]])</f>
        <v>210</v>
      </c>
      <c r="K730" s="13">
        <v>1544.355</v>
      </c>
      <c r="L730" s="13">
        <f>IF(Table2[[#This Row],[Annual_Rainfall(mm)]]="",_xlfn.XLOOKUP(Table2[[#This Row],[State]],'pivot tables'!$J$3:$J$32,'pivot tables'!$K$3:$K$32),Table2[[#This Row],[Annual_Rainfall(mm)]])</f>
        <v>1544.355</v>
      </c>
      <c r="M730" s="13" t="str">
        <f>Table2[[#This Row],[Crop]]&amp;Table2[[#This Row],[State]]</f>
        <v>UradNagaland</v>
      </c>
      <c r="N730" s="13">
        <v>36854.400000000001</v>
      </c>
      <c r="O730" s="13">
        <f>IF(Table2[[#This Row],[Fertilizer(kg)]]="",_xlfn.XLOOKUP(Table2[[#This Row],[crop&amp;state]],'pivot tables'!$O$3:$O$151,'pivot tables'!$P$3:$P$151),Table2[[#This Row],[Fertilizer(kg)]])</f>
        <v>36854.400000000001</v>
      </c>
      <c r="P730" s="13">
        <v>72.599999999999994</v>
      </c>
      <c r="Q730" s="13">
        <f>IF(Table2[[#This Row],[Pesticide(kg)]]="",_xlfn.XLOOKUP(Table2[[#This Row],[crop&amp;state]],'pivot tables'!$O$3:$O$151,'pivot tables'!$Q$3:$Q$151),Table2[[#This Row],[Pesticide(kg)]])</f>
        <v>72.599999999999994</v>
      </c>
      <c r="R730" s="13">
        <v>0.98799999999999999</v>
      </c>
      <c r="S730" s="13">
        <f>IF(Table2[[#This Row],[Yield]]="",IFERROR(Table2[[#This Row],[Production(Tones)]]/Table2[[#This Row],[Area(hectare)]],""),Table2[[#This Row],[Yield]])</f>
        <v>0.98799999999999999</v>
      </c>
      <c r="T730" s="13">
        <v>19.484999999999999</v>
      </c>
      <c r="U730" s="13">
        <f>IF(Table2[[#This Row],[Avg_Temperature(°C)]]="",IFERROR((Table2[[#This Row],[Max_Temperature(°C)]]+Table2[[#This Row],[Min_Temperature(°C)]])/2,""),Table2[[#This Row],[Avg_Temperature(°C)]])</f>
        <v>19.484999999999999</v>
      </c>
      <c r="V730" s="13">
        <v>28.73</v>
      </c>
      <c r="W730" s="13">
        <f>IF(Table2[[#This Row],[Max_Temperature(°C)]]="",_xlfn.XLOOKUP(Table2[[#This Row],[State]],'pivot tables'!$T$2:$T$33,'pivot tables'!$V$2:$V$33),Table2[[#This Row],[Max_Temperature(°C)]])</f>
        <v>28.73</v>
      </c>
      <c r="X730" s="13">
        <v>11.473000000000001</v>
      </c>
      <c r="Y730" s="31">
        <f>IF(Table2[[#This Row],[Min_Temperature(°C)]]="",_xlfn.XLOOKUP(Table2[[#This Row],[State]],'pivot tables'!$T$2:$T$33,'pivot tables'!$W$2:$W$33),Table2[[#This Row],[Min_Temperature(°C)]])</f>
        <v>11.473000000000001</v>
      </c>
    </row>
    <row r="731" spans="1:25" x14ac:dyDescent="0.3">
      <c r="A731" s="5" t="s">
        <v>32</v>
      </c>
      <c r="B731" s="4">
        <v>2011</v>
      </c>
      <c r="C731" s="5" t="s">
        <v>27</v>
      </c>
      <c r="D731" s="5" t="str">
        <f>PROPER(TRIM(Table2[[#This Row],[Season]]))</f>
        <v>Rabi</v>
      </c>
      <c r="E731" s="5" t="str">
        <f>IF(Table2[[#This Row],[Season]]="",_xlfn.XLOOKUP(Table2[[#This Row],[State]],'pivot tables'!$F$3:$F$33,'pivot tables'!$G$3:$G$33),Table2[[#This Row],[Season]])</f>
        <v>Rabi</v>
      </c>
      <c r="F731" s="5" t="s">
        <v>274</v>
      </c>
      <c r="G731" s="16">
        <v>680</v>
      </c>
      <c r="H731" s="16">
        <f>IF(Table2[[#This Row],[Area(hectare)]]="",IFERROR(Table2[[#This Row],[Production(Tones)]]/Table2[[#This Row],[Yield blanks]],""),Table2[[#This Row],[Area(hectare)]])</f>
        <v>680</v>
      </c>
      <c r="I731" s="16">
        <v>450</v>
      </c>
      <c r="J731" s="16">
        <f>IF(Table2[[#This Row],[Production(Tones)]]="",Table2[[#This Row],[Area Blanks]]*Table2[[#This Row],[Yield]],Table2[[#This Row],[Production(Tones)]])</f>
        <v>450</v>
      </c>
      <c r="K731" s="13">
        <v>1544.355</v>
      </c>
      <c r="L731" s="13">
        <f>IF(Table2[[#This Row],[Annual_Rainfall(mm)]]="",_xlfn.XLOOKUP(Table2[[#This Row],[State]],'pivot tables'!$J$3:$J$32,'pivot tables'!$K$3:$K$32),Table2[[#This Row],[Annual_Rainfall(mm)]])</f>
        <v>1544.355</v>
      </c>
      <c r="M731" s="13" t="str">
        <f>Table2[[#This Row],[Crop]]&amp;Table2[[#This Row],[State]]</f>
        <v>UradNagaland</v>
      </c>
      <c r="N731" s="13">
        <v>113913.60000000001</v>
      </c>
      <c r="O731" s="13">
        <f>IF(Table2[[#This Row],[Fertilizer(kg)]]="",_xlfn.XLOOKUP(Table2[[#This Row],[crop&amp;state]],'pivot tables'!$O$3:$O$151,'pivot tables'!$P$3:$P$151),Table2[[#This Row],[Fertilizer(kg)]])</f>
        <v>113913.60000000001</v>
      </c>
      <c r="P731" s="13">
        <v>224.4</v>
      </c>
      <c r="Q731" s="13">
        <f>IF(Table2[[#This Row],[Pesticide(kg)]]="",_xlfn.XLOOKUP(Table2[[#This Row],[crop&amp;state]],'pivot tables'!$O$3:$O$151,'pivot tables'!$Q$3:$Q$151),Table2[[#This Row],[Pesticide(kg)]])</f>
        <v>224.4</v>
      </c>
      <c r="R731" s="13">
        <v>0.64500000000000002</v>
      </c>
      <c r="S731" s="13">
        <f>IF(Table2[[#This Row],[Yield]]="",IFERROR(Table2[[#This Row],[Production(Tones)]]/Table2[[#This Row],[Area(hectare)]],""),Table2[[#This Row],[Yield]])</f>
        <v>0.64500000000000002</v>
      </c>
      <c r="T731" s="13">
        <v>19.484999999999999</v>
      </c>
      <c r="U731" s="13">
        <f>IF(Table2[[#This Row],[Avg_Temperature(°C)]]="",IFERROR((Table2[[#This Row],[Max_Temperature(°C)]]+Table2[[#This Row],[Min_Temperature(°C)]])/2,""),Table2[[#This Row],[Avg_Temperature(°C)]])</f>
        <v>19.484999999999999</v>
      </c>
      <c r="V731" s="13">
        <v>28.73</v>
      </c>
      <c r="W731" s="13">
        <f>IF(Table2[[#This Row],[Max_Temperature(°C)]]="",_xlfn.XLOOKUP(Table2[[#This Row],[State]],'pivot tables'!$T$2:$T$33,'pivot tables'!$V$2:$V$33),Table2[[#This Row],[Max_Temperature(°C)]])</f>
        <v>28.73</v>
      </c>
      <c r="X731" s="13">
        <v>11.473000000000001</v>
      </c>
      <c r="Y731" s="31">
        <f>IF(Table2[[#This Row],[Min_Temperature(°C)]]="",_xlfn.XLOOKUP(Table2[[#This Row],[State]],'pivot tables'!$T$2:$T$33,'pivot tables'!$W$2:$W$33),Table2[[#This Row],[Min_Temperature(°C)]])</f>
        <v>11.473000000000001</v>
      </c>
    </row>
    <row r="732" spans="1:25" x14ac:dyDescent="0.3">
      <c r="A732" s="5" t="s">
        <v>20</v>
      </c>
      <c r="B732" s="4">
        <v>2011</v>
      </c>
      <c r="C732" s="5" t="s">
        <v>27</v>
      </c>
      <c r="D732" s="5" t="str">
        <f>PROPER(TRIM(Table2[[#This Row],[Season]]))</f>
        <v>Rabi</v>
      </c>
      <c r="E732" s="5" t="str">
        <f>IF(Table2[[#This Row],[Season]]="",_xlfn.XLOOKUP(Table2[[#This Row],[State]],'pivot tables'!$F$3:$F$33,'pivot tables'!$G$3:$G$33),Table2[[#This Row],[Season]])</f>
        <v>Rabi</v>
      </c>
      <c r="F732" s="5" t="s">
        <v>274</v>
      </c>
      <c r="G732" s="16">
        <v>3150</v>
      </c>
      <c r="H732" s="16">
        <f>IF(Table2[[#This Row],[Area(hectare)]]="",IFERROR(Table2[[#This Row],[Production(Tones)]]/Table2[[#This Row],[Yield blanks]],""),Table2[[#This Row],[Area(hectare)]])</f>
        <v>3150</v>
      </c>
      <c r="I732" s="16">
        <v>5390</v>
      </c>
      <c r="J732" s="16">
        <f>IF(Table2[[#This Row],[Production(Tones)]]="",Table2[[#This Row],[Area Blanks]]*Table2[[#This Row],[Yield]],Table2[[#This Row],[Production(Tones)]])</f>
        <v>5390</v>
      </c>
      <c r="K732" s="13">
        <v>1544.355</v>
      </c>
      <c r="L732" s="13">
        <f>IF(Table2[[#This Row],[Annual_Rainfall(mm)]]="",_xlfn.XLOOKUP(Table2[[#This Row],[State]],'pivot tables'!$J$3:$J$32,'pivot tables'!$K$3:$K$32),Table2[[#This Row],[Annual_Rainfall(mm)]])</f>
        <v>1544.355</v>
      </c>
      <c r="M732" s="13" t="str">
        <f>Table2[[#This Row],[Crop]]&amp;Table2[[#This Row],[State]]</f>
        <v>WheatNagaland</v>
      </c>
      <c r="N732" s="13">
        <v>527688</v>
      </c>
      <c r="O732" s="13">
        <f>IF(Table2[[#This Row],[Fertilizer(kg)]]="",_xlfn.XLOOKUP(Table2[[#This Row],[crop&amp;state]],'pivot tables'!$O$3:$O$151,'pivot tables'!$P$3:$P$151),Table2[[#This Row],[Fertilizer(kg)]])</f>
        <v>527688</v>
      </c>
      <c r="P732" s="13">
        <v>1039.5</v>
      </c>
      <c r="Q732" s="13">
        <f>IF(Table2[[#This Row],[Pesticide(kg)]]="",_xlfn.XLOOKUP(Table2[[#This Row],[crop&amp;state]],'pivot tables'!$O$3:$O$151,'pivot tables'!$Q$3:$Q$151),Table2[[#This Row],[Pesticide(kg)]])</f>
        <v>1039.5</v>
      </c>
      <c r="R732" s="13">
        <v>1.7110000000000001</v>
      </c>
      <c r="S732" s="13">
        <f>IF(Table2[[#This Row],[Yield]]="",IFERROR(Table2[[#This Row],[Production(Tones)]]/Table2[[#This Row],[Area(hectare)]],""),Table2[[#This Row],[Yield]])</f>
        <v>1.7110000000000001</v>
      </c>
      <c r="T732" s="13">
        <v>19.484999999999999</v>
      </c>
      <c r="U732" s="13">
        <f>IF(Table2[[#This Row],[Avg_Temperature(°C)]]="",IFERROR((Table2[[#This Row],[Max_Temperature(°C)]]+Table2[[#This Row],[Min_Temperature(°C)]])/2,""),Table2[[#This Row],[Avg_Temperature(°C)]])</f>
        <v>19.484999999999999</v>
      </c>
      <c r="V732" s="13">
        <v>28.73</v>
      </c>
      <c r="W732" s="13">
        <f>IF(Table2[[#This Row],[Max_Temperature(°C)]]="",_xlfn.XLOOKUP(Table2[[#This Row],[State]],'pivot tables'!$T$2:$T$33,'pivot tables'!$V$2:$V$33),Table2[[#This Row],[Max_Temperature(°C)]])</f>
        <v>28.73</v>
      </c>
      <c r="X732" s="13">
        <v>11.473000000000001</v>
      </c>
      <c r="Y732" s="31">
        <f>IF(Table2[[#This Row],[Min_Temperature(°C)]]="",_xlfn.XLOOKUP(Table2[[#This Row],[State]],'pivot tables'!$T$2:$T$33,'pivot tables'!$W$2:$W$33),Table2[[#This Row],[Min_Temperature(°C)]])</f>
        <v>11.473000000000001</v>
      </c>
    </row>
    <row r="733" spans="1:25" x14ac:dyDescent="0.3">
      <c r="A733" s="5" t="s">
        <v>13</v>
      </c>
      <c r="B733" s="4">
        <v>2011</v>
      </c>
      <c r="C733" s="5" t="s">
        <v>49</v>
      </c>
      <c r="D733" s="5" t="str">
        <f>PROPER(TRIM(Table2[[#This Row],[Season]]))</f>
        <v>Kharif</v>
      </c>
      <c r="E733" s="5" t="str">
        <f>IF(Table2[[#This Row],[Season]]="",_xlfn.XLOOKUP(Table2[[#This Row],[State]],'pivot tables'!$F$3:$F$33,'pivot tables'!$G$3:$G$33),Table2[[#This Row],[Season]])</f>
        <v>Kharif</v>
      </c>
      <c r="F733" s="5" t="s">
        <v>252</v>
      </c>
      <c r="G733" s="16">
        <v>2818000</v>
      </c>
      <c r="H733" s="16">
        <f>IF(Table2[[#This Row],[Area(hectare)]]="",IFERROR(Table2[[#This Row],[Production(Tones)]]/Table2[[#This Row],[Yield blanks]],""),Table2[[#This Row],[Area(hectare)]])</f>
        <v>2818000</v>
      </c>
      <c r="I733" s="16">
        <v>10542000</v>
      </c>
      <c r="J733" s="16">
        <f>IF(Table2[[#This Row],[Production(Tones)]]="",Table2[[#This Row],[Area Blanks]]*Table2[[#This Row],[Yield]],Table2[[#This Row],[Production(Tones)]])</f>
        <v>10542000</v>
      </c>
      <c r="K733" s="13">
        <v>705.2</v>
      </c>
      <c r="L733" s="13">
        <f>IF(Table2[[#This Row],[Annual_Rainfall(mm)]]="",_xlfn.XLOOKUP(Table2[[#This Row],[State]],'pivot tables'!$J$3:$J$32,'pivot tables'!$K$3:$K$32),Table2[[#This Row],[Annual_Rainfall(mm)]])</f>
        <v>705.2</v>
      </c>
      <c r="M733" s="13" t="str">
        <f>Table2[[#This Row],[Crop]]&amp;Table2[[#This Row],[State]]</f>
        <v>RicePunjab</v>
      </c>
      <c r="N733" s="13">
        <v>472071360</v>
      </c>
      <c r="O733" s="13">
        <f>IF(Table2[[#This Row],[Fertilizer(kg)]]="",_xlfn.XLOOKUP(Table2[[#This Row],[crop&amp;state]],'pivot tables'!$O$3:$O$151,'pivot tables'!$P$3:$P$151),Table2[[#This Row],[Fertilizer(kg)]])</f>
        <v>472071360</v>
      </c>
      <c r="P733" s="13">
        <v>929940</v>
      </c>
      <c r="Q733" s="13">
        <f>IF(Table2[[#This Row],[Pesticide(kg)]]="",_xlfn.XLOOKUP(Table2[[#This Row],[crop&amp;state]],'pivot tables'!$O$3:$O$151,'pivot tables'!$Q$3:$Q$151),Table2[[#This Row],[Pesticide(kg)]])</f>
        <v>929940</v>
      </c>
      <c r="R733" s="13">
        <v>3.75</v>
      </c>
      <c r="S733" s="13">
        <f>IF(Table2[[#This Row],[Yield]]="",IFERROR(Table2[[#This Row],[Production(Tones)]]/Table2[[#This Row],[Area(hectare)]],""),Table2[[#This Row],[Yield]])</f>
        <v>3.75</v>
      </c>
      <c r="T733" s="13">
        <v>24.963999999999999</v>
      </c>
      <c r="U733" s="13">
        <f>IF(Table2[[#This Row],[Avg_Temperature(°C)]]="",IFERROR((Table2[[#This Row],[Max_Temperature(°C)]]+Table2[[#This Row],[Min_Temperature(°C)]])/2,""),Table2[[#This Row],[Avg_Temperature(°C)]])</f>
        <v>24.963999999999999</v>
      </c>
      <c r="V733" s="13">
        <v>36.965000000000003</v>
      </c>
      <c r="W733" s="13">
        <f>IF(Table2[[#This Row],[Max_Temperature(°C)]]="",_xlfn.XLOOKUP(Table2[[#This Row],[State]],'pivot tables'!$T$2:$T$33,'pivot tables'!$V$2:$V$33),Table2[[#This Row],[Max_Temperature(°C)]])</f>
        <v>36.965000000000003</v>
      </c>
      <c r="X733" s="13">
        <v>13.75</v>
      </c>
      <c r="Y733" s="31">
        <f>IF(Table2[[#This Row],[Min_Temperature(°C)]]="",_xlfn.XLOOKUP(Table2[[#This Row],[State]],'pivot tables'!$T$2:$T$33,'pivot tables'!$W$2:$W$33),Table2[[#This Row],[Min_Temperature(°C)]])</f>
        <v>13.75</v>
      </c>
    </row>
    <row r="734" spans="1:25" x14ac:dyDescent="0.3">
      <c r="A734" s="5" t="s">
        <v>18</v>
      </c>
      <c r="B734" s="4">
        <v>2011</v>
      </c>
      <c r="C734" s="5" t="s">
        <v>705</v>
      </c>
      <c r="D734" s="5" t="str">
        <f>PROPER(TRIM(Table2[[#This Row],[Season]]))</f>
        <v>Whole Year</v>
      </c>
      <c r="E734" s="5" t="str">
        <f>IF(Table2[[#This Row],[Season]]="",_xlfn.XLOOKUP(Table2[[#This Row],[State]],'pivot tables'!$F$3:$F$33,'pivot tables'!$G$3:$G$33),Table2[[#This Row],[Season]])</f>
        <v>Whole Year</v>
      </c>
      <c r="F734" s="5" t="s">
        <v>252</v>
      </c>
      <c r="G734" s="16">
        <v>80000</v>
      </c>
      <c r="H734" s="16">
        <f>IF(Table2[[#This Row],[Area(hectare)]]="",IFERROR(Table2[[#This Row],[Production(Tones)]]/Table2[[#This Row],[Yield blanks]],""),Table2[[#This Row],[Area(hectare)]])</f>
        <v>80000</v>
      </c>
      <c r="I734" s="16">
        <v>5653000</v>
      </c>
      <c r="J734" s="16">
        <f>IF(Table2[[#This Row],[Production(Tones)]]="",Table2[[#This Row],[Area Blanks]]*Table2[[#This Row],[Yield]],Table2[[#This Row],[Production(Tones)]])</f>
        <v>5653000</v>
      </c>
      <c r="K734" s="13">
        <v>705.2</v>
      </c>
      <c r="L734" s="13">
        <f>IF(Table2[[#This Row],[Annual_Rainfall(mm)]]="",_xlfn.XLOOKUP(Table2[[#This Row],[State]],'pivot tables'!$J$3:$J$32,'pivot tables'!$K$3:$K$32),Table2[[#This Row],[Annual_Rainfall(mm)]])</f>
        <v>705.2</v>
      </c>
      <c r="M734" s="13" t="str">
        <f>Table2[[#This Row],[Crop]]&amp;Table2[[#This Row],[State]]</f>
        <v>SugarcanePunjab</v>
      </c>
      <c r="N734" s="13">
        <v>13401600</v>
      </c>
      <c r="O734" s="13">
        <f>IF(Table2[[#This Row],[Fertilizer(kg)]]="",_xlfn.XLOOKUP(Table2[[#This Row],[crop&amp;state]],'pivot tables'!$O$3:$O$151,'pivot tables'!$P$3:$P$151),Table2[[#This Row],[Fertilizer(kg)]])</f>
        <v>13401600</v>
      </c>
      <c r="P734" s="13">
        <v>26400</v>
      </c>
      <c r="Q734" s="13">
        <f>IF(Table2[[#This Row],[Pesticide(kg)]]="",_xlfn.XLOOKUP(Table2[[#This Row],[crop&amp;state]],'pivot tables'!$O$3:$O$151,'pivot tables'!$Q$3:$Q$151),Table2[[#This Row],[Pesticide(kg)]])</f>
        <v>26400</v>
      </c>
      <c r="R734" s="13">
        <v>71.173000000000002</v>
      </c>
      <c r="S734" s="13">
        <f>IF(Table2[[#This Row],[Yield]]="",IFERROR(Table2[[#This Row],[Production(Tones)]]/Table2[[#This Row],[Area(hectare)]],""),Table2[[#This Row],[Yield]])</f>
        <v>71.173000000000002</v>
      </c>
      <c r="T734" s="13">
        <v>24.963999999999999</v>
      </c>
      <c r="U734" s="13">
        <f>IF(Table2[[#This Row],[Avg_Temperature(°C)]]="",IFERROR((Table2[[#This Row],[Max_Temperature(°C)]]+Table2[[#This Row],[Min_Temperature(°C)]])/2,""),Table2[[#This Row],[Avg_Temperature(°C)]])</f>
        <v>24.963999999999999</v>
      </c>
      <c r="V734" s="13">
        <v>36.965000000000003</v>
      </c>
      <c r="W734" s="13">
        <f>IF(Table2[[#This Row],[Max_Temperature(°C)]]="",_xlfn.XLOOKUP(Table2[[#This Row],[State]],'pivot tables'!$T$2:$T$33,'pivot tables'!$V$2:$V$33),Table2[[#This Row],[Max_Temperature(°C)]])</f>
        <v>36.965000000000003</v>
      </c>
      <c r="X734" s="13">
        <v>13.75</v>
      </c>
      <c r="Y734" s="31">
        <f>IF(Table2[[#This Row],[Min_Temperature(°C)]]="",_xlfn.XLOOKUP(Table2[[#This Row],[State]],'pivot tables'!$T$2:$T$33,'pivot tables'!$W$2:$W$33),Table2[[#This Row],[Min_Temperature(°C)]])</f>
        <v>13.75</v>
      </c>
    </row>
    <row r="735" spans="1:25" x14ac:dyDescent="0.3">
      <c r="A735" s="5" t="s">
        <v>32</v>
      </c>
      <c r="B735" s="4">
        <v>2011</v>
      </c>
      <c r="C735" s="5" t="s">
        <v>49</v>
      </c>
      <c r="D735" s="5" t="str">
        <f>PROPER(TRIM(Table2[[#This Row],[Season]]))</f>
        <v>Kharif</v>
      </c>
      <c r="E735" s="5" t="str">
        <f>IF(Table2[[#This Row],[Season]]="",_xlfn.XLOOKUP(Table2[[#This Row],[State]],'pivot tables'!$F$3:$F$33,'pivot tables'!$G$3:$G$33),Table2[[#This Row],[Season]])</f>
        <v>Kharif</v>
      </c>
      <c r="F735" s="5" t="s">
        <v>252</v>
      </c>
      <c r="G735" s="16">
        <v>2800</v>
      </c>
      <c r="H735" s="16">
        <f>IF(Table2[[#This Row],[Area(hectare)]]="",IFERROR(Table2[[#This Row],[Production(Tones)]]/Table2[[#This Row],[Yield blanks]],""),Table2[[#This Row],[Area(hectare)]])</f>
        <v>2800</v>
      </c>
      <c r="I735" s="16">
        <v>1100</v>
      </c>
      <c r="J735" s="16">
        <f>IF(Table2[[#This Row],[Production(Tones)]]="",Table2[[#This Row],[Area Blanks]]*Table2[[#This Row],[Yield]],Table2[[#This Row],[Production(Tones)]])</f>
        <v>1100</v>
      </c>
      <c r="K735" s="13">
        <v>705.2</v>
      </c>
      <c r="L735" s="13">
        <f>IF(Table2[[#This Row],[Annual_Rainfall(mm)]]="",_xlfn.XLOOKUP(Table2[[#This Row],[State]],'pivot tables'!$J$3:$J$32,'pivot tables'!$K$3:$K$32),Table2[[#This Row],[Annual_Rainfall(mm)]])</f>
        <v>705.2</v>
      </c>
      <c r="M735" s="13" t="str">
        <f>Table2[[#This Row],[Crop]]&amp;Table2[[#This Row],[State]]</f>
        <v>UradPunjab</v>
      </c>
      <c r="N735" s="13">
        <v>469056</v>
      </c>
      <c r="O735" s="13">
        <f>IF(Table2[[#This Row],[Fertilizer(kg)]]="",_xlfn.XLOOKUP(Table2[[#This Row],[crop&amp;state]],'pivot tables'!$O$3:$O$151,'pivot tables'!$P$3:$P$151),Table2[[#This Row],[Fertilizer(kg)]])</f>
        <v>469056</v>
      </c>
      <c r="P735" s="13">
        <v>924</v>
      </c>
      <c r="Q735" s="13">
        <f>IF(Table2[[#This Row],[Pesticide(kg)]]="",_xlfn.XLOOKUP(Table2[[#This Row],[crop&amp;state]],'pivot tables'!$O$3:$O$151,'pivot tables'!$Q$3:$Q$151),Table2[[#This Row],[Pesticide(kg)]])</f>
        <v>924</v>
      </c>
      <c r="R735" s="13">
        <v>0.48799999999999999</v>
      </c>
      <c r="S735" s="13">
        <f>IF(Table2[[#This Row],[Yield]]="",IFERROR(Table2[[#This Row],[Production(Tones)]]/Table2[[#This Row],[Area(hectare)]],""),Table2[[#This Row],[Yield]])</f>
        <v>0.48799999999999999</v>
      </c>
      <c r="T735" s="13">
        <v>24.963999999999999</v>
      </c>
      <c r="U735" s="13">
        <f>IF(Table2[[#This Row],[Avg_Temperature(°C)]]="",IFERROR((Table2[[#This Row],[Max_Temperature(°C)]]+Table2[[#This Row],[Min_Temperature(°C)]])/2,""),Table2[[#This Row],[Avg_Temperature(°C)]])</f>
        <v>24.963999999999999</v>
      </c>
      <c r="V735" s="13">
        <v>36.965000000000003</v>
      </c>
      <c r="W735" s="13">
        <f>IF(Table2[[#This Row],[Max_Temperature(°C)]]="",_xlfn.XLOOKUP(Table2[[#This Row],[State]],'pivot tables'!$T$2:$T$33,'pivot tables'!$V$2:$V$33),Table2[[#This Row],[Max_Temperature(°C)]])</f>
        <v>36.965000000000003</v>
      </c>
      <c r="X735" s="13">
        <v>13.75</v>
      </c>
      <c r="Y735" s="31">
        <f>IF(Table2[[#This Row],[Min_Temperature(°C)]]="",_xlfn.XLOOKUP(Table2[[#This Row],[State]],'pivot tables'!$T$2:$T$33,'pivot tables'!$W$2:$W$33),Table2[[#This Row],[Min_Temperature(°C)]])</f>
        <v>13.75</v>
      </c>
    </row>
    <row r="736" spans="1:25" x14ac:dyDescent="0.3">
      <c r="A736" s="5" t="s">
        <v>20</v>
      </c>
      <c r="B736" s="4">
        <v>2011</v>
      </c>
      <c r="C736" s="5" t="s">
        <v>27</v>
      </c>
      <c r="D736" s="5" t="str">
        <f>PROPER(TRIM(Table2[[#This Row],[Season]]))</f>
        <v>Rabi</v>
      </c>
      <c r="E736" s="5" t="str">
        <f>IF(Table2[[#This Row],[Season]]="",_xlfn.XLOOKUP(Table2[[#This Row],[State]],'pivot tables'!$F$3:$F$33,'pivot tables'!$G$3:$G$33),Table2[[#This Row],[Season]])</f>
        <v>Rabi</v>
      </c>
      <c r="F736" s="5" t="s">
        <v>252</v>
      </c>
      <c r="G736" s="16">
        <v>3528000</v>
      </c>
      <c r="H736" s="16">
        <f>IF(Table2[[#This Row],[Area(hectare)]]="",IFERROR(Table2[[#This Row],[Production(Tones)]]/Table2[[#This Row],[Yield blanks]],""),Table2[[#This Row],[Area(hectare)]])</f>
        <v>3528000</v>
      </c>
      <c r="I736" s="16">
        <v>17982000</v>
      </c>
      <c r="J736" s="16">
        <f>IF(Table2[[#This Row],[Production(Tones)]]="",Table2[[#This Row],[Area Blanks]]*Table2[[#This Row],[Yield]],Table2[[#This Row],[Production(Tones)]])</f>
        <v>17982000</v>
      </c>
      <c r="K736" s="13">
        <v>705.2</v>
      </c>
      <c r="L736" s="13">
        <f>IF(Table2[[#This Row],[Annual_Rainfall(mm)]]="",_xlfn.XLOOKUP(Table2[[#This Row],[State]],'pivot tables'!$J$3:$J$32,'pivot tables'!$K$3:$K$32),Table2[[#This Row],[Annual_Rainfall(mm)]])</f>
        <v>705.2</v>
      </c>
      <c r="M736" s="13" t="str">
        <f>Table2[[#This Row],[Crop]]&amp;Table2[[#This Row],[State]]</f>
        <v>WheatPunjab</v>
      </c>
      <c r="N736" s="13">
        <v>591010560</v>
      </c>
      <c r="O736" s="13">
        <f>IF(Table2[[#This Row],[Fertilizer(kg)]]="",_xlfn.XLOOKUP(Table2[[#This Row],[crop&amp;state]],'pivot tables'!$O$3:$O$151,'pivot tables'!$P$3:$P$151),Table2[[#This Row],[Fertilizer(kg)]])</f>
        <v>591010560</v>
      </c>
      <c r="P736" s="13">
        <v>1164240</v>
      </c>
      <c r="Q736" s="13">
        <f>IF(Table2[[#This Row],[Pesticide(kg)]]="",_xlfn.XLOOKUP(Table2[[#This Row],[crop&amp;state]],'pivot tables'!$O$3:$O$151,'pivot tables'!$Q$3:$Q$151),Table2[[#This Row],[Pesticide(kg)]])</f>
        <v>1164240</v>
      </c>
      <c r="R736" s="13">
        <v>5.0679999999999996</v>
      </c>
      <c r="S736" s="13">
        <f>IF(Table2[[#This Row],[Yield]]="",IFERROR(Table2[[#This Row],[Production(Tones)]]/Table2[[#This Row],[Area(hectare)]],""),Table2[[#This Row],[Yield]])</f>
        <v>5.0679999999999996</v>
      </c>
      <c r="T736" s="13">
        <v>24.963999999999999</v>
      </c>
      <c r="U736" s="13">
        <f>IF(Table2[[#This Row],[Avg_Temperature(°C)]]="",IFERROR((Table2[[#This Row],[Max_Temperature(°C)]]+Table2[[#This Row],[Min_Temperature(°C)]])/2,""),Table2[[#This Row],[Avg_Temperature(°C)]])</f>
        <v>24.963999999999999</v>
      </c>
      <c r="V736" s="13">
        <v>36.965000000000003</v>
      </c>
      <c r="W736" s="13">
        <f>IF(Table2[[#This Row],[Max_Temperature(°C)]]="",_xlfn.XLOOKUP(Table2[[#This Row],[State]],'pivot tables'!$T$2:$T$33,'pivot tables'!$V$2:$V$33),Table2[[#This Row],[Max_Temperature(°C)]])</f>
        <v>36.965000000000003</v>
      </c>
      <c r="X736" s="13">
        <v>13.75</v>
      </c>
      <c r="Y736" s="31">
        <f>IF(Table2[[#This Row],[Min_Temperature(°C)]]="",_xlfn.XLOOKUP(Table2[[#This Row],[State]],'pivot tables'!$T$2:$T$33,'pivot tables'!$W$2:$W$33),Table2[[#This Row],[Min_Temperature(°C)]])</f>
        <v>13.75</v>
      </c>
    </row>
    <row r="737" spans="1:25" x14ac:dyDescent="0.3">
      <c r="A737" s="5" t="s">
        <v>13</v>
      </c>
      <c r="B737" s="4">
        <v>2011</v>
      </c>
      <c r="C737" s="5" t="s">
        <v>49</v>
      </c>
      <c r="D737" s="5" t="str">
        <f>PROPER(TRIM(Table2[[#This Row],[Season]]))</f>
        <v>Kharif</v>
      </c>
      <c r="E737" s="5" t="str">
        <f>IF(Table2[[#This Row],[Season]]="",_xlfn.XLOOKUP(Table2[[#This Row],[State]],'pivot tables'!$F$3:$F$33,'pivot tables'!$G$3:$G$33),Table2[[#This Row],[Season]])</f>
        <v>Kharif</v>
      </c>
      <c r="F737" s="5" t="s">
        <v>264</v>
      </c>
      <c r="G737" s="16">
        <v>265999</v>
      </c>
      <c r="H737" s="16">
        <f>IF(Table2[[#This Row],[Area(hectare)]]="",IFERROR(Table2[[#This Row],[Production(Tones)]]/Table2[[#This Row],[Yield blanks]],""),Table2[[#This Row],[Area(hectare)]])</f>
        <v>265999</v>
      </c>
      <c r="I737" s="16">
        <v>718304</v>
      </c>
      <c r="J737" s="16">
        <f>IF(Table2[[#This Row],[Production(Tones)]]="",Table2[[#This Row],[Area Blanks]]*Table2[[#This Row],[Yield]],Table2[[#This Row],[Production(Tones)]])</f>
        <v>718304</v>
      </c>
      <c r="K737" s="13">
        <v>2295.6089999999999</v>
      </c>
      <c r="L737" s="13">
        <f>IF(Table2[[#This Row],[Annual_Rainfall(mm)]]="",_xlfn.XLOOKUP(Table2[[#This Row],[State]],'pivot tables'!$J$3:$J$32,'pivot tables'!$K$3:$K$32),Table2[[#This Row],[Annual_Rainfall(mm)]])</f>
        <v>2295.6089999999999</v>
      </c>
      <c r="M737" s="13" t="str">
        <f>Table2[[#This Row],[Crop]]&amp;Table2[[#This Row],[State]]</f>
        <v>RiceTripura</v>
      </c>
      <c r="N737" s="13">
        <v>44560152.479999997</v>
      </c>
      <c r="O737" s="13">
        <f>IF(Table2[[#This Row],[Fertilizer(kg)]]="",_xlfn.XLOOKUP(Table2[[#This Row],[crop&amp;state]],'pivot tables'!$O$3:$O$151,'pivot tables'!$P$3:$P$151),Table2[[#This Row],[Fertilizer(kg)]])</f>
        <v>44560152.479999997</v>
      </c>
      <c r="P737" s="13">
        <v>87779.67</v>
      </c>
      <c r="Q737" s="13">
        <f>IF(Table2[[#This Row],[Pesticide(kg)]]="",_xlfn.XLOOKUP(Table2[[#This Row],[crop&amp;state]],'pivot tables'!$O$3:$O$151,'pivot tables'!$Q$3:$Q$151),Table2[[#This Row],[Pesticide(kg)]])</f>
        <v>87779.67</v>
      </c>
      <c r="R737" s="13">
        <v>2.63</v>
      </c>
      <c r="S737" s="13">
        <f>IF(Table2[[#This Row],[Yield]]="",IFERROR(Table2[[#This Row],[Production(Tones)]]/Table2[[#This Row],[Area(hectare)]],""),Table2[[#This Row],[Yield]])</f>
        <v>2.63</v>
      </c>
      <c r="T737" s="13">
        <v>24.552</v>
      </c>
      <c r="U737" s="13">
        <f>IF(Table2[[#This Row],[Avg_Temperature(°C)]]="",IFERROR((Table2[[#This Row],[Max_Temperature(°C)]]+Table2[[#This Row],[Min_Temperature(°C)]])/2,""),Table2[[#This Row],[Avg_Temperature(°C)]])</f>
        <v>24.552</v>
      </c>
      <c r="V737" s="13">
        <v>33.258000000000003</v>
      </c>
      <c r="W737" s="13">
        <f>IF(Table2[[#This Row],[Max_Temperature(°C)]]="",_xlfn.XLOOKUP(Table2[[#This Row],[State]],'pivot tables'!$T$2:$T$33,'pivot tables'!$V$2:$V$33),Table2[[#This Row],[Max_Temperature(°C)]])</f>
        <v>33.258000000000003</v>
      </c>
      <c r="X737" s="13">
        <v>16.629000000000001</v>
      </c>
      <c r="Y737" s="31">
        <f>IF(Table2[[#This Row],[Min_Temperature(°C)]]="",_xlfn.XLOOKUP(Table2[[#This Row],[State]],'pivot tables'!$T$2:$T$33,'pivot tables'!$W$2:$W$33),Table2[[#This Row],[Min_Temperature(°C)]])</f>
        <v>16.629000000000001</v>
      </c>
    </row>
    <row r="738" spans="1:25" x14ac:dyDescent="0.3">
      <c r="A738" s="5" t="s">
        <v>18</v>
      </c>
      <c r="B738" s="4">
        <v>2011</v>
      </c>
      <c r="C738" s="5" t="s">
        <v>705</v>
      </c>
      <c r="D738" s="5" t="str">
        <f>PROPER(TRIM(Table2[[#This Row],[Season]]))</f>
        <v>Whole Year</v>
      </c>
      <c r="E738" s="5" t="str">
        <f>IF(Table2[[#This Row],[Season]]="",_xlfn.XLOOKUP(Table2[[#This Row],[State]],'pivot tables'!$F$3:$F$33,'pivot tables'!$G$3:$G$33),Table2[[#This Row],[Season]])</f>
        <v>Whole Year</v>
      </c>
      <c r="F738" s="5" t="s">
        <v>264</v>
      </c>
      <c r="G738" s="16">
        <v>921</v>
      </c>
      <c r="H738" s="16">
        <f>IF(Table2[[#This Row],[Area(hectare)]]="",IFERROR(Table2[[#This Row],[Production(Tones)]]/Table2[[#This Row],[Yield blanks]],""),Table2[[#This Row],[Area(hectare)]])</f>
        <v>921</v>
      </c>
      <c r="I738" s="16">
        <v>45001</v>
      </c>
      <c r="J738" s="16">
        <f>IF(Table2[[#This Row],[Production(Tones)]]="",Table2[[#This Row],[Area Blanks]]*Table2[[#This Row],[Yield]],Table2[[#This Row],[Production(Tones)]])</f>
        <v>45001</v>
      </c>
      <c r="K738" s="13"/>
      <c r="L738" s="13">
        <f>IF(Table2[[#This Row],[Annual_Rainfall(mm)]]="",_xlfn.XLOOKUP(Table2[[#This Row],[State]],'pivot tables'!$J$3:$J$32,'pivot tables'!$K$3:$K$32),Table2[[#This Row],[Annual_Rainfall(mm)]])</f>
        <v>2360.1300983606561</v>
      </c>
      <c r="M738" s="13" t="str">
        <f>Table2[[#This Row],[Crop]]&amp;Table2[[#This Row],[State]]</f>
        <v>SugarcaneTripura</v>
      </c>
      <c r="N738" s="13">
        <v>154285.92000000001</v>
      </c>
      <c r="O738" s="13">
        <f>IF(Table2[[#This Row],[Fertilizer(kg)]]="",_xlfn.XLOOKUP(Table2[[#This Row],[crop&amp;state]],'pivot tables'!$O$3:$O$151,'pivot tables'!$P$3:$P$151),Table2[[#This Row],[Fertilizer(kg)]])</f>
        <v>154285.92000000001</v>
      </c>
      <c r="P738" s="13">
        <v>303.93</v>
      </c>
      <c r="Q738" s="13">
        <f>IF(Table2[[#This Row],[Pesticide(kg)]]="",_xlfn.XLOOKUP(Table2[[#This Row],[crop&amp;state]],'pivot tables'!$O$3:$O$151,'pivot tables'!$Q$3:$Q$151),Table2[[#This Row],[Pesticide(kg)]])</f>
        <v>303.93</v>
      </c>
      <c r="R738" s="13">
        <v>48.838000000000001</v>
      </c>
      <c r="S738" s="13">
        <f>IF(Table2[[#This Row],[Yield]]="",IFERROR(Table2[[#This Row],[Production(Tones)]]/Table2[[#This Row],[Area(hectare)]],""),Table2[[#This Row],[Yield]])</f>
        <v>48.838000000000001</v>
      </c>
      <c r="T738" s="13">
        <v>24.552</v>
      </c>
      <c r="U738" s="13">
        <f>IF(Table2[[#This Row],[Avg_Temperature(°C)]]="",IFERROR((Table2[[#This Row],[Max_Temperature(°C)]]+Table2[[#This Row],[Min_Temperature(°C)]])/2,""),Table2[[#This Row],[Avg_Temperature(°C)]])</f>
        <v>24.552</v>
      </c>
      <c r="V738" s="13">
        <v>33.258000000000003</v>
      </c>
      <c r="W738" s="13">
        <f>IF(Table2[[#This Row],[Max_Temperature(°C)]]="",_xlfn.XLOOKUP(Table2[[#This Row],[State]],'pivot tables'!$T$2:$T$33,'pivot tables'!$V$2:$V$33),Table2[[#This Row],[Max_Temperature(°C)]])</f>
        <v>33.258000000000003</v>
      </c>
      <c r="X738" s="13">
        <v>16.629000000000001</v>
      </c>
      <c r="Y738" s="31">
        <f>IF(Table2[[#This Row],[Min_Temperature(°C)]]="",_xlfn.XLOOKUP(Table2[[#This Row],[State]],'pivot tables'!$T$2:$T$33,'pivot tables'!$W$2:$W$33),Table2[[#This Row],[Min_Temperature(°C)]])</f>
        <v>16.629000000000001</v>
      </c>
    </row>
    <row r="739" spans="1:25" x14ac:dyDescent="0.3">
      <c r="A739" s="5" t="s">
        <v>32</v>
      </c>
      <c r="B739" s="4">
        <v>2011</v>
      </c>
      <c r="C739" s="5" t="s">
        <v>49</v>
      </c>
      <c r="D739" s="5" t="str">
        <f>PROPER(TRIM(Table2[[#This Row],[Season]]))</f>
        <v>Kharif</v>
      </c>
      <c r="E739" s="5" t="str">
        <f>IF(Table2[[#This Row],[Season]]="",_xlfn.XLOOKUP(Table2[[#This Row],[State]],'pivot tables'!$F$3:$F$33,'pivot tables'!$G$3:$G$33),Table2[[#This Row],[Season]])</f>
        <v>Kharif</v>
      </c>
      <c r="F739" s="5" t="s">
        <v>264</v>
      </c>
      <c r="G739" s="16">
        <v>1151</v>
      </c>
      <c r="H739" s="16">
        <f>IF(Table2[[#This Row],[Area(hectare)]]="",IFERROR(Table2[[#This Row],[Production(Tones)]]/Table2[[#This Row],[Yield blanks]],""),Table2[[#This Row],[Area(hectare)]])</f>
        <v>1151</v>
      </c>
      <c r="I739" s="16">
        <v>711</v>
      </c>
      <c r="J739" s="16">
        <f>IF(Table2[[#This Row],[Production(Tones)]]="",Table2[[#This Row],[Area Blanks]]*Table2[[#This Row],[Yield]],Table2[[#This Row],[Production(Tones)]])</f>
        <v>711</v>
      </c>
      <c r="K739" s="13">
        <v>2295.6089999999999</v>
      </c>
      <c r="L739" s="13">
        <f>IF(Table2[[#This Row],[Annual_Rainfall(mm)]]="",_xlfn.XLOOKUP(Table2[[#This Row],[State]],'pivot tables'!$J$3:$J$32,'pivot tables'!$K$3:$K$32),Table2[[#This Row],[Annual_Rainfall(mm)]])</f>
        <v>2295.6089999999999</v>
      </c>
      <c r="M739" s="13" t="str">
        <f>Table2[[#This Row],[Crop]]&amp;Table2[[#This Row],[State]]</f>
        <v>UradTripura</v>
      </c>
      <c r="N739" s="13">
        <v>192815.52</v>
      </c>
      <c r="O739" s="13">
        <f>IF(Table2[[#This Row],[Fertilizer(kg)]]="",_xlfn.XLOOKUP(Table2[[#This Row],[crop&amp;state]],'pivot tables'!$O$3:$O$151,'pivot tables'!$P$3:$P$151),Table2[[#This Row],[Fertilizer(kg)]])</f>
        <v>192815.52</v>
      </c>
      <c r="P739" s="13">
        <v>379.83</v>
      </c>
      <c r="Q739" s="13">
        <f>IF(Table2[[#This Row],[Pesticide(kg)]]="",_xlfn.XLOOKUP(Table2[[#This Row],[crop&amp;state]],'pivot tables'!$O$3:$O$151,'pivot tables'!$Q$3:$Q$151),Table2[[#This Row],[Pesticide(kg)]])</f>
        <v>379.83</v>
      </c>
      <c r="R739" s="13">
        <v>0.62</v>
      </c>
      <c r="S739" s="13">
        <f>IF(Table2[[#This Row],[Yield]]="",IFERROR(Table2[[#This Row],[Production(Tones)]]/Table2[[#This Row],[Area(hectare)]],""),Table2[[#This Row],[Yield]])</f>
        <v>0.62</v>
      </c>
      <c r="T739" s="13">
        <v>24.552</v>
      </c>
      <c r="U739" s="13">
        <f>IF(Table2[[#This Row],[Avg_Temperature(°C)]]="",IFERROR((Table2[[#This Row],[Max_Temperature(°C)]]+Table2[[#This Row],[Min_Temperature(°C)]])/2,""),Table2[[#This Row],[Avg_Temperature(°C)]])</f>
        <v>24.552</v>
      </c>
      <c r="V739" s="13">
        <v>33.258000000000003</v>
      </c>
      <c r="W739" s="13">
        <f>IF(Table2[[#This Row],[Max_Temperature(°C)]]="",_xlfn.XLOOKUP(Table2[[#This Row],[State]],'pivot tables'!$T$2:$T$33,'pivot tables'!$V$2:$V$33),Table2[[#This Row],[Max_Temperature(°C)]])</f>
        <v>33.258000000000003</v>
      </c>
      <c r="X739" s="13">
        <v>16.629000000000001</v>
      </c>
      <c r="Y739" s="31">
        <f>IF(Table2[[#This Row],[Min_Temperature(°C)]]="",_xlfn.XLOOKUP(Table2[[#This Row],[State]],'pivot tables'!$T$2:$T$33,'pivot tables'!$W$2:$W$33),Table2[[#This Row],[Min_Temperature(°C)]])</f>
        <v>16.629000000000001</v>
      </c>
    </row>
    <row r="740" spans="1:25" x14ac:dyDescent="0.3">
      <c r="A740" s="5" t="s">
        <v>32</v>
      </c>
      <c r="B740" s="4">
        <v>2011</v>
      </c>
      <c r="C740" s="5" t="s">
        <v>27</v>
      </c>
      <c r="D740" s="5" t="str">
        <f>PROPER(TRIM(Table2[[#This Row],[Season]]))</f>
        <v>Rabi</v>
      </c>
      <c r="E740" s="5" t="str">
        <f>IF(Table2[[#This Row],[Season]]="",_xlfn.XLOOKUP(Table2[[#This Row],[State]],'pivot tables'!$F$3:$F$33,'pivot tables'!$G$3:$G$33),Table2[[#This Row],[Season]])</f>
        <v>Rabi</v>
      </c>
      <c r="F740" s="5" t="s">
        <v>264</v>
      </c>
      <c r="G740" s="16">
        <v>495</v>
      </c>
      <c r="H740" s="16">
        <f>IF(Table2[[#This Row],[Area(hectare)]]="",IFERROR(Table2[[#This Row],[Production(Tones)]]/Table2[[#This Row],[Yield blanks]],""),Table2[[#This Row],[Area(hectare)]])</f>
        <v>495</v>
      </c>
      <c r="I740" s="16">
        <v>337</v>
      </c>
      <c r="J740" s="16">
        <f>IF(Table2[[#This Row],[Production(Tones)]]="",Table2[[#This Row],[Area Blanks]]*Table2[[#This Row],[Yield]],Table2[[#This Row],[Production(Tones)]])</f>
        <v>337</v>
      </c>
      <c r="K740" s="13">
        <v>2295.6089999999999</v>
      </c>
      <c r="L740" s="13">
        <f>IF(Table2[[#This Row],[Annual_Rainfall(mm)]]="",_xlfn.XLOOKUP(Table2[[#This Row],[State]],'pivot tables'!$J$3:$J$32,'pivot tables'!$K$3:$K$32),Table2[[#This Row],[Annual_Rainfall(mm)]])</f>
        <v>2295.6089999999999</v>
      </c>
      <c r="M740" s="13" t="str">
        <f>Table2[[#This Row],[Crop]]&amp;Table2[[#This Row],[State]]</f>
        <v>UradTripura</v>
      </c>
      <c r="N740" s="13">
        <v>82922.399999999994</v>
      </c>
      <c r="O740" s="13">
        <f>IF(Table2[[#This Row],[Fertilizer(kg)]]="",_xlfn.XLOOKUP(Table2[[#This Row],[crop&amp;state]],'pivot tables'!$O$3:$O$151,'pivot tables'!$P$3:$P$151),Table2[[#This Row],[Fertilizer(kg)]])</f>
        <v>82922.399999999994</v>
      </c>
      <c r="P740" s="13">
        <v>163.35</v>
      </c>
      <c r="Q740" s="13">
        <f>IF(Table2[[#This Row],[Pesticide(kg)]]="",_xlfn.XLOOKUP(Table2[[#This Row],[crop&amp;state]],'pivot tables'!$O$3:$O$151,'pivot tables'!$Q$3:$Q$151),Table2[[#This Row],[Pesticide(kg)]])</f>
        <v>163.35</v>
      </c>
      <c r="R740" s="13">
        <v>0.63200000000000001</v>
      </c>
      <c r="S740" s="13">
        <f>IF(Table2[[#This Row],[Yield]]="",IFERROR(Table2[[#This Row],[Production(Tones)]]/Table2[[#This Row],[Area(hectare)]],""),Table2[[#This Row],[Yield]])</f>
        <v>0.63200000000000001</v>
      </c>
      <c r="T740" s="13">
        <v>24.552</v>
      </c>
      <c r="U740" s="13">
        <f>IF(Table2[[#This Row],[Avg_Temperature(°C)]]="",IFERROR((Table2[[#This Row],[Max_Temperature(°C)]]+Table2[[#This Row],[Min_Temperature(°C)]])/2,""),Table2[[#This Row],[Avg_Temperature(°C)]])</f>
        <v>24.552</v>
      </c>
      <c r="V740" s="13">
        <v>33.258000000000003</v>
      </c>
      <c r="W740" s="13">
        <f>IF(Table2[[#This Row],[Max_Temperature(°C)]]="",_xlfn.XLOOKUP(Table2[[#This Row],[State]],'pivot tables'!$T$2:$T$33,'pivot tables'!$V$2:$V$33),Table2[[#This Row],[Max_Temperature(°C)]])</f>
        <v>33.258000000000003</v>
      </c>
      <c r="X740" s="13">
        <v>16.629000000000001</v>
      </c>
      <c r="Y740" s="31">
        <f>IF(Table2[[#This Row],[Min_Temperature(°C)]]="",_xlfn.XLOOKUP(Table2[[#This Row],[State]],'pivot tables'!$T$2:$T$33,'pivot tables'!$W$2:$W$33),Table2[[#This Row],[Min_Temperature(°C)]])</f>
        <v>16.629000000000001</v>
      </c>
    </row>
    <row r="741" spans="1:25" x14ac:dyDescent="0.3">
      <c r="A741" s="5" t="s">
        <v>20</v>
      </c>
      <c r="B741" s="4">
        <v>2011</v>
      </c>
      <c r="C741" s="5" t="s">
        <v>27</v>
      </c>
      <c r="D741" s="5" t="str">
        <f>PROPER(TRIM(Table2[[#This Row],[Season]]))</f>
        <v>Rabi</v>
      </c>
      <c r="E741" s="5" t="str">
        <f>IF(Table2[[#This Row],[Season]]="",_xlfn.XLOOKUP(Table2[[#This Row],[State]],'pivot tables'!$F$3:$F$33,'pivot tables'!$G$3:$G$33),Table2[[#This Row],[Season]])</f>
        <v>Rabi</v>
      </c>
      <c r="F741" s="5" t="s">
        <v>264</v>
      </c>
      <c r="G741" s="16">
        <v>274</v>
      </c>
      <c r="H741" s="16">
        <f>IF(Table2[[#This Row],[Area(hectare)]]="",IFERROR(Table2[[#This Row],[Production(Tones)]]/Table2[[#This Row],[Yield blanks]],""),Table2[[#This Row],[Area(hectare)]])</f>
        <v>274</v>
      </c>
      <c r="I741" s="16">
        <v>536</v>
      </c>
      <c r="J741" s="16">
        <f>IF(Table2[[#This Row],[Production(Tones)]]="",Table2[[#This Row],[Area Blanks]]*Table2[[#This Row],[Yield]],Table2[[#This Row],[Production(Tones)]])</f>
        <v>536</v>
      </c>
      <c r="K741" s="13">
        <v>2295.6089999999999</v>
      </c>
      <c r="L741" s="13">
        <f>IF(Table2[[#This Row],[Annual_Rainfall(mm)]]="",_xlfn.XLOOKUP(Table2[[#This Row],[State]],'pivot tables'!$J$3:$J$32,'pivot tables'!$K$3:$K$32),Table2[[#This Row],[Annual_Rainfall(mm)]])</f>
        <v>2295.6089999999999</v>
      </c>
      <c r="M741" s="13" t="str">
        <f>Table2[[#This Row],[Crop]]&amp;Table2[[#This Row],[State]]</f>
        <v>WheatTripura</v>
      </c>
      <c r="N741" s="13">
        <v>45900.480000000003</v>
      </c>
      <c r="O741" s="13">
        <f>IF(Table2[[#This Row],[Fertilizer(kg)]]="",_xlfn.XLOOKUP(Table2[[#This Row],[crop&amp;state]],'pivot tables'!$O$3:$O$151,'pivot tables'!$P$3:$P$151),Table2[[#This Row],[Fertilizer(kg)]])</f>
        <v>45900.480000000003</v>
      </c>
      <c r="P741" s="13">
        <v>90.42</v>
      </c>
      <c r="Q741" s="13">
        <f>IF(Table2[[#This Row],[Pesticide(kg)]]="",_xlfn.XLOOKUP(Table2[[#This Row],[crop&amp;state]],'pivot tables'!$O$3:$O$151,'pivot tables'!$Q$3:$Q$151),Table2[[#This Row],[Pesticide(kg)]])</f>
        <v>90.42</v>
      </c>
      <c r="R741" s="13">
        <v>1.9379999999999999</v>
      </c>
      <c r="S741" s="13">
        <f>IF(Table2[[#This Row],[Yield]]="",IFERROR(Table2[[#This Row],[Production(Tones)]]/Table2[[#This Row],[Area(hectare)]],""),Table2[[#This Row],[Yield]])</f>
        <v>1.9379999999999999</v>
      </c>
      <c r="T741" s="13">
        <v>24.552</v>
      </c>
      <c r="U741" s="13">
        <f>IF(Table2[[#This Row],[Avg_Temperature(°C)]]="",IFERROR((Table2[[#This Row],[Max_Temperature(°C)]]+Table2[[#This Row],[Min_Temperature(°C)]])/2,""),Table2[[#This Row],[Avg_Temperature(°C)]])</f>
        <v>24.552</v>
      </c>
      <c r="V741" s="13">
        <v>33.258000000000003</v>
      </c>
      <c r="W741" s="13">
        <f>IF(Table2[[#This Row],[Max_Temperature(°C)]]="",_xlfn.XLOOKUP(Table2[[#This Row],[State]],'pivot tables'!$T$2:$T$33,'pivot tables'!$V$2:$V$33),Table2[[#This Row],[Max_Temperature(°C)]])</f>
        <v>33.258000000000003</v>
      </c>
      <c r="X741" s="13">
        <v>16.629000000000001</v>
      </c>
      <c r="Y741" s="31">
        <f>IF(Table2[[#This Row],[Min_Temperature(°C)]]="",_xlfn.XLOOKUP(Table2[[#This Row],[State]],'pivot tables'!$T$2:$T$33,'pivot tables'!$W$2:$W$33),Table2[[#This Row],[Min_Temperature(°C)]])</f>
        <v>16.629000000000001</v>
      </c>
    </row>
    <row r="742" spans="1:25" x14ac:dyDescent="0.3">
      <c r="A742" s="5" t="s">
        <v>13</v>
      </c>
      <c r="B742" s="4">
        <v>2011</v>
      </c>
      <c r="C742" s="5" t="s">
        <v>49</v>
      </c>
      <c r="D742" s="5" t="str">
        <f>PROPER(TRIM(Table2[[#This Row],[Season]]))</f>
        <v>Kharif</v>
      </c>
      <c r="E742" s="5" t="str">
        <f>IF(Table2[[#This Row],[Season]]="",_xlfn.XLOOKUP(Table2[[#This Row],[State]],'pivot tables'!$F$3:$F$33,'pivot tables'!$G$3:$G$33),Table2[[#This Row],[Season]])</f>
        <v>Kharif</v>
      </c>
      <c r="F742" s="5" t="s">
        <v>253</v>
      </c>
      <c r="G742" s="16">
        <v>5922643</v>
      </c>
      <c r="H742" s="16">
        <f>IF(Table2[[#This Row],[Area(hectare)]]="",IFERROR(Table2[[#This Row],[Production(Tones)]]/Table2[[#This Row],[Yield blanks]],""),Table2[[#This Row],[Area(hectare)]])</f>
        <v>5922643</v>
      </c>
      <c r="I742" s="16">
        <v>13962896</v>
      </c>
      <c r="J742" s="16">
        <f>IF(Table2[[#This Row],[Production(Tones)]]="",Table2[[#This Row],[Area Blanks]]*Table2[[#This Row],[Yield]],Table2[[#This Row],[Production(Tones)]])</f>
        <v>13962896</v>
      </c>
      <c r="K742" s="13">
        <v>777.4</v>
      </c>
      <c r="L742" s="13">
        <f>IF(Table2[[#This Row],[Annual_Rainfall(mm)]]="",_xlfn.XLOOKUP(Table2[[#This Row],[State]],'pivot tables'!$J$3:$J$32,'pivot tables'!$K$3:$K$32),Table2[[#This Row],[Annual_Rainfall(mm)]])</f>
        <v>777.4</v>
      </c>
      <c r="M742" s="13" t="str">
        <f>Table2[[#This Row],[Crop]]&amp;Table2[[#This Row],[State]]</f>
        <v>RiceUttar Pradesh</v>
      </c>
      <c r="N742" s="13">
        <v>992161155.39999998</v>
      </c>
      <c r="O742" s="13">
        <f>IF(Table2[[#This Row],[Fertilizer(kg)]]="",_xlfn.XLOOKUP(Table2[[#This Row],[crop&amp;state]],'pivot tables'!$O$3:$O$151,'pivot tables'!$P$3:$P$151),Table2[[#This Row],[Fertilizer(kg)]])</f>
        <v>992161155.39999998</v>
      </c>
      <c r="P742" s="13">
        <v>1954472.19</v>
      </c>
      <c r="Q742" s="13">
        <f>IF(Table2[[#This Row],[Pesticide(kg)]]="",_xlfn.XLOOKUP(Table2[[#This Row],[crop&amp;state]],'pivot tables'!$O$3:$O$151,'pivot tables'!$Q$3:$Q$151),Table2[[#This Row],[Pesticide(kg)]])</f>
        <v>1954472.19</v>
      </c>
      <c r="R742" s="13">
        <v>2.294</v>
      </c>
      <c r="S742" s="13">
        <f>IF(Table2[[#This Row],[Yield]]="",IFERROR(Table2[[#This Row],[Production(Tones)]]/Table2[[#This Row],[Area(hectare)]],""),Table2[[#This Row],[Yield]])</f>
        <v>2.294</v>
      </c>
      <c r="T742" s="13">
        <v>25.268000000000001</v>
      </c>
      <c r="U742" s="13">
        <f>IF(Table2[[#This Row],[Avg_Temperature(°C)]]="",IFERROR((Table2[[#This Row],[Max_Temperature(°C)]]+Table2[[#This Row],[Min_Temperature(°C)]])/2,""),Table2[[#This Row],[Avg_Temperature(°C)]])</f>
        <v>25.268000000000001</v>
      </c>
      <c r="V742" s="13">
        <v>35.667999999999999</v>
      </c>
      <c r="W742" s="13">
        <f>IF(Table2[[#This Row],[Max_Temperature(°C)]]="",_xlfn.XLOOKUP(Table2[[#This Row],[State]],'pivot tables'!$T$2:$T$33,'pivot tables'!$V$2:$V$33),Table2[[#This Row],[Max_Temperature(°C)]])</f>
        <v>35.667999999999999</v>
      </c>
      <c r="X742" s="13">
        <v>14.821999999999999</v>
      </c>
      <c r="Y742" s="31">
        <f>IF(Table2[[#This Row],[Min_Temperature(°C)]]="",_xlfn.XLOOKUP(Table2[[#This Row],[State]],'pivot tables'!$T$2:$T$33,'pivot tables'!$W$2:$W$33),Table2[[#This Row],[Min_Temperature(°C)]])</f>
        <v>14.821999999999999</v>
      </c>
    </row>
    <row r="743" spans="1:25" x14ac:dyDescent="0.3">
      <c r="A743" s="5" t="s">
        <v>13</v>
      </c>
      <c r="B743" s="4">
        <v>2011</v>
      </c>
      <c r="C743" s="5" t="s">
        <v>120</v>
      </c>
      <c r="D743" s="5" t="str">
        <f>PROPER(TRIM(Table2[[#This Row],[Season]]))</f>
        <v>Summer</v>
      </c>
      <c r="E743" s="5" t="str">
        <f>IF(Table2[[#This Row],[Season]]="",_xlfn.XLOOKUP(Table2[[#This Row],[State]],'pivot tables'!$F$3:$F$33,'pivot tables'!$G$3:$G$33),Table2[[#This Row],[Season]])</f>
        <v>Summer</v>
      </c>
      <c r="F743" s="5" t="s">
        <v>253</v>
      </c>
      <c r="G743" s="16">
        <v>23642</v>
      </c>
      <c r="H743" s="16">
        <f>IF(Table2[[#This Row],[Area(hectare)]]="",IFERROR(Table2[[#This Row],[Production(Tones)]]/Table2[[#This Row],[Yield blanks]],""),Table2[[#This Row],[Area(hectare)]])</f>
        <v>23642</v>
      </c>
      <c r="I743" s="16">
        <v>59496</v>
      </c>
      <c r="J743" s="16">
        <f>IF(Table2[[#This Row],[Production(Tones)]]="",Table2[[#This Row],[Area Blanks]]*Table2[[#This Row],[Yield]],Table2[[#This Row],[Production(Tones)]])</f>
        <v>59496</v>
      </c>
      <c r="K743" s="13">
        <v>777.4</v>
      </c>
      <c r="L743" s="13">
        <f>IF(Table2[[#This Row],[Annual_Rainfall(mm)]]="",_xlfn.XLOOKUP(Table2[[#This Row],[State]],'pivot tables'!$J$3:$J$32,'pivot tables'!$K$3:$K$32),Table2[[#This Row],[Annual_Rainfall(mm)]])</f>
        <v>777.4</v>
      </c>
      <c r="M743" s="13" t="str">
        <f>Table2[[#This Row],[Crop]]&amp;Table2[[#This Row],[State]]</f>
        <v>RiceUttar Pradesh</v>
      </c>
      <c r="N743" s="13">
        <v>3960507.84</v>
      </c>
      <c r="O743" s="13">
        <f>IF(Table2[[#This Row],[Fertilizer(kg)]]="",_xlfn.XLOOKUP(Table2[[#This Row],[crop&amp;state]],'pivot tables'!$O$3:$O$151,'pivot tables'!$P$3:$P$151),Table2[[#This Row],[Fertilizer(kg)]])</f>
        <v>3960507.84</v>
      </c>
      <c r="P743" s="13">
        <v>7801.86</v>
      </c>
      <c r="Q743" s="13">
        <f>IF(Table2[[#This Row],[Pesticide(kg)]]="",_xlfn.XLOOKUP(Table2[[#This Row],[crop&amp;state]],'pivot tables'!$O$3:$O$151,'pivot tables'!$Q$3:$Q$151),Table2[[#This Row],[Pesticide(kg)]])</f>
        <v>7801.86</v>
      </c>
      <c r="R743" s="13">
        <v>0</v>
      </c>
      <c r="S743" s="13">
        <f>IF(Table2[[#This Row],[Yield]]="",IFERROR(Table2[[#This Row],[Production(Tones)]]/Table2[[#This Row],[Area(hectare)]],""),Table2[[#This Row],[Yield]])</f>
        <v>0</v>
      </c>
      <c r="T743" s="13" t="s">
        <v>452</v>
      </c>
      <c r="U743" s="13" t="str">
        <f>IF(Table2[[#This Row],[Avg_Temperature(°C)]]="",IFERROR((Table2[[#This Row],[Max_Temperature(°C)]]+Table2[[#This Row],[Min_Temperature(°C)]])/2,""),Table2[[#This Row],[Avg_Temperature(°C)]])</f>
        <v>25.27</v>
      </c>
      <c r="V743" s="13">
        <v>35.667999999999999</v>
      </c>
      <c r="W743" s="13">
        <f>IF(Table2[[#This Row],[Max_Temperature(°C)]]="",_xlfn.XLOOKUP(Table2[[#This Row],[State]],'pivot tables'!$T$2:$T$33,'pivot tables'!$V$2:$V$33),Table2[[#This Row],[Max_Temperature(°C)]])</f>
        <v>35.667999999999999</v>
      </c>
      <c r="X743" s="13"/>
      <c r="Y743" s="31">
        <f>IF(Table2[[#This Row],[Min_Temperature(°C)]]="",_xlfn.XLOOKUP(Table2[[#This Row],[State]],'pivot tables'!$T$2:$T$33,'pivot tables'!$W$2:$W$33),Table2[[#This Row],[Min_Temperature(°C)]])</f>
        <v>14.985106060606071</v>
      </c>
    </row>
    <row r="744" spans="1:25" x14ac:dyDescent="0.3">
      <c r="A744" s="5" t="s">
        <v>18</v>
      </c>
      <c r="B744" s="4">
        <v>2011</v>
      </c>
      <c r="C744" s="5" t="s">
        <v>49</v>
      </c>
      <c r="D744" s="5" t="str">
        <f>PROPER(TRIM(Table2[[#This Row],[Season]]))</f>
        <v>Kharif</v>
      </c>
      <c r="E744" s="5" t="str">
        <f>IF(Table2[[#This Row],[Season]]="",_xlfn.XLOOKUP(Table2[[#This Row],[State]],'pivot tables'!$F$3:$F$33,'pivot tables'!$G$3:$G$33),Table2[[#This Row],[Season]])</f>
        <v>Kharif</v>
      </c>
      <c r="F744" s="5" t="s">
        <v>253</v>
      </c>
      <c r="G744" s="16">
        <v>2162404</v>
      </c>
      <c r="H744" s="16">
        <f>IF(Table2[[#This Row],[Area(hectare)]]="",IFERROR(Table2[[#This Row],[Production(Tones)]]/Table2[[#This Row],[Yield blanks]],""),Table2[[#This Row],[Area(hectare)]])</f>
        <v>2162404</v>
      </c>
      <c r="I744" s="16">
        <v>128818743</v>
      </c>
      <c r="J744" s="16">
        <f>IF(Table2[[#This Row],[Production(Tones)]]="",Table2[[#This Row],[Area Blanks]]*Table2[[#This Row],[Yield]],Table2[[#This Row],[Production(Tones)]])</f>
        <v>128818743</v>
      </c>
      <c r="K744" s="13">
        <v>777.4</v>
      </c>
      <c r="L744" s="13">
        <f>IF(Table2[[#This Row],[Annual_Rainfall(mm)]]="",_xlfn.XLOOKUP(Table2[[#This Row],[State]],'pivot tables'!$J$3:$J$32,'pivot tables'!$K$3:$K$32),Table2[[#This Row],[Annual_Rainfall(mm)]])</f>
        <v>777.4</v>
      </c>
      <c r="M744" s="13" t="str">
        <f>Table2[[#This Row],[Crop]]&amp;Table2[[#This Row],[State]]</f>
        <v>SugarcaneUttar Pradesh</v>
      </c>
      <c r="N744" s="13">
        <v>362245918.10000002</v>
      </c>
      <c r="O744" s="13">
        <f>IF(Table2[[#This Row],[Fertilizer(kg)]]="",_xlfn.XLOOKUP(Table2[[#This Row],[crop&amp;state]],'pivot tables'!$O$3:$O$151,'pivot tables'!$P$3:$P$151),Table2[[#This Row],[Fertilizer(kg)]])</f>
        <v>362245918.10000002</v>
      </c>
      <c r="P744" s="13">
        <v>713593.32</v>
      </c>
      <c r="Q744" s="13">
        <f>IF(Table2[[#This Row],[Pesticide(kg)]]="",_xlfn.XLOOKUP(Table2[[#This Row],[crop&amp;state]],'pivot tables'!$O$3:$O$151,'pivot tables'!$Q$3:$Q$151),Table2[[#This Row],[Pesticide(kg)]])</f>
        <v>713593.32</v>
      </c>
      <c r="R744" s="13">
        <v>55.139000000000003</v>
      </c>
      <c r="S744" s="13">
        <f>IF(Table2[[#This Row],[Yield]]="",IFERROR(Table2[[#This Row],[Production(Tones)]]/Table2[[#This Row],[Area(hectare)]],""),Table2[[#This Row],[Yield]])</f>
        <v>55.139000000000003</v>
      </c>
      <c r="T744" s="13">
        <v>25.268000000000001</v>
      </c>
      <c r="U744" s="13">
        <f>IF(Table2[[#This Row],[Avg_Temperature(°C)]]="",IFERROR((Table2[[#This Row],[Max_Temperature(°C)]]+Table2[[#This Row],[Min_Temperature(°C)]])/2,""),Table2[[#This Row],[Avg_Temperature(°C)]])</f>
        <v>25.268000000000001</v>
      </c>
      <c r="V744" s="13">
        <v>35.667999999999999</v>
      </c>
      <c r="W744" s="13">
        <f>IF(Table2[[#This Row],[Max_Temperature(°C)]]="",_xlfn.XLOOKUP(Table2[[#This Row],[State]],'pivot tables'!$T$2:$T$33,'pivot tables'!$V$2:$V$33),Table2[[#This Row],[Max_Temperature(°C)]])</f>
        <v>35.667999999999999</v>
      </c>
      <c r="X744" s="13">
        <v>14.821999999999999</v>
      </c>
      <c r="Y744" s="31">
        <f>IF(Table2[[#This Row],[Min_Temperature(°C)]]="",_xlfn.XLOOKUP(Table2[[#This Row],[State]],'pivot tables'!$T$2:$T$33,'pivot tables'!$W$2:$W$33),Table2[[#This Row],[Min_Temperature(°C)]])</f>
        <v>14.821999999999999</v>
      </c>
    </row>
    <row r="745" spans="1:25" x14ac:dyDescent="0.3">
      <c r="A745" s="5" t="s">
        <v>31</v>
      </c>
      <c r="B745" s="4">
        <v>2011</v>
      </c>
      <c r="C745" s="5" t="s">
        <v>120</v>
      </c>
      <c r="D745" s="5" t="str">
        <f>PROPER(TRIM(Table2[[#This Row],[Season]]))</f>
        <v>Summer</v>
      </c>
      <c r="E745" s="5" t="str">
        <f>IF(Table2[[#This Row],[Season]]="",_xlfn.XLOOKUP(Table2[[#This Row],[State]],'pivot tables'!$F$3:$F$33,'pivot tables'!$G$3:$G$33),Table2[[#This Row],[Season]])</f>
        <v>Summer</v>
      </c>
      <c r="F745" s="5" t="s">
        <v>253</v>
      </c>
      <c r="G745" s="16">
        <v>3562</v>
      </c>
      <c r="H745" s="16">
        <f>IF(Table2[[#This Row],[Area(hectare)]]="",IFERROR(Table2[[#This Row],[Production(Tones)]]/Table2[[#This Row],[Yield blanks]],""),Table2[[#This Row],[Area(hectare)]])</f>
        <v>3562</v>
      </c>
      <c r="I745" s="16">
        <v>6080</v>
      </c>
      <c r="J745" s="16">
        <f>IF(Table2[[#This Row],[Production(Tones)]]="",Table2[[#This Row],[Area Blanks]]*Table2[[#This Row],[Yield]],Table2[[#This Row],[Production(Tones)]])</f>
        <v>6080</v>
      </c>
      <c r="K745" s="13">
        <v>777.4</v>
      </c>
      <c r="L745" s="13">
        <f>IF(Table2[[#This Row],[Annual_Rainfall(mm)]]="",_xlfn.XLOOKUP(Table2[[#This Row],[State]],'pivot tables'!$J$3:$J$32,'pivot tables'!$K$3:$K$32),Table2[[#This Row],[Annual_Rainfall(mm)]])</f>
        <v>777.4</v>
      </c>
      <c r="M745" s="13" t="str">
        <f>Table2[[#This Row],[Crop]]&amp;Table2[[#This Row],[State]]</f>
        <v>SunflowerUttar Pradesh</v>
      </c>
      <c r="N745" s="13">
        <v>596706.24</v>
      </c>
      <c r="O745" s="13">
        <f>IF(Table2[[#This Row],[Fertilizer(kg)]]="",_xlfn.XLOOKUP(Table2[[#This Row],[crop&amp;state]],'pivot tables'!$O$3:$O$151,'pivot tables'!$P$3:$P$151),Table2[[#This Row],[Fertilizer(kg)]])</f>
        <v>596706.24</v>
      </c>
      <c r="P745" s="13" t="s">
        <v>453</v>
      </c>
      <c r="Q745" s="13" t="str">
        <f>IF(Table2[[#This Row],[Pesticide(kg)]]="",_xlfn.XLOOKUP(Table2[[#This Row],[crop&amp;state]],'pivot tables'!$O$3:$O$151,'pivot tables'!$Q$3:$Q$151),Table2[[#This Row],[Pesticide(kg)]])</f>
        <v>1,175.46</v>
      </c>
      <c r="R745" s="13">
        <v>1.712</v>
      </c>
      <c r="S745" s="13">
        <f>IF(Table2[[#This Row],[Yield]]="",IFERROR(Table2[[#This Row],[Production(Tones)]]/Table2[[#This Row],[Area(hectare)]],""),Table2[[#This Row],[Yield]])</f>
        <v>1.712</v>
      </c>
      <c r="T745" s="13">
        <v>25.268000000000001</v>
      </c>
      <c r="U745" s="13">
        <f>IF(Table2[[#This Row],[Avg_Temperature(°C)]]="",IFERROR((Table2[[#This Row],[Max_Temperature(°C)]]+Table2[[#This Row],[Min_Temperature(°C)]])/2,""),Table2[[#This Row],[Avg_Temperature(°C)]])</f>
        <v>25.268000000000001</v>
      </c>
      <c r="V745" s="13">
        <v>35.667999999999999</v>
      </c>
      <c r="W745" s="13">
        <f>IF(Table2[[#This Row],[Max_Temperature(°C)]]="",_xlfn.XLOOKUP(Table2[[#This Row],[State]],'pivot tables'!$T$2:$T$33,'pivot tables'!$V$2:$V$33),Table2[[#This Row],[Max_Temperature(°C)]])</f>
        <v>35.667999999999999</v>
      </c>
      <c r="X745" s="13">
        <v>14.821999999999999</v>
      </c>
      <c r="Y745" s="31">
        <f>IF(Table2[[#This Row],[Min_Temperature(°C)]]="",_xlfn.XLOOKUP(Table2[[#This Row],[State]],'pivot tables'!$T$2:$T$33,'pivot tables'!$W$2:$W$33),Table2[[#This Row],[Min_Temperature(°C)]])</f>
        <v>14.821999999999999</v>
      </c>
    </row>
    <row r="746" spans="1:25" x14ac:dyDescent="0.3">
      <c r="A746" s="5" t="s">
        <v>32</v>
      </c>
      <c r="B746" s="4">
        <v>2011</v>
      </c>
      <c r="C746" s="5" t="s">
        <v>49</v>
      </c>
      <c r="D746" s="5" t="str">
        <f>PROPER(TRIM(Table2[[#This Row],[Season]]))</f>
        <v>Kharif</v>
      </c>
      <c r="E746" s="5" t="str">
        <f>IF(Table2[[#This Row],[Season]]="",_xlfn.XLOOKUP(Table2[[#This Row],[State]],'pivot tables'!$F$3:$F$33,'pivot tables'!$G$3:$G$33),Table2[[#This Row],[Season]])</f>
        <v>Kharif</v>
      </c>
      <c r="F746" s="5" t="s">
        <v>253</v>
      </c>
      <c r="G746" s="16">
        <v>507317</v>
      </c>
      <c r="H746" s="16">
        <f>IF(Table2[[#This Row],[Area(hectare)]]="",IFERROR(Table2[[#This Row],[Production(Tones)]]/Table2[[#This Row],[Yield blanks]],""),Table2[[#This Row],[Area(hectare)]])</f>
        <v>507317</v>
      </c>
      <c r="I746" s="16">
        <v>339225</v>
      </c>
      <c r="J746" s="16">
        <f>IF(Table2[[#This Row],[Production(Tones)]]="",Table2[[#This Row],[Area Blanks]]*Table2[[#This Row],[Yield]],Table2[[#This Row],[Production(Tones)]])</f>
        <v>339225</v>
      </c>
      <c r="K746" s="13">
        <v>777.4</v>
      </c>
      <c r="L746" s="13">
        <f>IF(Table2[[#This Row],[Annual_Rainfall(mm)]]="",_xlfn.XLOOKUP(Table2[[#This Row],[State]],'pivot tables'!$J$3:$J$32,'pivot tables'!$K$3:$K$32),Table2[[#This Row],[Annual_Rainfall(mm)]])</f>
        <v>777.4</v>
      </c>
      <c r="M746" s="13" t="str">
        <f>Table2[[#This Row],[Crop]]&amp;Table2[[#This Row],[State]]</f>
        <v>UradUttar Pradesh</v>
      </c>
      <c r="N746" s="13">
        <v>84985743.840000004</v>
      </c>
      <c r="O746" s="13">
        <f>IF(Table2[[#This Row],[Fertilizer(kg)]]="",_xlfn.XLOOKUP(Table2[[#This Row],[crop&amp;state]],'pivot tables'!$O$3:$O$151,'pivot tables'!$P$3:$P$151),Table2[[#This Row],[Fertilizer(kg)]])</f>
        <v>84985743.840000004</v>
      </c>
      <c r="P746" s="13">
        <v>167414.60999999999</v>
      </c>
      <c r="Q746" s="13">
        <f>IF(Table2[[#This Row],[Pesticide(kg)]]="",_xlfn.XLOOKUP(Table2[[#This Row],[crop&amp;state]],'pivot tables'!$O$3:$O$151,'pivot tables'!$Q$3:$Q$151),Table2[[#This Row],[Pesticide(kg)]])</f>
        <v>167414.60999999999</v>
      </c>
      <c r="R746" s="13">
        <v>0.65900000000000003</v>
      </c>
      <c r="S746" s="13">
        <f>IF(Table2[[#This Row],[Yield]]="",IFERROR(Table2[[#This Row],[Production(Tones)]]/Table2[[#This Row],[Area(hectare)]],""),Table2[[#This Row],[Yield]])</f>
        <v>0.65900000000000003</v>
      </c>
      <c r="T746" s="13">
        <v>25.268000000000001</v>
      </c>
      <c r="U746" s="13">
        <f>IF(Table2[[#This Row],[Avg_Temperature(°C)]]="",IFERROR((Table2[[#This Row],[Max_Temperature(°C)]]+Table2[[#This Row],[Min_Temperature(°C)]])/2,""),Table2[[#This Row],[Avg_Temperature(°C)]])</f>
        <v>25.268000000000001</v>
      </c>
      <c r="V746" s="13">
        <v>35.667999999999999</v>
      </c>
      <c r="W746" s="13">
        <f>IF(Table2[[#This Row],[Max_Temperature(°C)]]="",_xlfn.XLOOKUP(Table2[[#This Row],[State]],'pivot tables'!$T$2:$T$33,'pivot tables'!$V$2:$V$33),Table2[[#This Row],[Max_Temperature(°C)]])</f>
        <v>35.667999999999999</v>
      </c>
      <c r="X746" s="13">
        <v>14.821999999999999</v>
      </c>
      <c r="Y746" s="31">
        <f>IF(Table2[[#This Row],[Min_Temperature(°C)]]="",_xlfn.XLOOKUP(Table2[[#This Row],[State]],'pivot tables'!$T$2:$T$33,'pivot tables'!$W$2:$W$33),Table2[[#This Row],[Min_Temperature(°C)]])</f>
        <v>14.821999999999999</v>
      </c>
    </row>
    <row r="747" spans="1:25" x14ac:dyDescent="0.3">
      <c r="A747" s="5" t="s">
        <v>32</v>
      </c>
      <c r="B747" s="4">
        <v>2011</v>
      </c>
      <c r="C747" s="5" t="s">
        <v>120</v>
      </c>
      <c r="D747" s="5" t="str">
        <f>PROPER(TRIM(Table2[[#This Row],[Season]]))</f>
        <v>Summer</v>
      </c>
      <c r="E747" s="5" t="str">
        <f>IF(Table2[[#This Row],[Season]]="",_xlfn.XLOOKUP(Table2[[#This Row],[State]],'pivot tables'!$F$3:$F$33,'pivot tables'!$G$3:$G$33),Table2[[#This Row],[Season]])</f>
        <v>Summer</v>
      </c>
      <c r="F747" s="5" t="s">
        <v>253</v>
      </c>
      <c r="G747" s="16">
        <v>48109</v>
      </c>
      <c r="H747" s="16">
        <f>IF(Table2[[#This Row],[Area(hectare)]]="",IFERROR(Table2[[#This Row],[Production(Tones)]]/Table2[[#This Row],[Yield blanks]],""),Table2[[#This Row],[Area(hectare)]])</f>
        <v>48109</v>
      </c>
      <c r="I747" s="16">
        <v>31944</v>
      </c>
      <c r="J747" s="16">
        <f>IF(Table2[[#This Row],[Production(Tones)]]="",Table2[[#This Row],[Area Blanks]]*Table2[[#This Row],[Yield]],Table2[[#This Row],[Production(Tones)]])</f>
        <v>31944</v>
      </c>
      <c r="K747" s="13">
        <v>777.4</v>
      </c>
      <c r="L747" s="13">
        <f>IF(Table2[[#This Row],[Annual_Rainfall(mm)]]="",_xlfn.XLOOKUP(Table2[[#This Row],[State]],'pivot tables'!$J$3:$J$32,'pivot tables'!$K$3:$K$32),Table2[[#This Row],[Annual_Rainfall(mm)]])</f>
        <v>777.4</v>
      </c>
      <c r="M747" s="13" t="str">
        <f>Table2[[#This Row],[Crop]]&amp;Table2[[#This Row],[State]]</f>
        <v>UradUttar Pradesh</v>
      </c>
      <c r="N747" s="13">
        <v>8059219.6799999997</v>
      </c>
      <c r="O747" s="13">
        <f>IF(Table2[[#This Row],[Fertilizer(kg)]]="",_xlfn.XLOOKUP(Table2[[#This Row],[crop&amp;state]],'pivot tables'!$O$3:$O$151,'pivot tables'!$P$3:$P$151),Table2[[#This Row],[Fertilizer(kg)]])</f>
        <v>8059219.6799999997</v>
      </c>
      <c r="P747" s="13">
        <v>15875.97</v>
      </c>
      <c r="Q747" s="13">
        <f>IF(Table2[[#This Row],[Pesticide(kg)]]="",_xlfn.XLOOKUP(Table2[[#This Row],[crop&amp;state]],'pivot tables'!$O$3:$O$151,'pivot tables'!$Q$3:$Q$151),Table2[[#This Row],[Pesticide(kg)]])</f>
        <v>15875.97</v>
      </c>
      <c r="R747" s="13">
        <v>0.72699999999999998</v>
      </c>
      <c r="S747" s="13">
        <f>IF(Table2[[#This Row],[Yield]]="",IFERROR(Table2[[#This Row],[Production(Tones)]]/Table2[[#This Row],[Area(hectare)]],""),Table2[[#This Row],[Yield]])</f>
        <v>0.72699999999999998</v>
      </c>
      <c r="T747" s="13">
        <v>25.268000000000001</v>
      </c>
      <c r="U747" s="13">
        <f>IF(Table2[[#This Row],[Avg_Temperature(°C)]]="",IFERROR((Table2[[#This Row],[Max_Temperature(°C)]]+Table2[[#This Row],[Min_Temperature(°C)]])/2,""),Table2[[#This Row],[Avg_Temperature(°C)]])</f>
        <v>25.268000000000001</v>
      </c>
      <c r="V747" s="13">
        <v>35.667999999999999</v>
      </c>
      <c r="W747" s="13">
        <f>IF(Table2[[#This Row],[Max_Temperature(°C)]]="",_xlfn.XLOOKUP(Table2[[#This Row],[State]],'pivot tables'!$T$2:$T$33,'pivot tables'!$V$2:$V$33),Table2[[#This Row],[Max_Temperature(°C)]])</f>
        <v>35.667999999999999</v>
      </c>
      <c r="X747" s="13">
        <v>14.821999999999999</v>
      </c>
      <c r="Y747" s="31">
        <f>IF(Table2[[#This Row],[Min_Temperature(°C)]]="",_xlfn.XLOOKUP(Table2[[#This Row],[State]],'pivot tables'!$T$2:$T$33,'pivot tables'!$W$2:$W$33),Table2[[#This Row],[Min_Temperature(°C)]])</f>
        <v>14.821999999999999</v>
      </c>
    </row>
    <row r="748" spans="1:25" x14ac:dyDescent="0.3">
      <c r="A748" s="5" t="s">
        <v>20</v>
      </c>
      <c r="B748" s="4">
        <v>2011</v>
      </c>
      <c r="C748" s="5" t="s">
        <v>27</v>
      </c>
      <c r="D748" s="5" t="str">
        <f>PROPER(TRIM(Table2[[#This Row],[Season]]))</f>
        <v>Rabi</v>
      </c>
      <c r="E748" s="5" t="str">
        <f>IF(Table2[[#This Row],[Season]]="",_xlfn.XLOOKUP(Table2[[#This Row],[State]],'pivot tables'!$F$3:$F$33,'pivot tables'!$G$3:$G$33),Table2[[#This Row],[Season]])</f>
        <v>Rabi</v>
      </c>
      <c r="F748" s="5" t="s">
        <v>253</v>
      </c>
      <c r="G748" s="16">
        <v>9731150</v>
      </c>
      <c r="H748" s="16">
        <f>IF(Table2[[#This Row],[Area(hectare)]]="",IFERROR(Table2[[#This Row],[Production(Tones)]]/Table2[[#This Row],[Yield blanks]],""),Table2[[#This Row],[Area(hectare)]])</f>
        <v>9731150</v>
      </c>
      <c r="I748" s="16">
        <v>31892480</v>
      </c>
      <c r="J748" s="16">
        <f>IF(Table2[[#This Row],[Production(Tones)]]="",Table2[[#This Row],[Area Blanks]]*Table2[[#This Row],[Yield]],Table2[[#This Row],[Production(Tones)]])</f>
        <v>31892480</v>
      </c>
      <c r="K748" s="13">
        <v>777.4</v>
      </c>
      <c r="L748" s="13">
        <f>IF(Table2[[#This Row],[Annual_Rainfall(mm)]]="",_xlfn.XLOOKUP(Table2[[#This Row],[State]],'pivot tables'!$J$3:$J$32,'pivot tables'!$K$3:$K$32),Table2[[#This Row],[Annual_Rainfall(mm)]])</f>
        <v>777.4</v>
      </c>
      <c r="M748" s="13" t="str">
        <f>Table2[[#This Row],[Crop]]&amp;Table2[[#This Row],[State]]</f>
        <v>WheatUttar Pradesh</v>
      </c>
      <c r="N748" s="13">
        <v>1630162248</v>
      </c>
      <c r="O748" s="13">
        <f>IF(Table2[[#This Row],[Fertilizer(kg)]]="",_xlfn.XLOOKUP(Table2[[#This Row],[crop&amp;state]],'pivot tables'!$O$3:$O$151,'pivot tables'!$P$3:$P$151),Table2[[#This Row],[Fertilizer(kg)]])</f>
        <v>1630162248</v>
      </c>
      <c r="P748" s="13">
        <v>3211279.5</v>
      </c>
      <c r="Q748" s="13">
        <f>IF(Table2[[#This Row],[Pesticide(kg)]]="",_xlfn.XLOOKUP(Table2[[#This Row],[crop&amp;state]],'pivot tables'!$O$3:$O$151,'pivot tables'!$Q$3:$Q$151),Table2[[#This Row],[Pesticide(kg)]])</f>
        <v>3211279.5</v>
      </c>
      <c r="R748" s="13">
        <v>3.2530000000000001</v>
      </c>
      <c r="S748" s="13">
        <f>IF(Table2[[#This Row],[Yield]]="",IFERROR(Table2[[#This Row],[Production(Tones)]]/Table2[[#This Row],[Area(hectare)]],""),Table2[[#This Row],[Yield]])</f>
        <v>3.2530000000000001</v>
      </c>
      <c r="T748" s="13">
        <v>25.268000000000001</v>
      </c>
      <c r="U748" s="13">
        <f>IF(Table2[[#This Row],[Avg_Temperature(°C)]]="",IFERROR((Table2[[#This Row],[Max_Temperature(°C)]]+Table2[[#This Row],[Min_Temperature(°C)]])/2,""),Table2[[#This Row],[Avg_Temperature(°C)]])</f>
        <v>25.268000000000001</v>
      </c>
      <c r="V748" s="13">
        <v>35.667999999999999</v>
      </c>
      <c r="W748" s="13">
        <f>IF(Table2[[#This Row],[Max_Temperature(°C)]]="",_xlfn.XLOOKUP(Table2[[#This Row],[State]],'pivot tables'!$T$2:$T$33,'pivot tables'!$V$2:$V$33),Table2[[#This Row],[Max_Temperature(°C)]])</f>
        <v>35.667999999999999</v>
      </c>
      <c r="X748" s="13">
        <v>14.821999999999999</v>
      </c>
      <c r="Y748" s="31">
        <f>IF(Table2[[#This Row],[Min_Temperature(°C)]]="",_xlfn.XLOOKUP(Table2[[#This Row],[State]],'pivot tables'!$T$2:$T$33,'pivot tables'!$W$2:$W$33),Table2[[#This Row],[Min_Temperature(°C)]])</f>
        <v>14.821999999999999</v>
      </c>
    </row>
    <row r="749" spans="1:25" x14ac:dyDescent="0.3">
      <c r="A749" s="5" t="s">
        <v>22</v>
      </c>
      <c r="B749" s="4">
        <v>2011</v>
      </c>
      <c r="C749" s="5" t="s">
        <v>49</v>
      </c>
      <c r="D749" s="5" t="str">
        <f>PROPER(TRIM(Table2[[#This Row],[Season]]))</f>
        <v>Kharif</v>
      </c>
      <c r="E749" s="5" t="str">
        <f>IF(Table2[[#This Row],[Season]]="",_xlfn.XLOOKUP(Table2[[#This Row],[State]],'pivot tables'!$F$3:$F$33,'pivot tables'!$G$3:$G$33),Table2[[#This Row],[Season]])</f>
        <v>Kharif</v>
      </c>
      <c r="F749" s="5" t="s">
        <v>295</v>
      </c>
      <c r="G749" s="16">
        <v>114511</v>
      </c>
      <c r="H749" s="16">
        <f>IF(Table2[[#This Row],[Area(hectare)]]="",IFERROR(Table2[[#This Row],[Production(Tones)]]/Table2[[#This Row],[Yield blanks]],""),Table2[[#This Row],[Area(hectare)]])</f>
        <v>114511</v>
      </c>
      <c r="I749" s="16">
        <v>160034</v>
      </c>
      <c r="J749" s="16">
        <f>IF(Table2[[#This Row],[Production(Tones)]]="",Table2[[#This Row],[Area Blanks]]*Table2[[#This Row],[Yield]],Table2[[#This Row],[Production(Tones)]])</f>
        <v>160034</v>
      </c>
      <c r="K749" s="13">
        <v>1564.7</v>
      </c>
      <c r="L749" s="13">
        <f>IF(Table2[[#This Row],[Annual_Rainfall(mm)]]="",_xlfn.XLOOKUP(Table2[[#This Row],[State]],'pivot tables'!$J$3:$J$32,'pivot tables'!$K$3:$K$32),Table2[[#This Row],[Annual_Rainfall(mm)]])</f>
        <v>1564.7</v>
      </c>
      <c r="M749" s="13" t="str">
        <f>Table2[[#This Row],[Crop]]&amp;Table2[[#This Row],[State]]</f>
        <v>RagiUttarakhand</v>
      </c>
      <c r="N749" s="13">
        <v>19182882.719999999</v>
      </c>
      <c r="O749" s="13">
        <f>IF(Table2[[#This Row],[Fertilizer(kg)]]="",_xlfn.XLOOKUP(Table2[[#This Row],[crop&amp;state]],'pivot tables'!$O$3:$O$151,'pivot tables'!$P$3:$P$151),Table2[[#This Row],[Fertilizer(kg)]])</f>
        <v>19182882.719999999</v>
      </c>
      <c r="P749" s="13">
        <v>37788.629999999997</v>
      </c>
      <c r="Q749" s="13">
        <f>IF(Table2[[#This Row],[Pesticide(kg)]]="",_xlfn.XLOOKUP(Table2[[#This Row],[crop&amp;state]],'pivot tables'!$O$3:$O$151,'pivot tables'!$Q$3:$Q$151),Table2[[#This Row],[Pesticide(kg)]])</f>
        <v>37788.629999999997</v>
      </c>
      <c r="R749" s="13">
        <v>1.4670000000000001</v>
      </c>
      <c r="S749" s="13">
        <f>IF(Table2[[#This Row],[Yield]]="",IFERROR(Table2[[#This Row],[Production(Tones)]]/Table2[[#This Row],[Area(hectare)]],""),Table2[[#This Row],[Yield]])</f>
        <v>1.4670000000000001</v>
      </c>
      <c r="T749" s="13">
        <v>18.21</v>
      </c>
      <c r="U749" s="13">
        <f>IF(Table2[[#This Row],[Avg_Temperature(°C)]]="",IFERROR((Table2[[#This Row],[Max_Temperature(°C)]]+Table2[[#This Row],[Min_Temperature(°C)]])/2,""),Table2[[#This Row],[Avg_Temperature(°C)]])</f>
        <v>18.21</v>
      </c>
      <c r="V749" s="13">
        <v>27.638000000000002</v>
      </c>
      <c r="W749" s="13">
        <f>IF(Table2[[#This Row],[Max_Temperature(°C)]]="",_xlfn.XLOOKUP(Table2[[#This Row],[State]],'pivot tables'!$T$2:$T$33,'pivot tables'!$V$2:$V$33),Table2[[#This Row],[Max_Temperature(°C)]])</f>
        <v>27.638000000000002</v>
      </c>
      <c r="X749" s="13">
        <v>9.8450000000000006</v>
      </c>
      <c r="Y749" s="31">
        <f>IF(Table2[[#This Row],[Min_Temperature(°C)]]="",_xlfn.XLOOKUP(Table2[[#This Row],[State]],'pivot tables'!$T$2:$T$33,'pivot tables'!$W$2:$W$33),Table2[[#This Row],[Min_Temperature(°C)]])</f>
        <v>9.8450000000000006</v>
      </c>
    </row>
    <row r="750" spans="1:25" x14ac:dyDescent="0.3">
      <c r="A750" s="5" t="s">
        <v>13</v>
      </c>
      <c r="B750" s="4">
        <v>2011</v>
      </c>
      <c r="C750" s="5" t="s">
        <v>49</v>
      </c>
      <c r="D750" s="5" t="str">
        <f>PROPER(TRIM(Table2[[#This Row],[Season]]))</f>
        <v>Kharif</v>
      </c>
      <c r="E750" s="5" t="str">
        <f>IF(Table2[[#This Row],[Season]]="",_xlfn.XLOOKUP(Table2[[#This Row],[State]],'pivot tables'!$F$3:$F$33,'pivot tables'!$G$3:$G$33),Table2[[#This Row],[Season]])</f>
        <v>Kharif</v>
      </c>
      <c r="F750" s="5" t="s">
        <v>295</v>
      </c>
      <c r="G750" s="16">
        <v>261319</v>
      </c>
      <c r="H750" s="16">
        <f>IF(Table2[[#This Row],[Area(hectare)]]="",IFERROR(Table2[[#This Row],[Production(Tones)]]/Table2[[#This Row],[Yield blanks]],""),Table2[[#This Row],[Area(hectare)]])</f>
        <v>261319</v>
      </c>
      <c r="I750" s="16">
        <v>544497</v>
      </c>
      <c r="J750" s="16">
        <f>IF(Table2[[#This Row],[Production(Tones)]]="",Table2[[#This Row],[Area Blanks]]*Table2[[#This Row],[Yield]],Table2[[#This Row],[Production(Tones)]])</f>
        <v>544497</v>
      </c>
      <c r="K750" s="13">
        <v>1564.7</v>
      </c>
      <c r="L750" s="13">
        <f>IF(Table2[[#This Row],[Annual_Rainfall(mm)]]="",_xlfn.XLOOKUP(Table2[[#This Row],[State]],'pivot tables'!$J$3:$J$32,'pivot tables'!$K$3:$K$32),Table2[[#This Row],[Annual_Rainfall(mm)]])</f>
        <v>1564.7</v>
      </c>
      <c r="M750" s="13" t="str">
        <f>Table2[[#This Row],[Crop]]&amp;Table2[[#This Row],[State]]</f>
        <v>RiceUttarakhand</v>
      </c>
      <c r="N750" s="13">
        <v>43776158.880000003</v>
      </c>
      <c r="O750" s="13">
        <f>IF(Table2[[#This Row],[Fertilizer(kg)]]="",_xlfn.XLOOKUP(Table2[[#This Row],[crop&amp;state]],'pivot tables'!$O$3:$O$151,'pivot tables'!$P$3:$P$151),Table2[[#This Row],[Fertilizer(kg)]])</f>
        <v>43776158.880000003</v>
      </c>
      <c r="P750" s="13">
        <v>86235.27</v>
      </c>
      <c r="Q750" s="13">
        <f>IF(Table2[[#This Row],[Pesticide(kg)]]="",_xlfn.XLOOKUP(Table2[[#This Row],[crop&amp;state]],'pivot tables'!$O$3:$O$151,'pivot tables'!$Q$3:$Q$151),Table2[[#This Row],[Pesticide(kg)]])</f>
        <v>86235.27</v>
      </c>
      <c r="R750" s="13">
        <v>1.6850000000000001</v>
      </c>
      <c r="S750" s="13">
        <f>IF(Table2[[#This Row],[Yield]]="",IFERROR(Table2[[#This Row],[Production(Tones)]]/Table2[[#This Row],[Area(hectare)]],""),Table2[[#This Row],[Yield]])</f>
        <v>1.6850000000000001</v>
      </c>
      <c r="T750" s="13">
        <v>18.21</v>
      </c>
      <c r="U750" s="13">
        <f>IF(Table2[[#This Row],[Avg_Temperature(°C)]]="",IFERROR((Table2[[#This Row],[Max_Temperature(°C)]]+Table2[[#This Row],[Min_Temperature(°C)]])/2,""),Table2[[#This Row],[Avg_Temperature(°C)]])</f>
        <v>18.21</v>
      </c>
      <c r="V750" s="13">
        <v>27.638000000000002</v>
      </c>
      <c r="W750" s="13">
        <f>IF(Table2[[#This Row],[Max_Temperature(°C)]]="",_xlfn.XLOOKUP(Table2[[#This Row],[State]],'pivot tables'!$T$2:$T$33,'pivot tables'!$V$2:$V$33),Table2[[#This Row],[Max_Temperature(°C)]])</f>
        <v>27.638000000000002</v>
      </c>
      <c r="X750" s="13">
        <v>9.8450000000000006</v>
      </c>
      <c r="Y750" s="31">
        <f>IF(Table2[[#This Row],[Min_Temperature(°C)]]="",_xlfn.XLOOKUP(Table2[[#This Row],[State]],'pivot tables'!$T$2:$T$33,'pivot tables'!$W$2:$W$33),Table2[[#This Row],[Min_Temperature(°C)]])</f>
        <v>9.8450000000000006</v>
      </c>
    </row>
    <row r="751" spans="1:25" x14ac:dyDescent="0.3">
      <c r="A751" s="5" t="s">
        <v>13</v>
      </c>
      <c r="B751" s="4">
        <v>2011</v>
      </c>
      <c r="C751" s="5" t="s">
        <v>120</v>
      </c>
      <c r="D751" s="5" t="str">
        <f>PROPER(TRIM(Table2[[#This Row],[Season]]))</f>
        <v>Summer</v>
      </c>
      <c r="E751" s="5" t="str">
        <f>IF(Table2[[#This Row],[Season]]="",_xlfn.XLOOKUP(Table2[[#This Row],[State]],'pivot tables'!$F$3:$F$33,'pivot tables'!$G$3:$G$33),Table2[[#This Row],[Season]])</f>
        <v>Summer</v>
      </c>
      <c r="F751" s="5" t="s">
        <v>295</v>
      </c>
      <c r="G751" s="16">
        <v>13680</v>
      </c>
      <c r="H751" s="16">
        <f>IF(Table2[[#This Row],[Area(hectare)]]="",IFERROR(Table2[[#This Row],[Production(Tones)]]/Table2[[#This Row],[Yield blanks]],""),Table2[[#This Row],[Area(hectare)]])</f>
        <v>13680</v>
      </c>
      <c r="I751" s="16">
        <v>45267</v>
      </c>
      <c r="J751" s="16">
        <f>IF(Table2[[#This Row],[Production(Tones)]]="",Table2[[#This Row],[Area Blanks]]*Table2[[#This Row],[Yield]],Table2[[#This Row],[Production(Tones)]])</f>
        <v>45267</v>
      </c>
      <c r="K751" s="13">
        <v>1564.7</v>
      </c>
      <c r="L751" s="13">
        <f>IF(Table2[[#This Row],[Annual_Rainfall(mm)]]="",_xlfn.XLOOKUP(Table2[[#This Row],[State]],'pivot tables'!$J$3:$J$32,'pivot tables'!$K$3:$K$32),Table2[[#This Row],[Annual_Rainfall(mm)]])</f>
        <v>1564.7</v>
      </c>
      <c r="M751" s="13" t="str">
        <f>Table2[[#This Row],[Crop]]&amp;Table2[[#This Row],[State]]</f>
        <v>RiceUttarakhand</v>
      </c>
      <c r="N751" s="13">
        <v>2291673.6</v>
      </c>
      <c r="O751" s="13">
        <f>IF(Table2[[#This Row],[Fertilizer(kg)]]="",_xlfn.XLOOKUP(Table2[[#This Row],[crop&amp;state]],'pivot tables'!$O$3:$O$151,'pivot tables'!$P$3:$P$151),Table2[[#This Row],[Fertilizer(kg)]])</f>
        <v>2291673.6</v>
      </c>
      <c r="P751" s="13">
        <v>4514.3999999999996</v>
      </c>
      <c r="Q751" s="13">
        <f>IF(Table2[[#This Row],[Pesticide(kg)]]="",_xlfn.XLOOKUP(Table2[[#This Row],[crop&amp;state]],'pivot tables'!$O$3:$O$151,'pivot tables'!$Q$3:$Q$151),Table2[[#This Row],[Pesticide(kg)]])</f>
        <v>4514.3999999999996</v>
      </c>
      <c r="R751" s="13">
        <v>3.31</v>
      </c>
      <c r="S751" s="13">
        <f>IF(Table2[[#This Row],[Yield]]="",IFERROR(Table2[[#This Row],[Production(Tones)]]/Table2[[#This Row],[Area(hectare)]],""),Table2[[#This Row],[Yield]])</f>
        <v>3.31</v>
      </c>
      <c r="T751" s="13">
        <v>18.21</v>
      </c>
      <c r="U751" s="13">
        <f>IF(Table2[[#This Row],[Avg_Temperature(°C)]]="",IFERROR((Table2[[#This Row],[Max_Temperature(°C)]]+Table2[[#This Row],[Min_Temperature(°C)]])/2,""),Table2[[#This Row],[Avg_Temperature(°C)]])</f>
        <v>18.21</v>
      </c>
      <c r="V751" s="13">
        <v>27.638000000000002</v>
      </c>
      <c r="W751" s="13">
        <f>IF(Table2[[#This Row],[Max_Temperature(°C)]]="",_xlfn.XLOOKUP(Table2[[#This Row],[State]],'pivot tables'!$T$2:$T$33,'pivot tables'!$V$2:$V$33),Table2[[#This Row],[Max_Temperature(°C)]])</f>
        <v>27.638000000000002</v>
      </c>
      <c r="X751" s="13">
        <v>9.8450000000000006</v>
      </c>
      <c r="Y751" s="31">
        <f>IF(Table2[[#This Row],[Min_Temperature(°C)]]="",_xlfn.XLOOKUP(Table2[[#This Row],[State]],'pivot tables'!$T$2:$T$33,'pivot tables'!$W$2:$W$33),Table2[[#This Row],[Min_Temperature(°C)]])</f>
        <v>9.8450000000000006</v>
      </c>
    </row>
    <row r="752" spans="1:25" x14ac:dyDescent="0.3">
      <c r="A752" s="5" t="s">
        <v>18</v>
      </c>
      <c r="B752" s="4">
        <v>2011</v>
      </c>
      <c r="C752" s="5" t="s">
        <v>705</v>
      </c>
      <c r="D752" s="5" t="str">
        <f>PROPER(TRIM(Table2[[#This Row],[Season]]))</f>
        <v>Whole Year</v>
      </c>
      <c r="E752" s="5" t="str">
        <f>IF(Table2[[#This Row],[Season]]="",_xlfn.XLOOKUP(Table2[[#This Row],[State]],'pivot tables'!$F$3:$F$33,'pivot tables'!$G$3:$G$33),Table2[[#This Row],[Season]])</f>
        <v>Whole Year</v>
      </c>
      <c r="F752" s="5" t="s">
        <v>295</v>
      </c>
      <c r="G752" s="16">
        <v>104210</v>
      </c>
      <c r="H752" s="16">
        <f>IF(Table2[[#This Row],[Area(hectare)]]="",IFERROR(Table2[[#This Row],[Production(Tones)]]/Table2[[#This Row],[Yield blanks]],""),Table2[[#This Row],[Area(hectare)]])</f>
        <v>104210</v>
      </c>
      <c r="I752" s="16">
        <v>6348078</v>
      </c>
      <c r="J752" s="16">
        <f>IF(Table2[[#This Row],[Production(Tones)]]="",Table2[[#This Row],[Area Blanks]]*Table2[[#This Row],[Yield]],Table2[[#This Row],[Production(Tones)]])</f>
        <v>6348078</v>
      </c>
      <c r="K752" s="13">
        <v>1564.7</v>
      </c>
      <c r="L752" s="13">
        <f>IF(Table2[[#This Row],[Annual_Rainfall(mm)]]="",_xlfn.XLOOKUP(Table2[[#This Row],[State]],'pivot tables'!$J$3:$J$32,'pivot tables'!$K$3:$K$32),Table2[[#This Row],[Annual_Rainfall(mm)]])</f>
        <v>1564.7</v>
      </c>
      <c r="M752" s="13" t="str">
        <f>Table2[[#This Row],[Crop]]&amp;Table2[[#This Row],[State]]</f>
        <v>SugarcaneUttarakhand</v>
      </c>
      <c r="N752" s="13"/>
      <c r="O752" s="13">
        <f>IF(Table2[[#This Row],[Fertilizer(kg)]]="",_xlfn.XLOOKUP(Table2[[#This Row],[crop&amp;state]],'pivot tables'!$O$3:$O$151,'pivot tables'!$P$3:$P$151),Table2[[#This Row],[Fertilizer(kg)]])</f>
        <v>15499438.162</v>
      </c>
      <c r="P752" s="13">
        <v>34389.300000000003</v>
      </c>
      <c r="Q752" s="13">
        <f>IF(Table2[[#This Row],[Pesticide(kg)]]="",_xlfn.XLOOKUP(Table2[[#This Row],[crop&amp;state]],'pivot tables'!$O$3:$O$151,'pivot tables'!$Q$3:$Q$151),Table2[[#This Row],[Pesticide(kg)]])</f>
        <v>34389.300000000003</v>
      </c>
      <c r="R752" s="13">
        <v>61.1</v>
      </c>
      <c r="S752" s="13">
        <f>IF(Table2[[#This Row],[Yield]]="",IFERROR(Table2[[#This Row],[Production(Tones)]]/Table2[[#This Row],[Area(hectare)]],""),Table2[[#This Row],[Yield]])</f>
        <v>61.1</v>
      </c>
      <c r="T752" s="13">
        <v>18.21</v>
      </c>
      <c r="U752" s="13">
        <f>IF(Table2[[#This Row],[Avg_Temperature(°C)]]="",IFERROR((Table2[[#This Row],[Max_Temperature(°C)]]+Table2[[#This Row],[Min_Temperature(°C)]])/2,""),Table2[[#This Row],[Avg_Temperature(°C)]])</f>
        <v>18.21</v>
      </c>
      <c r="V752" s="13">
        <v>27.638000000000002</v>
      </c>
      <c r="W752" s="13">
        <f>IF(Table2[[#This Row],[Max_Temperature(°C)]]="",_xlfn.XLOOKUP(Table2[[#This Row],[State]],'pivot tables'!$T$2:$T$33,'pivot tables'!$V$2:$V$33),Table2[[#This Row],[Max_Temperature(°C)]])</f>
        <v>27.638000000000002</v>
      </c>
      <c r="X752" s="13">
        <v>9.8450000000000006</v>
      </c>
      <c r="Y752" s="31">
        <f>IF(Table2[[#This Row],[Min_Temperature(°C)]]="",_xlfn.XLOOKUP(Table2[[#This Row],[State]],'pivot tables'!$T$2:$T$33,'pivot tables'!$W$2:$W$33),Table2[[#This Row],[Min_Temperature(°C)]])</f>
        <v>9.8450000000000006</v>
      </c>
    </row>
    <row r="753" spans="1:25" x14ac:dyDescent="0.3">
      <c r="A753" s="5" t="s">
        <v>31</v>
      </c>
      <c r="B753" s="4">
        <v>2011</v>
      </c>
      <c r="C753" s="5" t="s">
        <v>706</v>
      </c>
      <c r="D753" s="5" t="str">
        <f>PROPER(TRIM(Table2[[#This Row],[Season]]))</f>
        <v/>
      </c>
      <c r="E753" s="5" t="str">
        <f>IF(Table2[[#This Row],[Season]]="",_xlfn.XLOOKUP(Table2[[#This Row],[State]],'pivot tables'!$F$3:$F$33,'pivot tables'!$G$3:$G$33),Table2[[#This Row],[Season]])</f>
        <v>Kharif</v>
      </c>
      <c r="F753" s="5" t="s">
        <v>295</v>
      </c>
      <c r="G753" s="16">
        <v>24</v>
      </c>
      <c r="H753" s="16">
        <f>IF(Table2[[#This Row],[Area(hectare)]]="",IFERROR(Table2[[#This Row],[Production(Tones)]]/Table2[[#This Row],[Yield blanks]],""),Table2[[#This Row],[Area(hectare)]])</f>
        <v>24</v>
      </c>
      <c r="I753" s="16">
        <v>10</v>
      </c>
      <c r="J753" s="16">
        <f>IF(Table2[[#This Row],[Production(Tones)]]="",Table2[[#This Row],[Area Blanks]]*Table2[[#This Row],[Yield]],Table2[[#This Row],[Production(Tones)]])</f>
        <v>10</v>
      </c>
      <c r="K753" s="13">
        <v>1564.7</v>
      </c>
      <c r="L753" s="13">
        <f>IF(Table2[[#This Row],[Annual_Rainfall(mm)]]="",_xlfn.XLOOKUP(Table2[[#This Row],[State]],'pivot tables'!$J$3:$J$32,'pivot tables'!$K$3:$K$32),Table2[[#This Row],[Annual_Rainfall(mm)]])</f>
        <v>1564.7</v>
      </c>
      <c r="M753" s="13" t="str">
        <f>Table2[[#This Row],[Crop]]&amp;Table2[[#This Row],[State]]</f>
        <v>SunflowerUttarakhand</v>
      </c>
      <c r="N753" s="13">
        <v>4020.48</v>
      </c>
      <c r="O753" s="13">
        <f>IF(Table2[[#This Row],[Fertilizer(kg)]]="",_xlfn.XLOOKUP(Table2[[#This Row],[crop&amp;state]],'pivot tables'!$O$3:$O$151,'pivot tables'!$P$3:$P$151),Table2[[#This Row],[Fertilizer(kg)]])</f>
        <v>4020.48</v>
      </c>
      <c r="P753" s="13">
        <v>7.92</v>
      </c>
      <c r="Q753" s="13">
        <f>IF(Table2[[#This Row],[Pesticide(kg)]]="",_xlfn.XLOOKUP(Table2[[#This Row],[crop&amp;state]],'pivot tables'!$O$3:$O$151,'pivot tables'!$Q$3:$Q$151),Table2[[#This Row],[Pesticide(kg)]])</f>
        <v>7.92</v>
      </c>
      <c r="R753" s="13">
        <v>0.38</v>
      </c>
      <c r="S753" s="13">
        <f>IF(Table2[[#This Row],[Yield]]="",IFERROR(Table2[[#This Row],[Production(Tones)]]/Table2[[#This Row],[Area(hectare)]],""),Table2[[#This Row],[Yield]])</f>
        <v>0.38</v>
      </c>
      <c r="T753" s="13">
        <v>18.21</v>
      </c>
      <c r="U753" s="13">
        <f>IF(Table2[[#This Row],[Avg_Temperature(°C)]]="",IFERROR((Table2[[#This Row],[Max_Temperature(°C)]]+Table2[[#This Row],[Min_Temperature(°C)]])/2,""),Table2[[#This Row],[Avg_Temperature(°C)]])</f>
        <v>18.21</v>
      </c>
      <c r="V753" s="13">
        <v>27.638000000000002</v>
      </c>
      <c r="W753" s="13">
        <f>IF(Table2[[#This Row],[Max_Temperature(°C)]]="",_xlfn.XLOOKUP(Table2[[#This Row],[State]],'pivot tables'!$T$2:$T$33,'pivot tables'!$V$2:$V$33),Table2[[#This Row],[Max_Temperature(°C)]])</f>
        <v>27.638000000000002</v>
      </c>
      <c r="X753" s="13">
        <v>9.8450000000000006</v>
      </c>
      <c r="Y753" s="31">
        <f>IF(Table2[[#This Row],[Min_Temperature(°C)]]="",_xlfn.XLOOKUP(Table2[[#This Row],[State]],'pivot tables'!$T$2:$T$33,'pivot tables'!$W$2:$W$33),Table2[[#This Row],[Min_Temperature(°C)]])</f>
        <v>9.8450000000000006</v>
      </c>
    </row>
    <row r="754" spans="1:25" x14ac:dyDescent="0.3">
      <c r="A754" s="5" t="s">
        <v>32</v>
      </c>
      <c r="B754" s="4">
        <v>2011</v>
      </c>
      <c r="C754" s="5" t="s">
        <v>49</v>
      </c>
      <c r="D754" s="5" t="str">
        <f>PROPER(TRIM(Table2[[#This Row],[Season]]))</f>
        <v>Kharif</v>
      </c>
      <c r="E754" s="5" t="str">
        <f>IF(Table2[[#This Row],[Season]]="",_xlfn.XLOOKUP(Table2[[#This Row],[State]],'pivot tables'!$F$3:$F$33,'pivot tables'!$G$3:$G$33),Table2[[#This Row],[Season]])</f>
        <v>Kharif</v>
      </c>
      <c r="F754" s="5" t="s">
        <v>295</v>
      </c>
      <c r="G754" s="16">
        <v>11013</v>
      </c>
      <c r="H754" s="16">
        <f>IF(Table2[[#This Row],[Area(hectare)]]="",IFERROR(Table2[[#This Row],[Production(Tones)]]/Table2[[#This Row],[Yield blanks]],""),Table2[[#This Row],[Area(hectare)]])</f>
        <v>11013</v>
      </c>
      <c r="I754" s="16">
        <v>8941</v>
      </c>
      <c r="J754" s="16">
        <f>IF(Table2[[#This Row],[Production(Tones)]]="",Table2[[#This Row],[Area Blanks]]*Table2[[#This Row],[Yield]],Table2[[#This Row],[Production(Tones)]])</f>
        <v>8941</v>
      </c>
      <c r="K754" s="13">
        <v>1564.7</v>
      </c>
      <c r="L754" s="13">
        <f>IF(Table2[[#This Row],[Annual_Rainfall(mm)]]="",_xlfn.XLOOKUP(Table2[[#This Row],[State]],'pivot tables'!$J$3:$J$32,'pivot tables'!$K$3:$K$32),Table2[[#This Row],[Annual_Rainfall(mm)]])</f>
        <v>1564.7</v>
      </c>
      <c r="M754" s="13" t="str">
        <f>Table2[[#This Row],[Crop]]&amp;Table2[[#This Row],[State]]</f>
        <v>UradUttarakhand</v>
      </c>
      <c r="N754" s="13">
        <v>1844897.76</v>
      </c>
      <c r="O754" s="13">
        <f>IF(Table2[[#This Row],[Fertilizer(kg)]]="",_xlfn.XLOOKUP(Table2[[#This Row],[crop&amp;state]],'pivot tables'!$O$3:$O$151,'pivot tables'!$P$3:$P$151),Table2[[#This Row],[Fertilizer(kg)]])</f>
        <v>1844897.76</v>
      </c>
      <c r="P754" s="13">
        <v>3634.29</v>
      </c>
      <c r="Q754" s="13">
        <f>IF(Table2[[#This Row],[Pesticide(kg)]]="",_xlfn.XLOOKUP(Table2[[#This Row],[crop&amp;state]],'pivot tables'!$O$3:$O$151,'pivot tables'!$Q$3:$Q$151),Table2[[#This Row],[Pesticide(kg)]])</f>
        <v>3634.29</v>
      </c>
      <c r="R754" s="13"/>
      <c r="S754" s="13">
        <f>IF(Table2[[#This Row],[Yield]]="",IFERROR(Table2[[#This Row],[Production(Tones)]]/Table2[[#This Row],[Area(hectare)]],""),Table2[[#This Row],[Yield]])</f>
        <v>0.81185871243076368</v>
      </c>
      <c r="T754" s="13">
        <v>18.21</v>
      </c>
      <c r="U754" s="13">
        <f>IF(Table2[[#This Row],[Avg_Temperature(°C)]]="",IFERROR((Table2[[#This Row],[Max_Temperature(°C)]]+Table2[[#This Row],[Min_Temperature(°C)]])/2,""),Table2[[#This Row],[Avg_Temperature(°C)]])</f>
        <v>18.21</v>
      </c>
      <c r="V754" s="13">
        <v>27.638000000000002</v>
      </c>
      <c r="W754" s="13">
        <f>IF(Table2[[#This Row],[Max_Temperature(°C)]]="",_xlfn.XLOOKUP(Table2[[#This Row],[State]],'pivot tables'!$T$2:$T$33,'pivot tables'!$V$2:$V$33),Table2[[#This Row],[Max_Temperature(°C)]])</f>
        <v>27.638000000000002</v>
      </c>
      <c r="X754" s="13">
        <v>9.8450000000000006</v>
      </c>
      <c r="Y754" s="31">
        <f>IF(Table2[[#This Row],[Min_Temperature(°C)]]="",_xlfn.XLOOKUP(Table2[[#This Row],[State]],'pivot tables'!$T$2:$T$33,'pivot tables'!$W$2:$W$33),Table2[[#This Row],[Min_Temperature(°C)]])</f>
        <v>9.8450000000000006</v>
      </c>
    </row>
    <row r="755" spans="1:25" x14ac:dyDescent="0.3">
      <c r="A755" s="5" t="s">
        <v>32</v>
      </c>
      <c r="B755" s="4">
        <v>2011</v>
      </c>
      <c r="C755" s="5" t="s">
        <v>120</v>
      </c>
      <c r="D755" s="5" t="str">
        <f>PROPER(TRIM(Table2[[#This Row],[Season]]))</f>
        <v>Summer</v>
      </c>
      <c r="E755" s="5" t="str">
        <f>IF(Table2[[#This Row],[Season]]="",_xlfn.XLOOKUP(Table2[[#This Row],[State]],'pivot tables'!$F$3:$F$33,'pivot tables'!$G$3:$G$33),Table2[[#This Row],[Season]])</f>
        <v>Summer</v>
      </c>
      <c r="F755" s="5" t="s">
        <v>295</v>
      </c>
      <c r="G755" s="16">
        <v>77</v>
      </c>
      <c r="H755" s="16">
        <f>IF(Table2[[#This Row],[Area(hectare)]]="",IFERROR(Table2[[#This Row],[Production(Tones)]]/Table2[[#This Row],[Yield blanks]],""),Table2[[#This Row],[Area(hectare)]])</f>
        <v>77</v>
      </c>
      <c r="I755" s="16">
        <v>19</v>
      </c>
      <c r="J755" s="16">
        <f>IF(Table2[[#This Row],[Production(Tones)]]="",Table2[[#This Row],[Area Blanks]]*Table2[[#This Row],[Yield]],Table2[[#This Row],[Production(Tones)]])</f>
        <v>19</v>
      </c>
      <c r="K755" s="13">
        <v>1564.7</v>
      </c>
      <c r="L755" s="13">
        <f>IF(Table2[[#This Row],[Annual_Rainfall(mm)]]="",_xlfn.XLOOKUP(Table2[[#This Row],[State]],'pivot tables'!$J$3:$J$32,'pivot tables'!$K$3:$K$32),Table2[[#This Row],[Annual_Rainfall(mm)]])</f>
        <v>1564.7</v>
      </c>
      <c r="M755" s="13" t="str">
        <f>Table2[[#This Row],[Crop]]&amp;Table2[[#This Row],[State]]</f>
        <v>UradUttarakhand</v>
      </c>
      <c r="N755" s="13">
        <v>12899.04</v>
      </c>
      <c r="O755" s="13">
        <f>IF(Table2[[#This Row],[Fertilizer(kg)]]="",_xlfn.XLOOKUP(Table2[[#This Row],[crop&amp;state]],'pivot tables'!$O$3:$O$151,'pivot tables'!$P$3:$P$151),Table2[[#This Row],[Fertilizer(kg)]])</f>
        <v>12899.04</v>
      </c>
      <c r="P755" s="13">
        <v>25.41</v>
      </c>
      <c r="Q755" s="13">
        <f>IF(Table2[[#This Row],[Pesticide(kg)]]="",_xlfn.XLOOKUP(Table2[[#This Row],[crop&amp;state]],'pivot tables'!$O$3:$O$151,'pivot tables'!$Q$3:$Q$151),Table2[[#This Row],[Pesticide(kg)]])</f>
        <v>25.41</v>
      </c>
      <c r="R755" s="13">
        <v>0.25</v>
      </c>
      <c r="S755" s="13">
        <f>IF(Table2[[#This Row],[Yield]]="",IFERROR(Table2[[#This Row],[Production(Tones)]]/Table2[[#This Row],[Area(hectare)]],""),Table2[[#This Row],[Yield]])</f>
        <v>0.25</v>
      </c>
      <c r="T755" s="13">
        <v>18.21</v>
      </c>
      <c r="U755" s="13">
        <f>IF(Table2[[#This Row],[Avg_Temperature(°C)]]="",IFERROR((Table2[[#This Row],[Max_Temperature(°C)]]+Table2[[#This Row],[Min_Temperature(°C)]])/2,""),Table2[[#This Row],[Avg_Temperature(°C)]])</f>
        <v>18.21</v>
      </c>
      <c r="V755" s="13">
        <v>27.638000000000002</v>
      </c>
      <c r="W755" s="13">
        <f>IF(Table2[[#This Row],[Max_Temperature(°C)]]="",_xlfn.XLOOKUP(Table2[[#This Row],[State]],'pivot tables'!$T$2:$T$33,'pivot tables'!$V$2:$V$33),Table2[[#This Row],[Max_Temperature(°C)]])</f>
        <v>27.638000000000002</v>
      </c>
      <c r="X755" s="13">
        <v>9.8450000000000006</v>
      </c>
      <c r="Y755" s="31">
        <f>IF(Table2[[#This Row],[Min_Temperature(°C)]]="",_xlfn.XLOOKUP(Table2[[#This Row],[State]],'pivot tables'!$T$2:$T$33,'pivot tables'!$W$2:$W$33),Table2[[#This Row],[Min_Temperature(°C)]])</f>
        <v>9.8450000000000006</v>
      </c>
    </row>
    <row r="756" spans="1:25" x14ac:dyDescent="0.3">
      <c r="A756" s="5" t="s">
        <v>20</v>
      </c>
      <c r="B756" s="4">
        <v>2011</v>
      </c>
      <c r="C756" s="5" t="s">
        <v>27</v>
      </c>
      <c r="D756" s="5" t="str">
        <f>PROPER(TRIM(Table2[[#This Row],[Season]]))</f>
        <v>Rabi</v>
      </c>
      <c r="E756" s="5" t="str">
        <f>IF(Table2[[#This Row],[Season]]="",_xlfn.XLOOKUP(Table2[[#This Row],[State]],'pivot tables'!$F$3:$F$33,'pivot tables'!$G$3:$G$33),Table2[[#This Row],[Season]])</f>
        <v>Rabi</v>
      </c>
      <c r="F756" s="5" t="s">
        <v>295</v>
      </c>
      <c r="G756" s="16">
        <v>355549</v>
      </c>
      <c r="H756" s="16">
        <f>IF(Table2[[#This Row],[Area(hectare)]]="",IFERROR(Table2[[#This Row],[Production(Tones)]]/Table2[[#This Row],[Yield blanks]],""),Table2[[#This Row],[Area(hectare)]])</f>
        <v>355549</v>
      </c>
      <c r="I756" s="16">
        <v>864836</v>
      </c>
      <c r="J756" s="16">
        <f>IF(Table2[[#This Row],[Production(Tones)]]="",Table2[[#This Row],[Area Blanks]]*Table2[[#This Row],[Yield]],Table2[[#This Row],[Production(Tones)]])</f>
        <v>864836</v>
      </c>
      <c r="K756" s="13">
        <v>1564.7</v>
      </c>
      <c r="L756" s="13">
        <f>IF(Table2[[#This Row],[Annual_Rainfall(mm)]]="",_xlfn.XLOOKUP(Table2[[#This Row],[State]],'pivot tables'!$J$3:$J$32,'pivot tables'!$K$3:$K$32),Table2[[#This Row],[Annual_Rainfall(mm)]])</f>
        <v>1564.7</v>
      </c>
      <c r="M756" s="13" t="str">
        <f>Table2[[#This Row],[Crop]]&amp;Table2[[#This Row],[State]]</f>
        <v>WheatUttarakhand</v>
      </c>
      <c r="N756" s="13">
        <v>59561568.479999997</v>
      </c>
      <c r="O756" s="13">
        <f>IF(Table2[[#This Row],[Fertilizer(kg)]]="",_xlfn.XLOOKUP(Table2[[#This Row],[crop&amp;state]],'pivot tables'!$O$3:$O$151,'pivot tables'!$P$3:$P$151),Table2[[#This Row],[Fertilizer(kg)]])</f>
        <v>59561568.479999997</v>
      </c>
      <c r="P756" s="13">
        <v>117331.17</v>
      </c>
      <c r="Q756" s="13">
        <f>IF(Table2[[#This Row],[Pesticide(kg)]]="",_xlfn.XLOOKUP(Table2[[#This Row],[crop&amp;state]],'pivot tables'!$O$3:$O$151,'pivot tables'!$Q$3:$Q$151),Table2[[#This Row],[Pesticide(kg)]])</f>
        <v>117331.17</v>
      </c>
      <c r="R756" s="13">
        <v>1.873</v>
      </c>
      <c r="S756" s="13">
        <f>IF(Table2[[#This Row],[Yield]]="",IFERROR(Table2[[#This Row],[Production(Tones)]]/Table2[[#This Row],[Area(hectare)]],""),Table2[[#This Row],[Yield]])</f>
        <v>1.873</v>
      </c>
      <c r="T756" s="13">
        <v>18.21</v>
      </c>
      <c r="U756" s="13">
        <f>IF(Table2[[#This Row],[Avg_Temperature(°C)]]="",IFERROR((Table2[[#This Row],[Max_Temperature(°C)]]+Table2[[#This Row],[Min_Temperature(°C)]])/2,""),Table2[[#This Row],[Avg_Temperature(°C)]])</f>
        <v>18.21</v>
      </c>
      <c r="V756" s="13">
        <v>27.638000000000002</v>
      </c>
      <c r="W756" s="13">
        <f>IF(Table2[[#This Row],[Max_Temperature(°C)]]="",_xlfn.XLOOKUP(Table2[[#This Row],[State]],'pivot tables'!$T$2:$T$33,'pivot tables'!$V$2:$V$33),Table2[[#This Row],[Max_Temperature(°C)]])</f>
        <v>27.638000000000002</v>
      </c>
      <c r="X756" s="13">
        <v>9.8450000000000006</v>
      </c>
      <c r="Y756" s="31">
        <f>IF(Table2[[#This Row],[Min_Temperature(°C)]]="",_xlfn.XLOOKUP(Table2[[#This Row],[State]],'pivot tables'!$T$2:$T$33,'pivot tables'!$W$2:$W$33),Table2[[#This Row],[Min_Temperature(°C)]])</f>
        <v>9.8450000000000006</v>
      </c>
    </row>
    <row r="757" spans="1:25" x14ac:dyDescent="0.3">
      <c r="A757" s="5" t="s">
        <v>22</v>
      </c>
      <c r="B757" s="4">
        <v>2011</v>
      </c>
      <c r="C757" s="5" t="s">
        <v>706</v>
      </c>
      <c r="D757" s="5" t="str">
        <f>PROPER(TRIM(Table2[[#This Row],[Season]]))</f>
        <v/>
      </c>
      <c r="E757" s="5" t="str">
        <f>IF(Table2[[#This Row],[Season]]="",_xlfn.XLOOKUP(Table2[[#This Row],[State]],'pivot tables'!$F$3:$F$33,'pivot tables'!$G$3:$G$33),Table2[[#This Row],[Season]])</f>
        <v>Autumn</v>
      </c>
      <c r="F757" s="5" t="s">
        <v>322</v>
      </c>
      <c r="G757" s="16">
        <v>21550</v>
      </c>
      <c r="H757" s="16">
        <f>IF(Table2[[#This Row],[Area(hectare)]]="",IFERROR(Table2[[#This Row],[Production(Tones)]]/Table2[[#This Row],[Yield blanks]],""),Table2[[#This Row],[Area(hectare)]])</f>
        <v>21550</v>
      </c>
      <c r="I757" s="16">
        <v>20401</v>
      </c>
      <c r="J757" s="16">
        <f>IF(Table2[[#This Row],[Production(Tones)]]="",Table2[[#This Row],[Area Blanks]]*Table2[[#This Row],[Yield]],Table2[[#This Row],[Production(Tones)]])</f>
        <v>20401</v>
      </c>
      <c r="K757" s="13">
        <v>1374.7</v>
      </c>
      <c r="L757" s="13">
        <f>IF(Table2[[#This Row],[Annual_Rainfall(mm)]]="",_xlfn.XLOOKUP(Table2[[#This Row],[State]],'pivot tables'!$J$3:$J$32,'pivot tables'!$K$3:$K$32),Table2[[#This Row],[Annual_Rainfall(mm)]])</f>
        <v>1374.7</v>
      </c>
      <c r="M757" s="13" t="str">
        <f>Table2[[#This Row],[Crop]]&amp;Table2[[#This Row],[State]]</f>
        <v>RagiJharkhand</v>
      </c>
      <c r="N757" s="13">
        <v>3610056</v>
      </c>
      <c r="O757" s="13">
        <f>IF(Table2[[#This Row],[Fertilizer(kg)]]="",_xlfn.XLOOKUP(Table2[[#This Row],[crop&amp;state]],'pivot tables'!$O$3:$O$151,'pivot tables'!$P$3:$P$151),Table2[[#This Row],[Fertilizer(kg)]])</f>
        <v>3610056</v>
      </c>
      <c r="P757" s="13"/>
      <c r="Q757" s="13">
        <f>IF(Table2[[#This Row],[Pesticide(kg)]]="",_xlfn.XLOOKUP(Table2[[#This Row],[crop&amp;state]],'pivot tables'!$O$3:$O$151,'pivot tables'!$Q$3:$Q$151),Table2[[#This Row],[Pesticide(kg)]])</f>
        <v>6522.0100000000011</v>
      </c>
      <c r="R757" s="13">
        <v>0.81299999999999994</v>
      </c>
      <c r="S757" s="13">
        <f>IF(Table2[[#This Row],[Yield]]="",IFERROR(Table2[[#This Row],[Production(Tones)]]/Table2[[#This Row],[Area(hectare)]],""),Table2[[#This Row],[Yield]])</f>
        <v>0.81299999999999994</v>
      </c>
      <c r="T757" s="13">
        <v>23.155000000000001</v>
      </c>
      <c r="U757" s="13">
        <f>IF(Table2[[#This Row],[Avg_Temperature(°C)]]="",IFERROR((Table2[[#This Row],[Max_Temperature(°C)]]+Table2[[#This Row],[Min_Temperature(°C)]])/2,""),Table2[[#This Row],[Avg_Temperature(°C)]])</f>
        <v>23.155000000000001</v>
      </c>
      <c r="V757" s="13">
        <v>33.320999999999998</v>
      </c>
      <c r="W757" s="13">
        <f>IF(Table2[[#This Row],[Max_Temperature(°C)]]="",_xlfn.XLOOKUP(Table2[[#This Row],[State]],'pivot tables'!$T$2:$T$33,'pivot tables'!$V$2:$V$33),Table2[[#This Row],[Max_Temperature(°C)]])</f>
        <v>33.320999999999998</v>
      </c>
      <c r="X757" s="13">
        <v>13.853999999999999</v>
      </c>
      <c r="Y757" s="31">
        <f>IF(Table2[[#This Row],[Min_Temperature(°C)]]="",_xlfn.XLOOKUP(Table2[[#This Row],[State]],'pivot tables'!$T$2:$T$33,'pivot tables'!$W$2:$W$33),Table2[[#This Row],[Min_Temperature(°C)]])</f>
        <v>13.853999999999999</v>
      </c>
    </row>
    <row r="758" spans="1:25" x14ac:dyDescent="0.3">
      <c r="A758" s="5" t="s">
        <v>13</v>
      </c>
      <c r="B758" s="4">
        <v>2011</v>
      </c>
      <c r="C758" s="5" t="s">
        <v>176</v>
      </c>
      <c r="D758" s="5" t="str">
        <f>PROPER(TRIM(Table2[[#This Row],[Season]]))</f>
        <v>Autumn</v>
      </c>
      <c r="E758" s="5" t="str">
        <f>IF(Table2[[#This Row],[Season]]="",_xlfn.XLOOKUP(Table2[[#This Row],[State]],'pivot tables'!$F$3:$F$33,'pivot tables'!$G$3:$G$33),Table2[[#This Row],[Season]])</f>
        <v>Autumn</v>
      </c>
      <c r="F758" s="5" t="s">
        <v>322</v>
      </c>
      <c r="G758" s="16">
        <v>150654</v>
      </c>
      <c r="H758" s="16">
        <f>IF(Table2[[#This Row],[Area(hectare)]]="",IFERROR(Table2[[#This Row],[Production(Tones)]]/Table2[[#This Row],[Yield blanks]],""),Table2[[#This Row],[Area(hectare)]])</f>
        <v>150654</v>
      </c>
      <c r="I758" s="16"/>
      <c r="J758" s="16">
        <f>IF(Table2[[#This Row],[Production(Tones)]]="",Table2[[#This Row],[Area Blanks]]*Table2[[#This Row],[Yield]],Table2[[#This Row],[Production(Tones)]])</f>
        <v>119317.96800000001</v>
      </c>
      <c r="K758" s="13">
        <v>1374.7</v>
      </c>
      <c r="L758" s="13">
        <f>IF(Table2[[#This Row],[Annual_Rainfall(mm)]]="",_xlfn.XLOOKUP(Table2[[#This Row],[State]],'pivot tables'!$J$3:$J$32,'pivot tables'!$K$3:$K$32),Table2[[#This Row],[Annual_Rainfall(mm)]])</f>
        <v>1374.7</v>
      </c>
      <c r="M758" s="13" t="str">
        <f>Table2[[#This Row],[Crop]]&amp;Table2[[#This Row],[State]]</f>
        <v>RiceJharkhand</v>
      </c>
      <c r="N758" s="13">
        <v>25237558.079999998</v>
      </c>
      <c r="O758" s="13">
        <f>IF(Table2[[#This Row],[Fertilizer(kg)]]="",_xlfn.XLOOKUP(Table2[[#This Row],[crop&amp;state]],'pivot tables'!$O$3:$O$151,'pivot tables'!$P$3:$P$151),Table2[[#This Row],[Fertilizer(kg)]])</f>
        <v>25237558.079999998</v>
      </c>
      <c r="P758" s="13">
        <v>49715.82</v>
      </c>
      <c r="Q758" s="13">
        <f>IF(Table2[[#This Row],[Pesticide(kg)]]="",_xlfn.XLOOKUP(Table2[[#This Row],[crop&amp;state]],'pivot tables'!$O$3:$O$151,'pivot tables'!$Q$3:$Q$151),Table2[[#This Row],[Pesticide(kg)]])</f>
        <v>49715.82</v>
      </c>
      <c r="R758" s="13">
        <v>0.79200000000000004</v>
      </c>
      <c r="S758" s="13">
        <f>IF(Table2[[#This Row],[Yield]]="",IFERROR(Table2[[#This Row],[Production(Tones)]]/Table2[[#This Row],[Area(hectare)]],""),Table2[[#This Row],[Yield]])</f>
        <v>0.79200000000000004</v>
      </c>
      <c r="T758" s="13">
        <v>23.155000000000001</v>
      </c>
      <c r="U758" s="13">
        <f>IF(Table2[[#This Row],[Avg_Temperature(°C)]]="",IFERROR((Table2[[#This Row],[Max_Temperature(°C)]]+Table2[[#This Row],[Min_Temperature(°C)]])/2,""),Table2[[#This Row],[Avg_Temperature(°C)]])</f>
        <v>23.155000000000001</v>
      </c>
      <c r="V758" s="13">
        <v>33.320999999999998</v>
      </c>
      <c r="W758" s="13">
        <f>IF(Table2[[#This Row],[Max_Temperature(°C)]]="",_xlfn.XLOOKUP(Table2[[#This Row],[State]],'pivot tables'!$T$2:$T$33,'pivot tables'!$V$2:$V$33),Table2[[#This Row],[Max_Temperature(°C)]])</f>
        <v>33.320999999999998</v>
      </c>
      <c r="X758" s="13">
        <v>13.853999999999999</v>
      </c>
      <c r="Y758" s="31">
        <f>IF(Table2[[#This Row],[Min_Temperature(°C)]]="",_xlfn.XLOOKUP(Table2[[#This Row],[State]],'pivot tables'!$T$2:$T$33,'pivot tables'!$W$2:$W$33),Table2[[#This Row],[Min_Temperature(°C)]])</f>
        <v>13.853999999999999</v>
      </c>
    </row>
    <row r="759" spans="1:25" x14ac:dyDescent="0.3">
      <c r="A759" s="5" t="s">
        <v>13</v>
      </c>
      <c r="B759" s="4">
        <v>2011</v>
      </c>
      <c r="C759" s="5" t="s">
        <v>324</v>
      </c>
      <c r="D759" s="5" t="str">
        <f>PROPER(TRIM(Table2[[#This Row],[Season]]))</f>
        <v>Winter</v>
      </c>
      <c r="E759" s="5" t="str">
        <f>IF(Table2[[#This Row],[Season]]="",_xlfn.XLOOKUP(Table2[[#This Row],[State]],'pivot tables'!$F$3:$F$33,'pivot tables'!$G$3:$G$33),Table2[[#This Row],[Season]])</f>
        <v>Winter</v>
      </c>
      <c r="F759" s="5" t="s">
        <v>322</v>
      </c>
      <c r="G759" s="16">
        <v>832047</v>
      </c>
      <c r="H759" s="16">
        <f>IF(Table2[[#This Row],[Area(hectare)]]="",IFERROR(Table2[[#This Row],[Production(Tones)]]/Table2[[#This Row],[Yield blanks]],""),Table2[[#This Row],[Area(hectare)]])</f>
        <v>832047</v>
      </c>
      <c r="I759" s="16">
        <v>1250312</v>
      </c>
      <c r="J759" s="16">
        <f>IF(Table2[[#This Row],[Production(Tones)]]="",Table2[[#This Row],[Area Blanks]]*Table2[[#This Row],[Yield]],Table2[[#This Row],[Production(Tones)]])</f>
        <v>1250312</v>
      </c>
      <c r="K759" s="13">
        <v>1374.7</v>
      </c>
      <c r="L759" s="13">
        <f>IF(Table2[[#This Row],[Annual_Rainfall(mm)]]="",_xlfn.XLOOKUP(Table2[[#This Row],[State]],'pivot tables'!$J$3:$J$32,'pivot tables'!$K$3:$K$32),Table2[[#This Row],[Annual_Rainfall(mm)]])</f>
        <v>1374.7</v>
      </c>
      <c r="M759" s="13" t="str">
        <f>Table2[[#This Row],[Crop]]&amp;Table2[[#This Row],[State]]</f>
        <v>RiceJharkhand</v>
      </c>
      <c r="N759" s="13">
        <v>139384513.40000001</v>
      </c>
      <c r="O759" s="13">
        <f>IF(Table2[[#This Row],[Fertilizer(kg)]]="",_xlfn.XLOOKUP(Table2[[#This Row],[crop&amp;state]],'pivot tables'!$O$3:$O$151,'pivot tables'!$P$3:$P$151),Table2[[#This Row],[Fertilizer(kg)]])</f>
        <v>139384513.40000001</v>
      </c>
      <c r="P759" s="13">
        <v>274575.51</v>
      </c>
      <c r="Q759" s="13">
        <f>IF(Table2[[#This Row],[Pesticide(kg)]]="",_xlfn.XLOOKUP(Table2[[#This Row],[crop&amp;state]],'pivot tables'!$O$3:$O$151,'pivot tables'!$Q$3:$Q$151),Table2[[#This Row],[Pesticide(kg)]])</f>
        <v>274575.51</v>
      </c>
      <c r="R759" s="13">
        <v>1.554</v>
      </c>
      <c r="S759" s="13">
        <f>IF(Table2[[#This Row],[Yield]]="",IFERROR(Table2[[#This Row],[Production(Tones)]]/Table2[[#This Row],[Area(hectare)]],""),Table2[[#This Row],[Yield]])</f>
        <v>1.554</v>
      </c>
      <c r="T759" s="13">
        <v>23.155000000000001</v>
      </c>
      <c r="U759" s="13">
        <f>IF(Table2[[#This Row],[Avg_Temperature(°C)]]="",IFERROR((Table2[[#This Row],[Max_Temperature(°C)]]+Table2[[#This Row],[Min_Temperature(°C)]])/2,""),Table2[[#This Row],[Avg_Temperature(°C)]])</f>
        <v>23.155000000000001</v>
      </c>
      <c r="V759" s="13">
        <v>33.320999999999998</v>
      </c>
      <c r="W759" s="13">
        <f>IF(Table2[[#This Row],[Max_Temperature(°C)]]="",_xlfn.XLOOKUP(Table2[[#This Row],[State]],'pivot tables'!$T$2:$T$33,'pivot tables'!$V$2:$V$33),Table2[[#This Row],[Max_Temperature(°C)]])</f>
        <v>33.320999999999998</v>
      </c>
      <c r="X759" s="13">
        <v>13.853999999999999</v>
      </c>
      <c r="Y759" s="31">
        <f>IF(Table2[[#This Row],[Min_Temperature(°C)]]="",_xlfn.XLOOKUP(Table2[[#This Row],[State]],'pivot tables'!$T$2:$T$33,'pivot tables'!$W$2:$W$33),Table2[[#This Row],[Min_Temperature(°C)]])</f>
        <v>13.853999999999999</v>
      </c>
    </row>
    <row r="760" spans="1:25" x14ac:dyDescent="0.3">
      <c r="A760" s="5" t="s">
        <v>18</v>
      </c>
      <c r="B760" s="4">
        <v>2011</v>
      </c>
      <c r="C760" s="5" t="s">
        <v>705</v>
      </c>
      <c r="D760" s="5" t="str">
        <f>PROPER(TRIM(Table2[[#This Row],[Season]]))</f>
        <v>Whole Year</v>
      </c>
      <c r="E760" s="5" t="str">
        <f>IF(Table2[[#This Row],[Season]]="",_xlfn.XLOOKUP(Table2[[#This Row],[State]],'pivot tables'!$F$3:$F$33,'pivot tables'!$G$3:$G$33),Table2[[#This Row],[Season]])</f>
        <v>Whole Year</v>
      </c>
      <c r="F760" s="5" t="s">
        <v>322</v>
      </c>
      <c r="G760" s="16">
        <v>766</v>
      </c>
      <c r="H760" s="16">
        <f>IF(Table2[[#This Row],[Area(hectare)]]="",IFERROR(Table2[[#This Row],[Production(Tones)]]/Table2[[#This Row],[Yield blanks]],""),Table2[[#This Row],[Area(hectare)]])</f>
        <v>766</v>
      </c>
      <c r="I760" s="16">
        <v>27049</v>
      </c>
      <c r="J760" s="16">
        <f>IF(Table2[[#This Row],[Production(Tones)]]="",Table2[[#This Row],[Area Blanks]]*Table2[[#This Row],[Yield]],Table2[[#This Row],[Production(Tones)]])</f>
        <v>27049</v>
      </c>
      <c r="K760" s="13">
        <v>1374.7</v>
      </c>
      <c r="L760" s="13">
        <f>IF(Table2[[#This Row],[Annual_Rainfall(mm)]]="",_xlfn.XLOOKUP(Table2[[#This Row],[State]],'pivot tables'!$J$3:$J$32,'pivot tables'!$K$3:$K$32),Table2[[#This Row],[Annual_Rainfall(mm)]])</f>
        <v>1374.7</v>
      </c>
      <c r="M760" s="13" t="str">
        <f>Table2[[#This Row],[Crop]]&amp;Table2[[#This Row],[State]]</f>
        <v>SugarcaneJharkhand</v>
      </c>
      <c r="N760" s="13">
        <v>128320.32000000001</v>
      </c>
      <c r="O760" s="13">
        <f>IF(Table2[[#This Row],[Fertilizer(kg)]]="",_xlfn.XLOOKUP(Table2[[#This Row],[crop&amp;state]],'pivot tables'!$O$3:$O$151,'pivot tables'!$P$3:$P$151),Table2[[#This Row],[Fertilizer(kg)]])</f>
        <v>128320.32000000001</v>
      </c>
      <c r="P760" s="13">
        <v>252.78</v>
      </c>
      <c r="Q760" s="13">
        <f>IF(Table2[[#This Row],[Pesticide(kg)]]="",_xlfn.XLOOKUP(Table2[[#This Row],[crop&amp;state]],'pivot tables'!$O$3:$O$151,'pivot tables'!$Q$3:$Q$151),Table2[[#This Row],[Pesticide(kg)]])</f>
        <v>252.78</v>
      </c>
      <c r="R760" s="13">
        <v>33.588999999999999</v>
      </c>
      <c r="S760" s="13">
        <f>IF(Table2[[#This Row],[Yield]]="",IFERROR(Table2[[#This Row],[Production(Tones)]]/Table2[[#This Row],[Area(hectare)]],""),Table2[[#This Row],[Yield]])</f>
        <v>33.588999999999999</v>
      </c>
      <c r="T760" s="13">
        <v>23.155000000000001</v>
      </c>
      <c r="U760" s="13">
        <f>IF(Table2[[#This Row],[Avg_Temperature(°C)]]="",IFERROR((Table2[[#This Row],[Max_Temperature(°C)]]+Table2[[#This Row],[Min_Temperature(°C)]])/2,""),Table2[[#This Row],[Avg_Temperature(°C)]])</f>
        <v>23.155000000000001</v>
      </c>
      <c r="V760" s="13">
        <v>33.320999999999998</v>
      </c>
      <c r="W760" s="13">
        <f>IF(Table2[[#This Row],[Max_Temperature(°C)]]="",_xlfn.XLOOKUP(Table2[[#This Row],[State]],'pivot tables'!$T$2:$T$33,'pivot tables'!$V$2:$V$33),Table2[[#This Row],[Max_Temperature(°C)]])</f>
        <v>33.320999999999998</v>
      </c>
      <c r="X760" s="13">
        <v>13.853999999999999</v>
      </c>
      <c r="Y760" s="31">
        <f>IF(Table2[[#This Row],[Min_Temperature(°C)]]="",_xlfn.XLOOKUP(Table2[[#This Row],[State]],'pivot tables'!$T$2:$T$33,'pivot tables'!$W$2:$W$33),Table2[[#This Row],[Min_Temperature(°C)]])</f>
        <v>13.853999999999999</v>
      </c>
    </row>
    <row r="761" spans="1:25" x14ac:dyDescent="0.3">
      <c r="A761" s="5" t="s">
        <v>20</v>
      </c>
      <c r="B761" s="4">
        <v>2011</v>
      </c>
      <c r="C761" s="5" t="s">
        <v>27</v>
      </c>
      <c r="D761" s="5" t="str">
        <f>PROPER(TRIM(Table2[[#This Row],[Season]]))</f>
        <v>Rabi</v>
      </c>
      <c r="E761" s="5" t="str">
        <f>IF(Table2[[#This Row],[Season]]="",_xlfn.XLOOKUP(Table2[[#This Row],[State]],'pivot tables'!$F$3:$F$33,'pivot tables'!$G$3:$G$33),Table2[[#This Row],[Season]])</f>
        <v>Rabi</v>
      </c>
      <c r="F761" s="5" t="s">
        <v>322</v>
      </c>
      <c r="G761" s="16">
        <v>47933</v>
      </c>
      <c r="H761" s="16">
        <f>IF(Table2[[#This Row],[Area(hectare)]]="",IFERROR(Table2[[#This Row],[Production(Tones)]]/Table2[[#This Row],[Yield blanks]],""),Table2[[#This Row],[Area(hectare)]])</f>
        <v>47933</v>
      </c>
      <c r="I761" s="16">
        <v>73657</v>
      </c>
      <c r="J761" s="16">
        <f>IF(Table2[[#This Row],[Production(Tones)]]="",Table2[[#This Row],[Area Blanks]]*Table2[[#This Row],[Yield]],Table2[[#This Row],[Production(Tones)]])</f>
        <v>73657</v>
      </c>
      <c r="K761" s="13">
        <v>1374.7</v>
      </c>
      <c r="L761" s="13">
        <f>IF(Table2[[#This Row],[Annual_Rainfall(mm)]]="",_xlfn.XLOOKUP(Table2[[#This Row],[State]],'pivot tables'!$J$3:$J$32,'pivot tables'!$K$3:$K$32),Table2[[#This Row],[Annual_Rainfall(mm)]])</f>
        <v>1374.7</v>
      </c>
      <c r="M761" s="13" t="str">
        <f>Table2[[#This Row],[Crop]]&amp;Table2[[#This Row],[State]]</f>
        <v>WheatJharkhand</v>
      </c>
      <c r="N761" s="13">
        <v>8029736.1600000001</v>
      </c>
      <c r="O761" s="13">
        <f>IF(Table2[[#This Row],[Fertilizer(kg)]]="",_xlfn.XLOOKUP(Table2[[#This Row],[crop&amp;state]],'pivot tables'!$O$3:$O$151,'pivot tables'!$P$3:$P$151),Table2[[#This Row],[Fertilizer(kg)]])</f>
        <v>8029736.1600000001</v>
      </c>
      <c r="P761" s="13">
        <v>15817.89</v>
      </c>
      <c r="Q761" s="13">
        <f>IF(Table2[[#This Row],[Pesticide(kg)]]="",_xlfn.XLOOKUP(Table2[[#This Row],[crop&amp;state]],'pivot tables'!$O$3:$O$151,'pivot tables'!$Q$3:$Q$151),Table2[[#This Row],[Pesticide(kg)]])</f>
        <v>15817.89</v>
      </c>
      <c r="R761" s="13">
        <v>1.4870000000000001</v>
      </c>
      <c r="S761" s="13">
        <f>IF(Table2[[#This Row],[Yield]]="",IFERROR(Table2[[#This Row],[Production(Tones)]]/Table2[[#This Row],[Area(hectare)]],""),Table2[[#This Row],[Yield]])</f>
        <v>1.4870000000000001</v>
      </c>
      <c r="T761" s="13">
        <v>23.155000000000001</v>
      </c>
      <c r="U761" s="13">
        <f>IF(Table2[[#This Row],[Avg_Temperature(°C)]]="",IFERROR((Table2[[#This Row],[Max_Temperature(°C)]]+Table2[[#This Row],[Min_Temperature(°C)]])/2,""),Table2[[#This Row],[Avg_Temperature(°C)]])</f>
        <v>23.155000000000001</v>
      </c>
      <c r="V761" s="13">
        <v>33.320999999999998</v>
      </c>
      <c r="W761" s="13">
        <f>IF(Table2[[#This Row],[Max_Temperature(°C)]]="",_xlfn.XLOOKUP(Table2[[#This Row],[State]],'pivot tables'!$T$2:$T$33,'pivot tables'!$V$2:$V$33),Table2[[#This Row],[Max_Temperature(°C)]])</f>
        <v>33.320999999999998</v>
      </c>
      <c r="X761" s="13">
        <v>13.853999999999999</v>
      </c>
      <c r="Y761" s="31">
        <f>IF(Table2[[#This Row],[Min_Temperature(°C)]]="",_xlfn.XLOOKUP(Table2[[#This Row],[State]],'pivot tables'!$T$2:$T$33,'pivot tables'!$W$2:$W$33),Table2[[#This Row],[Min_Temperature(°C)]])</f>
        <v>13.853999999999999</v>
      </c>
    </row>
    <row r="762" spans="1:25" x14ac:dyDescent="0.3">
      <c r="A762" s="5" t="s">
        <v>22</v>
      </c>
      <c r="B762" s="4">
        <v>2011</v>
      </c>
      <c r="C762" s="5" t="s">
        <v>176</v>
      </c>
      <c r="D762" s="5" t="str">
        <f>PROPER(TRIM(Table2[[#This Row],[Season]]))</f>
        <v>Autumn</v>
      </c>
      <c r="E762" s="5" t="str">
        <f>IF(Table2[[#This Row],[Season]]="",_xlfn.XLOOKUP(Table2[[#This Row],[State]],'pivot tables'!$F$3:$F$33,'pivot tables'!$G$3:$G$33),Table2[[#This Row],[Season]])</f>
        <v>Autumn</v>
      </c>
      <c r="F762" s="5" t="s">
        <v>28</v>
      </c>
      <c r="G762" s="16">
        <v>8423</v>
      </c>
      <c r="H762" s="16">
        <f>IF(Table2[[#This Row],[Area(hectare)]]="",IFERROR(Table2[[#This Row],[Production(Tones)]]/Table2[[#This Row],[Yield blanks]],""),Table2[[#This Row],[Area(hectare)]])</f>
        <v>8423</v>
      </c>
      <c r="I762" s="16">
        <v>8242</v>
      </c>
      <c r="J762" s="16">
        <f>IF(Table2[[#This Row],[Production(Tones)]]="",Table2[[#This Row],[Area Blanks]]*Table2[[#This Row],[Yield]],Table2[[#This Row],[Production(Tones)]])</f>
        <v>8242</v>
      </c>
      <c r="K762" s="13">
        <v>1686.5</v>
      </c>
      <c r="L762" s="13">
        <f>IF(Table2[[#This Row],[Annual_Rainfall(mm)]]="",_xlfn.XLOOKUP(Table2[[#This Row],[State]],'pivot tables'!$J$3:$J$32,'pivot tables'!$K$3:$K$32),Table2[[#This Row],[Annual_Rainfall(mm)]])</f>
        <v>1686.5</v>
      </c>
      <c r="M762" s="13" t="str">
        <f>Table2[[#This Row],[Crop]]&amp;Table2[[#This Row],[State]]</f>
        <v>RagiWest Bengal</v>
      </c>
      <c r="N762" s="13">
        <v>1411020.96</v>
      </c>
      <c r="O762" s="13">
        <f>IF(Table2[[#This Row],[Fertilizer(kg)]]="",_xlfn.XLOOKUP(Table2[[#This Row],[crop&amp;state]],'pivot tables'!$O$3:$O$151,'pivot tables'!$P$3:$P$151),Table2[[#This Row],[Fertilizer(kg)]])</f>
        <v>1411020.96</v>
      </c>
      <c r="P762" s="13">
        <v>2779.59</v>
      </c>
      <c r="Q762" s="13">
        <f>IF(Table2[[#This Row],[Pesticide(kg)]]="",_xlfn.XLOOKUP(Table2[[#This Row],[crop&amp;state]],'pivot tables'!$O$3:$O$151,'pivot tables'!$Q$3:$Q$151),Table2[[#This Row],[Pesticide(kg)]])</f>
        <v>2779.59</v>
      </c>
      <c r="R762" s="13">
        <v>0.70799999999999996</v>
      </c>
      <c r="S762" s="13">
        <f>IF(Table2[[#This Row],[Yield]]="",IFERROR(Table2[[#This Row],[Production(Tones)]]/Table2[[#This Row],[Area(hectare)]],""),Table2[[#This Row],[Yield]])</f>
        <v>0.70799999999999996</v>
      </c>
      <c r="T762" s="13">
        <v>25.545000000000002</v>
      </c>
      <c r="U762" s="13">
        <f>IF(Table2[[#This Row],[Avg_Temperature(°C)]]="",IFERROR((Table2[[#This Row],[Max_Temperature(°C)]]+Table2[[#This Row],[Min_Temperature(°C)]])/2,""),Table2[[#This Row],[Avg_Temperature(°C)]])</f>
        <v>25.545000000000002</v>
      </c>
      <c r="V762" s="13">
        <v>35.011000000000003</v>
      </c>
      <c r="W762" s="13">
        <f>IF(Table2[[#This Row],[Max_Temperature(°C)]]="",_xlfn.XLOOKUP(Table2[[#This Row],[State]],'pivot tables'!$T$2:$T$33,'pivot tables'!$V$2:$V$33),Table2[[#This Row],[Max_Temperature(°C)]])</f>
        <v>35.011000000000003</v>
      </c>
      <c r="X762" s="13">
        <v>16.364000000000001</v>
      </c>
      <c r="Y762" s="31">
        <f>IF(Table2[[#This Row],[Min_Temperature(°C)]]="",_xlfn.XLOOKUP(Table2[[#This Row],[State]],'pivot tables'!$T$2:$T$33,'pivot tables'!$W$2:$W$33),Table2[[#This Row],[Min_Temperature(°C)]])</f>
        <v>16.364000000000001</v>
      </c>
    </row>
    <row r="763" spans="1:25" x14ac:dyDescent="0.3">
      <c r="A763" s="5" t="s">
        <v>13</v>
      </c>
      <c r="B763" s="4">
        <v>2011</v>
      </c>
      <c r="C763" s="5" t="s">
        <v>176</v>
      </c>
      <c r="D763" s="5" t="str">
        <f>PROPER(TRIM(Table2[[#This Row],[Season]]))</f>
        <v>Autumn</v>
      </c>
      <c r="E763" s="5" t="str">
        <f>IF(Table2[[#This Row],[Season]]="",_xlfn.XLOOKUP(Table2[[#This Row],[State]],'pivot tables'!$F$3:$F$33,'pivot tables'!$G$3:$G$33),Table2[[#This Row],[Season]])</f>
        <v>Autumn</v>
      </c>
      <c r="F763" s="5" t="s">
        <v>28</v>
      </c>
      <c r="G763" s="16">
        <v>212971</v>
      </c>
      <c r="H763" s="16">
        <f>IF(Table2[[#This Row],[Area(hectare)]]="",IFERROR(Table2[[#This Row],[Production(Tones)]]/Table2[[#This Row],[Yield blanks]],""),Table2[[#This Row],[Area(hectare)]])</f>
        <v>212971</v>
      </c>
      <c r="I763" s="16">
        <v>471282</v>
      </c>
      <c r="J763" s="16">
        <f>IF(Table2[[#This Row],[Production(Tones)]]="",Table2[[#This Row],[Area Blanks]]*Table2[[#This Row],[Yield]],Table2[[#This Row],[Production(Tones)]])</f>
        <v>471282</v>
      </c>
      <c r="K763" s="13">
        <v>1686.5</v>
      </c>
      <c r="L763" s="13">
        <f>IF(Table2[[#This Row],[Annual_Rainfall(mm)]]="",_xlfn.XLOOKUP(Table2[[#This Row],[State]],'pivot tables'!$J$3:$J$32,'pivot tables'!$K$3:$K$32),Table2[[#This Row],[Annual_Rainfall(mm)]])</f>
        <v>1686.5</v>
      </c>
      <c r="M763" s="13" t="str">
        <f>Table2[[#This Row],[Crop]]&amp;Table2[[#This Row],[State]]</f>
        <v>RiceWest Bengal</v>
      </c>
      <c r="N763" s="13">
        <v>35676901.920000002</v>
      </c>
      <c r="O763" s="13">
        <f>IF(Table2[[#This Row],[Fertilizer(kg)]]="",_xlfn.XLOOKUP(Table2[[#This Row],[crop&amp;state]],'pivot tables'!$O$3:$O$151,'pivot tables'!$P$3:$P$151),Table2[[#This Row],[Fertilizer(kg)]])</f>
        <v>35676901.920000002</v>
      </c>
      <c r="P763" s="13">
        <v>70280.429999999993</v>
      </c>
      <c r="Q763" s="13">
        <f>IF(Table2[[#This Row],[Pesticide(kg)]]="",_xlfn.XLOOKUP(Table2[[#This Row],[crop&amp;state]],'pivot tables'!$O$3:$O$151,'pivot tables'!$Q$3:$Q$151),Table2[[#This Row],[Pesticide(kg)]])</f>
        <v>70280.429999999993</v>
      </c>
      <c r="R763" s="13">
        <v>2.0720000000000001</v>
      </c>
      <c r="S763" s="13">
        <f>IF(Table2[[#This Row],[Yield]]="",IFERROR(Table2[[#This Row],[Production(Tones)]]/Table2[[#This Row],[Area(hectare)]],""),Table2[[#This Row],[Yield]])</f>
        <v>2.0720000000000001</v>
      </c>
      <c r="T763" s="13">
        <v>25.545000000000002</v>
      </c>
      <c r="U763" s="13">
        <f>IF(Table2[[#This Row],[Avg_Temperature(°C)]]="",IFERROR((Table2[[#This Row],[Max_Temperature(°C)]]+Table2[[#This Row],[Min_Temperature(°C)]])/2,""),Table2[[#This Row],[Avg_Temperature(°C)]])</f>
        <v>25.545000000000002</v>
      </c>
      <c r="V763" s="13">
        <v>35.011000000000003</v>
      </c>
      <c r="W763" s="13">
        <f>IF(Table2[[#This Row],[Max_Temperature(°C)]]="",_xlfn.XLOOKUP(Table2[[#This Row],[State]],'pivot tables'!$T$2:$T$33,'pivot tables'!$V$2:$V$33),Table2[[#This Row],[Max_Temperature(°C)]])</f>
        <v>35.011000000000003</v>
      </c>
      <c r="X763" s="13">
        <v>16.364000000000001</v>
      </c>
      <c r="Y763" s="31">
        <f>IF(Table2[[#This Row],[Min_Temperature(°C)]]="",_xlfn.XLOOKUP(Table2[[#This Row],[State]],'pivot tables'!$T$2:$T$33,'pivot tables'!$W$2:$W$33),Table2[[#This Row],[Min_Temperature(°C)]])</f>
        <v>16.364000000000001</v>
      </c>
    </row>
    <row r="764" spans="1:25" x14ac:dyDescent="0.3">
      <c r="A764" s="5" t="s">
        <v>13</v>
      </c>
      <c r="B764" s="4">
        <v>2011</v>
      </c>
      <c r="C764" s="5" t="s">
        <v>120</v>
      </c>
      <c r="D764" s="5" t="str">
        <f>PROPER(TRIM(Table2[[#This Row],[Season]]))</f>
        <v>Summer</v>
      </c>
      <c r="E764" s="5" t="str">
        <f>IF(Table2[[#This Row],[Season]]="",_xlfn.XLOOKUP(Table2[[#This Row],[State]],'pivot tables'!$F$3:$F$33,'pivot tables'!$G$3:$G$33),Table2[[#This Row],[Season]])</f>
        <v>Summer</v>
      </c>
      <c r="F764" s="5" t="s">
        <v>28</v>
      </c>
      <c r="G764" s="16">
        <v>1221076</v>
      </c>
      <c r="H764" s="16">
        <f>IF(Table2[[#This Row],[Area(hectare)]]="",IFERROR(Table2[[#This Row],[Production(Tones)]]/Table2[[#This Row],[Yield blanks]],""),Table2[[#This Row],[Area(hectare)]])</f>
        <v>1221076</v>
      </c>
      <c r="I764" s="16">
        <v>3875100</v>
      </c>
      <c r="J764" s="16">
        <f>IF(Table2[[#This Row],[Production(Tones)]]="",Table2[[#This Row],[Area Blanks]]*Table2[[#This Row],[Yield]],Table2[[#This Row],[Production(Tones)]])</f>
        <v>3875100</v>
      </c>
      <c r="K764" s="13">
        <v>1686.5</v>
      </c>
      <c r="L764" s="13">
        <f>IF(Table2[[#This Row],[Annual_Rainfall(mm)]]="",_xlfn.XLOOKUP(Table2[[#This Row],[State]],'pivot tables'!$J$3:$J$32,'pivot tables'!$K$3:$K$32),Table2[[#This Row],[Annual_Rainfall(mm)]])</f>
        <v>1686.5</v>
      </c>
      <c r="M764" s="13" t="str">
        <f>Table2[[#This Row],[Crop]]&amp;Table2[[#This Row],[State]]</f>
        <v>RiceWest Bengal</v>
      </c>
      <c r="N764" s="13">
        <v>204554651.5</v>
      </c>
      <c r="O764" s="13">
        <f>IF(Table2[[#This Row],[Fertilizer(kg)]]="",_xlfn.XLOOKUP(Table2[[#This Row],[crop&amp;state]],'pivot tables'!$O$3:$O$151,'pivot tables'!$P$3:$P$151),Table2[[#This Row],[Fertilizer(kg)]])</f>
        <v>204554651.5</v>
      </c>
      <c r="P764" s="13">
        <v>402955.08</v>
      </c>
      <c r="Q764" s="13">
        <f>IF(Table2[[#This Row],[Pesticide(kg)]]="",_xlfn.XLOOKUP(Table2[[#This Row],[crop&amp;state]],'pivot tables'!$O$3:$O$151,'pivot tables'!$Q$3:$Q$151),Table2[[#This Row],[Pesticide(kg)]])</f>
        <v>402955.08</v>
      </c>
      <c r="R764" s="13">
        <v>3.0350000000000001</v>
      </c>
      <c r="S764" s="13">
        <f>IF(Table2[[#This Row],[Yield]]="",IFERROR(Table2[[#This Row],[Production(Tones)]]/Table2[[#This Row],[Area(hectare)]],""),Table2[[#This Row],[Yield]])</f>
        <v>3.0350000000000001</v>
      </c>
      <c r="T764" s="13">
        <v>25.545000000000002</v>
      </c>
      <c r="U764" s="13">
        <f>IF(Table2[[#This Row],[Avg_Temperature(°C)]]="",IFERROR((Table2[[#This Row],[Max_Temperature(°C)]]+Table2[[#This Row],[Min_Temperature(°C)]])/2,""),Table2[[#This Row],[Avg_Temperature(°C)]])</f>
        <v>25.545000000000002</v>
      </c>
      <c r="V764" s="13">
        <v>35.011000000000003</v>
      </c>
      <c r="W764" s="13">
        <f>IF(Table2[[#This Row],[Max_Temperature(°C)]]="",_xlfn.XLOOKUP(Table2[[#This Row],[State]],'pivot tables'!$T$2:$T$33,'pivot tables'!$V$2:$V$33),Table2[[#This Row],[Max_Temperature(°C)]])</f>
        <v>35.011000000000003</v>
      </c>
      <c r="X764" s="13">
        <v>16.364000000000001</v>
      </c>
      <c r="Y764" s="31">
        <f>IF(Table2[[#This Row],[Min_Temperature(°C)]]="",_xlfn.XLOOKUP(Table2[[#This Row],[State]],'pivot tables'!$T$2:$T$33,'pivot tables'!$W$2:$W$33),Table2[[#This Row],[Min_Temperature(°C)]])</f>
        <v>16.364000000000001</v>
      </c>
    </row>
    <row r="765" spans="1:25" x14ac:dyDescent="0.3">
      <c r="A765" s="5" t="s">
        <v>13</v>
      </c>
      <c r="B765" s="4">
        <v>2011</v>
      </c>
      <c r="C765" s="5" t="s">
        <v>324</v>
      </c>
      <c r="D765" s="5" t="str">
        <f>PROPER(TRIM(Table2[[#This Row],[Season]]))</f>
        <v>Winter</v>
      </c>
      <c r="E765" s="5" t="str">
        <f>IF(Table2[[#This Row],[Season]]="",_xlfn.XLOOKUP(Table2[[#This Row],[State]],'pivot tables'!$F$3:$F$33,'pivot tables'!$G$3:$G$33),Table2[[#This Row],[Season]])</f>
        <v>Winter</v>
      </c>
      <c r="F765" s="5" t="s">
        <v>28</v>
      </c>
      <c r="G765" s="16">
        <v>3999653</v>
      </c>
      <c r="H765" s="16">
        <f>IF(Table2[[#This Row],[Area(hectare)]]="",IFERROR(Table2[[#This Row],[Production(Tones)]]/Table2[[#This Row],[Yield blanks]],""),Table2[[#This Row],[Area(hectare)]])</f>
        <v>3999653</v>
      </c>
      <c r="I765" s="16">
        <v>10259384</v>
      </c>
      <c r="J765" s="16">
        <f>IF(Table2[[#This Row],[Production(Tones)]]="",Table2[[#This Row],[Area Blanks]]*Table2[[#This Row],[Yield]],Table2[[#This Row],[Production(Tones)]])</f>
        <v>10259384</v>
      </c>
      <c r="K765" s="13">
        <v>1686.5</v>
      </c>
      <c r="L765" s="13">
        <f>IF(Table2[[#This Row],[Annual_Rainfall(mm)]]="",_xlfn.XLOOKUP(Table2[[#This Row],[State]],'pivot tables'!$J$3:$J$32,'pivot tables'!$K$3:$K$32),Table2[[#This Row],[Annual_Rainfall(mm)]])</f>
        <v>1686.5</v>
      </c>
      <c r="M765" s="13" t="str">
        <f>Table2[[#This Row],[Crop]]&amp;Table2[[#This Row],[State]]</f>
        <v>RiceWest Bengal</v>
      </c>
      <c r="N765" s="13">
        <v>670021870.60000002</v>
      </c>
      <c r="O765" s="13">
        <f>IF(Table2[[#This Row],[Fertilizer(kg)]]="",_xlfn.XLOOKUP(Table2[[#This Row],[crop&amp;state]],'pivot tables'!$O$3:$O$151,'pivot tables'!$P$3:$P$151),Table2[[#This Row],[Fertilizer(kg)]])</f>
        <v>670021870.60000002</v>
      </c>
      <c r="P765" s="13">
        <v>1319885.49</v>
      </c>
      <c r="Q765" s="13">
        <f>IF(Table2[[#This Row],[Pesticide(kg)]]="",_xlfn.XLOOKUP(Table2[[#This Row],[crop&amp;state]],'pivot tables'!$O$3:$O$151,'pivot tables'!$Q$3:$Q$151),Table2[[#This Row],[Pesticide(kg)]])</f>
        <v>1319885.49</v>
      </c>
      <c r="R765" s="13">
        <v>2.476</v>
      </c>
      <c r="S765" s="13">
        <f>IF(Table2[[#This Row],[Yield]]="",IFERROR(Table2[[#This Row],[Production(Tones)]]/Table2[[#This Row],[Area(hectare)]],""),Table2[[#This Row],[Yield]])</f>
        <v>2.476</v>
      </c>
      <c r="T765" s="13">
        <v>25.545000000000002</v>
      </c>
      <c r="U765" s="13">
        <f>IF(Table2[[#This Row],[Avg_Temperature(°C)]]="",IFERROR((Table2[[#This Row],[Max_Temperature(°C)]]+Table2[[#This Row],[Min_Temperature(°C)]])/2,""),Table2[[#This Row],[Avg_Temperature(°C)]])</f>
        <v>25.545000000000002</v>
      </c>
      <c r="V765" s="13">
        <v>35.011000000000003</v>
      </c>
      <c r="W765" s="13">
        <f>IF(Table2[[#This Row],[Max_Temperature(°C)]]="",_xlfn.XLOOKUP(Table2[[#This Row],[State]],'pivot tables'!$T$2:$T$33,'pivot tables'!$V$2:$V$33),Table2[[#This Row],[Max_Temperature(°C)]])</f>
        <v>35.011000000000003</v>
      </c>
      <c r="X765" s="13">
        <v>16.364000000000001</v>
      </c>
      <c r="Y765" s="31">
        <f>IF(Table2[[#This Row],[Min_Temperature(°C)]]="",_xlfn.XLOOKUP(Table2[[#This Row],[State]],'pivot tables'!$T$2:$T$33,'pivot tables'!$W$2:$W$33),Table2[[#This Row],[Min_Temperature(°C)]])</f>
        <v>16.364000000000001</v>
      </c>
    </row>
    <row r="766" spans="1:25" x14ac:dyDescent="0.3">
      <c r="A766" s="5" t="s">
        <v>18</v>
      </c>
      <c r="B766" s="4">
        <v>2011</v>
      </c>
      <c r="C766" s="5" t="s">
        <v>705</v>
      </c>
      <c r="D766" s="5" t="str">
        <f>PROPER(TRIM(Table2[[#This Row],[Season]]))</f>
        <v>Whole Year</v>
      </c>
      <c r="E766" s="5" t="str">
        <f>IF(Table2[[#This Row],[Season]]="",_xlfn.XLOOKUP(Table2[[#This Row],[State]],'pivot tables'!$F$3:$F$33,'pivot tables'!$G$3:$G$33),Table2[[#This Row],[Season]])</f>
        <v>Whole Year</v>
      </c>
      <c r="F766" s="5" t="s">
        <v>28</v>
      </c>
      <c r="G766" s="16">
        <v>16077</v>
      </c>
      <c r="H766" s="16">
        <f>IF(Table2[[#This Row],[Area(hectare)]]="",IFERROR(Table2[[#This Row],[Production(Tones)]]/Table2[[#This Row],[Yield blanks]],""),Table2[[#This Row],[Area(hectare)]])</f>
        <v>16077</v>
      </c>
      <c r="I766" s="16">
        <v>1681444</v>
      </c>
      <c r="J766" s="16">
        <f>IF(Table2[[#This Row],[Production(Tones)]]="",Table2[[#This Row],[Area Blanks]]*Table2[[#This Row],[Yield]],Table2[[#This Row],[Production(Tones)]])</f>
        <v>1681444</v>
      </c>
      <c r="K766" s="13">
        <v>1686.5</v>
      </c>
      <c r="L766" s="13">
        <f>IF(Table2[[#This Row],[Annual_Rainfall(mm)]]="",_xlfn.XLOOKUP(Table2[[#This Row],[State]],'pivot tables'!$J$3:$J$32,'pivot tables'!$K$3:$K$32),Table2[[#This Row],[Annual_Rainfall(mm)]])</f>
        <v>1686.5</v>
      </c>
      <c r="M766" s="13" t="str">
        <f>Table2[[#This Row],[Crop]]&amp;Table2[[#This Row],[State]]</f>
        <v>SugarcaneWest Bengal</v>
      </c>
      <c r="N766" s="13">
        <v>2693219.04</v>
      </c>
      <c r="O766" s="13">
        <f>IF(Table2[[#This Row],[Fertilizer(kg)]]="",_xlfn.XLOOKUP(Table2[[#This Row],[crop&amp;state]],'pivot tables'!$O$3:$O$151,'pivot tables'!$P$3:$P$151),Table2[[#This Row],[Fertilizer(kg)]])</f>
        <v>2693219.04</v>
      </c>
      <c r="P766" s="13">
        <v>5305.41</v>
      </c>
      <c r="Q766" s="13">
        <f>IF(Table2[[#This Row],[Pesticide(kg)]]="",_xlfn.XLOOKUP(Table2[[#This Row],[crop&amp;state]],'pivot tables'!$O$3:$O$151,'pivot tables'!$Q$3:$Q$151),Table2[[#This Row],[Pesticide(kg)]])</f>
        <v>5305.41</v>
      </c>
      <c r="R766" s="13">
        <v>107.92100000000001</v>
      </c>
      <c r="S766" s="13">
        <f>IF(Table2[[#This Row],[Yield]]="",IFERROR(Table2[[#This Row],[Production(Tones)]]/Table2[[#This Row],[Area(hectare)]],""),Table2[[#This Row],[Yield]])</f>
        <v>107.92100000000001</v>
      </c>
      <c r="T766" s="13">
        <v>25.545000000000002</v>
      </c>
      <c r="U766" s="13">
        <f>IF(Table2[[#This Row],[Avg_Temperature(°C)]]="",IFERROR((Table2[[#This Row],[Max_Temperature(°C)]]+Table2[[#This Row],[Min_Temperature(°C)]])/2,""),Table2[[#This Row],[Avg_Temperature(°C)]])</f>
        <v>25.545000000000002</v>
      </c>
      <c r="V766" s="13">
        <v>35.011000000000003</v>
      </c>
      <c r="W766" s="13">
        <f>IF(Table2[[#This Row],[Max_Temperature(°C)]]="",_xlfn.XLOOKUP(Table2[[#This Row],[State]],'pivot tables'!$T$2:$T$33,'pivot tables'!$V$2:$V$33),Table2[[#This Row],[Max_Temperature(°C)]])</f>
        <v>35.011000000000003</v>
      </c>
      <c r="X766" s="13">
        <v>16.364000000000001</v>
      </c>
      <c r="Y766" s="31">
        <f>IF(Table2[[#This Row],[Min_Temperature(°C)]]="",_xlfn.XLOOKUP(Table2[[#This Row],[State]],'pivot tables'!$T$2:$T$33,'pivot tables'!$W$2:$W$33),Table2[[#This Row],[Min_Temperature(°C)]])</f>
        <v>16.364000000000001</v>
      </c>
    </row>
    <row r="767" spans="1:25" x14ac:dyDescent="0.3">
      <c r="A767" s="5" t="s">
        <v>31</v>
      </c>
      <c r="B767" s="4">
        <v>2011</v>
      </c>
      <c r="C767" s="5" t="s">
        <v>49</v>
      </c>
      <c r="D767" s="5" t="str">
        <f>PROPER(TRIM(Table2[[#This Row],[Season]]))</f>
        <v>Kharif</v>
      </c>
      <c r="E767" s="5" t="str">
        <f>IF(Table2[[#This Row],[Season]]="",_xlfn.XLOOKUP(Table2[[#This Row],[State]],'pivot tables'!$F$3:$F$33,'pivot tables'!$G$3:$G$33),Table2[[#This Row],[Season]])</f>
        <v>Kharif</v>
      </c>
      <c r="F767" s="5" t="s">
        <v>28</v>
      </c>
      <c r="G767" s="16">
        <v>6812</v>
      </c>
      <c r="H767" s="16">
        <f>IF(Table2[[#This Row],[Area(hectare)]]="",IFERROR(Table2[[#This Row],[Production(Tones)]]/Table2[[#This Row],[Yield blanks]],""),Table2[[#This Row],[Area(hectare)]])</f>
        <v>6812</v>
      </c>
      <c r="I767" s="16">
        <v>7939</v>
      </c>
      <c r="J767" s="16">
        <f>IF(Table2[[#This Row],[Production(Tones)]]="",Table2[[#This Row],[Area Blanks]]*Table2[[#This Row],[Yield]],Table2[[#This Row],[Production(Tones)]])</f>
        <v>7939</v>
      </c>
      <c r="K767" s="13">
        <v>1686.5</v>
      </c>
      <c r="L767" s="13">
        <f>IF(Table2[[#This Row],[Annual_Rainfall(mm)]]="",_xlfn.XLOOKUP(Table2[[#This Row],[State]],'pivot tables'!$J$3:$J$32,'pivot tables'!$K$3:$K$32),Table2[[#This Row],[Annual_Rainfall(mm)]])</f>
        <v>1686.5</v>
      </c>
      <c r="M767" s="13" t="str">
        <f>Table2[[#This Row],[Crop]]&amp;Table2[[#This Row],[State]]</f>
        <v>SunflowerWest Bengal</v>
      </c>
      <c r="N767" s="13">
        <v>1141146.24</v>
      </c>
      <c r="O767" s="13">
        <f>IF(Table2[[#This Row],[Fertilizer(kg)]]="",_xlfn.XLOOKUP(Table2[[#This Row],[crop&amp;state]],'pivot tables'!$O$3:$O$151,'pivot tables'!$P$3:$P$151),Table2[[#This Row],[Fertilizer(kg)]])</f>
        <v>1141146.24</v>
      </c>
      <c r="P767" s="13">
        <v>2247.96</v>
      </c>
      <c r="Q767" s="13">
        <f>IF(Table2[[#This Row],[Pesticide(kg)]]="",_xlfn.XLOOKUP(Table2[[#This Row],[crop&amp;state]],'pivot tables'!$O$3:$O$151,'pivot tables'!$Q$3:$Q$151),Table2[[#This Row],[Pesticide(kg)]])</f>
        <v>2247.96</v>
      </c>
      <c r="R767" s="13">
        <v>1.2569999999999999</v>
      </c>
      <c r="S767" s="13">
        <f>IF(Table2[[#This Row],[Yield]]="",IFERROR(Table2[[#This Row],[Production(Tones)]]/Table2[[#This Row],[Area(hectare)]],""),Table2[[#This Row],[Yield]])</f>
        <v>1.2569999999999999</v>
      </c>
      <c r="T767" s="13"/>
      <c r="U767" s="13">
        <f>IF(Table2[[#This Row],[Avg_Temperature(°C)]]="",IFERROR((Table2[[#This Row],[Max_Temperature(°C)]]+Table2[[#This Row],[Min_Temperature(°C)]])/2,""),Table2[[#This Row],[Avg_Temperature(°C)]])</f>
        <v>25.6875</v>
      </c>
      <c r="V767" s="13">
        <v>35.011000000000003</v>
      </c>
      <c r="W767" s="13">
        <f>IF(Table2[[#This Row],[Max_Temperature(°C)]]="",_xlfn.XLOOKUP(Table2[[#This Row],[State]],'pivot tables'!$T$2:$T$33,'pivot tables'!$V$2:$V$33),Table2[[#This Row],[Max_Temperature(°C)]])</f>
        <v>35.011000000000003</v>
      </c>
      <c r="X767" s="13">
        <v>16.364000000000001</v>
      </c>
      <c r="Y767" s="31">
        <f>IF(Table2[[#This Row],[Min_Temperature(°C)]]="",_xlfn.XLOOKUP(Table2[[#This Row],[State]],'pivot tables'!$T$2:$T$33,'pivot tables'!$W$2:$W$33),Table2[[#This Row],[Min_Temperature(°C)]])</f>
        <v>16.364000000000001</v>
      </c>
    </row>
    <row r="768" spans="1:25" x14ac:dyDescent="0.3">
      <c r="A768" s="5" t="s">
        <v>32</v>
      </c>
      <c r="B768" s="4">
        <v>2011</v>
      </c>
      <c r="C768" s="5" t="s">
        <v>49</v>
      </c>
      <c r="D768" s="5" t="str">
        <f>PROPER(TRIM(Table2[[#This Row],[Season]]))</f>
        <v>Kharif</v>
      </c>
      <c r="E768" s="5" t="str">
        <f>IF(Table2[[#This Row],[Season]]="",_xlfn.XLOOKUP(Table2[[#This Row],[State]],'pivot tables'!$F$3:$F$33,'pivot tables'!$G$3:$G$33),Table2[[#This Row],[Season]])</f>
        <v>Kharif</v>
      </c>
      <c r="F768" s="5" t="s">
        <v>28</v>
      </c>
      <c r="G768" s="16"/>
      <c r="H768" s="16">
        <f>IF(Table2[[#This Row],[Area(hectare)]]="",IFERROR(Table2[[#This Row],[Production(Tones)]]/Table2[[#This Row],[Yield blanks]],""),Table2[[#This Row],[Area(hectare)]])</f>
        <v>58601.293103448275</v>
      </c>
      <c r="I768" s="16">
        <v>27191</v>
      </c>
      <c r="J768" s="16">
        <f>IF(Table2[[#This Row],[Production(Tones)]]="",Table2[[#This Row],[Area Blanks]]*Table2[[#This Row],[Yield]],Table2[[#This Row],[Production(Tones)]])</f>
        <v>27191</v>
      </c>
      <c r="K768" s="13">
        <v>1686.5</v>
      </c>
      <c r="L768" s="13">
        <f>IF(Table2[[#This Row],[Annual_Rainfall(mm)]]="",_xlfn.XLOOKUP(Table2[[#This Row],[State]],'pivot tables'!$J$3:$J$32,'pivot tables'!$K$3:$K$32),Table2[[#This Row],[Annual_Rainfall(mm)]])</f>
        <v>1686.5</v>
      </c>
      <c r="M768" s="13" t="str">
        <f>Table2[[#This Row],[Crop]]&amp;Table2[[#This Row],[State]]</f>
        <v>UradWest Bengal</v>
      </c>
      <c r="N768" s="13">
        <v>7472397.1200000001</v>
      </c>
      <c r="O768" s="13">
        <f>IF(Table2[[#This Row],[Fertilizer(kg)]]="",_xlfn.XLOOKUP(Table2[[#This Row],[crop&amp;state]],'pivot tables'!$O$3:$O$151,'pivot tables'!$P$3:$P$151),Table2[[#This Row],[Fertilizer(kg)]])</f>
        <v>7472397.1200000001</v>
      </c>
      <c r="P768" s="13">
        <v>14719.98</v>
      </c>
      <c r="Q768" s="13">
        <f>IF(Table2[[#This Row],[Pesticide(kg)]]="",_xlfn.XLOOKUP(Table2[[#This Row],[crop&amp;state]],'pivot tables'!$O$3:$O$151,'pivot tables'!$Q$3:$Q$151),Table2[[#This Row],[Pesticide(kg)]])</f>
        <v>14719.98</v>
      </c>
      <c r="R768" s="13">
        <v>0.46400000000000002</v>
      </c>
      <c r="S768" s="13">
        <f>IF(Table2[[#This Row],[Yield]]="",IFERROR(Table2[[#This Row],[Production(Tones)]]/Table2[[#This Row],[Area(hectare)]],""),Table2[[#This Row],[Yield]])</f>
        <v>0.46400000000000002</v>
      </c>
      <c r="T768" s="13">
        <v>25.545000000000002</v>
      </c>
      <c r="U768" s="13">
        <f>IF(Table2[[#This Row],[Avg_Temperature(°C)]]="",IFERROR((Table2[[#This Row],[Max_Temperature(°C)]]+Table2[[#This Row],[Min_Temperature(°C)]])/2,""),Table2[[#This Row],[Avg_Temperature(°C)]])</f>
        <v>25.545000000000002</v>
      </c>
      <c r="V768" s="13">
        <v>35.011000000000003</v>
      </c>
      <c r="W768" s="13">
        <f>IF(Table2[[#This Row],[Max_Temperature(°C)]]="",_xlfn.XLOOKUP(Table2[[#This Row],[State]],'pivot tables'!$T$2:$T$33,'pivot tables'!$V$2:$V$33),Table2[[#This Row],[Max_Temperature(°C)]])</f>
        <v>35.011000000000003</v>
      </c>
      <c r="X768" s="13">
        <v>16.364000000000001</v>
      </c>
      <c r="Y768" s="31">
        <f>IF(Table2[[#This Row],[Min_Temperature(°C)]]="",_xlfn.XLOOKUP(Table2[[#This Row],[State]],'pivot tables'!$T$2:$T$33,'pivot tables'!$W$2:$W$33),Table2[[#This Row],[Min_Temperature(°C)]])</f>
        <v>16.364000000000001</v>
      </c>
    </row>
    <row r="769" spans="1:25" x14ac:dyDescent="0.3">
      <c r="A769" s="5" t="s">
        <v>32</v>
      </c>
      <c r="B769" s="4">
        <v>2011</v>
      </c>
      <c r="C769" s="5" t="s">
        <v>27</v>
      </c>
      <c r="D769" s="5" t="str">
        <f>PROPER(TRIM(Table2[[#This Row],[Season]]))</f>
        <v>Rabi</v>
      </c>
      <c r="E769" s="5" t="str">
        <f>IF(Table2[[#This Row],[Season]]="",_xlfn.XLOOKUP(Table2[[#This Row],[State]],'pivot tables'!$F$3:$F$33,'pivot tables'!$G$3:$G$33),Table2[[#This Row],[Season]])</f>
        <v>Rabi</v>
      </c>
      <c r="F769" s="5" t="s">
        <v>28</v>
      </c>
      <c r="G769" s="16">
        <v>9158</v>
      </c>
      <c r="H769" s="16">
        <f>IF(Table2[[#This Row],[Area(hectare)]]="",IFERROR(Table2[[#This Row],[Production(Tones)]]/Table2[[#This Row],[Yield blanks]],""),Table2[[#This Row],[Area(hectare)]])</f>
        <v>9158</v>
      </c>
      <c r="I769" s="16">
        <v>7766</v>
      </c>
      <c r="J769" s="16">
        <f>IF(Table2[[#This Row],[Production(Tones)]]="",Table2[[#This Row],[Area Blanks]]*Table2[[#This Row],[Yield]],Table2[[#This Row],[Production(Tones)]])</f>
        <v>7766</v>
      </c>
      <c r="K769" s="13">
        <v>1686.5</v>
      </c>
      <c r="L769" s="13">
        <f>IF(Table2[[#This Row],[Annual_Rainfall(mm)]]="",_xlfn.XLOOKUP(Table2[[#This Row],[State]],'pivot tables'!$J$3:$J$32,'pivot tables'!$K$3:$K$32),Table2[[#This Row],[Annual_Rainfall(mm)]])</f>
        <v>1686.5</v>
      </c>
      <c r="M769" s="13" t="str">
        <f>Table2[[#This Row],[Crop]]&amp;Table2[[#This Row],[State]]</f>
        <v>UradWest Bengal</v>
      </c>
      <c r="N769" s="13">
        <v>1534148.16</v>
      </c>
      <c r="O769" s="13">
        <f>IF(Table2[[#This Row],[Fertilizer(kg)]]="",_xlfn.XLOOKUP(Table2[[#This Row],[crop&amp;state]],'pivot tables'!$O$3:$O$151,'pivot tables'!$P$3:$P$151),Table2[[#This Row],[Fertilizer(kg)]])</f>
        <v>1534148.16</v>
      </c>
      <c r="P769" s="13">
        <v>3022.14</v>
      </c>
      <c r="Q769" s="13">
        <f>IF(Table2[[#This Row],[Pesticide(kg)]]="",_xlfn.XLOOKUP(Table2[[#This Row],[crop&amp;state]],'pivot tables'!$O$3:$O$151,'pivot tables'!$Q$3:$Q$151),Table2[[#This Row],[Pesticide(kg)]])</f>
        <v>3022.14</v>
      </c>
      <c r="R769" s="13">
        <v>0.75800000000000001</v>
      </c>
      <c r="S769" s="13">
        <f>IF(Table2[[#This Row],[Yield]]="",IFERROR(Table2[[#This Row],[Production(Tones)]]/Table2[[#This Row],[Area(hectare)]],""),Table2[[#This Row],[Yield]])</f>
        <v>0.75800000000000001</v>
      </c>
      <c r="T769" s="13">
        <v>25.545000000000002</v>
      </c>
      <c r="U769" s="13">
        <f>IF(Table2[[#This Row],[Avg_Temperature(°C)]]="",IFERROR((Table2[[#This Row],[Max_Temperature(°C)]]+Table2[[#This Row],[Min_Temperature(°C)]])/2,""),Table2[[#This Row],[Avg_Temperature(°C)]])</f>
        <v>25.545000000000002</v>
      </c>
      <c r="V769" s="13">
        <v>35.011000000000003</v>
      </c>
      <c r="W769" s="13">
        <f>IF(Table2[[#This Row],[Max_Temperature(°C)]]="",_xlfn.XLOOKUP(Table2[[#This Row],[State]],'pivot tables'!$T$2:$T$33,'pivot tables'!$V$2:$V$33),Table2[[#This Row],[Max_Temperature(°C)]])</f>
        <v>35.011000000000003</v>
      </c>
      <c r="X769" s="13">
        <v>16.364000000000001</v>
      </c>
      <c r="Y769" s="31">
        <f>IF(Table2[[#This Row],[Min_Temperature(°C)]]="",_xlfn.XLOOKUP(Table2[[#This Row],[State]],'pivot tables'!$T$2:$T$33,'pivot tables'!$W$2:$W$33),Table2[[#This Row],[Min_Temperature(°C)]])</f>
        <v>16.364000000000001</v>
      </c>
    </row>
    <row r="770" spans="1:25" x14ac:dyDescent="0.3">
      <c r="A770" s="5" t="s">
        <v>20</v>
      </c>
      <c r="B770" s="4">
        <v>2011</v>
      </c>
      <c r="C770" s="5" t="s">
        <v>27</v>
      </c>
      <c r="D770" s="5" t="str">
        <f>PROPER(TRIM(Table2[[#This Row],[Season]]))</f>
        <v>Rabi</v>
      </c>
      <c r="E770" s="5" t="str">
        <f>IF(Table2[[#This Row],[Season]]="",_xlfn.XLOOKUP(Table2[[#This Row],[State]],'pivot tables'!$F$3:$F$33,'pivot tables'!$G$3:$G$33),Table2[[#This Row],[Season]])</f>
        <v>Rabi</v>
      </c>
      <c r="F770" s="5" t="s">
        <v>28</v>
      </c>
      <c r="G770" s="16">
        <v>315659</v>
      </c>
      <c r="H770" s="16">
        <f>IF(Table2[[#This Row],[Area(hectare)]]="",IFERROR(Table2[[#This Row],[Production(Tones)]]/Table2[[#This Row],[Yield blanks]],""),Table2[[#This Row],[Area(hectare)]])</f>
        <v>315659</v>
      </c>
      <c r="I770" s="16">
        <v>872895</v>
      </c>
      <c r="J770" s="16">
        <f>IF(Table2[[#This Row],[Production(Tones)]]="",Table2[[#This Row],[Area Blanks]]*Table2[[#This Row],[Yield]],Table2[[#This Row],[Production(Tones)]])</f>
        <v>872895</v>
      </c>
      <c r="K770" s="13">
        <v>1686.5</v>
      </c>
      <c r="L770" s="13">
        <f>IF(Table2[[#This Row],[Annual_Rainfall(mm)]]="",_xlfn.XLOOKUP(Table2[[#This Row],[State]],'pivot tables'!$J$3:$J$32,'pivot tables'!$K$3:$K$32),Table2[[#This Row],[Annual_Rainfall(mm)]])</f>
        <v>1686.5</v>
      </c>
      <c r="M770" s="13" t="str">
        <f>Table2[[#This Row],[Crop]]&amp;Table2[[#This Row],[State]]</f>
        <v>WheatWest Bengal</v>
      </c>
      <c r="N770" s="13">
        <v>52879195.68</v>
      </c>
      <c r="O770" s="13">
        <f>IF(Table2[[#This Row],[Fertilizer(kg)]]="",_xlfn.XLOOKUP(Table2[[#This Row],[crop&amp;state]],'pivot tables'!$O$3:$O$151,'pivot tables'!$P$3:$P$151),Table2[[#This Row],[Fertilizer(kg)]])</f>
        <v>52879195.68</v>
      </c>
      <c r="P770" s="13">
        <v>104167.47</v>
      </c>
      <c r="Q770" s="13">
        <f>IF(Table2[[#This Row],[Pesticide(kg)]]="",_xlfn.XLOOKUP(Table2[[#This Row],[crop&amp;state]],'pivot tables'!$O$3:$O$151,'pivot tables'!$Q$3:$Q$151),Table2[[#This Row],[Pesticide(kg)]])</f>
        <v>104167.47</v>
      </c>
      <c r="R770" s="13"/>
      <c r="S770" s="13">
        <f>IF(Table2[[#This Row],[Yield]]="",IFERROR(Table2[[#This Row],[Production(Tones)]]/Table2[[#This Row],[Area(hectare)]],""),Table2[[#This Row],[Yield]])</f>
        <v>2.7653100339290182</v>
      </c>
      <c r="T770" s="13">
        <v>25.545000000000002</v>
      </c>
      <c r="U770" s="13">
        <f>IF(Table2[[#This Row],[Avg_Temperature(°C)]]="",IFERROR((Table2[[#This Row],[Max_Temperature(°C)]]+Table2[[#This Row],[Min_Temperature(°C)]])/2,""),Table2[[#This Row],[Avg_Temperature(°C)]])</f>
        <v>25.545000000000002</v>
      </c>
      <c r="V770" s="13">
        <v>35.011000000000003</v>
      </c>
      <c r="W770" s="13">
        <f>IF(Table2[[#This Row],[Max_Temperature(°C)]]="",_xlfn.XLOOKUP(Table2[[#This Row],[State]],'pivot tables'!$T$2:$T$33,'pivot tables'!$V$2:$V$33),Table2[[#This Row],[Max_Temperature(°C)]])</f>
        <v>35.011000000000003</v>
      </c>
      <c r="X770" s="13">
        <v>16.364000000000001</v>
      </c>
      <c r="Y770" s="31">
        <f>IF(Table2[[#This Row],[Min_Temperature(°C)]]="",_xlfn.XLOOKUP(Table2[[#This Row],[State]],'pivot tables'!$T$2:$T$33,'pivot tables'!$W$2:$W$33),Table2[[#This Row],[Min_Temperature(°C)]])</f>
        <v>16.364000000000001</v>
      </c>
    </row>
    <row r="771" spans="1:25" x14ac:dyDescent="0.3">
      <c r="A771" s="5" t="s">
        <v>22</v>
      </c>
      <c r="B771" s="4">
        <v>2012</v>
      </c>
      <c r="C771" s="5" t="s">
        <v>49</v>
      </c>
      <c r="D771" s="5" t="str">
        <f>PROPER(TRIM(Table2[[#This Row],[Season]]))</f>
        <v>Kharif</v>
      </c>
      <c r="E771" s="5" t="str">
        <f>IF(Table2[[#This Row],[Season]]="",_xlfn.XLOOKUP(Table2[[#This Row],[State]],'pivot tables'!$F$3:$F$33,'pivot tables'!$G$3:$G$33),Table2[[#This Row],[Season]])</f>
        <v>Kharif</v>
      </c>
      <c r="F771" s="5" t="s">
        <v>243</v>
      </c>
      <c r="G771" s="16">
        <v>7935</v>
      </c>
      <c r="H771" s="16">
        <f>IF(Table2[[#This Row],[Area(hectare)]]="",IFERROR(Table2[[#This Row],[Production(Tones)]]/Table2[[#This Row],[Yield blanks]],""),Table2[[#This Row],[Area(hectare)]])</f>
        <v>7935</v>
      </c>
      <c r="I771" s="16">
        <v>9371</v>
      </c>
      <c r="J771" s="16">
        <f>IF(Table2[[#This Row],[Production(Tones)]]="",Table2[[#This Row],[Area Blanks]]*Table2[[#This Row],[Yield]],Table2[[#This Row],[Production(Tones)]])</f>
        <v>9371</v>
      </c>
      <c r="K771" s="13">
        <v>924.1</v>
      </c>
      <c r="L771" s="13">
        <f>IF(Table2[[#This Row],[Annual_Rainfall(mm)]]="",_xlfn.XLOOKUP(Table2[[#This Row],[State]],'pivot tables'!$J$3:$J$32,'pivot tables'!$K$3:$K$32),Table2[[#This Row],[Annual_Rainfall(mm)]])</f>
        <v>924.1</v>
      </c>
      <c r="M771" s="13" t="str">
        <f>Table2[[#This Row],[Crop]]&amp;Table2[[#This Row],[State]]</f>
        <v>RagiBihar</v>
      </c>
      <c r="N771" s="13">
        <v>1196598</v>
      </c>
      <c r="O771" s="13">
        <f>IF(Table2[[#This Row],[Fertilizer(kg)]]="",_xlfn.XLOOKUP(Table2[[#This Row],[crop&amp;state]],'pivot tables'!$O$3:$O$151,'pivot tables'!$P$3:$P$151),Table2[[#This Row],[Fertilizer(kg)]])</f>
        <v>1196598</v>
      </c>
      <c r="P771" s="13">
        <v>2459.85</v>
      </c>
      <c r="Q771" s="13">
        <f>IF(Table2[[#This Row],[Pesticide(kg)]]="",_xlfn.XLOOKUP(Table2[[#This Row],[crop&amp;state]],'pivot tables'!$O$3:$O$151,'pivot tables'!$Q$3:$Q$151),Table2[[#This Row],[Pesticide(kg)]])</f>
        <v>2459.85</v>
      </c>
      <c r="R771" s="13">
        <v>1.302</v>
      </c>
      <c r="S771" s="13">
        <f>IF(Table2[[#This Row],[Yield]]="",IFERROR(Table2[[#This Row],[Production(Tones)]]/Table2[[#This Row],[Area(hectare)]],""),Table2[[#This Row],[Yield]])</f>
        <v>1.302</v>
      </c>
      <c r="T771" s="13">
        <v>25.631</v>
      </c>
      <c r="U771" s="13">
        <f>IF(Table2[[#This Row],[Avg_Temperature(°C)]]="",IFERROR((Table2[[#This Row],[Max_Temperature(°C)]]+Table2[[#This Row],[Min_Temperature(°C)]])/2,""),Table2[[#This Row],[Avg_Temperature(°C)]])</f>
        <v>25.631</v>
      </c>
      <c r="V771" s="13">
        <v>36.71</v>
      </c>
      <c r="W771" s="13">
        <f>IF(Table2[[#This Row],[Max_Temperature(°C)]]="",_xlfn.XLOOKUP(Table2[[#This Row],[State]],'pivot tables'!$T$2:$T$33,'pivot tables'!$V$2:$V$33),Table2[[#This Row],[Max_Temperature(°C)]])</f>
        <v>36.71</v>
      </c>
      <c r="X771" s="13"/>
      <c r="Y771" s="31">
        <f>IF(Table2[[#This Row],[Min_Temperature(°C)]]="",_xlfn.XLOOKUP(Table2[[#This Row],[State]],'pivot tables'!$T$2:$T$33,'pivot tables'!$W$2:$W$33),Table2[[#This Row],[Min_Temperature(°C)]])</f>
        <v>15.813065789473692</v>
      </c>
    </row>
    <row r="772" spans="1:25" x14ac:dyDescent="0.3">
      <c r="A772" s="5" t="s">
        <v>13</v>
      </c>
      <c r="B772" s="4">
        <v>2012</v>
      </c>
      <c r="C772" s="5" t="s">
        <v>176</v>
      </c>
      <c r="D772" s="5" t="str">
        <f>PROPER(TRIM(Table2[[#This Row],[Season]]))</f>
        <v>Autumn</v>
      </c>
      <c r="E772" s="5" t="str">
        <f>IF(Table2[[#This Row],[Season]]="",_xlfn.XLOOKUP(Table2[[#This Row],[State]],'pivot tables'!$F$3:$F$33,'pivot tables'!$G$3:$G$33),Table2[[#This Row],[Season]])</f>
        <v>Autumn</v>
      </c>
      <c r="F772" s="5" t="s">
        <v>243</v>
      </c>
      <c r="G772" s="16">
        <v>540424</v>
      </c>
      <c r="H772" s="16">
        <f>IF(Table2[[#This Row],[Area(hectare)]]="",IFERROR(Table2[[#This Row],[Production(Tones)]]/Table2[[#This Row],[Yield blanks]],""),Table2[[#This Row],[Area(hectare)]])</f>
        <v>540424</v>
      </c>
      <c r="I772" s="16"/>
      <c r="J772" s="16">
        <f>IF(Table2[[#This Row],[Production(Tones)]]="",Table2[[#This Row],[Area Blanks]]*Table2[[#This Row],[Yield]],Table2[[#This Row],[Production(Tones)]])</f>
        <v>942499.45600000001</v>
      </c>
      <c r="K772" s="13">
        <v>924.1</v>
      </c>
      <c r="L772" s="13">
        <f>IF(Table2[[#This Row],[Annual_Rainfall(mm)]]="",_xlfn.XLOOKUP(Table2[[#This Row],[State]],'pivot tables'!$J$3:$J$32,'pivot tables'!$K$3:$K$32),Table2[[#This Row],[Annual_Rainfall(mm)]])</f>
        <v>924.1</v>
      </c>
      <c r="M772" s="13" t="str">
        <f>Table2[[#This Row],[Crop]]&amp;Table2[[#This Row],[State]]</f>
        <v>RiceBihar</v>
      </c>
      <c r="N772" s="13">
        <v>81495939.200000003</v>
      </c>
      <c r="O772" s="13">
        <f>IF(Table2[[#This Row],[Fertilizer(kg)]]="",_xlfn.XLOOKUP(Table2[[#This Row],[crop&amp;state]],'pivot tables'!$O$3:$O$151,'pivot tables'!$P$3:$P$151),Table2[[#This Row],[Fertilizer(kg)]])</f>
        <v>81495939.200000003</v>
      </c>
      <c r="P772" s="13">
        <v>167531.44</v>
      </c>
      <c r="Q772" s="13">
        <f>IF(Table2[[#This Row],[Pesticide(kg)]]="",_xlfn.XLOOKUP(Table2[[#This Row],[crop&amp;state]],'pivot tables'!$O$3:$O$151,'pivot tables'!$Q$3:$Q$151),Table2[[#This Row],[Pesticide(kg)]])</f>
        <v>167531.44</v>
      </c>
      <c r="R772" s="13">
        <v>1.744</v>
      </c>
      <c r="S772" s="13">
        <f>IF(Table2[[#This Row],[Yield]]="",IFERROR(Table2[[#This Row],[Production(Tones)]]/Table2[[#This Row],[Area(hectare)]],""),Table2[[#This Row],[Yield]])</f>
        <v>1.744</v>
      </c>
      <c r="T772" s="13">
        <v>25.631</v>
      </c>
      <c r="U772" s="13">
        <f>IF(Table2[[#This Row],[Avg_Temperature(°C)]]="",IFERROR((Table2[[#This Row],[Max_Temperature(°C)]]+Table2[[#This Row],[Min_Temperature(°C)]])/2,""),Table2[[#This Row],[Avg_Temperature(°C)]])</f>
        <v>25.631</v>
      </c>
      <c r="V772" s="13">
        <v>36.71</v>
      </c>
      <c r="W772" s="13">
        <f>IF(Table2[[#This Row],[Max_Temperature(°C)]]="",_xlfn.XLOOKUP(Table2[[#This Row],[State]],'pivot tables'!$T$2:$T$33,'pivot tables'!$V$2:$V$33),Table2[[#This Row],[Max_Temperature(°C)]])</f>
        <v>36.71</v>
      </c>
      <c r="X772" s="13">
        <v>14.802</v>
      </c>
      <c r="Y772" s="31">
        <f>IF(Table2[[#This Row],[Min_Temperature(°C)]]="",_xlfn.XLOOKUP(Table2[[#This Row],[State]],'pivot tables'!$T$2:$T$33,'pivot tables'!$W$2:$W$33),Table2[[#This Row],[Min_Temperature(°C)]])</f>
        <v>14.802</v>
      </c>
    </row>
    <row r="773" spans="1:25" x14ac:dyDescent="0.3">
      <c r="A773" s="5" t="s">
        <v>13</v>
      </c>
      <c r="B773" s="4">
        <v>2012</v>
      </c>
      <c r="C773" s="5" t="s">
        <v>120</v>
      </c>
      <c r="D773" s="5" t="str">
        <f>PROPER(TRIM(Table2[[#This Row],[Season]]))</f>
        <v>Summer</v>
      </c>
      <c r="E773" s="5" t="str">
        <f>IF(Table2[[#This Row],[Season]]="",_xlfn.XLOOKUP(Table2[[#This Row],[State]],'pivot tables'!$F$3:$F$33,'pivot tables'!$G$3:$G$33),Table2[[#This Row],[Season]])</f>
        <v>Summer</v>
      </c>
      <c r="F773" s="5" t="s">
        <v>243</v>
      </c>
      <c r="G773" s="16">
        <v>105117</v>
      </c>
      <c r="H773" s="16">
        <f>IF(Table2[[#This Row],[Area(hectare)]]="",IFERROR(Table2[[#This Row],[Production(Tones)]]/Table2[[#This Row],[Yield blanks]],""),Table2[[#This Row],[Area(hectare)]])</f>
        <v>105117</v>
      </c>
      <c r="I773" s="16"/>
      <c r="J773" s="16">
        <f>IF(Table2[[#This Row],[Production(Tones)]]="",Table2[[#This Row],[Area Blanks]]*Table2[[#This Row],[Yield]],Table2[[#This Row],[Production(Tones)]])</f>
        <v>251860.33199999999</v>
      </c>
      <c r="K773" s="13">
        <v>924.1</v>
      </c>
      <c r="L773" s="13">
        <f>IF(Table2[[#This Row],[Annual_Rainfall(mm)]]="",_xlfn.XLOOKUP(Table2[[#This Row],[State]],'pivot tables'!$J$3:$J$32,'pivot tables'!$K$3:$K$32),Table2[[#This Row],[Annual_Rainfall(mm)]])</f>
        <v>924.1</v>
      </c>
      <c r="M773" s="13" t="str">
        <f>Table2[[#This Row],[Crop]]&amp;Table2[[#This Row],[State]]</f>
        <v>RiceBihar</v>
      </c>
      <c r="N773" s="13">
        <v>15851643.6</v>
      </c>
      <c r="O773" s="13">
        <f>IF(Table2[[#This Row],[Fertilizer(kg)]]="",_xlfn.XLOOKUP(Table2[[#This Row],[crop&amp;state]],'pivot tables'!$O$3:$O$151,'pivot tables'!$P$3:$P$151),Table2[[#This Row],[Fertilizer(kg)]])</f>
        <v>15851643.6</v>
      </c>
      <c r="P773" s="13">
        <v>32586.27</v>
      </c>
      <c r="Q773" s="13">
        <f>IF(Table2[[#This Row],[Pesticide(kg)]]="",_xlfn.XLOOKUP(Table2[[#This Row],[crop&amp;state]],'pivot tables'!$O$3:$O$151,'pivot tables'!$Q$3:$Q$151),Table2[[#This Row],[Pesticide(kg)]])</f>
        <v>32586.27</v>
      </c>
      <c r="R773" s="13">
        <v>2.3959999999999999</v>
      </c>
      <c r="S773" s="13">
        <f>IF(Table2[[#This Row],[Yield]]="",IFERROR(Table2[[#This Row],[Production(Tones)]]/Table2[[#This Row],[Area(hectare)]],""),Table2[[#This Row],[Yield]])</f>
        <v>2.3959999999999999</v>
      </c>
      <c r="T773" s="13">
        <v>25.631</v>
      </c>
      <c r="U773" s="13">
        <f>IF(Table2[[#This Row],[Avg_Temperature(°C)]]="",IFERROR((Table2[[#This Row],[Max_Temperature(°C)]]+Table2[[#This Row],[Min_Temperature(°C)]])/2,""),Table2[[#This Row],[Avg_Temperature(°C)]])</f>
        <v>25.631</v>
      </c>
      <c r="V773" s="13">
        <v>36.71</v>
      </c>
      <c r="W773" s="13">
        <f>IF(Table2[[#This Row],[Max_Temperature(°C)]]="",_xlfn.XLOOKUP(Table2[[#This Row],[State]],'pivot tables'!$T$2:$T$33,'pivot tables'!$V$2:$V$33),Table2[[#This Row],[Max_Temperature(°C)]])</f>
        <v>36.71</v>
      </c>
      <c r="X773" s="13">
        <v>14.802</v>
      </c>
      <c r="Y773" s="31">
        <f>IF(Table2[[#This Row],[Min_Temperature(°C)]]="",_xlfn.XLOOKUP(Table2[[#This Row],[State]],'pivot tables'!$T$2:$T$33,'pivot tables'!$W$2:$W$33),Table2[[#This Row],[Min_Temperature(°C)]])</f>
        <v>14.802</v>
      </c>
    </row>
    <row r="774" spans="1:25" x14ac:dyDescent="0.3">
      <c r="A774" s="5" t="s">
        <v>13</v>
      </c>
      <c r="B774" s="4">
        <v>2012</v>
      </c>
      <c r="C774" s="5" t="s">
        <v>324</v>
      </c>
      <c r="D774" s="5" t="str">
        <f>PROPER(TRIM(Table2[[#This Row],[Season]]))</f>
        <v>Winter</v>
      </c>
      <c r="E774" s="5" t="str">
        <f>IF(Table2[[#This Row],[Season]]="",_xlfn.XLOOKUP(Table2[[#This Row],[State]],'pivot tables'!$F$3:$F$33,'pivot tables'!$G$3:$G$33),Table2[[#This Row],[Season]])</f>
        <v>Winter</v>
      </c>
      <c r="F774" s="5" t="s">
        <v>243</v>
      </c>
      <c r="G774" s="16">
        <v>2653346</v>
      </c>
      <c r="H774" s="16">
        <f>IF(Table2[[#This Row],[Area(hectare)]]="",IFERROR(Table2[[#This Row],[Production(Tones)]]/Table2[[#This Row],[Yield blanks]],""),Table2[[#This Row],[Area(hectare)]])</f>
        <v>2653346</v>
      </c>
      <c r="I774" s="16">
        <v>7076168</v>
      </c>
      <c r="J774" s="16">
        <f>IF(Table2[[#This Row],[Production(Tones)]]="",Table2[[#This Row],[Area Blanks]]*Table2[[#This Row],[Yield]],Table2[[#This Row],[Production(Tones)]])</f>
        <v>7076168</v>
      </c>
      <c r="K774" s="13">
        <v>924.1</v>
      </c>
      <c r="L774" s="13">
        <f>IF(Table2[[#This Row],[Annual_Rainfall(mm)]]="",_xlfn.XLOOKUP(Table2[[#This Row],[State]],'pivot tables'!$J$3:$J$32,'pivot tables'!$K$3:$K$32),Table2[[#This Row],[Annual_Rainfall(mm)]])</f>
        <v>924.1</v>
      </c>
      <c r="M774" s="13" t="str">
        <f>Table2[[#This Row],[Crop]]&amp;Table2[[#This Row],[State]]</f>
        <v>RiceBihar</v>
      </c>
      <c r="N774" s="13">
        <v>400124576.80000001</v>
      </c>
      <c r="O774" s="13">
        <f>IF(Table2[[#This Row],[Fertilizer(kg)]]="",_xlfn.XLOOKUP(Table2[[#This Row],[crop&amp;state]],'pivot tables'!$O$3:$O$151,'pivot tables'!$P$3:$P$151),Table2[[#This Row],[Fertilizer(kg)]])</f>
        <v>400124576.80000001</v>
      </c>
      <c r="P774" s="13">
        <v>822537.26</v>
      </c>
      <c r="Q774" s="13">
        <f>IF(Table2[[#This Row],[Pesticide(kg)]]="",_xlfn.XLOOKUP(Table2[[#This Row],[crop&amp;state]],'pivot tables'!$O$3:$O$151,'pivot tables'!$Q$3:$Q$151),Table2[[#This Row],[Pesticide(kg)]])</f>
        <v>822537.26</v>
      </c>
      <c r="R774" s="13">
        <v>2.5680000000000001</v>
      </c>
      <c r="S774" s="13">
        <f>IF(Table2[[#This Row],[Yield]]="",IFERROR(Table2[[#This Row],[Production(Tones)]]/Table2[[#This Row],[Area(hectare)]],""),Table2[[#This Row],[Yield]])</f>
        <v>2.5680000000000001</v>
      </c>
      <c r="T774" s="13">
        <v>25.631</v>
      </c>
      <c r="U774" s="13">
        <f>IF(Table2[[#This Row],[Avg_Temperature(°C)]]="",IFERROR((Table2[[#This Row],[Max_Temperature(°C)]]+Table2[[#This Row],[Min_Temperature(°C)]])/2,""),Table2[[#This Row],[Avg_Temperature(°C)]])</f>
        <v>25.631</v>
      </c>
      <c r="V774" s="13">
        <v>36.71</v>
      </c>
      <c r="W774" s="13">
        <f>IF(Table2[[#This Row],[Max_Temperature(°C)]]="",_xlfn.XLOOKUP(Table2[[#This Row],[State]],'pivot tables'!$T$2:$T$33,'pivot tables'!$V$2:$V$33),Table2[[#This Row],[Max_Temperature(°C)]])</f>
        <v>36.71</v>
      </c>
      <c r="X774" s="13">
        <v>14.802</v>
      </c>
      <c r="Y774" s="31">
        <f>IF(Table2[[#This Row],[Min_Temperature(°C)]]="",_xlfn.XLOOKUP(Table2[[#This Row],[State]],'pivot tables'!$T$2:$T$33,'pivot tables'!$W$2:$W$33),Table2[[#This Row],[Min_Temperature(°C)]])</f>
        <v>14.802</v>
      </c>
    </row>
    <row r="775" spans="1:25" x14ac:dyDescent="0.3">
      <c r="A775" s="5" t="s">
        <v>18</v>
      </c>
      <c r="B775" s="4">
        <v>2012</v>
      </c>
      <c r="C775" s="5" t="s">
        <v>705</v>
      </c>
      <c r="D775" s="5" t="str">
        <f>PROPER(TRIM(Table2[[#This Row],[Season]]))</f>
        <v>Whole Year</v>
      </c>
      <c r="E775" s="5" t="str">
        <f>IF(Table2[[#This Row],[Season]]="",_xlfn.XLOOKUP(Table2[[#This Row],[State]],'pivot tables'!$F$3:$F$33,'pivot tables'!$G$3:$G$33),Table2[[#This Row],[Season]])</f>
        <v>Whole Year</v>
      </c>
      <c r="F775" s="5" t="s">
        <v>243</v>
      </c>
      <c r="G775" s="16">
        <v>250344</v>
      </c>
      <c r="H775" s="16">
        <f>IF(Table2[[#This Row],[Area(hectare)]]="",IFERROR(Table2[[#This Row],[Production(Tones)]]/Table2[[#This Row],[Yield blanks]],""),Table2[[#This Row],[Area(hectare)]])</f>
        <v>250344</v>
      </c>
      <c r="I775" s="16">
        <v>12741415</v>
      </c>
      <c r="J775" s="16">
        <f>IF(Table2[[#This Row],[Production(Tones)]]="",Table2[[#This Row],[Area Blanks]]*Table2[[#This Row],[Yield]],Table2[[#This Row],[Production(Tones)]])</f>
        <v>12741415</v>
      </c>
      <c r="K775" s="13">
        <v>924.1</v>
      </c>
      <c r="L775" s="13">
        <f>IF(Table2[[#This Row],[Annual_Rainfall(mm)]]="",_xlfn.XLOOKUP(Table2[[#This Row],[State]],'pivot tables'!$J$3:$J$32,'pivot tables'!$K$3:$K$32),Table2[[#This Row],[Annual_Rainfall(mm)]])</f>
        <v>924.1</v>
      </c>
      <c r="M775" s="13" t="str">
        <f>Table2[[#This Row],[Crop]]&amp;Table2[[#This Row],[State]]</f>
        <v>SugarcaneBihar</v>
      </c>
      <c r="N775" s="13">
        <v>37751875.200000003</v>
      </c>
      <c r="O775" s="13">
        <f>IF(Table2[[#This Row],[Fertilizer(kg)]]="",_xlfn.XLOOKUP(Table2[[#This Row],[crop&amp;state]],'pivot tables'!$O$3:$O$151,'pivot tables'!$P$3:$P$151),Table2[[#This Row],[Fertilizer(kg)]])</f>
        <v>37751875.200000003</v>
      </c>
      <c r="P775" s="13">
        <v>77606.64</v>
      </c>
      <c r="Q775" s="13">
        <f>IF(Table2[[#This Row],[Pesticide(kg)]]="",_xlfn.XLOOKUP(Table2[[#This Row],[crop&amp;state]],'pivot tables'!$O$3:$O$151,'pivot tables'!$Q$3:$Q$151),Table2[[#This Row],[Pesticide(kg)]])</f>
        <v>77606.64</v>
      </c>
      <c r="R775" s="13">
        <v>59.250999999999998</v>
      </c>
      <c r="S775" s="13">
        <f>IF(Table2[[#This Row],[Yield]]="",IFERROR(Table2[[#This Row],[Production(Tones)]]/Table2[[#This Row],[Area(hectare)]],""),Table2[[#This Row],[Yield]])</f>
        <v>59.250999999999998</v>
      </c>
      <c r="T775" s="13">
        <v>25.631</v>
      </c>
      <c r="U775" s="13">
        <f>IF(Table2[[#This Row],[Avg_Temperature(°C)]]="",IFERROR((Table2[[#This Row],[Max_Temperature(°C)]]+Table2[[#This Row],[Min_Temperature(°C)]])/2,""),Table2[[#This Row],[Avg_Temperature(°C)]])</f>
        <v>25.631</v>
      </c>
      <c r="V775" s="13">
        <v>36.71</v>
      </c>
      <c r="W775" s="13">
        <f>IF(Table2[[#This Row],[Max_Temperature(°C)]]="",_xlfn.XLOOKUP(Table2[[#This Row],[State]],'pivot tables'!$T$2:$T$33,'pivot tables'!$V$2:$V$33),Table2[[#This Row],[Max_Temperature(°C)]])</f>
        <v>36.71</v>
      </c>
      <c r="X775" s="13">
        <v>14.802</v>
      </c>
      <c r="Y775" s="31">
        <f>IF(Table2[[#This Row],[Min_Temperature(°C)]]="",_xlfn.XLOOKUP(Table2[[#This Row],[State]],'pivot tables'!$T$2:$T$33,'pivot tables'!$W$2:$W$33),Table2[[#This Row],[Min_Temperature(°C)]])</f>
        <v>14.802</v>
      </c>
    </row>
    <row r="776" spans="1:25" x14ac:dyDescent="0.3">
      <c r="A776" s="5" t="s">
        <v>31</v>
      </c>
      <c r="B776" s="4">
        <v>2012</v>
      </c>
      <c r="C776" s="5" t="s">
        <v>27</v>
      </c>
      <c r="D776" s="5" t="str">
        <f>PROPER(TRIM(Table2[[#This Row],[Season]]))</f>
        <v>Rabi</v>
      </c>
      <c r="E776" s="5" t="str">
        <f>IF(Table2[[#This Row],[Season]]="",_xlfn.XLOOKUP(Table2[[#This Row],[State]],'pivot tables'!$F$3:$F$33,'pivot tables'!$G$3:$G$33),Table2[[#This Row],[Season]])</f>
        <v>Rabi</v>
      </c>
      <c r="F776" s="5" t="s">
        <v>243</v>
      </c>
      <c r="G776" s="16">
        <v>15764</v>
      </c>
      <c r="H776" s="16">
        <f>IF(Table2[[#This Row],[Area(hectare)]]="",IFERROR(Table2[[#This Row],[Production(Tones)]]/Table2[[#This Row],[Yield blanks]],""),Table2[[#This Row],[Area(hectare)]])</f>
        <v>15764</v>
      </c>
      <c r="I776" s="16">
        <v>22235</v>
      </c>
      <c r="J776" s="16">
        <f>IF(Table2[[#This Row],[Production(Tones)]]="",Table2[[#This Row],[Area Blanks]]*Table2[[#This Row],[Yield]],Table2[[#This Row],[Production(Tones)]])</f>
        <v>22235</v>
      </c>
      <c r="K776" s="13">
        <v>924.1</v>
      </c>
      <c r="L776" s="13">
        <f>IF(Table2[[#This Row],[Annual_Rainfall(mm)]]="",_xlfn.XLOOKUP(Table2[[#This Row],[State]],'pivot tables'!$J$3:$J$32,'pivot tables'!$K$3:$K$32),Table2[[#This Row],[Annual_Rainfall(mm)]])</f>
        <v>924.1</v>
      </c>
      <c r="M776" s="13" t="str">
        <f>Table2[[#This Row],[Crop]]&amp;Table2[[#This Row],[State]]</f>
        <v>SunflowerBihar</v>
      </c>
      <c r="N776" s="13">
        <v>2377211.2000000002</v>
      </c>
      <c r="O776" s="13">
        <f>IF(Table2[[#This Row],[Fertilizer(kg)]]="",_xlfn.XLOOKUP(Table2[[#This Row],[crop&amp;state]],'pivot tables'!$O$3:$O$151,'pivot tables'!$P$3:$P$151),Table2[[#This Row],[Fertilizer(kg)]])</f>
        <v>2377211.2000000002</v>
      </c>
      <c r="P776" s="13">
        <v>4886.84</v>
      </c>
      <c r="Q776" s="13">
        <f>IF(Table2[[#This Row],[Pesticide(kg)]]="",_xlfn.XLOOKUP(Table2[[#This Row],[crop&amp;state]],'pivot tables'!$O$3:$O$151,'pivot tables'!$Q$3:$Q$151),Table2[[#This Row],[Pesticide(kg)]])</f>
        <v>4886.84</v>
      </c>
      <c r="R776" s="13">
        <v>1.45</v>
      </c>
      <c r="S776" s="13">
        <f>IF(Table2[[#This Row],[Yield]]="",IFERROR(Table2[[#This Row],[Production(Tones)]]/Table2[[#This Row],[Area(hectare)]],""),Table2[[#This Row],[Yield]])</f>
        <v>1.45</v>
      </c>
      <c r="T776" s="13">
        <v>25.631</v>
      </c>
      <c r="U776" s="13">
        <f>IF(Table2[[#This Row],[Avg_Temperature(°C)]]="",IFERROR((Table2[[#This Row],[Max_Temperature(°C)]]+Table2[[#This Row],[Min_Temperature(°C)]])/2,""),Table2[[#This Row],[Avg_Temperature(°C)]])</f>
        <v>25.631</v>
      </c>
      <c r="V776" s="13">
        <v>36.71</v>
      </c>
      <c r="W776" s="13">
        <f>IF(Table2[[#This Row],[Max_Temperature(°C)]]="",_xlfn.XLOOKUP(Table2[[#This Row],[State]],'pivot tables'!$T$2:$T$33,'pivot tables'!$V$2:$V$33),Table2[[#This Row],[Max_Temperature(°C)]])</f>
        <v>36.71</v>
      </c>
      <c r="X776" s="13">
        <v>14.802</v>
      </c>
      <c r="Y776" s="31">
        <f>IF(Table2[[#This Row],[Min_Temperature(°C)]]="",_xlfn.XLOOKUP(Table2[[#This Row],[State]],'pivot tables'!$T$2:$T$33,'pivot tables'!$W$2:$W$33),Table2[[#This Row],[Min_Temperature(°C)]])</f>
        <v>14.802</v>
      </c>
    </row>
    <row r="777" spans="1:25" x14ac:dyDescent="0.3">
      <c r="A777" s="5" t="s">
        <v>32</v>
      </c>
      <c r="B777" s="4">
        <v>2012</v>
      </c>
      <c r="C777" s="5" t="s">
        <v>49</v>
      </c>
      <c r="D777" s="5" t="str">
        <f>PROPER(TRIM(Table2[[#This Row],[Season]]))</f>
        <v>Kharif</v>
      </c>
      <c r="E777" s="5" t="str">
        <f>IF(Table2[[#This Row],[Season]]="",_xlfn.XLOOKUP(Table2[[#This Row],[State]],'pivot tables'!$F$3:$F$33,'pivot tables'!$G$3:$G$33),Table2[[#This Row],[Season]])</f>
        <v>Kharif</v>
      </c>
      <c r="F777" s="5" t="s">
        <v>243</v>
      </c>
      <c r="G777" s="16">
        <v>14057</v>
      </c>
      <c r="H777" s="16">
        <f>IF(Table2[[#This Row],[Area(hectare)]]="",IFERROR(Table2[[#This Row],[Production(Tones)]]/Table2[[#This Row],[Yield blanks]],""),Table2[[#This Row],[Area(hectare)]])</f>
        <v>14057</v>
      </c>
      <c r="I777" s="16">
        <v>12149</v>
      </c>
      <c r="J777" s="16">
        <f>IF(Table2[[#This Row],[Production(Tones)]]="",Table2[[#This Row],[Area Blanks]]*Table2[[#This Row],[Yield]],Table2[[#This Row],[Production(Tones)]])</f>
        <v>12149</v>
      </c>
      <c r="K777" s="13">
        <v>924.1</v>
      </c>
      <c r="L777" s="13">
        <f>IF(Table2[[#This Row],[Annual_Rainfall(mm)]]="",_xlfn.XLOOKUP(Table2[[#This Row],[State]],'pivot tables'!$J$3:$J$32,'pivot tables'!$K$3:$K$32),Table2[[#This Row],[Annual_Rainfall(mm)]])</f>
        <v>924.1</v>
      </c>
      <c r="M777" s="13" t="str">
        <f>Table2[[#This Row],[Crop]]&amp;Table2[[#This Row],[State]]</f>
        <v>UradBihar</v>
      </c>
      <c r="N777" s="13">
        <v>2119795.6</v>
      </c>
      <c r="O777" s="13">
        <f>IF(Table2[[#This Row],[Fertilizer(kg)]]="",_xlfn.XLOOKUP(Table2[[#This Row],[crop&amp;state]],'pivot tables'!$O$3:$O$151,'pivot tables'!$P$3:$P$151),Table2[[#This Row],[Fertilizer(kg)]])</f>
        <v>2119795.6</v>
      </c>
      <c r="P777" s="13">
        <v>4357.67</v>
      </c>
      <c r="Q777" s="13">
        <f>IF(Table2[[#This Row],[Pesticide(kg)]]="",_xlfn.XLOOKUP(Table2[[#This Row],[crop&amp;state]],'pivot tables'!$O$3:$O$151,'pivot tables'!$Q$3:$Q$151),Table2[[#This Row],[Pesticide(kg)]])</f>
        <v>4357.67</v>
      </c>
      <c r="R777" s="13">
        <v>0.90400000000000003</v>
      </c>
      <c r="S777" s="13">
        <f>IF(Table2[[#This Row],[Yield]]="",IFERROR(Table2[[#This Row],[Production(Tones)]]/Table2[[#This Row],[Area(hectare)]],""),Table2[[#This Row],[Yield]])</f>
        <v>0.90400000000000003</v>
      </c>
      <c r="T777" s="13">
        <v>25.631</v>
      </c>
      <c r="U777" s="13">
        <f>IF(Table2[[#This Row],[Avg_Temperature(°C)]]="",IFERROR((Table2[[#This Row],[Max_Temperature(°C)]]+Table2[[#This Row],[Min_Temperature(°C)]])/2,""),Table2[[#This Row],[Avg_Temperature(°C)]])</f>
        <v>25.631</v>
      </c>
      <c r="V777" s="13">
        <v>36.71</v>
      </c>
      <c r="W777" s="13">
        <f>IF(Table2[[#This Row],[Max_Temperature(°C)]]="",_xlfn.XLOOKUP(Table2[[#This Row],[State]],'pivot tables'!$T$2:$T$33,'pivot tables'!$V$2:$V$33),Table2[[#This Row],[Max_Temperature(°C)]])</f>
        <v>36.71</v>
      </c>
      <c r="X777" s="13">
        <v>14.802</v>
      </c>
      <c r="Y777" s="31">
        <f>IF(Table2[[#This Row],[Min_Temperature(°C)]]="",_xlfn.XLOOKUP(Table2[[#This Row],[State]],'pivot tables'!$T$2:$T$33,'pivot tables'!$W$2:$W$33),Table2[[#This Row],[Min_Temperature(°C)]])</f>
        <v>14.802</v>
      </c>
    </row>
    <row r="778" spans="1:25" x14ac:dyDescent="0.3">
      <c r="A778" s="5" t="s">
        <v>20</v>
      </c>
      <c r="B778" s="4">
        <v>2012</v>
      </c>
      <c r="C778" s="5" t="s">
        <v>27</v>
      </c>
      <c r="D778" s="5" t="str">
        <f>PROPER(TRIM(Table2[[#This Row],[Season]]))</f>
        <v>Rabi</v>
      </c>
      <c r="E778" s="5" t="str">
        <f>IF(Table2[[#This Row],[Season]]="",_xlfn.XLOOKUP(Table2[[#This Row],[State]],'pivot tables'!$F$3:$F$33,'pivot tables'!$G$3:$G$33),Table2[[#This Row],[Season]])</f>
        <v>Rabi</v>
      </c>
      <c r="F778" s="5" t="s">
        <v>243</v>
      </c>
      <c r="G778" s="16">
        <v>2207704</v>
      </c>
      <c r="H778" s="16">
        <f>IF(Table2[[#This Row],[Area(hectare)]]="",IFERROR(Table2[[#This Row],[Production(Tones)]]/Table2[[#This Row],[Yield blanks]],""),Table2[[#This Row],[Area(hectare)]])</f>
        <v>2207704</v>
      </c>
      <c r="I778" s="16">
        <v>6174260</v>
      </c>
      <c r="J778" s="16">
        <f>IF(Table2[[#This Row],[Production(Tones)]]="",Table2[[#This Row],[Area Blanks]]*Table2[[#This Row],[Yield]],Table2[[#This Row],[Production(Tones)]])</f>
        <v>6174260</v>
      </c>
      <c r="K778" s="13">
        <v>924.1</v>
      </c>
      <c r="L778" s="13">
        <f>IF(Table2[[#This Row],[Annual_Rainfall(mm)]]="",_xlfn.XLOOKUP(Table2[[#This Row],[State]],'pivot tables'!$J$3:$J$32,'pivot tables'!$K$3:$K$32),Table2[[#This Row],[Annual_Rainfall(mm)]])</f>
        <v>924.1</v>
      </c>
      <c r="M778" s="13" t="str">
        <f>Table2[[#This Row],[Crop]]&amp;Table2[[#This Row],[State]]</f>
        <v>WheatBihar</v>
      </c>
      <c r="N778" s="13"/>
      <c r="O778" s="13">
        <f>IF(Table2[[#This Row],[Fertilizer(kg)]]="",_xlfn.XLOOKUP(Table2[[#This Row],[crop&amp;state]],'pivot tables'!$O$3:$O$151,'pivot tables'!$P$3:$P$151),Table2[[#This Row],[Fertilizer(kg)]])</f>
        <v>338818173.98888892</v>
      </c>
      <c r="P778" s="13">
        <v>684388.24</v>
      </c>
      <c r="Q778" s="13">
        <f>IF(Table2[[#This Row],[Pesticide(kg)]]="",_xlfn.XLOOKUP(Table2[[#This Row],[crop&amp;state]],'pivot tables'!$O$3:$O$151,'pivot tables'!$Q$3:$Q$151),Table2[[#This Row],[Pesticide(kg)]])</f>
        <v>684388.24</v>
      </c>
      <c r="R778" s="13">
        <v>2.7490000000000001</v>
      </c>
      <c r="S778" s="13">
        <f>IF(Table2[[#This Row],[Yield]]="",IFERROR(Table2[[#This Row],[Production(Tones)]]/Table2[[#This Row],[Area(hectare)]],""),Table2[[#This Row],[Yield]])</f>
        <v>2.7490000000000001</v>
      </c>
      <c r="T778" s="13">
        <v>25.631</v>
      </c>
      <c r="U778" s="13">
        <f>IF(Table2[[#This Row],[Avg_Temperature(°C)]]="",IFERROR((Table2[[#This Row],[Max_Temperature(°C)]]+Table2[[#This Row],[Min_Temperature(°C)]])/2,""),Table2[[#This Row],[Avg_Temperature(°C)]])</f>
        <v>25.631</v>
      </c>
      <c r="V778" s="13">
        <v>36.71</v>
      </c>
      <c r="W778" s="13">
        <f>IF(Table2[[#This Row],[Max_Temperature(°C)]]="",_xlfn.XLOOKUP(Table2[[#This Row],[State]],'pivot tables'!$T$2:$T$33,'pivot tables'!$V$2:$V$33),Table2[[#This Row],[Max_Temperature(°C)]])</f>
        <v>36.71</v>
      </c>
      <c r="X778" s="13">
        <v>14.802</v>
      </c>
      <c r="Y778" s="31">
        <f>IF(Table2[[#This Row],[Min_Temperature(°C)]]="",_xlfn.XLOOKUP(Table2[[#This Row],[State]],'pivot tables'!$T$2:$T$33,'pivot tables'!$W$2:$W$33),Table2[[#This Row],[Min_Temperature(°C)]])</f>
        <v>14.802</v>
      </c>
    </row>
    <row r="779" spans="1:25" x14ac:dyDescent="0.3">
      <c r="A779" s="5" t="s">
        <v>22</v>
      </c>
      <c r="B779" s="4">
        <v>2012</v>
      </c>
      <c r="C779" s="5" t="s">
        <v>49</v>
      </c>
      <c r="D779" s="5" t="str">
        <f>PROPER(TRIM(Table2[[#This Row],[Season]]))</f>
        <v>Kharif</v>
      </c>
      <c r="E779" s="5" t="str">
        <f>IF(Table2[[#This Row],[Season]]="",_xlfn.XLOOKUP(Table2[[#This Row],[State]],'pivot tables'!$F$3:$F$33,'pivot tables'!$G$3:$G$33),Table2[[#This Row],[Season]])</f>
        <v>Kharif</v>
      </c>
      <c r="F779" s="5" t="s">
        <v>282</v>
      </c>
      <c r="G779" s="16">
        <v>8305</v>
      </c>
      <c r="H779" s="16">
        <f>IF(Table2[[#This Row],[Area(hectare)]]="",IFERROR(Table2[[#This Row],[Production(Tones)]]/Table2[[#This Row],[Yield blanks]],""),Table2[[#This Row],[Area(hectare)]])</f>
        <v>8305</v>
      </c>
      <c r="I779" s="16">
        <v>2344</v>
      </c>
      <c r="J779" s="16">
        <f>IF(Table2[[#This Row],[Production(Tones)]]="",Table2[[#This Row],[Area Blanks]]*Table2[[#This Row],[Yield]],Table2[[#This Row],[Production(Tones)]])</f>
        <v>2344</v>
      </c>
      <c r="K779" s="13">
        <v>1366.8</v>
      </c>
      <c r="L779" s="13">
        <f>IF(Table2[[#This Row],[Annual_Rainfall(mm)]]="",_xlfn.XLOOKUP(Table2[[#This Row],[State]],'pivot tables'!$J$3:$J$32,'pivot tables'!$K$3:$K$32),Table2[[#This Row],[Annual_Rainfall(mm)]])</f>
        <v>1366.8</v>
      </c>
      <c r="M779" s="13" t="str">
        <f>Table2[[#This Row],[Crop]]&amp;Table2[[#This Row],[State]]</f>
        <v>RagiChhattisgarh</v>
      </c>
      <c r="N779" s="13">
        <v>1252394</v>
      </c>
      <c r="O779" s="13">
        <f>IF(Table2[[#This Row],[Fertilizer(kg)]]="",_xlfn.XLOOKUP(Table2[[#This Row],[crop&amp;state]],'pivot tables'!$O$3:$O$151,'pivot tables'!$P$3:$P$151),Table2[[#This Row],[Fertilizer(kg)]])</f>
        <v>1252394</v>
      </c>
      <c r="P779" s="13">
        <v>2574.5500000000002</v>
      </c>
      <c r="Q779" s="13">
        <f>IF(Table2[[#This Row],[Pesticide(kg)]]="",_xlfn.XLOOKUP(Table2[[#This Row],[crop&amp;state]],'pivot tables'!$O$3:$O$151,'pivot tables'!$Q$3:$Q$151),Table2[[#This Row],[Pesticide(kg)]])</f>
        <v>2574.5500000000002</v>
      </c>
      <c r="R779" s="13">
        <v>0.27100000000000002</v>
      </c>
      <c r="S779" s="13">
        <f>IF(Table2[[#This Row],[Yield]]="",IFERROR(Table2[[#This Row],[Production(Tones)]]/Table2[[#This Row],[Area(hectare)]],""),Table2[[#This Row],[Yield]])</f>
        <v>0.27100000000000002</v>
      </c>
      <c r="T779" s="13">
        <v>26</v>
      </c>
      <c r="U779" s="13">
        <f>IF(Table2[[#This Row],[Avg_Temperature(°C)]]="",IFERROR((Table2[[#This Row],[Max_Temperature(°C)]]+Table2[[#This Row],[Min_Temperature(°C)]])/2,""),Table2[[#This Row],[Avg_Temperature(°C)]])</f>
        <v>26</v>
      </c>
      <c r="V779" s="13">
        <v>36.634999999999998</v>
      </c>
      <c r="W779" s="13">
        <f>IF(Table2[[#This Row],[Max_Temperature(°C)]]="",_xlfn.XLOOKUP(Table2[[#This Row],[State]],'pivot tables'!$T$2:$T$33,'pivot tables'!$V$2:$V$33),Table2[[#This Row],[Max_Temperature(°C)]])</f>
        <v>36.634999999999998</v>
      </c>
      <c r="X779" s="13">
        <v>14.278</v>
      </c>
      <c r="Y779" s="31">
        <f>IF(Table2[[#This Row],[Min_Temperature(°C)]]="",_xlfn.XLOOKUP(Table2[[#This Row],[State]],'pivot tables'!$T$2:$T$33,'pivot tables'!$W$2:$W$33),Table2[[#This Row],[Min_Temperature(°C)]])</f>
        <v>14.278</v>
      </c>
    </row>
    <row r="780" spans="1:25" x14ac:dyDescent="0.3">
      <c r="A780" s="5" t="s">
        <v>13</v>
      </c>
      <c r="B780" s="4">
        <v>2012</v>
      </c>
      <c r="C780" s="5" t="s">
        <v>49</v>
      </c>
      <c r="D780" s="5" t="str">
        <f>PROPER(TRIM(Table2[[#This Row],[Season]]))</f>
        <v>Kharif</v>
      </c>
      <c r="E780" s="5" t="str">
        <f>IF(Table2[[#This Row],[Season]]="",_xlfn.XLOOKUP(Table2[[#This Row],[State]],'pivot tables'!$F$3:$F$33,'pivot tables'!$G$3:$G$33),Table2[[#This Row],[Season]])</f>
        <v>Kharif</v>
      </c>
      <c r="F780" s="5" t="s">
        <v>282</v>
      </c>
      <c r="G780" s="16">
        <v>3982172</v>
      </c>
      <c r="H780" s="16">
        <f>IF(Table2[[#This Row],[Area(hectare)]]="",IFERROR(Table2[[#This Row],[Production(Tones)]]/Table2[[#This Row],[Yield blanks]],""),Table2[[#This Row],[Area(hectare)]])</f>
        <v>3982172</v>
      </c>
      <c r="I780" s="16">
        <v>7848401</v>
      </c>
      <c r="J780" s="16">
        <f>IF(Table2[[#This Row],[Production(Tones)]]="",Table2[[#This Row],[Area Blanks]]*Table2[[#This Row],[Yield]],Table2[[#This Row],[Production(Tones)]])</f>
        <v>7848401</v>
      </c>
      <c r="K780" s="13">
        <v>1366.8</v>
      </c>
      <c r="L780" s="13">
        <f>IF(Table2[[#This Row],[Annual_Rainfall(mm)]]="",_xlfn.XLOOKUP(Table2[[#This Row],[State]],'pivot tables'!$J$3:$J$32,'pivot tables'!$K$3:$K$32),Table2[[#This Row],[Annual_Rainfall(mm)]])</f>
        <v>1366.8</v>
      </c>
      <c r="M780" s="13" t="str">
        <f>Table2[[#This Row],[Crop]]&amp;Table2[[#This Row],[State]]</f>
        <v>RiceChhattisgarh</v>
      </c>
      <c r="N780" s="13">
        <v>600511537.60000002</v>
      </c>
      <c r="O780" s="13">
        <f>IF(Table2[[#This Row],[Fertilizer(kg)]]="",_xlfn.XLOOKUP(Table2[[#This Row],[crop&amp;state]],'pivot tables'!$O$3:$O$151,'pivot tables'!$P$3:$P$151),Table2[[#This Row],[Fertilizer(kg)]])</f>
        <v>600511537.60000002</v>
      </c>
      <c r="P780" s="13">
        <v>1234473.32</v>
      </c>
      <c r="Q780" s="13">
        <f>IF(Table2[[#This Row],[Pesticide(kg)]]="",_xlfn.XLOOKUP(Table2[[#This Row],[crop&amp;state]],'pivot tables'!$O$3:$O$151,'pivot tables'!$Q$3:$Q$151),Table2[[#This Row],[Pesticide(kg)]])</f>
        <v>1234473.32</v>
      </c>
      <c r="R780" s="13">
        <v>1.92</v>
      </c>
      <c r="S780" s="13">
        <f>IF(Table2[[#This Row],[Yield]]="",IFERROR(Table2[[#This Row],[Production(Tones)]]/Table2[[#This Row],[Area(hectare)]],""),Table2[[#This Row],[Yield]])</f>
        <v>1.92</v>
      </c>
      <c r="T780" s="13">
        <v>26</v>
      </c>
      <c r="U780" s="13">
        <f>IF(Table2[[#This Row],[Avg_Temperature(°C)]]="",IFERROR((Table2[[#This Row],[Max_Temperature(°C)]]+Table2[[#This Row],[Min_Temperature(°C)]])/2,""),Table2[[#This Row],[Avg_Temperature(°C)]])</f>
        <v>26</v>
      </c>
      <c r="V780" s="13">
        <v>36.634999999999998</v>
      </c>
      <c r="W780" s="13">
        <f>IF(Table2[[#This Row],[Max_Temperature(°C)]]="",_xlfn.XLOOKUP(Table2[[#This Row],[State]],'pivot tables'!$T$2:$T$33,'pivot tables'!$V$2:$V$33),Table2[[#This Row],[Max_Temperature(°C)]])</f>
        <v>36.634999999999998</v>
      </c>
      <c r="X780" s="13">
        <v>14.278</v>
      </c>
      <c r="Y780" s="31">
        <f>IF(Table2[[#This Row],[Min_Temperature(°C)]]="",_xlfn.XLOOKUP(Table2[[#This Row],[State]],'pivot tables'!$T$2:$T$33,'pivot tables'!$W$2:$W$33),Table2[[#This Row],[Min_Temperature(°C)]])</f>
        <v>14.278</v>
      </c>
    </row>
    <row r="781" spans="1:25" x14ac:dyDescent="0.3">
      <c r="A781" s="5" t="s">
        <v>18</v>
      </c>
      <c r="B781" s="4">
        <v>2012</v>
      </c>
      <c r="C781" s="5" t="s">
        <v>705</v>
      </c>
      <c r="D781" s="5" t="str">
        <f>PROPER(TRIM(Table2[[#This Row],[Season]]))</f>
        <v>Whole Year</v>
      </c>
      <c r="E781" s="5" t="str">
        <f>IF(Table2[[#This Row],[Season]]="",_xlfn.XLOOKUP(Table2[[#This Row],[State]],'pivot tables'!$F$3:$F$33,'pivot tables'!$G$3:$G$33),Table2[[#This Row],[Season]])</f>
        <v>Whole Year</v>
      </c>
      <c r="F781" s="5" t="s">
        <v>282</v>
      </c>
      <c r="G781" s="16">
        <v>9227</v>
      </c>
      <c r="H781" s="16">
        <f>IF(Table2[[#This Row],[Area(hectare)]]="",IFERROR(Table2[[#This Row],[Production(Tones)]]/Table2[[#This Row],[Yield blanks]],""),Table2[[#This Row],[Area(hectare)]])</f>
        <v>9227</v>
      </c>
      <c r="I781" s="16">
        <v>25800</v>
      </c>
      <c r="J781" s="16">
        <f>IF(Table2[[#This Row],[Production(Tones)]]="",Table2[[#This Row],[Area Blanks]]*Table2[[#This Row],[Yield]],Table2[[#This Row],[Production(Tones)]])</f>
        <v>25800</v>
      </c>
      <c r="K781" s="13">
        <v>1366.8</v>
      </c>
      <c r="L781" s="13">
        <f>IF(Table2[[#This Row],[Annual_Rainfall(mm)]]="",_xlfn.XLOOKUP(Table2[[#This Row],[State]],'pivot tables'!$J$3:$J$32,'pivot tables'!$K$3:$K$32),Table2[[#This Row],[Annual_Rainfall(mm)]])</f>
        <v>1366.8</v>
      </c>
      <c r="M781" s="13" t="str">
        <f>Table2[[#This Row],[Crop]]&amp;Table2[[#This Row],[State]]</f>
        <v>SugarcaneChhattisgarh</v>
      </c>
      <c r="N781" s="13">
        <v>1391431.6</v>
      </c>
      <c r="O781" s="13">
        <f>IF(Table2[[#This Row],[Fertilizer(kg)]]="",_xlfn.XLOOKUP(Table2[[#This Row],[crop&amp;state]],'pivot tables'!$O$3:$O$151,'pivot tables'!$P$3:$P$151),Table2[[#This Row],[Fertilizer(kg)]])</f>
        <v>1391431.6</v>
      </c>
      <c r="P781" s="13">
        <v>2860.37</v>
      </c>
      <c r="Q781" s="13">
        <f>IF(Table2[[#This Row],[Pesticide(kg)]]="",_xlfn.XLOOKUP(Table2[[#This Row],[crop&amp;state]],'pivot tables'!$O$3:$O$151,'pivot tables'!$Q$3:$Q$151),Table2[[#This Row],[Pesticide(kg)]])</f>
        <v>2860.37</v>
      </c>
      <c r="R781" s="13">
        <v>3.1</v>
      </c>
      <c r="S781" s="13">
        <f>IF(Table2[[#This Row],[Yield]]="",IFERROR(Table2[[#This Row],[Production(Tones)]]/Table2[[#This Row],[Area(hectare)]],""),Table2[[#This Row],[Yield]])</f>
        <v>3.1</v>
      </c>
      <c r="T781" s="13">
        <v>26</v>
      </c>
      <c r="U781" s="13">
        <f>IF(Table2[[#This Row],[Avg_Temperature(°C)]]="",IFERROR((Table2[[#This Row],[Max_Temperature(°C)]]+Table2[[#This Row],[Min_Temperature(°C)]])/2,""),Table2[[#This Row],[Avg_Temperature(°C)]])</f>
        <v>26</v>
      </c>
      <c r="V781" s="13">
        <v>36.634999999999998</v>
      </c>
      <c r="W781" s="13">
        <f>IF(Table2[[#This Row],[Max_Temperature(°C)]]="",_xlfn.XLOOKUP(Table2[[#This Row],[State]],'pivot tables'!$T$2:$T$33,'pivot tables'!$V$2:$V$33),Table2[[#This Row],[Max_Temperature(°C)]])</f>
        <v>36.634999999999998</v>
      </c>
      <c r="X781" s="13">
        <v>14.278</v>
      </c>
      <c r="Y781" s="31">
        <f>IF(Table2[[#This Row],[Min_Temperature(°C)]]="",_xlfn.XLOOKUP(Table2[[#This Row],[State]],'pivot tables'!$T$2:$T$33,'pivot tables'!$W$2:$W$33),Table2[[#This Row],[Min_Temperature(°C)]])</f>
        <v>14.278</v>
      </c>
    </row>
    <row r="782" spans="1:25" x14ac:dyDescent="0.3">
      <c r="A782" s="5" t="s">
        <v>31</v>
      </c>
      <c r="B782" s="4">
        <v>2012</v>
      </c>
      <c r="C782" s="5" t="s">
        <v>49</v>
      </c>
      <c r="D782" s="5" t="str">
        <f>PROPER(TRIM(Table2[[#This Row],[Season]]))</f>
        <v>Kharif</v>
      </c>
      <c r="E782" s="5" t="str">
        <f>IF(Table2[[#This Row],[Season]]="",_xlfn.XLOOKUP(Table2[[#This Row],[State]],'pivot tables'!$F$3:$F$33,'pivot tables'!$G$3:$G$33),Table2[[#This Row],[Season]])</f>
        <v>Kharif</v>
      </c>
      <c r="F782" s="5" t="s">
        <v>282</v>
      </c>
      <c r="G782" s="16">
        <v>3182</v>
      </c>
      <c r="H782" s="16">
        <f>IF(Table2[[#This Row],[Area(hectare)]]="",IFERROR(Table2[[#This Row],[Production(Tones)]]/Table2[[#This Row],[Yield blanks]],""),Table2[[#This Row],[Area(hectare)]])</f>
        <v>3182</v>
      </c>
      <c r="I782" s="16">
        <v>1111</v>
      </c>
      <c r="J782" s="16">
        <f>IF(Table2[[#This Row],[Production(Tones)]]="",Table2[[#This Row],[Area Blanks]]*Table2[[#This Row],[Yield]],Table2[[#This Row],[Production(Tones)]])</f>
        <v>1111</v>
      </c>
      <c r="K782" s="13">
        <v>1366.8</v>
      </c>
      <c r="L782" s="13">
        <f>IF(Table2[[#This Row],[Annual_Rainfall(mm)]]="",_xlfn.XLOOKUP(Table2[[#This Row],[State]],'pivot tables'!$J$3:$J$32,'pivot tables'!$K$3:$K$32),Table2[[#This Row],[Annual_Rainfall(mm)]])</f>
        <v>1366.8</v>
      </c>
      <c r="M782" s="13" t="str">
        <f>Table2[[#This Row],[Crop]]&amp;Table2[[#This Row],[State]]</f>
        <v>SunflowerChhattisgarh</v>
      </c>
      <c r="N782" s="13">
        <v>479845.6</v>
      </c>
      <c r="O782" s="13">
        <f>IF(Table2[[#This Row],[Fertilizer(kg)]]="",_xlfn.XLOOKUP(Table2[[#This Row],[crop&amp;state]],'pivot tables'!$O$3:$O$151,'pivot tables'!$P$3:$P$151),Table2[[#This Row],[Fertilizer(kg)]])</f>
        <v>479845.6</v>
      </c>
      <c r="P782" s="13">
        <v>986.42</v>
      </c>
      <c r="Q782" s="13">
        <f>IF(Table2[[#This Row],[Pesticide(kg)]]="",_xlfn.XLOOKUP(Table2[[#This Row],[crop&amp;state]],'pivot tables'!$O$3:$O$151,'pivot tables'!$Q$3:$Q$151),Table2[[#This Row],[Pesticide(kg)]])</f>
        <v>986.42</v>
      </c>
      <c r="R782" s="13">
        <v>0.45200000000000001</v>
      </c>
      <c r="S782" s="13">
        <f>IF(Table2[[#This Row],[Yield]]="",IFERROR(Table2[[#This Row],[Production(Tones)]]/Table2[[#This Row],[Area(hectare)]],""),Table2[[#This Row],[Yield]])</f>
        <v>0.45200000000000001</v>
      </c>
      <c r="T782" s="13">
        <v>26</v>
      </c>
      <c r="U782" s="13">
        <f>IF(Table2[[#This Row],[Avg_Temperature(°C)]]="",IFERROR((Table2[[#This Row],[Max_Temperature(°C)]]+Table2[[#This Row],[Min_Temperature(°C)]])/2,""),Table2[[#This Row],[Avg_Temperature(°C)]])</f>
        <v>26</v>
      </c>
      <c r="V782" s="13">
        <v>36.634999999999998</v>
      </c>
      <c r="W782" s="13">
        <f>IF(Table2[[#This Row],[Max_Temperature(°C)]]="",_xlfn.XLOOKUP(Table2[[#This Row],[State]],'pivot tables'!$T$2:$T$33,'pivot tables'!$V$2:$V$33),Table2[[#This Row],[Max_Temperature(°C)]])</f>
        <v>36.634999999999998</v>
      </c>
      <c r="X782" s="13">
        <v>14.278</v>
      </c>
      <c r="Y782" s="31">
        <f>IF(Table2[[#This Row],[Min_Temperature(°C)]]="",_xlfn.XLOOKUP(Table2[[#This Row],[State]],'pivot tables'!$T$2:$T$33,'pivot tables'!$W$2:$W$33),Table2[[#This Row],[Min_Temperature(°C)]])</f>
        <v>14.278</v>
      </c>
    </row>
    <row r="783" spans="1:25" x14ac:dyDescent="0.3">
      <c r="A783" s="5" t="s">
        <v>32</v>
      </c>
      <c r="B783" s="4">
        <v>2012</v>
      </c>
      <c r="C783" s="5" t="s">
        <v>49</v>
      </c>
      <c r="D783" s="5" t="str">
        <f>PROPER(TRIM(Table2[[#This Row],[Season]]))</f>
        <v>Kharif</v>
      </c>
      <c r="E783" s="5" t="str">
        <f>IF(Table2[[#This Row],[Season]]="",_xlfn.XLOOKUP(Table2[[#This Row],[State]],'pivot tables'!$F$3:$F$33,'pivot tables'!$G$3:$G$33),Table2[[#This Row],[Season]])</f>
        <v>Kharif</v>
      </c>
      <c r="F783" s="5" t="s">
        <v>282</v>
      </c>
      <c r="G783" s="16">
        <v>95277</v>
      </c>
      <c r="H783" s="16">
        <f>IF(Table2[[#This Row],[Area(hectare)]]="",IFERROR(Table2[[#This Row],[Production(Tones)]]/Table2[[#This Row],[Yield blanks]],""),Table2[[#This Row],[Area(hectare)]])</f>
        <v>95277</v>
      </c>
      <c r="I783" s="16">
        <v>30509</v>
      </c>
      <c r="J783" s="16">
        <f>IF(Table2[[#This Row],[Production(Tones)]]="",Table2[[#This Row],[Area Blanks]]*Table2[[#This Row],[Yield]],Table2[[#This Row],[Production(Tones)]])</f>
        <v>30509</v>
      </c>
      <c r="K783" s="13">
        <v>1366.8</v>
      </c>
      <c r="L783" s="13">
        <f>IF(Table2[[#This Row],[Annual_Rainfall(mm)]]="",_xlfn.XLOOKUP(Table2[[#This Row],[State]],'pivot tables'!$J$3:$J$32,'pivot tables'!$K$3:$K$32),Table2[[#This Row],[Annual_Rainfall(mm)]])</f>
        <v>1366.8</v>
      </c>
      <c r="M783" s="13" t="str">
        <f>Table2[[#This Row],[Crop]]&amp;Table2[[#This Row],[State]]</f>
        <v>UradChhattisgarh</v>
      </c>
      <c r="N783" s="13">
        <v>14367771.6</v>
      </c>
      <c r="O783" s="13">
        <f>IF(Table2[[#This Row],[Fertilizer(kg)]]="",_xlfn.XLOOKUP(Table2[[#This Row],[crop&amp;state]],'pivot tables'!$O$3:$O$151,'pivot tables'!$P$3:$P$151),Table2[[#This Row],[Fertilizer(kg)]])</f>
        <v>14367771.6</v>
      </c>
      <c r="P783" s="13">
        <v>29535.87</v>
      </c>
      <c r="Q783" s="13">
        <f>IF(Table2[[#This Row],[Pesticide(kg)]]="",_xlfn.XLOOKUP(Table2[[#This Row],[crop&amp;state]],'pivot tables'!$O$3:$O$151,'pivot tables'!$Q$3:$Q$151),Table2[[#This Row],[Pesticide(kg)]])</f>
        <v>29535.87</v>
      </c>
      <c r="R783" s="13"/>
      <c r="S783" s="13">
        <f>IF(Table2[[#This Row],[Yield]]="",IFERROR(Table2[[#This Row],[Production(Tones)]]/Table2[[#This Row],[Area(hectare)]],""),Table2[[#This Row],[Yield]])</f>
        <v>0.32021369270652938</v>
      </c>
      <c r="T783" s="13">
        <v>26</v>
      </c>
      <c r="U783" s="13">
        <f>IF(Table2[[#This Row],[Avg_Temperature(°C)]]="",IFERROR((Table2[[#This Row],[Max_Temperature(°C)]]+Table2[[#This Row],[Min_Temperature(°C)]])/2,""),Table2[[#This Row],[Avg_Temperature(°C)]])</f>
        <v>26</v>
      </c>
      <c r="V783" s="13">
        <v>36.634999999999998</v>
      </c>
      <c r="W783" s="13">
        <f>IF(Table2[[#This Row],[Max_Temperature(°C)]]="",_xlfn.XLOOKUP(Table2[[#This Row],[State]],'pivot tables'!$T$2:$T$33,'pivot tables'!$V$2:$V$33),Table2[[#This Row],[Max_Temperature(°C)]])</f>
        <v>36.634999999999998</v>
      </c>
      <c r="X783" s="13">
        <v>14.278</v>
      </c>
      <c r="Y783" s="31">
        <f>IF(Table2[[#This Row],[Min_Temperature(°C)]]="",_xlfn.XLOOKUP(Table2[[#This Row],[State]],'pivot tables'!$T$2:$T$33,'pivot tables'!$W$2:$W$33),Table2[[#This Row],[Min_Temperature(°C)]])</f>
        <v>14.278</v>
      </c>
    </row>
    <row r="784" spans="1:25" x14ac:dyDescent="0.3">
      <c r="A784" s="5" t="s">
        <v>32</v>
      </c>
      <c r="B784" s="4">
        <v>2012</v>
      </c>
      <c r="C784" s="5" t="s">
        <v>27</v>
      </c>
      <c r="D784" s="5" t="str">
        <f>PROPER(TRIM(Table2[[#This Row],[Season]]))</f>
        <v>Rabi</v>
      </c>
      <c r="E784" s="5" t="str">
        <f>IF(Table2[[#This Row],[Season]]="",_xlfn.XLOOKUP(Table2[[#This Row],[State]],'pivot tables'!$F$3:$F$33,'pivot tables'!$G$3:$G$33),Table2[[#This Row],[Season]])</f>
        <v>Rabi</v>
      </c>
      <c r="F784" s="5" t="s">
        <v>282</v>
      </c>
      <c r="G784" s="16">
        <v>3385</v>
      </c>
      <c r="H784" s="16">
        <f>IF(Table2[[#This Row],[Area(hectare)]]="",IFERROR(Table2[[#This Row],[Production(Tones)]]/Table2[[#This Row],[Yield blanks]],""),Table2[[#This Row],[Area(hectare)]])</f>
        <v>3385</v>
      </c>
      <c r="I784" s="16">
        <v>850</v>
      </c>
      <c r="J784" s="16">
        <f>IF(Table2[[#This Row],[Production(Tones)]]="",Table2[[#This Row],[Area Blanks]]*Table2[[#This Row],[Yield]],Table2[[#This Row],[Production(Tones)]])</f>
        <v>850</v>
      </c>
      <c r="K784" s="13">
        <v>1366.8</v>
      </c>
      <c r="L784" s="13">
        <f>IF(Table2[[#This Row],[Annual_Rainfall(mm)]]="",_xlfn.XLOOKUP(Table2[[#This Row],[State]],'pivot tables'!$J$3:$J$32,'pivot tables'!$K$3:$K$32),Table2[[#This Row],[Annual_Rainfall(mm)]])</f>
        <v>1366.8</v>
      </c>
      <c r="M784" s="13" t="str">
        <f>Table2[[#This Row],[Crop]]&amp;Table2[[#This Row],[State]]</f>
        <v>UradChhattisgarh</v>
      </c>
      <c r="N784" s="13">
        <v>510458</v>
      </c>
      <c r="O784" s="13">
        <f>IF(Table2[[#This Row],[Fertilizer(kg)]]="",_xlfn.XLOOKUP(Table2[[#This Row],[crop&amp;state]],'pivot tables'!$O$3:$O$151,'pivot tables'!$P$3:$P$151),Table2[[#This Row],[Fertilizer(kg)]])</f>
        <v>510458</v>
      </c>
      <c r="P784" s="13">
        <v>1049.3499999999999</v>
      </c>
      <c r="Q784" s="13">
        <f>IF(Table2[[#This Row],[Pesticide(kg)]]="",_xlfn.XLOOKUP(Table2[[#This Row],[crop&amp;state]],'pivot tables'!$O$3:$O$151,'pivot tables'!$Q$3:$Q$151),Table2[[#This Row],[Pesticide(kg)]])</f>
        <v>1049.3499999999999</v>
      </c>
      <c r="R784" s="13">
        <v>0.28499999999999998</v>
      </c>
      <c r="S784" s="13">
        <f>IF(Table2[[#This Row],[Yield]]="",IFERROR(Table2[[#This Row],[Production(Tones)]]/Table2[[#This Row],[Area(hectare)]],""),Table2[[#This Row],[Yield]])</f>
        <v>0.28499999999999998</v>
      </c>
      <c r="T784" s="13">
        <v>26</v>
      </c>
      <c r="U784" s="13">
        <f>IF(Table2[[#This Row],[Avg_Temperature(°C)]]="",IFERROR((Table2[[#This Row],[Max_Temperature(°C)]]+Table2[[#This Row],[Min_Temperature(°C)]])/2,""),Table2[[#This Row],[Avg_Temperature(°C)]])</f>
        <v>26</v>
      </c>
      <c r="V784" s="13">
        <v>36.634999999999998</v>
      </c>
      <c r="W784" s="13">
        <f>IF(Table2[[#This Row],[Max_Temperature(°C)]]="",_xlfn.XLOOKUP(Table2[[#This Row],[State]],'pivot tables'!$T$2:$T$33,'pivot tables'!$V$2:$V$33),Table2[[#This Row],[Max_Temperature(°C)]])</f>
        <v>36.634999999999998</v>
      </c>
      <c r="X784" s="13">
        <v>14.278</v>
      </c>
      <c r="Y784" s="31">
        <f>IF(Table2[[#This Row],[Min_Temperature(°C)]]="",_xlfn.XLOOKUP(Table2[[#This Row],[State]],'pivot tables'!$T$2:$T$33,'pivot tables'!$W$2:$W$33),Table2[[#This Row],[Min_Temperature(°C)]])</f>
        <v>14.278</v>
      </c>
    </row>
    <row r="785" spans="1:25" x14ac:dyDescent="0.3">
      <c r="A785" s="5" t="s">
        <v>20</v>
      </c>
      <c r="B785" s="4">
        <v>2012</v>
      </c>
      <c r="C785" s="5" t="s">
        <v>27</v>
      </c>
      <c r="D785" s="5" t="str">
        <f>PROPER(TRIM(Table2[[#This Row],[Season]]))</f>
        <v>Rabi</v>
      </c>
      <c r="E785" s="5" t="str">
        <f>IF(Table2[[#This Row],[Season]]="",_xlfn.XLOOKUP(Table2[[#This Row],[State]],'pivot tables'!$F$3:$F$33,'pivot tables'!$G$3:$G$33),Table2[[#This Row],[Season]])</f>
        <v>Rabi</v>
      </c>
      <c r="F785" s="5" t="s">
        <v>282</v>
      </c>
      <c r="G785" s="16">
        <v>102230</v>
      </c>
      <c r="H785" s="16">
        <f>IF(Table2[[#This Row],[Area(hectare)]]="",IFERROR(Table2[[#This Row],[Production(Tones)]]/Table2[[#This Row],[Yield blanks]],""),Table2[[#This Row],[Area(hectare)]])</f>
        <v>102230</v>
      </c>
      <c r="I785" s="16">
        <v>143226</v>
      </c>
      <c r="J785" s="16">
        <f>IF(Table2[[#This Row],[Production(Tones)]]="",Table2[[#This Row],[Area Blanks]]*Table2[[#This Row],[Yield]],Table2[[#This Row],[Production(Tones)]])</f>
        <v>143226</v>
      </c>
      <c r="K785" s="13">
        <v>1366.8</v>
      </c>
      <c r="L785" s="13">
        <f>IF(Table2[[#This Row],[Annual_Rainfall(mm)]]="",_xlfn.XLOOKUP(Table2[[#This Row],[State]],'pivot tables'!$J$3:$J$32,'pivot tables'!$K$3:$K$32),Table2[[#This Row],[Annual_Rainfall(mm)]])</f>
        <v>1366.8</v>
      </c>
      <c r="M785" s="13" t="str">
        <f>Table2[[#This Row],[Crop]]&amp;Table2[[#This Row],[State]]</f>
        <v>WheatChhattisgarh</v>
      </c>
      <c r="N785" s="13">
        <v>15416284</v>
      </c>
      <c r="O785" s="13">
        <f>IF(Table2[[#This Row],[Fertilizer(kg)]]="",_xlfn.XLOOKUP(Table2[[#This Row],[crop&amp;state]],'pivot tables'!$O$3:$O$151,'pivot tables'!$P$3:$P$151),Table2[[#This Row],[Fertilizer(kg)]])</f>
        <v>15416284</v>
      </c>
      <c r="P785" s="13">
        <v>31691.3</v>
      </c>
      <c r="Q785" s="13">
        <f>IF(Table2[[#This Row],[Pesticide(kg)]]="",_xlfn.XLOOKUP(Table2[[#This Row],[crop&amp;state]],'pivot tables'!$O$3:$O$151,'pivot tables'!$Q$3:$Q$151),Table2[[#This Row],[Pesticide(kg)]])</f>
        <v>31691.3</v>
      </c>
      <c r="R785" s="13">
        <v>1.61</v>
      </c>
      <c r="S785" s="13">
        <f>IF(Table2[[#This Row],[Yield]]="",IFERROR(Table2[[#This Row],[Production(Tones)]]/Table2[[#This Row],[Area(hectare)]],""),Table2[[#This Row],[Yield]])</f>
        <v>1.61</v>
      </c>
      <c r="T785" s="13">
        <v>26</v>
      </c>
      <c r="U785" s="13">
        <f>IF(Table2[[#This Row],[Avg_Temperature(°C)]]="",IFERROR((Table2[[#This Row],[Max_Temperature(°C)]]+Table2[[#This Row],[Min_Temperature(°C)]])/2,""),Table2[[#This Row],[Avg_Temperature(°C)]])</f>
        <v>26</v>
      </c>
      <c r="V785" s="13">
        <v>36.634999999999998</v>
      </c>
      <c r="W785" s="13">
        <f>IF(Table2[[#This Row],[Max_Temperature(°C)]]="",_xlfn.XLOOKUP(Table2[[#This Row],[State]],'pivot tables'!$T$2:$T$33,'pivot tables'!$V$2:$V$33),Table2[[#This Row],[Max_Temperature(°C)]])</f>
        <v>36.634999999999998</v>
      </c>
      <c r="X785" s="13">
        <v>14.278</v>
      </c>
      <c r="Y785" s="31">
        <f>IF(Table2[[#This Row],[Min_Temperature(°C)]]="",_xlfn.XLOOKUP(Table2[[#This Row],[State]],'pivot tables'!$T$2:$T$33,'pivot tables'!$W$2:$W$33),Table2[[#This Row],[Min_Temperature(°C)]])</f>
        <v>14.278</v>
      </c>
    </row>
    <row r="786" spans="1:25" x14ac:dyDescent="0.3">
      <c r="A786" s="5" t="s">
        <v>22</v>
      </c>
      <c r="B786" s="4">
        <v>2012</v>
      </c>
      <c r="C786" s="5" t="s">
        <v>49</v>
      </c>
      <c r="D786" s="5" t="str">
        <f>PROPER(TRIM(Table2[[#This Row],[Season]]))</f>
        <v>Kharif</v>
      </c>
      <c r="E786" s="5" t="str">
        <f>IF(Table2[[#This Row],[Season]]="",_xlfn.XLOOKUP(Table2[[#This Row],[State]],'pivot tables'!$F$3:$F$33,'pivot tables'!$G$3:$G$33),Table2[[#This Row],[Season]])</f>
        <v>Kharif</v>
      </c>
      <c r="F786" s="5" t="s">
        <v>244</v>
      </c>
      <c r="G786" s="16">
        <v>17300</v>
      </c>
      <c r="H786" s="16">
        <f>IF(Table2[[#This Row],[Area(hectare)]]="",IFERROR(Table2[[#This Row],[Production(Tones)]]/Table2[[#This Row],[Yield blanks]],""),Table2[[#This Row],[Area(hectare)]])</f>
        <v>17300</v>
      </c>
      <c r="I786" s="16">
        <v>16500</v>
      </c>
      <c r="J786" s="16">
        <f>IF(Table2[[#This Row],[Production(Tones)]]="",Table2[[#This Row],[Area Blanks]]*Table2[[#This Row],[Yield]],Table2[[#This Row],[Production(Tones)]])</f>
        <v>16500</v>
      </c>
      <c r="K786" s="13">
        <v>460.6</v>
      </c>
      <c r="L786" s="13">
        <f>IF(Table2[[#This Row],[Annual_Rainfall(mm)]]="",_xlfn.XLOOKUP(Table2[[#This Row],[State]],'pivot tables'!$J$3:$J$32,'pivot tables'!$K$3:$K$32),Table2[[#This Row],[Annual_Rainfall(mm)]])</f>
        <v>460.6</v>
      </c>
      <c r="M786" s="13" t="str">
        <f>Table2[[#This Row],[Crop]]&amp;Table2[[#This Row],[State]]</f>
        <v>RagiGujarat</v>
      </c>
      <c r="N786" s="13"/>
      <c r="O786" s="13">
        <f>IF(Table2[[#This Row],[Fertilizer(kg)]]="",_xlfn.XLOOKUP(Table2[[#This Row],[crop&amp;state]],'pivot tables'!$O$3:$O$151,'pivot tables'!$P$3:$P$151),Table2[[#This Row],[Fertilizer(kg)]])</f>
        <v>2547420.92</v>
      </c>
      <c r="P786" s="13">
        <v>5363</v>
      </c>
      <c r="Q786" s="13">
        <f>IF(Table2[[#This Row],[Pesticide(kg)]]="",_xlfn.XLOOKUP(Table2[[#This Row],[crop&amp;state]],'pivot tables'!$O$3:$O$151,'pivot tables'!$Q$3:$Q$151),Table2[[#This Row],[Pesticide(kg)]])</f>
        <v>5363</v>
      </c>
      <c r="R786" s="13"/>
      <c r="S786" s="13">
        <f>IF(Table2[[#This Row],[Yield]]="",IFERROR(Table2[[#This Row],[Production(Tones)]]/Table2[[#This Row],[Area(hectare)]],""),Table2[[#This Row],[Yield]])</f>
        <v>0.95375722543352603</v>
      </c>
      <c r="T786" s="13">
        <v>26.762</v>
      </c>
      <c r="U786" s="13">
        <f>IF(Table2[[#This Row],[Avg_Temperature(°C)]]="",IFERROR((Table2[[#This Row],[Max_Temperature(°C)]]+Table2[[#This Row],[Min_Temperature(°C)]])/2,""),Table2[[#This Row],[Avg_Temperature(°C)]])</f>
        <v>26.762</v>
      </c>
      <c r="V786" s="13">
        <v>38.332000000000001</v>
      </c>
      <c r="W786" s="13">
        <f>IF(Table2[[#This Row],[Max_Temperature(°C)]]="",_xlfn.XLOOKUP(Table2[[#This Row],[State]],'pivot tables'!$T$2:$T$33,'pivot tables'!$V$2:$V$33),Table2[[#This Row],[Max_Temperature(°C)]])</f>
        <v>38.332000000000001</v>
      </c>
      <c r="X786" s="13">
        <v>16.164999999999999</v>
      </c>
      <c r="Y786" s="31">
        <f>IF(Table2[[#This Row],[Min_Temperature(°C)]]="",_xlfn.XLOOKUP(Table2[[#This Row],[State]],'pivot tables'!$T$2:$T$33,'pivot tables'!$W$2:$W$33),Table2[[#This Row],[Min_Temperature(°C)]])</f>
        <v>16.164999999999999</v>
      </c>
    </row>
    <row r="787" spans="1:25" x14ac:dyDescent="0.3">
      <c r="A787" s="5" t="s">
        <v>13</v>
      </c>
      <c r="B787" s="4">
        <v>2012</v>
      </c>
      <c r="C787" s="5" t="s">
        <v>49</v>
      </c>
      <c r="D787" s="5" t="str">
        <f>PROPER(TRIM(Table2[[#This Row],[Season]]))</f>
        <v>Kharif</v>
      </c>
      <c r="E787" s="5" t="str">
        <f>IF(Table2[[#This Row],[Season]]="",_xlfn.XLOOKUP(Table2[[#This Row],[State]],'pivot tables'!$F$3:$F$33,'pivot tables'!$G$3:$G$33),Table2[[#This Row],[Season]])</f>
        <v>Kharif</v>
      </c>
      <c r="F787" s="5" t="s">
        <v>244</v>
      </c>
      <c r="G787" s="16">
        <v>672000</v>
      </c>
      <c r="H787" s="16">
        <f>IF(Table2[[#This Row],[Area(hectare)]]="",IFERROR(Table2[[#This Row],[Production(Tones)]]/Table2[[#This Row],[Yield blanks]],""),Table2[[#This Row],[Area(hectare)]])</f>
        <v>672000</v>
      </c>
      <c r="I787" s="16">
        <v>1408100</v>
      </c>
      <c r="J787" s="16">
        <f>IF(Table2[[#This Row],[Production(Tones)]]="",Table2[[#This Row],[Area Blanks]]*Table2[[#This Row],[Yield]],Table2[[#This Row],[Production(Tones)]])</f>
        <v>1408100</v>
      </c>
      <c r="K787" s="13">
        <v>460.6</v>
      </c>
      <c r="L787" s="13">
        <f>IF(Table2[[#This Row],[Annual_Rainfall(mm)]]="",_xlfn.XLOOKUP(Table2[[#This Row],[State]],'pivot tables'!$J$3:$J$32,'pivot tables'!$K$3:$K$32),Table2[[#This Row],[Annual_Rainfall(mm)]])</f>
        <v>460.6</v>
      </c>
      <c r="M787" s="13" t="str">
        <f>Table2[[#This Row],[Crop]]&amp;Table2[[#This Row],[State]]</f>
        <v>RiceGujarat</v>
      </c>
      <c r="N787" s="13">
        <v>101337600</v>
      </c>
      <c r="O787" s="13">
        <f>IF(Table2[[#This Row],[Fertilizer(kg)]]="",_xlfn.XLOOKUP(Table2[[#This Row],[crop&amp;state]],'pivot tables'!$O$3:$O$151,'pivot tables'!$P$3:$P$151),Table2[[#This Row],[Fertilizer(kg)]])</f>
        <v>101337600</v>
      </c>
      <c r="P787" s="13">
        <v>208320</v>
      </c>
      <c r="Q787" s="13">
        <f>IF(Table2[[#This Row],[Pesticide(kg)]]="",_xlfn.XLOOKUP(Table2[[#This Row],[crop&amp;state]],'pivot tables'!$O$3:$O$151,'pivot tables'!$Q$3:$Q$151),Table2[[#This Row],[Pesticide(kg)]])</f>
        <v>208320</v>
      </c>
      <c r="R787" s="13">
        <v>1.98</v>
      </c>
      <c r="S787" s="13">
        <f>IF(Table2[[#This Row],[Yield]]="",IFERROR(Table2[[#This Row],[Production(Tones)]]/Table2[[#This Row],[Area(hectare)]],""),Table2[[#This Row],[Yield]])</f>
        <v>1.98</v>
      </c>
      <c r="T787" s="13"/>
      <c r="U787" s="13">
        <f>IF(Table2[[#This Row],[Avg_Temperature(°C)]]="",IFERROR((Table2[[#This Row],[Max_Temperature(°C)]]+Table2[[#This Row],[Min_Temperature(°C)]])/2,""),Table2[[#This Row],[Avg_Temperature(°C)]])</f>
        <v>27.2485</v>
      </c>
      <c r="V787" s="13">
        <v>38.332000000000001</v>
      </c>
      <c r="W787" s="13">
        <f>IF(Table2[[#This Row],[Max_Temperature(°C)]]="",_xlfn.XLOOKUP(Table2[[#This Row],[State]],'pivot tables'!$T$2:$T$33,'pivot tables'!$V$2:$V$33),Table2[[#This Row],[Max_Temperature(°C)]])</f>
        <v>38.332000000000001</v>
      </c>
      <c r="X787" s="13">
        <v>16.164999999999999</v>
      </c>
      <c r="Y787" s="31">
        <f>IF(Table2[[#This Row],[Min_Temperature(°C)]]="",_xlfn.XLOOKUP(Table2[[#This Row],[State]],'pivot tables'!$T$2:$T$33,'pivot tables'!$W$2:$W$33),Table2[[#This Row],[Min_Temperature(°C)]])</f>
        <v>16.164999999999999</v>
      </c>
    </row>
    <row r="788" spans="1:25" x14ac:dyDescent="0.3">
      <c r="A788" s="5" t="s">
        <v>13</v>
      </c>
      <c r="B788" s="4">
        <v>2012</v>
      </c>
      <c r="C788" s="5" t="s">
        <v>120</v>
      </c>
      <c r="D788" s="5" t="str">
        <f>PROPER(TRIM(Table2[[#This Row],[Season]]))</f>
        <v>Summer</v>
      </c>
      <c r="E788" s="5" t="str">
        <f>IF(Table2[[#This Row],[Season]]="",_xlfn.XLOOKUP(Table2[[#This Row],[State]],'pivot tables'!$F$3:$F$33,'pivot tables'!$G$3:$G$33),Table2[[#This Row],[Season]])</f>
        <v>Summer</v>
      </c>
      <c r="F788" s="5" t="s">
        <v>244</v>
      </c>
      <c r="G788" s="16">
        <v>29100</v>
      </c>
      <c r="H788" s="16">
        <f>IF(Table2[[#This Row],[Area(hectare)]]="",IFERROR(Table2[[#This Row],[Production(Tones)]]/Table2[[#This Row],[Yield blanks]],""),Table2[[#This Row],[Area(hectare)]])</f>
        <v>29100</v>
      </c>
      <c r="I788" s="16">
        <v>89200</v>
      </c>
      <c r="J788" s="16">
        <f>IF(Table2[[#This Row],[Production(Tones)]]="",Table2[[#This Row],[Area Blanks]]*Table2[[#This Row],[Yield]],Table2[[#This Row],[Production(Tones)]])</f>
        <v>89200</v>
      </c>
      <c r="K788" s="13">
        <v>460.6</v>
      </c>
      <c r="L788" s="13">
        <f>IF(Table2[[#This Row],[Annual_Rainfall(mm)]]="",_xlfn.XLOOKUP(Table2[[#This Row],[State]],'pivot tables'!$J$3:$J$32,'pivot tables'!$K$3:$K$32),Table2[[#This Row],[Annual_Rainfall(mm)]])</f>
        <v>460.6</v>
      </c>
      <c r="M788" s="13" t="str">
        <f>Table2[[#This Row],[Crop]]&amp;Table2[[#This Row],[State]]</f>
        <v>RiceGujarat</v>
      </c>
      <c r="N788" s="13">
        <v>4388280</v>
      </c>
      <c r="O788" s="13">
        <f>IF(Table2[[#This Row],[Fertilizer(kg)]]="",_xlfn.XLOOKUP(Table2[[#This Row],[crop&amp;state]],'pivot tables'!$O$3:$O$151,'pivot tables'!$P$3:$P$151),Table2[[#This Row],[Fertilizer(kg)]])</f>
        <v>4388280</v>
      </c>
      <c r="P788" s="13">
        <v>9021</v>
      </c>
      <c r="Q788" s="13">
        <f>IF(Table2[[#This Row],[Pesticide(kg)]]="",_xlfn.XLOOKUP(Table2[[#This Row],[crop&amp;state]],'pivot tables'!$O$3:$O$151,'pivot tables'!$Q$3:$Q$151),Table2[[#This Row],[Pesticide(kg)]])</f>
        <v>9021</v>
      </c>
      <c r="R788" s="13">
        <v>2.9430000000000001</v>
      </c>
      <c r="S788" s="13">
        <f>IF(Table2[[#This Row],[Yield]]="",IFERROR(Table2[[#This Row],[Production(Tones)]]/Table2[[#This Row],[Area(hectare)]],""),Table2[[#This Row],[Yield]])</f>
        <v>2.9430000000000001</v>
      </c>
      <c r="T788" s="13">
        <v>26.762</v>
      </c>
      <c r="U788" s="13">
        <f>IF(Table2[[#This Row],[Avg_Temperature(°C)]]="",IFERROR((Table2[[#This Row],[Max_Temperature(°C)]]+Table2[[#This Row],[Min_Temperature(°C)]])/2,""),Table2[[#This Row],[Avg_Temperature(°C)]])</f>
        <v>26.762</v>
      </c>
      <c r="V788" s="13">
        <v>38.332000000000001</v>
      </c>
      <c r="W788" s="13">
        <f>IF(Table2[[#This Row],[Max_Temperature(°C)]]="",_xlfn.XLOOKUP(Table2[[#This Row],[State]],'pivot tables'!$T$2:$T$33,'pivot tables'!$V$2:$V$33),Table2[[#This Row],[Max_Temperature(°C)]])</f>
        <v>38.332000000000001</v>
      </c>
      <c r="X788" s="13">
        <v>16.164999999999999</v>
      </c>
      <c r="Y788" s="31">
        <f>IF(Table2[[#This Row],[Min_Temperature(°C)]]="",_xlfn.XLOOKUP(Table2[[#This Row],[State]],'pivot tables'!$T$2:$T$33,'pivot tables'!$W$2:$W$33),Table2[[#This Row],[Min_Temperature(°C)]])</f>
        <v>16.164999999999999</v>
      </c>
    </row>
    <row r="789" spans="1:25" x14ac:dyDescent="0.3">
      <c r="A789" s="5" t="s">
        <v>18</v>
      </c>
      <c r="B789" s="4">
        <v>2012</v>
      </c>
      <c r="C789" s="5" t="s">
        <v>705</v>
      </c>
      <c r="D789" s="5" t="str">
        <f>PROPER(TRIM(Table2[[#This Row],[Season]]))</f>
        <v>Whole Year</v>
      </c>
      <c r="E789" s="5" t="str">
        <f>IF(Table2[[#This Row],[Season]]="",_xlfn.XLOOKUP(Table2[[#This Row],[State]],'pivot tables'!$F$3:$F$33,'pivot tables'!$G$3:$G$33),Table2[[#This Row],[Season]])</f>
        <v>Whole Year</v>
      </c>
      <c r="F789" s="5" t="s">
        <v>244</v>
      </c>
      <c r="G789" s="16">
        <v>176600</v>
      </c>
      <c r="H789" s="16">
        <f>IF(Table2[[#This Row],[Area(hectare)]]="",IFERROR(Table2[[#This Row],[Production(Tones)]]/Table2[[#This Row],[Yield blanks]],""),Table2[[#This Row],[Area(hectare)]])</f>
        <v>176600</v>
      </c>
      <c r="I789" s="16"/>
      <c r="J789" s="16">
        <f>IF(Table2[[#This Row],[Production(Tones)]]="",Table2[[#This Row],[Area Blanks]]*Table2[[#This Row],[Yield]],Table2[[#This Row],[Production(Tones)]])</f>
        <v>1228606.2</v>
      </c>
      <c r="K789" s="13">
        <v>460.6</v>
      </c>
      <c r="L789" s="13">
        <f>IF(Table2[[#This Row],[Annual_Rainfall(mm)]]="",_xlfn.XLOOKUP(Table2[[#This Row],[State]],'pivot tables'!$J$3:$J$32,'pivot tables'!$K$3:$K$32),Table2[[#This Row],[Annual_Rainfall(mm)]])</f>
        <v>460.6</v>
      </c>
      <c r="M789" s="13" t="str">
        <f>Table2[[#This Row],[Crop]]&amp;Table2[[#This Row],[State]]</f>
        <v>SugarcaneGujarat</v>
      </c>
      <c r="N789" s="13">
        <v>26631280</v>
      </c>
      <c r="O789" s="13">
        <f>IF(Table2[[#This Row],[Fertilizer(kg)]]="",_xlfn.XLOOKUP(Table2[[#This Row],[crop&amp;state]],'pivot tables'!$O$3:$O$151,'pivot tables'!$P$3:$P$151),Table2[[#This Row],[Fertilizer(kg)]])</f>
        <v>26631280</v>
      </c>
      <c r="P789" s="13">
        <v>54746</v>
      </c>
      <c r="Q789" s="13">
        <f>IF(Table2[[#This Row],[Pesticide(kg)]]="",_xlfn.XLOOKUP(Table2[[#This Row],[crop&amp;state]],'pivot tables'!$O$3:$O$151,'pivot tables'!$Q$3:$Q$151),Table2[[#This Row],[Pesticide(kg)]])</f>
        <v>54746</v>
      </c>
      <c r="R789" s="13">
        <v>6.9569999999999999</v>
      </c>
      <c r="S789" s="13">
        <f>IF(Table2[[#This Row],[Yield]]="",IFERROR(Table2[[#This Row],[Production(Tones)]]/Table2[[#This Row],[Area(hectare)]],""),Table2[[#This Row],[Yield]])</f>
        <v>6.9569999999999999</v>
      </c>
      <c r="T789" s="13">
        <v>26.762</v>
      </c>
      <c r="U789" s="13">
        <f>IF(Table2[[#This Row],[Avg_Temperature(°C)]]="",IFERROR((Table2[[#This Row],[Max_Temperature(°C)]]+Table2[[#This Row],[Min_Temperature(°C)]])/2,""),Table2[[#This Row],[Avg_Temperature(°C)]])</f>
        <v>26.762</v>
      </c>
      <c r="V789" s="13">
        <v>38.332000000000001</v>
      </c>
      <c r="W789" s="13">
        <f>IF(Table2[[#This Row],[Max_Temperature(°C)]]="",_xlfn.XLOOKUP(Table2[[#This Row],[State]],'pivot tables'!$T$2:$T$33,'pivot tables'!$V$2:$V$33),Table2[[#This Row],[Max_Temperature(°C)]])</f>
        <v>38.332000000000001</v>
      </c>
      <c r="X789" s="13">
        <v>16.164999999999999</v>
      </c>
      <c r="Y789" s="31">
        <f>IF(Table2[[#This Row],[Min_Temperature(°C)]]="",_xlfn.XLOOKUP(Table2[[#This Row],[State]],'pivot tables'!$T$2:$T$33,'pivot tables'!$W$2:$W$33),Table2[[#This Row],[Min_Temperature(°C)]])</f>
        <v>16.164999999999999</v>
      </c>
    </row>
    <row r="790" spans="1:25" x14ac:dyDescent="0.3">
      <c r="A790" s="5" t="s">
        <v>32</v>
      </c>
      <c r="B790" s="4">
        <v>2012</v>
      </c>
      <c r="C790" s="5" t="s">
        <v>49</v>
      </c>
      <c r="D790" s="5" t="str">
        <f>PROPER(TRIM(Table2[[#This Row],[Season]]))</f>
        <v>Kharif</v>
      </c>
      <c r="E790" s="5" t="str">
        <f>IF(Table2[[#This Row],[Season]]="",_xlfn.XLOOKUP(Table2[[#This Row],[State]],'pivot tables'!$F$3:$F$33,'pivot tables'!$G$3:$G$33),Table2[[#This Row],[Season]])</f>
        <v>Kharif</v>
      </c>
      <c r="F790" s="5" t="s">
        <v>244</v>
      </c>
      <c r="G790" s="16">
        <v>94400</v>
      </c>
      <c r="H790" s="16">
        <f>IF(Table2[[#This Row],[Area(hectare)]]="",IFERROR(Table2[[#This Row],[Production(Tones)]]/Table2[[#This Row],[Yield blanks]],""),Table2[[#This Row],[Area(hectare)]])</f>
        <v>94400</v>
      </c>
      <c r="I790" s="16">
        <v>59600</v>
      </c>
      <c r="J790" s="16">
        <f>IF(Table2[[#This Row],[Production(Tones)]]="",Table2[[#This Row],[Area Blanks]]*Table2[[#This Row],[Yield]],Table2[[#This Row],[Production(Tones)]])</f>
        <v>59600</v>
      </c>
      <c r="K790" s="13">
        <v>460.6</v>
      </c>
      <c r="L790" s="13">
        <f>IF(Table2[[#This Row],[Annual_Rainfall(mm)]]="",_xlfn.XLOOKUP(Table2[[#This Row],[State]],'pivot tables'!$J$3:$J$32,'pivot tables'!$K$3:$K$32),Table2[[#This Row],[Annual_Rainfall(mm)]])</f>
        <v>460.6</v>
      </c>
      <c r="M790" s="13" t="str">
        <f>Table2[[#This Row],[Crop]]&amp;Table2[[#This Row],[State]]</f>
        <v>UradGujarat</v>
      </c>
      <c r="N790" s="13">
        <v>14235520</v>
      </c>
      <c r="O790" s="13">
        <f>IF(Table2[[#This Row],[Fertilizer(kg)]]="",_xlfn.XLOOKUP(Table2[[#This Row],[crop&amp;state]],'pivot tables'!$O$3:$O$151,'pivot tables'!$P$3:$P$151),Table2[[#This Row],[Fertilizer(kg)]])</f>
        <v>14235520</v>
      </c>
      <c r="P790" s="13">
        <v>29264</v>
      </c>
      <c r="Q790" s="13">
        <f>IF(Table2[[#This Row],[Pesticide(kg)]]="",_xlfn.XLOOKUP(Table2[[#This Row],[crop&amp;state]],'pivot tables'!$O$3:$O$151,'pivot tables'!$Q$3:$Q$151),Table2[[#This Row],[Pesticide(kg)]])</f>
        <v>29264</v>
      </c>
      <c r="R790" s="13">
        <v>0.57999999999999996</v>
      </c>
      <c r="S790" s="13">
        <f>IF(Table2[[#This Row],[Yield]]="",IFERROR(Table2[[#This Row],[Production(Tones)]]/Table2[[#This Row],[Area(hectare)]],""),Table2[[#This Row],[Yield]])</f>
        <v>0.57999999999999996</v>
      </c>
      <c r="T790" s="13"/>
      <c r="U790" s="13">
        <f>IF(Table2[[#This Row],[Avg_Temperature(°C)]]="",IFERROR((Table2[[#This Row],[Max_Temperature(°C)]]+Table2[[#This Row],[Min_Temperature(°C)]])/2,""),Table2[[#This Row],[Avg_Temperature(°C)]])</f>
        <v>27.2485</v>
      </c>
      <c r="V790" s="13">
        <v>38.332000000000001</v>
      </c>
      <c r="W790" s="13">
        <f>IF(Table2[[#This Row],[Max_Temperature(°C)]]="",_xlfn.XLOOKUP(Table2[[#This Row],[State]],'pivot tables'!$T$2:$T$33,'pivot tables'!$V$2:$V$33),Table2[[#This Row],[Max_Temperature(°C)]])</f>
        <v>38.332000000000001</v>
      </c>
      <c r="X790" s="13">
        <v>16.164999999999999</v>
      </c>
      <c r="Y790" s="31">
        <f>IF(Table2[[#This Row],[Min_Temperature(°C)]]="",_xlfn.XLOOKUP(Table2[[#This Row],[State]],'pivot tables'!$T$2:$T$33,'pivot tables'!$W$2:$W$33),Table2[[#This Row],[Min_Temperature(°C)]])</f>
        <v>16.164999999999999</v>
      </c>
    </row>
    <row r="791" spans="1:25" x14ac:dyDescent="0.3">
      <c r="A791" s="5" t="s">
        <v>32</v>
      </c>
      <c r="B791" s="4">
        <v>2012</v>
      </c>
      <c r="C791" s="5" t="s">
        <v>120</v>
      </c>
      <c r="D791" s="5" t="str">
        <f>PROPER(TRIM(Table2[[#This Row],[Season]]))</f>
        <v>Summer</v>
      </c>
      <c r="E791" s="5" t="str">
        <f>IF(Table2[[#This Row],[Season]]="",_xlfn.XLOOKUP(Table2[[#This Row],[State]],'pivot tables'!$F$3:$F$33,'pivot tables'!$G$3:$G$33),Table2[[#This Row],[Season]])</f>
        <v>Summer</v>
      </c>
      <c r="F791" s="5" t="s">
        <v>244</v>
      </c>
      <c r="G791" s="16">
        <v>400</v>
      </c>
      <c r="H791" s="16">
        <f>IF(Table2[[#This Row],[Area(hectare)]]="",IFERROR(Table2[[#This Row],[Production(Tones)]]/Table2[[#This Row],[Yield blanks]],""),Table2[[#This Row],[Area(hectare)]])</f>
        <v>400</v>
      </c>
      <c r="I791" s="16">
        <v>500</v>
      </c>
      <c r="J791" s="16">
        <f>IF(Table2[[#This Row],[Production(Tones)]]="",Table2[[#This Row],[Area Blanks]]*Table2[[#This Row],[Yield]],Table2[[#This Row],[Production(Tones)]])</f>
        <v>500</v>
      </c>
      <c r="K791" s="13">
        <v>460.6</v>
      </c>
      <c r="L791" s="13">
        <f>IF(Table2[[#This Row],[Annual_Rainfall(mm)]]="",_xlfn.XLOOKUP(Table2[[#This Row],[State]],'pivot tables'!$J$3:$J$32,'pivot tables'!$K$3:$K$32),Table2[[#This Row],[Annual_Rainfall(mm)]])</f>
        <v>460.6</v>
      </c>
      <c r="M791" s="13" t="str">
        <f>Table2[[#This Row],[Crop]]&amp;Table2[[#This Row],[State]]</f>
        <v>UradGujarat</v>
      </c>
      <c r="N791" s="13">
        <v>60320</v>
      </c>
      <c r="O791" s="13">
        <f>IF(Table2[[#This Row],[Fertilizer(kg)]]="",_xlfn.XLOOKUP(Table2[[#This Row],[crop&amp;state]],'pivot tables'!$O$3:$O$151,'pivot tables'!$P$3:$P$151),Table2[[#This Row],[Fertilizer(kg)]])</f>
        <v>60320</v>
      </c>
      <c r="P791" s="13">
        <v>124</v>
      </c>
      <c r="Q791" s="13">
        <f>IF(Table2[[#This Row],[Pesticide(kg)]]="",_xlfn.XLOOKUP(Table2[[#This Row],[crop&amp;state]],'pivot tables'!$O$3:$O$151,'pivot tables'!$Q$3:$Q$151),Table2[[#This Row],[Pesticide(kg)]])</f>
        <v>124</v>
      </c>
      <c r="R791" s="13">
        <v>1.25</v>
      </c>
      <c r="S791" s="13">
        <f>IF(Table2[[#This Row],[Yield]]="",IFERROR(Table2[[#This Row],[Production(Tones)]]/Table2[[#This Row],[Area(hectare)]],""),Table2[[#This Row],[Yield]])</f>
        <v>1.25</v>
      </c>
      <c r="T791" s="13">
        <v>26.762</v>
      </c>
      <c r="U791" s="13">
        <f>IF(Table2[[#This Row],[Avg_Temperature(°C)]]="",IFERROR((Table2[[#This Row],[Max_Temperature(°C)]]+Table2[[#This Row],[Min_Temperature(°C)]])/2,""),Table2[[#This Row],[Avg_Temperature(°C)]])</f>
        <v>26.762</v>
      </c>
      <c r="V791" s="13">
        <v>38.332000000000001</v>
      </c>
      <c r="W791" s="13">
        <f>IF(Table2[[#This Row],[Max_Temperature(°C)]]="",_xlfn.XLOOKUP(Table2[[#This Row],[State]],'pivot tables'!$T$2:$T$33,'pivot tables'!$V$2:$V$33),Table2[[#This Row],[Max_Temperature(°C)]])</f>
        <v>38.332000000000001</v>
      </c>
      <c r="X791" s="13" t="s">
        <v>455</v>
      </c>
      <c r="Y791" s="31" t="str">
        <f>IF(Table2[[#This Row],[Min_Temperature(°C)]]="",_xlfn.XLOOKUP(Table2[[#This Row],[State]],'pivot tables'!$T$2:$T$33,'pivot tables'!$W$2:$W$33),Table2[[#This Row],[Min_Temperature(°C)]])</f>
        <v xml:space="preserve"> 16.165 </v>
      </c>
    </row>
    <row r="792" spans="1:25" x14ac:dyDescent="0.3">
      <c r="A792" s="5" t="s">
        <v>20</v>
      </c>
      <c r="B792" s="4">
        <v>2012</v>
      </c>
      <c r="C792" s="5" t="s">
        <v>27</v>
      </c>
      <c r="D792" s="5" t="str">
        <f>PROPER(TRIM(Table2[[#This Row],[Season]]))</f>
        <v>Rabi</v>
      </c>
      <c r="E792" s="5" t="str">
        <f>IF(Table2[[#This Row],[Season]]="",_xlfn.XLOOKUP(Table2[[#This Row],[State]],'pivot tables'!$F$3:$F$33,'pivot tables'!$G$3:$G$33),Table2[[#This Row],[Season]])</f>
        <v>Rabi</v>
      </c>
      <c r="F792" s="5" t="s">
        <v>244</v>
      </c>
      <c r="G792" s="16">
        <v>1023500</v>
      </c>
      <c r="H792" s="16">
        <f>IF(Table2[[#This Row],[Area(hectare)]]="",IFERROR(Table2[[#This Row],[Production(Tones)]]/Table2[[#This Row],[Yield blanks]],""),Table2[[#This Row],[Area(hectare)]])</f>
        <v>1023500</v>
      </c>
      <c r="I792" s="16">
        <v>2944000</v>
      </c>
      <c r="J792" s="16">
        <f>IF(Table2[[#This Row],[Production(Tones)]]="",Table2[[#This Row],[Area Blanks]]*Table2[[#This Row],[Yield]],Table2[[#This Row],[Production(Tones)]])</f>
        <v>2944000</v>
      </c>
      <c r="K792" s="13">
        <v>460.6</v>
      </c>
      <c r="L792" s="13">
        <f>IF(Table2[[#This Row],[Annual_Rainfall(mm)]]="",_xlfn.XLOOKUP(Table2[[#This Row],[State]],'pivot tables'!$J$3:$J$32,'pivot tables'!$K$3:$K$32),Table2[[#This Row],[Annual_Rainfall(mm)]])</f>
        <v>460.6</v>
      </c>
      <c r="M792" s="13" t="str">
        <f>Table2[[#This Row],[Crop]]&amp;Table2[[#This Row],[State]]</f>
        <v>WheatGujarat</v>
      </c>
      <c r="N792" s="13">
        <v>154343800</v>
      </c>
      <c r="O792" s="13">
        <f>IF(Table2[[#This Row],[Fertilizer(kg)]]="",_xlfn.XLOOKUP(Table2[[#This Row],[crop&amp;state]],'pivot tables'!$O$3:$O$151,'pivot tables'!$P$3:$P$151),Table2[[#This Row],[Fertilizer(kg)]])</f>
        <v>154343800</v>
      </c>
      <c r="P792" s="13">
        <v>317285</v>
      </c>
      <c r="Q792" s="13">
        <f>IF(Table2[[#This Row],[Pesticide(kg)]]="",_xlfn.XLOOKUP(Table2[[#This Row],[crop&amp;state]],'pivot tables'!$O$3:$O$151,'pivot tables'!$Q$3:$Q$151),Table2[[#This Row],[Pesticide(kg)]])</f>
        <v>317285</v>
      </c>
      <c r="R792" s="13">
        <v>2.9220000000000002</v>
      </c>
      <c r="S792" s="13">
        <f>IF(Table2[[#This Row],[Yield]]="",IFERROR(Table2[[#This Row],[Production(Tones)]]/Table2[[#This Row],[Area(hectare)]],""),Table2[[#This Row],[Yield]])</f>
        <v>2.9220000000000002</v>
      </c>
      <c r="T792" s="13">
        <v>26.762</v>
      </c>
      <c r="U792" s="13">
        <f>IF(Table2[[#This Row],[Avg_Temperature(°C)]]="",IFERROR((Table2[[#This Row],[Max_Temperature(°C)]]+Table2[[#This Row],[Min_Temperature(°C)]])/2,""),Table2[[#This Row],[Avg_Temperature(°C)]])</f>
        <v>26.762</v>
      </c>
      <c r="V792" s="13">
        <v>38.332000000000001</v>
      </c>
      <c r="W792" s="13">
        <f>IF(Table2[[#This Row],[Max_Temperature(°C)]]="",_xlfn.XLOOKUP(Table2[[#This Row],[State]],'pivot tables'!$T$2:$T$33,'pivot tables'!$V$2:$V$33),Table2[[#This Row],[Max_Temperature(°C)]])</f>
        <v>38.332000000000001</v>
      </c>
      <c r="X792" s="13"/>
      <c r="Y792" s="31">
        <f>IF(Table2[[#This Row],[Min_Temperature(°C)]]="",_xlfn.XLOOKUP(Table2[[#This Row],[State]],'pivot tables'!$T$2:$T$33,'pivot tables'!$W$2:$W$33),Table2[[#This Row],[Min_Temperature(°C)]])</f>
        <v>16.413681818181825</v>
      </c>
    </row>
    <row r="793" spans="1:25" x14ac:dyDescent="0.3">
      <c r="A793" s="5" t="s">
        <v>13</v>
      </c>
      <c r="B793" s="4">
        <v>2012</v>
      </c>
      <c r="C793" s="5" t="s">
        <v>49</v>
      </c>
      <c r="D793" s="5" t="str">
        <f>PROPER(TRIM(Table2[[#This Row],[Season]]))</f>
        <v>Kharif</v>
      </c>
      <c r="E793" s="5" t="str">
        <f>IF(Table2[[#This Row],[Season]]="",_xlfn.XLOOKUP(Table2[[#This Row],[State]],'pivot tables'!$F$3:$F$33,'pivot tables'!$G$3:$G$33),Table2[[#This Row],[Season]])</f>
        <v>Kharif</v>
      </c>
      <c r="F793" s="5" t="s">
        <v>258</v>
      </c>
      <c r="G793" s="16">
        <v>1206255</v>
      </c>
      <c r="H793" s="16">
        <f>IF(Table2[[#This Row],[Area(hectare)]]="",IFERROR(Table2[[#This Row],[Production(Tones)]]/Table2[[#This Row],[Yield blanks]],""),Table2[[#This Row],[Area(hectare)]])</f>
        <v>1206255</v>
      </c>
      <c r="I793" s="16">
        <v>3941000</v>
      </c>
      <c r="J793" s="16">
        <f>IF(Table2[[#This Row],[Production(Tones)]]="",Table2[[#This Row],[Area Blanks]]*Table2[[#This Row],[Yield]],Table2[[#This Row],[Production(Tones)]])</f>
        <v>3941000</v>
      </c>
      <c r="K793" s="13">
        <v>307.89999999999998</v>
      </c>
      <c r="L793" s="13">
        <f>IF(Table2[[#This Row],[Annual_Rainfall(mm)]]="",_xlfn.XLOOKUP(Table2[[#This Row],[State]],'pivot tables'!$J$3:$J$32,'pivot tables'!$K$3:$K$32),Table2[[#This Row],[Annual_Rainfall(mm)]])</f>
        <v>307.89999999999998</v>
      </c>
      <c r="M793" s="13" t="str">
        <f>Table2[[#This Row],[Crop]]&amp;Table2[[#This Row],[State]]</f>
        <v>RiceHaryana</v>
      </c>
      <c r="N793" s="13">
        <v>181903254</v>
      </c>
      <c r="O793" s="13">
        <f>IF(Table2[[#This Row],[Fertilizer(kg)]]="",_xlfn.XLOOKUP(Table2[[#This Row],[crop&amp;state]],'pivot tables'!$O$3:$O$151,'pivot tables'!$P$3:$P$151),Table2[[#This Row],[Fertilizer(kg)]])</f>
        <v>181903254</v>
      </c>
      <c r="P793" s="13">
        <v>373939.05</v>
      </c>
      <c r="Q793" s="13">
        <f>IF(Table2[[#This Row],[Pesticide(kg)]]="",_xlfn.XLOOKUP(Table2[[#This Row],[crop&amp;state]],'pivot tables'!$O$3:$O$151,'pivot tables'!$Q$3:$Q$151),Table2[[#This Row],[Pesticide(kg)]])</f>
        <v>373939.05</v>
      </c>
      <c r="R793" s="13">
        <v>3.0409999999999999</v>
      </c>
      <c r="S793" s="13">
        <f>IF(Table2[[#This Row],[Yield]]="",IFERROR(Table2[[#This Row],[Production(Tones)]]/Table2[[#This Row],[Area(hectare)]],""),Table2[[#This Row],[Yield]])</f>
        <v>3.0409999999999999</v>
      </c>
      <c r="T793" s="13">
        <v>25.414999999999999</v>
      </c>
      <c r="U793" s="13">
        <f>IF(Table2[[#This Row],[Avg_Temperature(°C)]]="",IFERROR((Table2[[#This Row],[Max_Temperature(°C)]]+Table2[[#This Row],[Min_Temperature(°C)]])/2,""),Table2[[#This Row],[Avg_Temperature(°C)]])</f>
        <v>25.414999999999999</v>
      </c>
      <c r="V793" s="13">
        <v>38.273000000000003</v>
      </c>
      <c r="W793" s="13">
        <f>IF(Table2[[#This Row],[Max_Temperature(°C)]]="",_xlfn.XLOOKUP(Table2[[#This Row],[State]],'pivot tables'!$T$2:$T$33,'pivot tables'!$V$2:$V$33),Table2[[#This Row],[Max_Temperature(°C)]])</f>
        <v>38.273000000000003</v>
      </c>
      <c r="X793" s="13">
        <v>13.545999999999999</v>
      </c>
      <c r="Y793" s="31">
        <f>IF(Table2[[#This Row],[Min_Temperature(°C)]]="",_xlfn.XLOOKUP(Table2[[#This Row],[State]],'pivot tables'!$T$2:$T$33,'pivot tables'!$W$2:$W$33),Table2[[#This Row],[Min_Temperature(°C)]])</f>
        <v>13.545999999999999</v>
      </c>
    </row>
    <row r="794" spans="1:25" x14ac:dyDescent="0.3">
      <c r="A794" s="5" t="s">
        <v>18</v>
      </c>
      <c r="B794" s="4">
        <v>2012</v>
      </c>
      <c r="C794" s="5" t="s">
        <v>705</v>
      </c>
      <c r="D794" s="5" t="str">
        <f>PROPER(TRIM(Table2[[#This Row],[Season]]))</f>
        <v>Whole Year</v>
      </c>
      <c r="E794" s="5" t="str">
        <f>IF(Table2[[#This Row],[Season]]="",_xlfn.XLOOKUP(Table2[[#This Row],[State]],'pivot tables'!$F$3:$F$33,'pivot tables'!$G$3:$G$33),Table2[[#This Row],[Season]])</f>
        <v>Whole Year</v>
      </c>
      <c r="F794" s="5" t="s">
        <v>258</v>
      </c>
      <c r="G794" s="16">
        <v>100986</v>
      </c>
      <c r="H794" s="16">
        <f>IF(Table2[[#This Row],[Area(hectare)]]="",IFERROR(Table2[[#This Row],[Production(Tones)]]/Table2[[#This Row],[Yield blanks]],""),Table2[[#This Row],[Area(hectare)]])</f>
        <v>100986</v>
      </c>
      <c r="I794" s="16">
        <v>7500000</v>
      </c>
      <c r="J794" s="16">
        <f>IF(Table2[[#This Row],[Production(Tones)]]="",Table2[[#This Row],[Area Blanks]]*Table2[[#This Row],[Yield]],Table2[[#This Row],[Production(Tones)]])</f>
        <v>7500000</v>
      </c>
      <c r="K794" s="13">
        <v>307.89999999999998</v>
      </c>
      <c r="L794" s="13">
        <f>IF(Table2[[#This Row],[Annual_Rainfall(mm)]]="",_xlfn.XLOOKUP(Table2[[#This Row],[State]],'pivot tables'!$J$3:$J$32,'pivot tables'!$K$3:$K$32),Table2[[#This Row],[Annual_Rainfall(mm)]])</f>
        <v>307.89999999999998</v>
      </c>
      <c r="M794" s="13" t="str">
        <f>Table2[[#This Row],[Crop]]&amp;Table2[[#This Row],[State]]</f>
        <v>SugarcaneHaryana</v>
      </c>
      <c r="N794" s="13">
        <v>15228688.800000001</v>
      </c>
      <c r="O794" s="13">
        <f>IF(Table2[[#This Row],[Fertilizer(kg)]]="",_xlfn.XLOOKUP(Table2[[#This Row],[crop&amp;state]],'pivot tables'!$O$3:$O$151,'pivot tables'!$P$3:$P$151),Table2[[#This Row],[Fertilizer(kg)]])</f>
        <v>15228688.800000001</v>
      </c>
      <c r="P794" s="13">
        <v>31305.66</v>
      </c>
      <c r="Q794" s="13">
        <f>IF(Table2[[#This Row],[Pesticide(kg)]]="",_xlfn.XLOOKUP(Table2[[#This Row],[crop&amp;state]],'pivot tables'!$O$3:$O$151,'pivot tables'!$Q$3:$Q$151),Table2[[#This Row],[Pesticide(kg)]])</f>
        <v>31305.66</v>
      </c>
      <c r="R794" s="13">
        <v>61.421999999999997</v>
      </c>
      <c r="S794" s="13">
        <f>IF(Table2[[#This Row],[Yield]]="",IFERROR(Table2[[#This Row],[Production(Tones)]]/Table2[[#This Row],[Area(hectare)]],""),Table2[[#This Row],[Yield]])</f>
        <v>61.421999999999997</v>
      </c>
      <c r="T794" s="13">
        <v>25.414999999999999</v>
      </c>
      <c r="U794" s="13">
        <f>IF(Table2[[#This Row],[Avg_Temperature(°C)]]="",IFERROR((Table2[[#This Row],[Max_Temperature(°C)]]+Table2[[#This Row],[Min_Temperature(°C)]])/2,""),Table2[[#This Row],[Avg_Temperature(°C)]])</f>
        <v>25.414999999999999</v>
      </c>
      <c r="V794" s="13">
        <v>38.273000000000003</v>
      </c>
      <c r="W794" s="13">
        <f>IF(Table2[[#This Row],[Max_Temperature(°C)]]="",_xlfn.XLOOKUP(Table2[[#This Row],[State]],'pivot tables'!$T$2:$T$33,'pivot tables'!$V$2:$V$33),Table2[[#This Row],[Max_Temperature(°C)]])</f>
        <v>38.273000000000003</v>
      </c>
      <c r="X794" s="13">
        <v>13.545999999999999</v>
      </c>
      <c r="Y794" s="31">
        <f>IF(Table2[[#This Row],[Min_Temperature(°C)]]="",_xlfn.XLOOKUP(Table2[[#This Row],[State]],'pivot tables'!$T$2:$T$33,'pivot tables'!$W$2:$W$33),Table2[[#This Row],[Min_Temperature(°C)]])</f>
        <v>13.545999999999999</v>
      </c>
    </row>
    <row r="795" spans="1:25" x14ac:dyDescent="0.3">
      <c r="A795" s="5" t="s">
        <v>31</v>
      </c>
      <c r="B795" s="4">
        <v>2012</v>
      </c>
      <c r="C795" s="5" t="s">
        <v>49</v>
      </c>
      <c r="D795" s="5" t="str">
        <f>PROPER(TRIM(Table2[[#This Row],[Season]]))</f>
        <v>Kharif</v>
      </c>
      <c r="E795" s="5" t="str">
        <f>IF(Table2[[#This Row],[Season]]="",_xlfn.XLOOKUP(Table2[[#This Row],[State]],'pivot tables'!$F$3:$F$33,'pivot tables'!$G$3:$G$33),Table2[[#This Row],[Season]])</f>
        <v>Kharif</v>
      </c>
      <c r="F795" s="5" t="s">
        <v>258</v>
      </c>
      <c r="G795" s="16">
        <v>3891</v>
      </c>
      <c r="H795" s="16">
        <f>IF(Table2[[#This Row],[Area(hectare)]]="",IFERROR(Table2[[#This Row],[Production(Tones)]]/Table2[[#This Row],[Yield blanks]],""),Table2[[#This Row],[Area(hectare)]])</f>
        <v>3891</v>
      </c>
      <c r="I795" s="16">
        <v>8400</v>
      </c>
      <c r="J795" s="16">
        <f>IF(Table2[[#This Row],[Production(Tones)]]="",Table2[[#This Row],[Area Blanks]]*Table2[[#This Row],[Yield]],Table2[[#This Row],[Production(Tones)]])</f>
        <v>8400</v>
      </c>
      <c r="K795" s="13">
        <v>307.89999999999998</v>
      </c>
      <c r="L795" s="13">
        <f>IF(Table2[[#This Row],[Annual_Rainfall(mm)]]="",_xlfn.XLOOKUP(Table2[[#This Row],[State]],'pivot tables'!$J$3:$J$32,'pivot tables'!$K$3:$K$32),Table2[[#This Row],[Annual_Rainfall(mm)]])</f>
        <v>307.89999999999998</v>
      </c>
      <c r="M795" s="13" t="str">
        <f>Table2[[#This Row],[Crop]]&amp;Table2[[#This Row],[State]]</f>
        <v>SunflowerHaryana</v>
      </c>
      <c r="N795" s="13">
        <v>586762.80000000005</v>
      </c>
      <c r="O795" s="13">
        <f>IF(Table2[[#This Row],[Fertilizer(kg)]]="",_xlfn.XLOOKUP(Table2[[#This Row],[crop&amp;state]],'pivot tables'!$O$3:$O$151,'pivot tables'!$P$3:$P$151),Table2[[#This Row],[Fertilizer(kg)]])</f>
        <v>586762.80000000005</v>
      </c>
      <c r="P795" s="13">
        <v>1206.21</v>
      </c>
      <c r="Q795" s="13">
        <f>IF(Table2[[#This Row],[Pesticide(kg)]]="",_xlfn.XLOOKUP(Table2[[#This Row],[crop&amp;state]],'pivot tables'!$O$3:$O$151,'pivot tables'!$Q$3:$Q$151),Table2[[#This Row],[Pesticide(kg)]])</f>
        <v>1206.21</v>
      </c>
      <c r="R795" s="13">
        <v>2.0870000000000002</v>
      </c>
      <c r="S795" s="13">
        <f>IF(Table2[[#This Row],[Yield]]="",IFERROR(Table2[[#This Row],[Production(Tones)]]/Table2[[#This Row],[Area(hectare)]],""),Table2[[#This Row],[Yield]])</f>
        <v>2.0870000000000002</v>
      </c>
      <c r="T795" s="13">
        <v>25.414999999999999</v>
      </c>
      <c r="U795" s="13">
        <f>IF(Table2[[#This Row],[Avg_Temperature(°C)]]="",IFERROR((Table2[[#This Row],[Max_Temperature(°C)]]+Table2[[#This Row],[Min_Temperature(°C)]])/2,""),Table2[[#This Row],[Avg_Temperature(°C)]])</f>
        <v>25.414999999999999</v>
      </c>
      <c r="V795" s="13">
        <v>38.273000000000003</v>
      </c>
      <c r="W795" s="13">
        <f>IF(Table2[[#This Row],[Max_Temperature(°C)]]="",_xlfn.XLOOKUP(Table2[[#This Row],[State]],'pivot tables'!$T$2:$T$33,'pivot tables'!$V$2:$V$33),Table2[[#This Row],[Max_Temperature(°C)]])</f>
        <v>38.273000000000003</v>
      </c>
      <c r="X795" s="13">
        <v>13.545999999999999</v>
      </c>
      <c r="Y795" s="31">
        <f>IF(Table2[[#This Row],[Min_Temperature(°C)]]="",_xlfn.XLOOKUP(Table2[[#This Row],[State]],'pivot tables'!$T$2:$T$33,'pivot tables'!$W$2:$W$33),Table2[[#This Row],[Min_Temperature(°C)]])</f>
        <v>13.545999999999999</v>
      </c>
    </row>
    <row r="796" spans="1:25" x14ac:dyDescent="0.3">
      <c r="A796" s="5" t="s">
        <v>32</v>
      </c>
      <c r="B796" s="4">
        <v>2012</v>
      </c>
      <c r="C796" s="5" t="s">
        <v>49</v>
      </c>
      <c r="D796" s="5" t="str">
        <f>PROPER(TRIM(Table2[[#This Row],[Season]]))</f>
        <v>Kharif</v>
      </c>
      <c r="E796" s="5" t="str">
        <f>IF(Table2[[#This Row],[Season]]="",_xlfn.XLOOKUP(Table2[[#This Row],[State]],'pivot tables'!$F$3:$F$33,'pivot tables'!$G$3:$G$33),Table2[[#This Row],[Season]])</f>
        <v>Kharif</v>
      </c>
      <c r="F796" s="5" t="s">
        <v>258</v>
      </c>
      <c r="G796" s="16">
        <v>2156</v>
      </c>
      <c r="H796" s="16">
        <f>IF(Table2[[#This Row],[Area(hectare)]]="",IFERROR(Table2[[#This Row],[Production(Tones)]]/Table2[[#This Row],[Yield blanks]],""),Table2[[#This Row],[Area(hectare)]])</f>
        <v>2156</v>
      </c>
      <c r="I796" s="16"/>
      <c r="J796" s="16">
        <f>IF(Table2[[#This Row],[Production(Tones)]]="",Table2[[#This Row],[Area Blanks]]*Table2[[#This Row],[Yield]],Table2[[#This Row],[Production(Tones)]])</f>
        <v>694.23199999999997</v>
      </c>
      <c r="K796" s="13">
        <v>307.89999999999998</v>
      </c>
      <c r="L796" s="13">
        <f>IF(Table2[[#This Row],[Annual_Rainfall(mm)]]="",_xlfn.XLOOKUP(Table2[[#This Row],[State]],'pivot tables'!$J$3:$J$32,'pivot tables'!$K$3:$K$32),Table2[[#This Row],[Annual_Rainfall(mm)]])</f>
        <v>307.89999999999998</v>
      </c>
      <c r="M796" s="13" t="str">
        <f>Table2[[#This Row],[Crop]]&amp;Table2[[#This Row],[State]]</f>
        <v>UradHaryana</v>
      </c>
      <c r="N796" s="13">
        <v>325124.8</v>
      </c>
      <c r="O796" s="13">
        <f>IF(Table2[[#This Row],[Fertilizer(kg)]]="",_xlfn.XLOOKUP(Table2[[#This Row],[crop&amp;state]],'pivot tables'!$O$3:$O$151,'pivot tables'!$P$3:$P$151),Table2[[#This Row],[Fertilizer(kg)]])</f>
        <v>325124.8</v>
      </c>
      <c r="P796" s="13">
        <v>668.36</v>
      </c>
      <c r="Q796" s="13">
        <f>IF(Table2[[#This Row],[Pesticide(kg)]]="",_xlfn.XLOOKUP(Table2[[#This Row],[crop&amp;state]],'pivot tables'!$O$3:$O$151,'pivot tables'!$Q$3:$Q$151),Table2[[#This Row],[Pesticide(kg)]])</f>
        <v>668.36</v>
      </c>
      <c r="R796" s="13">
        <v>0.32200000000000001</v>
      </c>
      <c r="S796" s="13">
        <f>IF(Table2[[#This Row],[Yield]]="",IFERROR(Table2[[#This Row],[Production(Tones)]]/Table2[[#This Row],[Area(hectare)]],""),Table2[[#This Row],[Yield]])</f>
        <v>0.32200000000000001</v>
      </c>
      <c r="T796" s="13">
        <v>25.414999999999999</v>
      </c>
      <c r="U796" s="13">
        <f>IF(Table2[[#This Row],[Avg_Temperature(°C)]]="",IFERROR((Table2[[#This Row],[Max_Temperature(°C)]]+Table2[[#This Row],[Min_Temperature(°C)]])/2,""),Table2[[#This Row],[Avg_Temperature(°C)]])</f>
        <v>25.414999999999999</v>
      </c>
      <c r="V796" s="13" t="s">
        <v>456</v>
      </c>
      <c r="W796" s="13" t="str">
        <f>IF(Table2[[#This Row],[Max_Temperature(°C)]]="",_xlfn.XLOOKUP(Table2[[#This Row],[State]],'pivot tables'!$T$2:$T$33,'pivot tables'!$V$2:$V$33),Table2[[#This Row],[Max_Temperature(°C)]])</f>
        <v xml:space="preserve"> 38.273 </v>
      </c>
      <c r="X796" s="13">
        <v>13.545999999999999</v>
      </c>
      <c r="Y796" s="31">
        <f>IF(Table2[[#This Row],[Min_Temperature(°C)]]="",_xlfn.XLOOKUP(Table2[[#This Row],[State]],'pivot tables'!$T$2:$T$33,'pivot tables'!$W$2:$W$33),Table2[[#This Row],[Min_Temperature(°C)]])</f>
        <v>13.545999999999999</v>
      </c>
    </row>
    <row r="797" spans="1:25" x14ac:dyDescent="0.3">
      <c r="A797" s="5" t="s">
        <v>20</v>
      </c>
      <c r="B797" s="4">
        <v>2012</v>
      </c>
      <c r="C797" s="5" t="s">
        <v>27</v>
      </c>
      <c r="D797" s="5" t="str">
        <f>PROPER(TRIM(Table2[[#This Row],[Season]]))</f>
        <v>Rabi</v>
      </c>
      <c r="E797" s="5" t="str">
        <f>IF(Table2[[#This Row],[Season]]="",_xlfn.XLOOKUP(Table2[[#This Row],[State]],'pivot tables'!$F$3:$F$33,'pivot tables'!$G$3:$G$33),Table2[[#This Row],[Season]])</f>
        <v>Rabi</v>
      </c>
      <c r="F797" s="5" t="s">
        <v>258</v>
      </c>
      <c r="G797" s="16">
        <v>2496905</v>
      </c>
      <c r="H797" s="16">
        <f>IF(Table2[[#This Row],[Area(hectare)]]="",IFERROR(Table2[[#This Row],[Production(Tones)]]/Table2[[#This Row],[Yield blanks]],""),Table2[[#This Row],[Area(hectare)]])</f>
        <v>2496905</v>
      </c>
      <c r="I797" s="16">
        <v>11117000</v>
      </c>
      <c r="J797" s="16">
        <f>IF(Table2[[#This Row],[Production(Tones)]]="",Table2[[#This Row],[Area Blanks]]*Table2[[#This Row],[Yield]],Table2[[#This Row],[Production(Tones)]])</f>
        <v>11117000</v>
      </c>
      <c r="K797" s="13">
        <v>307.89999999999998</v>
      </c>
      <c r="L797" s="13">
        <f>IF(Table2[[#This Row],[Annual_Rainfall(mm)]]="",_xlfn.XLOOKUP(Table2[[#This Row],[State]],'pivot tables'!$J$3:$J$32,'pivot tables'!$K$3:$K$32),Table2[[#This Row],[Annual_Rainfall(mm)]])</f>
        <v>307.89999999999998</v>
      </c>
      <c r="M797" s="13" t="str">
        <f>Table2[[#This Row],[Crop]]&amp;Table2[[#This Row],[State]]</f>
        <v>WheatHaryana</v>
      </c>
      <c r="N797" s="13">
        <v>376533274</v>
      </c>
      <c r="O797" s="13">
        <f>IF(Table2[[#This Row],[Fertilizer(kg)]]="",_xlfn.XLOOKUP(Table2[[#This Row],[crop&amp;state]],'pivot tables'!$O$3:$O$151,'pivot tables'!$P$3:$P$151),Table2[[#This Row],[Fertilizer(kg)]])</f>
        <v>376533274</v>
      </c>
      <c r="P797" s="13">
        <v>774040.55</v>
      </c>
      <c r="Q797" s="13">
        <f>IF(Table2[[#This Row],[Pesticide(kg)]]="",_xlfn.XLOOKUP(Table2[[#This Row],[crop&amp;state]],'pivot tables'!$O$3:$O$151,'pivot tables'!$Q$3:$Q$151),Table2[[#This Row],[Pesticide(kg)]])</f>
        <v>774040.55</v>
      </c>
      <c r="R797" s="13" t="s">
        <v>457</v>
      </c>
      <c r="S797" s="13" t="str">
        <f>IF(Table2[[#This Row],[Yield]]="",IFERROR(Table2[[#This Row],[Production(Tones)]]/Table2[[#This Row],[Area(hectare)]],""),Table2[[#This Row],[Yield]])</f>
        <v>4.41</v>
      </c>
      <c r="T797" s="13">
        <v>25.414999999999999</v>
      </c>
      <c r="U797" s="13">
        <f>IF(Table2[[#This Row],[Avg_Temperature(°C)]]="",IFERROR((Table2[[#This Row],[Max_Temperature(°C)]]+Table2[[#This Row],[Min_Temperature(°C)]])/2,""),Table2[[#This Row],[Avg_Temperature(°C)]])</f>
        <v>25.414999999999999</v>
      </c>
      <c r="V797" s="13"/>
      <c r="W797" s="13">
        <f>IF(Table2[[#This Row],[Max_Temperature(°C)]]="",_xlfn.XLOOKUP(Table2[[#This Row],[State]],'pivot tables'!$T$2:$T$33,'pivot tables'!$V$2:$V$33),Table2[[#This Row],[Max_Temperature(°C)]])</f>
        <v>38.022088888888902</v>
      </c>
      <c r="X797" s="13">
        <v>13.545999999999999</v>
      </c>
      <c r="Y797" s="31">
        <f>IF(Table2[[#This Row],[Min_Temperature(°C)]]="",_xlfn.XLOOKUP(Table2[[#This Row],[State]],'pivot tables'!$T$2:$T$33,'pivot tables'!$W$2:$W$33),Table2[[#This Row],[Min_Temperature(°C)]])</f>
        <v>13.545999999999999</v>
      </c>
    </row>
    <row r="798" spans="1:25" x14ac:dyDescent="0.3">
      <c r="A798" s="5" t="s">
        <v>22</v>
      </c>
      <c r="B798" s="4">
        <v>2012</v>
      </c>
      <c r="C798" s="5" t="s">
        <v>49</v>
      </c>
      <c r="D798" s="5" t="str">
        <f>PROPER(TRIM(Table2[[#This Row],[Season]]))</f>
        <v>Kharif</v>
      </c>
      <c r="E798" s="5" t="str">
        <f>IF(Table2[[#This Row],[Season]]="",_xlfn.XLOOKUP(Table2[[#This Row],[State]],'pivot tables'!$F$3:$F$33,'pivot tables'!$G$3:$G$33),Table2[[#This Row],[Season]])</f>
        <v>Kharif</v>
      </c>
      <c r="F798" s="5" t="s">
        <v>259</v>
      </c>
      <c r="G798" s="16">
        <v>2338</v>
      </c>
      <c r="H798" s="16">
        <f>IF(Table2[[#This Row],[Area(hectare)]]="",IFERROR(Table2[[#This Row],[Production(Tones)]]/Table2[[#This Row],[Yield blanks]],""),Table2[[#This Row],[Area(hectare)]])</f>
        <v>2338</v>
      </c>
      <c r="I798" s="16">
        <v>2450</v>
      </c>
      <c r="J798" s="16">
        <f>IF(Table2[[#This Row],[Production(Tones)]]="",Table2[[#This Row],[Area Blanks]]*Table2[[#This Row],[Yield]],Table2[[#This Row],[Production(Tones)]])</f>
        <v>2450</v>
      </c>
      <c r="K798" s="13">
        <v>1035</v>
      </c>
      <c r="L798" s="13">
        <f>IF(Table2[[#This Row],[Annual_Rainfall(mm)]]="",_xlfn.XLOOKUP(Table2[[#This Row],[State]],'pivot tables'!$J$3:$J$32,'pivot tables'!$K$3:$K$32),Table2[[#This Row],[Annual_Rainfall(mm)]])</f>
        <v>1035</v>
      </c>
      <c r="M798" s="13" t="str">
        <f>Table2[[#This Row],[Crop]]&amp;Table2[[#This Row],[State]]</f>
        <v>RagiHimachal Pradesh</v>
      </c>
      <c r="N798" s="13">
        <v>352570.4</v>
      </c>
      <c r="O798" s="13">
        <f>IF(Table2[[#This Row],[Fertilizer(kg)]]="",_xlfn.XLOOKUP(Table2[[#This Row],[crop&amp;state]],'pivot tables'!$O$3:$O$151,'pivot tables'!$P$3:$P$151),Table2[[#This Row],[Fertilizer(kg)]])</f>
        <v>352570.4</v>
      </c>
      <c r="P798" s="13">
        <v>724.78</v>
      </c>
      <c r="Q798" s="13">
        <f>IF(Table2[[#This Row],[Pesticide(kg)]]="",_xlfn.XLOOKUP(Table2[[#This Row],[crop&amp;state]],'pivot tables'!$O$3:$O$151,'pivot tables'!$Q$3:$Q$151),Table2[[#This Row],[Pesticide(kg)]])</f>
        <v>724.78</v>
      </c>
      <c r="R798" s="13">
        <v>0.84699999999999998</v>
      </c>
      <c r="S798" s="13">
        <f>IF(Table2[[#This Row],[Yield]]="",IFERROR(Table2[[#This Row],[Production(Tones)]]/Table2[[#This Row],[Area(hectare)]],""),Table2[[#This Row],[Yield]])</f>
        <v>0.84699999999999998</v>
      </c>
      <c r="T798" s="13">
        <v>21.056000000000001</v>
      </c>
      <c r="U798" s="13">
        <f>IF(Table2[[#This Row],[Avg_Temperature(°C)]]="",IFERROR((Table2[[#This Row],[Max_Temperature(°C)]]+Table2[[#This Row],[Min_Temperature(°C)]])/2,""),Table2[[#This Row],[Avg_Temperature(°C)]])</f>
        <v>21.056000000000001</v>
      </c>
      <c r="V798" s="13">
        <v>32.268000000000001</v>
      </c>
      <c r="W798" s="13">
        <f>IF(Table2[[#This Row],[Max_Temperature(°C)]]="",_xlfn.XLOOKUP(Table2[[#This Row],[State]],'pivot tables'!$T$2:$T$33,'pivot tables'!$V$2:$V$33),Table2[[#This Row],[Max_Temperature(°C)]])</f>
        <v>32.268000000000001</v>
      </c>
      <c r="X798" s="13">
        <v>11.587</v>
      </c>
      <c r="Y798" s="31">
        <f>IF(Table2[[#This Row],[Min_Temperature(°C)]]="",_xlfn.XLOOKUP(Table2[[#This Row],[State]],'pivot tables'!$T$2:$T$33,'pivot tables'!$W$2:$W$33),Table2[[#This Row],[Min_Temperature(°C)]])</f>
        <v>11.587</v>
      </c>
    </row>
    <row r="799" spans="1:25" x14ac:dyDescent="0.3">
      <c r="A799" s="5" t="s">
        <v>13</v>
      </c>
      <c r="B799" s="4">
        <v>2012</v>
      </c>
      <c r="C799" s="5" t="s">
        <v>49</v>
      </c>
      <c r="D799" s="5" t="str">
        <f>PROPER(TRIM(Table2[[#This Row],[Season]]))</f>
        <v>Kharif</v>
      </c>
      <c r="E799" s="5" t="str">
        <f>IF(Table2[[#This Row],[Season]]="",_xlfn.XLOOKUP(Table2[[#This Row],[State]],'pivot tables'!$F$3:$F$33,'pivot tables'!$G$3:$G$33),Table2[[#This Row],[Season]])</f>
        <v>Kharif</v>
      </c>
      <c r="F799" s="5" t="s">
        <v>259</v>
      </c>
      <c r="G799" s="16">
        <v>75380</v>
      </c>
      <c r="H799" s="16">
        <f>IF(Table2[[#This Row],[Area(hectare)]]="",IFERROR(Table2[[#This Row],[Production(Tones)]]/Table2[[#This Row],[Yield blanks]],""),Table2[[#This Row],[Area(hectare)]])</f>
        <v>75380</v>
      </c>
      <c r="I799" s="16">
        <v>111252</v>
      </c>
      <c r="J799" s="16">
        <f>IF(Table2[[#This Row],[Production(Tones)]]="",Table2[[#This Row],[Area Blanks]]*Table2[[#This Row],[Yield]],Table2[[#This Row],[Production(Tones)]])</f>
        <v>111252</v>
      </c>
      <c r="K799" s="13">
        <v>1035</v>
      </c>
      <c r="L799" s="13">
        <f>IF(Table2[[#This Row],[Annual_Rainfall(mm)]]="",_xlfn.XLOOKUP(Table2[[#This Row],[State]],'pivot tables'!$J$3:$J$32,'pivot tables'!$K$3:$K$32),Table2[[#This Row],[Annual_Rainfall(mm)]])</f>
        <v>1035</v>
      </c>
      <c r="M799" s="13" t="str">
        <f>Table2[[#This Row],[Crop]]&amp;Table2[[#This Row],[State]]</f>
        <v>RiceHimachal Pradesh</v>
      </c>
      <c r="N799" s="13">
        <v>11367304</v>
      </c>
      <c r="O799" s="13">
        <f>IF(Table2[[#This Row],[Fertilizer(kg)]]="",_xlfn.XLOOKUP(Table2[[#This Row],[crop&amp;state]],'pivot tables'!$O$3:$O$151,'pivot tables'!$P$3:$P$151),Table2[[#This Row],[Fertilizer(kg)]])</f>
        <v>11367304</v>
      </c>
      <c r="P799" s="13">
        <v>23367.8</v>
      </c>
      <c r="Q799" s="13">
        <f>IF(Table2[[#This Row],[Pesticide(kg)]]="",_xlfn.XLOOKUP(Table2[[#This Row],[crop&amp;state]],'pivot tables'!$O$3:$O$151,'pivot tables'!$Q$3:$Q$151),Table2[[#This Row],[Pesticide(kg)]])</f>
        <v>23367.8</v>
      </c>
      <c r="R799" s="13">
        <v>1.577</v>
      </c>
      <c r="S799" s="13">
        <f>IF(Table2[[#This Row],[Yield]]="",IFERROR(Table2[[#This Row],[Production(Tones)]]/Table2[[#This Row],[Area(hectare)]],""),Table2[[#This Row],[Yield]])</f>
        <v>1.577</v>
      </c>
      <c r="T799" s="13">
        <v>21.056000000000001</v>
      </c>
      <c r="U799" s="13">
        <f>IF(Table2[[#This Row],[Avg_Temperature(°C)]]="",IFERROR((Table2[[#This Row],[Max_Temperature(°C)]]+Table2[[#This Row],[Min_Temperature(°C)]])/2,""),Table2[[#This Row],[Avg_Temperature(°C)]])</f>
        <v>21.056000000000001</v>
      </c>
      <c r="V799" s="13">
        <v>32.268000000000001</v>
      </c>
      <c r="W799" s="13">
        <f>IF(Table2[[#This Row],[Max_Temperature(°C)]]="",_xlfn.XLOOKUP(Table2[[#This Row],[State]],'pivot tables'!$T$2:$T$33,'pivot tables'!$V$2:$V$33),Table2[[#This Row],[Max_Temperature(°C)]])</f>
        <v>32.268000000000001</v>
      </c>
      <c r="X799" s="13">
        <v>11.587</v>
      </c>
      <c r="Y799" s="31">
        <f>IF(Table2[[#This Row],[Min_Temperature(°C)]]="",_xlfn.XLOOKUP(Table2[[#This Row],[State]],'pivot tables'!$T$2:$T$33,'pivot tables'!$W$2:$W$33),Table2[[#This Row],[Min_Temperature(°C)]])</f>
        <v>11.587</v>
      </c>
    </row>
    <row r="800" spans="1:25" x14ac:dyDescent="0.3">
      <c r="A800" s="5" t="s">
        <v>18</v>
      </c>
      <c r="B800" s="4">
        <v>2012</v>
      </c>
      <c r="C800" s="5" t="s">
        <v>705</v>
      </c>
      <c r="D800" s="5" t="str">
        <f>PROPER(TRIM(Table2[[#This Row],[Season]]))</f>
        <v>Whole Year</v>
      </c>
      <c r="E800" s="5" t="str">
        <f>IF(Table2[[#This Row],[Season]]="",_xlfn.XLOOKUP(Table2[[#This Row],[State]],'pivot tables'!$F$3:$F$33,'pivot tables'!$G$3:$G$33),Table2[[#This Row],[Season]])</f>
        <v>Whole Year</v>
      </c>
      <c r="F800" s="5" t="s">
        <v>259</v>
      </c>
      <c r="G800" s="16">
        <v>1836</v>
      </c>
      <c r="H800" s="16">
        <f>IF(Table2[[#This Row],[Area(hectare)]]="",IFERROR(Table2[[#This Row],[Production(Tones)]]/Table2[[#This Row],[Yield blanks]],""),Table2[[#This Row],[Area(hectare)]])</f>
        <v>1836</v>
      </c>
      <c r="I800" s="16">
        <v>38063</v>
      </c>
      <c r="J800" s="16">
        <f>IF(Table2[[#This Row],[Production(Tones)]]="",Table2[[#This Row],[Area Blanks]]*Table2[[#This Row],[Yield]],Table2[[#This Row],[Production(Tones)]])</f>
        <v>38063</v>
      </c>
      <c r="K800" s="13">
        <v>1035</v>
      </c>
      <c r="L800" s="13">
        <f>IF(Table2[[#This Row],[Annual_Rainfall(mm)]]="",_xlfn.XLOOKUP(Table2[[#This Row],[State]],'pivot tables'!$J$3:$J$32,'pivot tables'!$K$3:$K$32),Table2[[#This Row],[Annual_Rainfall(mm)]])</f>
        <v>1035</v>
      </c>
      <c r="M800" s="13" t="str">
        <f>Table2[[#This Row],[Crop]]&amp;Table2[[#This Row],[State]]</f>
        <v>SugarcaneHimachal Pradesh</v>
      </c>
      <c r="N800" s="13">
        <v>276868.8</v>
      </c>
      <c r="O800" s="13">
        <f>IF(Table2[[#This Row],[Fertilizer(kg)]]="",_xlfn.XLOOKUP(Table2[[#This Row],[crop&amp;state]],'pivot tables'!$O$3:$O$151,'pivot tables'!$P$3:$P$151),Table2[[#This Row],[Fertilizer(kg)]])</f>
        <v>276868.8</v>
      </c>
      <c r="P800" s="13">
        <v>569.16</v>
      </c>
      <c r="Q800" s="13">
        <f>IF(Table2[[#This Row],[Pesticide(kg)]]="",_xlfn.XLOOKUP(Table2[[#This Row],[crop&amp;state]],'pivot tables'!$O$3:$O$151,'pivot tables'!$Q$3:$Q$151),Table2[[#This Row],[Pesticide(kg)]])</f>
        <v>569.16</v>
      </c>
      <c r="R800" s="13">
        <v>16.376000000000001</v>
      </c>
      <c r="S800" s="13">
        <f>IF(Table2[[#This Row],[Yield]]="",IFERROR(Table2[[#This Row],[Production(Tones)]]/Table2[[#This Row],[Area(hectare)]],""),Table2[[#This Row],[Yield]])</f>
        <v>16.376000000000001</v>
      </c>
      <c r="T800" s="13">
        <v>21.056000000000001</v>
      </c>
      <c r="U800" s="13">
        <f>IF(Table2[[#This Row],[Avg_Temperature(°C)]]="",IFERROR((Table2[[#This Row],[Max_Temperature(°C)]]+Table2[[#This Row],[Min_Temperature(°C)]])/2,""),Table2[[#This Row],[Avg_Temperature(°C)]])</f>
        <v>21.056000000000001</v>
      </c>
      <c r="V800" s="13">
        <v>32.268000000000001</v>
      </c>
      <c r="W800" s="13">
        <f>IF(Table2[[#This Row],[Max_Temperature(°C)]]="",_xlfn.XLOOKUP(Table2[[#This Row],[State]],'pivot tables'!$T$2:$T$33,'pivot tables'!$V$2:$V$33),Table2[[#This Row],[Max_Temperature(°C)]])</f>
        <v>32.268000000000001</v>
      </c>
      <c r="X800" s="13">
        <v>11.587</v>
      </c>
      <c r="Y800" s="31">
        <f>IF(Table2[[#This Row],[Min_Temperature(°C)]]="",_xlfn.XLOOKUP(Table2[[#This Row],[State]],'pivot tables'!$T$2:$T$33,'pivot tables'!$W$2:$W$33),Table2[[#This Row],[Min_Temperature(°C)]])</f>
        <v>11.587</v>
      </c>
    </row>
    <row r="801" spans="1:25" x14ac:dyDescent="0.3">
      <c r="A801" s="5" t="s">
        <v>32</v>
      </c>
      <c r="B801" s="4">
        <v>2012</v>
      </c>
      <c r="C801" s="5" t="s">
        <v>49</v>
      </c>
      <c r="D801" s="5" t="str">
        <f>PROPER(TRIM(Table2[[#This Row],[Season]]))</f>
        <v>Kharif</v>
      </c>
      <c r="E801" s="5" t="str">
        <f>IF(Table2[[#This Row],[Season]]="",_xlfn.XLOOKUP(Table2[[#This Row],[State]],'pivot tables'!$F$3:$F$33,'pivot tables'!$G$3:$G$33),Table2[[#This Row],[Season]])</f>
        <v>Kharif</v>
      </c>
      <c r="F801" s="5" t="s">
        <v>259</v>
      </c>
      <c r="G801" s="16">
        <v>9519</v>
      </c>
      <c r="H801" s="16">
        <f>IF(Table2[[#This Row],[Area(hectare)]]="",IFERROR(Table2[[#This Row],[Production(Tones)]]/Table2[[#This Row],[Yield blanks]],""),Table2[[#This Row],[Area(hectare)]])</f>
        <v>9519</v>
      </c>
      <c r="I801" s="16">
        <v>3841</v>
      </c>
      <c r="J801" s="16">
        <f>IF(Table2[[#This Row],[Production(Tones)]]="",Table2[[#This Row],[Area Blanks]]*Table2[[#This Row],[Yield]],Table2[[#This Row],[Production(Tones)]])</f>
        <v>3841</v>
      </c>
      <c r="K801" s="13">
        <v>1035</v>
      </c>
      <c r="L801" s="13">
        <f>IF(Table2[[#This Row],[Annual_Rainfall(mm)]]="",_xlfn.XLOOKUP(Table2[[#This Row],[State]],'pivot tables'!$J$3:$J$32,'pivot tables'!$K$3:$K$32),Table2[[#This Row],[Annual_Rainfall(mm)]])</f>
        <v>1035</v>
      </c>
      <c r="M801" s="13" t="str">
        <f>Table2[[#This Row],[Crop]]&amp;Table2[[#This Row],[State]]</f>
        <v>UradHimachal Pradesh</v>
      </c>
      <c r="N801" s="13">
        <v>1435465.2</v>
      </c>
      <c r="O801" s="13">
        <f>IF(Table2[[#This Row],[Fertilizer(kg)]]="",_xlfn.XLOOKUP(Table2[[#This Row],[crop&amp;state]],'pivot tables'!$O$3:$O$151,'pivot tables'!$P$3:$P$151),Table2[[#This Row],[Fertilizer(kg)]])</f>
        <v>1435465.2</v>
      </c>
      <c r="P801" s="13">
        <v>2950.89</v>
      </c>
      <c r="Q801" s="13">
        <f>IF(Table2[[#This Row],[Pesticide(kg)]]="",_xlfn.XLOOKUP(Table2[[#This Row],[crop&amp;state]],'pivot tables'!$O$3:$O$151,'pivot tables'!$Q$3:$Q$151),Table2[[#This Row],[Pesticide(kg)]])</f>
        <v>2950.89</v>
      </c>
      <c r="R801" s="13">
        <v>0.52700000000000002</v>
      </c>
      <c r="S801" s="13">
        <f>IF(Table2[[#This Row],[Yield]]="",IFERROR(Table2[[#This Row],[Production(Tones)]]/Table2[[#This Row],[Area(hectare)]],""),Table2[[#This Row],[Yield]])</f>
        <v>0.52700000000000002</v>
      </c>
      <c r="T801" s="13">
        <v>21.056000000000001</v>
      </c>
      <c r="U801" s="13">
        <f>IF(Table2[[#This Row],[Avg_Temperature(°C)]]="",IFERROR((Table2[[#This Row],[Max_Temperature(°C)]]+Table2[[#This Row],[Min_Temperature(°C)]])/2,""),Table2[[#This Row],[Avg_Temperature(°C)]])</f>
        <v>21.056000000000001</v>
      </c>
      <c r="V801" s="13" t="s">
        <v>458</v>
      </c>
      <c r="W801" s="13" t="str">
        <f>IF(Table2[[#This Row],[Max_Temperature(°C)]]="",_xlfn.XLOOKUP(Table2[[#This Row],[State]],'pivot tables'!$T$2:$T$33,'pivot tables'!$V$2:$V$33),Table2[[#This Row],[Max_Temperature(°C)]])</f>
        <v>32.27</v>
      </c>
      <c r="X801" s="13">
        <v>11.587</v>
      </c>
      <c r="Y801" s="31">
        <f>IF(Table2[[#This Row],[Min_Temperature(°C)]]="",_xlfn.XLOOKUP(Table2[[#This Row],[State]],'pivot tables'!$T$2:$T$33,'pivot tables'!$W$2:$W$33),Table2[[#This Row],[Min_Temperature(°C)]])</f>
        <v>11.587</v>
      </c>
    </row>
    <row r="802" spans="1:25" x14ac:dyDescent="0.3">
      <c r="A802" s="5" t="s">
        <v>20</v>
      </c>
      <c r="B802" s="4">
        <v>2012</v>
      </c>
      <c r="C802" s="5" t="s">
        <v>27</v>
      </c>
      <c r="D802" s="5" t="str">
        <f>PROPER(TRIM(Table2[[#This Row],[Season]]))</f>
        <v>Rabi</v>
      </c>
      <c r="E802" s="5" t="str">
        <f>IF(Table2[[#This Row],[Season]]="",_xlfn.XLOOKUP(Table2[[#This Row],[State]],'pivot tables'!$F$3:$F$33,'pivot tables'!$G$3:$G$33),Table2[[#This Row],[Season]])</f>
        <v>Rabi</v>
      </c>
      <c r="F802" s="5" t="s">
        <v>259</v>
      </c>
      <c r="G802" s="16">
        <v>350121</v>
      </c>
      <c r="H802" s="16">
        <f>IF(Table2[[#This Row],[Area(hectare)]]="",IFERROR(Table2[[#This Row],[Production(Tones)]]/Table2[[#This Row],[Yield blanks]],""),Table2[[#This Row],[Area(hectare)]])</f>
        <v>350121</v>
      </c>
      <c r="I802" s="16">
        <v>656543</v>
      </c>
      <c r="J802" s="16">
        <f>IF(Table2[[#This Row],[Production(Tones)]]="",Table2[[#This Row],[Area Blanks]]*Table2[[#This Row],[Yield]],Table2[[#This Row],[Production(Tones)]])</f>
        <v>656543</v>
      </c>
      <c r="K802" s="13">
        <v>1035</v>
      </c>
      <c r="L802" s="13">
        <f>IF(Table2[[#This Row],[Annual_Rainfall(mm)]]="",_xlfn.XLOOKUP(Table2[[#This Row],[State]],'pivot tables'!$J$3:$J$32,'pivot tables'!$K$3:$K$32),Table2[[#This Row],[Annual_Rainfall(mm)]])</f>
        <v>1035</v>
      </c>
      <c r="M802" s="13" t="str">
        <f>Table2[[#This Row],[Crop]]&amp;Table2[[#This Row],[State]]</f>
        <v>WheatHimachal Pradesh</v>
      </c>
      <c r="N802" s="13">
        <v>52798246.799999997</v>
      </c>
      <c r="O802" s="13">
        <f>IF(Table2[[#This Row],[Fertilizer(kg)]]="",_xlfn.XLOOKUP(Table2[[#This Row],[crop&amp;state]],'pivot tables'!$O$3:$O$151,'pivot tables'!$P$3:$P$151),Table2[[#This Row],[Fertilizer(kg)]])</f>
        <v>52798246.799999997</v>
      </c>
      <c r="P802" s="13">
        <v>108537.51</v>
      </c>
      <c r="Q802" s="13">
        <f>IF(Table2[[#This Row],[Pesticide(kg)]]="",_xlfn.XLOOKUP(Table2[[#This Row],[crop&amp;state]],'pivot tables'!$O$3:$O$151,'pivot tables'!$Q$3:$Q$151),Table2[[#This Row],[Pesticide(kg)]])</f>
        <v>108537.51</v>
      </c>
      <c r="R802" s="13">
        <v>1.8939999999999999</v>
      </c>
      <c r="S802" s="13">
        <f>IF(Table2[[#This Row],[Yield]]="",IFERROR(Table2[[#This Row],[Production(Tones)]]/Table2[[#This Row],[Area(hectare)]],""),Table2[[#This Row],[Yield]])</f>
        <v>1.8939999999999999</v>
      </c>
      <c r="T802" s="13">
        <v>21.056000000000001</v>
      </c>
      <c r="U802" s="13">
        <f>IF(Table2[[#This Row],[Avg_Temperature(°C)]]="",IFERROR((Table2[[#This Row],[Max_Temperature(°C)]]+Table2[[#This Row],[Min_Temperature(°C)]])/2,""),Table2[[#This Row],[Avg_Temperature(°C)]])</f>
        <v>21.056000000000001</v>
      </c>
      <c r="V802" s="13">
        <v>32.268000000000001</v>
      </c>
      <c r="W802" s="13">
        <f>IF(Table2[[#This Row],[Max_Temperature(°C)]]="",_xlfn.XLOOKUP(Table2[[#This Row],[State]],'pivot tables'!$T$2:$T$33,'pivot tables'!$V$2:$V$33),Table2[[#This Row],[Max_Temperature(°C)]])</f>
        <v>32.268000000000001</v>
      </c>
      <c r="X802" s="13">
        <v>11.587</v>
      </c>
      <c r="Y802" s="31">
        <f>IF(Table2[[#This Row],[Min_Temperature(°C)]]="",_xlfn.XLOOKUP(Table2[[#This Row],[State]],'pivot tables'!$T$2:$T$33,'pivot tables'!$W$2:$W$33),Table2[[#This Row],[Min_Temperature(°C)]])</f>
        <v>11.587</v>
      </c>
    </row>
    <row r="803" spans="1:25" x14ac:dyDescent="0.3">
      <c r="A803" s="5" t="s">
        <v>22</v>
      </c>
      <c r="B803" s="4">
        <v>2012</v>
      </c>
      <c r="C803" s="5" t="s">
        <v>49</v>
      </c>
      <c r="D803" s="5" t="str">
        <f>PROPER(TRIM(Table2[[#This Row],[Season]]))</f>
        <v>Kharif</v>
      </c>
      <c r="E803" s="5" t="str">
        <f>IF(Table2[[#This Row],[Season]]="",_xlfn.XLOOKUP(Table2[[#This Row],[State]],'pivot tables'!$F$3:$F$33,'pivot tables'!$G$3:$G$33),Table2[[#This Row],[Season]])</f>
        <v>Kharif</v>
      </c>
      <c r="F803" s="5" t="s">
        <v>246</v>
      </c>
      <c r="G803" s="16">
        <v>415</v>
      </c>
      <c r="H803" s="16">
        <f>IF(Table2[[#This Row],[Area(hectare)]]="",IFERROR(Table2[[#This Row],[Production(Tones)]]/Table2[[#This Row],[Yield blanks]],""),Table2[[#This Row],[Area(hectare)]])</f>
        <v>415</v>
      </c>
      <c r="I803" s="16">
        <v>127</v>
      </c>
      <c r="J803" s="16">
        <f>IF(Table2[[#This Row],[Production(Tones)]]="",Table2[[#This Row],[Area Blanks]]*Table2[[#This Row],[Yield]],Table2[[#This Row],[Production(Tones)]])</f>
        <v>127</v>
      </c>
      <c r="K803" s="13">
        <v>1049.5</v>
      </c>
      <c r="L803" s="13">
        <f>IF(Table2[[#This Row],[Annual_Rainfall(mm)]]="",_xlfn.XLOOKUP(Table2[[#This Row],[State]],'pivot tables'!$J$3:$J$32,'pivot tables'!$K$3:$K$32),Table2[[#This Row],[Annual_Rainfall(mm)]])</f>
        <v>1049.5</v>
      </c>
      <c r="M803" s="13" t="str">
        <f>Table2[[#This Row],[Crop]]&amp;Table2[[#This Row],[State]]</f>
        <v>RagiMadhya Pradesh</v>
      </c>
      <c r="N803" s="13">
        <v>62582</v>
      </c>
      <c r="O803" s="13">
        <f>IF(Table2[[#This Row],[Fertilizer(kg)]]="",_xlfn.XLOOKUP(Table2[[#This Row],[crop&amp;state]],'pivot tables'!$O$3:$O$151,'pivot tables'!$P$3:$P$151),Table2[[#This Row],[Fertilizer(kg)]])</f>
        <v>62582</v>
      </c>
      <c r="P803" s="13">
        <v>128.65</v>
      </c>
      <c r="Q803" s="13">
        <f>IF(Table2[[#This Row],[Pesticide(kg)]]="",_xlfn.XLOOKUP(Table2[[#This Row],[crop&amp;state]],'pivot tables'!$O$3:$O$151,'pivot tables'!$Q$3:$Q$151),Table2[[#This Row],[Pesticide(kg)]])</f>
        <v>128.65</v>
      </c>
      <c r="R803" s="13">
        <v>0.19400000000000001</v>
      </c>
      <c r="S803" s="13">
        <f>IF(Table2[[#This Row],[Yield]]="",IFERROR(Table2[[#This Row],[Production(Tones)]]/Table2[[#This Row],[Area(hectare)]],""),Table2[[#This Row],[Yield]])</f>
        <v>0.19400000000000001</v>
      </c>
      <c r="T803" s="13">
        <v>25.753</v>
      </c>
      <c r="U803" s="13">
        <f>IF(Table2[[#This Row],[Avg_Temperature(°C)]]="",IFERROR((Table2[[#This Row],[Max_Temperature(°C)]]+Table2[[#This Row],[Min_Temperature(°C)]])/2,""),Table2[[#This Row],[Avg_Temperature(°C)]])</f>
        <v>25.753</v>
      </c>
      <c r="V803" s="13">
        <v>37.198999999999998</v>
      </c>
      <c r="W803" s="13">
        <f>IF(Table2[[#This Row],[Max_Temperature(°C)]]="",_xlfn.XLOOKUP(Table2[[#This Row],[State]],'pivot tables'!$T$2:$T$33,'pivot tables'!$V$2:$V$33),Table2[[#This Row],[Max_Temperature(°C)]])</f>
        <v>37.198999999999998</v>
      </c>
      <c r="X803" s="13">
        <v>14.507999999999999</v>
      </c>
      <c r="Y803" s="31">
        <f>IF(Table2[[#This Row],[Min_Temperature(°C)]]="",_xlfn.XLOOKUP(Table2[[#This Row],[State]],'pivot tables'!$T$2:$T$33,'pivot tables'!$W$2:$W$33),Table2[[#This Row],[Min_Temperature(°C)]])</f>
        <v>14.507999999999999</v>
      </c>
    </row>
    <row r="804" spans="1:25" x14ac:dyDescent="0.3">
      <c r="A804" s="5" t="s">
        <v>13</v>
      </c>
      <c r="B804" s="4">
        <v>2012</v>
      </c>
      <c r="C804" s="5" t="s">
        <v>706</v>
      </c>
      <c r="D804" s="5" t="str">
        <f>PROPER(TRIM(Table2[[#This Row],[Season]]))</f>
        <v/>
      </c>
      <c r="E804" s="5" t="str">
        <f>IF(Table2[[#This Row],[Season]]="",_xlfn.XLOOKUP(Table2[[#This Row],[State]],'pivot tables'!$F$3:$F$33,'pivot tables'!$G$3:$G$33),Table2[[#This Row],[Season]])</f>
        <v>Kharif</v>
      </c>
      <c r="F804" s="5" t="s">
        <v>246</v>
      </c>
      <c r="G804" s="16">
        <v>1791157</v>
      </c>
      <c r="H804" s="16">
        <f>IF(Table2[[#This Row],[Area(hectare)]]="",IFERROR(Table2[[#This Row],[Production(Tones)]]/Table2[[#This Row],[Yield blanks]],""),Table2[[#This Row],[Area(hectare)]])</f>
        <v>1791157</v>
      </c>
      <c r="I804" s="16">
        <v>3106146</v>
      </c>
      <c r="J804" s="16">
        <f>IF(Table2[[#This Row],[Production(Tones)]]="",Table2[[#This Row],[Area Blanks]]*Table2[[#This Row],[Yield]],Table2[[#This Row],[Production(Tones)]])</f>
        <v>3106146</v>
      </c>
      <c r="K804" s="13">
        <v>1049.5</v>
      </c>
      <c r="L804" s="13">
        <f>IF(Table2[[#This Row],[Annual_Rainfall(mm)]]="",_xlfn.XLOOKUP(Table2[[#This Row],[State]],'pivot tables'!$J$3:$J$32,'pivot tables'!$K$3:$K$32),Table2[[#This Row],[Annual_Rainfall(mm)]])</f>
        <v>1049.5</v>
      </c>
      <c r="M804" s="13" t="str">
        <f>Table2[[#This Row],[Crop]]&amp;Table2[[#This Row],[State]]</f>
        <v>RiceMadhya Pradesh</v>
      </c>
      <c r="N804" s="13">
        <v>270106475.60000002</v>
      </c>
      <c r="O804" s="13">
        <f>IF(Table2[[#This Row],[Fertilizer(kg)]]="",_xlfn.XLOOKUP(Table2[[#This Row],[crop&amp;state]],'pivot tables'!$O$3:$O$151,'pivot tables'!$P$3:$P$151),Table2[[#This Row],[Fertilizer(kg)]])</f>
        <v>270106475.60000002</v>
      </c>
      <c r="P804" s="13">
        <v>555258.67000000004</v>
      </c>
      <c r="Q804" s="13">
        <f>IF(Table2[[#This Row],[Pesticide(kg)]]="",_xlfn.XLOOKUP(Table2[[#This Row],[crop&amp;state]],'pivot tables'!$O$3:$O$151,'pivot tables'!$Q$3:$Q$151),Table2[[#This Row],[Pesticide(kg)]])</f>
        <v>555258.67000000004</v>
      </c>
      <c r="R804" s="13">
        <v>1.631</v>
      </c>
      <c r="S804" s="13">
        <f>IF(Table2[[#This Row],[Yield]]="",IFERROR(Table2[[#This Row],[Production(Tones)]]/Table2[[#This Row],[Area(hectare)]],""),Table2[[#This Row],[Yield]])</f>
        <v>1.631</v>
      </c>
      <c r="T804" s="13">
        <v>25.753</v>
      </c>
      <c r="U804" s="13">
        <f>IF(Table2[[#This Row],[Avg_Temperature(°C)]]="",IFERROR((Table2[[#This Row],[Max_Temperature(°C)]]+Table2[[#This Row],[Min_Temperature(°C)]])/2,""),Table2[[#This Row],[Avg_Temperature(°C)]])</f>
        <v>25.753</v>
      </c>
      <c r="V804" s="13">
        <v>37.198999999999998</v>
      </c>
      <c r="W804" s="13">
        <f>IF(Table2[[#This Row],[Max_Temperature(°C)]]="",_xlfn.XLOOKUP(Table2[[#This Row],[State]],'pivot tables'!$T$2:$T$33,'pivot tables'!$V$2:$V$33),Table2[[#This Row],[Max_Temperature(°C)]])</f>
        <v>37.198999999999998</v>
      </c>
      <c r="X804" s="13">
        <v>14.507999999999999</v>
      </c>
      <c r="Y804" s="31">
        <f>IF(Table2[[#This Row],[Min_Temperature(°C)]]="",_xlfn.XLOOKUP(Table2[[#This Row],[State]],'pivot tables'!$T$2:$T$33,'pivot tables'!$W$2:$W$33),Table2[[#This Row],[Min_Temperature(°C)]])</f>
        <v>14.507999999999999</v>
      </c>
    </row>
    <row r="805" spans="1:25" x14ac:dyDescent="0.3">
      <c r="A805" s="5" t="s">
        <v>18</v>
      </c>
      <c r="B805" s="4">
        <v>2012</v>
      </c>
      <c r="C805" s="5" t="s">
        <v>705</v>
      </c>
      <c r="D805" s="5" t="str">
        <f>PROPER(TRIM(Table2[[#This Row],[Season]]))</f>
        <v>Whole Year</v>
      </c>
      <c r="E805" s="5" t="str">
        <f>IF(Table2[[#This Row],[Season]]="",_xlfn.XLOOKUP(Table2[[#This Row],[State]],'pivot tables'!$F$3:$F$33,'pivot tables'!$G$3:$G$33),Table2[[#This Row],[Season]])</f>
        <v>Whole Year</v>
      </c>
      <c r="F805" s="5" t="s">
        <v>246</v>
      </c>
      <c r="G805" s="16">
        <v>53901</v>
      </c>
      <c r="H805" s="16">
        <f>IF(Table2[[#This Row],[Area(hectare)]]="",IFERROR(Table2[[#This Row],[Production(Tones)]]/Table2[[#This Row],[Yield blanks]],""),Table2[[#This Row],[Area(hectare)]])</f>
        <v>53901</v>
      </c>
      <c r="I805" s="16"/>
      <c r="J805" s="16">
        <f>IF(Table2[[#This Row],[Production(Tones)]]="",Table2[[#This Row],[Area Blanks]]*Table2[[#This Row],[Yield]],Table2[[#This Row],[Production(Tones)]])</f>
        <v>1986251.85</v>
      </c>
      <c r="K805" s="13">
        <v>1049.5</v>
      </c>
      <c r="L805" s="13">
        <f>IF(Table2[[#This Row],[Annual_Rainfall(mm)]]="",_xlfn.XLOOKUP(Table2[[#This Row],[State]],'pivot tables'!$J$3:$J$32,'pivot tables'!$K$3:$K$32),Table2[[#This Row],[Annual_Rainfall(mm)]])</f>
        <v>1049.5</v>
      </c>
      <c r="M805" s="13" t="str">
        <f>Table2[[#This Row],[Crop]]&amp;Table2[[#This Row],[State]]</f>
        <v>SugarcaneMadhya Pradesh</v>
      </c>
      <c r="N805" s="13">
        <v>8128270.7999999998</v>
      </c>
      <c r="O805" s="13">
        <f>IF(Table2[[#This Row],[Fertilizer(kg)]]="",_xlfn.XLOOKUP(Table2[[#This Row],[crop&amp;state]],'pivot tables'!$O$3:$O$151,'pivot tables'!$P$3:$P$151),Table2[[#This Row],[Fertilizer(kg)]])</f>
        <v>8128270.7999999998</v>
      </c>
      <c r="P805" s="13">
        <v>16709.310000000001</v>
      </c>
      <c r="Q805" s="13">
        <f>IF(Table2[[#This Row],[Pesticide(kg)]]="",_xlfn.XLOOKUP(Table2[[#This Row],[crop&amp;state]],'pivot tables'!$O$3:$O$151,'pivot tables'!$Q$3:$Q$151),Table2[[#This Row],[Pesticide(kg)]])</f>
        <v>16709.310000000001</v>
      </c>
      <c r="R805" s="13">
        <v>36.85</v>
      </c>
      <c r="S805" s="13">
        <f>IF(Table2[[#This Row],[Yield]]="",IFERROR(Table2[[#This Row],[Production(Tones)]]/Table2[[#This Row],[Area(hectare)]],""),Table2[[#This Row],[Yield]])</f>
        <v>36.85</v>
      </c>
      <c r="T805" s="13">
        <v>25.753</v>
      </c>
      <c r="U805" s="13">
        <f>IF(Table2[[#This Row],[Avg_Temperature(°C)]]="",IFERROR((Table2[[#This Row],[Max_Temperature(°C)]]+Table2[[#This Row],[Min_Temperature(°C)]])/2,""),Table2[[#This Row],[Avg_Temperature(°C)]])</f>
        <v>25.753</v>
      </c>
      <c r="V805" s="13">
        <v>37.198999999999998</v>
      </c>
      <c r="W805" s="13">
        <f>IF(Table2[[#This Row],[Max_Temperature(°C)]]="",_xlfn.XLOOKUP(Table2[[#This Row],[State]],'pivot tables'!$T$2:$T$33,'pivot tables'!$V$2:$V$33),Table2[[#This Row],[Max_Temperature(°C)]])</f>
        <v>37.198999999999998</v>
      </c>
      <c r="X805" s="13">
        <v>14.507999999999999</v>
      </c>
      <c r="Y805" s="31">
        <f>IF(Table2[[#This Row],[Min_Temperature(°C)]]="",_xlfn.XLOOKUP(Table2[[#This Row],[State]],'pivot tables'!$T$2:$T$33,'pivot tables'!$W$2:$W$33),Table2[[#This Row],[Min_Temperature(°C)]])</f>
        <v>14.507999999999999</v>
      </c>
    </row>
    <row r="806" spans="1:25" x14ac:dyDescent="0.3">
      <c r="A806" s="5" t="s">
        <v>31</v>
      </c>
      <c r="B806" s="4">
        <v>2012</v>
      </c>
      <c r="C806" s="5" t="s">
        <v>705</v>
      </c>
      <c r="D806" s="5" t="str">
        <f>PROPER(TRIM(Table2[[#This Row],[Season]]))</f>
        <v>Whole Year</v>
      </c>
      <c r="E806" s="5" t="str">
        <f>IF(Table2[[#This Row],[Season]]="",_xlfn.XLOOKUP(Table2[[#This Row],[State]],'pivot tables'!$F$3:$F$33,'pivot tables'!$G$3:$G$33),Table2[[#This Row],[Season]])</f>
        <v>Whole Year</v>
      </c>
      <c r="F806" s="5" t="s">
        <v>246</v>
      </c>
      <c r="G806" s="16">
        <v>48</v>
      </c>
      <c r="H806" s="16">
        <f>IF(Table2[[#This Row],[Area(hectare)]]="",IFERROR(Table2[[#This Row],[Production(Tones)]]/Table2[[#This Row],[Yield blanks]],""),Table2[[#This Row],[Area(hectare)]])</f>
        <v>48</v>
      </c>
      <c r="I806" s="16">
        <v>38</v>
      </c>
      <c r="J806" s="16">
        <f>IF(Table2[[#This Row],[Production(Tones)]]="",Table2[[#This Row],[Area Blanks]]*Table2[[#This Row],[Yield]],Table2[[#This Row],[Production(Tones)]])</f>
        <v>38</v>
      </c>
      <c r="K806" s="13">
        <v>1049.5</v>
      </c>
      <c r="L806" s="13">
        <f>IF(Table2[[#This Row],[Annual_Rainfall(mm)]]="",_xlfn.XLOOKUP(Table2[[#This Row],[State]],'pivot tables'!$J$3:$J$32,'pivot tables'!$K$3:$K$32),Table2[[#This Row],[Annual_Rainfall(mm)]])</f>
        <v>1049.5</v>
      </c>
      <c r="M806" s="13" t="str">
        <f>Table2[[#This Row],[Crop]]&amp;Table2[[#This Row],[State]]</f>
        <v>SunflowerMadhya Pradesh</v>
      </c>
      <c r="N806" s="13">
        <v>7238.4</v>
      </c>
      <c r="O806" s="13">
        <f>IF(Table2[[#This Row],[Fertilizer(kg)]]="",_xlfn.XLOOKUP(Table2[[#This Row],[crop&amp;state]],'pivot tables'!$O$3:$O$151,'pivot tables'!$P$3:$P$151),Table2[[#This Row],[Fertilizer(kg)]])</f>
        <v>7238.4</v>
      </c>
      <c r="P806" s="13">
        <v>14.88</v>
      </c>
      <c r="Q806" s="13">
        <f>IF(Table2[[#This Row],[Pesticide(kg)]]="",_xlfn.XLOOKUP(Table2[[#This Row],[crop&amp;state]],'pivot tables'!$O$3:$O$151,'pivot tables'!$Q$3:$Q$151),Table2[[#This Row],[Pesticide(kg)]])</f>
        <v>14.88</v>
      </c>
      <c r="R806" s="13">
        <v>0.61</v>
      </c>
      <c r="S806" s="13">
        <f>IF(Table2[[#This Row],[Yield]]="",IFERROR(Table2[[#This Row],[Production(Tones)]]/Table2[[#This Row],[Area(hectare)]],""),Table2[[#This Row],[Yield]])</f>
        <v>0.61</v>
      </c>
      <c r="T806" s="13">
        <v>25.753</v>
      </c>
      <c r="U806" s="13">
        <f>IF(Table2[[#This Row],[Avg_Temperature(°C)]]="",IFERROR((Table2[[#This Row],[Max_Temperature(°C)]]+Table2[[#This Row],[Min_Temperature(°C)]])/2,""),Table2[[#This Row],[Avg_Temperature(°C)]])</f>
        <v>25.753</v>
      </c>
      <c r="V806" s="13"/>
      <c r="W806" s="13">
        <f>IF(Table2[[#This Row],[Max_Temperature(°C)]]="",_xlfn.XLOOKUP(Table2[[#This Row],[State]],'pivot tables'!$T$2:$T$33,'pivot tables'!$V$2:$V$33),Table2[[#This Row],[Max_Temperature(°C)]])</f>
        <v>37.302186440677957</v>
      </c>
      <c r="X806" s="13">
        <v>14.507999999999999</v>
      </c>
      <c r="Y806" s="31">
        <f>IF(Table2[[#This Row],[Min_Temperature(°C)]]="",_xlfn.XLOOKUP(Table2[[#This Row],[State]],'pivot tables'!$T$2:$T$33,'pivot tables'!$W$2:$W$33),Table2[[#This Row],[Min_Temperature(°C)]])</f>
        <v>14.507999999999999</v>
      </c>
    </row>
    <row r="807" spans="1:25" x14ac:dyDescent="0.3">
      <c r="A807" s="5" t="s">
        <v>32</v>
      </c>
      <c r="B807" s="4">
        <v>2012</v>
      </c>
      <c r="C807" s="5" t="s">
        <v>49</v>
      </c>
      <c r="D807" s="5" t="str">
        <f>PROPER(TRIM(Table2[[#This Row],[Season]]))</f>
        <v>Kharif</v>
      </c>
      <c r="E807" s="5" t="str">
        <f>IF(Table2[[#This Row],[Season]]="",_xlfn.XLOOKUP(Table2[[#This Row],[State]],'pivot tables'!$F$3:$F$33,'pivot tables'!$G$3:$G$33),Table2[[#This Row],[Season]])</f>
        <v>Kharif</v>
      </c>
      <c r="F807" s="5" t="s">
        <v>246</v>
      </c>
      <c r="G807" s="16">
        <v>621877</v>
      </c>
      <c r="H807" s="16">
        <f>IF(Table2[[#This Row],[Area(hectare)]]="",IFERROR(Table2[[#This Row],[Production(Tones)]]/Table2[[#This Row],[Yield blanks]],""),Table2[[#This Row],[Area(hectare)]])</f>
        <v>621877</v>
      </c>
      <c r="I807" s="16"/>
      <c r="J807" s="16">
        <f>IF(Table2[[#This Row],[Production(Tones)]]="",Table2[[#This Row],[Area Blanks]]*Table2[[#This Row],[Yield]],Table2[[#This Row],[Production(Tones)]])</f>
        <v>265541.47899999999</v>
      </c>
      <c r="K807" s="13">
        <v>1049.5</v>
      </c>
      <c r="L807" s="13">
        <f>IF(Table2[[#This Row],[Annual_Rainfall(mm)]]="",_xlfn.XLOOKUP(Table2[[#This Row],[State]],'pivot tables'!$J$3:$J$32,'pivot tables'!$K$3:$K$32),Table2[[#This Row],[Annual_Rainfall(mm)]])</f>
        <v>1049.5</v>
      </c>
      <c r="M807" s="13" t="str">
        <f>Table2[[#This Row],[Crop]]&amp;Table2[[#This Row],[State]]</f>
        <v>UradMadhya Pradesh</v>
      </c>
      <c r="N807" s="13">
        <v>93779051.599999994</v>
      </c>
      <c r="O807" s="13">
        <f>IF(Table2[[#This Row],[Fertilizer(kg)]]="",_xlfn.XLOOKUP(Table2[[#This Row],[crop&amp;state]],'pivot tables'!$O$3:$O$151,'pivot tables'!$P$3:$P$151),Table2[[#This Row],[Fertilizer(kg)]])</f>
        <v>93779051.599999994</v>
      </c>
      <c r="P807" s="13">
        <v>192781.87</v>
      </c>
      <c r="Q807" s="13">
        <f>IF(Table2[[#This Row],[Pesticide(kg)]]="",_xlfn.XLOOKUP(Table2[[#This Row],[crop&amp;state]],'pivot tables'!$O$3:$O$151,'pivot tables'!$Q$3:$Q$151),Table2[[#This Row],[Pesticide(kg)]])</f>
        <v>192781.87</v>
      </c>
      <c r="R807" s="13">
        <v>0.42699999999999999</v>
      </c>
      <c r="S807" s="13">
        <f>IF(Table2[[#This Row],[Yield]]="",IFERROR(Table2[[#This Row],[Production(Tones)]]/Table2[[#This Row],[Area(hectare)]],""),Table2[[#This Row],[Yield]])</f>
        <v>0.42699999999999999</v>
      </c>
      <c r="T807" s="13">
        <v>25.753</v>
      </c>
      <c r="U807" s="13">
        <f>IF(Table2[[#This Row],[Avg_Temperature(°C)]]="",IFERROR((Table2[[#This Row],[Max_Temperature(°C)]]+Table2[[#This Row],[Min_Temperature(°C)]])/2,""),Table2[[#This Row],[Avg_Temperature(°C)]])</f>
        <v>25.753</v>
      </c>
      <c r="V807" s="13">
        <v>37.198999999999998</v>
      </c>
      <c r="W807" s="13">
        <f>IF(Table2[[#This Row],[Max_Temperature(°C)]]="",_xlfn.XLOOKUP(Table2[[#This Row],[State]],'pivot tables'!$T$2:$T$33,'pivot tables'!$V$2:$V$33),Table2[[#This Row],[Max_Temperature(°C)]])</f>
        <v>37.198999999999998</v>
      </c>
      <c r="X807" s="13">
        <v>14.507999999999999</v>
      </c>
      <c r="Y807" s="31">
        <f>IF(Table2[[#This Row],[Min_Temperature(°C)]]="",_xlfn.XLOOKUP(Table2[[#This Row],[State]],'pivot tables'!$T$2:$T$33,'pivot tables'!$W$2:$W$33),Table2[[#This Row],[Min_Temperature(°C)]])</f>
        <v>14.507999999999999</v>
      </c>
    </row>
    <row r="808" spans="1:25" x14ac:dyDescent="0.3">
      <c r="A808" s="5" t="s">
        <v>32</v>
      </c>
      <c r="B808" s="4">
        <v>2012</v>
      </c>
      <c r="C808" s="5" t="s">
        <v>27</v>
      </c>
      <c r="D808" s="5" t="str">
        <f>PROPER(TRIM(Table2[[#This Row],[Season]]))</f>
        <v>Rabi</v>
      </c>
      <c r="E808" s="5" t="str">
        <f>IF(Table2[[#This Row],[Season]]="",_xlfn.XLOOKUP(Table2[[#This Row],[State]],'pivot tables'!$F$3:$F$33,'pivot tables'!$G$3:$G$33),Table2[[#This Row],[Season]])</f>
        <v>Rabi</v>
      </c>
      <c r="F808" s="5" t="s">
        <v>246</v>
      </c>
      <c r="G808" s="16">
        <v>6608</v>
      </c>
      <c r="H808" s="16">
        <f>IF(Table2[[#This Row],[Area(hectare)]]="",IFERROR(Table2[[#This Row],[Production(Tones)]]/Table2[[#This Row],[Yield blanks]],""),Table2[[#This Row],[Area(hectare)]])</f>
        <v>6608</v>
      </c>
      <c r="I808" s="16">
        <v>3434</v>
      </c>
      <c r="J808" s="16">
        <f>IF(Table2[[#This Row],[Production(Tones)]]="",Table2[[#This Row],[Area Blanks]]*Table2[[#This Row],[Yield]],Table2[[#This Row],[Production(Tones)]])</f>
        <v>3434</v>
      </c>
      <c r="K808" s="13">
        <v>1049.5</v>
      </c>
      <c r="L808" s="13">
        <f>IF(Table2[[#This Row],[Annual_Rainfall(mm)]]="",_xlfn.XLOOKUP(Table2[[#This Row],[State]],'pivot tables'!$J$3:$J$32,'pivot tables'!$K$3:$K$32),Table2[[#This Row],[Annual_Rainfall(mm)]])</f>
        <v>1049.5</v>
      </c>
      <c r="M808" s="13" t="str">
        <f>Table2[[#This Row],[Crop]]&amp;Table2[[#This Row],[State]]</f>
        <v>UradMadhya Pradesh</v>
      </c>
      <c r="N808" s="13"/>
      <c r="O808" s="13">
        <f>IF(Table2[[#This Row],[Fertilizer(kg)]]="",_xlfn.XLOOKUP(Table2[[#This Row],[crop&amp;state]],'pivot tables'!$O$3:$O$151,'pivot tables'!$P$3:$P$151),Table2[[#This Row],[Fertilizer(kg)]])</f>
        <v>118704647.69562501</v>
      </c>
      <c r="P808" s="13">
        <v>2048.48</v>
      </c>
      <c r="Q808" s="13">
        <f>IF(Table2[[#This Row],[Pesticide(kg)]]="",_xlfn.XLOOKUP(Table2[[#This Row],[crop&amp;state]],'pivot tables'!$O$3:$O$151,'pivot tables'!$Q$3:$Q$151),Table2[[#This Row],[Pesticide(kg)]])</f>
        <v>2048.48</v>
      </c>
      <c r="R808" s="13">
        <v>0.35799999999999998</v>
      </c>
      <c r="S808" s="13">
        <f>IF(Table2[[#This Row],[Yield]]="",IFERROR(Table2[[#This Row],[Production(Tones)]]/Table2[[#This Row],[Area(hectare)]],""),Table2[[#This Row],[Yield]])</f>
        <v>0.35799999999999998</v>
      </c>
      <c r="T808" s="13">
        <v>25.753</v>
      </c>
      <c r="U808" s="13">
        <f>IF(Table2[[#This Row],[Avg_Temperature(°C)]]="",IFERROR((Table2[[#This Row],[Max_Temperature(°C)]]+Table2[[#This Row],[Min_Temperature(°C)]])/2,""),Table2[[#This Row],[Avg_Temperature(°C)]])</f>
        <v>25.753</v>
      </c>
      <c r="V808" s="13">
        <v>37.198999999999998</v>
      </c>
      <c r="W808" s="13">
        <f>IF(Table2[[#This Row],[Max_Temperature(°C)]]="",_xlfn.XLOOKUP(Table2[[#This Row],[State]],'pivot tables'!$T$2:$T$33,'pivot tables'!$V$2:$V$33),Table2[[#This Row],[Max_Temperature(°C)]])</f>
        <v>37.198999999999998</v>
      </c>
      <c r="X808" s="13">
        <v>14.507999999999999</v>
      </c>
      <c r="Y808" s="31">
        <f>IF(Table2[[#This Row],[Min_Temperature(°C)]]="",_xlfn.XLOOKUP(Table2[[#This Row],[State]],'pivot tables'!$T$2:$T$33,'pivot tables'!$W$2:$W$33),Table2[[#This Row],[Min_Temperature(°C)]])</f>
        <v>14.507999999999999</v>
      </c>
    </row>
    <row r="809" spans="1:25" x14ac:dyDescent="0.3">
      <c r="A809" s="5" t="s">
        <v>20</v>
      </c>
      <c r="B809" s="4">
        <v>2012</v>
      </c>
      <c r="C809" s="5" t="s">
        <v>27</v>
      </c>
      <c r="D809" s="5" t="str">
        <f>PROPER(TRIM(Table2[[#This Row],[Season]]))</f>
        <v>Rabi</v>
      </c>
      <c r="E809" s="5" t="str">
        <f>IF(Table2[[#This Row],[Season]]="",_xlfn.XLOOKUP(Table2[[#This Row],[State]],'pivot tables'!$F$3:$F$33,'pivot tables'!$G$3:$G$33),Table2[[#This Row],[Season]])</f>
        <v>Rabi</v>
      </c>
      <c r="F809" s="5" t="s">
        <v>246</v>
      </c>
      <c r="G809" s="16">
        <v>5601025</v>
      </c>
      <c r="H809" s="16">
        <f>IF(Table2[[#This Row],[Area(hectare)]]="",IFERROR(Table2[[#This Row],[Production(Tones)]]/Table2[[#This Row],[Yield blanks]],""),Table2[[#This Row],[Area(hectare)]])</f>
        <v>5601025</v>
      </c>
      <c r="I809" s="16">
        <v>16510524</v>
      </c>
      <c r="J809" s="16">
        <f>IF(Table2[[#This Row],[Production(Tones)]]="",Table2[[#This Row],[Area Blanks]]*Table2[[#This Row],[Yield]],Table2[[#This Row],[Production(Tones)]])</f>
        <v>16510524</v>
      </c>
      <c r="K809" s="13">
        <v>1049.5</v>
      </c>
      <c r="L809" s="13">
        <f>IF(Table2[[#This Row],[Annual_Rainfall(mm)]]="",_xlfn.XLOOKUP(Table2[[#This Row],[State]],'pivot tables'!$J$3:$J$32,'pivot tables'!$K$3:$K$32),Table2[[#This Row],[Annual_Rainfall(mm)]])</f>
        <v>1049.5</v>
      </c>
      <c r="M809" s="13" t="str">
        <f>Table2[[#This Row],[Crop]]&amp;Table2[[#This Row],[State]]</f>
        <v>WheatMadhya Pradesh</v>
      </c>
      <c r="N809" s="13">
        <v>844634570</v>
      </c>
      <c r="O809" s="13">
        <f>IF(Table2[[#This Row],[Fertilizer(kg)]]="",_xlfn.XLOOKUP(Table2[[#This Row],[crop&amp;state]],'pivot tables'!$O$3:$O$151,'pivot tables'!$P$3:$P$151),Table2[[#This Row],[Fertilizer(kg)]])</f>
        <v>844634570</v>
      </c>
      <c r="P809" s="13">
        <v>1736317.75</v>
      </c>
      <c r="Q809" s="13">
        <f>IF(Table2[[#This Row],[Pesticide(kg)]]="",_xlfn.XLOOKUP(Table2[[#This Row],[crop&amp;state]],'pivot tables'!$O$3:$O$151,'pivot tables'!$Q$3:$Q$151),Table2[[#This Row],[Pesticide(kg)]])</f>
        <v>1736317.75</v>
      </c>
      <c r="R809" s="13">
        <v>2.8570000000000002</v>
      </c>
      <c r="S809" s="13">
        <f>IF(Table2[[#This Row],[Yield]]="",IFERROR(Table2[[#This Row],[Production(Tones)]]/Table2[[#This Row],[Area(hectare)]],""),Table2[[#This Row],[Yield]])</f>
        <v>2.8570000000000002</v>
      </c>
      <c r="T809" s="13">
        <v>25.753</v>
      </c>
      <c r="U809" s="13">
        <f>IF(Table2[[#This Row],[Avg_Temperature(°C)]]="",IFERROR((Table2[[#This Row],[Max_Temperature(°C)]]+Table2[[#This Row],[Min_Temperature(°C)]])/2,""),Table2[[#This Row],[Avg_Temperature(°C)]])</f>
        <v>25.753</v>
      </c>
      <c r="V809" s="13">
        <v>37.198999999999998</v>
      </c>
      <c r="W809" s="13">
        <f>IF(Table2[[#This Row],[Max_Temperature(°C)]]="",_xlfn.XLOOKUP(Table2[[#This Row],[State]],'pivot tables'!$T$2:$T$33,'pivot tables'!$V$2:$V$33),Table2[[#This Row],[Max_Temperature(°C)]])</f>
        <v>37.198999999999998</v>
      </c>
      <c r="X809" s="13">
        <v>14.507999999999999</v>
      </c>
      <c r="Y809" s="31">
        <f>IF(Table2[[#This Row],[Min_Temperature(°C)]]="",_xlfn.XLOOKUP(Table2[[#This Row],[State]],'pivot tables'!$T$2:$T$33,'pivot tables'!$W$2:$W$33),Table2[[#This Row],[Min_Temperature(°C)]])</f>
        <v>14.507999999999999</v>
      </c>
    </row>
    <row r="810" spans="1:25" x14ac:dyDescent="0.3">
      <c r="A810" s="5" t="s">
        <v>22</v>
      </c>
      <c r="B810" s="4">
        <v>2012</v>
      </c>
      <c r="C810" s="5" t="s">
        <v>49</v>
      </c>
      <c r="D810" s="5" t="str">
        <f>PROPER(TRIM(Table2[[#This Row],[Season]]))</f>
        <v>Kharif</v>
      </c>
      <c r="E810" s="5" t="str">
        <f>IF(Table2[[#This Row],[Season]]="",_xlfn.XLOOKUP(Table2[[#This Row],[State]],'pivot tables'!$F$3:$F$33,'pivot tables'!$G$3:$G$33),Table2[[#This Row],[Season]])</f>
        <v>Kharif</v>
      </c>
      <c r="F810" s="5" t="s">
        <v>248</v>
      </c>
      <c r="G810" s="16">
        <v>124500</v>
      </c>
      <c r="H810" s="16">
        <f>IF(Table2[[#This Row],[Area(hectare)]]="",IFERROR(Table2[[#This Row],[Production(Tones)]]/Table2[[#This Row],[Yield blanks]],""),Table2[[#This Row],[Area(hectare)]])</f>
        <v>124500</v>
      </c>
      <c r="I810" s="16">
        <v>139000</v>
      </c>
      <c r="J810" s="16">
        <f>IF(Table2[[#This Row],[Production(Tones)]]="",Table2[[#This Row],[Area Blanks]]*Table2[[#This Row],[Yield]],Table2[[#This Row],[Production(Tones)]])</f>
        <v>139000</v>
      </c>
      <c r="K810" s="13">
        <v>1003.4</v>
      </c>
      <c r="L810" s="13">
        <f>IF(Table2[[#This Row],[Annual_Rainfall(mm)]]="",_xlfn.XLOOKUP(Table2[[#This Row],[State]],'pivot tables'!$J$3:$J$32,'pivot tables'!$K$3:$K$32),Table2[[#This Row],[Annual_Rainfall(mm)]])</f>
        <v>1003.4</v>
      </c>
      <c r="M810" s="13" t="str">
        <f>Table2[[#This Row],[Crop]]&amp;Table2[[#This Row],[State]]</f>
        <v>RagiMaharashtra</v>
      </c>
      <c r="N810" s="13">
        <v>18774600</v>
      </c>
      <c r="O810" s="13">
        <f>IF(Table2[[#This Row],[Fertilizer(kg)]]="",_xlfn.XLOOKUP(Table2[[#This Row],[crop&amp;state]],'pivot tables'!$O$3:$O$151,'pivot tables'!$P$3:$P$151),Table2[[#This Row],[Fertilizer(kg)]])</f>
        <v>18774600</v>
      </c>
      <c r="P810" s="13">
        <v>38595</v>
      </c>
      <c r="Q810" s="13">
        <f>IF(Table2[[#This Row],[Pesticide(kg)]]="",_xlfn.XLOOKUP(Table2[[#This Row],[crop&amp;state]],'pivot tables'!$O$3:$O$151,'pivot tables'!$Q$3:$Q$151),Table2[[#This Row],[Pesticide(kg)]])</f>
        <v>38595</v>
      </c>
      <c r="R810" s="13">
        <v>1.117</v>
      </c>
      <c r="S810" s="13">
        <f>IF(Table2[[#This Row],[Yield]]="",IFERROR(Table2[[#This Row],[Production(Tones)]]/Table2[[#This Row],[Area(hectare)]],""),Table2[[#This Row],[Yield]])</f>
        <v>1.117</v>
      </c>
      <c r="T810" s="13">
        <v>25.826000000000001</v>
      </c>
      <c r="U810" s="13">
        <f>IF(Table2[[#This Row],[Avg_Temperature(°C)]]="",IFERROR((Table2[[#This Row],[Max_Temperature(°C)]]+Table2[[#This Row],[Min_Temperature(°C)]])/2,""),Table2[[#This Row],[Avg_Temperature(°C)]])</f>
        <v>25.826000000000001</v>
      </c>
      <c r="V810" s="13">
        <v>36.264000000000003</v>
      </c>
      <c r="W810" s="13">
        <f>IF(Table2[[#This Row],[Max_Temperature(°C)]]="",_xlfn.XLOOKUP(Table2[[#This Row],[State]],'pivot tables'!$T$2:$T$33,'pivot tables'!$V$2:$V$33),Table2[[#This Row],[Max_Temperature(°C)]])</f>
        <v>36.264000000000003</v>
      </c>
      <c r="X810" s="13">
        <v>15.257999999999999</v>
      </c>
      <c r="Y810" s="31">
        <f>IF(Table2[[#This Row],[Min_Temperature(°C)]]="",_xlfn.XLOOKUP(Table2[[#This Row],[State]],'pivot tables'!$T$2:$T$33,'pivot tables'!$W$2:$W$33),Table2[[#This Row],[Min_Temperature(°C)]])</f>
        <v>15.257999999999999</v>
      </c>
    </row>
    <row r="811" spans="1:25" x14ac:dyDescent="0.3">
      <c r="A811" s="5" t="s">
        <v>13</v>
      </c>
      <c r="B811" s="4">
        <v>2012</v>
      </c>
      <c r="C811" s="5" t="s">
        <v>49</v>
      </c>
      <c r="D811" s="5" t="str">
        <f>PROPER(TRIM(Table2[[#This Row],[Season]]))</f>
        <v>Kharif</v>
      </c>
      <c r="E811" s="5" t="str">
        <f>IF(Table2[[#This Row],[Season]]="",_xlfn.XLOOKUP(Table2[[#This Row],[State]],'pivot tables'!$F$3:$F$33,'pivot tables'!$G$3:$G$33),Table2[[#This Row],[Season]])</f>
        <v>Kharif</v>
      </c>
      <c r="F811" s="5" t="s">
        <v>248</v>
      </c>
      <c r="G811" s="16">
        <v>1528100</v>
      </c>
      <c r="H811" s="16">
        <f>IF(Table2[[#This Row],[Area(hectare)]]="",IFERROR(Table2[[#This Row],[Production(Tones)]]/Table2[[#This Row],[Yield blanks]],""),Table2[[#This Row],[Area(hectare)]])</f>
        <v>1528100</v>
      </c>
      <c r="I811" s="16">
        <v>3001640</v>
      </c>
      <c r="J811" s="16">
        <f>IF(Table2[[#This Row],[Production(Tones)]]="",Table2[[#This Row],[Area Blanks]]*Table2[[#This Row],[Yield]],Table2[[#This Row],[Production(Tones)]])</f>
        <v>3001640</v>
      </c>
      <c r="K811" s="13">
        <v>1003.4</v>
      </c>
      <c r="L811" s="13">
        <f>IF(Table2[[#This Row],[Annual_Rainfall(mm)]]="",_xlfn.XLOOKUP(Table2[[#This Row],[State]],'pivot tables'!$J$3:$J$32,'pivot tables'!$K$3:$K$32),Table2[[#This Row],[Annual_Rainfall(mm)]])</f>
        <v>1003.4</v>
      </c>
      <c r="M811" s="13" t="str">
        <f>Table2[[#This Row],[Crop]]&amp;Table2[[#This Row],[State]]</f>
        <v>RiceMaharashtra</v>
      </c>
      <c r="N811" s="13">
        <v>230437480</v>
      </c>
      <c r="O811" s="13">
        <f>IF(Table2[[#This Row],[Fertilizer(kg)]]="",_xlfn.XLOOKUP(Table2[[#This Row],[crop&amp;state]],'pivot tables'!$O$3:$O$151,'pivot tables'!$P$3:$P$151),Table2[[#This Row],[Fertilizer(kg)]])</f>
        <v>230437480</v>
      </c>
      <c r="P811" s="13">
        <v>473711</v>
      </c>
      <c r="Q811" s="13">
        <f>IF(Table2[[#This Row],[Pesticide(kg)]]="",_xlfn.XLOOKUP(Table2[[#This Row],[crop&amp;state]],'pivot tables'!$O$3:$O$151,'pivot tables'!$Q$3:$Q$151),Table2[[#This Row],[Pesticide(kg)]])</f>
        <v>473711</v>
      </c>
      <c r="R811" s="13">
        <v>1.3160000000000001</v>
      </c>
      <c r="S811" s="13">
        <f>IF(Table2[[#This Row],[Yield]]="",IFERROR(Table2[[#This Row],[Production(Tones)]]/Table2[[#This Row],[Area(hectare)]],""),Table2[[#This Row],[Yield]])</f>
        <v>1.3160000000000001</v>
      </c>
      <c r="T811" s="13">
        <v>25.826000000000001</v>
      </c>
      <c r="U811" s="13">
        <f>IF(Table2[[#This Row],[Avg_Temperature(°C)]]="",IFERROR((Table2[[#This Row],[Max_Temperature(°C)]]+Table2[[#This Row],[Min_Temperature(°C)]])/2,""),Table2[[#This Row],[Avg_Temperature(°C)]])</f>
        <v>25.826000000000001</v>
      </c>
      <c r="V811" s="13"/>
      <c r="W811" s="13">
        <f>IF(Table2[[#This Row],[Max_Temperature(°C)]]="",_xlfn.XLOOKUP(Table2[[#This Row],[State]],'pivot tables'!$T$2:$T$33,'pivot tables'!$V$2:$V$33),Table2[[#This Row],[Max_Temperature(°C)]])</f>
        <v>36.270181818181797</v>
      </c>
      <c r="X811" s="13">
        <v>15.257999999999999</v>
      </c>
      <c r="Y811" s="31">
        <f>IF(Table2[[#This Row],[Min_Temperature(°C)]]="",_xlfn.XLOOKUP(Table2[[#This Row],[State]],'pivot tables'!$T$2:$T$33,'pivot tables'!$W$2:$W$33),Table2[[#This Row],[Min_Temperature(°C)]])</f>
        <v>15.257999999999999</v>
      </c>
    </row>
    <row r="812" spans="1:25" x14ac:dyDescent="0.3">
      <c r="A812" s="5" t="s">
        <v>13</v>
      </c>
      <c r="B812" s="4">
        <v>2012</v>
      </c>
      <c r="C812" s="5" t="s">
        <v>120</v>
      </c>
      <c r="D812" s="5" t="str">
        <f>PROPER(TRIM(Table2[[#This Row],[Season]]))</f>
        <v>Summer</v>
      </c>
      <c r="E812" s="5" t="str">
        <f>IF(Table2[[#This Row],[Season]]="",_xlfn.XLOOKUP(Table2[[#This Row],[State]],'pivot tables'!$F$3:$F$33,'pivot tables'!$G$3:$G$33),Table2[[#This Row],[Season]])</f>
        <v>Summer</v>
      </c>
      <c r="F812" s="5" t="s">
        <v>248</v>
      </c>
      <c r="G812" s="16">
        <v>30900</v>
      </c>
      <c r="H812" s="16">
        <f>IF(Table2[[#This Row],[Area(hectare)]]="",IFERROR(Table2[[#This Row],[Production(Tones)]]/Table2[[#This Row],[Yield blanks]],""),Table2[[#This Row],[Area(hectare)]])</f>
        <v>30900</v>
      </c>
      <c r="I812" s="16">
        <v>76400</v>
      </c>
      <c r="J812" s="16">
        <f>IF(Table2[[#This Row],[Production(Tones)]]="",Table2[[#This Row],[Area Blanks]]*Table2[[#This Row],[Yield]],Table2[[#This Row],[Production(Tones)]])</f>
        <v>76400</v>
      </c>
      <c r="K812" s="13">
        <v>1003.4</v>
      </c>
      <c r="L812" s="13">
        <f>IF(Table2[[#This Row],[Annual_Rainfall(mm)]]="",_xlfn.XLOOKUP(Table2[[#This Row],[State]],'pivot tables'!$J$3:$J$32,'pivot tables'!$K$3:$K$32),Table2[[#This Row],[Annual_Rainfall(mm)]])</f>
        <v>1003.4</v>
      </c>
      <c r="M812" s="13" t="str">
        <f>Table2[[#This Row],[Crop]]&amp;Table2[[#This Row],[State]]</f>
        <v>RiceMaharashtra</v>
      </c>
      <c r="N812" s="13">
        <v>4659720</v>
      </c>
      <c r="O812" s="13">
        <f>IF(Table2[[#This Row],[Fertilizer(kg)]]="",_xlfn.XLOOKUP(Table2[[#This Row],[crop&amp;state]],'pivot tables'!$O$3:$O$151,'pivot tables'!$P$3:$P$151),Table2[[#This Row],[Fertilizer(kg)]])</f>
        <v>4659720</v>
      </c>
      <c r="P812" s="13">
        <v>9579</v>
      </c>
      <c r="Q812" s="13">
        <f>IF(Table2[[#This Row],[Pesticide(kg)]]="",_xlfn.XLOOKUP(Table2[[#This Row],[crop&amp;state]],'pivot tables'!$O$3:$O$151,'pivot tables'!$Q$3:$Q$151),Table2[[#This Row],[Pesticide(kg)]])</f>
        <v>9579</v>
      </c>
      <c r="R812" s="13">
        <v>2.38</v>
      </c>
      <c r="S812" s="13">
        <f>IF(Table2[[#This Row],[Yield]]="",IFERROR(Table2[[#This Row],[Production(Tones)]]/Table2[[#This Row],[Area(hectare)]],""),Table2[[#This Row],[Yield]])</f>
        <v>2.38</v>
      </c>
      <c r="T812" s="13">
        <v>25.826000000000001</v>
      </c>
      <c r="U812" s="13">
        <f>IF(Table2[[#This Row],[Avg_Temperature(°C)]]="",IFERROR((Table2[[#This Row],[Max_Temperature(°C)]]+Table2[[#This Row],[Min_Temperature(°C)]])/2,""),Table2[[#This Row],[Avg_Temperature(°C)]])</f>
        <v>25.826000000000001</v>
      </c>
      <c r="V812" s="13">
        <v>36.264000000000003</v>
      </c>
      <c r="W812" s="13">
        <f>IF(Table2[[#This Row],[Max_Temperature(°C)]]="",_xlfn.XLOOKUP(Table2[[#This Row],[State]],'pivot tables'!$T$2:$T$33,'pivot tables'!$V$2:$V$33),Table2[[#This Row],[Max_Temperature(°C)]])</f>
        <v>36.264000000000003</v>
      </c>
      <c r="X812" s="13">
        <v>15.257999999999999</v>
      </c>
      <c r="Y812" s="31">
        <f>IF(Table2[[#This Row],[Min_Temperature(°C)]]="",_xlfn.XLOOKUP(Table2[[#This Row],[State]],'pivot tables'!$T$2:$T$33,'pivot tables'!$W$2:$W$33),Table2[[#This Row],[Min_Temperature(°C)]])</f>
        <v>15.257999999999999</v>
      </c>
    </row>
    <row r="813" spans="1:25" x14ac:dyDescent="0.3">
      <c r="A813" s="5" t="s">
        <v>18</v>
      </c>
      <c r="B813" s="4">
        <v>2012</v>
      </c>
      <c r="C813" s="5" t="s">
        <v>705</v>
      </c>
      <c r="D813" s="5" t="str">
        <f>PROPER(TRIM(Table2[[#This Row],[Season]]))</f>
        <v>Whole Year</v>
      </c>
      <c r="E813" s="5" t="str">
        <f>IF(Table2[[#This Row],[Season]]="",_xlfn.XLOOKUP(Table2[[#This Row],[State]],'pivot tables'!$F$3:$F$33,'pivot tables'!$G$3:$G$33),Table2[[#This Row],[Season]])</f>
        <v>Whole Year</v>
      </c>
      <c r="F813" s="5" t="s">
        <v>248</v>
      </c>
      <c r="G813" s="16">
        <v>938100</v>
      </c>
      <c r="H813" s="16">
        <f>IF(Table2[[#This Row],[Area(hectare)]]="",IFERROR(Table2[[#This Row],[Production(Tones)]]/Table2[[#This Row],[Yield blanks]],""),Table2[[#This Row],[Area(hectare)]])</f>
        <v>938100</v>
      </c>
      <c r="I813" s="16" t="s">
        <v>460</v>
      </c>
      <c r="J813" s="16" t="str">
        <f>IF(Table2[[#This Row],[Production(Tones)]]="",Table2[[#This Row],[Area Blanks]]*Table2[[#This Row],[Yield]],Table2[[#This Row],[Production(Tones)]])</f>
        <v xml:space="preserve"> 75335000 </v>
      </c>
      <c r="K813" s="13">
        <v>1003.4</v>
      </c>
      <c r="L813" s="13">
        <f>IF(Table2[[#This Row],[Annual_Rainfall(mm)]]="",_xlfn.XLOOKUP(Table2[[#This Row],[State]],'pivot tables'!$J$3:$J$32,'pivot tables'!$K$3:$K$32),Table2[[#This Row],[Annual_Rainfall(mm)]])</f>
        <v>1003.4</v>
      </c>
      <c r="M813" s="13" t="str">
        <f>Table2[[#This Row],[Crop]]&amp;Table2[[#This Row],[State]]</f>
        <v>SugarcaneMaharashtra</v>
      </c>
      <c r="N813" s="13">
        <v>141465480</v>
      </c>
      <c r="O813" s="13">
        <f>IF(Table2[[#This Row],[Fertilizer(kg)]]="",_xlfn.XLOOKUP(Table2[[#This Row],[crop&amp;state]],'pivot tables'!$O$3:$O$151,'pivot tables'!$P$3:$P$151),Table2[[#This Row],[Fertilizer(kg)]])</f>
        <v>141465480</v>
      </c>
      <c r="P813" s="13">
        <v>290811</v>
      </c>
      <c r="Q813" s="13">
        <f>IF(Table2[[#This Row],[Pesticide(kg)]]="",_xlfn.XLOOKUP(Table2[[#This Row],[crop&amp;state]],'pivot tables'!$O$3:$O$151,'pivot tables'!$Q$3:$Q$151),Table2[[#This Row],[Pesticide(kg)]])</f>
        <v>290811</v>
      </c>
      <c r="R813" s="13">
        <v>73.444999999999993</v>
      </c>
      <c r="S813" s="13">
        <f>IF(Table2[[#This Row],[Yield]]="",IFERROR(Table2[[#This Row],[Production(Tones)]]/Table2[[#This Row],[Area(hectare)]],""),Table2[[#This Row],[Yield]])</f>
        <v>73.444999999999993</v>
      </c>
      <c r="T813" s="13">
        <v>25.826000000000001</v>
      </c>
      <c r="U813" s="13">
        <f>IF(Table2[[#This Row],[Avg_Temperature(°C)]]="",IFERROR((Table2[[#This Row],[Max_Temperature(°C)]]+Table2[[#This Row],[Min_Temperature(°C)]])/2,""),Table2[[#This Row],[Avg_Temperature(°C)]])</f>
        <v>25.826000000000001</v>
      </c>
      <c r="V813" s="13">
        <v>36.264000000000003</v>
      </c>
      <c r="W813" s="13">
        <f>IF(Table2[[#This Row],[Max_Temperature(°C)]]="",_xlfn.XLOOKUP(Table2[[#This Row],[State]],'pivot tables'!$T$2:$T$33,'pivot tables'!$V$2:$V$33),Table2[[#This Row],[Max_Temperature(°C)]])</f>
        <v>36.264000000000003</v>
      </c>
      <c r="X813" s="13"/>
      <c r="Y813" s="31">
        <f>IF(Table2[[#This Row],[Min_Temperature(°C)]]="",_xlfn.XLOOKUP(Table2[[#This Row],[State]],'pivot tables'!$T$2:$T$33,'pivot tables'!$W$2:$W$33),Table2[[#This Row],[Min_Temperature(°C)]])</f>
        <v>15.758383720930244</v>
      </c>
    </row>
    <row r="814" spans="1:25" x14ac:dyDescent="0.3">
      <c r="A814" s="5" t="s">
        <v>31</v>
      </c>
      <c r="B814" s="4">
        <v>2012</v>
      </c>
      <c r="C814" s="5" t="s">
        <v>49</v>
      </c>
      <c r="D814" s="5" t="str">
        <f>PROPER(TRIM(Table2[[#This Row],[Season]]))</f>
        <v>Kharif</v>
      </c>
      <c r="E814" s="5" t="str">
        <f>IF(Table2[[#This Row],[Season]]="",_xlfn.XLOOKUP(Table2[[#This Row],[State]],'pivot tables'!$F$3:$F$33,'pivot tables'!$G$3:$G$33),Table2[[#This Row],[Season]])</f>
        <v>Kharif</v>
      </c>
      <c r="F814" s="5" t="s">
        <v>248</v>
      </c>
      <c r="G814" s="16">
        <v>34600</v>
      </c>
      <c r="H814" s="16">
        <f>IF(Table2[[#This Row],[Area(hectare)]]="",IFERROR(Table2[[#This Row],[Production(Tones)]]/Table2[[#This Row],[Yield blanks]],""),Table2[[#This Row],[Area(hectare)]])</f>
        <v>34600</v>
      </c>
      <c r="I814" s="16">
        <v>14250</v>
      </c>
      <c r="J814" s="16">
        <f>IF(Table2[[#This Row],[Production(Tones)]]="",Table2[[#This Row],[Area Blanks]]*Table2[[#This Row],[Yield]],Table2[[#This Row],[Production(Tones)]])</f>
        <v>14250</v>
      </c>
      <c r="K814" s="13">
        <v>1003.4</v>
      </c>
      <c r="L814" s="13">
        <f>IF(Table2[[#This Row],[Annual_Rainfall(mm)]]="",_xlfn.XLOOKUP(Table2[[#This Row],[State]],'pivot tables'!$J$3:$J$32,'pivot tables'!$K$3:$K$32),Table2[[#This Row],[Annual_Rainfall(mm)]])</f>
        <v>1003.4</v>
      </c>
      <c r="M814" s="13" t="str">
        <f>Table2[[#This Row],[Crop]]&amp;Table2[[#This Row],[State]]</f>
        <v>SunflowerMaharashtra</v>
      </c>
      <c r="N814" s="13">
        <v>5217680</v>
      </c>
      <c r="O814" s="13">
        <f>IF(Table2[[#This Row],[Fertilizer(kg)]]="",_xlfn.XLOOKUP(Table2[[#This Row],[crop&amp;state]],'pivot tables'!$O$3:$O$151,'pivot tables'!$P$3:$P$151),Table2[[#This Row],[Fertilizer(kg)]])</f>
        <v>5217680</v>
      </c>
      <c r="P814" s="13">
        <v>10726</v>
      </c>
      <c r="Q814" s="13">
        <f>IF(Table2[[#This Row],[Pesticide(kg)]]="",_xlfn.XLOOKUP(Table2[[#This Row],[crop&amp;state]],'pivot tables'!$O$3:$O$151,'pivot tables'!$Q$3:$Q$151),Table2[[#This Row],[Pesticide(kg)]])</f>
        <v>10726</v>
      </c>
      <c r="R814" s="13">
        <v>0.40899999999999997</v>
      </c>
      <c r="S814" s="13">
        <f>IF(Table2[[#This Row],[Yield]]="",IFERROR(Table2[[#This Row],[Production(Tones)]]/Table2[[#This Row],[Area(hectare)]],""),Table2[[#This Row],[Yield]])</f>
        <v>0.40899999999999997</v>
      </c>
      <c r="T814" s="13">
        <v>25.826000000000001</v>
      </c>
      <c r="U814" s="13">
        <f>IF(Table2[[#This Row],[Avg_Temperature(°C)]]="",IFERROR((Table2[[#This Row],[Max_Temperature(°C)]]+Table2[[#This Row],[Min_Temperature(°C)]])/2,""),Table2[[#This Row],[Avg_Temperature(°C)]])</f>
        <v>25.826000000000001</v>
      </c>
      <c r="V814" s="13">
        <v>36.264000000000003</v>
      </c>
      <c r="W814" s="13">
        <f>IF(Table2[[#This Row],[Max_Temperature(°C)]]="",_xlfn.XLOOKUP(Table2[[#This Row],[State]],'pivot tables'!$T$2:$T$33,'pivot tables'!$V$2:$V$33),Table2[[#This Row],[Max_Temperature(°C)]])</f>
        <v>36.264000000000003</v>
      </c>
      <c r="X814" s="13">
        <v>15.257999999999999</v>
      </c>
      <c r="Y814" s="31">
        <f>IF(Table2[[#This Row],[Min_Temperature(°C)]]="",_xlfn.XLOOKUP(Table2[[#This Row],[State]],'pivot tables'!$T$2:$T$33,'pivot tables'!$W$2:$W$33),Table2[[#This Row],[Min_Temperature(°C)]])</f>
        <v>15.257999999999999</v>
      </c>
    </row>
    <row r="815" spans="1:25" x14ac:dyDescent="0.3">
      <c r="A815" s="5" t="s">
        <v>31</v>
      </c>
      <c r="B815" s="4">
        <v>2012</v>
      </c>
      <c r="C815" s="5" t="s">
        <v>27</v>
      </c>
      <c r="D815" s="5" t="str">
        <f>PROPER(TRIM(Table2[[#This Row],[Season]]))</f>
        <v>Rabi</v>
      </c>
      <c r="E815" s="5" t="str">
        <f>IF(Table2[[#This Row],[Season]]="",_xlfn.XLOOKUP(Table2[[#This Row],[State]],'pivot tables'!$F$3:$F$33,'pivot tables'!$G$3:$G$33),Table2[[#This Row],[Season]])</f>
        <v>Rabi</v>
      </c>
      <c r="F815" s="5" t="s">
        <v>248</v>
      </c>
      <c r="G815" s="16">
        <v>41700</v>
      </c>
      <c r="H815" s="16">
        <f>IF(Table2[[#This Row],[Area(hectare)]]="",IFERROR(Table2[[#This Row],[Production(Tones)]]/Table2[[#This Row],[Yield blanks]],""),Table2[[#This Row],[Area(hectare)]])</f>
        <v>41700</v>
      </c>
      <c r="I815" s="16">
        <v>18840</v>
      </c>
      <c r="J815" s="16">
        <f>IF(Table2[[#This Row],[Production(Tones)]]="",Table2[[#This Row],[Area Blanks]]*Table2[[#This Row],[Yield]],Table2[[#This Row],[Production(Tones)]])</f>
        <v>18840</v>
      </c>
      <c r="K815" s="13">
        <v>1003.4</v>
      </c>
      <c r="L815" s="13">
        <f>IF(Table2[[#This Row],[Annual_Rainfall(mm)]]="",_xlfn.XLOOKUP(Table2[[#This Row],[State]],'pivot tables'!$J$3:$J$32,'pivot tables'!$K$3:$K$32),Table2[[#This Row],[Annual_Rainfall(mm)]])</f>
        <v>1003.4</v>
      </c>
      <c r="M815" s="13" t="str">
        <f>Table2[[#This Row],[Crop]]&amp;Table2[[#This Row],[State]]</f>
        <v>SunflowerMaharashtra</v>
      </c>
      <c r="N815" s="13">
        <v>6288360</v>
      </c>
      <c r="O815" s="13">
        <f>IF(Table2[[#This Row],[Fertilizer(kg)]]="",_xlfn.XLOOKUP(Table2[[#This Row],[crop&amp;state]],'pivot tables'!$O$3:$O$151,'pivot tables'!$P$3:$P$151),Table2[[#This Row],[Fertilizer(kg)]])</f>
        <v>6288360</v>
      </c>
      <c r="P815" s="13">
        <v>12927</v>
      </c>
      <c r="Q815" s="13">
        <f>IF(Table2[[#This Row],[Pesticide(kg)]]="",_xlfn.XLOOKUP(Table2[[#This Row],[crop&amp;state]],'pivot tables'!$O$3:$O$151,'pivot tables'!$Q$3:$Q$151),Table2[[#This Row],[Pesticide(kg)]])</f>
        <v>12927</v>
      </c>
      <c r="R815" s="13">
        <v>0.435</v>
      </c>
      <c r="S815" s="13">
        <f>IF(Table2[[#This Row],[Yield]]="",IFERROR(Table2[[#This Row],[Production(Tones)]]/Table2[[#This Row],[Area(hectare)]],""),Table2[[#This Row],[Yield]])</f>
        <v>0.435</v>
      </c>
      <c r="T815" s="13">
        <v>25.826000000000001</v>
      </c>
      <c r="U815" s="13">
        <f>IF(Table2[[#This Row],[Avg_Temperature(°C)]]="",IFERROR((Table2[[#This Row],[Max_Temperature(°C)]]+Table2[[#This Row],[Min_Temperature(°C)]])/2,""),Table2[[#This Row],[Avg_Temperature(°C)]])</f>
        <v>25.826000000000001</v>
      </c>
      <c r="V815" s="13">
        <v>36.264000000000003</v>
      </c>
      <c r="W815" s="13">
        <f>IF(Table2[[#This Row],[Max_Temperature(°C)]]="",_xlfn.XLOOKUP(Table2[[#This Row],[State]],'pivot tables'!$T$2:$T$33,'pivot tables'!$V$2:$V$33),Table2[[#This Row],[Max_Temperature(°C)]])</f>
        <v>36.264000000000003</v>
      </c>
      <c r="X815" s="13">
        <v>15.257999999999999</v>
      </c>
      <c r="Y815" s="31">
        <f>IF(Table2[[#This Row],[Min_Temperature(°C)]]="",_xlfn.XLOOKUP(Table2[[#This Row],[State]],'pivot tables'!$T$2:$T$33,'pivot tables'!$W$2:$W$33),Table2[[#This Row],[Min_Temperature(°C)]])</f>
        <v>15.257999999999999</v>
      </c>
    </row>
    <row r="816" spans="1:25" x14ac:dyDescent="0.3">
      <c r="A816" s="5" t="s">
        <v>31</v>
      </c>
      <c r="B816" s="4">
        <v>2012</v>
      </c>
      <c r="C816" s="5" t="s">
        <v>120</v>
      </c>
      <c r="D816" s="5" t="str">
        <f>PROPER(TRIM(Table2[[#This Row],[Season]]))</f>
        <v>Summer</v>
      </c>
      <c r="E816" s="5" t="str">
        <f>IF(Table2[[#This Row],[Season]]="",_xlfn.XLOOKUP(Table2[[#This Row],[State]],'pivot tables'!$F$3:$F$33,'pivot tables'!$G$3:$G$33),Table2[[#This Row],[Season]])</f>
        <v>Summer</v>
      </c>
      <c r="F816" s="5" t="s">
        <v>248</v>
      </c>
      <c r="G816" s="16">
        <v>3900</v>
      </c>
      <c r="H816" s="16">
        <f>IF(Table2[[#This Row],[Area(hectare)]]="",IFERROR(Table2[[#This Row],[Production(Tones)]]/Table2[[#This Row],[Yield blanks]],""),Table2[[#This Row],[Area(hectare)]])</f>
        <v>3900</v>
      </c>
      <c r="I816" s="16">
        <v>3500</v>
      </c>
      <c r="J816" s="16">
        <f>IF(Table2[[#This Row],[Production(Tones)]]="",Table2[[#This Row],[Area Blanks]]*Table2[[#This Row],[Yield]],Table2[[#This Row],[Production(Tones)]])</f>
        <v>3500</v>
      </c>
      <c r="K816" s="13">
        <v>1003.4</v>
      </c>
      <c r="L816" s="13">
        <f>IF(Table2[[#This Row],[Annual_Rainfall(mm)]]="",_xlfn.XLOOKUP(Table2[[#This Row],[State]],'pivot tables'!$J$3:$J$32,'pivot tables'!$K$3:$K$32),Table2[[#This Row],[Annual_Rainfall(mm)]])</f>
        <v>1003.4</v>
      </c>
      <c r="M816" s="13" t="str">
        <f>Table2[[#This Row],[Crop]]&amp;Table2[[#This Row],[State]]</f>
        <v>SunflowerMaharashtra</v>
      </c>
      <c r="N816" s="13">
        <v>588120</v>
      </c>
      <c r="O816" s="13">
        <f>IF(Table2[[#This Row],[Fertilizer(kg)]]="",_xlfn.XLOOKUP(Table2[[#This Row],[crop&amp;state]],'pivot tables'!$O$3:$O$151,'pivot tables'!$P$3:$P$151),Table2[[#This Row],[Fertilizer(kg)]])</f>
        <v>588120</v>
      </c>
      <c r="P816" s="13">
        <v>1209</v>
      </c>
      <c r="Q816" s="13">
        <f>IF(Table2[[#This Row],[Pesticide(kg)]]="",_xlfn.XLOOKUP(Table2[[#This Row],[crop&amp;state]],'pivot tables'!$O$3:$O$151,'pivot tables'!$Q$3:$Q$151),Table2[[#This Row],[Pesticide(kg)]])</f>
        <v>1209</v>
      </c>
      <c r="R816" s="13">
        <v>0.746</v>
      </c>
      <c r="S816" s="13">
        <f>IF(Table2[[#This Row],[Yield]]="",IFERROR(Table2[[#This Row],[Production(Tones)]]/Table2[[#This Row],[Area(hectare)]],""),Table2[[#This Row],[Yield]])</f>
        <v>0.746</v>
      </c>
      <c r="T816" s="13">
        <v>25.826000000000001</v>
      </c>
      <c r="U816" s="13">
        <f>IF(Table2[[#This Row],[Avg_Temperature(°C)]]="",IFERROR((Table2[[#This Row],[Max_Temperature(°C)]]+Table2[[#This Row],[Min_Temperature(°C)]])/2,""),Table2[[#This Row],[Avg_Temperature(°C)]])</f>
        <v>25.826000000000001</v>
      </c>
      <c r="V816" s="13">
        <v>36.264000000000003</v>
      </c>
      <c r="W816" s="13">
        <f>IF(Table2[[#This Row],[Max_Temperature(°C)]]="",_xlfn.XLOOKUP(Table2[[#This Row],[State]],'pivot tables'!$T$2:$T$33,'pivot tables'!$V$2:$V$33),Table2[[#This Row],[Max_Temperature(°C)]])</f>
        <v>36.264000000000003</v>
      </c>
      <c r="X816" s="13">
        <v>15.257999999999999</v>
      </c>
      <c r="Y816" s="31">
        <f>IF(Table2[[#This Row],[Min_Temperature(°C)]]="",_xlfn.XLOOKUP(Table2[[#This Row],[State]],'pivot tables'!$T$2:$T$33,'pivot tables'!$W$2:$W$33),Table2[[#This Row],[Min_Temperature(°C)]])</f>
        <v>15.257999999999999</v>
      </c>
    </row>
    <row r="817" spans="1:25" x14ac:dyDescent="0.3">
      <c r="A817" s="5" t="s">
        <v>32</v>
      </c>
      <c r="B817" s="4">
        <v>2012</v>
      </c>
      <c r="C817" s="5" t="s">
        <v>49</v>
      </c>
      <c r="D817" s="5" t="str">
        <f>PROPER(TRIM(Table2[[#This Row],[Season]]))</f>
        <v>Kharif</v>
      </c>
      <c r="E817" s="5" t="str">
        <f>IF(Table2[[#This Row],[Season]]="",_xlfn.XLOOKUP(Table2[[#This Row],[State]],'pivot tables'!$F$3:$F$33,'pivot tables'!$G$3:$G$33),Table2[[#This Row],[Season]])</f>
        <v>Kharif</v>
      </c>
      <c r="F817" s="5" t="s">
        <v>248</v>
      </c>
      <c r="G817" s="16">
        <v>360300</v>
      </c>
      <c r="H817" s="16">
        <f>IF(Table2[[#This Row],[Area(hectare)]]="",IFERROR(Table2[[#This Row],[Production(Tones)]]/Table2[[#This Row],[Yield blanks]],""),Table2[[#This Row],[Area(hectare)]])</f>
        <v>360300</v>
      </c>
      <c r="I817" s="16">
        <v>213600</v>
      </c>
      <c r="J817" s="16">
        <f>IF(Table2[[#This Row],[Production(Tones)]]="",Table2[[#This Row],[Area Blanks]]*Table2[[#This Row],[Yield]],Table2[[#This Row],[Production(Tones)]])</f>
        <v>213600</v>
      </c>
      <c r="K817" s="13">
        <v>1003.4</v>
      </c>
      <c r="L817" s="13">
        <f>IF(Table2[[#This Row],[Annual_Rainfall(mm)]]="",_xlfn.XLOOKUP(Table2[[#This Row],[State]],'pivot tables'!$J$3:$J$32,'pivot tables'!$K$3:$K$32),Table2[[#This Row],[Annual_Rainfall(mm)]])</f>
        <v>1003.4</v>
      </c>
      <c r="M817" s="13" t="str">
        <f>Table2[[#This Row],[Crop]]&amp;Table2[[#This Row],[State]]</f>
        <v>UradMaharashtra</v>
      </c>
      <c r="N817" s="13">
        <v>54333240</v>
      </c>
      <c r="O817" s="13">
        <f>IF(Table2[[#This Row],[Fertilizer(kg)]]="",_xlfn.XLOOKUP(Table2[[#This Row],[crop&amp;state]],'pivot tables'!$O$3:$O$151,'pivot tables'!$P$3:$P$151),Table2[[#This Row],[Fertilizer(kg)]])</f>
        <v>54333240</v>
      </c>
      <c r="P817" s="13">
        <v>111693</v>
      </c>
      <c r="Q817" s="13">
        <f>IF(Table2[[#This Row],[Pesticide(kg)]]="",_xlfn.XLOOKUP(Table2[[#This Row],[crop&amp;state]],'pivot tables'!$O$3:$O$151,'pivot tables'!$Q$3:$Q$151),Table2[[#This Row],[Pesticide(kg)]])</f>
        <v>111693</v>
      </c>
      <c r="R817" s="13">
        <v>0.57199999999999995</v>
      </c>
      <c r="S817" s="13">
        <f>IF(Table2[[#This Row],[Yield]]="",IFERROR(Table2[[#This Row],[Production(Tones)]]/Table2[[#This Row],[Area(hectare)]],""),Table2[[#This Row],[Yield]])</f>
        <v>0.57199999999999995</v>
      </c>
      <c r="T817" s="13">
        <v>25.826000000000001</v>
      </c>
      <c r="U817" s="13">
        <f>IF(Table2[[#This Row],[Avg_Temperature(°C)]]="",IFERROR((Table2[[#This Row],[Max_Temperature(°C)]]+Table2[[#This Row],[Min_Temperature(°C)]])/2,""),Table2[[#This Row],[Avg_Temperature(°C)]])</f>
        <v>25.826000000000001</v>
      </c>
      <c r="V817" s="13">
        <v>36.264000000000003</v>
      </c>
      <c r="W817" s="13">
        <f>IF(Table2[[#This Row],[Max_Temperature(°C)]]="",_xlfn.XLOOKUP(Table2[[#This Row],[State]],'pivot tables'!$T$2:$T$33,'pivot tables'!$V$2:$V$33),Table2[[#This Row],[Max_Temperature(°C)]])</f>
        <v>36.264000000000003</v>
      </c>
      <c r="X817" s="13">
        <v>15.257999999999999</v>
      </c>
      <c r="Y817" s="31">
        <f>IF(Table2[[#This Row],[Min_Temperature(°C)]]="",_xlfn.XLOOKUP(Table2[[#This Row],[State]],'pivot tables'!$T$2:$T$33,'pivot tables'!$W$2:$W$33),Table2[[#This Row],[Min_Temperature(°C)]])</f>
        <v>15.257999999999999</v>
      </c>
    </row>
    <row r="818" spans="1:25" x14ac:dyDescent="0.3">
      <c r="A818" s="5" t="s">
        <v>20</v>
      </c>
      <c r="B818" s="4">
        <v>2012</v>
      </c>
      <c r="C818" s="5" t="s">
        <v>27</v>
      </c>
      <c r="D818" s="5" t="str">
        <f>PROPER(TRIM(Table2[[#This Row],[Season]]))</f>
        <v>Rabi</v>
      </c>
      <c r="E818" s="5" t="str">
        <f>IF(Table2[[#This Row],[Season]]="",_xlfn.XLOOKUP(Table2[[#This Row],[State]],'pivot tables'!$F$3:$F$33,'pivot tables'!$G$3:$G$33),Table2[[#This Row],[Season]])</f>
        <v>Rabi</v>
      </c>
      <c r="F818" s="5" t="s">
        <v>248</v>
      </c>
      <c r="G818" s="16">
        <v>785000</v>
      </c>
      <c r="H818" s="16">
        <f>IF(Table2[[#This Row],[Area(hectare)]]="",IFERROR(Table2[[#This Row],[Production(Tones)]]/Table2[[#This Row],[Yield blanks]],""),Table2[[#This Row],[Area(hectare)]])</f>
        <v>785000</v>
      </c>
      <c r="I818" s="16">
        <v>1198700</v>
      </c>
      <c r="J818" s="16">
        <f>IF(Table2[[#This Row],[Production(Tones)]]="",Table2[[#This Row],[Area Blanks]]*Table2[[#This Row],[Yield]],Table2[[#This Row],[Production(Tones)]])</f>
        <v>1198700</v>
      </c>
      <c r="K818" s="13">
        <v>1003.4</v>
      </c>
      <c r="L818" s="13">
        <f>IF(Table2[[#This Row],[Annual_Rainfall(mm)]]="",_xlfn.XLOOKUP(Table2[[#This Row],[State]],'pivot tables'!$J$3:$J$32,'pivot tables'!$K$3:$K$32),Table2[[#This Row],[Annual_Rainfall(mm)]])</f>
        <v>1003.4</v>
      </c>
      <c r="M818" s="13" t="str">
        <f>Table2[[#This Row],[Crop]]&amp;Table2[[#This Row],[State]]</f>
        <v>WheatMaharashtra</v>
      </c>
      <c r="N818" s="13">
        <v>118378000</v>
      </c>
      <c r="O818" s="13">
        <f>IF(Table2[[#This Row],[Fertilizer(kg)]]="",_xlfn.XLOOKUP(Table2[[#This Row],[crop&amp;state]],'pivot tables'!$O$3:$O$151,'pivot tables'!$P$3:$P$151),Table2[[#This Row],[Fertilizer(kg)]])</f>
        <v>118378000</v>
      </c>
      <c r="P818" s="13">
        <v>243350</v>
      </c>
      <c r="Q818" s="13">
        <f>IF(Table2[[#This Row],[Pesticide(kg)]]="",_xlfn.XLOOKUP(Table2[[#This Row],[crop&amp;state]],'pivot tables'!$O$3:$O$151,'pivot tables'!$Q$3:$Q$151),Table2[[#This Row],[Pesticide(kg)]])</f>
        <v>243350</v>
      </c>
      <c r="R818" s="13">
        <v>1.4610000000000001</v>
      </c>
      <c r="S818" s="13">
        <f>IF(Table2[[#This Row],[Yield]]="",IFERROR(Table2[[#This Row],[Production(Tones)]]/Table2[[#This Row],[Area(hectare)]],""),Table2[[#This Row],[Yield]])</f>
        <v>1.4610000000000001</v>
      </c>
      <c r="T818" s="13">
        <v>25.826000000000001</v>
      </c>
      <c r="U818" s="13">
        <f>IF(Table2[[#This Row],[Avg_Temperature(°C)]]="",IFERROR((Table2[[#This Row],[Max_Temperature(°C)]]+Table2[[#This Row],[Min_Temperature(°C)]])/2,""),Table2[[#This Row],[Avg_Temperature(°C)]])</f>
        <v>25.826000000000001</v>
      </c>
      <c r="V818" s="13">
        <v>36.264000000000003</v>
      </c>
      <c r="W818" s="13">
        <f>IF(Table2[[#This Row],[Max_Temperature(°C)]]="",_xlfn.XLOOKUP(Table2[[#This Row],[State]],'pivot tables'!$T$2:$T$33,'pivot tables'!$V$2:$V$33),Table2[[#This Row],[Max_Temperature(°C)]])</f>
        <v>36.264000000000003</v>
      </c>
      <c r="X818" s="13">
        <v>15.257999999999999</v>
      </c>
      <c r="Y818" s="31">
        <f>IF(Table2[[#This Row],[Min_Temperature(°C)]]="",_xlfn.XLOOKUP(Table2[[#This Row],[State]],'pivot tables'!$T$2:$T$33,'pivot tables'!$W$2:$W$33),Table2[[#This Row],[Min_Temperature(°C)]])</f>
        <v>15.257999999999999</v>
      </c>
    </row>
    <row r="819" spans="1:25" x14ac:dyDescent="0.3">
      <c r="A819" s="5" t="s">
        <v>13</v>
      </c>
      <c r="B819" s="4">
        <v>2012</v>
      </c>
      <c r="C819" s="5" t="s">
        <v>49</v>
      </c>
      <c r="D819" s="5" t="str">
        <f>PROPER(TRIM(Table2[[#This Row],[Season]]))</f>
        <v>Kharif</v>
      </c>
      <c r="E819" s="5" t="str">
        <f>IF(Table2[[#This Row],[Season]]="",_xlfn.XLOOKUP(Table2[[#This Row],[State]],'pivot tables'!$F$3:$F$33,'pivot tables'!$G$3:$G$33),Table2[[#This Row],[Season]])</f>
        <v>Kharif</v>
      </c>
      <c r="F819" s="5" t="s">
        <v>330</v>
      </c>
      <c r="G819" s="16">
        <v>122690</v>
      </c>
      <c r="H819" s="16">
        <f>IF(Table2[[#This Row],[Area(hectare)]]="",IFERROR(Table2[[#This Row],[Production(Tones)]]/Table2[[#This Row],[Yield blanks]],""),Table2[[#This Row],[Area(hectare)]])</f>
        <v>122690</v>
      </c>
      <c r="I819" s="16">
        <v>257580</v>
      </c>
      <c r="J819" s="16">
        <f>IF(Table2[[#This Row],[Production(Tones)]]="",Table2[[#This Row],[Area Blanks]]*Table2[[#This Row],[Yield]],Table2[[#This Row],[Production(Tones)]])</f>
        <v>257580</v>
      </c>
      <c r="K819" s="13">
        <v>1176.7</v>
      </c>
      <c r="L819" s="13">
        <f>IF(Table2[[#This Row],[Annual_Rainfall(mm)]]="",_xlfn.XLOOKUP(Table2[[#This Row],[State]],'pivot tables'!$J$3:$J$32,'pivot tables'!$K$3:$K$32),Table2[[#This Row],[Annual_Rainfall(mm)]])</f>
        <v>1176.7</v>
      </c>
      <c r="M819" s="13" t="str">
        <f>Table2[[#This Row],[Crop]]&amp;Table2[[#This Row],[State]]</f>
        <v>RiceManipur</v>
      </c>
      <c r="N819" s="13">
        <v>18501652</v>
      </c>
      <c r="O819" s="13">
        <f>IF(Table2[[#This Row],[Fertilizer(kg)]]="",_xlfn.XLOOKUP(Table2[[#This Row],[crop&amp;state]],'pivot tables'!$O$3:$O$151,'pivot tables'!$P$3:$P$151),Table2[[#This Row],[Fertilizer(kg)]])</f>
        <v>18501652</v>
      </c>
      <c r="P819" s="13">
        <v>38033.9</v>
      </c>
      <c r="Q819" s="13">
        <f>IF(Table2[[#This Row],[Pesticide(kg)]]="",_xlfn.XLOOKUP(Table2[[#This Row],[crop&amp;state]],'pivot tables'!$O$3:$O$151,'pivot tables'!$Q$3:$Q$151),Table2[[#This Row],[Pesticide(kg)]])</f>
        <v>38033.9</v>
      </c>
      <c r="R819" s="13">
        <v>1.9379999999999999</v>
      </c>
      <c r="S819" s="13">
        <f>IF(Table2[[#This Row],[Yield]]="",IFERROR(Table2[[#This Row],[Production(Tones)]]/Table2[[#This Row],[Area(hectare)]],""),Table2[[#This Row],[Yield]])</f>
        <v>1.9379999999999999</v>
      </c>
      <c r="T819" s="13">
        <v>21.012</v>
      </c>
      <c r="U819" s="13">
        <f>IF(Table2[[#This Row],[Avg_Temperature(°C)]]="",IFERROR((Table2[[#This Row],[Max_Temperature(°C)]]+Table2[[#This Row],[Min_Temperature(°C)]])/2,""),Table2[[#This Row],[Avg_Temperature(°C)]])</f>
        <v>21.012</v>
      </c>
      <c r="V819" s="13"/>
      <c r="W819" s="13">
        <f>IF(Table2[[#This Row],[Max_Temperature(°C)]]="",_xlfn.XLOOKUP(Table2[[#This Row],[State]],'pivot tables'!$T$2:$T$33,'pivot tables'!$V$2:$V$33),Table2[[#This Row],[Max_Temperature(°C)]])</f>
        <v>29.929468750000002</v>
      </c>
      <c r="X819" s="13">
        <v>13.144</v>
      </c>
      <c r="Y819" s="31">
        <f>IF(Table2[[#This Row],[Min_Temperature(°C)]]="",_xlfn.XLOOKUP(Table2[[#This Row],[State]],'pivot tables'!$T$2:$T$33,'pivot tables'!$W$2:$W$33),Table2[[#This Row],[Min_Temperature(°C)]])</f>
        <v>13.144</v>
      </c>
    </row>
    <row r="820" spans="1:25" x14ac:dyDescent="0.3">
      <c r="A820" s="5" t="s">
        <v>18</v>
      </c>
      <c r="B820" s="4">
        <v>2012</v>
      </c>
      <c r="C820" s="5" t="s">
        <v>705</v>
      </c>
      <c r="D820" s="5" t="str">
        <f>PROPER(TRIM(Table2[[#This Row],[Season]]))</f>
        <v>Whole Year</v>
      </c>
      <c r="E820" s="5" t="str">
        <f>IF(Table2[[#This Row],[Season]]="",_xlfn.XLOOKUP(Table2[[#This Row],[State]],'pivot tables'!$F$3:$F$33,'pivot tables'!$G$3:$G$33),Table2[[#This Row],[Season]])</f>
        <v>Whole Year</v>
      </c>
      <c r="F820" s="5" t="s">
        <v>330</v>
      </c>
      <c r="G820" s="16">
        <v>5500</v>
      </c>
      <c r="H820" s="16">
        <f>IF(Table2[[#This Row],[Area(hectare)]]="",IFERROR(Table2[[#This Row],[Production(Tones)]]/Table2[[#This Row],[Yield blanks]],""),Table2[[#This Row],[Area(hectare)]])</f>
        <v>5500</v>
      </c>
      <c r="I820" s="16"/>
      <c r="J820" s="16">
        <f>IF(Table2[[#This Row],[Production(Tones)]]="",Table2[[#This Row],[Area Blanks]]*Table2[[#This Row],[Yield]],Table2[[#This Row],[Production(Tones)]])</f>
        <v>292677</v>
      </c>
      <c r="K820" s="13">
        <v>1176.7</v>
      </c>
      <c r="L820" s="13">
        <f>IF(Table2[[#This Row],[Annual_Rainfall(mm)]]="",_xlfn.XLOOKUP(Table2[[#This Row],[State]],'pivot tables'!$J$3:$J$32,'pivot tables'!$K$3:$K$32),Table2[[#This Row],[Annual_Rainfall(mm)]])</f>
        <v>1176.7</v>
      </c>
      <c r="M820" s="13" t="str">
        <f>Table2[[#This Row],[Crop]]&amp;Table2[[#This Row],[State]]</f>
        <v>SugarcaneManipur</v>
      </c>
      <c r="N820" s="13">
        <v>829400</v>
      </c>
      <c r="O820" s="13">
        <f>IF(Table2[[#This Row],[Fertilizer(kg)]]="",_xlfn.XLOOKUP(Table2[[#This Row],[crop&amp;state]],'pivot tables'!$O$3:$O$151,'pivot tables'!$P$3:$P$151),Table2[[#This Row],[Fertilizer(kg)]])</f>
        <v>829400</v>
      </c>
      <c r="P820" s="13">
        <v>1705</v>
      </c>
      <c r="Q820" s="13">
        <f>IF(Table2[[#This Row],[Pesticide(kg)]]="",_xlfn.XLOOKUP(Table2[[#This Row],[crop&amp;state]],'pivot tables'!$O$3:$O$151,'pivot tables'!$Q$3:$Q$151),Table2[[#This Row],[Pesticide(kg)]])</f>
        <v>1705</v>
      </c>
      <c r="R820" s="13">
        <v>53.213999999999999</v>
      </c>
      <c r="S820" s="13">
        <f>IF(Table2[[#This Row],[Yield]]="",IFERROR(Table2[[#This Row],[Production(Tones)]]/Table2[[#This Row],[Area(hectare)]],""),Table2[[#This Row],[Yield]])</f>
        <v>53.213999999999999</v>
      </c>
      <c r="T820" s="13">
        <v>21.012</v>
      </c>
      <c r="U820" s="13">
        <f>IF(Table2[[#This Row],[Avg_Temperature(°C)]]="",IFERROR((Table2[[#This Row],[Max_Temperature(°C)]]+Table2[[#This Row],[Min_Temperature(°C)]])/2,""),Table2[[#This Row],[Avg_Temperature(°C)]])</f>
        <v>21.012</v>
      </c>
      <c r="V820" s="13">
        <v>30.606999999999999</v>
      </c>
      <c r="W820" s="13">
        <f>IF(Table2[[#This Row],[Max_Temperature(°C)]]="",_xlfn.XLOOKUP(Table2[[#This Row],[State]],'pivot tables'!$T$2:$T$33,'pivot tables'!$V$2:$V$33),Table2[[#This Row],[Max_Temperature(°C)]])</f>
        <v>30.606999999999999</v>
      </c>
      <c r="X820" s="13">
        <v>13.144</v>
      </c>
      <c r="Y820" s="31">
        <f>IF(Table2[[#This Row],[Min_Temperature(°C)]]="",_xlfn.XLOOKUP(Table2[[#This Row],[State]],'pivot tables'!$T$2:$T$33,'pivot tables'!$W$2:$W$33),Table2[[#This Row],[Min_Temperature(°C)]])</f>
        <v>13.144</v>
      </c>
    </row>
    <row r="821" spans="1:25" x14ac:dyDescent="0.3">
      <c r="A821" s="5" t="s">
        <v>32</v>
      </c>
      <c r="B821" s="4">
        <v>2012</v>
      </c>
      <c r="C821" s="5" t="s">
        <v>49</v>
      </c>
      <c r="D821" s="5" t="str">
        <f>PROPER(TRIM(Table2[[#This Row],[Season]]))</f>
        <v>Kharif</v>
      </c>
      <c r="E821" s="5" t="str">
        <f>IF(Table2[[#This Row],[Season]]="",_xlfn.XLOOKUP(Table2[[#This Row],[State]],'pivot tables'!$F$3:$F$33,'pivot tables'!$G$3:$G$33),Table2[[#This Row],[Season]])</f>
        <v>Kharif</v>
      </c>
      <c r="F821" s="5" t="s">
        <v>330</v>
      </c>
      <c r="G821" s="16">
        <v>1450</v>
      </c>
      <c r="H821" s="16">
        <f>IF(Table2[[#This Row],[Area(hectare)]]="",IFERROR(Table2[[#This Row],[Production(Tones)]]/Table2[[#This Row],[Yield blanks]],""),Table2[[#This Row],[Area(hectare)]])</f>
        <v>1450</v>
      </c>
      <c r="I821" s="16">
        <v>1584</v>
      </c>
      <c r="J821" s="16">
        <f>IF(Table2[[#This Row],[Production(Tones)]]="",Table2[[#This Row],[Area Blanks]]*Table2[[#This Row],[Yield]],Table2[[#This Row],[Production(Tones)]])</f>
        <v>1584</v>
      </c>
      <c r="K821" s="13">
        <v>1176.7</v>
      </c>
      <c r="L821" s="13">
        <f>IF(Table2[[#This Row],[Annual_Rainfall(mm)]]="",_xlfn.XLOOKUP(Table2[[#This Row],[State]],'pivot tables'!$J$3:$J$32,'pivot tables'!$K$3:$K$32),Table2[[#This Row],[Annual_Rainfall(mm)]])</f>
        <v>1176.7</v>
      </c>
      <c r="M821" s="13" t="str">
        <f>Table2[[#This Row],[Crop]]&amp;Table2[[#This Row],[State]]</f>
        <v>UradManipur</v>
      </c>
      <c r="N821" s="13">
        <v>218660</v>
      </c>
      <c r="O821" s="13">
        <f>IF(Table2[[#This Row],[Fertilizer(kg)]]="",_xlfn.XLOOKUP(Table2[[#This Row],[crop&amp;state]],'pivot tables'!$O$3:$O$151,'pivot tables'!$P$3:$P$151),Table2[[#This Row],[Fertilizer(kg)]])</f>
        <v>218660</v>
      </c>
      <c r="P821" s="13">
        <v>449.5</v>
      </c>
      <c r="Q821" s="13">
        <f>IF(Table2[[#This Row],[Pesticide(kg)]]="",_xlfn.XLOOKUP(Table2[[#This Row],[crop&amp;state]],'pivot tables'!$O$3:$O$151,'pivot tables'!$Q$3:$Q$151),Table2[[#This Row],[Pesticide(kg)]])</f>
        <v>449.5</v>
      </c>
      <c r="R821" s="13">
        <v>1.0900000000000001</v>
      </c>
      <c r="S821" s="13">
        <f>IF(Table2[[#This Row],[Yield]]="",IFERROR(Table2[[#This Row],[Production(Tones)]]/Table2[[#This Row],[Area(hectare)]],""),Table2[[#This Row],[Yield]])</f>
        <v>1.0900000000000001</v>
      </c>
      <c r="T821" s="13">
        <v>21.012</v>
      </c>
      <c r="U821" s="13">
        <f>IF(Table2[[#This Row],[Avg_Temperature(°C)]]="",IFERROR((Table2[[#This Row],[Max_Temperature(°C)]]+Table2[[#This Row],[Min_Temperature(°C)]])/2,""),Table2[[#This Row],[Avg_Temperature(°C)]])</f>
        <v>21.012</v>
      </c>
      <c r="V821" s="13"/>
      <c r="W821" s="13">
        <f>IF(Table2[[#This Row],[Max_Temperature(°C)]]="",_xlfn.XLOOKUP(Table2[[#This Row],[State]],'pivot tables'!$T$2:$T$33,'pivot tables'!$V$2:$V$33),Table2[[#This Row],[Max_Temperature(°C)]])</f>
        <v>29.929468750000002</v>
      </c>
      <c r="X821" s="13">
        <v>13.144</v>
      </c>
      <c r="Y821" s="31">
        <f>IF(Table2[[#This Row],[Min_Temperature(°C)]]="",_xlfn.XLOOKUP(Table2[[#This Row],[State]],'pivot tables'!$T$2:$T$33,'pivot tables'!$W$2:$W$33),Table2[[#This Row],[Min_Temperature(°C)]])</f>
        <v>13.144</v>
      </c>
    </row>
    <row r="822" spans="1:25" x14ac:dyDescent="0.3">
      <c r="A822" s="5" t="s">
        <v>20</v>
      </c>
      <c r="B822" s="4">
        <v>2012</v>
      </c>
      <c r="C822" s="5" t="s">
        <v>27</v>
      </c>
      <c r="D822" s="5" t="str">
        <f>PROPER(TRIM(Table2[[#This Row],[Season]]))</f>
        <v>Rabi</v>
      </c>
      <c r="E822" s="5" t="str">
        <f>IF(Table2[[#This Row],[Season]]="",_xlfn.XLOOKUP(Table2[[#This Row],[State]],'pivot tables'!$F$3:$F$33,'pivot tables'!$G$3:$G$33),Table2[[#This Row],[Season]])</f>
        <v>Rabi</v>
      </c>
      <c r="F822" s="5" t="s">
        <v>330</v>
      </c>
      <c r="G822" s="16">
        <v>2400</v>
      </c>
      <c r="H822" s="16">
        <f>IF(Table2[[#This Row],[Area(hectare)]]="",IFERROR(Table2[[#This Row],[Production(Tones)]]/Table2[[#This Row],[Yield blanks]],""),Table2[[#This Row],[Area(hectare)]])</f>
        <v>2400</v>
      </c>
      <c r="I822" s="16">
        <v>6000</v>
      </c>
      <c r="J822" s="16">
        <f>IF(Table2[[#This Row],[Production(Tones)]]="",Table2[[#This Row],[Area Blanks]]*Table2[[#This Row],[Yield]],Table2[[#This Row],[Production(Tones)]])</f>
        <v>6000</v>
      </c>
      <c r="K822" s="13">
        <v>1176.7</v>
      </c>
      <c r="L822" s="13">
        <f>IF(Table2[[#This Row],[Annual_Rainfall(mm)]]="",_xlfn.XLOOKUP(Table2[[#This Row],[State]],'pivot tables'!$J$3:$J$32,'pivot tables'!$K$3:$K$32),Table2[[#This Row],[Annual_Rainfall(mm)]])</f>
        <v>1176.7</v>
      </c>
      <c r="M822" s="13" t="str">
        <f>Table2[[#This Row],[Crop]]&amp;Table2[[#This Row],[State]]</f>
        <v>WheatManipur</v>
      </c>
      <c r="N822" s="13">
        <v>361920</v>
      </c>
      <c r="O822" s="13">
        <f>IF(Table2[[#This Row],[Fertilizer(kg)]]="",_xlfn.XLOOKUP(Table2[[#This Row],[crop&amp;state]],'pivot tables'!$O$3:$O$151,'pivot tables'!$P$3:$P$151),Table2[[#This Row],[Fertilizer(kg)]])</f>
        <v>361920</v>
      </c>
      <c r="P822" s="13">
        <v>744</v>
      </c>
      <c r="Q822" s="13">
        <f>IF(Table2[[#This Row],[Pesticide(kg)]]="",_xlfn.XLOOKUP(Table2[[#This Row],[crop&amp;state]],'pivot tables'!$O$3:$O$151,'pivot tables'!$Q$3:$Q$151),Table2[[#This Row],[Pesticide(kg)]])</f>
        <v>744</v>
      </c>
      <c r="R822" s="13">
        <v>2.5</v>
      </c>
      <c r="S822" s="13">
        <f>IF(Table2[[#This Row],[Yield]]="",IFERROR(Table2[[#This Row],[Production(Tones)]]/Table2[[#This Row],[Area(hectare)]],""),Table2[[#This Row],[Yield]])</f>
        <v>2.5</v>
      </c>
      <c r="T822" s="13">
        <v>21.012</v>
      </c>
      <c r="U822" s="13">
        <f>IF(Table2[[#This Row],[Avg_Temperature(°C)]]="",IFERROR((Table2[[#This Row],[Max_Temperature(°C)]]+Table2[[#This Row],[Min_Temperature(°C)]])/2,""),Table2[[#This Row],[Avg_Temperature(°C)]])</f>
        <v>21.012</v>
      </c>
      <c r="V822" s="13">
        <v>30.606999999999999</v>
      </c>
      <c r="W822" s="13">
        <f>IF(Table2[[#This Row],[Max_Temperature(°C)]]="",_xlfn.XLOOKUP(Table2[[#This Row],[State]],'pivot tables'!$T$2:$T$33,'pivot tables'!$V$2:$V$33),Table2[[#This Row],[Max_Temperature(°C)]])</f>
        <v>30.606999999999999</v>
      </c>
      <c r="X822" s="13">
        <v>13.144</v>
      </c>
      <c r="Y822" s="31">
        <f>IF(Table2[[#This Row],[Min_Temperature(°C)]]="",_xlfn.XLOOKUP(Table2[[#This Row],[State]],'pivot tables'!$T$2:$T$33,'pivot tables'!$W$2:$W$33),Table2[[#This Row],[Min_Temperature(°C)]])</f>
        <v>13.144</v>
      </c>
    </row>
    <row r="823" spans="1:25" x14ac:dyDescent="0.3">
      <c r="A823" s="5" t="s">
        <v>13</v>
      </c>
      <c r="B823" s="4">
        <v>2012</v>
      </c>
      <c r="C823" s="5" t="s">
        <v>176</v>
      </c>
      <c r="D823" s="5" t="str">
        <f>PROPER(TRIM(Table2[[#This Row],[Season]]))</f>
        <v>Autumn</v>
      </c>
      <c r="E823" s="5" t="str">
        <f>IF(Table2[[#This Row],[Season]]="",_xlfn.XLOOKUP(Table2[[#This Row],[State]],'pivot tables'!$F$3:$F$33,'pivot tables'!$G$3:$G$33),Table2[[#This Row],[Season]])</f>
        <v>Autumn</v>
      </c>
      <c r="F823" s="5" t="s">
        <v>250</v>
      </c>
      <c r="G823" s="16">
        <v>24706</v>
      </c>
      <c r="H823" s="16">
        <f>IF(Table2[[#This Row],[Area(hectare)]]="",IFERROR(Table2[[#This Row],[Production(Tones)]]/Table2[[#This Row],[Yield blanks]],""),Table2[[#This Row],[Area(hectare)]])</f>
        <v>24706</v>
      </c>
      <c r="I823" s="16">
        <v>27128</v>
      </c>
      <c r="J823" s="16">
        <f>IF(Table2[[#This Row],[Production(Tones)]]="",Table2[[#This Row],[Area Blanks]]*Table2[[#This Row],[Yield]],Table2[[#This Row],[Production(Tones)]])</f>
        <v>27128</v>
      </c>
      <c r="K823" s="13">
        <v>2050.1999999999998</v>
      </c>
      <c r="L823" s="13">
        <f>IF(Table2[[#This Row],[Annual_Rainfall(mm)]]="",_xlfn.XLOOKUP(Table2[[#This Row],[State]],'pivot tables'!$J$3:$J$32,'pivot tables'!$K$3:$K$32),Table2[[#This Row],[Annual_Rainfall(mm)]])</f>
        <v>2050.1999999999998</v>
      </c>
      <c r="M823" s="13" t="str">
        <f>Table2[[#This Row],[Crop]]&amp;Table2[[#This Row],[State]]</f>
        <v>RiceMizoram</v>
      </c>
      <c r="N823" s="13">
        <v>3725664.8</v>
      </c>
      <c r="O823" s="13">
        <f>IF(Table2[[#This Row],[Fertilizer(kg)]]="",_xlfn.XLOOKUP(Table2[[#This Row],[crop&amp;state]],'pivot tables'!$O$3:$O$151,'pivot tables'!$P$3:$P$151),Table2[[#This Row],[Fertilizer(kg)]])</f>
        <v>3725664.8</v>
      </c>
      <c r="P823" s="13">
        <v>7658.86</v>
      </c>
      <c r="Q823" s="13">
        <f>IF(Table2[[#This Row],[Pesticide(kg)]]="",_xlfn.XLOOKUP(Table2[[#This Row],[crop&amp;state]],'pivot tables'!$O$3:$O$151,'pivot tables'!$Q$3:$Q$151),Table2[[#This Row],[Pesticide(kg)]])</f>
        <v>7658.86</v>
      </c>
      <c r="R823" s="13">
        <v>1.095</v>
      </c>
      <c r="S823" s="13">
        <f>IF(Table2[[#This Row],[Yield]]="",IFERROR(Table2[[#This Row],[Production(Tones)]]/Table2[[#This Row],[Area(hectare)]],""),Table2[[#This Row],[Yield]])</f>
        <v>1.095</v>
      </c>
      <c r="T823" s="13">
        <v>20.997</v>
      </c>
      <c r="U823" s="13">
        <f>IF(Table2[[#This Row],[Avg_Temperature(°C)]]="",IFERROR((Table2[[#This Row],[Max_Temperature(°C)]]+Table2[[#This Row],[Min_Temperature(°C)]])/2,""),Table2[[#This Row],[Avg_Temperature(°C)]])</f>
        <v>20.997</v>
      </c>
      <c r="V823" s="13">
        <v>31.138000000000002</v>
      </c>
      <c r="W823" s="13">
        <f>IF(Table2[[#This Row],[Max_Temperature(°C)]]="",_xlfn.XLOOKUP(Table2[[#This Row],[State]],'pivot tables'!$T$2:$T$33,'pivot tables'!$V$2:$V$33),Table2[[#This Row],[Max_Temperature(°C)]])</f>
        <v>31.138000000000002</v>
      </c>
      <c r="X823" s="13">
        <v>11.962999999999999</v>
      </c>
      <c r="Y823" s="31">
        <f>IF(Table2[[#This Row],[Min_Temperature(°C)]]="",_xlfn.XLOOKUP(Table2[[#This Row],[State]],'pivot tables'!$T$2:$T$33,'pivot tables'!$W$2:$W$33),Table2[[#This Row],[Min_Temperature(°C)]])</f>
        <v>11.962999999999999</v>
      </c>
    </row>
    <row r="824" spans="1:25" x14ac:dyDescent="0.3">
      <c r="A824" s="5" t="s">
        <v>13</v>
      </c>
      <c r="B824" s="4">
        <v>2012</v>
      </c>
      <c r="C824" s="5" t="s">
        <v>49</v>
      </c>
      <c r="D824" s="5" t="str">
        <f>PROPER(TRIM(Table2[[#This Row],[Season]]))</f>
        <v>Kharif</v>
      </c>
      <c r="E824" s="5" t="str">
        <f>IF(Table2[[#This Row],[Season]]="",_xlfn.XLOOKUP(Table2[[#This Row],[State]],'pivot tables'!$F$3:$F$33,'pivot tables'!$G$3:$G$33),Table2[[#This Row],[Season]])</f>
        <v>Kharif</v>
      </c>
      <c r="F824" s="5" t="s">
        <v>250</v>
      </c>
      <c r="G824" s="16">
        <v>14330</v>
      </c>
      <c r="H824" s="16">
        <f>IF(Table2[[#This Row],[Area(hectare)]]="",IFERROR(Table2[[#This Row],[Production(Tones)]]/Table2[[#This Row],[Yield blanks]],""),Table2[[#This Row],[Area(hectare)]])</f>
        <v>14330</v>
      </c>
      <c r="I824" s="16">
        <v>29983</v>
      </c>
      <c r="J824" s="16">
        <f>IF(Table2[[#This Row],[Production(Tones)]]="",Table2[[#This Row],[Area Blanks]]*Table2[[#This Row],[Yield]],Table2[[#This Row],[Production(Tones)]])</f>
        <v>29983</v>
      </c>
      <c r="K824" s="13">
        <v>2050.1999999999998</v>
      </c>
      <c r="L824" s="13">
        <f>IF(Table2[[#This Row],[Annual_Rainfall(mm)]]="",_xlfn.XLOOKUP(Table2[[#This Row],[State]],'pivot tables'!$J$3:$J$32,'pivot tables'!$K$3:$K$32),Table2[[#This Row],[Annual_Rainfall(mm)]])</f>
        <v>2050.1999999999998</v>
      </c>
      <c r="M824" s="13" t="str">
        <f>Table2[[#This Row],[Crop]]&amp;Table2[[#This Row],[State]]</f>
        <v>RiceMizoram</v>
      </c>
      <c r="N824" s="13">
        <v>2160964</v>
      </c>
      <c r="O824" s="13">
        <f>IF(Table2[[#This Row],[Fertilizer(kg)]]="",_xlfn.XLOOKUP(Table2[[#This Row],[crop&amp;state]],'pivot tables'!$O$3:$O$151,'pivot tables'!$P$3:$P$151),Table2[[#This Row],[Fertilizer(kg)]])</f>
        <v>2160964</v>
      </c>
      <c r="P824" s="13">
        <v>4442.3</v>
      </c>
      <c r="Q824" s="13">
        <f>IF(Table2[[#This Row],[Pesticide(kg)]]="",_xlfn.XLOOKUP(Table2[[#This Row],[crop&amp;state]],'pivot tables'!$O$3:$O$151,'pivot tables'!$Q$3:$Q$151),Table2[[#This Row],[Pesticide(kg)]])</f>
        <v>4442.3</v>
      </c>
      <c r="R824" s="13">
        <v>2.2919999999999998</v>
      </c>
      <c r="S824" s="13">
        <f>IF(Table2[[#This Row],[Yield]]="",IFERROR(Table2[[#This Row],[Production(Tones)]]/Table2[[#This Row],[Area(hectare)]],""),Table2[[#This Row],[Yield]])</f>
        <v>2.2919999999999998</v>
      </c>
      <c r="T824" s="13">
        <v>20.997</v>
      </c>
      <c r="U824" s="13">
        <f>IF(Table2[[#This Row],[Avg_Temperature(°C)]]="",IFERROR((Table2[[#This Row],[Max_Temperature(°C)]]+Table2[[#This Row],[Min_Temperature(°C)]])/2,""),Table2[[#This Row],[Avg_Temperature(°C)]])</f>
        <v>20.997</v>
      </c>
      <c r="V824" s="13">
        <v>31.138000000000002</v>
      </c>
      <c r="W824" s="13">
        <f>IF(Table2[[#This Row],[Max_Temperature(°C)]]="",_xlfn.XLOOKUP(Table2[[#This Row],[State]],'pivot tables'!$T$2:$T$33,'pivot tables'!$V$2:$V$33),Table2[[#This Row],[Max_Temperature(°C)]])</f>
        <v>31.138000000000002</v>
      </c>
      <c r="X824" s="13">
        <v>11.962999999999999</v>
      </c>
      <c r="Y824" s="31">
        <f>IF(Table2[[#This Row],[Min_Temperature(°C)]]="",_xlfn.XLOOKUP(Table2[[#This Row],[State]],'pivot tables'!$T$2:$T$33,'pivot tables'!$W$2:$W$33),Table2[[#This Row],[Min_Temperature(°C)]])</f>
        <v>11.962999999999999</v>
      </c>
    </row>
    <row r="825" spans="1:25" x14ac:dyDescent="0.3">
      <c r="A825" s="5" t="s">
        <v>13</v>
      </c>
      <c r="B825" s="4">
        <v>2012</v>
      </c>
      <c r="C825" s="5" t="s">
        <v>27</v>
      </c>
      <c r="D825" s="5" t="str">
        <f>PROPER(TRIM(Table2[[#This Row],[Season]]))</f>
        <v>Rabi</v>
      </c>
      <c r="E825" s="5" t="str">
        <f>IF(Table2[[#This Row],[Season]]="",_xlfn.XLOOKUP(Table2[[#This Row],[State]],'pivot tables'!$F$3:$F$33,'pivot tables'!$G$3:$G$33),Table2[[#This Row],[Season]])</f>
        <v>Rabi</v>
      </c>
      <c r="F825" s="5" t="s">
        <v>250</v>
      </c>
      <c r="G825" s="16">
        <v>306</v>
      </c>
      <c r="H825" s="16">
        <f>IF(Table2[[#This Row],[Area(hectare)]]="",IFERROR(Table2[[#This Row],[Production(Tones)]]/Table2[[#This Row],[Yield blanks]],""),Table2[[#This Row],[Area(hectare)]])</f>
        <v>306</v>
      </c>
      <c r="I825" s="16">
        <v>589</v>
      </c>
      <c r="J825" s="16">
        <f>IF(Table2[[#This Row],[Production(Tones)]]="",Table2[[#This Row],[Area Blanks]]*Table2[[#This Row],[Yield]],Table2[[#This Row],[Production(Tones)]])</f>
        <v>589</v>
      </c>
      <c r="K825" s="13">
        <v>2050.1999999999998</v>
      </c>
      <c r="L825" s="13">
        <f>IF(Table2[[#This Row],[Annual_Rainfall(mm)]]="",_xlfn.XLOOKUP(Table2[[#This Row],[State]],'pivot tables'!$J$3:$J$32,'pivot tables'!$K$3:$K$32),Table2[[#This Row],[Annual_Rainfall(mm)]])</f>
        <v>2050.1999999999998</v>
      </c>
      <c r="M825" s="13" t="str">
        <f>Table2[[#This Row],[Crop]]&amp;Table2[[#This Row],[State]]</f>
        <v>RiceMizoram</v>
      </c>
      <c r="N825" s="13">
        <v>46144.800000000003</v>
      </c>
      <c r="O825" s="13">
        <f>IF(Table2[[#This Row],[Fertilizer(kg)]]="",_xlfn.XLOOKUP(Table2[[#This Row],[crop&amp;state]],'pivot tables'!$O$3:$O$151,'pivot tables'!$P$3:$P$151),Table2[[#This Row],[Fertilizer(kg)]])</f>
        <v>46144.800000000003</v>
      </c>
      <c r="P825" s="13">
        <v>94.86</v>
      </c>
      <c r="Q825" s="13">
        <f>IF(Table2[[#This Row],[Pesticide(kg)]]="",_xlfn.XLOOKUP(Table2[[#This Row],[crop&amp;state]],'pivot tables'!$O$3:$O$151,'pivot tables'!$Q$3:$Q$151),Table2[[#This Row],[Pesticide(kg)]])</f>
        <v>94.86</v>
      </c>
      <c r="R825" s="13">
        <v>2.3519999999999999</v>
      </c>
      <c r="S825" s="13">
        <f>IF(Table2[[#This Row],[Yield]]="",IFERROR(Table2[[#This Row],[Production(Tones)]]/Table2[[#This Row],[Area(hectare)]],""),Table2[[#This Row],[Yield]])</f>
        <v>2.3519999999999999</v>
      </c>
      <c r="T825" s="13">
        <v>20.997</v>
      </c>
      <c r="U825" s="13">
        <f>IF(Table2[[#This Row],[Avg_Temperature(°C)]]="",IFERROR((Table2[[#This Row],[Max_Temperature(°C)]]+Table2[[#This Row],[Min_Temperature(°C)]])/2,""),Table2[[#This Row],[Avg_Temperature(°C)]])</f>
        <v>20.997</v>
      </c>
      <c r="V825" s="13">
        <v>31.138000000000002</v>
      </c>
      <c r="W825" s="13">
        <f>IF(Table2[[#This Row],[Max_Temperature(°C)]]="",_xlfn.XLOOKUP(Table2[[#This Row],[State]],'pivot tables'!$T$2:$T$33,'pivot tables'!$V$2:$V$33),Table2[[#This Row],[Max_Temperature(°C)]])</f>
        <v>31.138000000000002</v>
      </c>
      <c r="X825" s="13">
        <v>11.962999999999999</v>
      </c>
      <c r="Y825" s="31">
        <f>IF(Table2[[#This Row],[Min_Temperature(°C)]]="",_xlfn.XLOOKUP(Table2[[#This Row],[State]],'pivot tables'!$T$2:$T$33,'pivot tables'!$W$2:$W$33),Table2[[#This Row],[Min_Temperature(°C)]])</f>
        <v>11.962999999999999</v>
      </c>
    </row>
    <row r="826" spans="1:25" x14ac:dyDescent="0.3">
      <c r="A826" s="5" t="s">
        <v>18</v>
      </c>
      <c r="B826" s="4">
        <v>2012</v>
      </c>
      <c r="C826" s="5" t="s">
        <v>705</v>
      </c>
      <c r="D826" s="5" t="str">
        <f>PROPER(TRIM(Table2[[#This Row],[Season]]))</f>
        <v>Whole Year</v>
      </c>
      <c r="E826" s="5" t="str">
        <f>IF(Table2[[#This Row],[Season]]="",_xlfn.XLOOKUP(Table2[[#This Row],[State]],'pivot tables'!$F$3:$F$33,'pivot tables'!$G$3:$G$33),Table2[[#This Row],[Season]])</f>
        <v>Whole Year</v>
      </c>
      <c r="F826" s="5" t="s">
        <v>250</v>
      </c>
      <c r="G826" s="16">
        <v>1323</v>
      </c>
      <c r="H826" s="16">
        <f>IF(Table2[[#This Row],[Area(hectare)]]="",IFERROR(Table2[[#This Row],[Production(Tones)]]/Table2[[#This Row],[Yield blanks]],""),Table2[[#This Row],[Area(hectare)]])</f>
        <v>1323</v>
      </c>
      <c r="I826" s="16">
        <v>6795</v>
      </c>
      <c r="J826" s="16">
        <f>IF(Table2[[#This Row],[Production(Tones)]]="",Table2[[#This Row],[Area Blanks]]*Table2[[#This Row],[Yield]],Table2[[#This Row],[Production(Tones)]])</f>
        <v>6795</v>
      </c>
      <c r="K826" s="13">
        <v>2050.1999999999998</v>
      </c>
      <c r="L826" s="13">
        <f>IF(Table2[[#This Row],[Annual_Rainfall(mm)]]="",_xlfn.XLOOKUP(Table2[[#This Row],[State]],'pivot tables'!$J$3:$J$32,'pivot tables'!$K$3:$K$32),Table2[[#This Row],[Annual_Rainfall(mm)]])</f>
        <v>2050.1999999999998</v>
      </c>
      <c r="M826" s="13" t="str">
        <f>Table2[[#This Row],[Crop]]&amp;Table2[[#This Row],[State]]</f>
        <v>SugarcaneMizoram</v>
      </c>
      <c r="N826" s="13">
        <v>199508.4</v>
      </c>
      <c r="O826" s="13">
        <f>IF(Table2[[#This Row],[Fertilizer(kg)]]="",_xlfn.XLOOKUP(Table2[[#This Row],[crop&amp;state]],'pivot tables'!$O$3:$O$151,'pivot tables'!$P$3:$P$151),Table2[[#This Row],[Fertilizer(kg)]])</f>
        <v>199508.4</v>
      </c>
      <c r="P826" s="13">
        <v>410.13</v>
      </c>
      <c r="Q826" s="13">
        <f>IF(Table2[[#This Row],[Pesticide(kg)]]="",_xlfn.XLOOKUP(Table2[[#This Row],[crop&amp;state]],'pivot tables'!$O$3:$O$151,'pivot tables'!$Q$3:$Q$151),Table2[[#This Row],[Pesticide(kg)]])</f>
        <v>410.13</v>
      </c>
      <c r="R826" s="13">
        <v>6.6909999999999998</v>
      </c>
      <c r="S826" s="13">
        <f>IF(Table2[[#This Row],[Yield]]="",IFERROR(Table2[[#This Row],[Production(Tones)]]/Table2[[#This Row],[Area(hectare)]],""),Table2[[#This Row],[Yield]])</f>
        <v>6.6909999999999998</v>
      </c>
      <c r="T826" s="13">
        <v>20.997</v>
      </c>
      <c r="U826" s="13">
        <f>IF(Table2[[#This Row],[Avg_Temperature(°C)]]="",IFERROR((Table2[[#This Row],[Max_Temperature(°C)]]+Table2[[#This Row],[Min_Temperature(°C)]])/2,""),Table2[[#This Row],[Avg_Temperature(°C)]])</f>
        <v>20.997</v>
      </c>
      <c r="V826" s="13">
        <v>31.138000000000002</v>
      </c>
      <c r="W826" s="13">
        <f>IF(Table2[[#This Row],[Max_Temperature(°C)]]="",_xlfn.XLOOKUP(Table2[[#This Row],[State]],'pivot tables'!$T$2:$T$33,'pivot tables'!$V$2:$V$33),Table2[[#This Row],[Max_Temperature(°C)]])</f>
        <v>31.138000000000002</v>
      </c>
      <c r="X826" s="13">
        <v>11.962999999999999</v>
      </c>
      <c r="Y826" s="31">
        <f>IF(Table2[[#This Row],[Min_Temperature(°C)]]="",_xlfn.XLOOKUP(Table2[[#This Row],[State]],'pivot tables'!$T$2:$T$33,'pivot tables'!$W$2:$W$33),Table2[[#This Row],[Min_Temperature(°C)]])</f>
        <v>11.962999999999999</v>
      </c>
    </row>
    <row r="827" spans="1:25" x14ac:dyDescent="0.3">
      <c r="A827" s="5" t="s">
        <v>22</v>
      </c>
      <c r="B827" s="4">
        <v>2012</v>
      </c>
      <c r="C827" s="5" t="s">
        <v>49</v>
      </c>
      <c r="D827" s="5" t="str">
        <f>PROPER(TRIM(Table2[[#This Row],[Season]]))</f>
        <v>Kharif</v>
      </c>
      <c r="E827" s="5" t="str">
        <f>IF(Table2[[#This Row],[Season]]="",_xlfn.XLOOKUP(Table2[[#This Row],[State]],'pivot tables'!$F$3:$F$33,'pivot tables'!$G$3:$G$33),Table2[[#This Row],[Season]])</f>
        <v>Kharif</v>
      </c>
      <c r="F827" s="5" t="s">
        <v>274</v>
      </c>
      <c r="G827" s="16">
        <v>310</v>
      </c>
      <c r="H827" s="16">
        <f>IF(Table2[[#This Row],[Area(hectare)]]="",IFERROR(Table2[[#This Row],[Production(Tones)]]/Table2[[#This Row],[Yield blanks]],""),Table2[[#This Row],[Area(hectare)]])</f>
        <v>310</v>
      </c>
      <c r="I827" s="16">
        <v>290</v>
      </c>
      <c r="J827" s="16">
        <f>IF(Table2[[#This Row],[Production(Tones)]]="",Table2[[#This Row],[Area Blanks]]*Table2[[#This Row],[Yield]],Table2[[#This Row],[Production(Tones)]])</f>
        <v>290</v>
      </c>
      <c r="K827" s="13"/>
      <c r="L827" s="13">
        <f>IF(Table2[[#This Row],[Annual_Rainfall(mm)]]="",_xlfn.XLOOKUP(Table2[[#This Row],[State]],'pivot tables'!$J$3:$J$32,'pivot tables'!$K$3:$K$32),Table2[[#This Row],[Annual_Rainfall(mm)]])</f>
        <v>1534.2110416666676</v>
      </c>
      <c r="M827" s="13" t="str">
        <f>Table2[[#This Row],[Crop]]&amp;Table2[[#This Row],[State]]</f>
        <v>RagiNagaland</v>
      </c>
      <c r="N827" s="13">
        <v>46748</v>
      </c>
      <c r="O827" s="13">
        <f>IF(Table2[[#This Row],[Fertilizer(kg)]]="",_xlfn.XLOOKUP(Table2[[#This Row],[crop&amp;state]],'pivot tables'!$O$3:$O$151,'pivot tables'!$P$3:$P$151),Table2[[#This Row],[Fertilizer(kg)]])</f>
        <v>46748</v>
      </c>
      <c r="P827" s="13">
        <v>96.1</v>
      </c>
      <c r="Q827" s="13">
        <f>IF(Table2[[#This Row],[Pesticide(kg)]]="",_xlfn.XLOOKUP(Table2[[#This Row],[crop&amp;state]],'pivot tables'!$O$3:$O$151,'pivot tables'!$Q$3:$Q$151),Table2[[#This Row],[Pesticide(kg)]])</f>
        <v>96.1</v>
      </c>
      <c r="R827" s="13">
        <v>0.96299999999999997</v>
      </c>
      <c r="S827" s="13">
        <f>IF(Table2[[#This Row],[Yield]]="",IFERROR(Table2[[#This Row],[Production(Tones)]]/Table2[[#This Row],[Area(hectare)]],""),Table2[[#This Row],[Yield]])</f>
        <v>0.96299999999999997</v>
      </c>
      <c r="T827" s="13">
        <v>19.917999999999999</v>
      </c>
      <c r="U827" s="13">
        <f>IF(Table2[[#This Row],[Avg_Temperature(°C)]]="",IFERROR((Table2[[#This Row],[Max_Temperature(°C)]]+Table2[[#This Row],[Min_Temperature(°C)]])/2,""),Table2[[#This Row],[Avg_Temperature(°C)]])</f>
        <v>19.917999999999999</v>
      </c>
      <c r="V827" s="13">
        <v>29.529</v>
      </c>
      <c r="W827" s="13">
        <f>IF(Table2[[#This Row],[Max_Temperature(°C)]]="",_xlfn.XLOOKUP(Table2[[#This Row],[State]],'pivot tables'!$T$2:$T$33,'pivot tables'!$V$2:$V$33),Table2[[#This Row],[Max_Temperature(°C)]])</f>
        <v>29.529</v>
      </c>
      <c r="X827" s="13">
        <v>11.661</v>
      </c>
      <c r="Y827" s="31">
        <f>IF(Table2[[#This Row],[Min_Temperature(°C)]]="",_xlfn.XLOOKUP(Table2[[#This Row],[State]],'pivot tables'!$T$2:$T$33,'pivot tables'!$W$2:$W$33),Table2[[#This Row],[Min_Temperature(°C)]])</f>
        <v>11.661</v>
      </c>
    </row>
    <row r="828" spans="1:25" x14ac:dyDescent="0.3">
      <c r="A828" s="5" t="s">
        <v>13</v>
      </c>
      <c r="B828" s="4">
        <v>2012</v>
      </c>
      <c r="C828" s="5" t="s">
        <v>49</v>
      </c>
      <c r="D828" s="5" t="str">
        <f>PROPER(TRIM(Table2[[#This Row],[Season]]))</f>
        <v>Kharif</v>
      </c>
      <c r="E828" s="5" t="str">
        <f>IF(Table2[[#This Row],[Season]]="",_xlfn.XLOOKUP(Table2[[#This Row],[State]],'pivot tables'!$F$3:$F$33,'pivot tables'!$G$3:$G$33),Table2[[#This Row],[Season]])</f>
        <v>Kharif</v>
      </c>
      <c r="F828" s="5" t="s">
        <v>274</v>
      </c>
      <c r="G828" s="16">
        <v>179780</v>
      </c>
      <c r="H828" s="16">
        <f>IF(Table2[[#This Row],[Area(hectare)]]="",IFERROR(Table2[[#This Row],[Production(Tones)]]/Table2[[#This Row],[Yield blanks]],""),Table2[[#This Row],[Area(hectare)]])</f>
        <v>179780</v>
      </c>
      <c r="I828" s="16">
        <v>396230</v>
      </c>
      <c r="J828" s="16">
        <f>IF(Table2[[#This Row],[Production(Tones)]]="",Table2[[#This Row],[Area Blanks]]*Table2[[#This Row],[Yield]],Table2[[#This Row],[Production(Tones)]])</f>
        <v>396230</v>
      </c>
      <c r="K828" s="13">
        <v>1296.5999999999999</v>
      </c>
      <c r="L828" s="13">
        <f>IF(Table2[[#This Row],[Annual_Rainfall(mm)]]="",_xlfn.XLOOKUP(Table2[[#This Row],[State]],'pivot tables'!$J$3:$J$32,'pivot tables'!$K$3:$K$32),Table2[[#This Row],[Annual_Rainfall(mm)]])</f>
        <v>1296.5999999999999</v>
      </c>
      <c r="M828" s="13" t="str">
        <f>Table2[[#This Row],[Crop]]&amp;Table2[[#This Row],[State]]</f>
        <v>RiceNagaland</v>
      </c>
      <c r="N828" s="13">
        <v>27110824</v>
      </c>
      <c r="O828" s="13">
        <f>IF(Table2[[#This Row],[Fertilizer(kg)]]="",_xlfn.XLOOKUP(Table2[[#This Row],[crop&amp;state]],'pivot tables'!$O$3:$O$151,'pivot tables'!$P$3:$P$151),Table2[[#This Row],[Fertilizer(kg)]])</f>
        <v>27110824</v>
      </c>
      <c r="P828" s="13">
        <v>55731.8</v>
      </c>
      <c r="Q828" s="13">
        <f>IF(Table2[[#This Row],[Pesticide(kg)]]="",_xlfn.XLOOKUP(Table2[[#This Row],[crop&amp;state]],'pivot tables'!$O$3:$O$151,'pivot tables'!$Q$3:$Q$151),Table2[[#This Row],[Pesticide(kg)]])</f>
        <v>55731.8</v>
      </c>
      <c r="R828" s="13">
        <v>2.15</v>
      </c>
      <c r="S828" s="13">
        <f>IF(Table2[[#This Row],[Yield]]="",IFERROR(Table2[[#This Row],[Production(Tones)]]/Table2[[#This Row],[Area(hectare)]],""),Table2[[#This Row],[Yield]])</f>
        <v>2.15</v>
      </c>
      <c r="T828" s="13">
        <v>19.917999999999999</v>
      </c>
      <c r="U828" s="13">
        <f>IF(Table2[[#This Row],[Avg_Temperature(°C)]]="",IFERROR((Table2[[#This Row],[Max_Temperature(°C)]]+Table2[[#This Row],[Min_Temperature(°C)]])/2,""),Table2[[#This Row],[Avg_Temperature(°C)]])</f>
        <v>19.917999999999999</v>
      </c>
      <c r="V828" s="13">
        <v>29.529</v>
      </c>
      <c r="W828" s="13">
        <f>IF(Table2[[#This Row],[Max_Temperature(°C)]]="",_xlfn.XLOOKUP(Table2[[#This Row],[State]],'pivot tables'!$T$2:$T$33,'pivot tables'!$V$2:$V$33),Table2[[#This Row],[Max_Temperature(°C)]])</f>
        <v>29.529</v>
      </c>
      <c r="X828" s="13">
        <v>11.661</v>
      </c>
      <c r="Y828" s="31">
        <f>IF(Table2[[#This Row],[Min_Temperature(°C)]]="",_xlfn.XLOOKUP(Table2[[#This Row],[State]],'pivot tables'!$T$2:$T$33,'pivot tables'!$W$2:$W$33),Table2[[#This Row],[Min_Temperature(°C)]])</f>
        <v>11.661</v>
      </c>
    </row>
    <row r="829" spans="1:25" x14ac:dyDescent="0.3">
      <c r="A829" s="5" t="s">
        <v>13</v>
      </c>
      <c r="B829" s="4">
        <v>2012</v>
      </c>
      <c r="C829" s="5" t="s">
        <v>27</v>
      </c>
      <c r="D829" s="5" t="str">
        <f>PROPER(TRIM(Table2[[#This Row],[Season]]))</f>
        <v>Rabi</v>
      </c>
      <c r="E829" s="5" t="str">
        <f>IF(Table2[[#This Row],[Season]]="",_xlfn.XLOOKUP(Table2[[#This Row],[State]],'pivot tables'!$F$3:$F$33,'pivot tables'!$G$3:$G$33),Table2[[#This Row],[Season]])</f>
        <v>Rabi</v>
      </c>
      <c r="F829" s="5" t="s">
        <v>274</v>
      </c>
      <c r="G829" s="16">
        <v>3550</v>
      </c>
      <c r="H829" s="16">
        <f>IF(Table2[[#This Row],[Area(hectare)]]="",IFERROR(Table2[[#This Row],[Production(Tones)]]/Table2[[#This Row],[Yield blanks]],""),Table2[[#This Row],[Area(hectare)]])</f>
        <v>3550</v>
      </c>
      <c r="I829" s="16">
        <v>8950</v>
      </c>
      <c r="J829" s="16">
        <f>IF(Table2[[#This Row],[Production(Tones)]]="",Table2[[#This Row],[Area Blanks]]*Table2[[#This Row],[Yield]],Table2[[#This Row],[Production(Tones)]])</f>
        <v>8950</v>
      </c>
      <c r="K829" s="13">
        <v>1296.5999999999999</v>
      </c>
      <c r="L829" s="13">
        <f>IF(Table2[[#This Row],[Annual_Rainfall(mm)]]="",_xlfn.XLOOKUP(Table2[[#This Row],[State]],'pivot tables'!$J$3:$J$32,'pivot tables'!$K$3:$K$32),Table2[[#This Row],[Annual_Rainfall(mm)]])</f>
        <v>1296.5999999999999</v>
      </c>
      <c r="M829" s="13" t="str">
        <f>Table2[[#This Row],[Crop]]&amp;Table2[[#This Row],[State]]</f>
        <v>RiceNagaland</v>
      </c>
      <c r="N829" s="13">
        <v>535340</v>
      </c>
      <c r="O829" s="13">
        <f>IF(Table2[[#This Row],[Fertilizer(kg)]]="",_xlfn.XLOOKUP(Table2[[#This Row],[crop&amp;state]],'pivot tables'!$O$3:$O$151,'pivot tables'!$P$3:$P$151),Table2[[#This Row],[Fertilizer(kg)]])</f>
        <v>535340</v>
      </c>
      <c r="P829" s="13" t="s">
        <v>463</v>
      </c>
      <c r="Q829" s="13" t="str">
        <f>IF(Table2[[#This Row],[Pesticide(kg)]]="",_xlfn.XLOOKUP(Table2[[#This Row],[crop&amp;state]],'pivot tables'!$O$3:$O$151,'pivot tables'!$Q$3:$Q$151),Table2[[#This Row],[Pesticide(kg)]])</f>
        <v xml:space="preserve"> 1100.5 </v>
      </c>
      <c r="R829" s="13">
        <v>2.52</v>
      </c>
      <c r="S829" s="13">
        <f>IF(Table2[[#This Row],[Yield]]="",IFERROR(Table2[[#This Row],[Production(Tones)]]/Table2[[#This Row],[Area(hectare)]],""),Table2[[#This Row],[Yield]])</f>
        <v>2.52</v>
      </c>
      <c r="T829" s="13">
        <v>19.917999999999999</v>
      </c>
      <c r="U829" s="13">
        <f>IF(Table2[[#This Row],[Avg_Temperature(°C)]]="",IFERROR((Table2[[#This Row],[Max_Temperature(°C)]]+Table2[[#This Row],[Min_Temperature(°C)]])/2,""),Table2[[#This Row],[Avg_Temperature(°C)]])</f>
        <v>19.917999999999999</v>
      </c>
      <c r="V829" s="13">
        <v>29.529</v>
      </c>
      <c r="W829" s="13">
        <f>IF(Table2[[#This Row],[Max_Temperature(°C)]]="",_xlfn.XLOOKUP(Table2[[#This Row],[State]],'pivot tables'!$T$2:$T$33,'pivot tables'!$V$2:$V$33),Table2[[#This Row],[Max_Temperature(°C)]])</f>
        <v>29.529</v>
      </c>
      <c r="X829" s="13">
        <v>11.661</v>
      </c>
      <c r="Y829" s="31">
        <f>IF(Table2[[#This Row],[Min_Temperature(°C)]]="",_xlfn.XLOOKUP(Table2[[#This Row],[State]],'pivot tables'!$T$2:$T$33,'pivot tables'!$W$2:$W$33),Table2[[#This Row],[Min_Temperature(°C)]])</f>
        <v>11.661</v>
      </c>
    </row>
    <row r="830" spans="1:25" x14ac:dyDescent="0.3">
      <c r="A830" s="5" t="s">
        <v>18</v>
      </c>
      <c r="B830" s="4">
        <v>2012</v>
      </c>
      <c r="C830" s="5" t="s">
        <v>49</v>
      </c>
      <c r="D830" s="5" t="str">
        <f>PROPER(TRIM(Table2[[#This Row],[Season]]))</f>
        <v>Kharif</v>
      </c>
      <c r="E830" s="5" t="str">
        <f>IF(Table2[[#This Row],[Season]]="",_xlfn.XLOOKUP(Table2[[#This Row],[State]],'pivot tables'!$F$3:$F$33,'pivot tables'!$G$3:$G$33),Table2[[#This Row],[Season]])</f>
        <v>Kharif</v>
      </c>
      <c r="F830" s="5" t="s">
        <v>274</v>
      </c>
      <c r="G830" s="16">
        <v>4310</v>
      </c>
      <c r="H830" s="16">
        <f>IF(Table2[[#This Row],[Area(hectare)]]="",IFERROR(Table2[[#This Row],[Production(Tones)]]/Table2[[#This Row],[Yield blanks]],""),Table2[[#This Row],[Area(hectare)]])</f>
        <v>4310</v>
      </c>
      <c r="I830" s="16">
        <v>187570</v>
      </c>
      <c r="J830" s="16">
        <f>IF(Table2[[#This Row],[Production(Tones)]]="",Table2[[#This Row],[Area Blanks]]*Table2[[#This Row],[Yield]],Table2[[#This Row],[Production(Tones)]])</f>
        <v>187570</v>
      </c>
      <c r="K830" s="13">
        <v>1296.5999999999999</v>
      </c>
      <c r="L830" s="13">
        <f>IF(Table2[[#This Row],[Annual_Rainfall(mm)]]="",_xlfn.XLOOKUP(Table2[[#This Row],[State]],'pivot tables'!$J$3:$J$32,'pivot tables'!$K$3:$K$32),Table2[[#This Row],[Annual_Rainfall(mm)]])</f>
        <v>1296.5999999999999</v>
      </c>
      <c r="M830" s="13" t="str">
        <f>Table2[[#This Row],[Crop]]&amp;Table2[[#This Row],[State]]</f>
        <v>SugarcaneNagaland</v>
      </c>
      <c r="N830" s="13">
        <v>649948</v>
      </c>
      <c r="O830" s="13">
        <f>IF(Table2[[#This Row],[Fertilizer(kg)]]="",_xlfn.XLOOKUP(Table2[[#This Row],[crop&amp;state]],'pivot tables'!$O$3:$O$151,'pivot tables'!$P$3:$P$151),Table2[[#This Row],[Fertilizer(kg)]])</f>
        <v>649948</v>
      </c>
      <c r="P830" s="13"/>
      <c r="Q830" s="13">
        <f>IF(Table2[[#This Row],[Pesticide(kg)]]="",_xlfn.XLOOKUP(Table2[[#This Row],[crop&amp;state]],'pivot tables'!$O$3:$O$151,'pivot tables'!$Q$3:$Q$151),Table2[[#This Row],[Pesticide(kg)]])</f>
        <v>1468.0249999999999</v>
      </c>
      <c r="R830" s="13">
        <v>43.52</v>
      </c>
      <c r="S830" s="13">
        <f>IF(Table2[[#This Row],[Yield]]="",IFERROR(Table2[[#This Row],[Production(Tones)]]/Table2[[#This Row],[Area(hectare)]],""),Table2[[#This Row],[Yield]])</f>
        <v>43.52</v>
      </c>
      <c r="T830" s="13">
        <v>19.917999999999999</v>
      </c>
      <c r="U830" s="13">
        <f>IF(Table2[[#This Row],[Avg_Temperature(°C)]]="",IFERROR((Table2[[#This Row],[Max_Temperature(°C)]]+Table2[[#This Row],[Min_Temperature(°C)]])/2,""),Table2[[#This Row],[Avg_Temperature(°C)]])</f>
        <v>19.917999999999999</v>
      </c>
      <c r="V830" s="13">
        <v>29.529</v>
      </c>
      <c r="W830" s="13">
        <f>IF(Table2[[#This Row],[Max_Temperature(°C)]]="",_xlfn.XLOOKUP(Table2[[#This Row],[State]],'pivot tables'!$T$2:$T$33,'pivot tables'!$V$2:$V$33),Table2[[#This Row],[Max_Temperature(°C)]])</f>
        <v>29.529</v>
      </c>
      <c r="X830" s="13">
        <v>11.661</v>
      </c>
      <c r="Y830" s="31">
        <f>IF(Table2[[#This Row],[Min_Temperature(°C)]]="",_xlfn.XLOOKUP(Table2[[#This Row],[State]],'pivot tables'!$T$2:$T$33,'pivot tables'!$W$2:$W$33),Table2[[#This Row],[Min_Temperature(°C)]])</f>
        <v>11.661</v>
      </c>
    </row>
    <row r="831" spans="1:25" x14ac:dyDescent="0.3">
      <c r="A831" s="5" t="s">
        <v>31</v>
      </c>
      <c r="B831" s="4">
        <v>2012</v>
      </c>
      <c r="C831" s="5" t="s">
        <v>49</v>
      </c>
      <c r="D831" s="5" t="str">
        <f>PROPER(TRIM(Table2[[#This Row],[Season]]))</f>
        <v>Kharif</v>
      </c>
      <c r="E831" s="5" t="str">
        <f>IF(Table2[[#This Row],[Season]]="",_xlfn.XLOOKUP(Table2[[#This Row],[State]],'pivot tables'!$F$3:$F$33,'pivot tables'!$G$3:$G$33),Table2[[#This Row],[Season]])</f>
        <v>Kharif</v>
      </c>
      <c r="F831" s="5" t="s">
        <v>274</v>
      </c>
      <c r="G831" s="16">
        <v>260</v>
      </c>
      <c r="H831" s="16">
        <f>IF(Table2[[#This Row],[Area(hectare)]]="",IFERROR(Table2[[#This Row],[Production(Tones)]]/Table2[[#This Row],[Yield blanks]],""),Table2[[#This Row],[Area(hectare)]])</f>
        <v>260</v>
      </c>
      <c r="I831" s="16">
        <v>210</v>
      </c>
      <c r="J831" s="16">
        <f>IF(Table2[[#This Row],[Production(Tones)]]="",Table2[[#This Row],[Area Blanks]]*Table2[[#This Row],[Yield]],Table2[[#This Row],[Production(Tones)]])</f>
        <v>210</v>
      </c>
      <c r="K831" s="13">
        <v>1296.5999999999999</v>
      </c>
      <c r="L831" s="13">
        <f>IF(Table2[[#This Row],[Annual_Rainfall(mm)]]="",_xlfn.XLOOKUP(Table2[[#This Row],[State]],'pivot tables'!$J$3:$J$32,'pivot tables'!$K$3:$K$32),Table2[[#This Row],[Annual_Rainfall(mm)]])</f>
        <v>1296.5999999999999</v>
      </c>
      <c r="M831" s="13" t="str">
        <f>Table2[[#This Row],[Crop]]&amp;Table2[[#This Row],[State]]</f>
        <v>SunflowerNagaland</v>
      </c>
      <c r="N831" s="13">
        <v>39208</v>
      </c>
      <c r="O831" s="13">
        <f>IF(Table2[[#This Row],[Fertilizer(kg)]]="",_xlfn.XLOOKUP(Table2[[#This Row],[crop&amp;state]],'pivot tables'!$O$3:$O$151,'pivot tables'!$P$3:$P$151),Table2[[#This Row],[Fertilizer(kg)]])</f>
        <v>39208</v>
      </c>
      <c r="P831" s="13">
        <v>80.599999999999994</v>
      </c>
      <c r="Q831" s="13">
        <f>IF(Table2[[#This Row],[Pesticide(kg)]]="",_xlfn.XLOOKUP(Table2[[#This Row],[crop&amp;state]],'pivot tables'!$O$3:$O$151,'pivot tables'!$Q$3:$Q$151),Table2[[#This Row],[Pesticide(kg)]])</f>
        <v>80.599999999999994</v>
      </c>
      <c r="R831" s="13">
        <v>0.752</v>
      </c>
      <c r="S831" s="13">
        <f>IF(Table2[[#This Row],[Yield]]="",IFERROR(Table2[[#This Row],[Production(Tones)]]/Table2[[#This Row],[Area(hectare)]],""),Table2[[#This Row],[Yield]])</f>
        <v>0.752</v>
      </c>
      <c r="T831" s="13"/>
      <c r="U831" s="13">
        <f>IF(Table2[[#This Row],[Avg_Temperature(°C)]]="",IFERROR((Table2[[#This Row],[Max_Temperature(°C)]]+Table2[[#This Row],[Min_Temperature(°C)]])/2,""),Table2[[#This Row],[Avg_Temperature(°C)]])</f>
        <v>14.7645</v>
      </c>
      <c r="V831" s="13">
        <v>29.529</v>
      </c>
      <c r="W831" s="13">
        <f>IF(Table2[[#This Row],[Max_Temperature(°C)]]="",_xlfn.XLOOKUP(Table2[[#This Row],[State]],'pivot tables'!$T$2:$T$33,'pivot tables'!$V$2:$V$33),Table2[[#This Row],[Max_Temperature(°C)]])</f>
        <v>29.529</v>
      </c>
      <c r="X831" s="13"/>
      <c r="Y831" s="31">
        <f>IF(Table2[[#This Row],[Min_Temperature(°C)]]="",_xlfn.XLOOKUP(Table2[[#This Row],[State]],'pivot tables'!$T$2:$T$33,'pivot tables'!$W$2:$W$33),Table2[[#This Row],[Min_Temperature(°C)]])</f>
        <v>12.217884615384618</v>
      </c>
    </row>
    <row r="832" spans="1:25" x14ac:dyDescent="0.3">
      <c r="A832" s="5" t="s">
        <v>31</v>
      </c>
      <c r="B832" s="4">
        <v>2012</v>
      </c>
      <c r="C832" s="5" t="s">
        <v>27</v>
      </c>
      <c r="D832" s="5" t="str">
        <f>PROPER(TRIM(Table2[[#This Row],[Season]]))</f>
        <v>Rabi</v>
      </c>
      <c r="E832" s="5" t="str">
        <f>IF(Table2[[#This Row],[Season]]="",_xlfn.XLOOKUP(Table2[[#This Row],[State]],'pivot tables'!$F$3:$F$33,'pivot tables'!$G$3:$G$33),Table2[[#This Row],[Season]])</f>
        <v>Rabi</v>
      </c>
      <c r="F832" s="5" t="s">
        <v>274</v>
      </c>
      <c r="G832" s="16">
        <v>2020</v>
      </c>
      <c r="H832" s="16">
        <f>IF(Table2[[#This Row],[Area(hectare)]]="",IFERROR(Table2[[#This Row],[Production(Tones)]]/Table2[[#This Row],[Yield blanks]],""),Table2[[#This Row],[Area(hectare)]])</f>
        <v>2020</v>
      </c>
      <c r="I832" s="16">
        <v>1230</v>
      </c>
      <c r="J832" s="16">
        <f>IF(Table2[[#This Row],[Production(Tones)]]="",Table2[[#This Row],[Area Blanks]]*Table2[[#This Row],[Yield]],Table2[[#This Row],[Production(Tones)]])</f>
        <v>1230</v>
      </c>
      <c r="K832" s="13">
        <v>1296.5999999999999</v>
      </c>
      <c r="L832" s="13">
        <f>IF(Table2[[#This Row],[Annual_Rainfall(mm)]]="",_xlfn.XLOOKUP(Table2[[#This Row],[State]],'pivot tables'!$J$3:$J$32,'pivot tables'!$K$3:$K$32),Table2[[#This Row],[Annual_Rainfall(mm)]])</f>
        <v>1296.5999999999999</v>
      </c>
      <c r="M832" s="13" t="str">
        <f>Table2[[#This Row],[Crop]]&amp;Table2[[#This Row],[State]]</f>
        <v>SunflowerNagaland</v>
      </c>
      <c r="N832" s="13">
        <v>304616</v>
      </c>
      <c r="O832" s="13">
        <f>IF(Table2[[#This Row],[Fertilizer(kg)]]="",_xlfn.XLOOKUP(Table2[[#This Row],[crop&amp;state]],'pivot tables'!$O$3:$O$151,'pivot tables'!$P$3:$P$151),Table2[[#This Row],[Fertilizer(kg)]])</f>
        <v>304616</v>
      </c>
      <c r="P832" s="13">
        <v>626.20000000000005</v>
      </c>
      <c r="Q832" s="13">
        <f>IF(Table2[[#This Row],[Pesticide(kg)]]="",_xlfn.XLOOKUP(Table2[[#This Row],[crop&amp;state]],'pivot tables'!$O$3:$O$151,'pivot tables'!$Q$3:$Q$151),Table2[[#This Row],[Pesticide(kg)]])</f>
        <v>626.20000000000005</v>
      </c>
      <c r="R832" s="13">
        <v>0.61199999999999999</v>
      </c>
      <c r="S832" s="13">
        <f>IF(Table2[[#This Row],[Yield]]="",IFERROR(Table2[[#This Row],[Production(Tones)]]/Table2[[#This Row],[Area(hectare)]],""),Table2[[#This Row],[Yield]])</f>
        <v>0.61199999999999999</v>
      </c>
      <c r="T832" s="13">
        <v>19.917999999999999</v>
      </c>
      <c r="U832" s="13">
        <f>IF(Table2[[#This Row],[Avg_Temperature(°C)]]="",IFERROR((Table2[[#This Row],[Max_Temperature(°C)]]+Table2[[#This Row],[Min_Temperature(°C)]])/2,""),Table2[[#This Row],[Avg_Temperature(°C)]])</f>
        <v>19.917999999999999</v>
      </c>
      <c r="V832" s="13">
        <v>29.529</v>
      </c>
      <c r="W832" s="13">
        <f>IF(Table2[[#This Row],[Max_Temperature(°C)]]="",_xlfn.XLOOKUP(Table2[[#This Row],[State]],'pivot tables'!$T$2:$T$33,'pivot tables'!$V$2:$V$33),Table2[[#This Row],[Max_Temperature(°C)]])</f>
        <v>29.529</v>
      </c>
      <c r="X832" s="13">
        <v>11.661</v>
      </c>
      <c r="Y832" s="31">
        <f>IF(Table2[[#This Row],[Min_Temperature(°C)]]="",_xlfn.XLOOKUP(Table2[[#This Row],[State]],'pivot tables'!$T$2:$T$33,'pivot tables'!$W$2:$W$33),Table2[[#This Row],[Min_Temperature(°C)]])</f>
        <v>11.661</v>
      </c>
    </row>
    <row r="833" spans="1:25" x14ac:dyDescent="0.3">
      <c r="A833" s="5" t="s">
        <v>32</v>
      </c>
      <c r="B833" s="4">
        <v>2012</v>
      </c>
      <c r="C833" s="5" t="s">
        <v>49</v>
      </c>
      <c r="D833" s="5" t="str">
        <f>PROPER(TRIM(Table2[[#This Row],[Season]]))</f>
        <v>Kharif</v>
      </c>
      <c r="E833" s="5" t="str">
        <f>IF(Table2[[#This Row],[Season]]="",_xlfn.XLOOKUP(Table2[[#This Row],[State]],'pivot tables'!$F$3:$F$33,'pivot tables'!$G$3:$G$33),Table2[[#This Row],[Season]])</f>
        <v>Kharif</v>
      </c>
      <c r="F833" s="5" t="s">
        <v>274</v>
      </c>
      <c r="G833" s="16">
        <v>310</v>
      </c>
      <c r="H833" s="16">
        <f>IF(Table2[[#This Row],[Area(hectare)]]="",IFERROR(Table2[[#This Row],[Production(Tones)]]/Table2[[#This Row],[Yield blanks]],""),Table2[[#This Row],[Area(hectare)]])</f>
        <v>310</v>
      </c>
      <c r="I833" s="16">
        <v>310</v>
      </c>
      <c r="J833" s="16">
        <f>IF(Table2[[#This Row],[Production(Tones)]]="",Table2[[#This Row],[Area Blanks]]*Table2[[#This Row],[Yield]],Table2[[#This Row],[Production(Tones)]])</f>
        <v>310</v>
      </c>
      <c r="K833" s="13">
        <v>1296.5999999999999</v>
      </c>
      <c r="L833" s="13">
        <f>IF(Table2[[#This Row],[Annual_Rainfall(mm)]]="",_xlfn.XLOOKUP(Table2[[#This Row],[State]],'pivot tables'!$J$3:$J$32,'pivot tables'!$K$3:$K$32),Table2[[#This Row],[Annual_Rainfall(mm)]])</f>
        <v>1296.5999999999999</v>
      </c>
      <c r="M833" s="13" t="str">
        <f>Table2[[#This Row],[Crop]]&amp;Table2[[#This Row],[State]]</f>
        <v>UradNagaland</v>
      </c>
      <c r="N833" s="13">
        <v>46748</v>
      </c>
      <c r="O833" s="13">
        <f>IF(Table2[[#This Row],[Fertilizer(kg)]]="",_xlfn.XLOOKUP(Table2[[#This Row],[crop&amp;state]],'pivot tables'!$O$3:$O$151,'pivot tables'!$P$3:$P$151),Table2[[#This Row],[Fertilizer(kg)]])</f>
        <v>46748</v>
      </c>
      <c r="P833" s="13">
        <v>96.1</v>
      </c>
      <c r="Q833" s="13">
        <f>IF(Table2[[#This Row],[Pesticide(kg)]]="",_xlfn.XLOOKUP(Table2[[#This Row],[crop&amp;state]],'pivot tables'!$O$3:$O$151,'pivot tables'!$Q$3:$Q$151),Table2[[#This Row],[Pesticide(kg)]])</f>
        <v>96.1</v>
      </c>
      <c r="R833" s="13">
        <v>1</v>
      </c>
      <c r="S833" s="13">
        <f>IF(Table2[[#This Row],[Yield]]="",IFERROR(Table2[[#This Row],[Production(Tones)]]/Table2[[#This Row],[Area(hectare)]],""),Table2[[#This Row],[Yield]])</f>
        <v>1</v>
      </c>
      <c r="T833" s="13">
        <v>19.917999999999999</v>
      </c>
      <c r="U833" s="13">
        <f>IF(Table2[[#This Row],[Avg_Temperature(°C)]]="",IFERROR((Table2[[#This Row],[Max_Temperature(°C)]]+Table2[[#This Row],[Min_Temperature(°C)]])/2,""),Table2[[#This Row],[Avg_Temperature(°C)]])</f>
        <v>19.917999999999999</v>
      </c>
      <c r="V833" s="13">
        <v>29.529</v>
      </c>
      <c r="W833" s="13">
        <f>IF(Table2[[#This Row],[Max_Temperature(°C)]]="",_xlfn.XLOOKUP(Table2[[#This Row],[State]],'pivot tables'!$T$2:$T$33,'pivot tables'!$V$2:$V$33),Table2[[#This Row],[Max_Temperature(°C)]])</f>
        <v>29.529</v>
      </c>
      <c r="X833" s="13">
        <v>11.661</v>
      </c>
      <c r="Y833" s="31">
        <f>IF(Table2[[#This Row],[Min_Temperature(°C)]]="",_xlfn.XLOOKUP(Table2[[#This Row],[State]],'pivot tables'!$T$2:$T$33,'pivot tables'!$W$2:$W$33),Table2[[#This Row],[Min_Temperature(°C)]])</f>
        <v>11.661</v>
      </c>
    </row>
    <row r="834" spans="1:25" x14ac:dyDescent="0.3">
      <c r="A834" s="5" t="s">
        <v>32</v>
      </c>
      <c r="B834" s="4">
        <v>2012</v>
      </c>
      <c r="C834" s="5" t="s">
        <v>27</v>
      </c>
      <c r="D834" s="5" t="str">
        <f>PROPER(TRIM(Table2[[#This Row],[Season]]))</f>
        <v>Rabi</v>
      </c>
      <c r="E834" s="5" t="str">
        <f>IF(Table2[[#This Row],[Season]]="",_xlfn.XLOOKUP(Table2[[#This Row],[State]],'pivot tables'!$F$3:$F$33,'pivot tables'!$G$3:$G$33),Table2[[#This Row],[Season]])</f>
        <v>Rabi</v>
      </c>
      <c r="F834" s="5" t="s">
        <v>274</v>
      </c>
      <c r="G834" s="16">
        <v>730</v>
      </c>
      <c r="H834" s="16">
        <f>IF(Table2[[#This Row],[Area(hectare)]]="",IFERROR(Table2[[#This Row],[Production(Tones)]]/Table2[[#This Row],[Yield blanks]],""),Table2[[#This Row],[Area(hectare)]])</f>
        <v>730</v>
      </c>
      <c r="I834" s="16">
        <v>580</v>
      </c>
      <c r="J834" s="16">
        <f>IF(Table2[[#This Row],[Production(Tones)]]="",Table2[[#This Row],[Area Blanks]]*Table2[[#This Row],[Yield]],Table2[[#This Row],[Production(Tones)]])</f>
        <v>580</v>
      </c>
      <c r="K834" s="13">
        <v>1296.5999999999999</v>
      </c>
      <c r="L834" s="13">
        <f>IF(Table2[[#This Row],[Annual_Rainfall(mm)]]="",_xlfn.XLOOKUP(Table2[[#This Row],[State]],'pivot tables'!$J$3:$J$32,'pivot tables'!$K$3:$K$32),Table2[[#This Row],[Annual_Rainfall(mm)]])</f>
        <v>1296.5999999999999</v>
      </c>
      <c r="M834" s="13" t="str">
        <f>Table2[[#This Row],[Crop]]&amp;Table2[[#This Row],[State]]</f>
        <v>UradNagaland</v>
      </c>
      <c r="N834" s="13">
        <v>110084</v>
      </c>
      <c r="O834" s="13">
        <f>IF(Table2[[#This Row],[Fertilizer(kg)]]="",_xlfn.XLOOKUP(Table2[[#This Row],[crop&amp;state]],'pivot tables'!$O$3:$O$151,'pivot tables'!$P$3:$P$151),Table2[[#This Row],[Fertilizer(kg)]])</f>
        <v>110084</v>
      </c>
      <c r="P834" s="13">
        <v>226.3</v>
      </c>
      <c r="Q834" s="13">
        <f>IF(Table2[[#This Row],[Pesticide(kg)]]="",_xlfn.XLOOKUP(Table2[[#This Row],[crop&amp;state]],'pivot tables'!$O$3:$O$151,'pivot tables'!$Q$3:$Q$151),Table2[[#This Row],[Pesticide(kg)]])</f>
        <v>226.3</v>
      </c>
      <c r="R834" s="13">
        <v>0.78900000000000003</v>
      </c>
      <c r="S834" s="13">
        <f>IF(Table2[[#This Row],[Yield]]="",IFERROR(Table2[[#This Row],[Production(Tones)]]/Table2[[#This Row],[Area(hectare)]],""),Table2[[#This Row],[Yield]])</f>
        <v>0.78900000000000003</v>
      </c>
      <c r="T834" s="13">
        <v>19.917999999999999</v>
      </c>
      <c r="U834" s="13">
        <f>IF(Table2[[#This Row],[Avg_Temperature(°C)]]="",IFERROR((Table2[[#This Row],[Max_Temperature(°C)]]+Table2[[#This Row],[Min_Temperature(°C)]])/2,""),Table2[[#This Row],[Avg_Temperature(°C)]])</f>
        <v>19.917999999999999</v>
      </c>
      <c r="V834" s="13">
        <v>29.529</v>
      </c>
      <c r="W834" s="13">
        <f>IF(Table2[[#This Row],[Max_Temperature(°C)]]="",_xlfn.XLOOKUP(Table2[[#This Row],[State]],'pivot tables'!$T$2:$T$33,'pivot tables'!$V$2:$V$33),Table2[[#This Row],[Max_Temperature(°C)]])</f>
        <v>29.529</v>
      </c>
      <c r="X834" s="13">
        <v>11.661</v>
      </c>
      <c r="Y834" s="31">
        <f>IF(Table2[[#This Row],[Min_Temperature(°C)]]="",_xlfn.XLOOKUP(Table2[[#This Row],[State]],'pivot tables'!$T$2:$T$33,'pivot tables'!$W$2:$W$33),Table2[[#This Row],[Min_Temperature(°C)]])</f>
        <v>11.661</v>
      </c>
    </row>
    <row r="835" spans="1:25" x14ac:dyDescent="0.3">
      <c r="A835" s="5" t="s">
        <v>20</v>
      </c>
      <c r="B835" s="4">
        <v>2012</v>
      </c>
      <c r="C835" s="5" t="s">
        <v>27</v>
      </c>
      <c r="D835" s="5" t="str">
        <f>PROPER(TRIM(Table2[[#This Row],[Season]]))</f>
        <v>Rabi</v>
      </c>
      <c r="E835" s="5" t="str">
        <f>IF(Table2[[#This Row],[Season]]="",_xlfn.XLOOKUP(Table2[[#This Row],[State]],'pivot tables'!$F$3:$F$33,'pivot tables'!$G$3:$G$33),Table2[[#This Row],[Season]])</f>
        <v>Rabi</v>
      </c>
      <c r="F835" s="5" t="s">
        <v>274</v>
      </c>
      <c r="G835" s="16">
        <v>3270</v>
      </c>
      <c r="H835" s="16">
        <f>IF(Table2[[#This Row],[Area(hectare)]]="",IFERROR(Table2[[#This Row],[Production(Tones)]]/Table2[[#This Row],[Yield blanks]],""),Table2[[#This Row],[Area(hectare)]])</f>
        <v>3270</v>
      </c>
      <c r="I835" s="16">
        <v>5890</v>
      </c>
      <c r="J835" s="16">
        <f>IF(Table2[[#This Row],[Production(Tones)]]="",Table2[[#This Row],[Area Blanks]]*Table2[[#This Row],[Yield]],Table2[[#This Row],[Production(Tones)]])</f>
        <v>5890</v>
      </c>
      <c r="K835" s="13">
        <v>1296.5999999999999</v>
      </c>
      <c r="L835" s="13">
        <f>IF(Table2[[#This Row],[Annual_Rainfall(mm)]]="",_xlfn.XLOOKUP(Table2[[#This Row],[State]],'pivot tables'!$J$3:$J$32,'pivot tables'!$K$3:$K$32),Table2[[#This Row],[Annual_Rainfall(mm)]])</f>
        <v>1296.5999999999999</v>
      </c>
      <c r="M835" s="13" t="str">
        <f>Table2[[#This Row],[Crop]]&amp;Table2[[#This Row],[State]]</f>
        <v>WheatNagaland</v>
      </c>
      <c r="N835" s="13">
        <v>493116</v>
      </c>
      <c r="O835" s="13">
        <f>IF(Table2[[#This Row],[Fertilizer(kg)]]="",_xlfn.XLOOKUP(Table2[[#This Row],[crop&amp;state]],'pivot tables'!$O$3:$O$151,'pivot tables'!$P$3:$P$151),Table2[[#This Row],[Fertilizer(kg)]])</f>
        <v>493116</v>
      </c>
      <c r="P835" s="13">
        <v>1013.7</v>
      </c>
      <c r="Q835" s="13">
        <f>IF(Table2[[#This Row],[Pesticide(kg)]]="",_xlfn.XLOOKUP(Table2[[#This Row],[crop&amp;state]],'pivot tables'!$O$3:$O$151,'pivot tables'!$Q$3:$Q$151),Table2[[#This Row],[Pesticide(kg)]])</f>
        <v>1013.7</v>
      </c>
      <c r="R835" s="13">
        <v>1.798</v>
      </c>
      <c r="S835" s="13">
        <f>IF(Table2[[#This Row],[Yield]]="",IFERROR(Table2[[#This Row],[Production(Tones)]]/Table2[[#This Row],[Area(hectare)]],""),Table2[[#This Row],[Yield]])</f>
        <v>1.798</v>
      </c>
      <c r="T835" s="13">
        <v>19.917999999999999</v>
      </c>
      <c r="U835" s="13">
        <f>IF(Table2[[#This Row],[Avg_Temperature(°C)]]="",IFERROR((Table2[[#This Row],[Max_Temperature(°C)]]+Table2[[#This Row],[Min_Temperature(°C)]])/2,""),Table2[[#This Row],[Avg_Temperature(°C)]])</f>
        <v>19.917999999999999</v>
      </c>
      <c r="V835" s="13">
        <v>29.529</v>
      </c>
      <c r="W835" s="13">
        <f>IF(Table2[[#This Row],[Max_Temperature(°C)]]="",_xlfn.XLOOKUP(Table2[[#This Row],[State]],'pivot tables'!$T$2:$T$33,'pivot tables'!$V$2:$V$33),Table2[[#This Row],[Max_Temperature(°C)]])</f>
        <v>29.529</v>
      </c>
      <c r="X835" s="13">
        <v>11.661</v>
      </c>
      <c r="Y835" s="31">
        <f>IF(Table2[[#This Row],[Min_Temperature(°C)]]="",_xlfn.XLOOKUP(Table2[[#This Row],[State]],'pivot tables'!$T$2:$T$33,'pivot tables'!$W$2:$W$33),Table2[[#This Row],[Min_Temperature(°C)]])</f>
        <v>11.661</v>
      </c>
    </row>
    <row r="836" spans="1:25" x14ac:dyDescent="0.3">
      <c r="A836" s="5" t="s">
        <v>13</v>
      </c>
      <c r="B836" s="4">
        <v>2012</v>
      </c>
      <c r="C836" s="5" t="s">
        <v>49</v>
      </c>
      <c r="D836" s="5" t="str">
        <f>PROPER(TRIM(Table2[[#This Row],[Season]]))</f>
        <v>Kharif</v>
      </c>
      <c r="E836" s="5" t="str">
        <f>IF(Table2[[#This Row],[Season]]="",_xlfn.XLOOKUP(Table2[[#This Row],[State]],'pivot tables'!$F$3:$F$33,'pivot tables'!$G$3:$G$33),Table2[[#This Row],[Season]])</f>
        <v>Kharif</v>
      </c>
      <c r="F836" s="5" t="s">
        <v>252</v>
      </c>
      <c r="G836" s="16">
        <v>2849000</v>
      </c>
      <c r="H836" s="16">
        <f>IF(Table2[[#This Row],[Area(hectare)]]="",IFERROR(Table2[[#This Row],[Production(Tones)]]/Table2[[#This Row],[Yield blanks]],""),Table2[[#This Row],[Area(hectare)]])</f>
        <v>2849000</v>
      </c>
      <c r="I836" s="16">
        <v>11390000</v>
      </c>
      <c r="J836" s="16">
        <f>IF(Table2[[#This Row],[Production(Tones)]]="",Table2[[#This Row],[Area Blanks]]*Table2[[#This Row],[Yield]],Table2[[#This Row],[Production(Tones)]])</f>
        <v>11390000</v>
      </c>
      <c r="K836" s="13">
        <v>338.9</v>
      </c>
      <c r="L836" s="13">
        <f>IF(Table2[[#This Row],[Annual_Rainfall(mm)]]="",_xlfn.XLOOKUP(Table2[[#This Row],[State]],'pivot tables'!$J$3:$J$32,'pivot tables'!$K$3:$K$32),Table2[[#This Row],[Annual_Rainfall(mm)]])</f>
        <v>338.9</v>
      </c>
      <c r="M836" s="13" t="str">
        <f>Table2[[#This Row],[Crop]]&amp;Table2[[#This Row],[State]]</f>
        <v>RicePunjab</v>
      </c>
      <c r="N836" s="13">
        <v>429629200</v>
      </c>
      <c r="O836" s="13">
        <f>IF(Table2[[#This Row],[Fertilizer(kg)]]="",_xlfn.XLOOKUP(Table2[[#This Row],[crop&amp;state]],'pivot tables'!$O$3:$O$151,'pivot tables'!$P$3:$P$151),Table2[[#This Row],[Fertilizer(kg)]])</f>
        <v>429629200</v>
      </c>
      <c r="P836" s="13">
        <v>883190</v>
      </c>
      <c r="Q836" s="13">
        <f>IF(Table2[[#This Row],[Pesticide(kg)]]="",_xlfn.XLOOKUP(Table2[[#This Row],[crop&amp;state]],'pivot tables'!$O$3:$O$151,'pivot tables'!$Q$3:$Q$151),Table2[[#This Row],[Pesticide(kg)]])</f>
        <v>883190</v>
      </c>
      <c r="R836" s="13">
        <v>3.9239999999999999</v>
      </c>
      <c r="S836" s="13">
        <f>IF(Table2[[#This Row],[Yield]]="",IFERROR(Table2[[#This Row],[Production(Tones)]]/Table2[[#This Row],[Area(hectare)]],""),Table2[[#This Row],[Yield]])</f>
        <v>3.9239999999999999</v>
      </c>
      <c r="T836" s="13">
        <v>25.085999999999999</v>
      </c>
      <c r="U836" s="13">
        <f>IF(Table2[[#This Row],[Avg_Temperature(°C)]]="",IFERROR((Table2[[#This Row],[Max_Temperature(°C)]]+Table2[[#This Row],[Min_Temperature(°C)]])/2,""),Table2[[#This Row],[Avg_Temperature(°C)]])</f>
        <v>25.085999999999999</v>
      </c>
      <c r="V836" s="13"/>
      <c r="W836" s="13">
        <f>IF(Table2[[#This Row],[Max_Temperature(°C)]]="",_xlfn.XLOOKUP(Table2[[#This Row],[State]],'pivot tables'!$T$2:$T$33,'pivot tables'!$V$2:$V$33),Table2[[#This Row],[Max_Temperature(°C)]])</f>
        <v>37.368756097560961</v>
      </c>
      <c r="X836" s="13">
        <v>13.395</v>
      </c>
      <c r="Y836" s="31">
        <f>IF(Table2[[#This Row],[Min_Temperature(°C)]]="",_xlfn.XLOOKUP(Table2[[#This Row],[State]],'pivot tables'!$T$2:$T$33,'pivot tables'!$W$2:$W$33),Table2[[#This Row],[Min_Temperature(°C)]])</f>
        <v>13.395</v>
      </c>
    </row>
    <row r="837" spans="1:25" x14ac:dyDescent="0.3">
      <c r="A837" s="5" t="s">
        <v>18</v>
      </c>
      <c r="B837" s="4">
        <v>2012</v>
      </c>
      <c r="C837" s="5" t="s">
        <v>705</v>
      </c>
      <c r="D837" s="5" t="str">
        <f>PROPER(TRIM(Table2[[#This Row],[Season]]))</f>
        <v>Whole Year</v>
      </c>
      <c r="E837" s="5" t="str">
        <f>IF(Table2[[#This Row],[Season]]="",_xlfn.XLOOKUP(Table2[[#This Row],[State]],'pivot tables'!$F$3:$F$33,'pivot tables'!$G$3:$G$33),Table2[[#This Row],[Season]])</f>
        <v>Whole Year</v>
      </c>
      <c r="F837" s="5" t="s">
        <v>252</v>
      </c>
      <c r="G837" s="16">
        <v>82000</v>
      </c>
      <c r="H837" s="16">
        <f>IF(Table2[[#This Row],[Area(hectare)]]="",IFERROR(Table2[[#This Row],[Production(Tones)]]/Table2[[#This Row],[Yield blanks]],""),Table2[[#This Row],[Area(hectare)]])</f>
        <v>82000</v>
      </c>
      <c r="I837" s="16">
        <v>5832000</v>
      </c>
      <c r="J837" s="16">
        <f>IF(Table2[[#This Row],[Production(Tones)]]="",Table2[[#This Row],[Area Blanks]]*Table2[[#This Row],[Yield]],Table2[[#This Row],[Production(Tones)]])</f>
        <v>5832000</v>
      </c>
      <c r="K837" s="13">
        <v>338.9</v>
      </c>
      <c r="L837" s="13">
        <f>IF(Table2[[#This Row],[Annual_Rainfall(mm)]]="",_xlfn.XLOOKUP(Table2[[#This Row],[State]],'pivot tables'!$J$3:$J$32,'pivot tables'!$K$3:$K$32),Table2[[#This Row],[Annual_Rainfall(mm)]])</f>
        <v>338.9</v>
      </c>
      <c r="M837" s="13" t="str">
        <f>Table2[[#This Row],[Crop]]&amp;Table2[[#This Row],[State]]</f>
        <v>SugarcanePunjab</v>
      </c>
      <c r="N837" s="13" t="s">
        <v>464</v>
      </c>
      <c r="O837" s="13" t="str">
        <f>IF(Table2[[#This Row],[Fertilizer(kg)]]="",_xlfn.XLOOKUP(Table2[[#This Row],[crop&amp;state]],'pivot tables'!$O$3:$O$151,'pivot tables'!$P$3:$P$151),Table2[[#This Row],[Fertilizer(kg)]])</f>
        <v>12,365,600</v>
      </c>
      <c r="P837" s="13" t="s">
        <v>465</v>
      </c>
      <c r="Q837" s="13" t="str">
        <f>IF(Table2[[#This Row],[Pesticide(kg)]]="",_xlfn.XLOOKUP(Table2[[#This Row],[crop&amp;state]],'pivot tables'!$O$3:$O$151,'pivot tables'!$Q$3:$Q$151),Table2[[#This Row],[Pesticide(kg)]])</f>
        <v xml:space="preserve"> 25420 </v>
      </c>
      <c r="R837" s="13">
        <v>72.555999999999997</v>
      </c>
      <c r="S837" s="13">
        <f>IF(Table2[[#This Row],[Yield]]="",IFERROR(Table2[[#This Row],[Production(Tones)]]/Table2[[#This Row],[Area(hectare)]],""),Table2[[#This Row],[Yield]])</f>
        <v>72.555999999999997</v>
      </c>
      <c r="T837" s="13">
        <v>25.085999999999999</v>
      </c>
      <c r="U837" s="13">
        <f>IF(Table2[[#This Row],[Avg_Temperature(°C)]]="",IFERROR((Table2[[#This Row],[Max_Temperature(°C)]]+Table2[[#This Row],[Min_Temperature(°C)]])/2,""),Table2[[#This Row],[Avg_Temperature(°C)]])</f>
        <v>25.085999999999999</v>
      </c>
      <c r="V837" s="13">
        <v>38.107999999999997</v>
      </c>
      <c r="W837" s="13">
        <f>IF(Table2[[#This Row],[Max_Temperature(°C)]]="",_xlfn.XLOOKUP(Table2[[#This Row],[State]],'pivot tables'!$T$2:$T$33,'pivot tables'!$V$2:$V$33),Table2[[#This Row],[Max_Temperature(°C)]])</f>
        <v>38.107999999999997</v>
      </c>
      <c r="X837" s="13">
        <v>13.395</v>
      </c>
      <c r="Y837" s="31">
        <f>IF(Table2[[#This Row],[Min_Temperature(°C)]]="",_xlfn.XLOOKUP(Table2[[#This Row],[State]],'pivot tables'!$T$2:$T$33,'pivot tables'!$W$2:$W$33),Table2[[#This Row],[Min_Temperature(°C)]])</f>
        <v>13.395</v>
      </c>
    </row>
    <row r="838" spans="1:25" x14ac:dyDescent="0.3">
      <c r="A838" s="5" t="s">
        <v>31</v>
      </c>
      <c r="B838" s="4">
        <v>2012</v>
      </c>
      <c r="C838" s="5" t="s">
        <v>27</v>
      </c>
      <c r="D838" s="5" t="str">
        <f>PROPER(TRIM(Table2[[#This Row],[Season]]))</f>
        <v>Rabi</v>
      </c>
      <c r="E838" s="5" t="str">
        <f>IF(Table2[[#This Row],[Season]]="",_xlfn.XLOOKUP(Table2[[#This Row],[State]],'pivot tables'!$F$3:$F$33,'pivot tables'!$G$3:$G$33),Table2[[#This Row],[Season]])</f>
        <v>Rabi</v>
      </c>
      <c r="F838" s="5" t="s">
        <v>252</v>
      </c>
      <c r="G838" s="16">
        <v>12600</v>
      </c>
      <c r="H838" s="16">
        <f>IF(Table2[[#This Row],[Area(hectare)]]="",IFERROR(Table2[[#This Row],[Production(Tones)]]/Table2[[#This Row],[Yield blanks]],""),Table2[[#This Row],[Area(hectare)]])</f>
        <v>12600</v>
      </c>
      <c r="I838" s="16">
        <v>23700</v>
      </c>
      <c r="J838" s="16">
        <f>IF(Table2[[#This Row],[Production(Tones)]]="",Table2[[#This Row],[Area Blanks]]*Table2[[#This Row],[Yield]],Table2[[#This Row],[Production(Tones)]])</f>
        <v>23700</v>
      </c>
      <c r="K838" s="13">
        <v>338.9</v>
      </c>
      <c r="L838" s="13">
        <f>IF(Table2[[#This Row],[Annual_Rainfall(mm)]]="",_xlfn.XLOOKUP(Table2[[#This Row],[State]],'pivot tables'!$J$3:$J$32,'pivot tables'!$K$3:$K$32),Table2[[#This Row],[Annual_Rainfall(mm)]])</f>
        <v>338.9</v>
      </c>
      <c r="M838" s="13" t="str">
        <f>Table2[[#This Row],[Crop]]&amp;Table2[[#This Row],[State]]</f>
        <v>SunflowerPunjab</v>
      </c>
      <c r="N838" s="13">
        <v>1900080</v>
      </c>
      <c r="O838" s="13">
        <f>IF(Table2[[#This Row],[Fertilizer(kg)]]="",_xlfn.XLOOKUP(Table2[[#This Row],[crop&amp;state]],'pivot tables'!$O$3:$O$151,'pivot tables'!$P$3:$P$151),Table2[[#This Row],[Fertilizer(kg)]])</f>
        <v>1900080</v>
      </c>
      <c r="P838" s="13">
        <v>3906</v>
      </c>
      <c r="Q838" s="13">
        <f>IF(Table2[[#This Row],[Pesticide(kg)]]="",_xlfn.XLOOKUP(Table2[[#This Row],[crop&amp;state]],'pivot tables'!$O$3:$O$151,'pivot tables'!$Q$3:$Q$151),Table2[[#This Row],[Pesticide(kg)]])</f>
        <v>3906</v>
      </c>
      <c r="R838" s="13">
        <v>1.929</v>
      </c>
      <c r="S838" s="13">
        <f>IF(Table2[[#This Row],[Yield]]="",IFERROR(Table2[[#This Row],[Production(Tones)]]/Table2[[#This Row],[Area(hectare)]],""),Table2[[#This Row],[Yield]])</f>
        <v>1.929</v>
      </c>
      <c r="T838" s="13">
        <v>25.085999999999999</v>
      </c>
      <c r="U838" s="13">
        <f>IF(Table2[[#This Row],[Avg_Temperature(°C)]]="",IFERROR((Table2[[#This Row],[Max_Temperature(°C)]]+Table2[[#This Row],[Min_Temperature(°C)]])/2,""),Table2[[#This Row],[Avg_Temperature(°C)]])</f>
        <v>25.085999999999999</v>
      </c>
      <c r="V838" s="13">
        <v>38.107999999999997</v>
      </c>
      <c r="W838" s="13">
        <f>IF(Table2[[#This Row],[Max_Temperature(°C)]]="",_xlfn.XLOOKUP(Table2[[#This Row],[State]],'pivot tables'!$T$2:$T$33,'pivot tables'!$V$2:$V$33),Table2[[#This Row],[Max_Temperature(°C)]])</f>
        <v>38.107999999999997</v>
      </c>
      <c r="X838" s="13">
        <v>13.395</v>
      </c>
      <c r="Y838" s="31">
        <f>IF(Table2[[#This Row],[Min_Temperature(°C)]]="",_xlfn.XLOOKUP(Table2[[#This Row],[State]],'pivot tables'!$T$2:$T$33,'pivot tables'!$W$2:$W$33),Table2[[#This Row],[Min_Temperature(°C)]])</f>
        <v>13.395</v>
      </c>
    </row>
    <row r="839" spans="1:25" x14ac:dyDescent="0.3">
      <c r="A839" s="5" t="s">
        <v>32</v>
      </c>
      <c r="B839" s="4">
        <v>2012</v>
      </c>
      <c r="C839" s="5" t="s">
        <v>49</v>
      </c>
      <c r="D839" s="5" t="str">
        <f>PROPER(TRIM(Table2[[#This Row],[Season]]))</f>
        <v>Kharif</v>
      </c>
      <c r="E839" s="5" t="str">
        <f>IF(Table2[[#This Row],[Season]]="",_xlfn.XLOOKUP(Table2[[#This Row],[State]],'pivot tables'!$F$3:$F$33,'pivot tables'!$G$3:$G$33),Table2[[#This Row],[Season]])</f>
        <v>Kharif</v>
      </c>
      <c r="F839" s="5" t="s">
        <v>252</v>
      </c>
      <c r="G839" s="16"/>
      <c r="H839" s="16">
        <f>IF(Table2[[#This Row],[Area(hectare)]]="",IFERROR(Table2[[#This Row],[Production(Tones)]]/Table2[[#This Row],[Yield blanks]],""),Table2[[#This Row],[Area(hectare)]])</f>
        <v>2464.0657084188911</v>
      </c>
      <c r="I839" s="16">
        <v>1200</v>
      </c>
      <c r="J839" s="16">
        <f>IF(Table2[[#This Row],[Production(Tones)]]="",Table2[[#This Row],[Area Blanks]]*Table2[[#This Row],[Yield]],Table2[[#This Row],[Production(Tones)]])</f>
        <v>1200</v>
      </c>
      <c r="K839" s="13">
        <v>338.9</v>
      </c>
      <c r="L839" s="13">
        <f>IF(Table2[[#This Row],[Annual_Rainfall(mm)]]="",_xlfn.XLOOKUP(Table2[[#This Row],[State]],'pivot tables'!$J$3:$J$32,'pivot tables'!$K$3:$K$32),Table2[[#This Row],[Annual_Rainfall(mm)]])</f>
        <v>338.9</v>
      </c>
      <c r="M839" s="13" t="str">
        <f>Table2[[#This Row],[Crop]]&amp;Table2[[#This Row],[State]]</f>
        <v>UradPunjab</v>
      </c>
      <c r="N839" s="13">
        <v>377000</v>
      </c>
      <c r="O839" s="13">
        <f>IF(Table2[[#This Row],[Fertilizer(kg)]]="",_xlfn.XLOOKUP(Table2[[#This Row],[crop&amp;state]],'pivot tables'!$O$3:$O$151,'pivot tables'!$P$3:$P$151),Table2[[#This Row],[Fertilizer(kg)]])</f>
        <v>377000</v>
      </c>
      <c r="P839" s="13">
        <v>775</v>
      </c>
      <c r="Q839" s="13">
        <f>IF(Table2[[#This Row],[Pesticide(kg)]]="",_xlfn.XLOOKUP(Table2[[#This Row],[crop&amp;state]],'pivot tables'!$O$3:$O$151,'pivot tables'!$Q$3:$Q$151),Table2[[#This Row],[Pesticide(kg)]])</f>
        <v>775</v>
      </c>
      <c r="R839" s="13">
        <v>0.48699999999999999</v>
      </c>
      <c r="S839" s="13">
        <f>IF(Table2[[#This Row],[Yield]]="",IFERROR(Table2[[#This Row],[Production(Tones)]]/Table2[[#This Row],[Area(hectare)]],""),Table2[[#This Row],[Yield]])</f>
        <v>0.48699999999999999</v>
      </c>
      <c r="T839" s="13">
        <v>25.085999999999999</v>
      </c>
      <c r="U839" s="13">
        <f>IF(Table2[[#This Row],[Avg_Temperature(°C)]]="",IFERROR((Table2[[#This Row],[Max_Temperature(°C)]]+Table2[[#This Row],[Min_Temperature(°C)]])/2,""),Table2[[#This Row],[Avg_Temperature(°C)]])</f>
        <v>25.085999999999999</v>
      </c>
      <c r="V839" s="13">
        <v>38.107999999999997</v>
      </c>
      <c r="W839" s="13">
        <f>IF(Table2[[#This Row],[Max_Temperature(°C)]]="",_xlfn.XLOOKUP(Table2[[#This Row],[State]],'pivot tables'!$T$2:$T$33,'pivot tables'!$V$2:$V$33),Table2[[#This Row],[Max_Temperature(°C)]])</f>
        <v>38.107999999999997</v>
      </c>
      <c r="X839" s="13">
        <v>13.395</v>
      </c>
      <c r="Y839" s="31">
        <f>IF(Table2[[#This Row],[Min_Temperature(°C)]]="",_xlfn.XLOOKUP(Table2[[#This Row],[State]],'pivot tables'!$T$2:$T$33,'pivot tables'!$W$2:$W$33),Table2[[#This Row],[Min_Temperature(°C)]])</f>
        <v>13.395</v>
      </c>
    </row>
    <row r="840" spans="1:25" x14ac:dyDescent="0.3">
      <c r="A840" s="5" t="s">
        <v>20</v>
      </c>
      <c r="B840" s="4">
        <v>2012</v>
      </c>
      <c r="C840" s="5" t="s">
        <v>27</v>
      </c>
      <c r="D840" s="5" t="str">
        <f>PROPER(TRIM(Table2[[#This Row],[Season]]))</f>
        <v>Rabi</v>
      </c>
      <c r="E840" s="5" t="str">
        <f>IF(Table2[[#This Row],[Season]]="",_xlfn.XLOOKUP(Table2[[#This Row],[State]],'pivot tables'!$F$3:$F$33,'pivot tables'!$G$3:$G$33),Table2[[#This Row],[Season]])</f>
        <v>Rabi</v>
      </c>
      <c r="F840" s="5" t="s">
        <v>252</v>
      </c>
      <c r="G840" s="16" t="s">
        <v>466</v>
      </c>
      <c r="H840" s="16" t="str">
        <f>IF(Table2[[#This Row],[Area(hectare)]]="",IFERROR(Table2[[#This Row],[Production(Tones)]]/Table2[[#This Row],[Yield blanks]],""),Table2[[#This Row],[Area(hectare)]])</f>
        <v xml:space="preserve"> 3517000 </v>
      </c>
      <c r="I840" s="16">
        <v>16614000</v>
      </c>
      <c r="J840" s="16">
        <f>IF(Table2[[#This Row],[Production(Tones)]]="",Table2[[#This Row],[Area Blanks]]*Table2[[#This Row],[Yield]],Table2[[#This Row],[Production(Tones)]])</f>
        <v>16614000</v>
      </c>
      <c r="K840" s="13">
        <v>338.9</v>
      </c>
      <c r="L840" s="13">
        <f>IF(Table2[[#This Row],[Annual_Rainfall(mm)]]="",_xlfn.XLOOKUP(Table2[[#This Row],[State]],'pivot tables'!$J$3:$J$32,'pivot tables'!$K$3:$K$32),Table2[[#This Row],[Annual_Rainfall(mm)]])</f>
        <v>338.9</v>
      </c>
      <c r="M840" s="13" t="str">
        <f>Table2[[#This Row],[Crop]]&amp;Table2[[#This Row],[State]]</f>
        <v>WheatPunjab</v>
      </c>
      <c r="N840" s="13">
        <v>530363600</v>
      </c>
      <c r="O840" s="13">
        <f>IF(Table2[[#This Row],[Fertilizer(kg)]]="",_xlfn.XLOOKUP(Table2[[#This Row],[crop&amp;state]],'pivot tables'!$O$3:$O$151,'pivot tables'!$P$3:$P$151),Table2[[#This Row],[Fertilizer(kg)]])</f>
        <v>530363600</v>
      </c>
      <c r="P840" s="13">
        <v>1090270</v>
      </c>
      <c r="Q840" s="13">
        <f>IF(Table2[[#This Row],[Pesticide(kg)]]="",_xlfn.XLOOKUP(Table2[[#This Row],[crop&amp;state]],'pivot tables'!$O$3:$O$151,'pivot tables'!$Q$3:$Q$151),Table2[[#This Row],[Pesticide(kg)]])</f>
        <v>1090270</v>
      </c>
      <c r="R840" s="13">
        <v>4.6769999999999996</v>
      </c>
      <c r="S840" s="13">
        <f>IF(Table2[[#This Row],[Yield]]="",IFERROR(Table2[[#This Row],[Production(Tones)]]/Table2[[#This Row],[Area(hectare)]],""),Table2[[#This Row],[Yield]])</f>
        <v>4.6769999999999996</v>
      </c>
      <c r="T840" s="13">
        <v>25.085999999999999</v>
      </c>
      <c r="U840" s="13">
        <f>IF(Table2[[#This Row],[Avg_Temperature(°C)]]="",IFERROR((Table2[[#This Row],[Max_Temperature(°C)]]+Table2[[#This Row],[Min_Temperature(°C)]])/2,""),Table2[[#This Row],[Avg_Temperature(°C)]])</f>
        <v>25.085999999999999</v>
      </c>
      <c r="V840" s="13">
        <v>38.107999999999997</v>
      </c>
      <c r="W840" s="13">
        <f>IF(Table2[[#This Row],[Max_Temperature(°C)]]="",_xlfn.XLOOKUP(Table2[[#This Row],[State]],'pivot tables'!$T$2:$T$33,'pivot tables'!$V$2:$V$33),Table2[[#This Row],[Max_Temperature(°C)]])</f>
        <v>38.107999999999997</v>
      </c>
      <c r="X840" s="13">
        <v>13.395</v>
      </c>
      <c r="Y840" s="31">
        <f>IF(Table2[[#This Row],[Min_Temperature(°C)]]="",_xlfn.XLOOKUP(Table2[[#This Row],[State]],'pivot tables'!$T$2:$T$33,'pivot tables'!$W$2:$W$33),Table2[[#This Row],[Min_Temperature(°C)]])</f>
        <v>13.395</v>
      </c>
    </row>
    <row r="841" spans="1:25" x14ac:dyDescent="0.3">
      <c r="A841" s="5" t="s">
        <v>22</v>
      </c>
      <c r="B841" s="4">
        <v>2012</v>
      </c>
      <c r="C841" s="5" t="s">
        <v>49</v>
      </c>
      <c r="D841" s="5" t="str">
        <f>PROPER(TRIM(Table2[[#This Row],[Season]]))</f>
        <v>Kharif</v>
      </c>
      <c r="E841" s="5" t="str">
        <f>IF(Table2[[#This Row],[Season]]="",_xlfn.XLOOKUP(Table2[[#This Row],[State]],'pivot tables'!$F$3:$F$33,'pivot tables'!$G$3:$G$33),Table2[[#This Row],[Season]])</f>
        <v>Kharif</v>
      </c>
      <c r="F841" s="5" t="s">
        <v>80</v>
      </c>
      <c r="G841" s="16">
        <v>70294</v>
      </c>
      <c r="H841" s="16">
        <f>IF(Table2[[#This Row],[Area(hectare)]]="",IFERROR(Table2[[#This Row],[Production(Tones)]]/Table2[[#This Row],[Yield blanks]],""),Table2[[#This Row],[Area(hectare)]])</f>
        <v>70294</v>
      </c>
      <c r="I841" s="16">
        <v>138011</v>
      </c>
      <c r="J841" s="16">
        <f>IF(Table2[[#This Row],[Production(Tones)]]="",Table2[[#This Row],[Area Blanks]]*Table2[[#This Row],[Yield]],Table2[[#This Row],[Production(Tones)]])</f>
        <v>138011</v>
      </c>
      <c r="K841" s="13">
        <v>706.8</v>
      </c>
      <c r="L841" s="13">
        <f>IF(Table2[[#This Row],[Annual_Rainfall(mm)]]="",_xlfn.XLOOKUP(Table2[[#This Row],[State]],'pivot tables'!$J$3:$J$32,'pivot tables'!$K$3:$K$32),Table2[[#This Row],[Annual_Rainfall(mm)]])</f>
        <v>706.8</v>
      </c>
      <c r="M841" s="13" t="str">
        <f>Table2[[#This Row],[Crop]]&amp;Table2[[#This Row],[State]]</f>
        <v>RagiTamil Nadu</v>
      </c>
      <c r="N841" s="13">
        <v>10600335.199999999</v>
      </c>
      <c r="O841" s="13">
        <f>IF(Table2[[#This Row],[Fertilizer(kg)]]="",_xlfn.XLOOKUP(Table2[[#This Row],[crop&amp;state]],'pivot tables'!$O$3:$O$151,'pivot tables'!$P$3:$P$151),Table2[[#This Row],[Fertilizer(kg)]])</f>
        <v>10600335.199999999</v>
      </c>
      <c r="P841" s="13">
        <v>21791.14</v>
      </c>
      <c r="Q841" s="13">
        <f>IF(Table2[[#This Row],[Pesticide(kg)]]="",_xlfn.XLOOKUP(Table2[[#This Row],[crop&amp;state]],'pivot tables'!$O$3:$O$151,'pivot tables'!$Q$3:$Q$151),Table2[[#This Row],[Pesticide(kg)]])</f>
        <v>21791.14</v>
      </c>
      <c r="R841" s="13"/>
      <c r="S841" s="13">
        <f>IF(Table2[[#This Row],[Yield]]="",IFERROR(Table2[[#This Row],[Production(Tones)]]/Table2[[#This Row],[Area(hectare)]],""),Table2[[#This Row],[Yield]])</f>
        <v>1.9633396875978035</v>
      </c>
      <c r="T841" s="13">
        <v>27.623000000000001</v>
      </c>
      <c r="U841" s="13">
        <f>IF(Table2[[#This Row],[Avg_Temperature(°C)]]="",IFERROR((Table2[[#This Row],[Max_Temperature(°C)]]+Table2[[#This Row],[Min_Temperature(°C)]])/2,""),Table2[[#This Row],[Avg_Temperature(°C)]])</f>
        <v>27.623000000000001</v>
      </c>
      <c r="V841" s="13">
        <v>37.825000000000003</v>
      </c>
      <c r="W841" s="13">
        <f>IF(Table2[[#This Row],[Max_Temperature(°C)]]="",_xlfn.XLOOKUP(Table2[[#This Row],[State]],'pivot tables'!$T$2:$T$33,'pivot tables'!$V$2:$V$33),Table2[[#This Row],[Max_Temperature(°C)]])</f>
        <v>37.825000000000003</v>
      </c>
      <c r="X841" s="13">
        <v>19.835000000000001</v>
      </c>
      <c r="Y841" s="31">
        <f>IF(Table2[[#This Row],[Min_Temperature(°C)]]="",_xlfn.XLOOKUP(Table2[[#This Row],[State]],'pivot tables'!$T$2:$T$33,'pivot tables'!$W$2:$W$33),Table2[[#This Row],[Min_Temperature(°C)]])</f>
        <v>19.835000000000001</v>
      </c>
    </row>
    <row r="842" spans="1:25" x14ac:dyDescent="0.3">
      <c r="A842" s="5" t="s">
        <v>13</v>
      </c>
      <c r="B842" s="4">
        <v>2012</v>
      </c>
      <c r="C842" s="5" t="s">
        <v>49</v>
      </c>
      <c r="D842" s="5" t="str">
        <f>PROPER(TRIM(Table2[[#This Row],[Season]]))</f>
        <v>Kharif</v>
      </c>
      <c r="E842" s="5" t="str">
        <f>IF(Table2[[#This Row],[Season]]="",_xlfn.XLOOKUP(Table2[[#This Row],[State]],'pivot tables'!$F$3:$F$33,'pivot tables'!$G$3:$G$33),Table2[[#This Row],[Season]])</f>
        <v>Kharif</v>
      </c>
      <c r="F842" s="5" t="s">
        <v>80</v>
      </c>
      <c r="G842" s="16">
        <v>1493276</v>
      </c>
      <c r="H842" s="16">
        <f>IF(Table2[[#This Row],[Area(hectare)]]="",IFERROR(Table2[[#This Row],[Production(Tones)]]/Table2[[#This Row],[Yield blanks]],""),Table2[[#This Row],[Area(hectare)]])</f>
        <v>1493276</v>
      </c>
      <c r="I842" s="16">
        <v>4050334</v>
      </c>
      <c r="J842" s="16">
        <f>IF(Table2[[#This Row],[Production(Tones)]]="",Table2[[#This Row],[Area Blanks]]*Table2[[#This Row],[Yield]],Table2[[#This Row],[Production(Tones)]])</f>
        <v>4050334</v>
      </c>
      <c r="K842" s="13">
        <v>706.8</v>
      </c>
      <c r="L842" s="13">
        <f>IF(Table2[[#This Row],[Annual_Rainfall(mm)]]="",_xlfn.XLOOKUP(Table2[[#This Row],[State]],'pivot tables'!$J$3:$J$32,'pivot tables'!$K$3:$K$32),Table2[[#This Row],[Annual_Rainfall(mm)]])</f>
        <v>706.8</v>
      </c>
      <c r="M842" s="13" t="str">
        <f>Table2[[#This Row],[Crop]]&amp;Table2[[#This Row],[State]]</f>
        <v>RiceTamil Nadu</v>
      </c>
      <c r="N842" s="13">
        <v>225186020.80000001</v>
      </c>
      <c r="O842" s="13">
        <f>IF(Table2[[#This Row],[Fertilizer(kg)]]="",_xlfn.XLOOKUP(Table2[[#This Row],[crop&amp;state]],'pivot tables'!$O$3:$O$151,'pivot tables'!$P$3:$P$151),Table2[[#This Row],[Fertilizer(kg)]])</f>
        <v>225186020.80000001</v>
      </c>
      <c r="P842" s="13">
        <v>462915.56</v>
      </c>
      <c r="Q842" s="13">
        <f>IF(Table2[[#This Row],[Pesticide(kg)]]="",_xlfn.XLOOKUP(Table2[[#This Row],[crop&amp;state]],'pivot tables'!$O$3:$O$151,'pivot tables'!$Q$3:$Q$151),Table2[[#This Row],[Pesticide(kg)]])</f>
        <v>462915.56</v>
      </c>
      <c r="R842" s="13">
        <v>3.2930000000000001</v>
      </c>
      <c r="S842" s="13">
        <f>IF(Table2[[#This Row],[Yield]]="",IFERROR(Table2[[#This Row],[Production(Tones)]]/Table2[[#This Row],[Area(hectare)]],""),Table2[[#This Row],[Yield]])</f>
        <v>3.2930000000000001</v>
      </c>
      <c r="T842" s="13">
        <v>27.623000000000001</v>
      </c>
      <c r="U842" s="13">
        <f>IF(Table2[[#This Row],[Avg_Temperature(°C)]]="",IFERROR((Table2[[#This Row],[Max_Temperature(°C)]]+Table2[[#This Row],[Min_Temperature(°C)]])/2,""),Table2[[#This Row],[Avg_Temperature(°C)]])</f>
        <v>27.623000000000001</v>
      </c>
      <c r="V842" s="13">
        <v>37.825000000000003</v>
      </c>
      <c r="W842" s="13">
        <f>IF(Table2[[#This Row],[Max_Temperature(°C)]]="",_xlfn.XLOOKUP(Table2[[#This Row],[State]],'pivot tables'!$T$2:$T$33,'pivot tables'!$V$2:$V$33),Table2[[#This Row],[Max_Temperature(°C)]])</f>
        <v>37.825000000000003</v>
      </c>
      <c r="X842" s="13">
        <v>19.835000000000001</v>
      </c>
      <c r="Y842" s="31">
        <f>IF(Table2[[#This Row],[Min_Temperature(°C)]]="",_xlfn.XLOOKUP(Table2[[#This Row],[State]],'pivot tables'!$T$2:$T$33,'pivot tables'!$W$2:$W$33),Table2[[#This Row],[Min_Temperature(°C)]])</f>
        <v>19.835000000000001</v>
      </c>
    </row>
    <row r="843" spans="1:25" x14ac:dyDescent="0.3">
      <c r="A843" s="5" t="s">
        <v>18</v>
      </c>
      <c r="B843" s="4">
        <v>2012</v>
      </c>
      <c r="C843" s="5" t="s">
        <v>705</v>
      </c>
      <c r="D843" s="5" t="str">
        <f>PROPER(TRIM(Table2[[#This Row],[Season]]))</f>
        <v>Whole Year</v>
      </c>
      <c r="E843" s="5" t="str">
        <f>IF(Table2[[#This Row],[Season]]="",_xlfn.XLOOKUP(Table2[[#This Row],[State]],'pivot tables'!$F$3:$F$33,'pivot tables'!$G$3:$G$33),Table2[[#This Row],[Season]])</f>
        <v>Whole Year</v>
      </c>
      <c r="F843" s="5" t="s">
        <v>80</v>
      </c>
      <c r="G843" s="16">
        <v>348379</v>
      </c>
      <c r="H843" s="16">
        <f>IF(Table2[[#This Row],[Area(hectare)]]="",IFERROR(Table2[[#This Row],[Production(Tones)]]/Table2[[#This Row],[Yield blanks]],""),Table2[[#This Row],[Area(hectare)]])</f>
        <v>348379</v>
      </c>
      <c r="I843" s="16">
        <v>34014097</v>
      </c>
      <c r="J843" s="16">
        <f>IF(Table2[[#This Row],[Production(Tones)]]="",Table2[[#This Row],[Area Blanks]]*Table2[[#This Row],[Yield]],Table2[[#This Row],[Production(Tones)]])</f>
        <v>34014097</v>
      </c>
      <c r="K843" s="13">
        <v>706.8</v>
      </c>
      <c r="L843" s="13">
        <f>IF(Table2[[#This Row],[Annual_Rainfall(mm)]]="",_xlfn.XLOOKUP(Table2[[#This Row],[State]],'pivot tables'!$J$3:$J$32,'pivot tables'!$K$3:$K$32),Table2[[#This Row],[Annual_Rainfall(mm)]])</f>
        <v>706.8</v>
      </c>
      <c r="M843" s="13" t="str">
        <f>Table2[[#This Row],[Crop]]&amp;Table2[[#This Row],[State]]</f>
        <v>SugarcaneTamil Nadu</v>
      </c>
      <c r="N843" s="13">
        <v>52535553.200000003</v>
      </c>
      <c r="O843" s="13">
        <f>IF(Table2[[#This Row],[Fertilizer(kg)]]="",_xlfn.XLOOKUP(Table2[[#This Row],[crop&amp;state]],'pivot tables'!$O$3:$O$151,'pivot tables'!$P$3:$P$151),Table2[[#This Row],[Fertilizer(kg)]])</f>
        <v>52535553.200000003</v>
      </c>
      <c r="P843" s="13">
        <v>107997.49</v>
      </c>
      <c r="Q843" s="13">
        <f>IF(Table2[[#This Row],[Pesticide(kg)]]="",_xlfn.XLOOKUP(Table2[[#This Row],[crop&amp;state]],'pivot tables'!$O$3:$O$151,'pivot tables'!$Q$3:$Q$151),Table2[[#This Row],[Pesticide(kg)]])</f>
        <v>107997.49</v>
      </c>
      <c r="R843" s="13">
        <v>93.543999999999997</v>
      </c>
      <c r="S843" s="13">
        <f>IF(Table2[[#This Row],[Yield]]="",IFERROR(Table2[[#This Row],[Production(Tones)]]/Table2[[#This Row],[Area(hectare)]],""),Table2[[#This Row],[Yield]])</f>
        <v>93.543999999999997</v>
      </c>
      <c r="T843" s="13">
        <v>27.623000000000001</v>
      </c>
      <c r="U843" s="13">
        <f>IF(Table2[[#This Row],[Avg_Temperature(°C)]]="",IFERROR((Table2[[#This Row],[Max_Temperature(°C)]]+Table2[[#This Row],[Min_Temperature(°C)]])/2,""),Table2[[#This Row],[Avg_Temperature(°C)]])</f>
        <v>27.623000000000001</v>
      </c>
      <c r="V843" s="13">
        <v>37.825000000000003</v>
      </c>
      <c r="W843" s="13">
        <f>IF(Table2[[#This Row],[Max_Temperature(°C)]]="",_xlfn.XLOOKUP(Table2[[#This Row],[State]],'pivot tables'!$T$2:$T$33,'pivot tables'!$V$2:$V$33),Table2[[#This Row],[Max_Temperature(°C)]])</f>
        <v>37.825000000000003</v>
      </c>
      <c r="X843" s="13">
        <v>19.835000000000001</v>
      </c>
      <c r="Y843" s="31">
        <f>IF(Table2[[#This Row],[Min_Temperature(°C)]]="",_xlfn.XLOOKUP(Table2[[#This Row],[State]],'pivot tables'!$T$2:$T$33,'pivot tables'!$W$2:$W$33),Table2[[#This Row],[Min_Temperature(°C)]])</f>
        <v>19.835000000000001</v>
      </c>
    </row>
    <row r="844" spans="1:25" x14ac:dyDescent="0.3">
      <c r="A844" s="5" t="s">
        <v>31</v>
      </c>
      <c r="B844" s="4">
        <v>2012</v>
      </c>
      <c r="C844" s="5" t="s">
        <v>49</v>
      </c>
      <c r="D844" s="5" t="str">
        <f>PROPER(TRIM(Table2[[#This Row],[Season]]))</f>
        <v>Kharif</v>
      </c>
      <c r="E844" s="5" t="str">
        <f>IF(Table2[[#This Row],[Season]]="",_xlfn.XLOOKUP(Table2[[#This Row],[State]],'pivot tables'!$F$3:$F$33,'pivot tables'!$G$3:$G$33),Table2[[#This Row],[Season]])</f>
        <v>Kharif</v>
      </c>
      <c r="F844" s="5" t="s">
        <v>80</v>
      </c>
      <c r="G844" s="16">
        <v>10782</v>
      </c>
      <c r="H844" s="16">
        <f>IF(Table2[[#This Row],[Area(hectare)]]="",IFERROR(Table2[[#This Row],[Production(Tones)]]/Table2[[#This Row],[Yield blanks]],""),Table2[[#This Row],[Area(hectare)]])</f>
        <v>10782</v>
      </c>
      <c r="I844" s="16">
        <v>11374</v>
      </c>
      <c r="J844" s="16">
        <f>IF(Table2[[#This Row],[Production(Tones)]]="",Table2[[#This Row],[Area Blanks]]*Table2[[#This Row],[Yield]],Table2[[#This Row],[Production(Tones)]])</f>
        <v>11374</v>
      </c>
      <c r="K844" s="13">
        <v>706.8</v>
      </c>
      <c r="L844" s="13">
        <f>IF(Table2[[#This Row],[Annual_Rainfall(mm)]]="",_xlfn.XLOOKUP(Table2[[#This Row],[State]],'pivot tables'!$J$3:$J$32,'pivot tables'!$K$3:$K$32),Table2[[#This Row],[Annual_Rainfall(mm)]])</f>
        <v>706.8</v>
      </c>
      <c r="M844" s="13" t="str">
        <f>Table2[[#This Row],[Crop]]&amp;Table2[[#This Row],[State]]</f>
        <v>SunflowerTamil Nadu</v>
      </c>
      <c r="N844" s="13">
        <v>1625925.6</v>
      </c>
      <c r="O844" s="13">
        <f>IF(Table2[[#This Row],[Fertilizer(kg)]]="",_xlfn.XLOOKUP(Table2[[#This Row],[crop&amp;state]],'pivot tables'!$O$3:$O$151,'pivot tables'!$P$3:$P$151),Table2[[#This Row],[Fertilizer(kg)]])</f>
        <v>1625925.6</v>
      </c>
      <c r="P844" s="13">
        <v>3342.42</v>
      </c>
      <c r="Q844" s="13">
        <f>IF(Table2[[#This Row],[Pesticide(kg)]]="",_xlfn.XLOOKUP(Table2[[#This Row],[crop&amp;state]],'pivot tables'!$O$3:$O$151,'pivot tables'!$Q$3:$Q$151),Table2[[#This Row],[Pesticide(kg)]])</f>
        <v>3342.42</v>
      </c>
      <c r="R844" s="13">
        <v>1.1359999999999999</v>
      </c>
      <c r="S844" s="13">
        <f>IF(Table2[[#This Row],[Yield]]="",IFERROR(Table2[[#This Row],[Production(Tones)]]/Table2[[#This Row],[Area(hectare)]],""),Table2[[#This Row],[Yield]])</f>
        <v>1.1359999999999999</v>
      </c>
      <c r="T844" s="13">
        <v>27.623000000000001</v>
      </c>
      <c r="U844" s="13">
        <f>IF(Table2[[#This Row],[Avg_Temperature(°C)]]="",IFERROR((Table2[[#This Row],[Max_Temperature(°C)]]+Table2[[#This Row],[Min_Temperature(°C)]])/2,""),Table2[[#This Row],[Avg_Temperature(°C)]])</f>
        <v>27.623000000000001</v>
      </c>
      <c r="V844" s="13">
        <v>37.825000000000003</v>
      </c>
      <c r="W844" s="13">
        <f>IF(Table2[[#This Row],[Max_Temperature(°C)]]="",_xlfn.XLOOKUP(Table2[[#This Row],[State]],'pivot tables'!$T$2:$T$33,'pivot tables'!$V$2:$V$33),Table2[[#This Row],[Max_Temperature(°C)]])</f>
        <v>37.825000000000003</v>
      </c>
      <c r="X844" s="13">
        <v>19.835000000000001</v>
      </c>
      <c r="Y844" s="31">
        <f>IF(Table2[[#This Row],[Min_Temperature(°C)]]="",_xlfn.XLOOKUP(Table2[[#This Row],[State]],'pivot tables'!$T$2:$T$33,'pivot tables'!$W$2:$W$33),Table2[[#This Row],[Min_Temperature(°C)]])</f>
        <v>19.835000000000001</v>
      </c>
    </row>
    <row r="845" spans="1:25" x14ac:dyDescent="0.3">
      <c r="A845" s="5" t="s">
        <v>32</v>
      </c>
      <c r="B845" s="4">
        <v>2012</v>
      </c>
      <c r="C845" s="5" t="s">
        <v>49</v>
      </c>
      <c r="D845" s="5" t="str">
        <f>PROPER(TRIM(Table2[[#This Row],[Season]]))</f>
        <v>Kharif</v>
      </c>
      <c r="E845" s="5" t="str">
        <f>IF(Table2[[#This Row],[Season]]="",_xlfn.XLOOKUP(Table2[[#This Row],[State]],'pivot tables'!$F$3:$F$33,'pivot tables'!$G$3:$G$33),Table2[[#This Row],[Season]])</f>
        <v>Kharif</v>
      </c>
      <c r="F845" s="5" t="s">
        <v>80</v>
      </c>
      <c r="G845" s="16">
        <v>208625</v>
      </c>
      <c r="H845" s="16">
        <f>IF(Table2[[#This Row],[Area(hectare)]]="",IFERROR(Table2[[#This Row],[Production(Tones)]]/Table2[[#This Row],[Yield blanks]],""),Table2[[#This Row],[Area(hectare)]])</f>
        <v>208625</v>
      </c>
      <c r="I845" s="16">
        <v>88706</v>
      </c>
      <c r="J845" s="16">
        <f>IF(Table2[[#This Row],[Production(Tones)]]="",Table2[[#This Row],[Area Blanks]]*Table2[[#This Row],[Yield]],Table2[[#This Row],[Production(Tones)]])</f>
        <v>88706</v>
      </c>
      <c r="K845" s="13">
        <v>706.8</v>
      </c>
      <c r="L845" s="13">
        <f>IF(Table2[[#This Row],[Annual_Rainfall(mm)]]="",_xlfn.XLOOKUP(Table2[[#This Row],[State]],'pivot tables'!$J$3:$J$32,'pivot tables'!$K$3:$K$32),Table2[[#This Row],[Annual_Rainfall(mm)]])</f>
        <v>706.8</v>
      </c>
      <c r="M845" s="13" t="str">
        <f>Table2[[#This Row],[Crop]]&amp;Table2[[#This Row],[State]]</f>
        <v>UradTamil Nadu</v>
      </c>
      <c r="N845" s="13">
        <v>31460650</v>
      </c>
      <c r="O845" s="13">
        <f>IF(Table2[[#This Row],[Fertilizer(kg)]]="",_xlfn.XLOOKUP(Table2[[#This Row],[crop&amp;state]],'pivot tables'!$O$3:$O$151,'pivot tables'!$P$3:$P$151),Table2[[#This Row],[Fertilizer(kg)]])</f>
        <v>31460650</v>
      </c>
      <c r="P845" s="13">
        <v>64673.75</v>
      </c>
      <c r="Q845" s="13">
        <f>IF(Table2[[#This Row],[Pesticide(kg)]]="",_xlfn.XLOOKUP(Table2[[#This Row],[crop&amp;state]],'pivot tables'!$O$3:$O$151,'pivot tables'!$Q$3:$Q$151),Table2[[#This Row],[Pesticide(kg)]])</f>
        <v>64673.75</v>
      </c>
      <c r="R845" s="13">
        <v>0.47499999999999998</v>
      </c>
      <c r="S845" s="13">
        <f>IF(Table2[[#This Row],[Yield]]="",IFERROR(Table2[[#This Row],[Production(Tones)]]/Table2[[#This Row],[Area(hectare)]],""),Table2[[#This Row],[Yield]])</f>
        <v>0.47499999999999998</v>
      </c>
      <c r="T845" s="13">
        <v>27.623000000000001</v>
      </c>
      <c r="U845" s="13">
        <f>IF(Table2[[#This Row],[Avg_Temperature(°C)]]="",IFERROR((Table2[[#This Row],[Max_Temperature(°C)]]+Table2[[#This Row],[Min_Temperature(°C)]])/2,""),Table2[[#This Row],[Avg_Temperature(°C)]])</f>
        <v>27.623000000000001</v>
      </c>
      <c r="V845" s="13">
        <v>37.825000000000003</v>
      </c>
      <c r="W845" s="13">
        <f>IF(Table2[[#This Row],[Max_Temperature(°C)]]="",_xlfn.XLOOKUP(Table2[[#This Row],[State]],'pivot tables'!$T$2:$T$33,'pivot tables'!$V$2:$V$33),Table2[[#This Row],[Max_Temperature(°C)]])</f>
        <v>37.825000000000003</v>
      </c>
      <c r="X845" s="13">
        <v>19.835000000000001</v>
      </c>
      <c r="Y845" s="31">
        <f>IF(Table2[[#This Row],[Min_Temperature(°C)]]="",_xlfn.XLOOKUP(Table2[[#This Row],[State]],'pivot tables'!$T$2:$T$33,'pivot tables'!$W$2:$W$33),Table2[[#This Row],[Min_Temperature(°C)]])</f>
        <v>19.835000000000001</v>
      </c>
    </row>
    <row r="846" spans="1:25" x14ac:dyDescent="0.3">
      <c r="A846" s="5" t="s">
        <v>13</v>
      </c>
      <c r="B846" s="4">
        <v>2012</v>
      </c>
      <c r="C846" s="5" t="s">
        <v>49</v>
      </c>
      <c r="D846" s="5" t="str">
        <f>PROPER(TRIM(Table2[[#This Row],[Season]]))</f>
        <v>Kharif</v>
      </c>
      <c r="E846" s="5" t="str">
        <f>IF(Table2[[#This Row],[Season]]="",_xlfn.XLOOKUP(Table2[[#This Row],[State]],'pivot tables'!$F$3:$F$33,'pivot tables'!$G$3:$G$33),Table2[[#This Row],[Season]])</f>
        <v>Kharif</v>
      </c>
      <c r="F846" s="5" t="s">
        <v>264</v>
      </c>
      <c r="G846" s="16">
        <v>254743</v>
      </c>
      <c r="H846" s="16">
        <f>IF(Table2[[#This Row],[Area(hectare)]]="",IFERROR(Table2[[#This Row],[Production(Tones)]]/Table2[[#This Row],[Yield blanks]],""),Table2[[#This Row],[Area(hectare)]])</f>
        <v>254743</v>
      </c>
      <c r="I846" s="16">
        <v>713222</v>
      </c>
      <c r="J846" s="16">
        <f>IF(Table2[[#This Row],[Production(Tones)]]="",Table2[[#This Row],[Area Blanks]]*Table2[[#This Row],[Yield]],Table2[[#This Row],[Production(Tones)]])</f>
        <v>713222</v>
      </c>
      <c r="K846" s="13">
        <v>1882.2</v>
      </c>
      <c r="L846" s="13">
        <f>IF(Table2[[#This Row],[Annual_Rainfall(mm)]]="",_xlfn.XLOOKUP(Table2[[#This Row],[State]],'pivot tables'!$J$3:$J$32,'pivot tables'!$K$3:$K$32),Table2[[#This Row],[Annual_Rainfall(mm)]])</f>
        <v>1882.2</v>
      </c>
      <c r="M846" s="13" t="str">
        <f>Table2[[#This Row],[Crop]]&amp;Table2[[#This Row],[State]]</f>
        <v>RiceTripura</v>
      </c>
      <c r="N846" s="13"/>
      <c r="O846" s="13">
        <f>IF(Table2[[#This Row],[Fertilizer(kg)]]="",_xlfn.XLOOKUP(Table2[[#This Row],[crop&amp;state]],'pivot tables'!$O$3:$O$151,'pivot tables'!$P$3:$P$151),Table2[[#This Row],[Fertilizer(kg)]])</f>
        <v>17359456.72045454</v>
      </c>
      <c r="P846" s="13">
        <v>78970.33</v>
      </c>
      <c r="Q846" s="13">
        <f>IF(Table2[[#This Row],[Pesticide(kg)]]="",_xlfn.XLOOKUP(Table2[[#This Row],[crop&amp;state]],'pivot tables'!$O$3:$O$151,'pivot tables'!$Q$3:$Q$151),Table2[[#This Row],[Pesticide(kg)]])</f>
        <v>78970.33</v>
      </c>
      <c r="R846" s="13">
        <v>2.78</v>
      </c>
      <c r="S846" s="13">
        <f>IF(Table2[[#This Row],[Yield]]="",IFERROR(Table2[[#This Row],[Production(Tones)]]/Table2[[#This Row],[Area(hectare)]],""),Table2[[#This Row],[Yield]])</f>
        <v>2.78</v>
      </c>
      <c r="T846" s="13">
        <v>24.584</v>
      </c>
      <c r="U846" s="13">
        <f>IF(Table2[[#This Row],[Avg_Temperature(°C)]]="",IFERROR((Table2[[#This Row],[Max_Temperature(°C)]]+Table2[[#This Row],[Min_Temperature(°C)]])/2,""),Table2[[#This Row],[Avg_Temperature(°C)]])</f>
        <v>24.584</v>
      </c>
      <c r="V846" s="13">
        <v>33.228999999999999</v>
      </c>
      <c r="W846" s="13">
        <f>IF(Table2[[#This Row],[Max_Temperature(°C)]]="",_xlfn.XLOOKUP(Table2[[#This Row],[State]],'pivot tables'!$T$2:$T$33,'pivot tables'!$V$2:$V$33),Table2[[#This Row],[Max_Temperature(°C)]])</f>
        <v>33.228999999999999</v>
      </c>
      <c r="X846" s="13">
        <v>16.614000000000001</v>
      </c>
      <c r="Y846" s="31">
        <f>IF(Table2[[#This Row],[Min_Temperature(°C)]]="",_xlfn.XLOOKUP(Table2[[#This Row],[State]],'pivot tables'!$T$2:$T$33,'pivot tables'!$W$2:$W$33),Table2[[#This Row],[Min_Temperature(°C)]])</f>
        <v>16.614000000000001</v>
      </c>
    </row>
    <row r="847" spans="1:25" x14ac:dyDescent="0.3">
      <c r="A847" s="5" t="s">
        <v>18</v>
      </c>
      <c r="B847" s="4">
        <v>2012</v>
      </c>
      <c r="C847" s="5" t="s">
        <v>705</v>
      </c>
      <c r="D847" s="5" t="str">
        <f>PROPER(TRIM(Table2[[#This Row],[Season]]))</f>
        <v>Whole Year</v>
      </c>
      <c r="E847" s="5" t="str">
        <f>IF(Table2[[#This Row],[Season]]="",_xlfn.XLOOKUP(Table2[[#This Row],[State]],'pivot tables'!$F$3:$F$33,'pivot tables'!$G$3:$G$33),Table2[[#This Row],[Season]])</f>
        <v>Whole Year</v>
      </c>
      <c r="F847" s="5" t="s">
        <v>264</v>
      </c>
      <c r="G847" s="16">
        <v>900</v>
      </c>
      <c r="H847" s="16">
        <f>IF(Table2[[#This Row],[Area(hectare)]]="",IFERROR(Table2[[#This Row],[Production(Tones)]]/Table2[[#This Row],[Yield blanks]],""),Table2[[#This Row],[Area(hectare)]])</f>
        <v>900</v>
      </c>
      <c r="I847" s="16">
        <v>45437</v>
      </c>
      <c r="J847" s="16">
        <f>IF(Table2[[#This Row],[Production(Tones)]]="",Table2[[#This Row],[Area Blanks]]*Table2[[#This Row],[Yield]],Table2[[#This Row],[Production(Tones)]])</f>
        <v>45437</v>
      </c>
      <c r="K847" s="13">
        <v>1882.2</v>
      </c>
      <c r="L847" s="13">
        <f>IF(Table2[[#This Row],[Annual_Rainfall(mm)]]="",_xlfn.XLOOKUP(Table2[[#This Row],[State]],'pivot tables'!$J$3:$J$32,'pivot tables'!$K$3:$K$32),Table2[[#This Row],[Annual_Rainfall(mm)]])</f>
        <v>1882.2</v>
      </c>
      <c r="M847" s="13" t="str">
        <f>Table2[[#This Row],[Crop]]&amp;Table2[[#This Row],[State]]</f>
        <v>SugarcaneTripura</v>
      </c>
      <c r="N847" s="13">
        <v>135720</v>
      </c>
      <c r="O847" s="13">
        <f>IF(Table2[[#This Row],[Fertilizer(kg)]]="",_xlfn.XLOOKUP(Table2[[#This Row],[crop&amp;state]],'pivot tables'!$O$3:$O$151,'pivot tables'!$P$3:$P$151),Table2[[#This Row],[Fertilizer(kg)]])</f>
        <v>135720</v>
      </c>
      <c r="P847" s="13">
        <v>279</v>
      </c>
      <c r="Q847" s="13">
        <f>IF(Table2[[#This Row],[Pesticide(kg)]]="",_xlfn.XLOOKUP(Table2[[#This Row],[crop&amp;state]],'pivot tables'!$O$3:$O$151,'pivot tables'!$Q$3:$Q$151),Table2[[#This Row],[Pesticide(kg)]])</f>
        <v>279</v>
      </c>
      <c r="R847" s="13">
        <v>51.429000000000002</v>
      </c>
      <c r="S847" s="13">
        <f>IF(Table2[[#This Row],[Yield]]="",IFERROR(Table2[[#This Row],[Production(Tones)]]/Table2[[#This Row],[Area(hectare)]],""),Table2[[#This Row],[Yield]])</f>
        <v>51.429000000000002</v>
      </c>
      <c r="T847" s="13">
        <v>24.584</v>
      </c>
      <c r="U847" s="13">
        <f>IF(Table2[[#This Row],[Avg_Temperature(°C)]]="",IFERROR((Table2[[#This Row],[Max_Temperature(°C)]]+Table2[[#This Row],[Min_Temperature(°C)]])/2,""),Table2[[#This Row],[Avg_Temperature(°C)]])</f>
        <v>24.584</v>
      </c>
      <c r="V847" s="13">
        <v>33.228999999999999</v>
      </c>
      <c r="W847" s="13">
        <f>IF(Table2[[#This Row],[Max_Temperature(°C)]]="",_xlfn.XLOOKUP(Table2[[#This Row],[State]],'pivot tables'!$T$2:$T$33,'pivot tables'!$V$2:$V$33),Table2[[#This Row],[Max_Temperature(°C)]])</f>
        <v>33.228999999999999</v>
      </c>
      <c r="X847" s="13">
        <v>16.614000000000001</v>
      </c>
      <c r="Y847" s="31">
        <f>IF(Table2[[#This Row],[Min_Temperature(°C)]]="",_xlfn.XLOOKUP(Table2[[#This Row],[State]],'pivot tables'!$T$2:$T$33,'pivot tables'!$W$2:$W$33),Table2[[#This Row],[Min_Temperature(°C)]])</f>
        <v>16.614000000000001</v>
      </c>
    </row>
    <row r="848" spans="1:25" x14ac:dyDescent="0.3">
      <c r="A848" s="5" t="s">
        <v>32</v>
      </c>
      <c r="B848" s="4">
        <v>2012</v>
      </c>
      <c r="C848" s="5" t="s">
        <v>49</v>
      </c>
      <c r="D848" s="5" t="str">
        <f>PROPER(TRIM(Table2[[#This Row],[Season]]))</f>
        <v>Kharif</v>
      </c>
      <c r="E848" s="5" t="str">
        <f>IF(Table2[[#This Row],[Season]]="",_xlfn.XLOOKUP(Table2[[#This Row],[State]],'pivot tables'!$F$3:$F$33,'pivot tables'!$G$3:$G$33),Table2[[#This Row],[Season]])</f>
        <v>Kharif</v>
      </c>
      <c r="F848" s="5" t="s">
        <v>264</v>
      </c>
      <c r="G848" s="16">
        <v>827</v>
      </c>
      <c r="H848" s="16">
        <f>IF(Table2[[#This Row],[Area(hectare)]]="",IFERROR(Table2[[#This Row],[Production(Tones)]]/Table2[[#This Row],[Yield blanks]],""),Table2[[#This Row],[Area(hectare)]])</f>
        <v>827</v>
      </c>
      <c r="I848" s="16">
        <v>512</v>
      </c>
      <c r="J848" s="16">
        <f>IF(Table2[[#This Row],[Production(Tones)]]="",Table2[[#This Row],[Area Blanks]]*Table2[[#This Row],[Yield]],Table2[[#This Row],[Production(Tones)]])</f>
        <v>512</v>
      </c>
      <c r="K848" s="13">
        <v>1882.2</v>
      </c>
      <c r="L848" s="13">
        <f>IF(Table2[[#This Row],[Annual_Rainfall(mm)]]="",_xlfn.XLOOKUP(Table2[[#This Row],[State]],'pivot tables'!$J$3:$J$32,'pivot tables'!$K$3:$K$32),Table2[[#This Row],[Annual_Rainfall(mm)]])</f>
        <v>1882.2</v>
      </c>
      <c r="M848" s="13" t="str">
        <f>Table2[[#This Row],[Crop]]&amp;Table2[[#This Row],[State]]</f>
        <v>UradTripura</v>
      </c>
      <c r="N848" s="13">
        <v>124711.6</v>
      </c>
      <c r="O848" s="13">
        <f>IF(Table2[[#This Row],[Fertilizer(kg)]]="",_xlfn.XLOOKUP(Table2[[#This Row],[crop&amp;state]],'pivot tables'!$O$3:$O$151,'pivot tables'!$P$3:$P$151),Table2[[#This Row],[Fertilizer(kg)]])</f>
        <v>124711.6</v>
      </c>
      <c r="P848" s="13">
        <v>256.37</v>
      </c>
      <c r="Q848" s="13">
        <f>IF(Table2[[#This Row],[Pesticide(kg)]]="",_xlfn.XLOOKUP(Table2[[#This Row],[crop&amp;state]],'pivot tables'!$O$3:$O$151,'pivot tables'!$Q$3:$Q$151),Table2[[#This Row],[Pesticide(kg)]])</f>
        <v>256.37</v>
      </c>
      <c r="R848" s="13">
        <v>0.57499999999999996</v>
      </c>
      <c r="S848" s="13">
        <f>IF(Table2[[#This Row],[Yield]]="",IFERROR(Table2[[#This Row],[Production(Tones)]]/Table2[[#This Row],[Area(hectare)]],""),Table2[[#This Row],[Yield]])</f>
        <v>0.57499999999999996</v>
      </c>
      <c r="T848" s="13">
        <v>24.584</v>
      </c>
      <c r="U848" s="13">
        <f>IF(Table2[[#This Row],[Avg_Temperature(°C)]]="",IFERROR((Table2[[#This Row],[Max_Temperature(°C)]]+Table2[[#This Row],[Min_Temperature(°C)]])/2,""),Table2[[#This Row],[Avg_Temperature(°C)]])</f>
        <v>24.584</v>
      </c>
      <c r="V848" s="13">
        <v>33.228999999999999</v>
      </c>
      <c r="W848" s="13">
        <f>IF(Table2[[#This Row],[Max_Temperature(°C)]]="",_xlfn.XLOOKUP(Table2[[#This Row],[State]],'pivot tables'!$T$2:$T$33,'pivot tables'!$V$2:$V$33),Table2[[#This Row],[Max_Temperature(°C)]])</f>
        <v>33.228999999999999</v>
      </c>
      <c r="X848" s="13">
        <v>16.614000000000001</v>
      </c>
      <c r="Y848" s="31">
        <f>IF(Table2[[#This Row],[Min_Temperature(°C)]]="",_xlfn.XLOOKUP(Table2[[#This Row],[State]],'pivot tables'!$T$2:$T$33,'pivot tables'!$W$2:$W$33),Table2[[#This Row],[Min_Temperature(°C)]])</f>
        <v>16.614000000000001</v>
      </c>
    </row>
    <row r="849" spans="1:25" x14ac:dyDescent="0.3">
      <c r="A849" s="5" t="s">
        <v>32</v>
      </c>
      <c r="B849" s="4">
        <v>2012</v>
      </c>
      <c r="C849" s="5" t="s">
        <v>27</v>
      </c>
      <c r="D849" s="5" t="str">
        <f>PROPER(TRIM(Table2[[#This Row],[Season]]))</f>
        <v>Rabi</v>
      </c>
      <c r="E849" s="5" t="str">
        <f>IF(Table2[[#This Row],[Season]]="",_xlfn.XLOOKUP(Table2[[#This Row],[State]],'pivot tables'!$F$3:$F$33,'pivot tables'!$G$3:$G$33),Table2[[#This Row],[Season]])</f>
        <v>Rabi</v>
      </c>
      <c r="F849" s="5" t="s">
        <v>264</v>
      </c>
      <c r="G849" s="16">
        <v>554</v>
      </c>
      <c r="H849" s="16">
        <f>IF(Table2[[#This Row],[Area(hectare)]]="",IFERROR(Table2[[#This Row],[Production(Tones)]]/Table2[[#This Row],[Yield blanks]],""),Table2[[#This Row],[Area(hectare)]])</f>
        <v>554</v>
      </c>
      <c r="I849" s="16">
        <v>371</v>
      </c>
      <c r="J849" s="16">
        <f>IF(Table2[[#This Row],[Production(Tones)]]="",Table2[[#This Row],[Area Blanks]]*Table2[[#This Row],[Yield]],Table2[[#This Row],[Production(Tones)]])</f>
        <v>371</v>
      </c>
      <c r="K849" s="13">
        <v>1882.2</v>
      </c>
      <c r="L849" s="13">
        <f>IF(Table2[[#This Row],[Annual_Rainfall(mm)]]="",_xlfn.XLOOKUP(Table2[[#This Row],[State]],'pivot tables'!$J$3:$J$32,'pivot tables'!$K$3:$K$32),Table2[[#This Row],[Annual_Rainfall(mm)]])</f>
        <v>1882.2</v>
      </c>
      <c r="M849" s="13" t="str">
        <f>Table2[[#This Row],[Crop]]&amp;Table2[[#This Row],[State]]</f>
        <v>UradTripura</v>
      </c>
      <c r="N849" s="13">
        <v>83543.199999999997</v>
      </c>
      <c r="O849" s="13">
        <f>IF(Table2[[#This Row],[Fertilizer(kg)]]="",_xlfn.XLOOKUP(Table2[[#This Row],[crop&amp;state]],'pivot tables'!$O$3:$O$151,'pivot tables'!$P$3:$P$151),Table2[[#This Row],[Fertilizer(kg)]])</f>
        <v>83543.199999999997</v>
      </c>
      <c r="P849" s="13">
        <v>171.74</v>
      </c>
      <c r="Q849" s="13">
        <f>IF(Table2[[#This Row],[Pesticide(kg)]]="",_xlfn.XLOOKUP(Table2[[#This Row],[crop&amp;state]],'pivot tables'!$O$3:$O$151,'pivot tables'!$Q$3:$Q$151),Table2[[#This Row],[Pesticide(kg)]])</f>
        <v>171.74</v>
      </c>
      <c r="R849" s="13">
        <v>0.64</v>
      </c>
      <c r="S849" s="13">
        <f>IF(Table2[[#This Row],[Yield]]="",IFERROR(Table2[[#This Row],[Production(Tones)]]/Table2[[#This Row],[Area(hectare)]],""),Table2[[#This Row],[Yield]])</f>
        <v>0.64</v>
      </c>
      <c r="T849" s="13">
        <v>24.584</v>
      </c>
      <c r="U849" s="13">
        <f>IF(Table2[[#This Row],[Avg_Temperature(°C)]]="",IFERROR((Table2[[#This Row],[Max_Temperature(°C)]]+Table2[[#This Row],[Min_Temperature(°C)]])/2,""),Table2[[#This Row],[Avg_Temperature(°C)]])</f>
        <v>24.584</v>
      </c>
      <c r="V849" s="13">
        <v>33.228999999999999</v>
      </c>
      <c r="W849" s="13">
        <f>IF(Table2[[#This Row],[Max_Temperature(°C)]]="",_xlfn.XLOOKUP(Table2[[#This Row],[State]],'pivot tables'!$T$2:$T$33,'pivot tables'!$V$2:$V$33),Table2[[#This Row],[Max_Temperature(°C)]])</f>
        <v>33.228999999999999</v>
      </c>
      <c r="X849" s="13">
        <v>16.614000000000001</v>
      </c>
      <c r="Y849" s="31">
        <f>IF(Table2[[#This Row],[Min_Temperature(°C)]]="",_xlfn.XLOOKUP(Table2[[#This Row],[State]],'pivot tables'!$T$2:$T$33,'pivot tables'!$W$2:$W$33),Table2[[#This Row],[Min_Temperature(°C)]])</f>
        <v>16.614000000000001</v>
      </c>
    </row>
    <row r="850" spans="1:25" x14ac:dyDescent="0.3">
      <c r="A850" s="5" t="s">
        <v>20</v>
      </c>
      <c r="B850" s="4">
        <v>2012</v>
      </c>
      <c r="C850" s="5" t="s">
        <v>27</v>
      </c>
      <c r="D850" s="5" t="str">
        <f>PROPER(TRIM(Table2[[#This Row],[Season]]))</f>
        <v>Rabi</v>
      </c>
      <c r="E850" s="5" t="str">
        <f>IF(Table2[[#This Row],[Season]]="",_xlfn.XLOOKUP(Table2[[#This Row],[State]],'pivot tables'!$F$3:$F$33,'pivot tables'!$G$3:$G$33),Table2[[#This Row],[Season]])</f>
        <v>Rabi</v>
      </c>
      <c r="F850" s="5" t="s">
        <v>264</v>
      </c>
      <c r="G850" s="16">
        <v>334</v>
      </c>
      <c r="H850" s="16">
        <f>IF(Table2[[#This Row],[Area(hectare)]]="",IFERROR(Table2[[#This Row],[Production(Tones)]]/Table2[[#This Row],[Yield blanks]],""),Table2[[#This Row],[Area(hectare)]])</f>
        <v>334</v>
      </c>
      <c r="I850" s="16">
        <v>827</v>
      </c>
      <c r="J850" s="16">
        <f>IF(Table2[[#This Row],[Production(Tones)]]="",Table2[[#This Row],[Area Blanks]]*Table2[[#This Row],[Yield]],Table2[[#This Row],[Production(Tones)]])</f>
        <v>827</v>
      </c>
      <c r="K850" s="13">
        <v>1882.2</v>
      </c>
      <c r="L850" s="13">
        <f>IF(Table2[[#This Row],[Annual_Rainfall(mm)]]="",_xlfn.XLOOKUP(Table2[[#This Row],[State]],'pivot tables'!$J$3:$J$32,'pivot tables'!$K$3:$K$32),Table2[[#This Row],[Annual_Rainfall(mm)]])</f>
        <v>1882.2</v>
      </c>
      <c r="M850" s="13" t="str">
        <f>Table2[[#This Row],[Crop]]&amp;Table2[[#This Row],[State]]</f>
        <v>WheatTripura</v>
      </c>
      <c r="N850" s="13">
        <v>50367.199999999997</v>
      </c>
      <c r="O850" s="13">
        <f>IF(Table2[[#This Row],[Fertilizer(kg)]]="",_xlfn.XLOOKUP(Table2[[#This Row],[crop&amp;state]],'pivot tables'!$O$3:$O$151,'pivot tables'!$P$3:$P$151),Table2[[#This Row],[Fertilizer(kg)]])</f>
        <v>50367.199999999997</v>
      </c>
      <c r="P850" s="13">
        <v>103.54</v>
      </c>
      <c r="Q850" s="13">
        <f>IF(Table2[[#This Row],[Pesticide(kg)]]="",_xlfn.XLOOKUP(Table2[[#This Row],[crop&amp;state]],'pivot tables'!$O$3:$O$151,'pivot tables'!$Q$3:$Q$151),Table2[[#This Row],[Pesticide(kg)]])</f>
        <v>103.54</v>
      </c>
      <c r="R850" s="13">
        <v>2.4359999999999999</v>
      </c>
      <c r="S850" s="13">
        <f>IF(Table2[[#This Row],[Yield]]="",IFERROR(Table2[[#This Row],[Production(Tones)]]/Table2[[#This Row],[Area(hectare)]],""),Table2[[#This Row],[Yield]])</f>
        <v>2.4359999999999999</v>
      </c>
      <c r="T850" s="13">
        <v>24.584</v>
      </c>
      <c r="U850" s="13">
        <f>IF(Table2[[#This Row],[Avg_Temperature(°C)]]="",IFERROR((Table2[[#This Row],[Max_Temperature(°C)]]+Table2[[#This Row],[Min_Temperature(°C)]])/2,""),Table2[[#This Row],[Avg_Temperature(°C)]])</f>
        <v>24.584</v>
      </c>
      <c r="V850" s="13">
        <v>33.228999999999999</v>
      </c>
      <c r="W850" s="13">
        <f>IF(Table2[[#This Row],[Max_Temperature(°C)]]="",_xlfn.XLOOKUP(Table2[[#This Row],[State]],'pivot tables'!$T$2:$T$33,'pivot tables'!$V$2:$V$33),Table2[[#This Row],[Max_Temperature(°C)]])</f>
        <v>33.228999999999999</v>
      </c>
      <c r="X850" s="13">
        <v>16.614000000000001</v>
      </c>
      <c r="Y850" s="31">
        <f>IF(Table2[[#This Row],[Min_Temperature(°C)]]="",_xlfn.XLOOKUP(Table2[[#This Row],[State]],'pivot tables'!$T$2:$T$33,'pivot tables'!$W$2:$W$33),Table2[[#This Row],[Min_Temperature(°C)]])</f>
        <v>16.614000000000001</v>
      </c>
    </row>
    <row r="851" spans="1:25" x14ac:dyDescent="0.3">
      <c r="A851" s="5" t="s">
        <v>13</v>
      </c>
      <c r="B851" s="4">
        <v>2012</v>
      </c>
      <c r="C851" s="5" t="s">
        <v>49</v>
      </c>
      <c r="D851" s="5" t="str">
        <f>PROPER(TRIM(Table2[[#This Row],[Season]]))</f>
        <v>Kharif</v>
      </c>
      <c r="E851" s="5" t="str">
        <f>IF(Table2[[#This Row],[Season]]="",_xlfn.XLOOKUP(Table2[[#This Row],[State]],'pivot tables'!$F$3:$F$33,'pivot tables'!$G$3:$G$33),Table2[[#This Row],[Season]])</f>
        <v>Kharif</v>
      </c>
      <c r="F851" s="5" t="s">
        <v>253</v>
      </c>
      <c r="G851" s="16">
        <v>5837298</v>
      </c>
      <c r="H851" s="16">
        <f>IF(Table2[[#This Row],[Area(hectare)]]="",IFERROR(Table2[[#This Row],[Production(Tones)]]/Table2[[#This Row],[Yield blanks]],""),Table2[[#This Row],[Area(hectare)]])</f>
        <v>5837298</v>
      </c>
      <c r="I851" s="16">
        <v>14353736</v>
      </c>
      <c r="J851" s="16">
        <f>IF(Table2[[#This Row],[Production(Tones)]]="",Table2[[#This Row],[Area Blanks]]*Table2[[#This Row],[Yield]],Table2[[#This Row],[Production(Tones)]])</f>
        <v>14353736</v>
      </c>
      <c r="K851" s="13">
        <v>746.3</v>
      </c>
      <c r="L851" s="13">
        <f>IF(Table2[[#This Row],[Annual_Rainfall(mm)]]="",_xlfn.XLOOKUP(Table2[[#This Row],[State]],'pivot tables'!$J$3:$J$32,'pivot tables'!$K$3:$K$32),Table2[[#This Row],[Annual_Rainfall(mm)]])</f>
        <v>746.3</v>
      </c>
      <c r="M851" s="13" t="str">
        <f>Table2[[#This Row],[Crop]]&amp;Table2[[#This Row],[State]]</f>
        <v>RiceUttar Pradesh</v>
      </c>
      <c r="N851" s="13">
        <v>880264538.39999998</v>
      </c>
      <c r="O851" s="13">
        <f>IF(Table2[[#This Row],[Fertilizer(kg)]]="",_xlfn.XLOOKUP(Table2[[#This Row],[crop&amp;state]],'pivot tables'!$O$3:$O$151,'pivot tables'!$P$3:$P$151),Table2[[#This Row],[Fertilizer(kg)]])</f>
        <v>880264538.39999998</v>
      </c>
      <c r="P851" s="13">
        <v>1809562.38</v>
      </c>
      <c r="Q851" s="13">
        <f>IF(Table2[[#This Row],[Pesticide(kg)]]="",_xlfn.XLOOKUP(Table2[[#This Row],[crop&amp;state]],'pivot tables'!$O$3:$O$151,'pivot tables'!$Q$3:$Q$151),Table2[[#This Row],[Pesticide(kg)]])</f>
        <v>1809562.38</v>
      </c>
      <c r="R851" s="13">
        <v>2.4089999999999998</v>
      </c>
      <c r="S851" s="13">
        <f>IF(Table2[[#This Row],[Yield]]="",IFERROR(Table2[[#This Row],[Production(Tones)]]/Table2[[#This Row],[Area(hectare)]],""),Table2[[#This Row],[Yield]])</f>
        <v>2.4089999999999998</v>
      </c>
      <c r="T851" s="13">
        <v>25.27</v>
      </c>
      <c r="U851" s="13">
        <f>IF(Table2[[#This Row],[Avg_Temperature(°C)]]="",IFERROR((Table2[[#This Row],[Max_Temperature(°C)]]+Table2[[#This Row],[Min_Temperature(°C)]])/2,""),Table2[[#This Row],[Avg_Temperature(°C)]])</f>
        <v>25.27</v>
      </c>
      <c r="V851" s="13">
        <v>36.758000000000003</v>
      </c>
      <c r="W851" s="13">
        <f>IF(Table2[[#This Row],[Max_Temperature(°C)]]="",_xlfn.XLOOKUP(Table2[[#This Row],[State]],'pivot tables'!$T$2:$T$33,'pivot tables'!$V$2:$V$33),Table2[[#This Row],[Max_Temperature(°C)]])</f>
        <v>36.758000000000003</v>
      </c>
      <c r="X851" s="13">
        <v>14.444000000000001</v>
      </c>
      <c r="Y851" s="31">
        <f>IF(Table2[[#This Row],[Min_Temperature(°C)]]="",_xlfn.XLOOKUP(Table2[[#This Row],[State]],'pivot tables'!$T$2:$T$33,'pivot tables'!$W$2:$W$33),Table2[[#This Row],[Min_Temperature(°C)]])</f>
        <v>14.444000000000001</v>
      </c>
    </row>
    <row r="852" spans="1:25" x14ac:dyDescent="0.3">
      <c r="A852" s="5" t="s">
        <v>13</v>
      </c>
      <c r="B852" s="4">
        <v>2012</v>
      </c>
      <c r="C852" s="5" t="s">
        <v>120</v>
      </c>
      <c r="D852" s="5" t="str">
        <f>PROPER(TRIM(Table2[[#This Row],[Season]]))</f>
        <v>Summer</v>
      </c>
      <c r="E852" s="5" t="str">
        <f>IF(Table2[[#This Row],[Season]]="",_xlfn.XLOOKUP(Table2[[#This Row],[State]],'pivot tables'!$F$3:$F$33,'pivot tables'!$G$3:$G$33),Table2[[#This Row],[Season]])</f>
        <v>Summer</v>
      </c>
      <c r="F852" s="5" t="s">
        <v>253</v>
      </c>
      <c r="G852" s="16">
        <v>23984</v>
      </c>
      <c r="H852" s="16">
        <f>IF(Table2[[#This Row],[Area(hectare)]]="",IFERROR(Table2[[#This Row],[Production(Tones)]]/Table2[[#This Row],[Yield blanks]],""),Table2[[#This Row],[Area(hectare)]])</f>
        <v>23984</v>
      </c>
      <c r="I852" s="16">
        <v>62203</v>
      </c>
      <c r="J852" s="16">
        <f>IF(Table2[[#This Row],[Production(Tones)]]="",Table2[[#This Row],[Area Blanks]]*Table2[[#This Row],[Yield]],Table2[[#This Row],[Production(Tones)]])</f>
        <v>62203</v>
      </c>
      <c r="K852" s="13">
        <v>746.3</v>
      </c>
      <c r="L852" s="13">
        <f>IF(Table2[[#This Row],[Annual_Rainfall(mm)]]="",_xlfn.XLOOKUP(Table2[[#This Row],[State]],'pivot tables'!$J$3:$J$32,'pivot tables'!$K$3:$K$32),Table2[[#This Row],[Annual_Rainfall(mm)]])</f>
        <v>746.3</v>
      </c>
      <c r="M852" s="13" t="str">
        <f>Table2[[#This Row],[Crop]]&amp;Table2[[#This Row],[State]]</f>
        <v>RiceUttar Pradesh</v>
      </c>
      <c r="N852" s="13">
        <v>3616787.2</v>
      </c>
      <c r="O852" s="13">
        <f>IF(Table2[[#This Row],[Fertilizer(kg)]]="",_xlfn.XLOOKUP(Table2[[#This Row],[crop&amp;state]],'pivot tables'!$O$3:$O$151,'pivot tables'!$P$3:$P$151),Table2[[#This Row],[Fertilizer(kg)]])</f>
        <v>3616787.2</v>
      </c>
      <c r="P852" s="13">
        <v>7435.04</v>
      </c>
      <c r="Q852" s="13">
        <f>IF(Table2[[#This Row],[Pesticide(kg)]]="",_xlfn.XLOOKUP(Table2[[#This Row],[crop&amp;state]],'pivot tables'!$O$3:$O$151,'pivot tables'!$Q$3:$Q$151),Table2[[#This Row],[Pesticide(kg)]])</f>
        <v>7435.04</v>
      </c>
      <c r="R852" s="13">
        <v>2.4350000000000001</v>
      </c>
      <c r="S852" s="13">
        <f>IF(Table2[[#This Row],[Yield]]="",IFERROR(Table2[[#This Row],[Production(Tones)]]/Table2[[#This Row],[Area(hectare)]],""),Table2[[#This Row],[Yield]])</f>
        <v>2.4350000000000001</v>
      </c>
      <c r="T852" s="13">
        <v>25.27</v>
      </c>
      <c r="U852" s="13">
        <f>IF(Table2[[#This Row],[Avg_Temperature(°C)]]="",IFERROR((Table2[[#This Row],[Max_Temperature(°C)]]+Table2[[#This Row],[Min_Temperature(°C)]])/2,""),Table2[[#This Row],[Avg_Temperature(°C)]])</f>
        <v>25.27</v>
      </c>
      <c r="V852" s="13">
        <v>36.758000000000003</v>
      </c>
      <c r="W852" s="13">
        <f>IF(Table2[[#This Row],[Max_Temperature(°C)]]="",_xlfn.XLOOKUP(Table2[[#This Row],[State]],'pivot tables'!$T$2:$T$33,'pivot tables'!$V$2:$V$33),Table2[[#This Row],[Max_Temperature(°C)]])</f>
        <v>36.758000000000003</v>
      </c>
      <c r="X852" s="13">
        <v>14.444000000000001</v>
      </c>
      <c r="Y852" s="31">
        <f>IF(Table2[[#This Row],[Min_Temperature(°C)]]="",_xlfn.XLOOKUP(Table2[[#This Row],[State]],'pivot tables'!$T$2:$T$33,'pivot tables'!$W$2:$W$33),Table2[[#This Row],[Min_Temperature(°C)]])</f>
        <v>14.444000000000001</v>
      </c>
    </row>
    <row r="853" spans="1:25" x14ac:dyDescent="0.3">
      <c r="A853" s="5" t="s">
        <v>18</v>
      </c>
      <c r="B853" s="4">
        <v>2012</v>
      </c>
      <c r="C853" s="5" t="s">
        <v>49</v>
      </c>
      <c r="D853" s="5" t="str">
        <f>PROPER(TRIM(Table2[[#This Row],[Season]]))</f>
        <v>Kharif</v>
      </c>
      <c r="E853" s="5" t="str">
        <f>IF(Table2[[#This Row],[Season]]="",_xlfn.XLOOKUP(Table2[[#This Row],[State]],'pivot tables'!$F$3:$F$33,'pivot tables'!$G$3:$G$33),Table2[[#This Row],[Season]])</f>
        <v>Kharif</v>
      </c>
      <c r="F853" s="5" t="s">
        <v>253</v>
      </c>
      <c r="G853" s="16">
        <v>2211712</v>
      </c>
      <c r="H853" s="16">
        <f>IF(Table2[[#This Row],[Area(hectare)]]="",IFERROR(Table2[[#This Row],[Production(Tones)]]/Table2[[#This Row],[Yield blanks]],""),Table2[[#This Row],[Area(hectare)]])</f>
        <v>2211712</v>
      </c>
      <c r="I853" s="16">
        <v>137904315</v>
      </c>
      <c r="J853" s="16">
        <f>IF(Table2[[#This Row],[Production(Tones)]]="",Table2[[#This Row],[Area Blanks]]*Table2[[#This Row],[Yield]],Table2[[#This Row],[Production(Tones)]])</f>
        <v>137904315</v>
      </c>
      <c r="K853" s="13">
        <v>746.3</v>
      </c>
      <c r="L853" s="13">
        <f>IF(Table2[[#This Row],[Annual_Rainfall(mm)]]="",_xlfn.XLOOKUP(Table2[[#This Row],[State]],'pivot tables'!$J$3:$J$32,'pivot tables'!$K$3:$K$32),Table2[[#This Row],[Annual_Rainfall(mm)]])</f>
        <v>746.3</v>
      </c>
      <c r="M853" s="13" t="str">
        <f>Table2[[#This Row],[Crop]]&amp;Table2[[#This Row],[State]]</f>
        <v>SugarcaneUttar Pradesh</v>
      </c>
      <c r="N853" s="13"/>
      <c r="O853" s="13">
        <f>IF(Table2[[#This Row],[Fertilizer(kg)]]="",_xlfn.XLOOKUP(Table2[[#This Row],[crop&amp;state]],'pivot tables'!$O$3:$O$151,'pivot tables'!$P$3:$P$151),Table2[[#This Row],[Fertilizer(kg)]])</f>
        <v>346050263.13333333</v>
      </c>
      <c r="P853" s="13">
        <v>685630.72</v>
      </c>
      <c r="Q853" s="13">
        <f>IF(Table2[[#This Row],[Pesticide(kg)]]="",_xlfn.XLOOKUP(Table2[[#This Row],[crop&amp;state]],'pivot tables'!$O$3:$O$151,'pivot tables'!$Q$3:$Q$151),Table2[[#This Row],[Pesticide(kg)]])</f>
        <v>685630.72</v>
      </c>
      <c r="R853" s="13">
        <v>56.981999999999999</v>
      </c>
      <c r="S853" s="13">
        <f>IF(Table2[[#This Row],[Yield]]="",IFERROR(Table2[[#This Row],[Production(Tones)]]/Table2[[#This Row],[Area(hectare)]],""),Table2[[#This Row],[Yield]])</f>
        <v>56.981999999999999</v>
      </c>
      <c r="T853" s="13">
        <v>25.27</v>
      </c>
      <c r="U853" s="13">
        <f>IF(Table2[[#This Row],[Avg_Temperature(°C)]]="",IFERROR((Table2[[#This Row],[Max_Temperature(°C)]]+Table2[[#This Row],[Min_Temperature(°C)]])/2,""),Table2[[#This Row],[Avg_Temperature(°C)]])</f>
        <v>25.27</v>
      </c>
      <c r="V853" s="13">
        <v>36.758000000000003</v>
      </c>
      <c r="W853" s="13">
        <f>IF(Table2[[#This Row],[Max_Temperature(°C)]]="",_xlfn.XLOOKUP(Table2[[#This Row],[State]],'pivot tables'!$T$2:$T$33,'pivot tables'!$V$2:$V$33),Table2[[#This Row],[Max_Temperature(°C)]])</f>
        <v>36.758000000000003</v>
      </c>
      <c r="X853" s="13" t="s">
        <v>467</v>
      </c>
      <c r="Y853" s="31" t="str">
        <f>IF(Table2[[#This Row],[Min_Temperature(°C)]]="",_xlfn.XLOOKUP(Table2[[#This Row],[State]],'pivot tables'!$T$2:$T$33,'pivot tables'!$W$2:$W$33),Table2[[#This Row],[Min_Temperature(°C)]])</f>
        <v>14.44</v>
      </c>
    </row>
    <row r="854" spans="1:25" x14ac:dyDescent="0.3">
      <c r="A854" s="5" t="s">
        <v>31</v>
      </c>
      <c r="B854" s="4">
        <v>2012</v>
      </c>
      <c r="C854" s="5" t="s">
        <v>120</v>
      </c>
      <c r="D854" s="5" t="str">
        <f>PROPER(TRIM(Table2[[#This Row],[Season]]))</f>
        <v>Summer</v>
      </c>
      <c r="E854" s="5" t="str">
        <f>IF(Table2[[#This Row],[Season]]="",_xlfn.XLOOKUP(Table2[[#This Row],[State]],'pivot tables'!$F$3:$F$33,'pivot tables'!$G$3:$G$33),Table2[[#This Row],[Season]])</f>
        <v>Summer</v>
      </c>
      <c r="F854" s="5" t="s">
        <v>253</v>
      </c>
      <c r="G854" s="16">
        <v>2721</v>
      </c>
      <c r="H854" s="16">
        <f>IF(Table2[[#This Row],[Area(hectare)]]="",IFERROR(Table2[[#This Row],[Production(Tones)]]/Table2[[#This Row],[Yield blanks]],""),Table2[[#This Row],[Area(hectare)]])</f>
        <v>2721</v>
      </c>
      <c r="I854" s="16">
        <v>2125</v>
      </c>
      <c r="J854" s="16">
        <f>IF(Table2[[#This Row],[Production(Tones)]]="",Table2[[#This Row],[Area Blanks]]*Table2[[#This Row],[Yield]],Table2[[#This Row],[Production(Tones)]])</f>
        <v>2125</v>
      </c>
      <c r="K854" s="13">
        <v>746.3</v>
      </c>
      <c r="L854" s="13">
        <f>IF(Table2[[#This Row],[Annual_Rainfall(mm)]]="",_xlfn.XLOOKUP(Table2[[#This Row],[State]],'pivot tables'!$J$3:$J$32,'pivot tables'!$K$3:$K$32),Table2[[#This Row],[Annual_Rainfall(mm)]])</f>
        <v>746.3</v>
      </c>
      <c r="M854" s="13" t="str">
        <f>Table2[[#This Row],[Crop]]&amp;Table2[[#This Row],[State]]</f>
        <v>SunflowerUttar Pradesh</v>
      </c>
      <c r="N854" s="13">
        <v>410326.8</v>
      </c>
      <c r="O854" s="13">
        <f>IF(Table2[[#This Row],[Fertilizer(kg)]]="",_xlfn.XLOOKUP(Table2[[#This Row],[crop&amp;state]],'pivot tables'!$O$3:$O$151,'pivot tables'!$P$3:$P$151),Table2[[#This Row],[Fertilizer(kg)]])</f>
        <v>410326.8</v>
      </c>
      <c r="P854" s="13">
        <v>843.51</v>
      </c>
      <c r="Q854" s="13">
        <f>IF(Table2[[#This Row],[Pesticide(kg)]]="",_xlfn.XLOOKUP(Table2[[#This Row],[crop&amp;state]],'pivot tables'!$O$3:$O$151,'pivot tables'!$Q$3:$Q$151),Table2[[#This Row],[Pesticide(kg)]])</f>
        <v>843.51</v>
      </c>
      <c r="R854" s="13">
        <v>0.80900000000000005</v>
      </c>
      <c r="S854" s="13">
        <f>IF(Table2[[#This Row],[Yield]]="",IFERROR(Table2[[#This Row],[Production(Tones)]]/Table2[[#This Row],[Area(hectare)]],""),Table2[[#This Row],[Yield]])</f>
        <v>0.80900000000000005</v>
      </c>
      <c r="T854" s="13">
        <v>25.27</v>
      </c>
      <c r="U854" s="13">
        <f>IF(Table2[[#This Row],[Avg_Temperature(°C)]]="",IFERROR((Table2[[#This Row],[Max_Temperature(°C)]]+Table2[[#This Row],[Min_Temperature(°C)]])/2,""),Table2[[#This Row],[Avg_Temperature(°C)]])</f>
        <v>25.27</v>
      </c>
      <c r="V854" s="13">
        <v>36.758000000000003</v>
      </c>
      <c r="W854" s="13">
        <f>IF(Table2[[#This Row],[Max_Temperature(°C)]]="",_xlfn.XLOOKUP(Table2[[#This Row],[State]],'pivot tables'!$T$2:$T$33,'pivot tables'!$V$2:$V$33),Table2[[#This Row],[Max_Temperature(°C)]])</f>
        <v>36.758000000000003</v>
      </c>
      <c r="X854" s="13">
        <v>14.444000000000001</v>
      </c>
      <c r="Y854" s="31">
        <f>IF(Table2[[#This Row],[Min_Temperature(°C)]]="",_xlfn.XLOOKUP(Table2[[#This Row],[State]],'pivot tables'!$T$2:$T$33,'pivot tables'!$W$2:$W$33),Table2[[#This Row],[Min_Temperature(°C)]])</f>
        <v>14.444000000000001</v>
      </c>
    </row>
    <row r="855" spans="1:25" x14ac:dyDescent="0.3">
      <c r="A855" s="5" t="s">
        <v>32</v>
      </c>
      <c r="B855" s="4">
        <v>2012</v>
      </c>
      <c r="C855" s="5" t="s">
        <v>49</v>
      </c>
      <c r="D855" s="5" t="str">
        <f>PROPER(TRIM(Table2[[#This Row],[Season]]))</f>
        <v>Kharif</v>
      </c>
      <c r="E855" s="5" t="str">
        <f>IF(Table2[[#This Row],[Season]]="",_xlfn.XLOOKUP(Table2[[#This Row],[State]],'pivot tables'!$F$3:$F$33,'pivot tables'!$G$3:$G$33),Table2[[#This Row],[Season]])</f>
        <v>Kharif</v>
      </c>
      <c r="F855" s="5" t="s">
        <v>253</v>
      </c>
      <c r="G855" s="16">
        <v>524224</v>
      </c>
      <c r="H855" s="16">
        <f>IF(Table2[[#This Row],[Area(hectare)]]="",IFERROR(Table2[[#This Row],[Production(Tones)]]/Table2[[#This Row],[Yield blanks]],""),Table2[[#This Row],[Area(hectare)]])</f>
        <v>524224</v>
      </c>
      <c r="I855" s="16">
        <v>347341</v>
      </c>
      <c r="J855" s="16">
        <f>IF(Table2[[#This Row],[Production(Tones)]]="",Table2[[#This Row],[Area Blanks]]*Table2[[#This Row],[Yield]],Table2[[#This Row],[Production(Tones)]])</f>
        <v>347341</v>
      </c>
      <c r="K855" s="13">
        <v>746.3</v>
      </c>
      <c r="L855" s="13">
        <f>IF(Table2[[#This Row],[Annual_Rainfall(mm)]]="",_xlfn.XLOOKUP(Table2[[#This Row],[State]],'pivot tables'!$J$3:$J$32,'pivot tables'!$K$3:$K$32),Table2[[#This Row],[Annual_Rainfall(mm)]])</f>
        <v>746.3</v>
      </c>
      <c r="M855" s="13" t="str">
        <f>Table2[[#This Row],[Crop]]&amp;Table2[[#This Row],[State]]</f>
        <v>UradUttar Pradesh</v>
      </c>
      <c r="N855" s="13">
        <v>79052979.200000003</v>
      </c>
      <c r="O855" s="13">
        <f>IF(Table2[[#This Row],[Fertilizer(kg)]]="",_xlfn.XLOOKUP(Table2[[#This Row],[crop&amp;state]],'pivot tables'!$O$3:$O$151,'pivot tables'!$P$3:$P$151),Table2[[#This Row],[Fertilizer(kg)]])</f>
        <v>79052979.200000003</v>
      </c>
      <c r="P855" s="13">
        <v>162509.44</v>
      </c>
      <c r="Q855" s="13">
        <f>IF(Table2[[#This Row],[Pesticide(kg)]]="",_xlfn.XLOOKUP(Table2[[#This Row],[crop&amp;state]],'pivot tables'!$O$3:$O$151,'pivot tables'!$Q$3:$Q$151),Table2[[#This Row],[Pesticide(kg)]])</f>
        <v>162509.44</v>
      </c>
      <c r="R855" s="13">
        <v>0.65600000000000003</v>
      </c>
      <c r="S855" s="13">
        <f>IF(Table2[[#This Row],[Yield]]="",IFERROR(Table2[[#This Row],[Production(Tones)]]/Table2[[#This Row],[Area(hectare)]],""),Table2[[#This Row],[Yield]])</f>
        <v>0.65600000000000003</v>
      </c>
      <c r="T855" s="13">
        <v>25.27</v>
      </c>
      <c r="U855" s="13">
        <f>IF(Table2[[#This Row],[Avg_Temperature(°C)]]="",IFERROR((Table2[[#This Row],[Max_Temperature(°C)]]+Table2[[#This Row],[Min_Temperature(°C)]])/2,""),Table2[[#This Row],[Avg_Temperature(°C)]])</f>
        <v>25.27</v>
      </c>
      <c r="V855" s="13">
        <v>36.758000000000003</v>
      </c>
      <c r="W855" s="13">
        <f>IF(Table2[[#This Row],[Max_Temperature(°C)]]="",_xlfn.XLOOKUP(Table2[[#This Row],[State]],'pivot tables'!$T$2:$T$33,'pivot tables'!$V$2:$V$33),Table2[[#This Row],[Max_Temperature(°C)]])</f>
        <v>36.758000000000003</v>
      </c>
      <c r="X855" s="13">
        <v>14.444000000000001</v>
      </c>
      <c r="Y855" s="31">
        <f>IF(Table2[[#This Row],[Min_Temperature(°C)]]="",_xlfn.XLOOKUP(Table2[[#This Row],[State]],'pivot tables'!$T$2:$T$33,'pivot tables'!$W$2:$W$33),Table2[[#This Row],[Min_Temperature(°C)]])</f>
        <v>14.444000000000001</v>
      </c>
    </row>
    <row r="856" spans="1:25" x14ac:dyDescent="0.3">
      <c r="A856" s="5" t="s">
        <v>32</v>
      </c>
      <c r="B856" s="4">
        <v>2012</v>
      </c>
      <c r="C856" s="5" t="s">
        <v>120</v>
      </c>
      <c r="D856" s="5" t="str">
        <f>PROPER(TRIM(Table2[[#This Row],[Season]]))</f>
        <v>Summer</v>
      </c>
      <c r="E856" s="5" t="str">
        <f>IF(Table2[[#This Row],[Season]]="",_xlfn.XLOOKUP(Table2[[#This Row],[State]],'pivot tables'!$F$3:$F$33,'pivot tables'!$G$3:$G$33),Table2[[#This Row],[Season]])</f>
        <v>Summer</v>
      </c>
      <c r="F856" s="5" t="s">
        <v>253</v>
      </c>
      <c r="G856" s="16">
        <v>48188</v>
      </c>
      <c r="H856" s="16">
        <f>IF(Table2[[#This Row],[Area(hectare)]]="",IFERROR(Table2[[#This Row],[Production(Tones)]]/Table2[[#This Row],[Yield blanks]],""),Table2[[#This Row],[Area(hectare)]])</f>
        <v>48188</v>
      </c>
      <c r="I856" s="16">
        <v>33328</v>
      </c>
      <c r="J856" s="16">
        <f>IF(Table2[[#This Row],[Production(Tones)]]="",Table2[[#This Row],[Area Blanks]]*Table2[[#This Row],[Yield]],Table2[[#This Row],[Production(Tones)]])</f>
        <v>33328</v>
      </c>
      <c r="K856" s="13">
        <v>746.3</v>
      </c>
      <c r="L856" s="13">
        <f>IF(Table2[[#This Row],[Annual_Rainfall(mm)]]="",_xlfn.XLOOKUP(Table2[[#This Row],[State]],'pivot tables'!$J$3:$J$32,'pivot tables'!$K$3:$K$32),Table2[[#This Row],[Annual_Rainfall(mm)]])</f>
        <v>746.3</v>
      </c>
      <c r="M856" s="13" t="str">
        <f>Table2[[#This Row],[Crop]]&amp;Table2[[#This Row],[State]]</f>
        <v>UradUttar Pradesh</v>
      </c>
      <c r="N856" s="13">
        <v>7266750.4000000004</v>
      </c>
      <c r="O856" s="13">
        <f>IF(Table2[[#This Row],[Fertilizer(kg)]]="",_xlfn.XLOOKUP(Table2[[#This Row],[crop&amp;state]],'pivot tables'!$O$3:$O$151,'pivot tables'!$P$3:$P$151),Table2[[#This Row],[Fertilizer(kg)]])</f>
        <v>7266750.4000000004</v>
      </c>
      <c r="P856" s="13">
        <v>14938.28</v>
      </c>
      <c r="Q856" s="13">
        <f>IF(Table2[[#This Row],[Pesticide(kg)]]="",_xlfn.XLOOKUP(Table2[[#This Row],[crop&amp;state]],'pivot tables'!$O$3:$O$151,'pivot tables'!$Q$3:$Q$151),Table2[[#This Row],[Pesticide(kg)]])</f>
        <v>14938.28</v>
      </c>
      <c r="R856" s="13">
        <v>0.72799999999999998</v>
      </c>
      <c r="S856" s="13">
        <f>IF(Table2[[#This Row],[Yield]]="",IFERROR(Table2[[#This Row],[Production(Tones)]]/Table2[[#This Row],[Area(hectare)]],""),Table2[[#This Row],[Yield]])</f>
        <v>0.72799999999999998</v>
      </c>
      <c r="T856" s="13">
        <v>25.27</v>
      </c>
      <c r="U856" s="13">
        <f>IF(Table2[[#This Row],[Avg_Temperature(°C)]]="",IFERROR((Table2[[#This Row],[Max_Temperature(°C)]]+Table2[[#This Row],[Min_Temperature(°C)]])/2,""),Table2[[#This Row],[Avg_Temperature(°C)]])</f>
        <v>25.27</v>
      </c>
      <c r="V856" s="13">
        <v>36.758000000000003</v>
      </c>
      <c r="W856" s="13">
        <f>IF(Table2[[#This Row],[Max_Temperature(°C)]]="",_xlfn.XLOOKUP(Table2[[#This Row],[State]],'pivot tables'!$T$2:$T$33,'pivot tables'!$V$2:$V$33),Table2[[#This Row],[Max_Temperature(°C)]])</f>
        <v>36.758000000000003</v>
      </c>
      <c r="X856" s="13">
        <v>14.444000000000001</v>
      </c>
      <c r="Y856" s="31">
        <f>IF(Table2[[#This Row],[Min_Temperature(°C)]]="",_xlfn.XLOOKUP(Table2[[#This Row],[State]],'pivot tables'!$T$2:$T$33,'pivot tables'!$W$2:$W$33),Table2[[#This Row],[Min_Temperature(°C)]])</f>
        <v>14.444000000000001</v>
      </c>
    </row>
    <row r="857" spans="1:25" x14ac:dyDescent="0.3">
      <c r="A857" s="5" t="s">
        <v>20</v>
      </c>
      <c r="B857" s="4">
        <v>2012</v>
      </c>
      <c r="C857" s="5" t="s">
        <v>27</v>
      </c>
      <c r="D857" s="5" t="str">
        <f>PROPER(TRIM(Table2[[#This Row],[Season]]))</f>
        <v>Rabi</v>
      </c>
      <c r="E857" s="5" t="str">
        <f>IF(Table2[[#This Row],[Season]]="",_xlfn.XLOOKUP(Table2[[#This Row],[State]],'pivot tables'!$F$3:$F$33,'pivot tables'!$G$3:$G$33),Table2[[#This Row],[Season]])</f>
        <v>Rabi</v>
      </c>
      <c r="F857" s="5" t="s">
        <v>253</v>
      </c>
      <c r="G857" s="16">
        <v>9733617</v>
      </c>
      <c r="H857" s="16">
        <f>IF(Table2[[#This Row],[Area(hectare)]]="",IFERROR(Table2[[#This Row],[Production(Tones)]]/Table2[[#This Row],[Yield blanks]],""),Table2[[#This Row],[Area(hectare)]])</f>
        <v>9733617</v>
      </c>
      <c r="I857" s="16">
        <v>31332434</v>
      </c>
      <c r="J857" s="16">
        <f>IF(Table2[[#This Row],[Production(Tones)]]="",Table2[[#This Row],[Area Blanks]]*Table2[[#This Row],[Yield]],Table2[[#This Row],[Production(Tones)]])</f>
        <v>31332434</v>
      </c>
      <c r="K857" s="13">
        <v>746.3</v>
      </c>
      <c r="L857" s="13">
        <f>IF(Table2[[#This Row],[Annual_Rainfall(mm)]]="",_xlfn.XLOOKUP(Table2[[#This Row],[State]],'pivot tables'!$J$3:$J$32,'pivot tables'!$K$3:$K$32),Table2[[#This Row],[Annual_Rainfall(mm)]])</f>
        <v>746.3</v>
      </c>
      <c r="M857" s="13" t="str">
        <f>Table2[[#This Row],[Crop]]&amp;Table2[[#This Row],[State]]</f>
        <v>WheatUttar Pradesh</v>
      </c>
      <c r="N857" s="13">
        <v>1467829444</v>
      </c>
      <c r="O857" s="13">
        <f>IF(Table2[[#This Row],[Fertilizer(kg)]]="",_xlfn.XLOOKUP(Table2[[#This Row],[crop&amp;state]],'pivot tables'!$O$3:$O$151,'pivot tables'!$P$3:$P$151),Table2[[#This Row],[Fertilizer(kg)]])</f>
        <v>1467829444</v>
      </c>
      <c r="P857" s="13">
        <v>3017421.27</v>
      </c>
      <c r="Q857" s="13">
        <f>IF(Table2[[#This Row],[Pesticide(kg)]]="",_xlfn.XLOOKUP(Table2[[#This Row],[crop&amp;state]],'pivot tables'!$O$3:$O$151,'pivot tables'!$Q$3:$Q$151),Table2[[#This Row],[Pesticide(kg)]])</f>
        <v>3017421.27</v>
      </c>
      <c r="R857" s="13">
        <v>3.2490000000000001</v>
      </c>
      <c r="S857" s="13">
        <f>IF(Table2[[#This Row],[Yield]]="",IFERROR(Table2[[#This Row],[Production(Tones)]]/Table2[[#This Row],[Area(hectare)]],""),Table2[[#This Row],[Yield]])</f>
        <v>3.2490000000000001</v>
      </c>
      <c r="T857" s="13">
        <v>25.27</v>
      </c>
      <c r="U857" s="13">
        <f>IF(Table2[[#This Row],[Avg_Temperature(°C)]]="",IFERROR((Table2[[#This Row],[Max_Temperature(°C)]]+Table2[[#This Row],[Min_Temperature(°C)]])/2,""),Table2[[#This Row],[Avg_Temperature(°C)]])</f>
        <v>25.27</v>
      </c>
      <c r="V857" s="13">
        <v>36.758000000000003</v>
      </c>
      <c r="W857" s="13">
        <f>IF(Table2[[#This Row],[Max_Temperature(°C)]]="",_xlfn.XLOOKUP(Table2[[#This Row],[State]],'pivot tables'!$T$2:$T$33,'pivot tables'!$V$2:$V$33),Table2[[#This Row],[Max_Temperature(°C)]])</f>
        <v>36.758000000000003</v>
      </c>
      <c r="X857" s="13">
        <v>14.444000000000001</v>
      </c>
      <c r="Y857" s="31">
        <f>IF(Table2[[#This Row],[Min_Temperature(°C)]]="",_xlfn.XLOOKUP(Table2[[#This Row],[State]],'pivot tables'!$T$2:$T$33,'pivot tables'!$W$2:$W$33),Table2[[#This Row],[Min_Temperature(°C)]])</f>
        <v>14.444000000000001</v>
      </c>
    </row>
    <row r="858" spans="1:25" x14ac:dyDescent="0.3">
      <c r="A858" s="5" t="s">
        <v>22</v>
      </c>
      <c r="B858" s="4">
        <v>2012</v>
      </c>
      <c r="C858" s="5" t="s">
        <v>49</v>
      </c>
      <c r="D858" s="5" t="str">
        <f>PROPER(TRIM(Table2[[#This Row],[Season]]))</f>
        <v>Kharif</v>
      </c>
      <c r="E858" s="5" t="str">
        <f>IF(Table2[[#This Row],[Season]]="",_xlfn.XLOOKUP(Table2[[#This Row],[State]],'pivot tables'!$F$3:$F$33,'pivot tables'!$G$3:$G$33),Table2[[#This Row],[Season]])</f>
        <v>Kharif</v>
      </c>
      <c r="F858" s="5" t="s">
        <v>295</v>
      </c>
      <c r="G858" s="16">
        <v>113210</v>
      </c>
      <c r="H858" s="16">
        <f>IF(Table2[[#This Row],[Area(hectare)]]="",IFERROR(Table2[[#This Row],[Production(Tones)]]/Table2[[#This Row],[Yield blanks]],""),Table2[[#This Row],[Area(hectare)]])</f>
        <v>113210</v>
      </c>
      <c r="I858" s="16">
        <v>157792</v>
      </c>
      <c r="J858" s="16">
        <f>IF(Table2[[#This Row],[Production(Tones)]]="",Table2[[#This Row],[Area Blanks]]*Table2[[#This Row],[Yield]],Table2[[#This Row],[Production(Tones)]])</f>
        <v>157792</v>
      </c>
      <c r="K858" s="13">
        <v>1309.8</v>
      </c>
      <c r="L858" s="13">
        <f>IF(Table2[[#This Row],[Annual_Rainfall(mm)]]="",_xlfn.XLOOKUP(Table2[[#This Row],[State]],'pivot tables'!$J$3:$J$32,'pivot tables'!$K$3:$K$32),Table2[[#This Row],[Annual_Rainfall(mm)]])</f>
        <v>1309.8</v>
      </c>
      <c r="M858" s="13" t="str">
        <f>Table2[[#This Row],[Crop]]&amp;Table2[[#This Row],[State]]</f>
        <v>RagiUttarakhand</v>
      </c>
      <c r="N858" s="13">
        <v>17072068</v>
      </c>
      <c r="O858" s="13">
        <f>IF(Table2[[#This Row],[Fertilizer(kg)]]="",_xlfn.XLOOKUP(Table2[[#This Row],[crop&amp;state]],'pivot tables'!$O$3:$O$151,'pivot tables'!$P$3:$P$151),Table2[[#This Row],[Fertilizer(kg)]])</f>
        <v>17072068</v>
      </c>
      <c r="P858" s="13">
        <v>35095.1</v>
      </c>
      <c r="Q858" s="13">
        <f>IF(Table2[[#This Row],[Pesticide(kg)]]="",_xlfn.XLOOKUP(Table2[[#This Row],[crop&amp;state]],'pivot tables'!$O$3:$O$151,'pivot tables'!$Q$3:$Q$151),Table2[[#This Row],[Pesticide(kg)]])</f>
        <v>35095.1</v>
      </c>
      <c r="R858" s="13">
        <v>1.4570000000000001</v>
      </c>
      <c r="S858" s="13">
        <f>IF(Table2[[#This Row],[Yield]]="",IFERROR(Table2[[#This Row],[Production(Tones)]]/Table2[[#This Row],[Area(hectare)]],""),Table2[[#This Row],[Yield]])</f>
        <v>1.4570000000000001</v>
      </c>
      <c r="T858" s="13">
        <v>18.809999999999999</v>
      </c>
      <c r="U858" s="13">
        <f>IF(Table2[[#This Row],[Avg_Temperature(°C)]]="",IFERROR((Table2[[#This Row],[Max_Temperature(°C)]]+Table2[[#This Row],[Min_Temperature(°C)]])/2,""),Table2[[#This Row],[Avg_Temperature(°C)]])</f>
        <v>18.809999999999999</v>
      </c>
      <c r="V858" s="13">
        <v>29.204999999999998</v>
      </c>
      <c r="W858" s="13">
        <f>IF(Table2[[#This Row],[Max_Temperature(°C)]]="",_xlfn.XLOOKUP(Table2[[#This Row],[State]],'pivot tables'!$T$2:$T$33,'pivot tables'!$V$2:$V$33),Table2[[#This Row],[Max_Temperature(°C)]])</f>
        <v>29.204999999999998</v>
      </c>
      <c r="X858" s="13">
        <v>9.9870000000000001</v>
      </c>
      <c r="Y858" s="31">
        <f>IF(Table2[[#This Row],[Min_Temperature(°C)]]="",_xlfn.XLOOKUP(Table2[[#This Row],[State]],'pivot tables'!$T$2:$T$33,'pivot tables'!$W$2:$W$33),Table2[[#This Row],[Min_Temperature(°C)]])</f>
        <v>9.9870000000000001</v>
      </c>
    </row>
    <row r="859" spans="1:25" x14ac:dyDescent="0.3">
      <c r="A859" s="5" t="s">
        <v>13</v>
      </c>
      <c r="B859" s="4">
        <v>2012</v>
      </c>
      <c r="C859" s="5" t="s">
        <v>49</v>
      </c>
      <c r="D859" s="5" t="str">
        <f>PROPER(TRIM(Table2[[#This Row],[Season]]))</f>
        <v>Kharif</v>
      </c>
      <c r="E859" s="5" t="str">
        <f>IF(Table2[[#This Row],[Season]]="",_xlfn.XLOOKUP(Table2[[#This Row],[State]],'pivot tables'!$F$3:$F$33,'pivot tables'!$G$3:$G$33),Table2[[#This Row],[Season]])</f>
        <v>Kharif</v>
      </c>
      <c r="F859" s="5" t="s">
        <v>295</v>
      </c>
      <c r="G859" s="16">
        <v>255037</v>
      </c>
      <c r="H859" s="16">
        <f>IF(Table2[[#This Row],[Area(hectare)]]="",IFERROR(Table2[[#This Row],[Production(Tones)]]/Table2[[#This Row],[Yield blanks]],""),Table2[[#This Row],[Area(hectare)]])</f>
        <v>255037</v>
      </c>
      <c r="I859" s="16">
        <v>561339</v>
      </c>
      <c r="J859" s="16">
        <f>IF(Table2[[#This Row],[Production(Tones)]]="",Table2[[#This Row],[Area Blanks]]*Table2[[#This Row],[Yield]],Table2[[#This Row],[Production(Tones)]])</f>
        <v>561339</v>
      </c>
      <c r="K859" s="13">
        <v>1309.8</v>
      </c>
      <c r="L859" s="13">
        <f>IF(Table2[[#This Row],[Annual_Rainfall(mm)]]="",_xlfn.XLOOKUP(Table2[[#This Row],[State]],'pivot tables'!$J$3:$J$32,'pivot tables'!$K$3:$K$32),Table2[[#This Row],[Annual_Rainfall(mm)]])</f>
        <v>1309.8</v>
      </c>
      <c r="M859" s="13" t="str">
        <f>Table2[[#This Row],[Crop]]&amp;Table2[[#This Row],[State]]</f>
        <v>RiceUttarakhand</v>
      </c>
      <c r="N859" s="13">
        <v>38459579.600000001</v>
      </c>
      <c r="O859" s="13">
        <f>IF(Table2[[#This Row],[Fertilizer(kg)]]="",_xlfn.XLOOKUP(Table2[[#This Row],[crop&amp;state]],'pivot tables'!$O$3:$O$151,'pivot tables'!$P$3:$P$151),Table2[[#This Row],[Fertilizer(kg)]])</f>
        <v>38459579.600000001</v>
      </c>
      <c r="P859" s="13">
        <v>79061.47</v>
      </c>
      <c r="Q859" s="13">
        <f>IF(Table2[[#This Row],[Pesticide(kg)]]="",_xlfn.XLOOKUP(Table2[[#This Row],[crop&amp;state]],'pivot tables'!$O$3:$O$151,'pivot tables'!$Q$3:$Q$151),Table2[[#This Row],[Pesticide(kg)]])</f>
        <v>79061.47</v>
      </c>
      <c r="R859" s="13">
        <v>1.7509999999999999</v>
      </c>
      <c r="S859" s="13">
        <f>IF(Table2[[#This Row],[Yield]]="",IFERROR(Table2[[#This Row],[Production(Tones)]]/Table2[[#This Row],[Area(hectare)]],""),Table2[[#This Row],[Yield]])</f>
        <v>1.7509999999999999</v>
      </c>
      <c r="T859" s="13">
        <v>18.809999999999999</v>
      </c>
      <c r="U859" s="13">
        <f>IF(Table2[[#This Row],[Avg_Temperature(°C)]]="",IFERROR((Table2[[#This Row],[Max_Temperature(°C)]]+Table2[[#This Row],[Min_Temperature(°C)]])/2,""),Table2[[#This Row],[Avg_Temperature(°C)]])</f>
        <v>18.809999999999999</v>
      </c>
      <c r="V859" s="13">
        <v>29.204999999999998</v>
      </c>
      <c r="W859" s="13">
        <f>IF(Table2[[#This Row],[Max_Temperature(°C)]]="",_xlfn.XLOOKUP(Table2[[#This Row],[State]],'pivot tables'!$T$2:$T$33,'pivot tables'!$V$2:$V$33),Table2[[#This Row],[Max_Temperature(°C)]])</f>
        <v>29.204999999999998</v>
      </c>
      <c r="X859" s="13">
        <v>9.9870000000000001</v>
      </c>
      <c r="Y859" s="31">
        <f>IF(Table2[[#This Row],[Min_Temperature(°C)]]="",_xlfn.XLOOKUP(Table2[[#This Row],[State]],'pivot tables'!$T$2:$T$33,'pivot tables'!$W$2:$W$33),Table2[[#This Row],[Min_Temperature(°C)]])</f>
        <v>9.9870000000000001</v>
      </c>
    </row>
    <row r="860" spans="1:25" x14ac:dyDescent="0.3">
      <c r="A860" s="5" t="s">
        <v>13</v>
      </c>
      <c r="B860" s="4">
        <v>2012</v>
      </c>
      <c r="C860" s="5" t="s">
        <v>120</v>
      </c>
      <c r="D860" s="5" t="str">
        <f>PROPER(TRIM(Table2[[#This Row],[Season]]))</f>
        <v>Summer</v>
      </c>
      <c r="E860" s="5" t="str">
        <f>IF(Table2[[#This Row],[Season]]="",_xlfn.XLOOKUP(Table2[[#This Row],[State]],'pivot tables'!$F$3:$F$33,'pivot tables'!$G$3:$G$33),Table2[[#This Row],[Season]])</f>
        <v>Summer</v>
      </c>
      <c r="F860" s="5" t="s">
        <v>295</v>
      </c>
      <c r="G860" s="16">
        <v>14200</v>
      </c>
      <c r="H860" s="16">
        <f>IF(Table2[[#This Row],[Area(hectare)]]="",IFERROR(Table2[[#This Row],[Production(Tones)]]/Table2[[#This Row],[Yield blanks]],""),Table2[[#This Row],[Area(hectare)]])</f>
        <v>14200</v>
      </c>
      <c r="I860" s="16">
        <v>45552</v>
      </c>
      <c r="J860" s="16">
        <f>IF(Table2[[#This Row],[Production(Tones)]]="",Table2[[#This Row],[Area Blanks]]*Table2[[#This Row],[Yield]],Table2[[#This Row],[Production(Tones)]])</f>
        <v>45552</v>
      </c>
      <c r="K860" s="13">
        <v>1309.8</v>
      </c>
      <c r="L860" s="13">
        <f>IF(Table2[[#This Row],[Annual_Rainfall(mm)]]="",_xlfn.XLOOKUP(Table2[[#This Row],[State]],'pivot tables'!$J$3:$J$32,'pivot tables'!$K$3:$K$32),Table2[[#This Row],[Annual_Rainfall(mm)]])</f>
        <v>1309.8</v>
      </c>
      <c r="M860" s="13" t="str">
        <f>Table2[[#This Row],[Crop]]&amp;Table2[[#This Row],[State]]</f>
        <v>RiceUttarakhand</v>
      </c>
      <c r="N860" s="13">
        <v>2141360</v>
      </c>
      <c r="O860" s="13">
        <f>IF(Table2[[#This Row],[Fertilizer(kg)]]="",_xlfn.XLOOKUP(Table2[[#This Row],[crop&amp;state]],'pivot tables'!$O$3:$O$151,'pivot tables'!$P$3:$P$151),Table2[[#This Row],[Fertilizer(kg)]])</f>
        <v>2141360</v>
      </c>
      <c r="P860" s="13">
        <v>4402</v>
      </c>
      <c r="Q860" s="13">
        <f>IF(Table2[[#This Row],[Pesticide(kg)]]="",_xlfn.XLOOKUP(Table2[[#This Row],[crop&amp;state]],'pivot tables'!$O$3:$O$151,'pivot tables'!$Q$3:$Q$151),Table2[[#This Row],[Pesticide(kg)]])</f>
        <v>4402</v>
      </c>
      <c r="R860" s="13">
        <v>3.21</v>
      </c>
      <c r="S860" s="13">
        <f>IF(Table2[[#This Row],[Yield]]="",IFERROR(Table2[[#This Row],[Production(Tones)]]/Table2[[#This Row],[Area(hectare)]],""),Table2[[#This Row],[Yield]])</f>
        <v>3.21</v>
      </c>
      <c r="T860" s="13">
        <v>18.809999999999999</v>
      </c>
      <c r="U860" s="13">
        <f>IF(Table2[[#This Row],[Avg_Temperature(°C)]]="",IFERROR((Table2[[#This Row],[Max_Temperature(°C)]]+Table2[[#This Row],[Min_Temperature(°C)]])/2,""),Table2[[#This Row],[Avg_Temperature(°C)]])</f>
        <v>18.809999999999999</v>
      </c>
      <c r="V860" s="13">
        <v>29.204999999999998</v>
      </c>
      <c r="W860" s="13">
        <f>IF(Table2[[#This Row],[Max_Temperature(°C)]]="",_xlfn.XLOOKUP(Table2[[#This Row],[State]],'pivot tables'!$T$2:$T$33,'pivot tables'!$V$2:$V$33),Table2[[#This Row],[Max_Temperature(°C)]])</f>
        <v>29.204999999999998</v>
      </c>
      <c r="X860" s="13"/>
      <c r="Y860" s="31">
        <f>IF(Table2[[#This Row],[Min_Temperature(°C)]]="",_xlfn.XLOOKUP(Table2[[#This Row],[State]],'pivot tables'!$T$2:$T$33,'pivot tables'!$W$2:$W$33),Table2[[#This Row],[Min_Temperature(°C)]])</f>
        <v>10.40279069767443</v>
      </c>
    </row>
    <row r="861" spans="1:25" x14ac:dyDescent="0.3">
      <c r="A861" s="5" t="s">
        <v>18</v>
      </c>
      <c r="B861" s="4">
        <v>2012</v>
      </c>
      <c r="C861" s="5" t="s">
        <v>705</v>
      </c>
      <c r="D861" s="5" t="str">
        <f>PROPER(TRIM(Table2[[#This Row],[Season]]))</f>
        <v>Whole Year</v>
      </c>
      <c r="E861" s="5" t="str">
        <f>IF(Table2[[#This Row],[Season]]="",_xlfn.XLOOKUP(Table2[[#This Row],[State]],'pivot tables'!$F$3:$F$33,'pivot tables'!$G$3:$G$33),Table2[[#This Row],[Season]])</f>
        <v>Whole Year</v>
      </c>
      <c r="F861" s="5" t="s">
        <v>295</v>
      </c>
      <c r="G861" s="16">
        <v>103983</v>
      </c>
      <c r="H861" s="16">
        <f>IF(Table2[[#This Row],[Area(hectare)]]="",IFERROR(Table2[[#This Row],[Production(Tones)]]/Table2[[#This Row],[Yield blanks]],""),Table2[[#This Row],[Area(hectare)]])</f>
        <v>103983</v>
      </c>
      <c r="I861" s="16">
        <v>6344504</v>
      </c>
      <c r="J861" s="16">
        <f>IF(Table2[[#This Row],[Production(Tones)]]="",Table2[[#This Row],[Area Blanks]]*Table2[[#This Row],[Yield]],Table2[[#This Row],[Production(Tones)]])</f>
        <v>6344504</v>
      </c>
      <c r="K861" s="13">
        <v>1309.8</v>
      </c>
      <c r="L861" s="13">
        <f>IF(Table2[[#This Row],[Annual_Rainfall(mm)]]="",_xlfn.XLOOKUP(Table2[[#This Row],[State]],'pivot tables'!$J$3:$J$32,'pivot tables'!$K$3:$K$32),Table2[[#This Row],[Annual_Rainfall(mm)]])</f>
        <v>1309.8</v>
      </c>
      <c r="M861" s="13" t="str">
        <f>Table2[[#This Row],[Crop]]&amp;Table2[[#This Row],[State]]</f>
        <v>SugarcaneUttarakhand</v>
      </c>
      <c r="N861" s="13">
        <v>15680636.4</v>
      </c>
      <c r="O861" s="13">
        <f>IF(Table2[[#This Row],[Fertilizer(kg)]]="",_xlfn.XLOOKUP(Table2[[#This Row],[crop&amp;state]],'pivot tables'!$O$3:$O$151,'pivot tables'!$P$3:$P$151),Table2[[#This Row],[Fertilizer(kg)]])</f>
        <v>15680636.4</v>
      </c>
      <c r="P861" s="13">
        <v>32234.73</v>
      </c>
      <c r="Q861" s="13">
        <f>IF(Table2[[#This Row],[Pesticide(kg)]]="",_xlfn.XLOOKUP(Table2[[#This Row],[crop&amp;state]],'pivot tables'!$O$3:$O$151,'pivot tables'!$Q$3:$Q$151),Table2[[#This Row],[Pesticide(kg)]])</f>
        <v>32234.73</v>
      </c>
      <c r="R861" s="13">
        <v>61.14</v>
      </c>
      <c r="S861" s="13">
        <f>IF(Table2[[#This Row],[Yield]]="",IFERROR(Table2[[#This Row],[Production(Tones)]]/Table2[[#This Row],[Area(hectare)]],""),Table2[[#This Row],[Yield]])</f>
        <v>61.14</v>
      </c>
      <c r="T861" s="13">
        <v>18.809999999999999</v>
      </c>
      <c r="U861" s="13">
        <f>IF(Table2[[#This Row],[Avg_Temperature(°C)]]="",IFERROR((Table2[[#This Row],[Max_Temperature(°C)]]+Table2[[#This Row],[Min_Temperature(°C)]])/2,""),Table2[[#This Row],[Avg_Temperature(°C)]])</f>
        <v>18.809999999999999</v>
      </c>
      <c r="V861" s="13">
        <v>29.204999999999998</v>
      </c>
      <c r="W861" s="13">
        <f>IF(Table2[[#This Row],[Max_Temperature(°C)]]="",_xlfn.XLOOKUP(Table2[[#This Row],[State]],'pivot tables'!$T$2:$T$33,'pivot tables'!$V$2:$V$33),Table2[[#This Row],[Max_Temperature(°C)]])</f>
        <v>29.204999999999998</v>
      </c>
      <c r="X861" s="13">
        <v>9.9870000000000001</v>
      </c>
      <c r="Y861" s="31">
        <f>IF(Table2[[#This Row],[Min_Temperature(°C)]]="",_xlfn.XLOOKUP(Table2[[#This Row],[State]],'pivot tables'!$T$2:$T$33,'pivot tables'!$W$2:$W$33),Table2[[#This Row],[Min_Temperature(°C)]])</f>
        <v>9.9870000000000001</v>
      </c>
    </row>
    <row r="862" spans="1:25" x14ac:dyDescent="0.3">
      <c r="A862" s="5" t="s">
        <v>31</v>
      </c>
      <c r="B862" s="4">
        <v>2012</v>
      </c>
      <c r="C862" s="5" t="s">
        <v>49</v>
      </c>
      <c r="D862" s="5" t="str">
        <f>PROPER(TRIM(Table2[[#This Row],[Season]]))</f>
        <v>Kharif</v>
      </c>
      <c r="E862" s="5" t="str">
        <f>IF(Table2[[#This Row],[Season]]="",_xlfn.XLOOKUP(Table2[[#This Row],[State]],'pivot tables'!$F$3:$F$33,'pivot tables'!$G$3:$G$33),Table2[[#This Row],[Season]])</f>
        <v>Kharif</v>
      </c>
      <c r="F862" s="5" t="s">
        <v>295</v>
      </c>
      <c r="G862" s="16">
        <v>3</v>
      </c>
      <c r="H862" s="16">
        <f>IF(Table2[[#This Row],[Area(hectare)]]="",IFERROR(Table2[[#This Row],[Production(Tones)]]/Table2[[#This Row],[Yield blanks]],""),Table2[[#This Row],[Area(hectare)]])</f>
        <v>3</v>
      </c>
      <c r="I862" s="16">
        <v>3</v>
      </c>
      <c r="J862" s="16">
        <f>IF(Table2[[#This Row],[Production(Tones)]]="",Table2[[#This Row],[Area Blanks]]*Table2[[#This Row],[Yield]],Table2[[#This Row],[Production(Tones)]])</f>
        <v>3</v>
      </c>
      <c r="K862" s="13">
        <v>1309.8</v>
      </c>
      <c r="L862" s="13">
        <f>IF(Table2[[#This Row],[Annual_Rainfall(mm)]]="",_xlfn.XLOOKUP(Table2[[#This Row],[State]],'pivot tables'!$J$3:$J$32,'pivot tables'!$K$3:$K$32),Table2[[#This Row],[Annual_Rainfall(mm)]])</f>
        <v>1309.8</v>
      </c>
      <c r="M862" s="13" t="str">
        <f>Table2[[#This Row],[Crop]]&amp;Table2[[#This Row],[State]]</f>
        <v>SunflowerUttarakhand</v>
      </c>
      <c r="N862" s="13">
        <v>452.4</v>
      </c>
      <c r="O862" s="13">
        <f>IF(Table2[[#This Row],[Fertilizer(kg)]]="",_xlfn.XLOOKUP(Table2[[#This Row],[crop&amp;state]],'pivot tables'!$O$3:$O$151,'pivot tables'!$P$3:$P$151),Table2[[#This Row],[Fertilizer(kg)]])</f>
        <v>452.4</v>
      </c>
      <c r="P862" s="13">
        <v>0.93</v>
      </c>
      <c r="Q862" s="13">
        <f>IF(Table2[[#This Row],[Pesticide(kg)]]="",_xlfn.XLOOKUP(Table2[[#This Row],[crop&amp;state]],'pivot tables'!$O$3:$O$151,'pivot tables'!$Q$3:$Q$151),Table2[[#This Row],[Pesticide(kg)]])</f>
        <v>0.93</v>
      </c>
      <c r="R862" s="13">
        <v>1</v>
      </c>
      <c r="S862" s="13">
        <f>IF(Table2[[#This Row],[Yield]]="",IFERROR(Table2[[#This Row],[Production(Tones)]]/Table2[[#This Row],[Area(hectare)]],""),Table2[[#This Row],[Yield]])</f>
        <v>1</v>
      </c>
      <c r="T862" s="13">
        <v>18.809999999999999</v>
      </c>
      <c r="U862" s="13">
        <f>IF(Table2[[#This Row],[Avg_Temperature(°C)]]="",IFERROR((Table2[[#This Row],[Max_Temperature(°C)]]+Table2[[#This Row],[Min_Temperature(°C)]])/2,""),Table2[[#This Row],[Avg_Temperature(°C)]])</f>
        <v>18.809999999999999</v>
      </c>
      <c r="V862" s="13">
        <v>29.204999999999998</v>
      </c>
      <c r="W862" s="13">
        <f>IF(Table2[[#This Row],[Max_Temperature(°C)]]="",_xlfn.XLOOKUP(Table2[[#This Row],[State]],'pivot tables'!$T$2:$T$33,'pivot tables'!$V$2:$V$33),Table2[[#This Row],[Max_Temperature(°C)]])</f>
        <v>29.204999999999998</v>
      </c>
      <c r="X862" s="13">
        <v>9.9870000000000001</v>
      </c>
      <c r="Y862" s="31">
        <f>IF(Table2[[#This Row],[Min_Temperature(°C)]]="",_xlfn.XLOOKUP(Table2[[#This Row],[State]],'pivot tables'!$T$2:$T$33,'pivot tables'!$W$2:$W$33),Table2[[#This Row],[Min_Temperature(°C)]])</f>
        <v>9.9870000000000001</v>
      </c>
    </row>
    <row r="863" spans="1:25" x14ac:dyDescent="0.3">
      <c r="A863" s="5" t="s">
        <v>32</v>
      </c>
      <c r="B863" s="4">
        <v>2012</v>
      </c>
      <c r="C863" s="5" t="s">
        <v>49</v>
      </c>
      <c r="D863" s="5" t="str">
        <f>PROPER(TRIM(Table2[[#This Row],[Season]]))</f>
        <v>Kharif</v>
      </c>
      <c r="E863" s="5" t="str">
        <f>IF(Table2[[#This Row],[Season]]="",_xlfn.XLOOKUP(Table2[[#This Row],[State]],'pivot tables'!$F$3:$F$33,'pivot tables'!$G$3:$G$33),Table2[[#This Row],[Season]])</f>
        <v>Kharif</v>
      </c>
      <c r="F863" s="5" t="s">
        <v>295</v>
      </c>
      <c r="G863" s="16">
        <v>11770</v>
      </c>
      <c r="H863" s="16">
        <f>IF(Table2[[#This Row],[Area(hectare)]]="",IFERROR(Table2[[#This Row],[Production(Tones)]]/Table2[[#This Row],[Yield blanks]],""),Table2[[#This Row],[Area(hectare)]])</f>
        <v>11770</v>
      </c>
      <c r="I863" s="16">
        <v>9211</v>
      </c>
      <c r="J863" s="16">
        <f>IF(Table2[[#This Row],[Production(Tones)]]="",Table2[[#This Row],[Area Blanks]]*Table2[[#This Row],[Yield]],Table2[[#This Row],[Production(Tones)]])</f>
        <v>9211</v>
      </c>
      <c r="K863" s="13">
        <v>1309.8</v>
      </c>
      <c r="L863" s="13">
        <f>IF(Table2[[#This Row],[Annual_Rainfall(mm)]]="",_xlfn.XLOOKUP(Table2[[#This Row],[State]],'pivot tables'!$J$3:$J$32,'pivot tables'!$K$3:$K$32),Table2[[#This Row],[Annual_Rainfall(mm)]])</f>
        <v>1309.8</v>
      </c>
      <c r="M863" s="13" t="str">
        <f>Table2[[#This Row],[Crop]]&amp;Table2[[#This Row],[State]]</f>
        <v>UradUttarakhand</v>
      </c>
      <c r="N863" s="13">
        <v>1774916</v>
      </c>
      <c r="O863" s="13">
        <f>IF(Table2[[#This Row],[Fertilizer(kg)]]="",_xlfn.XLOOKUP(Table2[[#This Row],[crop&amp;state]],'pivot tables'!$O$3:$O$151,'pivot tables'!$P$3:$P$151),Table2[[#This Row],[Fertilizer(kg)]])</f>
        <v>1774916</v>
      </c>
      <c r="P863" s="13">
        <v>3648.7</v>
      </c>
      <c r="Q863" s="13">
        <f>IF(Table2[[#This Row],[Pesticide(kg)]]="",_xlfn.XLOOKUP(Table2[[#This Row],[crop&amp;state]],'pivot tables'!$O$3:$O$151,'pivot tables'!$Q$3:$Q$151),Table2[[#This Row],[Pesticide(kg)]])</f>
        <v>3648.7</v>
      </c>
      <c r="R863" s="13">
        <v>0.752</v>
      </c>
      <c r="S863" s="13">
        <f>IF(Table2[[#This Row],[Yield]]="",IFERROR(Table2[[#This Row],[Production(Tones)]]/Table2[[#This Row],[Area(hectare)]],""),Table2[[#This Row],[Yield]])</f>
        <v>0.752</v>
      </c>
      <c r="T863" s="13">
        <v>18.809999999999999</v>
      </c>
      <c r="U863" s="13">
        <f>IF(Table2[[#This Row],[Avg_Temperature(°C)]]="",IFERROR((Table2[[#This Row],[Max_Temperature(°C)]]+Table2[[#This Row],[Min_Temperature(°C)]])/2,""),Table2[[#This Row],[Avg_Temperature(°C)]])</f>
        <v>18.809999999999999</v>
      </c>
      <c r="V863" s="13">
        <v>29.204999999999998</v>
      </c>
      <c r="W863" s="13">
        <f>IF(Table2[[#This Row],[Max_Temperature(°C)]]="",_xlfn.XLOOKUP(Table2[[#This Row],[State]],'pivot tables'!$T$2:$T$33,'pivot tables'!$V$2:$V$33),Table2[[#This Row],[Max_Temperature(°C)]])</f>
        <v>29.204999999999998</v>
      </c>
      <c r="X863" s="13">
        <v>9.9870000000000001</v>
      </c>
      <c r="Y863" s="31">
        <f>IF(Table2[[#This Row],[Min_Temperature(°C)]]="",_xlfn.XLOOKUP(Table2[[#This Row],[State]],'pivot tables'!$T$2:$T$33,'pivot tables'!$W$2:$W$33),Table2[[#This Row],[Min_Temperature(°C)]])</f>
        <v>9.9870000000000001</v>
      </c>
    </row>
    <row r="864" spans="1:25" x14ac:dyDescent="0.3">
      <c r="A864" s="5" t="s">
        <v>32</v>
      </c>
      <c r="B864" s="4">
        <v>2012</v>
      </c>
      <c r="C864" s="5" t="s">
        <v>120</v>
      </c>
      <c r="D864" s="5" t="str">
        <f>PROPER(TRIM(Table2[[#This Row],[Season]]))</f>
        <v>Summer</v>
      </c>
      <c r="E864" s="5" t="str">
        <f>IF(Table2[[#This Row],[Season]]="",_xlfn.XLOOKUP(Table2[[#This Row],[State]],'pivot tables'!$F$3:$F$33,'pivot tables'!$G$3:$G$33),Table2[[#This Row],[Season]])</f>
        <v>Summer</v>
      </c>
      <c r="F864" s="5" t="s">
        <v>295</v>
      </c>
      <c r="G864" s="16">
        <v>114</v>
      </c>
      <c r="H864" s="16">
        <f>IF(Table2[[#This Row],[Area(hectare)]]="",IFERROR(Table2[[#This Row],[Production(Tones)]]/Table2[[#This Row],[Yield blanks]],""),Table2[[#This Row],[Area(hectare)]])</f>
        <v>114</v>
      </c>
      <c r="I864" s="16">
        <v>58</v>
      </c>
      <c r="J864" s="16">
        <f>IF(Table2[[#This Row],[Production(Tones)]]="",Table2[[#This Row],[Area Blanks]]*Table2[[#This Row],[Yield]],Table2[[#This Row],[Production(Tones)]])</f>
        <v>58</v>
      </c>
      <c r="K864" s="13">
        <v>1309.8</v>
      </c>
      <c r="L864" s="13">
        <f>IF(Table2[[#This Row],[Annual_Rainfall(mm)]]="",_xlfn.XLOOKUP(Table2[[#This Row],[State]],'pivot tables'!$J$3:$J$32,'pivot tables'!$K$3:$K$32),Table2[[#This Row],[Annual_Rainfall(mm)]])</f>
        <v>1309.8</v>
      </c>
      <c r="M864" s="13" t="str">
        <f>Table2[[#This Row],[Crop]]&amp;Table2[[#This Row],[State]]</f>
        <v>UradUttarakhand</v>
      </c>
      <c r="N864" s="13">
        <v>17191.2</v>
      </c>
      <c r="O864" s="13">
        <f>IF(Table2[[#This Row],[Fertilizer(kg)]]="",_xlfn.XLOOKUP(Table2[[#This Row],[crop&amp;state]],'pivot tables'!$O$3:$O$151,'pivot tables'!$P$3:$P$151),Table2[[#This Row],[Fertilizer(kg)]])</f>
        <v>17191.2</v>
      </c>
      <c r="P864" s="13">
        <v>35.340000000000003</v>
      </c>
      <c r="Q864" s="13">
        <f>IF(Table2[[#This Row],[Pesticide(kg)]]="",_xlfn.XLOOKUP(Table2[[#This Row],[crop&amp;state]],'pivot tables'!$O$3:$O$151,'pivot tables'!$Q$3:$Q$151),Table2[[#This Row],[Pesticide(kg)]])</f>
        <v>35.340000000000003</v>
      </c>
      <c r="R864" s="13">
        <v>0.628</v>
      </c>
      <c r="S864" s="13">
        <f>IF(Table2[[#This Row],[Yield]]="",IFERROR(Table2[[#This Row],[Production(Tones)]]/Table2[[#This Row],[Area(hectare)]],""),Table2[[#This Row],[Yield]])</f>
        <v>0.628</v>
      </c>
      <c r="T864" s="13">
        <v>18.809999999999999</v>
      </c>
      <c r="U864" s="13">
        <f>IF(Table2[[#This Row],[Avg_Temperature(°C)]]="",IFERROR((Table2[[#This Row],[Max_Temperature(°C)]]+Table2[[#This Row],[Min_Temperature(°C)]])/2,""),Table2[[#This Row],[Avg_Temperature(°C)]])</f>
        <v>18.809999999999999</v>
      </c>
      <c r="V864" s="13">
        <v>29.204999999999998</v>
      </c>
      <c r="W864" s="13">
        <f>IF(Table2[[#This Row],[Max_Temperature(°C)]]="",_xlfn.XLOOKUP(Table2[[#This Row],[State]],'pivot tables'!$T$2:$T$33,'pivot tables'!$V$2:$V$33),Table2[[#This Row],[Max_Temperature(°C)]])</f>
        <v>29.204999999999998</v>
      </c>
      <c r="X864" s="13">
        <v>9.9870000000000001</v>
      </c>
      <c r="Y864" s="31">
        <f>IF(Table2[[#This Row],[Min_Temperature(°C)]]="",_xlfn.XLOOKUP(Table2[[#This Row],[State]],'pivot tables'!$T$2:$T$33,'pivot tables'!$W$2:$W$33),Table2[[#This Row],[Min_Temperature(°C)]])</f>
        <v>9.9870000000000001</v>
      </c>
    </row>
    <row r="865" spans="1:25" x14ac:dyDescent="0.3">
      <c r="A865" s="5" t="s">
        <v>20</v>
      </c>
      <c r="B865" s="4">
        <v>2012</v>
      </c>
      <c r="C865" s="5" t="s">
        <v>27</v>
      </c>
      <c r="D865" s="5" t="str">
        <f>PROPER(TRIM(Table2[[#This Row],[Season]]))</f>
        <v>Rabi</v>
      </c>
      <c r="E865" s="5" t="str">
        <f>IF(Table2[[#This Row],[Season]]="",_xlfn.XLOOKUP(Table2[[#This Row],[State]],'pivot tables'!$F$3:$F$33,'pivot tables'!$G$3:$G$33),Table2[[#This Row],[Season]])</f>
        <v>Rabi</v>
      </c>
      <c r="F865" s="5" t="s">
        <v>295</v>
      </c>
      <c r="G865" s="16">
        <v>349669</v>
      </c>
      <c r="H865" s="16">
        <f>IF(Table2[[#This Row],[Area(hectare)]]="",IFERROR(Table2[[#This Row],[Production(Tones)]]/Table2[[#This Row],[Yield blanks]],""),Table2[[#This Row],[Area(hectare)]])</f>
        <v>349669</v>
      </c>
      <c r="I865" s="16">
        <v>853769</v>
      </c>
      <c r="J865" s="16">
        <f>IF(Table2[[#This Row],[Production(Tones)]]="",Table2[[#This Row],[Area Blanks]]*Table2[[#This Row],[Yield]],Table2[[#This Row],[Production(Tones)]])</f>
        <v>853769</v>
      </c>
      <c r="K865" s="13">
        <v>1309.8</v>
      </c>
      <c r="L865" s="13">
        <f>IF(Table2[[#This Row],[Annual_Rainfall(mm)]]="",_xlfn.XLOOKUP(Table2[[#This Row],[State]],'pivot tables'!$J$3:$J$32,'pivot tables'!$K$3:$K$32),Table2[[#This Row],[Annual_Rainfall(mm)]])</f>
        <v>1309.8</v>
      </c>
      <c r="M865" s="13" t="str">
        <f>Table2[[#This Row],[Crop]]&amp;Table2[[#This Row],[State]]</f>
        <v>WheatUttarakhand</v>
      </c>
      <c r="N865" s="13">
        <v>52730085.200000003</v>
      </c>
      <c r="O865" s="13">
        <f>IF(Table2[[#This Row],[Fertilizer(kg)]]="",_xlfn.XLOOKUP(Table2[[#This Row],[crop&amp;state]],'pivot tables'!$O$3:$O$151,'pivot tables'!$P$3:$P$151),Table2[[#This Row],[Fertilizer(kg)]])</f>
        <v>52730085.200000003</v>
      </c>
      <c r="P865" s="13">
        <v>108397.39</v>
      </c>
      <c r="Q865" s="13">
        <f>IF(Table2[[#This Row],[Pesticide(kg)]]="",_xlfn.XLOOKUP(Table2[[#This Row],[crop&amp;state]],'pivot tables'!$O$3:$O$151,'pivot tables'!$Q$3:$Q$151),Table2[[#This Row],[Pesticide(kg)]])</f>
        <v>108397.39</v>
      </c>
      <c r="R865" s="13">
        <v>1.9550000000000001</v>
      </c>
      <c r="S865" s="13">
        <f>IF(Table2[[#This Row],[Yield]]="",IFERROR(Table2[[#This Row],[Production(Tones)]]/Table2[[#This Row],[Area(hectare)]],""),Table2[[#This Row],[Yield]])</f>
        <v>1.9550000000000001</v>
      </c>
      <c r="T865" s="13">
        <v>18.809999999999999</v>
      </c>
      <c r="U865" s="13">
        <f>IF(Table2[[#This Row],[Avg_Temperature(°C)]]="",IFERROR((Table2[[#This Row],[Max_Temperature(°C)]]+Table2[[#This Row],[Min_Temperature(°C)]])/2,""),Table2[[#This Row],[Avg_Temperature(°C)]])</f>
        <v>18.809999999999999</v>
      </c>
      <c r="V865" s="13">
        <v>29.204999999999998</v>
      </c>
      <c r="W865" s="13">
        <f>IF(Table2[[#This Row],[Max_Temperature(°C)]]="",_xlfn.XLOOKUP(Table2[[#This Row],[State]],'pivot tables'!$T$2:$T$33,'pivot tables'!$V$2:$V$33),Table2[[#This Row],[Max_Temperature(°C)]])</f>
        <v>29.204999999999998</v>
      </c>
      <c r="X865" s="13">
        <v>9.9870000000000001</v>
      </c>
      <c r="Y865" s="31">
        <f>IF(Table2[[#This Row],[Min_Temperature(°C)]]="",_xlfn.XLOOKUP(Table2[[#This Row],[State]],'pivot tables'!$T$2:$T$33,'pivot tables'!$W$2:$W$33),Table2[[#This Row],[Min_Temperature(°C)]])</f>
        <v>9.9870000000000001</v>
      </c>
    </row>
    <row r="866" spans="1:25" x14ac:dyDescent="0.3">
      <c r="A866" s="5" t="s">
        <v>22</v>
      </c>
      <c r="B866" s="4">
        <v>2012</v>
      </c>
      <c r="C866" s="5" t="s">
        <v>176</v>
      </c>
      <c r="D866" s="5" t="str">
        <f>PROPER(TRIM(Table2[[#This Row],[Season]]))</f>
        <v>Autumn</v>
      </c>
      <c r="E866" s="5" t="str">
        <f>IF(Table2[[#This Row],[Season]]="",_xlfn.XLOOKUP(Table2[[#This Row],[State]],'pivot tables'!$F$3:$F$33,'pivot tables'!$G$3:$G$33),Table2[[#This Row],[Season]])</f>
        <v>Autumn</v>
      </c>
      <c r="F866" s="5" t="s">
        <v>322</v>
      </c>
      <c r="G866" s="16" t="s">
        <v>469</v>
      </c>
      <c r="H866" s="16" t="str">
        <f>IF(Table2[[#This Row],[Area(hectare)]]="",IFERROR(Table2[[#This Row],[Production(Tones)]]/Table2[[#This Row],[Yield blanks]],""),Table2[[#This Row],[Area(hectare)]])</f>
        <v xml:space="preserve"> 21480 </v>
      </c>
      <c r="I866" s="16">
        <v>18462</v>
      </c>
      <c r="J866" s="16">
        <f>IF(Table2[[#This Row],[Production(Tones)]]="",Table2[[#This Row],[Area Blanks]]*Table2[[#This Row],[Yield]],Table2[[#This Row],[Production(Tones)]])</f>
        <v>18462</v>
      </c>
      <c r="K866" s="13">
        <v>1102</v>
      </c>
      <c r="L866" s="13">
        <f>IF(Table2[[#This Row],[Annual_Rainfall(mm)]]="",_xlfn.XLOOKUP(Table2[[#This Row],[State]],'pivot tables'!$J$3:$J$32,'pivot tables'!$K$3:$K$32),Table2[[#This Row],[Annual_Rainfall(mm)]])</f>
        <v>1102</v>
      </c>
      <c r="M866" s="13" t="str">
        <f>Table2[[#This Row],[Crop]]&amp;Table2[[#This Row],[State]]</f>
        <v>RagiJharkhand</v>
      </c>
      <c r="N866" s="13">
        <v>3239184</v>
      </c>
      <c r="O866" s="13">
        <f>IF(Table2[[#This Row],[Fertilizer(kg)]]="",_xlfn.XLOOKUP(Table2[[#This Row],[crop&amp;state]],'pivot tables'!$O$3:$O$151,'pivot tables'!$P$3:$P$151),Table2[[#This Row],[Fertilizer(kg)]])</f>
        <v>3239184</v>
      </c>
      <c r="P866" s="13">
        <v>6658.8</v>
      </c>
      <c r="Q866" s="13">
        <f>IF(Table2[[#This Row],[Pesticide(kg)]]="",_xlfn.XLOOKUP(Table2[[#This Row],[crop&amp;state]],'pivot tables'!$O$3:$O$151,'pivot tables'!$Q$3:$Q$151),Table2[[#This Row],[Pesticide(kg)]])</f>
        <v>6658.8</v>
      </c>
      <c r="R866" s="13">
        <v>0.82899999999999996</v>
      </c>
      <c r="S866" s="13">
        <f>IF(Table2[[#This Row],[Yield]]="",IFERROR(Table2[[#This Row],[Production(Tones)]]/Table2[[#This Row],[Area(hectare)]],""),Table2[[#This Row],[Yield]])</f>
        <v>0.82899999999999996</v>
      </c>
      <c r="T866" s="13">
        <v>23.111999999999998</v>
      </c>
      <c r="U866" s="13">
        <f>IF(Table2[[#This Row],[Avg_Temperature(°C)]]="",IFERROR((Table2[[#This Row],[Max_Temperature(°C)]]+Table2[[#This Row],[Min_Temperature(°C)]])/2,""),Table2[[#This Row],[Avg_Temperature(°C)]])</f>
        <v>23.111999999999998</v>
      </c>
      <c r="V866" s="13">
        <v>33.587000000000003</v>
      </c>
      <c r="W866" s="13">
        <f>IF(Table2[[#This Row],[Max_Temperature(°C)]]="",_xlfn.XLOOKUP(Table2[[#This Row],[State]],'pivot tables'!$T$2:$T$33,'pivot tables'!$V$2:$V$33),Table2[[#This Row],[Max_Temperature(°C)]])</f>
        <v>33.587000000000003</v>
      </c>
      <c r="X866" s="13">
        <v>12.73</v>
      </c>
      <c r="Y866" s="31">
        <f>IF(Table2[[#This Row],[Min_Temperature(°C)]]="",_xlfn.XLOOKUP(Table2[[#This Row],[State]],'pivot tables'!$T$2:$T$33,'pivot tables'!$W$2:$W$33),Table2[[#This Row],[Min_Temperature(°C)]])</f>
        <v>12.73</v>
      </c>
    </row>
    <row r="867" spans="1:25" x14ac:dyDescent="0.3">
      <c r="A867" s="5" t="s">
        <v>13</v>
      </c>
      <c r="B867" s="4">
        <v>2012</v>
      </c>
      <c r="C867" s="5" t="s">
        <v>176</v>
      </c>
      <c r="D867" s="5" t="str">
        <f>PROPER(TRIM(Table2[[#This Row],[Season]]))</f>
        <v>Autumn</v>
      </c>
      <c r="E867" s="5" t="str">
        <f>IF(Table2[[#This Row],[Season]]="",_xlfn.XLOOKUP(Table2[[#This Row],[State]],'pivot tables'!$F$3:$F$33,'pivot tables'!$G$3:$G$33),Table2[[#This Row],[Season]])</f>
        <v>Autumn</v>
      </c>
      <c r="F867" s="5" t="s">
        <v>322</v>
      </c>
      <c r="G867" s="16">
        <v>148761</v>
      </c>
      <c r="H867" s="16">
        <f>IF(Table2[[#This Row],[Area(hectare)]]="",IFERROR(Table2[[#This Row],[Production(Tones)]]/Table2[[#This Row],[Yield blanks]],""),Table2[[#This Row],[Area(hectare)]])</f>
        <v>148761</v>
      </c>
      <c r="I867" s="16">
        <v>129693</v>
      </c>
      <c r="J867" s="16">
        <f>IF(Table2[[#This Row],[Production(Tones)]]="",Table2[[#This Row],[Area Blanks]]*Table2[[#This Row],[Yield]],Table2[[#This Row],[Production(Tones)]])</f>
        <v>129693</v>
      </c>
      <c r="K867" s="13">
        <v>1102</v>
      </c>
      <c r="L867" s="13">
        <f>IF(Table2[[#This Row],[Annual_Rainfall(mm)]]="",_xlfn.XLOOKUP(Table2[[#This Row],[State]],'pivot tables'!$J$3:$J$32,'pivot tables'!$K$3:$K$32),Table2[[#This Row],[Annual_Rainfall(mm)]])</f>
        <v>1102</v>
      </c>
      <c r="M867" s="13" t="str">
        <f>Table2[[#This Row],[Crop]]&amp;Table2[[#This Row],[State]]</f>
        <v>RiceJharkhand</v>
      </c>
      <c r="N867" s="13">
        <v>22433158.800000001</v>
      </c>
      <c r="O867" s="13">
        <f>IF(Table2[[#This Row],[Fertilizer(kg)]]="",_xlfn.XLOOKUP(Table2[[#This Row],[crop&amp;state]],'pivot tables'!$O$3:$O$151,'pivot tables'!$P$3:$P$151),Table2[[#This Row],[Fertilizer(kg)]])</f>
        <v>22433158.800000001</v>
      </c>
      <c r="P867" s="13">
        <v>46115.91</v>
      </c>
      <c r="Q867" s="13">
        <f>IF(Table2[[#This Row],[Pesticide(kg)]]="",_xlfn.XLOOKUP(Table2[[#This Row],[crop&amp;state]],'pivot tables'!$O$3:$O$151,'pivot tables'!$Q$3:$Q$151),Table2[[#This Row],[Pesticide(kg)]])</f>
        <v>46115.91</v>
      </c>
      <c r="R867" s="13">
        <v>0.76100000000000001</v>
      </c>
      <c r="S867" s="13">
        <f>IF(Table2[[#This Row],[Yield]]="",IFERROR(Table2[[#This Row],[Production(Tones)]]/Table2[[#This Row],[Area(hectare)]],""),Table2[[#This Row],[Yield]])</f>
        <v>0.76100000000000001</v>
      </c>
      <c r="T867" s="13">
        <v>23.111999999999998</v>
      </c>
      <c r="U867" s="13">
        <f>IF(Table2[[#This Row],[Avg_Temperature(°C)]]="",IFERROR((Table2[[#This Row],[Max_Temperature(°C)]]+Table2[[#This Row],[Min_Temperature(°C)]])/2,""),Table2[[#This Row],[Avg_Temperature(°C)]])</f>
        <v>23.111999999999998</v>
      </c>
      <c r="V867" s="13">
        <v>33.587000000000003</v>
      </c>
      <c r="W867" s="13">
        <f>IF(Table2[[#This Row],[Max_Temperature(°C)]]="",_xlfn.XLOOKUP(Table2[[#This Row],[State]],'pivot tables'!$T$2:$T$33,'pivot tables'!$V$2:$V$33),Table2[[#This Row],[Max_Temperature(°C)]])</f>
        <v>33.587000000000003</v>
      </c>
      <c r="X867" s="13">
        <v>12.73</v>
      </c>
      <c r="Y867" s="31">
        <f>IF(Table2[[#This Row],[Min_Temperature(°C)]]="",_xlfn.XLOOKUP(Table2[[#This Row],[State]],'pivot tables'!$T$2:$T$33,'pivot tables'!$W$2:$W$33),Table2[[#This Row],[Min_Temperature(°C)]])</f>
        <v>12.73</v>
      </c>
    </row>
    <row r="868" spans="1:25" x14ac:dyDescent="0.3">
      <c r="A868" s="5" t="s">
        <v>13</v>
      </c>
      <c r="B868" s="4">
        <v>2012</v>
      </c>
      <c r="C868" s="5" t="s">
        <v>324</v>
      </c>
      <c r="D868" s="5" t="str">
        <f>PROPER(TRIM(Table2[[#This Row],[Season]]))</f>
        <v>Winter</v>
      </c>
      <c r="E868" s="5" t="str">
        <f>IF(Table2[[#This Row],[Season]]="",_xlfn.XLOOKUP(Table2[[#This Row],[State]],'pivot tables'!$F$3:$F$33,'pivot tables'!$G$3:$G$33),Table2[[#This Row],[Season]])</f>
        <v>Winter</v>
      </c>
      <c r="F868" s="5" t="s">
        <v>322</v>
      </c>
      <c r="G868" s="16">
        <v>942310</v>
      </c>
      <c r="H868" s="16">
        <f>IF(Table2[[#This Row],[Area(hectare)]]="",IFERROR(Table2[[#This Row],[Production(Tones)]]/Table2[[#This Row],[Yield blanks]],""),Table2[[#This Row],[Area(hectare)]])</f>
        <v>942310</v>
      </c>
      <c r="I868" s="16">
        <v>1292796</v>
      </c>
      <c r="J868" s="16">
        <f>IF(Table2[[#This Row],[Production(Tones)]]="",Table2[[#This Row],[Area Blanks]]*Table2[[#This Row],[Yield]],Table2[[#This Row],[Production(Tones)]])</f>
        <v>1292796</v>
      </c>
      <c r="K868" s="13">
        <v>1102</v>
      </c>
      <c r="L868" s="13">
        <f>IF(Table2[[#This Row],[Annual_Rainfall(mm)]]="",_xlfn.XLOOKUP(Table2[[#This Row],[State]],'pivot tables'!$J$3:$J$32,'pivot tables'!$K$3:$K$32),Table2[[#This Row],[Annual_Rainfall(mm)]])</f>
        <v>1102</v>
      </c>
      <c r="M868" s="13" t="str">
        <f>Table2[[#This Row],[Crop]]&amp;Table2[[#This Row],[State]]</f>
        <v>RiceJharkhand</v>
      </c>
      <c r="N868" s="13">
        <v>142100348</v>
      </c>
      <c r="O868" s="13">
        <f>IF(Table2[[#This Row],[Fertilizer(kg)]]="",_xlfn.XLOOKUP(Table2[[#This Row],[crop&amp;state]],'pivot tables'!$O$3:$O$151,'pivot tables'!$P$3:$P$151),Table2[[#This Row],[Fertilizer(kg)]])</f>
        <v>142100348</v>
      </c>
      <c r="P868" s="13">
        <v>292116.09999999998</v>
      </c>
      <c r="Q868" s="13">
        <f>IF(Table2[[#This Row],[Pesticide(kg)]]="",_xlfn.XLOOKUP(Table2[[#This Row],[crop&amp;state]],'pivot tables'!$O$3:$O$151,'pivot tables'!$Q$3:$Q$151),Table2[[#This Row],[Pesticide(kg)]])</f>
        <v>292116.09999999998</v>
      </c>
      <c r="R868" s="13">
        <v>1.3380000000000001</v>
      </c>
      <c r="S868" s="13">
        <f>IF(Table2[[#This Row],[Yield]]="",IFERROR(Table2[[#This Row],[Production(Tones)]]/Table2[[#This Row],[Area(hectare)]],""),Table2[[#This Row],[Yield]])</f>
        <v>1.3380000000000001</v>
      </c>
      <c r="T868" s="13">
        <v>23.111999999999998</v>
      </c>
      <c r="U868" s="13">
        <f>IF(Table2[[#This Row],[Avg_Temperature(°C)]]="",IFERROR((Table2[[#This Row],[Max_Temperature(°C)]]+Table2[[#This Row],[Min_Temperature(°C)]])/2,""),Table2[[#This Row],[Avg_Temperature(°C)]])</f>
        <v>23.111999999999998</v>
      </c>
      <c r="V868" s="13">
        <v>33.587000000000003</v>
      </c>
      <c r="W868" s="13">
        <f>IF(Table2[[#This Row],[Max_Temperature(°C)]]="",_xlfn.XLOOKUP(Table2[[#This Row],[State]],'pivot tables'!$T$2:$T$33,'pivot tables'!$V$2:$V$33),Table2[[#This Row],[Max_Temperature(°C)]])</f>
        <v>33.587000000000003</v>
      </c>
      <c r="X868" s="13">
        <v>12.73</v>
      </c>
      <c r="Y868" s="31">
        <f>IF(Table2[[#This Row],[Min_Temperature(°C)]]="",_xlfn.XLOOKUP(Table2[[#This Row],[State]],'pivot tables'!$T$2:$T$33,'pivot tables'!$W$2:$W$33),Table2[[#This Row],[Min_Temperature(°C)]])</f>
        <v>12.73</v>
      </c>
    </row>
    <row r="869" spans="1:25" x14ac:dyDescent="0.3">
      <c r="A869" s="5" t="s">
        <v>18</v>
      </c>
      <c r="B869" s="4">
        <v>2012</v>
      </c>
      <c r="C869" s="5" t="s">
        <v>705</v>
      </c>
      <c r="D869" s="5" t="str">
        <f>PROPER(TRIM(Table2[[#This Row],[Season]]))</f>
        <v>Whole Year</v>
      </c>
      <c r="E869" s="5" t="str">
        <f>IF(Table2[[#This Row],[Season]]="",_xlfn.XLOOKUP(Table2[[#This Row],[State]],'pivot tables'!$F$3:$F$33,'pivot tables'!$G$3:$G$33),Table2[[#This Row],[Season]])</f>
        <v>Whole Year</v>
      </c>
      <c r="F869" s="5" t="s">
        <v>322</v>
      </c>
      <c r="G869" s="16">
        <v>990</v>
      </c>
      <c r="H869" s="16">
        <f>IF(Table2[[#This Row],[Area(hectare)]]="",IFERROR(Table2[[#This Row],[Production(Tones)]]/Table2[[#This Row],[Yield blanks]],""),Table2[[#This Row],[Area(hectare)]])</f>
        <v>990</v>
      </c>
      <c r="I869" s="16">
        <v>48888</v>
      </c>
      <c r="J869" s="16">
        <f>IF(Table2[[#This Row],[Production(Tones)]]="",Table2[[#This Row],[Area Blanks]]*Table2[[#This Row],[Yield]],Table2[[#This Row],[Production(Tones)]])</f>
        <v>48888</v>
      </c>
      <c r="K869" s="13">
        <v>1102</v>
      </c>
      <c r="L869" s="13">
        <f>IF(Table2[[#This Row],[Annual_Rainfall(mm)]]="",_xlfn.XLOOKUP(Table2[[#This Row],[State]],'pivot tables'!$J$3:$J$32,'pivot tables'!$K$3:$K$32),Table2[[#This Row],[Annual_Rainfall(mm)]])</f>
        <v>1102</v>
      </c>
      <c r="M869" s="13" t="str">
        <f>Table2[[#This Row],[Crop]]&amp;Table2[[#This Row],[State]]</f>
        <v>SugarcaneJharkhand</v>
      </c>
      <c r="N869" s="13">
        <v>149292</v>
      </c>
      <c r="O869" s="13">
        <f>IF(Table2[[#This Row],[Fertilizer(kg)]]="",_xlfn.XLOOKUP(Table2[[#This Row],[crop&amp;state]],'pivot tables'!$O$3:$O$151,'pivot tables'!$P$3:$P$151),Table2[[#This Row],[Fertilizer(kg)]])</f>
        <v>149292</v>
      </c>
      <c r="P869" s="13">
        <v>306.89999999999998</v>
      </c>
      <c r="Q869" s="13">
        <f>IF(Table2[[#This Row],[Pesticide(kg)]]="",_xlfn.XLOOKUP(Table2[[#This Row],[crop&amp;state]],'pivot tables'!$O$3:$O$151,'pivot tables'!$Q$3:$Q$151),Table2[[#This Row],[Pesticide(kg)]])</f>
        <v>306.89999999999998</v>
      </c>
      <c r="R869" s="13">
        <v>46.728000000000002</v>
      </c>
      <c r="S869" s="13">
        <f>IF(Table2[[#This Row],[Yield]]="",IFERROR(Table2[[#This Row],[Production(Tones)]]/Table2[[#This Row],[Area(hectare)]],""),Table2[[#This Row],[Yield]])</f>
        <v>46.728000000000002</v>
      </c>
      <c r="T869" s="13">
        <v>23.111999999999998</v>
      </c>
      <c r="U869" s="13">
        <f>IF(Table2[[#This Row],[Avg_Temperature(°C)]]="",IFERROR((Table2[[#This Row],[Max_Temperature(°C)]]+Table2[[#This Row],[Min_Temperature(°C)]])/2,""),Table2[[#This Row],[Avg_Temperature(°C)]])</f>
        <v>23.111999999999998</v>
      </c>
      <c r="V869" s="13">
        <v>33.587000000000003</v>
      </c>
      <c r="W869" s="13">
        <f>IF(Table2[[#This Row],[Max_Temperature(°C)]]="",_xlfn.XLOOKUP(Table2[[#This Row],[State]],'pivot tables'!$T$2:$T$33,'pivot tables'!$V$2:$V$33),Table2[[#This Row],[Max_Temperature(°C)]])</f>
        <v>33.587000000000003</v>
      </c>
      <c r="X869" s="13">
        <v>12.73</v>
      </c>
      <c r="Y869" s="31">
        <f>IF(Table2[[#This Row],[Min_Temperature(°C)]]="",_xlfn.XLOOKUP(Table2[[#This Row],[State]],'pivot tables'!$T$2:$T$33,'pivot tables'!$W$2:$W$33),Table2[[#This Row],[Min_Temperature(°C)]])</f>
        <v>12.73</v>
      </c>
    </row>
    <row r="870" spans="1:25" x14ac:dyDescent="0.3">
      <c r="A870" s="5" t="s">
        <v>20</v>
      </c>
      <c r="B870" s="4">
        <v>2012</v>
      </c>
      <c r="C870" s="5" t="s">
        <v>27</v>
      </c>
      <c r="D870" s="5" t="str">
        <f>PROPER(TRIM(Table2[[#This Row],[Season]]))</f>
        <v>Rabi</v>
      </c>
      <c r="E870" s="5" t="str">
        <f>IF(Table2[[#This Row],[Season]]="",_xlfn.XLOOKUP(Table2[[#This Row],[State]],'pivot tables'!$F$3:$F$33,'pivot tables'!$G$3:$G$33),Table2[[#This Row],[Season]])</f>
        <v>Rabi</v>
      </c>
      <c r="F870" s="5" t="s">
        <v>322</v>
      </c>
      <c r="G870" s="16">
        <v>69336</v>
      </c>
      <c r="H870" s="16">
        <f>IF(Table2[[#This Row],[Area(hectare)]]="",IFERROR(Table2[[#This Row],[Production(Tones)]]/Table2[[#This Row],[Yield blanks]],""),Table2[[#This Row],[Area(hectare)]])</f>
        <v>69336</v>
      </c>
      <c r="I870" s="16">
        <v>128571</v>
      </c>
      <c r="J870" s="16">
        <f>IF(Table2[[#This Row],[Production(Tones)]]="",Table2[[#This Row],[Area Blanks]]*Table2[[#This Row],[Yield]],Table2[[#This Row],[Production(Tones)]])</f>
        <v>128571</v>
      </c>
      <c r="K870" s="13">
        <v>1102</v>
      </c>
      <c r="L870" s="13">
        <f>IF(Table2[[#This Row],[Annual_Rainfall(mm)]]="",_xlfn.XLOOKUP(Table2[[#This Row],[State]],'pivot tables'!$J$3:$J$32,'pivot tables'!$K$3:$K$32),Table2[[#This Row],[Annual_Rainfall(mm)]])</f>
        <v>1102</v>
      </c>
      <c r="M870" s="13" t="str">
        <f>Table2[[#This Row],[Crop]]&amp;Table2[[#This Row],[State]]</f>
        <v>WheatJharkhand</v>
      </c>
      <c r="N870" s="13">
        <v>10455868.800000001</v>
      </c>
      <c r="O870" s="13">
        <f>IF(Table2[[#This Row],[Fertilizer(kg)]]="",_xlfn.XLOOKUP(Table2[[#This Row],[crop&amp;state]],'pivot tables'!$O$3:$O$151,'pivot tables'!$P$3:$P$151),Table2[[#This Row],[Fertilizer(kg)]])</f>
        <v>10455868.800000001</v>
      </c>
      <c r="P870" s="13">
        <v>21494.16</v>
      </c>
      <c r="Q870" s="13">
        <f>IF(Table2[[#This Row],[Pesticide(kg)]]="",_xlfn.XLOOKUP(Table2[[#This Row],[crop&amp;state]],'pivot tables'!$O$3:$O$151,'pivot tables'!$Q$3:$Q$151),Table2[[#This Row],[Pesticide(kg)]])</f>
        <v>21494.16</v>
      </c>
      <c r="R870" s="13">
        <v>1.663</v>
      </c>
      <c r="S870" s="13">
        <f>IF(Table2[[#This Row],[Yield]]="",IFERROR(Table2[[#This Row],[Production(Tones)]]/Table2[[#This Row],[Area(hectare)]],""),Table2[[#This Row],[Yield]])</f>
        <v>1.663</v>
      </c>
      <c r="T870" s="13">
        <v>23.111999999999998</v>
      </c>
      <c r="U870" s="13">
        <f>IF(Table2[[#This Row],[Avg_Temperature(°C)]]="",IFERROR((Table2[[#This Row],[Max_Temperature(°C)]]+Table2[[#This Row],[Min_Temperature(°C)]])/2,""),Table2[[#This Row],[Avg_Temperature(°C)]])</f>
        <v>23.111999999999998</v>
      </c>
      <c r="V870" s="13">
        <v>33.587000000000003</v>
      </c>
      <c r="W870" s="13">
        <f>IF(Table2[[#This Row],[Max_Temperature(°C)]]="",_xlfn.XLOOKUP(Table2[[#This Row],[State]],'pivot tables'!$T$2:$T$33,'pivot tables'!$V$2:$V$33),Table2[[#This Row],[Max_Temperature(°C)]])</f>
        <v>33.587000000000003</v>
      </c>
      <c r="X870" s="13">
        <v>12.73</v>
      </c>
      <c r="Y870" s="31">
        <f>IF(Table2[[#This Row],[Min_Temperature(°C)]]="",_xlfn.XLOOKUP(Table2[[#This Row],[State]],'pivot tables'!$T$2:$T$33,'pivot tables'!$W$2:$W$33),Table2[[#This Row],[Min_Temperature(°C)]])</f>
        <v>12.73</v>
      </c>
    </row>
    <row r="871" spans="1:25" x14ac:dyDescent="0.3">
      <c r="A871" s="5" t="s">
        <v>22</v>
      </c>
      <c r="B871" s="4">
        <v>2012</v>
      </c>
      <c r="C871" s="5" t="s">
        <v>176</v>
      </c>
      <c r="D871" s="5" t="str">
        <f>PROPER(TRIM(Table2[[#This Row],[Season]]))</f>
        <v>Autumn</v>
      </c>
      <c r="E871" s="5" t="str">
        <f>IF(Table2[[#This Row],[Season]]="",_xlfn.XLOOKUP(Table2[[#This Row],[State]],'pivot tables'!$F$3:$F$33,'pivot tables'!$G$3:$G$33),Table2[[#This Row],[Season]])</f>
        <v>Autumn</v>
      </c>
      <c r="F871" s="5" t="s">
        <v>28</v>
      </c>
      <c r="G871" s="16">
        <v>10095</v>
      </c>
      <c r="H871" s="16">
        <f>IF(Table2[[#This Row],[Area(hectare)]]="",IFERROR(Table2[[#This Row],[Production(Tones)]]/Table2[[#This Row],[Yield blanks]],""),Table2[[#This Row],[Area(hectare)]])</f>
        <v>10095</v>
      </c>
      <c r="I871" s="16">
        <v>11064</v>
      </c>
      <c r="J871" s="16">
        <f>IF(Table2[[#This Row],[Production(Tones)]]="",Table2[[#This Row],[Area Blanks]]*Table2[[#This Row],[Yield]],Table2[[#This Row],[Production(Tones)]])</f>
        <v>11064</v>
      </c>
      <c r="K871" s="13">
        <v>1566</v>
      </c>
      <c r="L871" s="13">
        <f>IF(Table2[[#This Row],[Annual_Rainfall(mm)]]="",_xlfn.XLOOKUP(Table2[[#This Row],[State]],'pivot tables'!$J$3:$J$32,'pivot tables'!$K$3:$K$32),Table2[[#This Row],[Annual_Rainfall(mm)]])</f>
        <v>1566</v>
      </c>
      <c r="M871" s="13" t="str">
        <f>Table2[[#This Row],[Crop]]&amp;Table2[[#This Row],[State]]</f>
        <v>RagiWest Bengal</v>
      </c>
      <c r="N871" s="13"/>
      <c r="O871" s="13">
        <f>IF(Table2[[#This Row],[Fertilizer(kg)]]="",_xlfn.XLOOKUP(Table2[[#This Row],[crop&amp;state]],'pivot tables'!$O$3:$O$151,'pivot tables'!$P$3:$P$151),Table2[[#This Row],[Fertilizer(kg)]])</f>
        <v>1224104.5855555555</v>
      </c>
      <c r="P871" s="13">
        <v>3129.45</v>
      </c>
      <c r="Q871" s="13">
        <f>IF(Table2[[#This Row],[Pesticide(kg)]]="",_xlfn.XLOOKUP(Table2[[#This Row],[crop&amp;state]],'pivot tables'!$O$3:$O$151,'pivot tables'!$Q$3:$Q$151),Table2[[#This Row],[Pesticide(kg)]])</f>
        <v>3129.45</v>
      </c>
      <c r="R871" s="13">
        <v>0.70599999999999996</v>
      </c>
      <c r="S871" s="13">
        <f>IF(Table2[[#This Row],[Yield]]="",IFERROR(Table2[[#This Row],[Production(Tones)]]/Table2[[#This Row],[Area(hectare)]],""),Table2[[#This Row],[Yield]])</f>
        <v>0.70599999999999996</v>
      </c>
      <c r="T871" s="13">
        <v>25.506</v>
      </c>
      <c r="U871" s="13">
        <f>IF(Table2[[#This Row],[Avg_Temperature(°C)]]="",IFERROR((Table2[[#This Row],[Max_Temperature(°C)]]+Table2[[#This Row],[Min_Temperature(°C)]])/2,""),Table2[[#This Row],[Avg_Temperature(°C)]])</f>
        <v>25.506</v>
      </c>
      <c r="V871" s="13">
        <v>36.134</v>
      </c>
      <c r="W871" s="13">
        <f>IF(Table2[[#This Row],[Max_Temperature(°C)]]="",_xlfn.XLOOKUP(Table2[[#This Row],[State]],'pivot tables'!$T$2:$T$33,'pivot tables'!$V$2:$V$33),Table2[[#This Row],[Max_Temperature(°C)]])</f>
        <v>36.134</v>
      </c>
      <c r="X871" s="13">
        <v>15.651999999999999</v>
      </c>
      <c r="Y871" s="31">
        <f>IF(Table2[[#This Row],[Min_Temperature(°C)]]="",_xlfn.XLOOKUP(Table2[[#This Row],[State]],'pivot tables'!$T$2:$T$33,'pivot tables'!$W$2:$W$33),Table2[[#This Row],[Min_Temperature(°C)]])</f>
        <v>15.651999999999999</v>
      </c>
    </row>
    <row r="872" spans="1:25" x14ac:dyDescent="0.3">
      <c r="A872" s="5" t="s">
        <v>13</v>
      </c>
      <c r="B872" s="4">
        <v>2012</v>
      </c>
      <c r="C872" s="5" t="s">
        <v>176</v>
      </c>
      <c r="D872" s="5" t="str">
        <f>PROPER(TRIM(Table2[[#This Row],[Season]]))</f>
        <v>Autumn</v>
      </c>
      <c r="E872" s="5" t="str">
        <f>IF(Table2[[#This Row],[Season]]="",_xlfn.XLOOKUP(Table2[[#This Row],[State]],'pivot tables'!$F$3:$F$33,'pivot tables'!$G$3:$G$33),Table2[[#This Row],[Season]])</f>
        <v>Autumn</v>
      </c>
      <c r="F872" s="5" t="s">
        <v>28</v>
      </c>
      <c r="G872" s="16">
        <v>205082</v>
      </c>
      <c r="H872" s="16">
        <f>IF(Table2[[#This Row],[Area(hectare)]]="",IFERROR(Table2[[#This Row],[Production(Tones)]]/Table2[[#This Row],[Yield blanks]],""),Table2[[#This Row],[Area(hectare)]])</f>
        <v>205082</v>
      </c>
      <c r="I872" s="16">
        <v>471150</v>
      </c>
      <c r="J872" s="16">
        <f>IF(Table2[[#This Row],[Production(Tones)]]="",Table2[[#This Row],[Area Blanks]]*Table2[[#This Row],[Yield]],Table2[[#This Row],[Production(Tones)]])</f>
        <v>471150</v>
      </c>
      <c r="K872" s="13">
        <v>1566</v>
      </c>
      <c r="L872" s="13">
        <f>IF(Table2[[#This Row],[Annual_Rainfall(mm)]]="",_xlfn.XLOOKUP(Table2[[#This Row],[State]],'pivot tables'!$J$3:$J$32,'pivot tables'!$K$3:$K$32),Table2[[#This Row],[Annual_Rainfall(mm)]])</f>
        <v>1566</v>
      </c>
      <c r="M872" s="13" t="str">
        <f>Table2[[#This Row],[Crop]]&amp;Table2[[#This Row],[State]]</f>
        <v>RiceWest Bengal</v>
      </c>
      <c r="N872" s="13">
        <v>30926365.600000001</v>
      </c>
      <c r="O872" s="13">
        <f>IF(Table2[[#This Row],[Fertilizer(kg)]]="",_xlfn.XLOOKUP(Table2[[#This Row],[crop&amp;state]],'pivot tables'!$O$3:$O$151,'pivot tables'!$P$3:$P$151),Table2[[#This Row],[Fertilizer(kg)]])</f>
        <v>30926365.600000001</v>
      </c>
      <c r="P872" s="13">
        <v>63575.42</v>
      </c>
      <c r="Q872" s="13">
        <f>IF(Table2[[#This Row],[Pesticide(kg)]]="",_xlfn.XLOOKUP(Table2[[#This Row],[crop&amp;state]],'pivot tables'!$O$3:$O$151,'pivot tables'!$Q$3:$Q$151),Table2[[#This Row],[Pesticide(kg)]])</f>
        <v>63575.42</v>
      </c>
      <c r="R872" s="13">
        <v>2.2589999999999999</v>
      </c>
      <c r="S872" s="13">
        <f>IF(Table2[[#This Row],[Yield]]="",IFERROR(Table2[[#This Row],[Production(Tones)]]/Table2[[#This Row],[Area(hectare)]],""),Table2[[#This Row],[Yield]])</f>
        <v>2.2589999999999999</v>
      </c>
      <c r="T872" s="13">
        <v>25.506</v>
      </c>
      <c r="U872" s="13">
        <f>IF(Table2[[#This Row],[Avg_Temperature(°C)]]="",IFERROR((Table2[[#This Row],[Max_Temperature(°C)]]+Table2[[#This Row],[Min_Temperature(°C)]])/2,""),Table2[[#This Row],[Avg_Temperature(°C)]])</f>
        <v>25.506</v>
      </c>
      <c r="V872" s="13">
        <v>36.134</v>
      </c>
      <c r="W872" s="13">
        <f>IF(Table2[[#This Row],[Max_Temperature(°C)]]="",_xlfn.XLOOKUP(Table2[[#This Row],[State]],'pivot tables'!$T$2:$T$33,'pivot tables'!$V$2:$V$33),Table2[[#This Row],[Max_Temperature(°C)]])</f>
        <v>36.134</v>
      </c>
      <c r="X872" s="13">
        <v>15.651999999999999</v>
      </c>
      <c r="Y872" s="31">
        <f>IF(Table2[[#This Row],[Min_Temperature(°C)]]="",_xlfn.XLOOKUP(Table2[[#This Row],[State]],'pivot tables'!$T$2:$T$33,'pivot tables'!$W$2:$W$33),Table2[[#This Row],[Min_Temperature(°C)]])</f>
        <v>15.651999999999999</v>
      </c>
    </row>
    <row r="873" spans="1:25" x14ac:dyDescent="0.3">
      <c r="A873" s="5" t="s">
        <v>13</v>
      </c>
      <c r="B873" s="4">
        <v>2012</v>
      </c>
      <c r="C873" s="5" t="s">
        <v>120</v>
      </c>
      <c r="D873" s="5" t="str">
        <f>PROPER(TRIM(Table2[[#This Row],[Season]]))</f>
        <v>Summer</v>
      </c>
      <c r="E873" s="5" t="str">
        <f>IF(Table2[[#This Row],[Season]]="",_xlfn.XLOOKUP(Table2[[#This Row],[State]],'pivot tables'!$F$3:$F$33,'pivot tables'!$G$3:$G$33),Table2[[#This Row],[Season]])</f>
        <v>Summer</v>
      </c>
      <c r="F873" s="5" t="s">
        <v>28</v>
      </c>
      <c r="G873" s="16">
        <v>1228263</v>
      </c>
      <c r="H873" s="16">
        <f>IF(Table2[[#This Row],[Area(hectare)]]="",IFERROR(Table2[[#This Row],[Production(Tones)]]/Table2[[#This Row],[Yield blanks]],""),Table2[[#This Row],[Area(hectare)]])</f>
        <v>1228263</v>
      </c>
      <c r="I873" s="16">
        <v>4065052</v>
      </c>
      <c r="J873" s="16">
        <f>IF(Table2[[#This Row],[Production(Tones)]]="",Table2[[#This Row],[Area Blanks]]*Table2[[#This Row],[Yield]],Table2[[#This Row],[Production(Tones)]])</f>
        <v>4065052</v>
      </c>
      <c r="K873" s="13">
        <v>1566</v>
      </c>
      <c r="L873" s="13">
        <f>IF(Table2[[#This Row],[Annual_Rainfall(mm)]]="",_xlfn.XLOOKUP(Table2[[#This Row],[State]],'pivot tables'!$J$3:$J$32,'pivot tables'!$K$3:$K$32),Table2[[#This Row],[Annual_Rainfall(mm)]])</f>
        <v>1566</v>
      </c>
      <c r="M873" s="13" t="str">
        <f>Table2[[#This Row],[Crop]]&amp;Table2[[#This Row],[State]]</f>
        <v>RiceWest Bengal</v>
      </c>
      <c r="N873" s="13">
        <v>185222060.40000001</v>
      </c>
      <c r="O873" s="13">
        <f>IF(Table2[[#This Row],[Fertilizer(kg)]]="",_xlfn.XLOOKUP(Table2[[#This Row],[crop&amp;state]],'pivot tables'!$O$3:$O$151,'pivot tables'!$P$3:$P$151),Table2[[#This Row],[Fertilizer(kg)]])</f>
        <v>185222060.40000001</v>
      </c>
      <c r="P873" s="13">
        <v>380761.53</v>
      </c>
      <c r="Q873" s="13">
        <f>IF(Table2[[#This Row],[Pesticide(kg)]]="",_xlfn.XLOOKUP(Table2[[#This Row],[crop&amp;state]],'pivot tables'!$O$3:$O$151,'pivot tables'!$Q$3:$Q$151),Table2[[#This Row],[Pesticide(kg)]])</f>
        <v>380761.53</v>
      </c>
      <c r="R873" s="13">
        <v>3.206</v>
      </c>
      <c r="S873" s="13">
        <f>IF(Table2[[#This Row],[Yield]]="",IFERROR(Table2[[#This Row],[Production(Tones)]]/Table2[[#This Row],[Area(hectare)]],""),Table2[[#This Row],[Yield]])</f>
        <v>3.206</v>
      </c>
      <c r="T873" s="13">
        <v>25.506</v>
      </c>
      <c r="U873" s="13">
        <f>IF(Table2[[#This Row],[Avg_Temperature(°C)]]="",IFERROR((Table2[[#This Row],[Max_Temperature(°C)]]+Table2[[#This Row],[Min_Temperature(°C)]])/2,""),Table2[[#This Row],[Avg_Temperature(°C)]])</f>
        <v>25.506</v>
      </c>
      <c r="V873" s="13">
        <v>36.134</v>
      </c>
      <c r="W873" s="13">
        <f>IF(Table2[[#This Row],[Max_Temperature(°C)]]="",_xlfn.XLOOKUP(Table2[[#This Row],[State]],'pivot tables'!$T$2:$T$33,'pivot tables'!$V$2:$V$33),Table2[[#This Row],[Max_Temperature(°C)]])</f>
        <v>36.134</v>
      </c>
      <c r="X873" s="13">
        <v>15.651999999999999</v>
      </c>
      <c r="Y873" s="31">
        <f>IF(Table2[[#This Row],[Min_Temperature(°C)]]="",_xlfn.XLOOKUP(Table2[[#This Row],[State]],'pivot tables'!$T$2:$T$33,'pivot tables'!$W$2:$W$33),Table2[[#This Row],[Min_Temperature(°C)]])</f>
        <v>15.651999999999999</v>
      </c>
    </row>
    <row r="874" spans="1:25" x14ac:dyDescent="0.3">
      <c r="A874" s="5" t="s">
        <v>13</v>
      </c>
      <c r="B874" s="4">
        <v>2012</v>
      </c>
      <c r="C874" s="5" t="s">
        <v>324</v>
      </c>
      <c r="D874" s="5" t="str">
        <f>PROPER(TRIM(Table2[[#This Row],[Season]]))</f>
        <v>Winter</v>
      </c>
      <c r="E874" s="5" t="str">
        <f>IF(Table2[[#This Row],[Season]]="",_xlfn.XLOOKUP(Table2[[#This Row],[State]],'pivot tables'!$F$3:$F$33,'pivot tables'!$G$3:$G$33),Table2[[#This Row],[Season]])</f>
        <v>Winter</v>
      </c>
      <c r="F874" s="5" t="s">
        <v>28</v>
      </c>
      <c r="G874" s="16">
        <v>4010973</v>
      </c>
      <c r="H874" s="16">
        <f>IF(Table2[[#This Row],[Area(hectare)]]="",IFERROR(Table2[[#This Row],[Production(Tones)]]/Table2[[#This Row],[Yield blanks]],""),Table2[[#This Row],[Area(hectare)]])</f>
        <v>4010973</v>
      </c>
      <c r="I874" s="16">
        <v>0</v>
      </c>
      <c r="J874" s="16">
        <f>IF(Table2[[#This Row],[Production(Tones)]]="",Table2[[#This Row],[Area Blanks]]*Table2[[#This Row],[Yield]],Table2[[#This Row],[Production(Tones)]])</f>
        <v>0</v>
      </c>
      <c r="K874" s="13">
        <v>1566</v>
      </c>
      <c r="L874" s="13">
        <f>IF(Table2[[#This Row],[Annual_Rainfall(mm)]]="",_xlfn.XLOOKUP(Table2[[#This Row],[State]],'pivot tables'!$J$3:$J$32,'pivot tables'!$K$3:$K$32),Table2[[#This Row],[Annual_Rainfall(mm)]])</f>
        <v>1566</v>
      </c>
      <c r="M874" s="13" t="str">
        <f>Table2[[#This Row],[Crop]]&amp;Table2[[#This Row],[State]]</f>
        <v>RiceWest Bengal</v>
      </c>
      <c r="N874" s="13"/>
      <c r="O874" s="13">
        <f>IF(Table2[[#This Row],[Fertilizer(kg)]]="",_xlfn.XLOOKUP(Table2[[#This Row],[crop&amp;state]],'pivot tables'!$O$3:$O$151,'pivot tables'!$P$3:$P$151),Table2[[#This Row],[Fertilizer(kg)]])</f>
        <v>278611020.01142853</v>
      </c>
      <c r="P874" s="13">
        <v>1243401.6299999999</v>
      </c>
      <c r="Q874" s="13">
        <f>IF(Table2[[#This Row],[Pesticide(kg)]]="",_xlfn.XLOOKUP(Table2[[#This Row],[crop&amp;state]],'pivot tables'!$O$3:$O$151,'pivot tables'!$Q$3:$Q$151),Table2[[#This Row],[Pesticide(kg)]])</f>
        <v>1243401.6299999999</v>
      </c>
      <c r="R874" s="13">
        <v>2.5299999999999998</v>
      </c>
      <c r="S874" s="13">
        <f>IF(Table2[[#This Row],[Yield]]="",IFERROR(Table2[[#This Row],[Production(Tones)]]/Table2[[#This Row],[Area(hectare)]],""),Table2[[#This Row],[Yield]])</f>
        <v>2.5299999999999998</v>
      </c>
      <c r="T874" s="13">
        <v>25.506</v>
      </c>
      <c r="U874" s="13">
        <f>IF(Table2[[#This Row],[Avg_Temperature(°C)]]="",IFERROR((Table2[[#This Row],[Max_Temperature(°C)]]+Table2[[#This Row],[Min_Temperature(°C)]])/2,""),Table2[[#This Row],[Avg_Temperature(°C)]])</f>
        <v>25.506</v>
      </c>
      <c r="V874" s="13">
        <v>36.134</v>
      </c>
      <c r="W874" s="13">
        <f>IF(Table2[[#This Row],[Max_Temperature(°C)]]="",_xlfn.XLOOKUP(Table2[[#This Row],[State]],'pivot tables'!$T$2:$T$33,'pivot tables'!$V$2:$V$33),Table2[[#This Row],[Max_Temperature(°C)]])</f>
        <v>36.134</v>
      </c>
      <c r="X874" s="13">
        <v>15.651999999999999</v>
      </c>
      <c r="Y874" s="31">
        <f>IF(Table2[[#This Row],[Min_Temperature(°C)]]="",_xlfn.XLOOKUP(Table2[[#This Row],[State]],'pivot tables'!$T$2:$T$33,'pivot tables'!$W$2:$W$33),Table2[[#This Row],[Min_Temperature(°C)]])</f>
        <v>15.651999999999999</v>
      </c>
    </row>
    <row r="875" spans="1:25" x14ac:dyDescent="0.3">
      <c r="A875" s="5" t="s">
        <v>18</v>
      </c>
      <c r="B875" s="4">
        <v>2012</v>
      </c>
      <c r="C875" s="5" t="s">
        <v>705</v>
      </c>
      <c r="D875" s="5" t="str">
        <f>PROPER(TRIM(Table2[[#This Row],[Season]]))</f>
        <v>Whole Year</v>
      </c>
      <c r="E875" s="5" t="str">
        <f>IF(Table2[[#This Row],[Season]]="",_xlfn.XLOOKUP(Table2[[#This Row],[State]],'pivot tables'!$F$3:$F$33,'pivot tables'!$G$3:$G$33),Table2[[#This Row],[Season]])</f>
        <v>Whole Year</v>
      </c>
      <c r="F875" s="5" t="s">
        <v>28</v>
      </c>
      <c r="G875" s="16">
        <v>16096</v>
      </c>
      <c r="H875" s="16">
        <f>IF(Table2[[#This Row],[Area(hectare)]]="",IFERROR(Table2[[#This Row],[Production(Tones)]]/Table2[[#This Row],[Yield blanks]],""),Table2[[#This Row],[Area(hectare)]])</f>
        <v>16096</v>
      </c>
      <c r="I875" s="16">
        <v>1617025</v>
      </c>
      <c r="J875" s="16">
        <f>IF(Table2[[#This Row],[Production(Tones)]]="",Table2[[#This Row],[Area Blanks]]*Table2[[#This Row],[Yield]],Table2[[#This Row],[Production(Tones)]])</f>
        <v>1617025</v>
      </c>
      <c r="K875" s="13">
        <v>1566</v>
      </c>
      <c r="L875" s="13">
        <f>IF(Table2[[#This Row],[Annual_Rainfall(mm)]]="",_xlfn.XLOOKUP(Table2[[#This Row],[State]],'pivot tables'!$J$3:$J$32,'pivot tables'!$K$3:$K$32),Table2[[#This Row],[Annual_Rainfall(mm)]])</f>
        <v>1566</v>
      </c>
      <c r="M875" s="13" t="str">
        <f>Table2[[#This Row],[Crop]]&amp;Table2[[#This Row],[State]]</f>
        <v>SugarcaneWest Bengal</v>
      </c>
      <c r="N875" s="13">
        <v>2427276.7999999998</v>
      </c>
      <c r="O875" s="13">
        <f>IF(Table2[[#This Row],[Fertilizer(kg)]]="",_xlfn.XLOOKUP(Table2[[#This Row],[crop&amp;state]],'pivot tables'!$O$3:$O$151,'pivot tables'!$P$3:$P$151),Table2[[#This Row],[Fertilizer(kg)]])</f>
        <v>2427276.7999999998</v>
      </c>
      <c r="P875" s="13">
        <v>4989.76</v>
      </c>
      <c r="Q875" s="13">
        <f>IF(Table2[[#This Row],[Pesticide(kg)]]="",_xlfn.XLOOKUP(Table2[[#This Row],[crop&amp;state]],'pivot tables'!$O$3:$O$151,'pivot tables'!$Q$3:$Q$151),Table2[[#This Row],[Pesticide(kg)]])</f>
        <v>4989.76</v>
      </c>
      <c r="R875" s="13">
        <v>99.781999999999996</v>
      </c>
      <c r="S875" s="13">
        <f>IF(Table2[[#This Row],[Yield]]="",IFERROR(Table2[[#This Row],[Production(Tones)]]/Table2[[#This Row],[Area(hectare)]],""),Table2[[#This Row],[Yield]])</f>
        <v>99.781999999999996</v>
      </c>
      <c r="T875" s="13">
        <v>25.506</v>
      </c>
      <c r="U875" s="13">
        <f>IF(Table2[[#This Row],[Avg_Temperature(°C)]]="",IFERROR((Table2[[#This Row],[Max_Temperature(°C)]]+Table2[[#This Row],[Min_Temperature(°C)]])/2,""),Table2[[#This Row],[Avg_Temperature(°C)]])</f>
        <v>25.506</v>
      </c>
      <c r="V875" s="13"/>
      <c r="W875" s="13">
        <f>IF(Table2[[#This Row],[Max_Temperature(°C)]]="",_xlfn.XLOOKUP(Table2[[#This Row],[State]],'pivot tables'!$T$2:$T$33,'pivot tables'!$V$2:$V$33),Table2[[#This Row],[Max_Temperature(°C)]])</f>
        <v>35.656651162790681</v>
      </c>
      <c r="X875" s="13">
        <v>15.651999999999999</v>
      </c>
      <c r="Y875" s="31">
        <f>IF(Table2[[#This Row],[Min_Temperature(°C)]]="",_xlfn.XLOOKUP(Table2[[#This Row],[State]],'pivot tables'!$T$2:$T$33,'pivot tables'!$W$2:$W$33),Table2[[#This Row],[Min_Temperature(°C)]])</f>
        <v>15.651999999999999</v>
      </c>
    </row>
    <row r="876" spans="1:25" x14ac:dyDescent="0.3">
      <c r="A876" s="5" t="s">
        <v>31</v>
      </c>
      <c r="B876" s="4">
        <v>2012</v>
      </c>
      <c r="C876" s="5" t="s">
        <v>49</v>
      </c>
      <c r="D876" s="5" t="str">
        <f>PROPER(TRIM(Table2[[#This Row],[Season]]))</f>
        <v>Kharif</v>
      </c>
      <c r="E876" s="5" t="str">
        <f>IF(Table2[[#This Row],[Season]]="",_xlfn.XLOOKUP(Table2[[#This Row],[State]],'pivot tables'!$F$3:$F$33,'pivot tables'!$G$3:$G$33),Table2[[#This Row],[Season]])</f>
        <v>Kharif</v>
      </c>
      <c r="F876" s="5" t="s">
        <v>28</v>
      </c>
      <c r="G876" s="16">
        <v>7345</v>
      </c>
      <c r="H876" s="16">
        <f>IF(Table2[[#This Row],[Area(hectare)]]="",IFERROR(Table2[[#This Row],[Production(Tones)]]/Table2[[#This Row],[Yield blanks]],""),Table2[[#This Row],[Area(hectare)]])</f>
        <v>7345</v>
      </c>
      <c r="I876" s="16">
        <v>9591</v>
      </c>
      <c r="J876" s="16">
        <f>IF(Table2[[#This Row],[Production(Tones)]]="",Table2[[#This Row],[Area Blanks]]*Table2[[#This Row],[Yield]],Table2[[#This Row],[Production(Tones)]])</f>
        <v>9591</v>
      </c>
      <c r="K876" s="13">
        <v>1566</v>
      </c>
      <c r="L876" s="13">
        <f>IF(Table2[[#This Row],[Annual_Rainfall(mm)]]="",_xlfn.XLOOKUP(Table2[[#This Row],[State]],'pivot tables'!$J$3:$J$32,'pivot tables'!$K$3:$K$32),Table2[[#This Row],[Annual_Rainfall(mm)]])</f>
        <v>1566</v>
      </c>
      <c r="M876" s="13" t="str">
        <f>Table2[[#This Row],[Crop]]&amp;Table2[[#This Row],[State]]</f>
        <v>SunflowerWest Bengal</v>
      </c>
      <c r="N876" s="13">
        <v>1107626</v>
      </c>
      <c r="O876" s="13">
        <f>IF(Table2[[#This Row],[Fertilizer(kg)]]="",_xlfn.XLOOKUP(Table2[[#This Row],[crop&amp;state]],'pivot tables'!$O$3:$O$151,'pivot tables'!$P$3:$P$151),Table2[[#This Row],[Fertilizer(kg)]])</f>
        <v>1107626</v>
      </c>
      <c r="P876" s="13">
        <v>2276.9499999999998</v>
      </c>
      <c r="Q876" s="13">
        <f>IF(Table2[[#This Row],[Pesticide(kg)]]="",_xlfn.XLOOKUP(Table2[[#This Row],[crop&amp;state]],'pivot tables'!$O$3:$O$151,'pivot tables'!$Q$3:$Q$151),Table2[[#This Row],[Pesticide(kg)]])</f>
        <v>2276.9499999999998</v>
      </c>
      <c r="R876" s="13">
        <v>1.31</v>
      </c>
      <c r="S876" s="13">
        <f>IF(Table2[[#This Row],[Yield]]="",IFERROR(Table2[[#This Row],[Production(Tones)]]/Table2[[#This Row],[Area(hectare)]],""),Table2[[#This Row],[Yield]])</f>
        <v>1.31</v>
      </c>
      <c r="T876" s="13">
        <v>25.506</v>
      </c>
      <c r="U876" s="13">
        <f>IF(Table2[[#This Row],[Avg_Temperature(°C)]]="",IFERROR((Table2[[#This Row],[Max_Temperature(°C)]]+Table2[[#This Row],[Min_Temperature(°C)]])/2,""),Table2[[#This Row],[Avg_Temperature(°C)]])</f>
        <v>25.506</v>
      </c>
      <c r="V876" s="13">
        <v>36.134</v>
      </c>
      <c r="W876" s="13">
        <f>IF(Table2[[#This Row],[Max_Temperature(°C)]]="",_xlfn.XLOOKUP(Table2[[#This Row],[State]],'pivot tables'!$T$2:$T$33,'pivot tables'!$V$2:$V$33),Table2[[#This Row],[Max_Temperature(°C)]])</f>
        <v>36.134</v>
      </c>
      <c r="X876" s="13">
        <v>15.651999999999999</v>
      </c>
      <c r="Y876" s="31">
        <f>IF(Table2[[#This Row],[Min_Temperature(°C)]]="",_xlfn.XLOOKUP(Table2[[#This Row],[State]],'pivot tables'!$T$2:$T$33,'pivot tables'!$W$2:$W$33),Table2[[#This Row],[Min_Temperature(°C)]])</f>
        <v>15.651999999999999</v>
      </c>
    </row>
    <row r="877" spans="1:25" x14ac:dyDescent="0.3">
      <c r="A877" s="5" t="s">
        <v>32</v>
      </c>
      <c r="B877" s="4">
        <v>2012</v>
      </c>
      <c r="C877" s="5" t="s">
        <v>49</v>
      </c>
      <c r="D877" s="5" t="str">
        <f>PROPER(TRIM(Table2[[#This Row],[Season]]))</f>
        <v>Kharif</v>
      </c>
      <c r="E877" s="5" t="str">
        <f>IF(Table2[[#This Row],[Season]]="",_xlfn.XLOOKUP(Table2[[#This Row],[State]],'pivot tables'!$F$3:$F$33,'pivot tables'!$G$3:$G$33),Table2[[#This Row],[Season]])</f>
        <v>Kharif</v>
      </c>
      <c r="F877" s="5" t="s">
        <v>28</v>
      </c>
      <c r="G877" s="16">
        <v>50996</v>
      </c>
      <c r="H877" s="16">
        <f>IF(Table2[[#This Row],[Area(hectare)]]="",IFERROR(Table2[[#This Row],[Production(Tones)]]/Table2[[#This Row],[Yield blanks]],""),Table2[[#This Row],[Area(hectare)]])</f>
        <v>50996</v>
      </c>
      <c r="I877" s="16">
        <v>34295</v>
      </c>
      <c r="J877" s="16">
        <f>IF(Table2[[#This Row],[Production(Tones)]]="",Table2[[#This Row],[Area Blanks]]*Table2[[#This Row],[Yield]],Table2[[#This Row],[Production(Tones)]])</f>
        <v>34295</v>
      </c>
      <c r="K877" s="13">
        <v>1566</v>
      </c>
      <c r="L877" s="13">
        <f>IF(Table2[[#This Row],[Annual_Rainfall(mm)]]="",_xlfn.XLOOKUP(Table2[[#This Row],[State]],'pivot tables'!$J$3:$J$32,'pivot tables'!$K$3:$K$32),Table2[[#This Row],[Annual_Rainfall(mm)]])</f>
        <v>1566</v>
      </c>
      <c r="M877" s="13" t="str">
        <f>Table2[[#This Row],[Crop]]&amp;Table2[[#This Row],[State]]</f>
        <v>UradWest Bengal</v>
      </c>
      <c r="N877" s="13">
        <v>7690196.7999999998</v>
      </c>
      <c r="O877" s="13">
        <f>IF(Table2[[#This Row],[Fertilizer(kg)]]="",_xlfn.XLOOKUP(Table2[[#This Row],[crop&amp;state]],'pivot tables'!$O$3:$O$151,'pivot tables'!$P$3:$P$151),Table2[[#This Row],[Fertilizer(kg)]])</f>
        <v>7690196.7999999998</v>
      </c>
      <c r="P877" s="13">
        <v>15808.76</v>
      </c>
      <c r="Q877" s="13">
        <f>IF(Table2[[#This Row],[Pesticide(kg)]]="",_xlfn.XLOOKUP(Table2[[#This Row],[crop&amp;state]],'pivot tables'!$O$3:$O$151,'pivot tables'!$Q$3:$Q$151),Table2[[#This Row],[Pesticide(kg)]])</f>
        <v>15808.76</v>
      </c>
      <c r="R877" s="13"/>
      <c r="S877" s="13">
        <f>IF(Table2[[#This Row],[Yield]]="",IFERROR(Table2[[#This Row],[Production(Tones)]]/Table2[[#This Row],[Area(hectare)]],""),Table2[[#This Row],[Yield]])</f>
        <v>0.67250372578241435</v>
      </c>
      <c r="T877" s="13">
        <v>25.506</v>
      </c>
      <c r="U877" s="13">
        <f>IF(Table2[[#This Row],[Avg_Temperature(°C)]]="",IFERROR((Table2[[#This Row],[Max_Temperature(°C)]]+Table2[[#This Row],[Min_Temperature(°C)]])/2,""),Table2[[#This Row],[Avg_Temperature(°C)]])</f>
        <v>25.506</v>
      </c>
      <c r="V877" s="13">
        <v>36.134</v>
      </c>
      <c r="W877" s="13">
        <f>IF(Table2[[#This Row],[Max_Temperature(°C)]]="",_xlfn.XLOOKUP(Table2[[#This Row],[State]],'pivot tables'!$T$2:$T$33,'pivot tables'!$V$2:$V$33),Table2[[#This Row],[Max_Temperature(°C)]])</f>
        <v>36.134</v>
      </c>
      <c r="X877" s="13">
        <v>15.651999999999999</v>
      </c>
      <c r="Y877" s="31">
        <f>IF(Table2[[#This Row],[Min_Temperature(°C)]]="",_xlfn.XLOOKUP(Table2[[#This Row],[State]],'pivot tables'!$T$2:$T$33,'pivot tables'!$W$2:$W$33),Table2[[#This Row],[Min_Temperature(°C)]])</f>
        <v>15.651999999999999</v>
      </c>
    </row>
    <row r="878" spans="1:25" x14ac:dyDescent="0.3">
      <c r="A878" s="5" t="s">
        <v>32</v>
      </c>
      <c r="B878" s="4">
        <v>2012</v>
      </c>
      <c r="C878" s="5" t="s">
        <v>27</v>
      </c>
      <c r="D878" s="5" t="str">
        <f>PROPER(TRIM(Table2[[#This Row],[Season]]))</f>
        <v>Rabi</v>
      </c>
      <c r="E878" s="5" t="str">
        <f>IF(Table2[[#This Row],[Season]]="",_xlfn.XLOOKUP(Table2[[#This Row],[State]],'pivot tables'!$F$3:$F$33,'pivot tables'!$G$3:$G$33),Table2[[#This Row],[Season]])</f>
        <v>Rabi</v>
      </c>
      <c r="F878" s="5" t="s">
        <v>28</v>
      </c>
      <c r="G878" s="16">
        <v>9251</v>
      </c>
      <c r="H878" s="16">
        <f>IF(Table2[[#This Row],[Area(hectare)]]="",IFERROR(Table2[[#This Row],[Production(Tones)]]/Table2[[#This Row],[Yield blanks]],""),Table2[[#This Row],[Area(hectare)]])</f>
        <v>9251</v>
      </c>
      <c r="I878" s="16">
        <v>7898</v>
      </c>
      <c r="J878" s="16">
        <f>IF(Table2[[#This Row],[Production(Tones)]]="",Table2[[#This Row],[Area Blanks]]*Table2[[#This Row],[Yield]],Table2[[#This Row],[Production(Tones)]])</f>
        <v>7898</v>
      </c>
      <c r="K878" s="13">
        <v>1566</v>
      </c>
      <c r="L878" s="13">
        <f>IF(Table2[[#This Row],[Annual_Rainfall(mm)]]="",_xlfn.XLOOKUP(Table2[[#This Row],[State]],'pivot tables'!$J$3:$J$32,'pivot tables'!$K$3:$K$32),Table2[[#This Row],[Annual_Rainfall(mm)]])</f>
        <v>1566</v>
      </c>
      <c r="M878" s="13" t="str">
        <f>Table2[[#This Row],[Crop]]&amp;Table2[[#This Row],[State]]</f>
        <v>UradWest Bengal</v>
      </c>
      <c r="N878" s="13">
        <v>1395050.8</v>
      </c>
      <c r="O878" s="13">
        <f>IF(Table2[[#This Row],[Fertilizer(kg)]]="",_xlfn.XLOOKUP(Table2[[#This Row],[crop&amp;state]],'pivot tables'!$O$3:$O$151,'pivot tables'!$P$3:$P$151),Table2[[#This Row],[Fertilizer(kg)]])</f>
        <v>1395050.8</v>
      </c>
      <c r="P878" s="13">
        <v>2867.81</v>
      </c>
      <c r="Q878" s="13">
        <f>IF(Table2[[#This Row],[Pesticide(kg)]]="",_xlfn.XLOOKUP(Table2[[#This Row],[crop&amp;state]],'pivot tables'!$O$3:$O$151,'pivot tables'!$Q$3:$Q$151),Table2[[#This Row],[Pesticide(kg)]])</f>
        <v>2867.81</v>
      </c>
      <c r="R878" s="13"/>
      <c r="S878" s="13">
        <f>IF(Table2[[#This Row],[Yield]]="",IFERROR(Table2[[#This Row],[Production(Tones)]]/Table2[[#This Row],[Area(hectare)]],""),Table2[[#This Row],[Yield]])</f>
        <v>0.85374554102259215</v>
      </c>
      <c r="T878" s="13">
        <v>25.506</v>
      </c>
      <c r="U878" s="13">
        <f>IF(Table2[[#This Row],[Avg_Temperature(°C)]]="",IFERROR((Table2[[#This Row],[Max_Temperature(°C)]]+Table2[[#This Row],[Min_Temperature(°C)]])/2,""),Table2[[#This Row],[Avg_Temperature(°C)]])</f>
        <v>25.506</v>
      </c>
      <c r="V878" s="13">
        <v>36.134</v>
      </c>
      <c r="W878" s="13">
        <f>IF(Table2[[#This Row],[Max_Temperature(°C)]]="",_xlfn.XLOOKUP(Table2[[#This Row],[State]],'pivot tables'!$T$2:$T$33,'pivot tables'!$V$2:$V$33),Table2[[#This Row],[Max_Temperature(°C)]])</f>
        <v>36.134</v>
      </c>
      <c r="X878" s="13">
        <v>15.651999999999999</v>
      </c>
      <c r="Y878" s="31">
        <f>IF(Table2[[#This Row],[Min_Temperature(°C)]]="",_xlfn.XLOOKUP(Table2[[#This Row],[State]],'pivot tables'!$T$2:$T$33,'pivot tables'!$W$2:$W$33),Table2[[#This Row],[Min_Temperature(°C)]])</f>
        <v>15.651999999999999</v>
      </c>
    </row>
    <row r="879" spans="1:25" x14ac:dyDescent="0.3">
      <c r="A879" s="5" t="s">
        <v>20</v>
      </c>
      <c r="B879" s="4">
        <v>2012</v>
      </c>
      <c r="C879" s="5" t="s">
        <v>27</v>
      </c>
      <c r="D879" s="5" t="str">
        <f>PROPER(TRIM(Table2[[#This Row],[Season]]))</f>
        <v>Rabi</v>
      </c>
      <c r="E879" s="5" t="str">
        <f>IF(Table2[[#This Row],[Season]]="",_xlfn.XLOOKUP(Table2[[#This Row],[State]],'pivot tables'!$F$3:$F$33,'pivot tables'!$G$3:$G$33),Table2[[#This Row],[Season]])</f>
        <v>Rabi</v>
      </c>
      <c r="F879" s="5" t="s">
        <v>28</v>
      </c>
      <c r="G879" s="16">
        <v>321572</v>
      </c>
      <c r="H879" s="16">
        <f>IF(Table2[[#This Row],[Area(hectare)]]="",IFERROR(Table2[[#This Row],[Production(Tones)]]/Table2[[#This Row],[Yield blanks]],""),Table2[[#This Row],[Area(hectare)]])</f>
        <v>321572</v>
      </c>
      <c r="I879" s="16">
        <v>895927</v>
      </c>
      <c r="J879" s="16">
        <f>IF(Table2[[#This Row],[Production(Tones)]]="",Table2[[#This Row],[Area Blanks]]*Table2[[#This Row],[Yield]],Table2[[#This Row],[Production(Tones)]])</f>
        <v>895927</v>
      </c>
      <c r="K879" s="13">
        <v>1566</v>
      </c>
      <c r="L879" s="13">
        <f>IF(Table2[[#This Row],[Annual_Rainfall(mm)]]="",_xlfn.XLOOKUP(Table2[[#This Row],[State]],'pivot tables'!$J$3:$J$32,'pivot tables'!$K$3:$K$32),Table2[[#This Row],[Annual_Rainfall(mm)]])</f>
        <v>1566</v>
      </c>
      <c r="M879" s="13" t="str">
        <f>Table2[[#This Row],[Crop]]&amp;Table2[[#This Row],[State]]</f>
        <v>WheatWest Bengal</v>
      </c>
      <c r="N879" s="13">
        <v>48493057.600000001</v>
      </c>
      <c r="O879" s="13">
        <f>IF(Table2[[#This Row],[Fertilizer(kg)]]="",_xlfn.XLOOKUP(Table2[[#This Row],[crop&amp;state]],'pivot tables'!$O$3:$O$151,'pivot tables'!$P$3:$P$151),Table2[[#This Row],[Fertilizer(kg)]])</f>
        <v>48493057.600000001</v>
      </c>
      <c r="P879" s="13">
        <v>99687.32</v>
      </c>
      <c r="Q879" s="13">
        <f>IF(Table2[[#This Row],[Pesticide(kg)]]="",_xlfn.XLOOKUP(Table2[[#This Row],[crop&amp;state]],'pivot tables'!$O$3:$O$151,'pivot tables'!$Q$3:$Q$151),Table2[[#This Row],[Pesticide(kg)]])</f>
        <v>99687.32</v>
      </c>
      <c r="R879" s="13">
        <v>2.5550000000000002</v>
      </c>
      <c r="S879" s="13">
        <f>IF(Table2[[#This Row],[Yield]]="",IFERROR(Table2[[#This Row],[Production(Tones)]]/Table2[[#This Row],[Area(hectare)]],""),Table2[[#This Row],[Yield]])</f>
        <v>2.5550000000000002</v>
      </c>
      <c r="T879" s="13">
        <v>25.506</v>
      </c>
      <c r="U879" s="13">
        <f>IF(Table2[[#This Row],[Avg_Temperature(°C)]]="",IFERROR((Table2[[#This Row],[Max_Temperature(°C)]]+Table2[[#This Row],[Min_Temperature(°C)]])/2,""),Table2[[#This Row],[Avg_Temperature(°C)]])</f>
        <v>25.506</v>
      </c>
      <c r="V879" s="13">
        <v>36.134</v>
      </c>
      <c r="W879" s="13">
        <f>IF(Table2[[#This Row],[Max_Temperature(°C)]]="",_xlfn.XLOOKUP(Table2[[#This Row],[State]],'pivot tables'!$T$2:$T$33,'pivot tables'!$V$2:$V$33),Table2[[#This Row],[Max_Temperature(°C)]])</f>
        <v>36.134</v>
      </c>
      <c r="X879" s="13">
        <v>15.651999999999999</v>
      </c>
      <c r="Y879" s="31">
        <f>IF(Table2[[#This Row],[Min_Temperature(°C)]]="",_xlfn.XLOOKUP(Table2[[#This Row],[State]],'pivot tables'!$T$2:$T$33,'pivot tables'!$W$2:$W$33),Table2[[#This Row],[Min_Temperature(°C)]])</f>
        <v>15.651999999999999</v>
      </c>
    </row>
    <row r="880" spans="1:25" x14ac:dyDescent="0.3">
      <c r="A880" s="5" t="s">
        <v>22</v>
      </c>
      <c r="B880" s="4">
        <v>2013</v>
      </c>
      <c r="C880" s="5" t="s">
        <v>49</v>
      </c>
      <c r="D880" s="5" t="str">
        <f>PROPER(TRIM(Table2[[#This Row],[Season]]))</f>
        <v>Kharif</v>
      </c>
      <c r="E880" s="5" t="str">
        <f>IF(Table2[[#This Row],[Season]]="",_xlfn.XLOOKUP(Table2[[#This Row],[State]],'pivot tables'!$F$3:$F$33,'pivot tables'!$G$3:$G$33),Table2[[#This Row],[Season]])</f>
        <v>Kharif</v>
      </c>
      <c r="F880" s="5" t="s">
        <v>243</v>
      </c>
      <c r="G880" s="16"/>
      <c r="H880" s="16">
        <f>IF(Table2[[#This Row],[Area(hectare)]]="",IFERROR(Table2[[#This Row],[Production(Tones)]]/Table2[[#This Row],[Yield blanks]],""),Table2[[#This Row],[Area(hectare)]])</f>
        <v>7188.3182275931522</v>
      </c>
      <c r="I880" s="16">
        <v>7138</v>
      </c>
      <c r="J880" s="16">
        <f>IF(Table2[[#This Row],[Production(Tones)]]="",Table2[[#This Row],[Area Blanks]]*Table2[[#This Row],[Yield]],Table2[[#This Row],[Production(Tones)]])</f>
        <v>7138</v>
      </c>
      <c r="K880" s="13">
        <v>1069.9000000000001</v>
      </c>
      <c r="L880" s="13">
        <f>IF(Table2[[#This Row],[Annual_Rainfall(mm)]]="",_xlfn.XLOOKUP(Table2[[#This Row],[State]],'pivot tables'!$J$3:$J$32,'pivot tables'!$K$3:$K$32),Table2[[#This Row],[Annual_Rainfall(mm)]])</f>
        <v>1069.9000000000001</v>
      </c>
      <c r="M880" s="13" t="str">
        <f>Table2[[#This Row],[Crop]]&amp;Table2[[#This Row],[State]]</f>
        <v>RagiBihar</v>
      </c>
      <c r="N880" s="13">
        <v>1016342.66</v>
      </c>
      <c r="O880" s="13">
        <f>IF(Table2[[#This Row],[Fertilizer(kg)]]="",_xlfn.XLOOKUP(Table2[[#This Row],[crop&amp;state]],'pivot tables'!$O$3:$O$151,'pivot tables'!$P$3:$P$151),Table2[[#This Row],[Fertilizer(kg)]])</f>
        <v>1016342.66</v>
      </c>
      <c r="P880" s="13">
        <v>1899.18</v>
      </c>
      <c r="Q880" s="13">
        <f>IF(Table2[[#This Row],[Pesticide(kg)]]="",_xlfn.XLOOKUP(Table2[[#This Row],[crop&amp;state]],'pivot tables'!$O$3:$O$151,'pivot tables'!$Q$3:$Q$151),Table2[[#This Row],[Pesticide(kg)]])</f>
        <v>1899.18</v>
      </c>
      <c r="R880" s="13">
        <v>0.99299999999999999</v>
      </c>
      <c r="S880" s="13">
        <f>IF(Table2[[#This Row],[Yield]]="",IFERROR(Table2[[#This Row],[Production(Tones)]]/Table2[[#This Row],[Area(hectare)]],""),Table2[[#This Row],[Yield]])</f>
        <v>0.99299999999999999</v>
      </c>
      <c r="T880" s="13">
        <v>25.404</v>
      </c>
      <c r="U880" s="13">
        <f>IF(Table2[[#This Row],[Avg_Temperature(°C)]]="",IFERROR((Table2[[#This Row],[Max_Temperature(°C)]]+Table2[[#This Row],[Min_Temperature(°C)]])/2,""),Table2[[#This Row],[Avg_Temperature(°C)]])</f>
        <v>25.404</v>
      </c>
      <c r="V880" s="13">
        <v>35.996000000000002</v>
      </c>
      <c r="W880" s="13">
        <f>IF(Table2[[#This Row],[Max_Temperature(°C)]]="",_xlfn.XLOOKUP(Table2[[#This Row],[State]],'pivot tables'!$T$2:$T$33,'pivot tables'!$V$2:$V$33),Table2[[#This Row],[Max_Temperature(°C)]])</f>
        <v>35.996000000000002</v>
      </c>
      <c r="X880" s="13">
        <v>15.093999999999999</v>
      </c>
      <c r="Y880" s="31">
        <f>IF(Table2[[#This Row],[Min_Temperature(°C)]]="",_xlfn.XLOOKUP(Table2[[#This Row],[State]],'pivot tables'!$T$2:$T$33,'pivot tables'!$W$2:$W$33),Table2[[#This Row],[Min_Temperature(°C)]])</f>
        <v>15.093999999999999</v>
      </c>
    </row>
    <row r="881" spans="1:25" x14ac:dyDescent="0.3">
      <c r="A881" s="5" t="s">
        <v>13</v>
      </c>
      <c r="B881" s="4">
        <v>2013</v>
      </c>
      <c r="C881" s="5" t="s">
        <v>176</v>
      </c>
      <c r="D881" s="5" t="str">
        <f>PROPER(TRIM(Table2[[#This Row],[Season]]))</f>
        <v>Autumn</v>
      </c>
      <c r="E881" s="5" t="str">
        <f>IF(Table2[[#This Row],[Season]]="",_xlfn.XLOOKUP(Table2[[#This Row],[State]],'pivot tables'!$F$3:$F$33,'pivot tables'!$G$3:$G$33),Table2[[#This Row],[Season]])</f>
        <v>Autumn</v>
      </c>
      <c r="F881" s="5" t="s">
        <v>243</v>
      </c>
      <c r="G881" s="16">
        <v>549404</v>
      </c>
      <c r="H881" s="16">
        <f>IF(Table2[[#This Row],[Area(hectare)]]="",IFERROR(Table2[[#This Row],[Production(Tones)]]/Table2[[#This Row],[Yield blanks]],""),Table2[[#This Row],[Area(hectare)]])</f>
        <v>549404</v>
      </c>
      <c r="I881" s="16">
        <v>798676</v>
      </c>
      <c r="J881" s="16">
        <f>IF(Table2[[#This Row],[Production(Tones)]]="",Table2[[#This Row],[Area Blanks]]*Table2[[#This Row],[Yield]],Table2[[#This Row],[Production(Tones)]])</f>
        <v>798676</v>
      </c>
      <c r="K881" s="13">
        <v>1069.9000000000001</v>
      </c>
      <c r="L881" s="13">
        <f>IF(Table2[[#This Row],[Annual_Rainfall(mm)]]="",_xlfn.XLOOKUP(Table2[[#This Row],[State]],'pivot tables'!$J$3:$J$32,'pivot tables'!$K$3:$K$32),Table2[[#This Row],[Annual_Rainfall(mm)]])</f>
        <v>1069.9000000000001</v>
      </c>
      <c r="M881" s="13" t="str">
        <f>Table2[[#This Row],[Crop]]&amp;Table2[[#This Row],[State]]</f>
        <v>RiceBihar</v>
      </c>
      <c r="N881" s="13">
        <v>79383383.959999993</v>
      </c>
      <c r="O881" s="13">
        <f>IF(Table2[[#This Row],[Fertilizer(kg)]]="",_xlfn.XLOOKUP(Table2[[#This Row],[crop&amp;state]],'pivot tables'!$O$3:$O$151,'pivot tables'!$P$3:$P$151),Table2[[#This Row],[Fertilizer(kg)]])</f>
        <v>79383383.959999993</v>
      </c>
      <c r="P881" s="13">
        <v>148339.07999999999</v>
      </c>
      <c r="Q881" s="13">
        <f>IF(Table2[[#This Row],[Pesticide(kg)]]="",_xlfn.XLOOKUP(Table2[[#This Row],[crop&amp;state]],'pivot tables'!$O$3:$O$151,'pivot tables'!$Q$3:$Q$151),Table2[[#This Row],[Pesticide(kg)]])</f>
        <v>148339.07999999999</v>
      </c>
      <c r="R881" s="13">
        <v>1.413</v>
      </c>
      <c r="S881" s="13">
        <f>IF(Table2[[#This Row],[Yield]]="",IFERROR(Table2[[#This Row],[Production(Tones)]]/Table2[[#This Row],[Area(hectare)]],""),Table2[[#This Row],[Yield]])</f>
        <v>1.413</v>
      </c>
      <c r="T881" s="13">
        <v>25.404</v>
      </c>
      <c r="U881" s="13">
        <f>IF(Table2[[#This Row],[Avg_Temperature(°C)]]="",IFERROR((Table2[[#This Row],[Max_Temperature(°C)]]+Table2[[#This Row],[Min_Temperature(°C)]])/2,""),Table2[[#This Row],[Avg_Temperature(°C)]])</f>
        <v>25.404</v>
      </c>
      <c r="V881" s="13">
        <v>35.996000000000002</v>
      </c>
      <c r="W881" s="13">
        <f>IF(Table2[[#This Row],[Max_Temperature(°C)]]="",_xlfn.XLOOKUP(Table2[[#This Row],[State]],'pivot tables'!$T$2:$T$33,'pivot tables'!$V$2:$V$33),Table2[[#This Row],[Max_Temperature(°C)]])</f>
        <v>35.996000000000002</v>
      </c>
      <c r="X881" s="13">
        <v>15.093999999999999</v>
      </c>
      <c r="Y881" s="31">
        <f>IF(Table2[[#This Row],[Min_Temperature(°C)]]="",_xlfn.XLOOKUP(Table2[[#This Row],[State]],'pivot tables'!$T$2:$T$33,'pivot tables'!$W$2:$W$33),Table2[[#This Row],[Min_Temperature(°C)]])</f>
        <v>15.093999999999999</v>
      </c>
    </row>
    <row r="882" spans="1:25" x14ac:dyDescent="0.3">
      <c r="A882" s="5" t="s">
        <v>13</v>
      </c>
      <c r="B882" s="4">
        <v>2013</v>
      </c>
      <c r="C882" s="5" t="s">
        <v>120</v>
      </c>
      <c r="D882" s="5" t="str">
        <f>PROPER(TRIM(Table2[[#This Row],[Season]]))</f>
        <v>Summer</v>
      </c>
      <c r="E882" s="5" t="str">
        <f>IF(Table2[[#This Row],[Season]]="",_xlfn.XLOOKUP(Table2[[#This Row],[State]],'pivot tables'!$F$3:$F$33,'pivot tables'!$G$3:$G$33),Table2[[#This Row],[Season]])</f>
        <v>Summer</v>
      </c>
      <c r="F882" s="5" t="s">
        <v>243</v>
      </c>
      <c r="G882" s="16">
        <v>92207</v>
      </c>
      <c r="H882" s="16">
        <f>IF(Table2[[#This Row],[Area(hectare)]]="",IFERROR(Table2[[#This Row],[Production(Tones)]]/Table2[[#This Row],[Yield blanks]],""),Table2[[#This Row],[Area(hectare)]])</f>
        <v>92207</v>
      </c>
      <c r="I882" s="16">
        <v>215952</v>
      </c>
      <c r="J882" s="16">
        <f>IF(Table2[[#This Row],[Production(Tones)]]="",Table2[[#This Row],[Area Blanks]]*Table2[[#This Row],[Yield]],Table2[[#This Row],[Production(Tones)]])</f>
        <v>215952</v>
      </c>
      <c r="K882" s="13">
        <v>1069.9000000000001</v>
      </c>
      <c r="L882" s="13">
        <f>IF(Table2[[#This Row],[Annual_Rainfall(mm)]]="",_xlfn.XLOOKUP(Table2[[#This Row],[State]],'pivot tables'!$J$3:$J$32,'pivot tables'!$K$3:$K$32),Table2[[#This Row],[Annual_Rainfall(mm)]])</f>
        <v>1069.9000000000001</v>
      </c>
      <c r="M882" s="13" t="str">
        <f>Table2[[#This Row],[Crop]]&amp;Table2[[#This Row],[State]]</f>
        <v>RiceBihar</v>
      </c>
      <c r="N882" s="13">
        <v>13322989.43</v>
      </c>
      <c r="O882" s="13">
        <f>IF(Table2[[#This Row],[Fertilizer(kg)]]="",_xlfn.XLOOKUP(Table2[[#This Row],[crop&amp;state]],'pivot tables'!$O$3:$O$151,'pivot tables'!$P$3:$P$151),Table2[[#This Row],[Fertilizer(kg)]])</f>
        <v>13322989.43</v>
      </c>
      <c r="P882" s="13">
        <v>24895.89</v>
      </c>
      <c r="Q882" s="13">
        <f>IF(Table2[[#This Row],[Pesticide(kg)]]="",_xlfn.XLOOKUP(Table2[[#This Row],[crop&amp;state]],'pivot tables'!$O$3:$O$151,'pivot tables'!$Q$3:$Q$151),Table2[[#This Row],[Pesticide(kg)]])</f>
        <v>24895.89</v>
      </c>
      <c r="R882" s="13">
        <v>2.2330000000000001</v>
      </c>
      <c r="S882" s="13">
        <f>IF(Table2[[#This Row],[Yield]]="",IFERROR(Table2[[#This Row],[Production(Tones)]]/Table2[[#This Row],[Area(hectare)]],""),Table2[[#This Row],[Yield]])</f>
        <v>2.2330000000000001</v>
      </c>
      <c r="T882" s="13">
        <v>25.404</v>
      </c>
      <c r="U882" s="13">
        <f>IF(Table2[[#This Row],[Avg_Temperature(°C)]]="",IFERROR((Table2[[#This Row],[Max_Temperature(°C)]]+Table2[[#This Row],[Min_Temperature(°C)]])/2,""),Table2[[#This Row],[Avg_Temperature(°C)]])</f>
        <v>25.404</v>
      </c>
      <c r="V882" s="13">
        <v>35.996000000000002</v>
      </c>
      <c r="W882" s="13">
        <f>IF(Table2[[#This Row],[Max_Temperature(°C)]]="",_xlfn.XLOOKUP(Table2[[#This Row],[State]],'pivot tables'!$T$2:$T$33,'pivot tables'!$V$2:$V$33),Table2[[#This Row],[Max_Temperature(°C)]])</f>
        <v>35.996000000000002</v>
      </c>
      <c r="X882" s="13"/>
      <c r="Y882" s="31">
        <f>IF(Table2[[#This Row],[Min_Temperature(°C)]]="",_xlfn.XLOOKUP(Table2[[#This Row],[State]],'pivot tables'!$T$2:$T$33,'pivot tables'!$W$2:$W$33),Table2[[#This Row],[Min_Temperature(°C)]])</f>
        <v>15.813065789473692</v>
      </c>
    </row>
    <row r="883" spans="1:25" x14ac:dyDescent="0.3">
      <c r="A883" s="5" t="s">
        <v>13</v>
      </c>
      <c r="B883" s="4">
        <v>2013</v>
      </c>
      <c r="C883" s="5" t="s">
        <v>706</v>
      </c>
      <c r="D883" s="5" t="str">
        <f>PROPER(TRIM(Table2[[#This Row],[Season]]))</f>
        <v/>
      </c>
      <c r="E883" s="5" t="str">
        <f>IF(Table2[[#This Row],[Season]]="",_xlfn.XLOOKUP(Table2[[#This Row],[State]],'pivot tables'!$F$3:$F$33,'pivot tables'!$G$3:$G$33),Table2[[#This Row],[Season]])</f>
        <v>Kharif</v>
      </c>
      <c r="F883" s="5" t="s">
        <v>243</v>
      </c>
      <c r="G883" s="16">
        <v>2509203</v>
      </c>
      <c r="H883" s="16">
        <f>IF(Table2[[#This Row],[Area(hectare)]]="",IFERROR(Table2[[#This Row],[Production(Tones)]]/Table2[[#This Row],[Yield blanks]],""),Table2[[#This Row],[Area(hectare)]])</f>
        <v>2509203</v>
      </c>
      <c r="I883" s="16">
        <v>5634961</v>
      </c>
      <c r="J883" s="16">
        <f>IF(Table2[[#This Row],[Production(Tones)]]="",Table2[[#This Row],[Area Blanks]]*Table2[[#This Row],[Yield]],Table2[[#This Row],[Production(Tones)]])</f>
        <v>5634961</v>
      </c>
      <c r="K883" s="13">
        <v>1069.9000000000001</v>
      </c>
      <c r="L883" s="13">
        <f>IF(Table2[[#This Row],[Annual_Rainfall(mm)]]="",_xlfn.XLOOKUP(Table2[[#This Row],[State]],'pivot tables'!$J$3:$J$32,'pivot tables'!$K$3:$K$32),Table2[[#This Row],[Annual_Rainfall(mm)]])</f>
        <v>1069.9000000000001</v>
      </c>
      <c r="M883" s="13" t="str">
        <f>Table2[[#This Row],[Crop]]&amp;Table2[[#This Row],[State]]</f>
        <v>RiceBihar</v>
      </c>
      <c r="N883" s="13">
        <v>362554741.5</v>
      </c>
      <c r="O883" s="13">
        <f>IF(Table2[[#This Row],[Fertilizer(kg)]]="",_xlfn.XLOOKUP(Table2[[#This Row],[crop&amp;state]],'pivot tables'!$O$3:$O$151,'pivot tables'!$P$3:$P$151),Table2[[#This Row],[Fertilizer(kg)]])</f>
        <v>362554741.5</v>
      </c>
      <c r="P883" s="13">
        <v>677484.81</v>
      </c>
      <c r="Q883" s="13">
        <f>IF(Table2[[#This Row],[Pesticide(kg)]]="",_xlfn.XLOOKUP(Table2[[#This Row],[crop&amp;state]],'pivot tables'!$O$3:$O$151,'pivot tables'!$Q$3:$Q$151),Table2[[#This Row],[Pesticide(kg)]])</f>
        <v>677484.81</v>
      </c>
      <c r="R883" s="13">
        <v>2.0670000000000002</v>
      </c>
      <c r="S883" s="13">
        <f>IF(Table2[[#This Row],[Yield]]="",IFERROR(Table2[[#This Row],[Production(Tones)]]/Table2[[#This Row],[Area(hectare)]],""),Table2[[#This Row],[Yield]])</f>
        <v>2.0670000000000002</v>
      </c>
      <c r="T883" s="13">
        <v>25.404</v>
      </c>
      <c r="U883" s="13">
        <f>IF(Table2[[#This Row],[Avg_Temperature(°C)]]="",IFERROR((Table2[[#This Row],[Max_Temperature(°C)]]+Table2[[#This Row],[Min_Temperature(°C)]])/2,""),Table2[[#This Row],[Avg_Temperature(°C)]])</f>
        <v>25.404</v>
      </c>
      <c r="V883" s="13">
        <v>35.996000000000002</v>
      </c>
      <c r="W883" s="13">
        <f>IF(Table2[[#This Row],[Max_Temperature(°C)]]="",_xlfn.XLOOKUP(Table2[[#This Row],[State]],'pivot tables'!$T$2:$T$33,'pivot tables'!$V$2:$V$33),Table2[[#This Row],[Max_Temperature(°C)]])</f>
        <v>35.996000000000002</v>
      </c>
      <c r="X883" s="13">
        <v>15.093999999999999</v>
      </c>
      <c r="Y883" s="31">
        <f>IF(Table2[[#This Row],[Min_Temperature(°C)]]="",_xlfn.XLOOKUP(Table2[[#This Row],[State]],'pivot tables'!$T$2:$T$33,'pivot tables'!$W$2:$W$33),Table2[[#This Row],[Min_Temperature(°C)]])</f>
        <v>15.093999999999999</v>
      </c>
    </row>
    <row r="884" spans="1:25" x14ac:dyDescent="0.3">
      <c r="A884" s="5" t="s">
        <v>18</v>
      </c>
      <c r="B884" s="4">
        <v>2013</v>
      </c>
      <c r="C884" s="5" t="s">
        <v>705</v>
      </c>
      <c r="D884" s="5" t="str">
        <f>PROPER(TRIM(Table2[[#This Row],[Season]]))</f>
        <v>Whole Year</v>
      </c>
      <c r="E884" s="5" t="str">
        <f>IF(Table2[[#This Row],[Season]]="",_xlfn.XLOOKUP(Table2[[#This Row],[State]],'pivot tables'!$F$3:$F$33,'pivot tables'!$G$3:$G$33),Table2[[#This Row],[Season]])</f>
        <v>Whole Year</v>
      </c>
      <c r="F884" s="5" t="s">
        <v>243</v>
      </c>
      <c r="G884" s="16">
        <v>258068</v>
      </c>
      <c r="H884" s="16">
        <f>IF(Table2[[#This Row],[Area(hectare)]]="",IFERROR(Table2[[#This Row],[Production(Tones)]]/Table2[[#This Row],[Yield blanks]],""),Table2[[#This Row],[Area(hectare)]])</f>
        <v>258068</v>
      </c>
      <c r="I884" s="16">
        <v>12881781</v>
      </c>
      <c r="J884" s="16">
        <f>IF(Table2[[#This Row],[Production(Tones)]]="",Table2[[#This Row],[Area Blanks]]*Table2[[#This Row],[Yield]],Table2[[#This Row],[Production(Tones)]])</f>
        <v>12881781</v>
      </c>
      <c r="K884" s="13">
        <v>1069.9000000000001</v>
      </c>
      <c r="L884" s="13">
        <f>IF(Table2[[#This Row],[Annual_Rainfall(mm)]]="",_xlfn.XLOOKUP(Table2[[#This Row],[State]],'pivot tables'!$J$3:$J$32,'pivot tables'!$K$3:$K$32),Table2[[#This Row],[Annual_Rainfall(mm)]])</f>
        <v>1069.9000000000001</v>
      </c>
      <c r="M884" s="13" t="str">
        <f>Table2[[#This Row],[Crop]]&amp;Table2[[#This Row],[State]]</f>
        <v>SugarcaneBihar</v>
      </c>
      <c r="N884" s="13">
        <v>37288245.32</v>
      </c>
      <c r="O884" s="13">
        <f>IF(Table2[[#This Row],[Fertilizer(kg)]]="",_xlfn.XLOOKUP(Table2[[#This Row],[crop&amp;state]],'pivot tables'!$O$3:$O$151,'pivot tables'!$P$3:$P$151),Table2[[#This Row],[Fertilizer(kg)]])</f>
        <v>37288245.32</v>
      </c>
      <c r="P884" s="13">
        <v>69678.36</v>
      </c>
      <c r="Q884" s="13">
        <f>IF(Table2[[#This Row],[Pesticide(kg)]]="",_xlfn.XLOOKUP(Table2[[#This Row],[crop&amp;state]],'pivot tables'!$O$3:$O$151,'pivot tables'!$Q$3:$Q$151),Table2[[#This Row],[Pesticide(kg)]])</f>
        <v>69678.36</v>
      </c>
      <c r="R884" s="13">
        <v>51.209000000000003</v>
      </c>
      <c r="S884" s="13">
        <f>IF(Table2[[#This Row],[Yield]]="",IFERROR(Table2[[#This Row],[Production(Tones)]]/Table2[[#This Row],[Area(hectare)]],""),Table2[[#This Row],[Yield]])</f>
        <v>51.209000000000003</v>
      </c>
      <c r="T884" s="13">
        <v>25.404</v>
      </c>
      <c r="U884" s="13">
        <f>IF(Table2[[#This Row],[Avg_Temperature(°C)]]="",IFERROR((Table2[[#This Row],[Max_Temperature(°C)]]+Table2[[#This Row],[Min_Temperature(°C)]])/2,""),Table2[[#This Row],[Avg_Temperature(°C)]])</f>
        <v>25.404</v>
      </c>
      <c r="V884" s="13">
        <v>35.996000000000002</v>
      </c>
      <c r="W884" s="13">
        <f>IF(Table2[[#This Row],[Max_Temperature(°C)]]="",_xlfn.XLOOKUP(Table2[[#This Row],[State]],'pivot tables'!$T$2:$T$33,'pivot tables'!$V$2:$V$33),Table2[[#This Row],[Max_Temperature(°C)]])</f>
        <v>35.996000000000002</v>
      </c>
      <c r="X884" s="13">
        <v>15.093999999999999</v>
      </c>
      <c r="Y884" s="31">
        <f>IF(Table2[[#This Row],[Min_Temperature(°C)]]="",_xlfn.XLOOKUP(Table2[[#This Row],[State]],'pivot tables'!$T$2:$T$33,'pivot tables'!$W$2:$W$33),Table2[[#This Row],[Min_Temperature(°C)]])</f>
        <v>15.093999999999999</v>
      </c>
    </row>
    <row r="885" spans="1:25" x14ac:dyDescent="0.3">
      <c r="A885" s="5" t="s">
        <v>31</v>
      </c>
      <c r="B885" s="4">
        <v>2013</v>
      </c>
      <c r="C885" s="5" t="s">
        <v>27</v>
      </c>
      <c r="D885" s="5" t="str">
        <f>PROPER(TRIM(Table2[[#This Row],[Season]]))</f>
        <v>Rabi</v>
      </c>
      <c r="E885" s="5" t="str">
        <f>IF(Table2[[#This Row],[Season]]="",_xlfn.XLOOKUP(Table2[[#This Row],[State]],'pivot tables'!$F$3:$F$33,'pivot tables'!$G$3:$G$33),Table2[[#This Row],[Season]])</f>
        <v>Rabi</v>
      </c>
      <c r="F885" s="5" t="s">
        <v>243</v>
      </c>
      <c r="G885" s="16">
        <v>14030</v>
      </c>
      <c r="H885" s="16">
        <f>IF(Table2[[#This Row],[Area(hectare)]]="",IFERROR(Table2[[#This Row],[Production(Tones)]]/Table2[[#This Row],[Yield blanks]],""),Table2[[#This Row],[Area(hectare)]])</f>
        <v>14030</v>
      </c>
      <c r="I885" s="16">
        <v>19789</v>
      </c>
      <c r="J885" s="16">
        <f>IF(Table2[[#This Row],[Production(Tones)]]="",Table2[[#This Row],[Area Blanks]]*Table2[[#This Row],[Yield]],Table2[[#This Row],[Production(Tones)]])</f>
        <v>19789</v>
      </c>
      <c r="K885" s="13">
        <v>1069.9000000000001</v>
      </c>
      <c r="L885" s="13">
        <f>IF(Table2[[#This Row],[Annual_Rainfall(mm)]]="",_xlfn.XLOOKUP(Table2[[#This Row],[State]],'pivot tables'!$J$3:$J$32,'pivot tables'!$K$3:$K$32),Table2[[#This Row],[Annual_Rainfall(mm)]])</f>
        <v>1069.9000000000001</v>
      </c>
      <c r="M885" s="13" t="str">
        <f>Table2[[#This Row],[Crop]]&amp;Table2[[#This Row],[State]]</f>
        <v>SunflowerBihar</v>
      </c>
      <c r="N885" s="13">
        <v>2027194.7</v>
      </c>
      <c r="O885" s="13">
        <f>IF(Table2[[#This Row],[Fertilizer(kg)]]="",_xlfn.XLOOKUP(Table2[[#This Row],[crop&amp;state]],'pivot tables'!$O$3:$O$151,'pivot tables'!$P$3:$P$151),Table2[[#This Row],[Fertilizer(kg)]])</f>
        <v>2027194.7</v>
      </c>
      <c r="P885" s="13">
        <v>3788.1</v>
      </c>
      <c r="Q885" s="13">
        <f>IF(Table2[[#This Row],[Pesticide(kg)]]="",_xlfn.XLOOKUP(Table2[[#This Row],[crop&amp;state]],'pivot tables'!$O$3:$O$151,'pivot tables'!$Q$3:$Q$151),Table2[[#This Row],[Pesticide(kg)]])</f>
        <v>3788.1</v>
      </c>
      <c r="R885" s="13">
        <v>1.417</v>
      </c>
      <c r="S885" s="13">
        <f>IF(Table2[[#This Row],[Yield]]="",IFERROR(Table2[[#This Row],[Production(Tones)]]/Table2[[#This Row],[Area(hectare)]],""),Table2[[#This Row],[Yield]])</f>
        <v>1.417</v>
      </c>
      <c r="T885" s="13">
        <v>25.404</v>
      </c>
      <c r="U885" s="13">
        <f>IF(Table2[[#This Row],[Avg_Temperature(°C)]]="",IFERROR((Table2[[#This Row],[Max_Temperature(°C)]]+Table2[[#This Row],[Min_Temperature(°C)]])/2,""),Table2[[#This Row],[Avg_Temperature(°C)]])</f>
        <v>25.404</v>
      </c>
      <c r="V885" s="13">
        <v>35.996000000000002</v>
      </c>
      <c r="W885" s="13">
        <f>IF(Table2[[#This Row],[Max_Temperature(°C)]]="",_xlfn.XLOOKUP(Table2[[#This Row],[State]],'pivot tables'!$T$2:$T$33,'pivot tables'!$V$2:$V$33),Table2[[#This Row],[Max_Temperature(°C)]])</f>
        <v>35.996000000000002</v>
      </c>
      <c r="X885" s="13">
        <v>15.093999999999999</v>
      </c>
      <c r="Y885" s="31">
        <f>IF(Table2[[#This Row],[Min_Temperature(°C)]]="",_xlfn.XLOOKUP(Table2[[#This Row],[State]],'pivot tables'!$T$2:$T$33,'pivot tables'!$W$2:$W$33),Table2[[#This Row],[Min_Temperature(°C)]])</f>
        <v>15.093999999999999</v>
      </c>
    </row>
    <row r="886" spans="1:25" x14ac:dyDescent="0.3">
      <c r="A886" s="5" t="s">
        <v>32</v>
      </c>
      <c r="B886" s="4">
        <v>2013</v>
      </c>
      <c r="C886" s="5" t="s">
        <v>49</v>
      </c>
      <c r="D886" s="5" t="str">
        <f>PROPER(TRIM(Table2[[#This Row],[Season]]))</f>
        <v>Kharif</v>
      </c>
      <c r="E886" s="5" t="str">
        <f>IF(Table2[[#This Row],[Season]]="",_xlfn.XLOOKUP(Table2[[#This Row],[State]],'pivot tables'!$F$3:$F$33,'pivot tables'!$G$3:$G$33),Table2[[#This Row],[Season]])</f>
        <v>Kharif</v>
      </c>
      <c r="F886" s="5" t="s">
        <v>243</v>
      </c>
      <c r="G886" s="16">
        <v>15503</v>
      </c>
      <c r="H886" s="16">
        <f>IF(Table2[[#This Row],[Area(hectare)]]="",IFERROR(Table2[[#This Row],[Production(Tones)]]/Table2[[#This Row],[Yield blanks]],""),Table2[[#This Row],[Area(hectare)]])</f>
        <v>15503</v>
      </c>
      <c r="I886" s="16">
        <v>14142</v>
      </c>
      <c r="J886" s="16">
        <f>IF(Table2[[#This Row],[Production(Tones)]]="",Table2[[#This Row],[Area Blanks]]*Table2[[#This Row],[Yield]],Table2[[#This Row],[Production(Tones)]])</f>
        <v>14142</v>
      </c>
      <c r="K886" s="13">
        <v>1069.9000000000001</v>
      </c>
      <c r="L886" s="13">
        <f>IF(Table2[[#This Row],[Annual_Rainfall(mm)]]="",_xlfn.XLOOKUP(Table2[[#This Row],[State]],'pivot tables'!$J$3:$J$32,'pivot tables'!$K$3:$K$32),Table2[[#This Row],[Annual_Rainfall(mm)]])</f>
        <v>1069.9000000000001</v>
      </c>
      <c r="M886" s="13" t="str">
        <f>Table2[[#This Row],[Crop]]&amp;Table2[[#This Row],[State]]</f>
        <v>UradBihar</v>
      </c>
      <c r="N886" s="13">
        <v>2240028.4700000002</v>
      </c>
      <c r="O886" s="13">
        <f>IF(Table2[[#This Row],[Fertilizer(kg)]]="",_xlfn.XLOOKUP(Table2[[#This Row],[crop&amp;state]],'pivot tables'!$O$3:$O$151,'pivot tables'!$P$3:$P$151),Table2[[#This Row],[Fertilizer(kg)]])</f>
        <v>2240028.4700000002</v>
      </c>
      <c r="P886" s="13">
        <v>4185.8100000000004</v>
      </c>
      <c r="Q886" s="13">
        <f>IF(Table2[[#This Row],[Pesticide(kg)]]="",_xlfn.XLOOKUP(Table2[[#This Row],[crop&amp;state]],'pivot tables'!$O$3:$O$151,'pivot tables'!$Q$3:$Q$151),Table2[[#This Row],[Pesticide(kg)]])</f>
        <v>4185.8100000000004</v>
      </c>
      <c r="R886" s="13">
        <v>0.91800000000000004</v>
      </c>
      <c r="S886" s="13">
        <f>IF(Table2[[#This Row],[Yield]]="",IFERROR(Table2[[#This Row],[Production(Tones)]]/Table2[[#This Row],[Area(hectare)]],""),Table2[[#This Row],[Yield]])</f>
        <v>0.91800000000000004</v>
      </c>
      <c r="T886" s="13">
        <v>25.404</v>
      </c>
      <c r="U886" s="13">
        <f>IF(Table2[[#This Row],[Avg_Temperature(°C)]]="",IFERROR((Table2[[#This Row],[Max_Temperature(°C)]]+Table2[[#This Row],[Min_Temperature(°C)]])/2,""),Table2[[#This Row],[Avg_Temperature(°C)]])</f>
        <v>25.404</v>
      </c>
      <c r="V886" s="13">
        <v>35.996000000000002</v>
      </c>
      <c r="W886" s="13">
        <f>IF(Table2[[#This Row],[Max_Temperature(°C)]]="",_xlfn.XLOOKUP(Table2[[#This Row],[State]],'pivot tables'!$T$2:$T$33,'pivot tables'!$V$2:$V$33),Table2[[#This Row],[Max_Temperature(°C)]])</f>
        <v>35.996000000000002</v>
      </c>
      <c r="X886" s="13">
        <v>15.093999999999999</v>
      </c>
      <c r="Y886" s="31">
        <f>IF(Table2[[#This Row],[Min_Temperature(°C)]]="",_xlfn.XLOOKUP(Table2[[#This Row],[State]],'pivot tables'!$T$2:$T$33,'pivot tables'!$W$2:$W$33),Table2[[#This Row],[Min_Temperature(°C)]])</f>
        <v>15.093999999999999</v>
      </c>
    </row>
    <row r="887" spans="1:25" x14ac:dyDescent="0.3">
      <c r="A887" s="5" t="s">
        <v>20</v>
      </c>
      <c r="B887" s="4">
        <v>2013</v>
      </c>
      <c r="C887" s="5" t="s">
        <v>27</v>
      </c>
      <c r="D887" s="5" t="str">
        <f>PROPER(TRIM(Table2[[#This Row],[Season]]))</f>
        <v>Rabi</v>
      </c>
      <c r="E887" s="5" t="str">
        <f>IF(Table2[[#This Row],[Season]]="",_xlfn.XLOOKUP(Table2[[#This Row],[State]],'pivot tables'!$F$3:$F$33,'pivot tables'!$G$3:$G$33),Table2[[#This Row],[Season]])</f>
        <v>Rabi</v>
      </c>
      <c r="F887" s="5" t="s">
        <v>243</v>
      </c>
      <c r="G887" s="16">
        <v>2148818</v>
      </c>
      <c r="H887" s="16">
        <f>IF(Table2[[#This Row],[Area(hectare)]]="",IFERROR(Table2[[#This Row],[Production(Tones)]]/Table2[[#This Row],[Yield blanks]],""),Table2[[#This Row],[Area(hectare)]])</f>
        <v>2148818</v>
      </c>
      <c r="I887" s="16">
        <v>6134679</v>
      </c>
      <c r="J887" s="16">
        <f>IF(Table2[[#This Row],[Production(Tones)]]="",Table2[[#This Row],[Area Blanks]]*Table2[[#This Row],[Yield]],Table2[[#This Row],[Production(Tones)]])</f>
        <v>6134679</v>
      </c>
      <c r="K887" s="13">
        <v>1069.9000000000001</v>
      </c>
      <c r="L887" s="13">
        <f>IF(Table2[[#This Row],[Annual_Rainfall(mm)]]="",_xlfn.XLOOKUP(Table2[[#This Row],[State]],'pivot tables'!$J$3:$J$32,'pivot tables'!$K$3:$K$32),Table2[[#This Row],[Annual_Rainfall(mm)]])</f>
        <v>1069.9000000000001</v>
      </c>
      <c r="M887" s="13" t="str">
        <f>Table2[[#This Row],[Crop]]&amp;Table2[[#This Row],[State]]</f>
        <v>WheatBihar</v>
      </c>
      <c r="N887" s="13">
        <v>310482712.80000001</v>
      </c>
      <c r="O887" s="13">
        <f>IF(Table2[[#This Row],[Fertilizer(kg)]]="",_xlfn.XLOOKUP(Table2[[#This Row],[crop&amp;state]],'pivot tables'!$O$3:$O$151,'pivot tables'!$P$3:$P$151),Table2[[#This Row],[Fertilizer(kg)]])</f>
        <v>310482712.80000001</v>
      </c>
      <c r="P887" s="13">
        <v>580180.86</v>
      </c>
      <c r="Q887" s="13">
        <f>IF(Table2[[#This Row],[Pesticide(kg)]]="",_xlfn.XLOOKUP(Table2[[#This Row],[crop&amp;state]],'pivot tables'!$O$3:$O$151,'pivot tables'!$Q$3:$Q$151),Table2[[#This Row],[Pesticide(kg)]])</f>
        <v>580180.86</v>
      </c>
      <c r="R887" s="13">
        <v>2.835</v>
      </c>
      <c r="S887" s="13">
        <f>IF(Table2[[#This Row],[Yield]]="",IFERROR(Table2[[#This Row],[Production(Tones)]]/Table2[[#This Row],[Area(hectare)]],""),Table2[[#This Row],[Yield]])</f>
        <v>2.835</v>
      </c>
      <c r="T887" s="13">
        <v>25.404</v>
      </c>
      <c r="U887" s="13">
        <f>IF(Table2[[#This Row],[Avg_Temperature(°C)]]="",IFERROR((Table2[[#This Row],[Max_Temperature(°C)]]+Table2[[#This Row],[Min_Temperature(°C)]])/2,""),Table2[[#This Row],[Avg_Temperature(°C)]])</f>
        <v>25.404</v>
      </c>
      <c r="V887" s="13">
        <v>35.996000000000002</v>
      </c>
      <c r="W887" s="13">
        <f>IF(Table2[[#This Row],[Max_Temperature(°C)]]="",_xlfn.XLOOKUP(Table2[[#This Row],[State]],'pivot tables'!$T$2:$T$33,'pivot tables'!$V$2:$V$33),Table2[[#This Row],[Max_Temperature(°C)]])</f>
        <v>35.996000000000002</v>
      </c>
      <c r="X887" s="13">
        <v>15.093999999999999</v>
      </c>
      <c r="Y887" s="31">
        <f>IF(Table2[[#This Row],[Min_Temperature(°C)]]="",_xlfn.XLOOKUP(Table2[[#This Row],[State]],'pivot tables'!$T$2:$T$33,'pivot tables'!$W$2:$W$33),Table2[[#This Row],[Min_Temperature(°C)]])</f>
        <v>15.093999999999999</v>
      </c>
    </row>
    <row r="888" spans="1:25" x14ac:dyDescent="0.3">
      <c r="A888" s="5" t="s">
        <v>22</v>
      </c>
      <c r="B888" s="4">
        <v>2013</v>
      </c>
      <c r="C888" s="5" t="s">
        <v>49</v>
      </c>
      <c r="D888" s="5" t="str">
        <f>PROPER(TRIM(Table2[[#This Row],[Season]]))</f>
        <v>Kharif</v>
      </c>
      <c r="E888" s="5" t="str">
        <f>IF(Table2[[#This Row],[Season]]="",_xlfn.XLOOKUP(Table2[[#This Row],[State]],'pivot tables'!$F$3:$F$33,'pivot tables'!$G$3:$G$33),Table2[[#This Row],[Season]])</f>
        <v>Kharif</v>
      </c>
      <c r="F888" s="5" t="s">
        <v>282</v>
      </c>
      <c r="G888" s="16"/>
      <c r="H888" s="16">
        <f>IF(Table2[[#This Row],[Area(hectare)]]="",IFERROR(Table2[[#This Row],[Production(Tones)]]/Table2[[#This Row],[Yield blanks]],""),Table2[[#This Row],[Area(hectare)]])</f>
        <v>7143.9114391143903</v>
      </c>
      <c r="I888" s="16">
        <v>1936</v>
      </c>
      <c r="J888" s="16">
        <f>IF(Table2[[#This Row],[Production(Tones)]]="",Table2[[#This Row],[Area Blanks]]*Table2[[#This Row],[Yield]],Table2[[#This Row],[Production(Tones)]])</f>
        <v>1936</v>
      </c>
      <c r="K888" s="13">
        <v>1418.3</v>
      </c>
      <c r="L888" s="13">
        <f>IF(Table2[[#This Row],[Annual_Rainfall(mm)]]="",_xlfn.XLOOKUP(Table2[[#This Row],[State]],'pivot tables'!$J$3:$J$32,'pivot tables'!$K$3:$K$32),Table2[[#This Row],[Annual_Rainfall(mm)]])</f>
        <v>1418.3</v>
      </c>
      <c r="M888" s="13" t="str">
        <f>Table2[[#This Row],[Crop]]&amp;Table2[[#This Row],[State]]</f>
        <v>RagiChhattisgarh</v>
      </c>
      <c r="N888" s="13">
        <v>1105059.52</v>
      </c>
      <c r="O888" s="13">
        <f>IF(Table2[[#This Row],[Fertilizer(kg)]]="",_xlfn.XLOOKUP(Table2[[#This Row],[crop&amp;state]],'pivot tables'!$O$3:$O$151,'pivot tables'!$P$3:$P$151),Table2[[#This Row],[Fertilizer(kg)]])</f>
        <v>1105059.52</v>
      </c>
      <c r="P888" s="13">
        <v>2064.96</v>
      </c>
      <c r="Q888" s="13">
        <f>IF(Table2[[#This Row],[Pesticide(kg)]]="",_xlfn.XLOOKUP(Table2[[#This Row],[crop&amp;state]],'pivot tables'!$O$3:$O$151,'pivot tables'!$Q$3:$Q$151),Table2[[#This Row],[Pesticide(kg)]])</f>
        <v>2064.96</v>
      </c>
      <c r="R888" s="13">
        <v>0.27100000000000002</v>
      </c>
      <c r="S888" s="13">
        <f>IF(Table2[[#This Row],[Yield]]="",IFERROR(Table2[[#This Row],[Production(Tones)]]/Table2[[#This Row],[Area(hectare)]],""),Table2[[#This Row],[Yield]])</f>
        <v>0.27100000000000002</v>
      </c>
      <c r="T888" s="13">
        <v>25.835000000000001</v>
      </c>
      <c r="U888" s="13">
        <f>IF(Table2[[#This Row],[Avg_Temperature(°C)]]="",IFERROR((Table2[[#This Row],[Max_Temperature(°C)]]+Table2[[#This Row],[Min_Temperature(°C)]])/2,""),Table2[[#This Row],[Avg_Temperature(°C)]])</f>
        <v>25.835000000000001</v>
      </c>
      <c r="V888" s="13">
        <v>36.347999999999999</v>
      </c>
      <c r="W888" s="13">
        <f>IF(Table2[[#This Row],[Max_Temperature(°C)]]="",_xlfn.XLOOKUP(Table2[[#This Row],[State]],'pivot tables'!$T$2:$T$33,'pivot tables'!$V$2:$V$33),Table2[[#This Row],[Max_Temperature(°C)]])</f>
        <v>36.347999999999999</v>
      </c>
      <c r="X888" s="13">
        <v>15.42</v>
      </c>
      <c r="Y888" s="31">
        <f>IF(Table2[[#This Row],[Min_Temperature(°C)]]="",_xlfn.XLOOKUP(Table2[[#This Row],[State]],'pivot tables'!$T$2:$T$33,'pivot tables'!$W$2:$W$33),Table2[[#This Row],[Min_Temperature(°C)]])</f>
        <v>15.42</v>
      </c>
    </row>
    <row r="889" spans="1:25" x14ac:dyDescent="0.3">
      <c r="A889" s="5" t="s">
        <v>13</v>
      </c>
      <c r="B889" s="4">
        <v>2013</v>
      </c>
      <c r="C889" s="5" t="s">
        <v>49</v>
      </c>
      <c r="D889" s="5" t="str">
        <f>PROPER(TRIM(Table2[[#This Row],[Season]]))</f>
        <v>Kharif</v>
      </c>
      <c r="E889" s="5" t="str">
        <f>IF(Table2[[#This Row],[Season]]="",_xlfn.XLOOKUP(Table2[[#This Row],[State]],'pivot tables'!$F$3:$F$33,'pivot tables'!$G$3:$G$33),Table2[[#This Row],[Season]])</f>
        <v>Kharif</v>
      </c>
      <c r="F889" s="5" t="s">
        <v>282</v>
      </c>
      <c r="G889" s="16" t="s">
        <v>471</v>
      </c>
      <c r="H889" s="16" t="str">
        <f>IF(Table2[[#This Row],[Area(hectare)]]="",IFERROR(Table2[[#This Row],[Production(Tones)]]/Table2[[#This Row],[Yield blanks]],""),Table2[[#This Row],[Area(hectare)]])</f>
        <v>3,987,721</v>
      </c>
      <c r="I889" s="16">
        <v>7102729</v>
      </c>
      <c r="J889" s="16">
        <f>IF(Table2[[#This Row],[Production(Tones)]]="",Table2[[#This Row],[Area Blanks]]*Table2[[#This Row],[Yield]],Table2[[#This Row],[Production(Tones)]])</f>
        <v>7102729</v>
      </c>
      <c r="K889" s="13">
        <v>1418.3</v>
      </c>
      <c r="L889" s="13">
        <f>IF(Table2[[#This Row],[Annual_Rainfall(mm)]]="",_xlfn.XLOOKUP(Table2[[#This Row],[State]],'pivot tables'!$J$3:$J$32,'pivot tables'!$K$3:$K$32),Table2[[#This Row],[Annual_Rainfall(mm)]])</f>
        <v>1418.3</v>
      </c>
      <c r="M889" s="13" t="str">
        <f>Table2[[#This Row],[Crop]]&amp;Table2[[#This Row],[State]]</f>
        <v>RiceChhattisgarh</v>
      </c>
      <c r="N889" s="13">
        <v>576185807.29999995</v>
      </c>
      <c r="O889" s="13">
        <f>IF(Table2[[#This Row],[Fertilizer(kg)]]="",_xlfn.XLOOKUP(Table2[[#This Row],[crop&amp;state]],'pivot tables'!$O$3:$O$151,'pivot tables'!$P$3:$P$151),Table2[[#This Row],[Fertilizer(kg)]])</f>
        <v>576185807.29999995</v>
      </c>
      <c r="P889" s="13">
        <v>1076684.67</v>
      </c>
      <c r="Q889" s="13">
        <f>IF(Table2[[#This Row],[Pesticide(kg)]]="",_xlfn.XLOOKUP(Table2[[#This Row],[crop&amp;state]],'pivot tables'!$O$3:$O$151,'pivot tables'!$Q$3:$Q$151),Table2[[#This Row],[Pesticide(kg)]])</f>
        <v>1076684.67</v>
      </c>
      <c r="R889" s="13">
        <v>1.75</v>
      </c>
      <c r="S889" s="13">
        <f>IF(Table2[[#This Row],[Yield]]="",IFERROR(Table2[[#This Row],[Production(Tones)]]/Table2[[#This Row],[Area(hectare)]],""),Table2[[#This Row],[Yield]])</f>
        <v>1.75</v>
      </c>
      <c r="T889" s="13">
        <v>25.835000000000001</v>
      </c>
      <c r="U889" s="13">
        <f>IF(Table2[[#This Row],[Avg_Temperature(°C)]]="",IFERROR((Table2[[#This Row],[Max_Temperature(°C)]]+Table2[[#This Row],[Min_Temperature(°C)]])/2,""),Table2[[#This Row],[Avg_Temperature(°C)]])</f>
        <v>25.835000000000001</v>
      </c>
      <c r="V889" s="13">
        <v>36.347999999999999</v>
      </c>
      <c r="W889" s="13">
        <f>IF(Table2[[#This Row],[Max_Temperature(°C)]]="",_xlfn.XLOOKUP(Table2[[#This Row],[State]],'pivot tables'!$T$2:$T$33,'pivot tables'!$V$2:$V$33),Table2[[#This Row],[Max_Temperature(°C)]])</f>
        <v>36.347999999999999</v>
      </c>
      <c r="X889" s="13">
        <v>15.42</v>
      </c>
      <c r="Y889" s="31">
        <f>IF(Table2[[#This Row],[Min_Temperature(°C)]]="",_xlfn.XLOOKUP(Table2[[#This Row],[State]],'pivot tables'!$T$2:$T$33,'pivot tables'!$W$2:$W$33),Table2[[#This Row],[Min_Temperature(°C)]])</f>
        <v>15.42</v>
      </c>
    </row>
    <row r="890" spans="1:25" x14ac:dyDescent="0.3">
      <c r="A890" s="5" t="s">
        <v>18</v>
      </c>
      <c r="B890" s="4">
        <v>2013</v>
      </c>
      <c r="C890" s="5" t="s">
        <v>706</v>
      </c>
      <c r="D890" s="5" t="str">
        <f>PROPER(TRIM(Table2[[#This Row],[Season]]))</f>
        <v/>
      </c>
      <c r="E890" s="5" t="str">
        <f>IF(Table2[[#This Row],[Season]]="",_xlfn.XLOOKUP(Table2[[#This Row],[State]],'pivot tables'!$F$3:$F$33,'pivot tables'!$G$3:$G$33),Table2[[#This Row],[Season]])</f>
        <v>Kharif</v>
      </c>
      <c r="F890" s="5" t="s">
        <v>282</v>
      </c>
      <c r="G890" s="16">
        <v>44097</v>
      </c>
      <c r="H890" s="16">
        <f>IF(Table2[[#This Row],[Area(hectare)]]="",IFERROR(Table2[[#This Row],[Production(Tones)]]/Table2[[#This Row],[Yield blanks]],""),Table2[[#This Row],[Area(hectare)]])</f>
        <v>44097</v>
      </c>
      <c r="I890" s="16">
        <v>2129180</v>
      </c>
      <c r="J890" s="16">
        <f>IF(Table2[[#This Row],[Production(Tones)]]="",Table2[[#This Row],[Area Blanks]]*Table2[[#This Row],[Yield]],Table2[[#This Row],[Production(Tones)]])</f>
        <v>2129180</v>
      </c>
      <c r="K890" s="13">
        <v>1418.3</v>
      </c>
      <c r="L890" s="13">
        <f>IF(Table2[[#This Row],[Annual_Rainfall(mm)]]="",_xlfn.XLOOKUP(Table2[[#This Row],[State]],'pivot tables'!$J$3:$J$32,'pivot tables'!$K$3:$K$32),Table2[[#This Row],[Annual_Rainfall(mm)]])</f>
        <v>1418.3</v>
      </c>
      <c r="M890" s="13" t="str">
        <f>Table2[[#This Row],[Crop]]&amp;Table2[[#This Row],[State]]</f>
        <v>SugarcaneChhattisgarh</v>
      </c>
      <c r="N890" s="13">
        <v>6371575.5300000003</v>
      </c>
      <c r="O890" s="13">
        <f>IF(Table2[[#This Row],[Fertilizer(kg)]]="",_xlfn.XLOOKUP(Table2[[#This Row],[crop&amp;state]],'pivot tables'!$O$3:$O$151,'pivot tables'!$P$3:$P$151),Table2[[#This Row],[Fertilizer(kg)]])</f>
        <v>6371575.5300000003</v>
      </c>
      <c r="P890" s="13">
        <v>11906.19</v>
      </c>
      <c r="Q890" s="13">
        <f>IF(Table2[[#This Row],[Pesticide(kg)]]="",_xlfn.XLOOKUP(Table2[[#This Row],[crop&amp;state]],'pivot tables'!$O$3:$O$151,'pivot tables'!$Q$3:$Q$151),Table2[[#This Row],[Pesticide(kg)]])</f>
        <v>11906.19</v>
      </c>
      <c r="R890" s="13">
        <v>48.28</v>
      </c>
      <c r="S890" s="13">
        <f>IF(Table2[[#This Row],[Yield]]="",IFERROR(Table2[[#This Row],[Production(Tones)]]/Table2[[#This Row],[Area(hectare)]],""),Table2[[#This Row],[Yield]])</f>
        <v>48.28</v>
      </c>
      <c r="T890" s="13">
        <v>25.835000000000001</v>
      </c>
      <c r="U890" s="13">
        <f>IF(Table2[[#This Row],[Avg_Temperature(°C)]]="",IFERROR((Table2[[#This Row],[Max_Temperature(°C)]]+Table2[[#This Row],[Min_Temperature(°C)]])/2,""),Table2[[#This Row],[Avg_Temperature(°C)]])</f>
        <v>25.835000000000001</v>
      </c>
      <c r="V890" s="13">
        <v>36.347999999999999</v>
      </c>
      <c r="W890" s="13">
        <f>IF(Table2[[#This Row],[Max_Temperature(°C)]]="",_xlfn.XLOOKUP(Table2[[#This Row],[State]],'pivot tables'!$T$2:$T$33,'pivot tables'!$V$2:$V$33),Table2[[#This Row],[Max_Temperature(°C)]])</f>
        <v>36.347999999999999</v>
      </c>
      <c r="X890" s="13">
        <v>15.42</v>
      </c>
      <c r="Y890" s="31">
        <f>IF(Table2[[#This Row],[Min_Temperature(°C)]]="",_xlfn.XLOOKUP(Table2[[#This Row],[State]],'pivot tables'!$T$2:$T$33,'pivot tables'!$W$2:$W$33),Table2[[#This Row],[Min_Temperature(°C)]])</f>
        <v>15.42</v>
      </c>
    </row>
    <row r="891" spans="1:25" x14ac:dyDescent="0.3">
      <c r="A891" s="5" t="s">
        <v>18</v>
      </c>
      <c r="B891" s="4">
        <v>2013</v>
      </c>
      <c r="C891" s="5" t="s">
        <v>705</v>
      </c>
      <c r="D891" s="5" t="str">
        <f>PROPER(TRIM(Table2[[#This Row],[Season]]))</f>
        <v>Whole Year</v>
      </c>
      <c r="E891" s="5" t="str">
        <f>IF(Table2[[#This Row],[Season]]="",_xlfn.XLOOKUP(Table2[[#This Row],[State]],'pivot tables'!$F$3:$F$33,'pivot tables'!$G$3:$G$33),Table2[[#This Row],[Season]])</f>
        <v>Whole Year</v>
      </c>
      <c r="F891" s="5" t="s">
        <v>282</v>
      </c>
      <c r="G891" s="16">
        <v>9189</v>
      </c>
      <c r="H891" s="16">
        <f>IF(Table2[[#This Row],[Area(hectare)]]="",IFERROR(Table2[[#This Row],[Production(Tones)]]/Table2[[#This Row],[Yield blanks]],""),Table2[[#This Row],[Area(hectare)]])</f>
        <v>9189</v>
      </c>
      <c r="I891" s="16">
        <v>23831</v>
      </c>
      <c r="J891" s="16">
        <f>IF(Table2[[#This Row],[Production(Tones)]]="",Table2[[#This Row],[Area Blanks]]*Table2[[#This Row],[Yield]],Table2[[#This Row],[Production(Tones)]])</f>
        <v>23831</v>
      </c>
      <c r="K891" s="13">
        <v>1418.3</v>
      </c>
      <c r="L891" s="13">
        <f>IF(Table2[[#This Row],[Annual_Rainfall(mm)]]="",_xlfn.XLOOKUP(Table2[[#This Row],[State]],'pivot tables'!$J$3:$J$32,'pivot tables'!$K$3:$K$32),Table2[[#This Row],[Annual_Rainfall(mm)]])</f>
        <v>1418.3</v>
      </c>
      <c r="M891" s="13" t="str">
        <f>Table2[[#This Row],[Crop]]&amp;Table2[[#This Row],[State]]</f>
        <v>SugarcaneChhattisgarh</v>
      </c>
      <c r="N891" s="13">
        <v>1327718.6100000001</v>
      </c>
      <c r="O891" s="13">
        <f>IF(Table2[[#This Row],[Fertilizer(kg)]]="",_xlfn.XLOOKUP(Table2[[#This Row],[crop&amp;state]],'pivot tables'!$O$3:$O$151,'pivot tables'!$P$3:$P$151),Table2[[#This Row],[Fertilizer(kg)]])</f>
        <v>1327718.6100000001</v>
      </c>
      <c r="P891" s="13">
        <v>2481.0300000000002</v>
      </c>
      <c r="Q891" s="13">
        <f>IF(Table2[[#This Row],[Pesticide(kg)]]="",_xlfn.XLOOKUP(Table2[[#This Row],[crop&amp;state]],'pivot tables'!$O$3:$O$151,'pivot tables'!$Q$3:$Q$151),Table2[[#This Row],[Pesticide(kg)]])</f>
        <v>2481.0300000000002</v>
      </c>
      <c r="R891" s="13">
        <v>2.9359999999999999</v>
      </c>
      <c r="S891" s="13">
        <f>IF(Table2[[#This Row],[Yield]]="",IFERROR(Table2[[#This Row],[Production(Tones)]]/Table2[[#This Row],[Area(hectare)]],""),Table2[[#This Row],[Yield]])</f>
        <v>2.9359999999999999</v>
      </c>
      <c r="T891" s="13">
        <v>25.835000000000001</v>
      </c>
      <c r="U891" s="13">
        <f>IF(Table2[[#This Row],[Avg_Temperature(°C)]]="",IFERROR((Table2[[#This Row],[Max_Temperature(°C)]]+Table2[[#This Row],[Min_Temperature(°C)]])/2,""),Table2[[#This Row],[Avg_Temperature(°C)]])</f>
        <v>25.835000000000001</v>
      </c>
      <c r="V891" s="13">
        <v>36.347999999999999</v>
      </c>
      <c r="W891" s="13">
        <f>IF(Table2[[#This Row],[Max_Temperature(°C)]]="",_xlfn.XLOOKUP(Table2[[#This Row],[State]],'pivot tables'!$T$2:$T$33,'pivot tables'!$V$2:$V$33),Table2[[#This Row],[Max_Temperature(°C)]])</f>
        <v>36.347999999999999</v>
      </c>
      <c r="X891" s="13">
        <v>15.42</v>
      </c>
      <c r="Y891" s="31">
        <f>IF(Table2[[#This Row],[Min_Temperature(°C)]]="",_xlfn.XLOOKUP(Table2[[#This Row],[State]],'pivot tables'!$T$2:$T$33,'pivot tables'!$W$2:$W$33),Table2[[#This Row],[Min_Temperature(°C)]])</f>
        <v>15.42</v>
      </c>
    </row>
    <row r="892" spans="1:25" x14ac:dyDescent="0.3">
      <c r="A892" s="5" t="s">
        <v>31</v>
      </c>
      <c r="B892" s="4">
        <v>2013</v>
      </c>
      <c r="C892" s="5" t="s">
        <v>49</v>
      </c>
      <c r="D892" s="5" t="str">
        <f>PROPER(TRIM(Table2[[#This Row],[Season]]))</f>
        <v>Kharif</v>
      </c>
      <c r="E892" s="5" t="str">
        <f>IF(Table2[[#This Row],[Season]]="",_xlfn.XLOOKUP(Table2[[#This Row],[State]],'pivot tables'!$F$3:$F$33,'pivot tables'!$G$3:$G$33),Table2[[#This Row],[Season]])</f>
        <v>Kharif</v>
      </c>
      <c r="F892" s="5" t="s">
        <v>282</v>
      </c>
      <c r="G892" s="16">
        <v>3031</v>
      </c>
      <c r="H892" s="16">
        <f>IF(Table2[[#This Row],[Area(hectare)]]="",IFERROR(Table2[[#This Row],[Production(Tones)]]/Table2[[#This Row],[Yield blanks]],""),Table2[[#This Row],[Area(hectare)]])</f>
        <v>3031</v>
      </c>
      <c r="I892" s="16">
        <v>123</v>
      </c>
      <c r="J892" s="16">
        <f>IF(Table2[[#This Row],[Production(Tones)]]="",Table2[[#This Row],[Area Blanks]]*Table2[[#This Row],[Yield]],Table2[[#This Row],[Production(Tones)]])</f>
        <v>123</v>
      </c>
      <c r="K892" s="13">
        <v>1418.3</v>
      </c>
      <c r="L892" s="13">
        <f>IF(Table2[[#This Row],[Annual_Rainfall(mm)]]="",_xlfn.XLOOKUP(Table2[[#This Row],[State]],'pivot tables'!$J$3:$J$32,'pivot tables'!$K$3:$K$32),Table2[[#This Row],[Annual_Rainfall(mm)]])</f>
        <v>1418.3</v>
      </c>
      <c r="M892" s="13" t="str">
        <f>Table2[[#This Row],[Crop]]&amp;Table2[[#This Row],[State]]</f>
        <v>SunflowerChhattisgarh</v>
      </c>
      <c r="N892" s="13">
        <v>437949.19</v>
      </c>
      <c r="O892" s="13">
        <f>IF(Table2[[#This Row],[Fertilizer(kg)]]="",_xlfn.XLOOKUP(Table2[[#This Row],[crop&amp;state]],'pivot tables'!$O$3:$O$151,'pivot tables'!$P$3:$P$151),Table2[[#This Row],[Fertilizer(kg)]])</f>
        <v>437949.19</v>
      </c>
      <c r="P892" s="13">
        <v>818.37</v>
      </c>
      <c r="Q892" s="13">
        <f>IF(Table2[[#This Row],[Pesticide(kg)]]="",_xlfn.XLOOKUP(Table2[[#This Row],[crop&amp;state]],'pivot tables'!$O$3:$O$151,'pivot tables'!$Q$3:$Q$151),Table2[[#This Row],[Pesticide(kg)]])</f>
        <v>818.37</v>
      </c>
      <c r="R892" s="13">
        <v>0.13800000000000001</v>
      </c>
      <c r="S892" s="13">
        <f>IF(Table2[[#This Row],[Yield]]="",IFERROR(Table2[[#This Row],[Production(Tones)]]/Table2[[#This Row],[Area(hectare)]],""),Table2[[#This Row],[Yield]])</f>
        <v>0.13800000000000001</v>
      </c>
      <c r="T892" s="13">
        <v>25.835000000000001</v>
      </c>
      <c r="U892" s="13">
        <f>IF(Table2[[#This Row],[Avg_Temperature(°C)]]="",IFERROR((Table2[[#This Row],[Max_Temperature(°C)]]+Table2[[#This Row],[Min_Temperature(°C)]])/2,""),Table2[[#This Row],[Avg_Temperature(°C)]])</f>
        <v>25.835000000000001</v>
      </c>
      <c r="V892" s="13">
        <v>36.347999999999999</v>
      </c>
      <c r="W892" s="13">
        <f>IF(Table2[[#This Row],[Max_Temperature(°C)]]="",_xlfn.XLOOKUP(Table2[[#This Row],[State]],'pivot tables'!$T$2:$T$33,'pivot tables'!$V$2:$V$33),Table2[[#This Row],[Max_Temperature(°C)]])</f>
        <v>36.347999999999999</v>
      </c>
      <c r="X892" s="13">
        <v>15.42</v>
      </c>
      <c r="Y892" s="31">
        <f>IF(Table2[[#This Row],[Min_Temperature(°C)]]="",_xlfn.XLOOKUP(Table2[[#This Row],[State]],'pivot tables'!$T$2:$T$33,'pivot tables'!$W$2:$W$33),Table2[[#This Row],[Min_Temperature(°C)]])</f>
        <v>15.42</v>
      </c>
    </row>
    <row r="893" spans="1:25" x14ac:dyDescent="0.3">
      <c r="A893" s="5" t="s">
        <v>31</v>
      </c>
      <c r="B893" s="4">
        <v>2013</v>
      </c>
      <c r="C893" s="5" t="s">
        <v>120</v>
      </c>
      <c r="D893" s="5" t="str">
        <f>PROPER(TRIM(Table2[[#This Row],[Season]]))</f>
        <v>Summer</v>
      </c>
      <c r="E893" s="5" t="str">
        <f>IF(Table2[[#This Row],[Season]]="",_xlfn.XLOOKUP(Table2[[#This Row],[State]],'pivot tables'!$F$3:$F$33,'pivot tables'!$G$3:$G$33),Table2[[#This Row],[Season]])</f>
        <v>Summer</v>
      </c>
      <c r="F893" s="5" t="s">
        <v>282</v>
      </c>
      <c r="G893" s="16">
        <v>31</v>
      </c>
      <c r="H893" s="16">
        <f>IF(Table2[[#This Row],[Area(hectare)]]="",IFERROR(Table2[[#This Row],[Production(Tones)]]/Table2[[#This Row],[Yield blanks]],""),Table2[[#This Row],[Area(hectare)]])</f>
        <v>31</v>
      </c>
      <c r="I893" s="16">
        <v>50</v>
      </c>
      <c r="J893" s="16">
        <f>IF(Table2[[#This Row],[Production(Tones)]]="",Table2[[#This Row],[Area Blanks]]*Table2[[#This Row],[Yield]],Table2[[#This Row],[Production(Tones)]])</f>
        <v>50</v>
      </c>
      <c r="K893" s="13">
        <v>1418.3</v>
      </c>
      <c r="L893" s="13">
        <f>IF(Table2[[#This Row],[Annual_Rainfall(mm)]]="",_xlfn.XLOOKUP(Table2[[#This Row],[State]],'pivot tables'!$J$3:$J$32,'pivot tables'!$K$3:$K$32),Table2[[#This Row],[Annual_Rainfall(mm)]])</f>
        <v>1418.3</v>
      </c>
      <c r="M893" s="13" t="str">
        <f>Table2[[#This Row],[Crop]]&amp;Table2[[#This Row],[State]]</f>
        <v>SunflowerChhattisgarh</v>
      </c>
      <c r="N893" s="13">
        <v>4479.1899999999996</v>
      </c>
      <c r="O893" s="13">
        <f>IF(Table2[[#This Row],[Fertilizer(kg)]]="",_xlfn.XLOOKUP(Table2[[#This Row],[crop&amp;state]],'pivot tables'!$O$3:$O$151,'pivot tables'!$P$3:$P$151),Table2[[#This Row],[Fertilizer(kg)]])</f>
        <v>4479.1899999999996</v>
      </c>
      <c r="P893" s="13">
        <v>8.3699999999999992</v>
      </c>
      <c r="Q893" s="13">
        <f>IF(Table2[[#This Row],[Pesticide(kg)]]="",_xlfn.XLOOKUP(Table2[[#This Row],[crop&amp;state]],'pivot tables'!$O$3:$O$151,'pivot tables'!$Q$3:$Q$151),Table2[[#This Row],[Pesticide(kg)]])</f>
        <v>8.3699999999999992</v>
      </c>
      <c r="R893" s="13">
        <v>1.61</v>
      </c>
      <c r="S893" s="13">
        <f>IF(Table2[[#This Row],[Yield]]="",IFERROR(Table2[[#This Row],[Production(Tones)]]/Table2[[#This Row],[Area(hectare)]],""),Table2[[#This Row],[Yield]])</f>
        <v>1.61</v>
      </c>
      <c r="T893" s="13">
        <v>25.835000000000001</v>
      </c>
      <c r="U893" s="13">
        <f>IF(Table2[[#This Row],[Avg_Temperature(°C)]]="",IFERROR((Table2[[#This Row],[Max_Temperature(°C)]]+Table2[[#This Row],[Min_Temperature(°C)]])/2,""),Table2[[#This Row],[Avg_Temperature(°C)]])</f>
        <v>25.835000000000001</v>
      </c>
      <c r="V893" s="13">
        <v>36.347999999999999</v>
      </c>
      <c r="W893" s="13">
        <f>IF(Table2[[#This Row],[Max_Temperature(°C)]]="",_xlfn.XLOOKUP(Table2[[#This Row],[State]],'pivot tables'!$T$2:$T$33,'pivot tables'!$V$2:$V$33),Table2[[#This Row],[Max_Temperature(°C)]])</f>
        <v>36.347999999999999</v>
      </c>
      <c r="X893" s="13">
        <v>15.42</v>
      </c>
      <c r="Y893" s="31">
        <f>IF(Table2[[#This Row],[Min_Temperature(°C)]]="",_xlfn.XLOOKUP(Table2[[#This Row],[State]],'pivot tables'!$T$2:$T$33,'pivot tables'!$W$2:$W$33),Table2[[#This Row],[Min_Temperature(°C)]])</f>
        <v>15.42</v>
      </c>
    </row>
    <row r="894" spans="1:25" x14ac:dyDescent="0.3">
      <c r="A894" s="5" t="s">
        <v>32</v>
      </c>
      <c r="B894" s="4">
        <v>2013</v>
      </c>
      <c r="C894" s="5" t="s">
        <v>49</v>
      </c>
      <c r="D894" s="5" t="str">
        <f>PROPER(TRIM(Table2[[#This Row],[Season]]))</f>
        <v>Kharif</v>
      </c>
      <c r="E894" s="5" t="str">
        <f>IF(Table2[[#This Row],[Season]]="",_xlfn.XLOOKUP(Table2[[#This Row],[State]],'pivot tables'!$F$3:$F$33,'pivot tables'!$G$3:$G$33),Table2[[#This Row],[Season]])</f>
        <v>Kharif</v>
      </c>
      <c r="F894" s="5" t="s">
        <v>282</v>
      </c>
      <c r="G894" s="16">
        <v>93484</v>
      </c>
      <c r="H894" s="16">
        <f>IF(Table2[[#This Row],[Area(hectare)]]="",IFERROR(Table2[[#This Row],[Production(Tones)]]/Table2[[#This Row],[Yield blanks]],""),Table2[[#This Row],[Area(hectare)]])</f>
        <v>93484</v>
      </c>
      <c r="I894" s="16">
        <v>29013</v>
      </c>
      <c r="J894" s="16">
        <f>IF(Table2[[#This Row],[Production(Tones)]]="",Table2[[#This Row],[Area Blanks]]*Table2[[#This Row],[Yield]],Table2[[#This Row],[Production(Tones)]])</f>
        <v>29013</v>
      </c>
      <c r="K894" s="13">
        <v>1418.3</v>
      </c>
      <c r="L894" s="13">
        <f>IF(Table2[[#This Row],[Annual_Rainfall(mm)]]="",_xlfn.XLOOKUP(Table2[[#This Row],[State]],'pivot tables'!$J$3:$J$32,'pivot tables'!$K$3:$K$32),Table2[[#This Row],[Annual_Rainfall(mm)]])</f>
        <v>1418.3</v>
      </c>
      <c r="M894" s="13" t="str">
        <f>Table2[[#This Row],[Crop]]&amp;Table2[[#This Row],[State]]</f>
        <v>UradChhattisgarh</v>
      </c>
      <c r="N894" s="13">
        <v>13507503.16</v>
      </c>
      <c r="O894" s="13">
        <f>IF(Table2[[#This Row],[Fertilizer(kg)]]="",_xlfn.XLOOKUP(Table2[[#This Row],[crop&amp;state]],'pivot tables'!$O$3:$O$151,'pivot tables'!$P$3:$P$151),Table2[[#This Row],[Fertilizer(kg)]])</f>
        <v>13507503.16</v>
      </c>
      <c r="P894" s="13">
        <v>25240.68</v>
      </c>
      <c r="Q894" s="13">
        <f>IF(Table2[[#This Row],[Pesticide(kg)]]="",_xlfn.XLOOKUP(Table2[[#This Row],[crop&amp;state]],'pivot tables'!$O$3:$O$151,'pivot tables'!$Q$3:$Q$151),Table2[[#This Row],[Pesticide(kg)]])</f>
        <v>25240.68</v>
      </c>
      <c r="R894" s="13">
        <v>0.33300000000000002</v>
      </c>
      <c r="S894" s="13">
        <f>IF(Table2[[#This Row],[Yield]]="",IFERROR(Table2[[#This Row],[Production(Tones)]]/Table2[[#This Row],[Area(hectare)]],""),Table2[[#This Row],[Yield]])</f>
        <v>0.33300000000000002</v>
      </c>
      <c r="T894" s="13">
        <v>25.835000000000001</v>
      </c>
      <c r="U894" s="13">
        <f>IF(Table2[[#This Row],[Avg_Temperature(°C)]]="",IFERROR((Table2[[#This Row],[Max_Temperature(°C)]]+Table2[[#This Row],[Min_Temperature(°C)]])/2,""),Table2[[#This Row],[Avg_Temperature(°C)]])</f>
        <v>25.835000000000001</v>
      </c>
      <c r="V894" s="13">
        <v>36.347999999999999</v>
      </c>
      <c r="W894" s="13">
        <f>IF(Table2[[#This Row],[Max_Temperature(°C)]]="",_xlfn.XLOOKUP(Table2[[#This Row],[State]],'pivot tables'!$T$2:$T$33,'pivot tables'!$V$2:$V$33),Table2[[#This Row],[Max_Temperature(°C)]])</f>
        <v>36.347999999999999</v>
      </c>
      <c r="X894" s="13">
        <v>15.42</v>
      </c>
      <c r="Y894" s="31">
        <f>IF(Table2[[#This Row],[Min_Temperature(°C)]]="",_xlfn.XLOOKUP(Table2[[#This Row],[State]],'pivot tables'!$T$2:$T$33,'pivot tables'!$W$2:$W$33),Table2[[#This Row],[Min_Temperature(°C)]])</f>
        <v>15.42</v>
      </c>
    </row>
    <row r="895" spans="1:25" x14ac:dyDescent="0.3">
      <c r="A895" s="5" t="s">
        <v>32</v>
      </c>
      <c r="B895" s="4">
        <v>2013</v>
      </c>
      <c r="C895" s="5" t="s">
        <v>27</v>
      </c>
      <c r="D895" s="5" t="str">
        <f>PROPER(TRIM(Table2[[#This Row],[Season]]))</f>
        <v>Rabi</v>
      </c>
      <c r="E895" s="5" t="str">
        <f>IF(Table2[[#This Row],[Season]]="",_xlfn.XLOOKUP(Table2[[#This Row],[State]],'pivot tables'!$F$3:$F$33,'pivot tables'!$G$3:$G$33),Table2[[#This Row],[Season]])</f>
        <v>Rabi</v>
      </c>
      <c r="F895" s="5" t="s">
        <v>282</v>
      </c>
      <c r="G895" s="16">
        <v>3451</v>
      </c>
      <c r="H895" s="16">
        <f>IF(Table2[[#This Row],[Area(hectare)]]="",IFERROR(Table2[[#This Row],[Production(Tones)]]/Table2[[#This Row],[Yield blanks]],""),Table2[[#This Row],[Area(hectare)]])</f>
        <v>3451</v>
      </c>
      <c r="I895" s="16">
        <v>912</v>
      </c>
      <c r="J895" s="16">
        <f>IF(Table2[[#This Row],[Production(Tones)]]="",Table2[[#This Row],[Area Blanks]]*Table2[[#This Row],[Yield]],Table2[[#This Row],[Production(Tones)]])</f>
        <v>912</v>
      </c>
      <c r="K895" s="13">
        <v>1418.3</v>
      </c>
      <c r="L895" s="13">
        <f>IF(Table2[[#This Row],[Annual_Rainfall(mm)]]="",_xlfn.XLOOKUP(Table2[[#This Row],[State]],'pivot tables'!$J$3:$J$32,'pivot tables'!$K$3:$K$32),Table2[[#This Row],[Annual_Rainfall(mm)]])</f>
        <v>1418.3</v>
      </c>
      <c r="M895" s="13" t="str">
        <f>Table2[[#This Row],[Crop]]&amp;Table2[[#This Row],[State]]</f>
        <v>UradChhattisgarh</v>
      </c>
      <c r="N895" s="13">
        <v>498634.99</v>
      </c>
      <c r="O895" s="13">
        <f>IF(Table2[[#This Row],[Fertilizer(kg)]]="",_xlfn.XLOOKUP(Table2[[#This Row],[crop&amp;state]],'pivot tables'!$O$3:$O$151,'pivot tables'!$P$3:$P$151),Table2[[#This Row],[Fertilizer(kg)]])</f>
        <v>498634.99</v>
      </c>
      <c r="P895" s="13">
        <v>931.77</v>
      </c>
      <c r="Q895" s="13">
        <f>IF(Table2[[#This Row],[Pesticide(kg)]]="",_xlfn.XLOOKUP(Table2[[#This Row],[crop&amp;state]],'pivot tables'!$O$3:$O$151,'pivot tables'!$Q$3:$Q$151),Table2[[#This Row],[Pesticide(kg)]])</f>
        <v>931.77</v>
      </c>
      <c r="R895" s="13">
        <v>0.28199999999999997</v>
      </c>
      <c r="S895" s="13">
        <f>IF(Table2[[#This Row],[Yield]]="",IFERROR(Table2[[#This Row],[Production(Tones)]]/Table2[[#This Row],[Area(hectare)]],""),Table2[[#This Row],[Yield]])</f>
        <v>0.28199999999999997</v>
      </c>
      <c r="T895" s="13">
        <v>25.835000000000001</v>
      </c>
      <c r="U895" s="13">
        <f>IF(Table2[[#This Row],[Avg_Temperature(°C)]]="",IFERROR((Table2[[#This Row],[Max_Temperature(°C)]]+Table2[[#This Row],[Min_Temperature(°C)]])/2,""),Table2[[#This Row],[Avg_Temperature(°C)]])</f>
        <v>25.835000000000001</v>
      </c>
      <c r="V895" s="13">
        <v>36.347999999999999</v>
      </c>
      <c r="W895" s="13">
        <f>IF(Table2[[#This Row],[Max_Temperature(°C)]]="",_xlfn.XLOOKUP(Table2[[#This Row],[State]],'pivot tables'!$T$2:$T$33,'pivot tables'!$V$2:$V$33),Table2[[#This Row],[Max_Temperature(°C)]])</f>
        <v>36.347999999999999</v>
      </c>
      <c r="X895" s="13">
        <v>15.42</v>
      </c>
      <c r="Y895" s="31">
        <f>IF(Table2[[#This Row],[Min_Temperature(°C)]]="",_xlfn.XLOOKUP(Table2[[#This Row],[State]],'pivot tables'!$T$2:$T$33,'pivot tables'!$W$2:$W$33),Table2[[#This Row],[Min_Temperature(°C)]])</f>
        <v>15.42</v>
      </c>
    </row>
    <row r="896" spans="1:25" x14ac:dyDescent="0.3">
      <c r="A896" s="5" t="s">
        <v>20</v>
      </c>
      <c r="B896" s="4">
        <v>2013</v>
      </c>
      <c r="C896" s="5" t="s">
        <v>27</v>
      </c>
      <c r="D896" s="5" t="str">
        <f>PROPER(TRIM(Table2[[#This Row],[Season]]))</f>
        <v>Rabi</v>
      </c>
      <c r="E896" s="5" t="str">
        <f>IF(Table2[[#This Row],[Season]]="",_xlfn.XLOOKUP(Table2[[#This Row],[State]],'pivot tables'!$F$3:$F$33,'pivot tables'!$G$3:$G$33),Table2[[#This Row],[Season]])</f>
        <v>Rabi</v>
      </c>
      <c r="F896" s="5" t="s">
        <v>282</v>
      </c>
      <c r="G896" s="16">
        <v>105033</v>
      </c>
      <c r="H896" s="16">
        <f>IF(Table2[[#This Row],[Area(hectare)]]="",IFERROR(Table2[[#This Row],[Production(Tones)]]/Table2[[#This Row],[Yield blanks]],""),Table2[[#This Row],[Area(hectare)]])</f>
        <v>105033</v>
      </c>
      <c r="I896" s="16">
        <v>140756</v>
      </c>
      <c r="J896" s="16">
        <f>IF(Table2[[#This Row],[Production(Tones)]]="",Table2[[#This Row],[Area Blanks]]*Table2[[#This Row],[Yield]],Table2[[#This Row],[Production(Tones)]])</f>
        <v>140756</v>
      </c>
      <c r="K896" s="13">
        <v>1418.3</v>
      </c>
      <c r="L896" s="13">
        <f>IF(Table2[[#This Row],[Annual_Rainfall(mm)]]="",_xlfn.XLOOKUP(Table2[[#This Row],[State]],'pivot tables'!$J$3:$J$32,'pivot tables'!$K$3:$K$32),Table2[[#This Row],[Annual_Rainfall(mm)]])</f>
        <v>1418.3</v>
      </c>
      <c r="M896" s="13" t="str">
        <f>Table2[[#This Row],[Crop]]&amp;Table2[[#This Row],[State]]</f>
        <v>WheatChhattisgarh</v>
      </c>
      <c r="N896" s="13">
        <v>15176218.17</v>
      </c>
      <c r="O896" s="13">
        <f>IF(Table2[[#This Row],[Fertilizer(kg)]]="",_xlfn.XLOOKUP(Table2[[#This Row],[crop&amp;state]],'pivot tables'!$O$3:$O$151,'pivot tables'!$P$3:$P$151),Table2[[#This Row],[Fertilizer(kg)]])</f>
        <v>15176218.17</v>
      </c>
      <c r="P896" s="13">
        <v>28358.91</v>
      </c>
      <c r="Q896" s="13">
        <f>IF(Table2[[#This Row],[Pesticide(kg)]]="",_xlfn.XLOOKUP(Table2[[#This Row],[crop&amp;state]],'pivot tables'!$O$3:$O$151,'pivot tables'!$Q$3:$Q$151),Table2[[#This Row],[Pesticide(kg)]])</f>
        <v>28358.91</v>
      </c>
      <c r="R896" s="13">
        <v>1.5329999999999999</v>
      </c>
      <c r="S896" s="13">
        <f>IF(Table2[[#This Row],[Yield]]="",IFERROR(Table2[[#This Row],[Production(Tones)]]/Table2[[#This Row],[Area(hectare)]],""),Table2[[#This Row],[Yield]])</f>
        <v>1.5329999999999999</v>
      </c>
      <c r="T896" s="13">
        <v>25.835000000000001</v>
      </c>
      <c r="U896" s="13">
        <f>IF(Table2[[#This Row],[Avg_Temperature(°C)]]="",IFERROR((Table2[[#This Row],[Max_Temperature(°C)]]+Table2[[#This Row],[Min_Temperature(°C)]])/2,""),Table2[[#This Row],[Avg_Temperature(°C)]])</f>
        <v>25.835000000000001</v>
      </c>
      <c r="V896" s="13">
        <v>36.347999999999999</v>
      </c>
      <c r="W896" s="13">
        <f>IF(Table2[[#This Row],[Max_Temperature(°C)]]="",_xlfn.XLOOKUP(Table2[[#This Row],[State]],'pivot tables'!$T$2:$T$33,'pivot tables'!$V$2:$V$33),Table2[[#This Row],[Max_Temperature(°C)]])</f>
        <v>36.347999999999999</v>
      </c>
      <c r="X896" s="13">
        <v>15.42</v>
      </c>
      <c r="Y896" s="31">
        <f>IF(Table2[[#This Row],[Min_Temperature(°C)]]="",_xlfn.XLOOKUP(Table2[[#This Row],[State]],'pivot tables'!$T$2:$T$33,'pivot tables'!$W$2:$W$33),Table2[[#This Row],[Min_Temperature(°C)]])</f>
        <v>15.42</v>
      </c>
    </row>
    <row r="897" spans="1:25" x14ac:dyDescent="0.3">
      <c r="A897" s="5" t="s">
        <v>22</v>
      </c>
      <c r="B897" s="4">
        <v>2013</v>
      </c>
      <c r="C897" s="5" t="s">
        <v>49</v>
      </c>
      <c r="D897" s="5" t="str">
        <f>PROPER(TRIM(Table2[[#This Row],[Season]]))</f>
        <v>Kharif</v>
      </c>
      <c r="E897" s="5" t="str">
        <f>IF(Table2[[#This Row],[Season]]="",_xlfn.XLOOKUP(Table2[[#This Row],[State]],'pivot tables'!$F$3:$F$33,'pivot tables'!$G$3:$G$33),Table2[[#This Row],[Season]])</f>
        <v>Kharif</v>
      </c>
      <c r="F897" s="5" t="s">
        <v>244</v>
      </c>
      <c r="G897" s="16">
        <v>14326</v>
      </c>
      <c r="H897" s="16">
        <f>IF(Table2[[#This Row],[Area(hectare)]]="",IFERROR(Table2[[#This Row],[Production(Tones)]]/Table2[[#This Row],[Yield blanks]],""),Table2[[#This Row],[Area(hectare)]])</f>
        <v>14326</v>
      </c>
      <c r="I897" s="16">
        <v>14082</v>
      </c>
      <c r="J897" s="16">
        <f>IF(Table2[[#This Row],[Production(Tones)]]="",Table2[[#This Row],[Area Blanks]]*Table2[[#This Row],[Yield]],Table2[[#This Row],[Production(Tones)]])</f>
        <v>14082</v>
      </c>
      <c r="K897" s="13">
        <v>1006.5</v>
      </c>
      <c r="L897" s="13">
        <f>IF(Table2[[#This Row],[Annual_Rainfall(mm)]]="",_xlfn.XLOOKUP(Table2[[#This Row],[State]],'pivot tables'!$J$3:$J$32,'pivot tables'!$K$3:$K$32),Table2[[#This Row],[Annual_Rainfall(mm)]])</f>
        <v>1006.5</v>
      </c>
      <c r="M897" s="13" t="str">
        <f>Table2[[#This Row],[Crop]]&amp;Table2[[#This Row],[State]]</f>
        <v>RagiGujarat</v>
      </c>
      <c r="N897" s="13">
        <v>2069963.74</v>
      </c>
      <c r="O897" s="13">
        <f>IF(Table2[[#This Row],[Fertilizer(kg)]]="",_xlfn.XLOOKUP(Table2[[#This Row],[crop&amp;state]],'pivot tables'!$O$3:$O$151,'pivot tables'!$P$3:$P$151),Table2[[#This Row],[Fertilizer(kg)]])</f>
        <v>2069963.74</v>
      </c>
      <c r="P897" s="13">
        <v>3868.02</v>
      </c>
      <c r="Q897" s="13">
        <f>IF(Table2[[#This Row],[Pesticide(kg)]]="",_xlfn.XLOOKUP(Table2[[#This Row],[crop&amp;state]],'pivot tables'!$O$3:$O$151,'pivot tables'!$Q$3:$Q$151),Table2[[#This Row],[Pesticide(kg)]])</f>
        <v>3868.02</v>
      </c>
      <c r="R897" s="13"/>
      <c r="S897" s="13">
        <f>IF(Table2[[#This Row],[Yield]]="",IFERROR(Table2[[#This Row],[Production(Tones)]]/Table2[[#This Row],[Area(hectare)]],""),Table2[[#This Row],[Yield]])</f>
        <v>0.98296803015496304</v>
      </c>
      <c r="T897" s="13">
        <v>26.045999999999999</v>
      </c>
      <c r="U897" s="13">
        <f>IF(Table2[[#This Row],[Avg_Temperature(°C)]]="",IFERROR((Table2[[#This Row],[Max_Temperature(°C)]]+Table2[[#This Row],[Min_Temperature(°C)]])/2,""),Table2[[#This Row],[Avg_Temperature(°C)]])</f>
        <v>26.045999999999999</v>
      </c>
      <c r="V897" s="13">
        <v>37.44</v>
      </c>
      <c r="W897" s="13">
        <f>IF(Table2[[#This Row],[Max_Temperature(°C)]]="",_xlfn.XLOOKUP(Table2[[#This Row],[State]],'pivot tables'!$T$2:$T$33,'pivot tables'!$V$2:$V$33),Table2[[#This Row],[Max_Temperature(°C)]])</f>
        <v>37.44</v>
      </c>
      <c r="X897" s="13">
        <v>15.654</v>
      </c>
      <c r="Y897" s="31">
        <f>IF(Table2[[#This Row],[Min_Temperature(°C)]]="",_xlfn.XLOOKUP(Table2[[#This Row],[State]],'pivot tables'!$T$2:$T$33,'pivot tables'!$W$2:$W$33),Table2[[#This Row],[Min_Temperature(°C)]])</f>
        <v>15.654</v>
      </c>
    </row>
    <row r="898" spans="1:25" x14ac:dyDescent="0.3">
      <c r="A898" s="5" t="s">
        <v>13</v>
      </c>
      <c r="B898" s="4">
        <v>2013</v>
      </c>
      <c r="C898" s="5" t="s">
        <v>49</v>
      </c>
      <c r="D898" s="5" t="str">
        <f>PROPER(TRIM(Table2[[#This Row],[Season]]))</f>
        <v>Kharif</v>
      </c>
      <c r="E898" s="5" t="str">
        <f>IF(Table2[[#This Row],[Season]]="",_xlfn.XLOOKUP(Table2[[#This Row],[State]],'pivot tables'!$F$3:$F$33,'pivot tables'!$G$3:$G$33),Table2[[#This Row],[Season]])</f>
        <v>Kharif</v>
      </c>
      <c r="F898" s="5" t="s">
        <v>244</v>
      </c>
      <c r="G898" s="16">
        <v>787300</v>
      </c>
      <c r="H898" s="16">
        <f>IF(Table2[[#This Row],[Area(hectare)]]="",IFERROR(Table2[[#This Row],[Production(Tones)]]/Table2[[#This Row],[Yield blanks]],""),Table2[[#This Row],[Area(hectare)]])</f>
        <v>787300</v>
      </c>
      <c r="I898" s="16">
        <v>1672585</v>
      </c>
      <c r="J898" s="16">
        <f>IF(Table2[[#This Row],[Production(Tones)]]="",Table2[[#This Row],[Area Blanks]]*Table2[[#This Row],[Yield]],Table2[[#This Row],[Production(Tones)]])</f>
        <v>1672585</v>
      </c>
      <c r="K898" s="13">
        <v>1006.5</v>
      </c>
      <c r="L898" s="13">
        <f>IF(Table2[[#This Row],[Annual_Rainfall(mm)]]="",_xlfn.XLOOKUP(Table2[[#This Row],[State]],'pivot tables'!$J$3:$J$32,'pivot tables'!$K$3:$K$32),Table2[[#This Row],[Annual_Rainfall(mm)]])</f>
        <v>1006.5</v>
      </c>
      <c r="M898" s="13" t="str">
        <f>Table2[[#This Row],[Crop]]&amp;Table2[[#This Row],[State]]</f>
        <v>RiceGujarat</v>
      </c>
      <c r="N898" s="13">
        <v>113756977</v>
      </c>
      <c r="O898" s="13">
        <f>IF(Table2[[#This Row],[Fertilizer(kg)]]="",_xlfn.XLOOKUP(Table2[[#This Row],[crop&amp;state]],'pivot tables'!$O$3:$O$151,'pivot tables'!$P$3:$P$151),Table2[[#This Row],[Fertilizer(kg)]])</f>
        <v>113756977</v>
      </c>
      <c r="P898" s="13">
        <v>212571</v>
      </c>
      <c r="Q898" s="13">
        <f>IF(Table2[[#This Row],[Pesticide(kg)]]="",_xlfn.XLOOKUP(Table2[[#This Row],[crop&amp;state]],'pivot tables'!$O$3:$O$151,'pivot tables'!$Q$3:$Q$151),Table2[[#This Row],[Pesticide(kg)]])</f>
        <v>212571</v>
      </c>
      <c r="R898" s="13">
        <v>1.9390000000000001</v>
      </c>
      <c r="S898" s="13">
        <f>IF(Table2[[#This Row],[Yield]]="",IFERROR(Table2[[#This Row],[Production(Tones)]]/Table2[[#This Row],[Area(hectare)]],""),Table2[[#This Row],[Yield]])</f>
        <v>1.9390000000000001</v>
      </c>
      <c r="T898" s="13">
        <v>26.045999999999999</v>
      </c>
      <c r="U898" s="13">
        <f>IF(Table2[[#This Row],[Avg_Temperature(°C)]]="",IFERROR((Table2[[#This Row],[Max_Temperature(°C)]]+Table2[[#This Row],[Min_Temperature(°C)]])/2,""),Table2[[#This Row],[Avg_Temperature(°C)]])</f>
        <v>26.045999999999999</v>
      </c>
      <c r="V898" s="13">
        <v>37.44</v>
      </c>
      <c r="W898" s="13">
        <f>IF(Table2[[#This Row],[Max_Temperature(°C)]]="",_xlfn.XLOOKUP(Table2[[#This Row],[State]],'pivot tables'!$T$2:$T$33,'pivot tables'!$V$2:$V$33),Table2[[#This Row],[Max_Temperature(°C)]])</f>
        <v>37.44</v>
      </c>
      <c r="X898" s="13">
        <v>15.654</v>
      </c>
      <c r="Y898" s="31">
        <f>IF(Table2[[#This Row],[Min_Temperature(°C)]]="",_xlfn.XLOOKUP(Table2[[#This Row],[State]],'pivot tables'!$T$2:$T$33,'pivot tables'!$W$2:$W$33),Table2[[#This Row],[Min_Temperature(°C)]])</f>
        <v>15.654</v>
      </c>
    </row>
    <row r="899" spans="1:25" x14ac:dyDescent="0.3">
      <c r="A899" s="5" t="s">
        <v>13</v>
      </c>
      <c r="B899" s="4">
        <v>2013</v>
      </c>
      <c r="C899" s="5" t="s">
        <v>120</v>
      </c>
      <c r="D899" s="5" t="str">
        <f>PROPER(TRIM(Table2[[#This Row],[Season]]))</f>
        <v>Summer</v>
      </c>
      <c r="E899" s="5" t="str">
        <f>IF(Table2[[#This Row],[Season]]="",_xlfn.XLOOKUP(Table2[[#This Row],[State]],'pivot tables'!$F$3:$F$33,'pivot tables'!$G$3:$G$33),Table2[[#This Row],[Season]])</f>
        <v>Summer</v>
      </c>
      <c r="F899" s="5" t="s">
        <v>244</v>
      </c>
      <c r="G899" s="16">
        <v>33099</v>
      </c>
      <c r="H899" s="16">
        <f>IF(Table2[[#This Row],[Area(hectare)]]="",IFERROR(Table2[[#This Row],[Production(Tones)]]/Table2[[#This Row],[Yield blanks]],""),Table2[[#This Row],[Area(hectare)]])</f>
        <v>33099</v>
      </c>
      <c r="I899" s="16">
        <v>105505</v>
      </c>
      <c r="J899" s="16">
        <f>IF(Table2[[#This Row],[Production(Tones)]]="",Table2[[#This Row],[Area Blanks]]*Table2[[#This Row],[Yield]],Table2[[#This Row],[Production(Tones)]])</f>
        <v>105505</v>
      </c>
      <c r="K899" s="13">
        <v>1006.5</v>
      </c>
      <c r="L899" s="13">
        <f>IF(Table2[[#This Row],[Annual_Rainfall(mm)]]="",_xlfn.XLOOKUP(Table2[[#This Row],[State]],'pivot tables'!$J$3:$J$32,'pivot tables'!$K$3:$K$32),Table2[[#This Row],[Annual_Rainfall(mm)]])</f>
        <v>1006.5</v>
      </c>
      <c r="M899" s="13" t="str">
        <f>Table2[[#This Row],[Crop]]&amp;Table2[[#This Row],[State]]</f>
        <v>RiceGujarat</v>
      </c>
      <c r="N899" s="13">
        <v>4782474.51</v>
      </c>
      <c r="O899" s="13">
        <f>IF(Table2[[#This Row],[Fertilizer(kg)]]="",_xlfn.XLOOKUP(Table2[[#This Row],[crop&amp;state]],'pivot tables'!$O$3:$O$151,'pivot tables'!$P$3:$P$151),Table2[[#This Row],[Fertilizer(kg)]])</f>
        <v>4782474.51</v>
      </c>
      <c r="P899" s="13">
        <v>8936.73</v>
      </c>
      <c r="Q899" s="13">
        <f>IF(Table2[[#This Row],[Pesticide(kg)]]="",_xlfn.XLOOKUP(Table2[[#This Row],[crop&amp;state]],'pivot tables'!$O$3:$O$151,'pivot tables'!$Q$3:$Q$151),Table2[[#This Row],[Pesticide(kg)]])</f>
        <v>8936.73</v>
      </c>
      <c r="R899" s="13">
        <v>3.1339999999999999</v>
      </c>
      <c r="S899" s="13">
        <f>IF(Table2[[#This Row],[Yield]]="",IFERROR(Table2[[#This Row],[Production(Tones)]]/Table2[[#This Row],[Area(hectare)]],""),Table2[[#This Row],[Yield]])</f>
        <v>3.1339999999999999</v>
      </c>
      <c r="T899" s="13">
        <v>26.045999999999999</v>
      </c>
      <c r="U899" s="13">
        <f>IF(Table2[[#This Row],[Avg_Temperature(°C)]]="",IFERROR((Table2[[#This Row],[Max_Temperature(°C)]]+Table2[[#This Row],[Min_Temperature(°C)]])/2,""),Table2[[#This Row],[Avg_Temperature(°C)]])</f>
        <v>26.045999999999999</v>
      </c>
      <c r="V899" s="13">
        <v>37.44</v>
      </c>
      <c r="W899" s="13">
        <f>IF(Table2[[#This Row],[Max_Temperature(°C)]]="",_xlfn.XLOOKUP(Table2[[#This Row],[State]],'pivot tables'!$T$2:$T$33,'pivot tables'!$V$2:$V$33),Table2[[#This Row],[Max_Temperature(°C)]])</f>
        <v>37.44</v>
      </c>
      <c r="X899" s="13">
        <v>15.654</v>
      </c>
      <c r="Y899" s="31">
        <f>IF(Table2[[#This Row],[Min_Temperature(°C)]]="",_xlfn.XLOOKUP(Table2[[#This Row],[State]],'pivot tables'!$T$2:$T$33,'pivot tables'!$W$2:$W$33),Table2[[#This Row],[Min_Temperature(°C)]])</f>
        <v>15.654</v>
      </c>
    </row>
    <row r="900" spans="1:25" x14ac:dyDescent="0.3">
      <c r="A900" s="5" t="s">
        <v>18</v>
      </c>
      <c r="B900" s="4">
        <v>2013</v>
      </c>
      <c r="C900" s="5" t="s">
        <v>705</v>
      </c>
      <c r="D900" s="5" t="str">
        <f>PROPER(TRIM(Table2[[#This Row],[Season]]))</f>
        <v>Whole Year</v>
      </c>
      <c r="E900" s="5" t="str">
        <f>IF(Table2[[#This Row],[Season]]="",_xlfn.XLOOKUP(Table2[[#This Row],[State]],'pivot tables'!$F$3:$F$33,'pivot tables'!$G$3:$G$33),Table2[[#This Row],[Season]])</f>
        <v>Whole Year</v>
      </c>
      <c r="F900" s="5" t="s">
        <v>244</v>
      </c>
      <c r="G900" s="16">
        <v>173065</v>
      </c>
      <c r="H900" s="16">
        <f>IF(Table2[[#This Row],[Area(hectare)]]="",IFERROR(Table2[[#This Row],[Production(Tones)]]/Table2[[#This Row],[Yield blanks]],""),Table2[[#This Row],[Area(hectare)]])</f>
        <v>173065</v>
      </c>
      <c r="I900" s="16">
        <v>11513762</v>
      </c>
      <c r="J900" s="16">
        <f>IF(Table2[[#This Row],[Production(Tones)]]="",Table2[[#This Row],[Area Blanks]]*Table2[[#This Row],[Yield]],Table2[[#This Row],[Production(Tones)]])</f>
        <v>11513762</v>
      </c>
      <c r="K900" s="13">
        <v>1006.5</v>
      </c>
      <c r="L900" s="13">
        <f>IF(Table2[[#This Row],[Annual_Rainfall(mm)]]="",_xlfn.XLOOKUP(Table2[[#This Row],[State]],'pivot tables'!$J$3:$J$32,'pivot tables'!$K$3:$K$32),Table2[[#This Row],[Annual_Rainfall(mm)]])</f>
        <v>1006.5</v>
      </c>
      <c r="M900" s="13" t="str">
        <f>Table2[[#This Row],[Crop]]&amp;Table2[[#This Row],[State]]</f>
        <v>SugarcaneGujarat</v>
      </c>
      <c r="N900" s="13">
        <v>25006161.850000001</v>
      </c>
      <c r="O900" s="13">
        <f>IF(Table2[[#This Row],[Fertilizer(kg)]]="",_xlfn.XLOOKUP(Table2[[#This Row],[crop&amp;state]],'pivot tables'!$O$3:$O$151,'pivot tables'!$P$3:$P$151),Table2[[#This Row],[Fertilizer(kg)]])</f>
        <v>25006161.850000001</v>
      </c>
      <c r="P900" s="13">
        <v>46727.55</v>
      </c>
      <c r="Q900" s="13">
        <f>IF(Table2[[#This Row],[Pesticide(kg)]]="",_xlfn.XLOOKUP(Table2[[#This Row],[crop&amp;state]],'pivot tables'!$O$3:$O$151,'pivot tables'!$Q$3:$Q$151),Table2[[#This Row],[Pesticide(kg)]])</f>
        <v>46727.55</v>
      </c>
      <c r="R900" s="13">
        <v>60.886000000000003</v>
      </c>
      <c r="S900" s="13">
        <f>IF(Table2[[#This Row],[Yield]]="",IFERROR(Table2[[#This Row],[Production(Tones)]]/Table2[[#This Row],[Area(hectare)]],""),Table2[[#This Row],[Yield]])</f>
        <v>60.886000000000003</v>
      </c>
      <c r="T900" s="13">
        <v>26.045999999999999</v>
      </c>
      <c r="U900" s="13">
        <f>IF(Table2[[#This Row],[Avg_Temperature(°C)]]="",IFERROR((Table2[[#This Row],[Max_Temperature(°C)]]+Table2[[#This Row],[Min_Temperature(°C)]])/2,""),Table2[[#This Row],[Avg_Temperature(°C)]])</f>
        <v>26.045999999999999</v>
      </c>
      <c r="V900" s="13">
        <v>37.44</v>
      </c>
      <c r="W900" s="13">
        <f>IF(Table2[[#This Row],[Max_Temperature(°C)]]="",_xlfn.XLOOKUP(Table2[[#This Row],[State]],'pivot tables'!$T$2:$T$33,'pivot tables'!$V$2:$V$33),Table2[[#This Row],[Max_Temperature(°C)]])</f>
        <v>37.44</v>
      </c>
      <c r="X900" s="13" t="s">
        <v>472</v>
      </c>
      <c r="Y900" s="31" t="str">
        <f>IF(Table2[[#This Row],[Min_Temperature(°C)]]="",_xlfn.XLOOKUP(Table2[[#This Row],[State]],'pivot tables'!$T$2:$T$33,'pivot tables'!$W$2:$W$33),Table2[[#This Row],[Min_Temperature(°C)]])</f>
        <v>15.65</v>
      </c>
    </row>
    <row r="901" spans="1:25" x14ac:dyDescent="0.3">
      <c r="A901" s="5" t="s">
        <v>32</v>
      </c>
      <c r="B901" s="4">
        <v>2013</v>
      </c>
      <c r="C901" s="5" t="s">
        <v>49</v>
      </c>
      <c r="D901" s="5" t="str">
        <f>PROPER(TRIM(Table2[[#This Row],[Season]]))</f>
        <v>Kharif</v>
      </c>
      <c r="E901" s="5" t="str">
        <f>IF(Table2[[#This Row],[Season]]="",_xlfn.XLOOKUP(Table2[[#This Row],[State]],'pivot tables'!$F$3:$F$33,'pivot tables'!$G$3:$G$33),Table2[[#This Row],[Season]])</f>
        <v>Kharif</v>
      </c>
      <c r="F901" s="5" t="s">
        <v>244</v>
      </c>
      <c r="G901" s="16">
        <v>86413</v>
      </c>
      <c r="H901" s="16">
        <f>IF(Table2[[#This Row],[Area(hectare)]]="",IFERROR(Table2[[#This Row],[Production(Tones)]]/Table2[[#This Row],[Yield blanks]],""),Table2[[#This Row],[Area(hectare)]])</f>
        <v>86413</v>
      </c>
      <c r="I901" s="16">
        <v>52715</v>
      </c>
      <c r="J901" s="16">
        <f>IF(Table2[[#This Row],[Production(Tones)]]="",Table2[[#This Row],[Area Blanks]]*Table2[[#This Row],[Yield]],Table2[[#This Row],[Production(Tones)]])</f>
        <v>52715</v>
      </c>
      <c r="K901" s="13">
        <v>1006.5</v>
      </c>
      <c r="L901" s="13">
        <f>IF(Table2[[#This Row],[Annual_Rainfall(mm)]]="",_xlfn.XLOOKUP(Table2[[#This Row],[State]],'pivot tables'!$J$3:$J$32,'pivot tables'!$K$3:$K$32),Table2[[#This Row],[Annual_Rainfall(mm)]])</f>
        <v>1006.5</v>
      </c>
      <c r="M901" s="13" t="str">
        <f>Table2[[#This Row],[Crop]]&amp;Table2[[#This Row],[State]]</f>
        <v>UradGujarat</v>
      </c>
      <c r="N901" s="13">
        <v>12485814.369999999</v>
      </c>
      <c r="O901" s="13">
        <f>IF(Table2[[#This Row],[Fertilizer(kg)]]="",_xlfn.XLOOKUP(Table2[[#This Row],[crop&amp;state]],'pivot tables'!$O$3:$O$151,'pivot tables'!$P$3:$P$151),Table2[[#This Row],[Fertilizer(kg)]])</f>
        <v>12485814.369999999</v>
      </c>
      <c r="P901" s="13">
        <v>23331.51</v>
      </c>
      <c r="Q901" s="13">
        <f>IF(Table2[[#This Row],[Pesticide(kg)]]="",_xlfn.XLOOKUP(Table2[[#This Row],[crop&amp;state]],'pivot tables'!$O$3:$O$151,'pivot tables'!$Q$3:$Q$151),Table2[[#This Row],[Pesticide(kg)]])</f>
        <v>23331.51</v>
      </c>
      <c r="R901" s="13">
        <v>0.63500000000000001</v>
      </c>
      <c r="S901" s="13">
        <f>IF(Table2[[#This Row],[Yield]]="",IFERROR(Table2[[#This Row],[Production(Tones)]]/Table2[[#This Row],[Area(hectare)]],""),Table2[[#This Row],[Yield]])</f>
        <v>0.63500000000000001</v>
      </c>
      <c r="T901" s="13">
        <v>26.045999999999999</v>
      </c>
      <c r="U901" s="13">
        <f>IF(Table2[[#This Row],[Avg_Temperature(°C)]]="",IFERROR((Table2[[#This Row],[Max_Temperature(°C)]]+Table2[[#This Row],[Min_Temperature(°C)]])/2,""),Table2[[#This Row],[Avg_Temperature(°C)]])</f>
        <v>26.045999999999999</v>
      </c>
      <c r="V901" s="13"/>
      <c r="W901" s="13">
        <f>IF(Table2[[#This Row],[Max_Temperature(°C)]]="",_xlfn.XLOOKUP(Table2[[#This Row],[State]],'pivot tables'!$T$2:$T$33,'pivot tables'!$V$2:$V$33),Table2[[#This Row],[Max_Temperature(°C)]])</f>
        <v>38.539746268656771</v>
      </c>
      <c r="X901" s="13">
        <v>15.654</v>
      </c>
      <c r="Y901" s="31">
        <f>IF(Table2[[#This Row],[Min_Temperature(°C)]]="",_xlfn.XLOOKUP(Table2[[#This Row],[State]],'pivot tables'!$T$2:$T$33,'pivot tables'!$W$2:$W$33),Table2[[#This Row],[Min_Temperature(°C)]])</f>
        <v>15.654</v>
      </c>
    </row>
    <row r="902" spans="1:25" x14ac:dyDescent="0.3">
      <c r="A902" s="5" t="s">
        <v>32</v>
      </c>
      <c r="B902" s="4">
        <v>2013</v>
      </c>
      <c r="C902" s="5" t="s">
        <v>120</v>
      </c>
      <c r="D902" s="5" t="str">
        <f>PROPER(TRIM(Table2[[#This Row],[Season]]))</f>
        <v>Summer</v>
      </c>
      <c r="E902" s="5" t="str">
        <f>IF(Table2[[#This Row],[Season]]="",_xlfn.XLOOKUP(Table2[[#This Row],[State]],'pivot tables'!$F$3:$F$33,'pivot tables'!$G$3:$G$33),Table2[[#This Row],[Season]])</f>
        <v>Summer</v>
      </c>
      <c r="F902" s="5" t="s">
        <v>244</v>
      </c>
      <c r="G902" s="16">
        <v>1253</v>
      </c>
      <c r="H902" s="16">
        <f>IF(Table2[[#This Row],[Area(hectare)]]="",IFERROR(Table2[[#This Row],[Production(Tones)]]/Table2[[#This Row],[Yield blanks]],""),Table2[[#This Row],[Area(hectare)]])</f>
        <v>1253</v>
      </c>
      <c r="I902" s="16">
        <v>801</v>
      </c>
      <c r="J902" s="16">
        <f>IF(Table2[[#This Row],[Production(Tones)]]="",Table2[[#This Row],[Area Blanks]]*Table2[[#This Row],[Yield]],Table2[[#This Row],[Production(Tones)]])</f>
        <v>801</v>
      </c>
      <c r="K902" s="13">
        <v>1006.5</v>
      </c>
      <c r="L902" s="13">
        <f>IF(Table2[[#This Row],[Annual_Rainfall(mm)]]="",_xlfn.XLOOKUP(Table2[[#This Row],[State]],'pivot tables'!$J$3:$J$32,'pivot tables'!$K$3:$K$32),Table2[[#This Row],[Annual_Rainfall(mm)]])</f>
        <v>1006.5</v>
      </c>
      <c r="M902" s="13" t="str">
        <f>Table2[[#This Row],[Crop]]&amp;Table2[[#This Row],[State]]</f>
        <v>UradGujarat</v>
      </c>
      <c r="N902" s="13">
        <v>181045.97</v>
      </c>
      <c r="O902" s="13">
        <f>IF(Table2[[#This Row],[Fertilizer(kg)]]="",_xlfn.XLOOKUP(Table2[[#This Row],[crop&amp;state]],'pivot tables'!$O$3:$O$151,'pivot tables'!$P$3:$P$151),Table2[[#This Row],[Fertilizer(kg)]])</f>
        <v>181045.97</v>
      </c>
      <c r="P902" s="13">
        <v>338.31</v>
      </c>
      <c r="Q902" s="13">
        <f>IF(Table2[[#This Row],[Pesticide(kg)]]="",_xlfn.XLOOKUP(Table2[[#This Row],[crop&amp;state]],'pivot tables'!$O$3:$O$151,'pivot tables'!$Q$3:$Q$151),Table2[[#This Row],[Pesticide(kg)]])</f>
        <v>338.31</v>
      </c>
      <c r="R902" s="13">
        <v>0.57999999999999996</v>
      </c>
      <c r="S902" s="13">
        <f>IF(Table2[[#This Row],[Yield]]="",IFERROR(Table2[[#This Row],[Production(Tones)]]/Table2[[#This Row],[Area(hectare)]],""),Table2[[#This Row],[Yield]])</f>
        <v>0.57999999999999996</v>
      </c>
      <c r="T902" s="13">
        <v>26.045999999999999</v>
      </c>
      <c r="U902" s="13">
        <f>IF(Table2[[#This Row],[Avg_Temperature(°C)]]="",IFERROR((Table2[[#This Row],[Max_Temperature(°C)]]+Table2[[#This Row],[Min_Temperature(°C)]])/2,""),Table2[[#This Row],[Avg_Temperature(°C)]])</f>
        <v>26.045999999999999</v>
      </c>
      <c r="V902" s="13">
        <v>37.44</v>
      </c>
      <c r="W902" s="13">
        <f>IF(Table2[[#This Row],[Max_Temperature(°C)]]="",_xlfn.XLOOKUP(Table2[[#This Row],[State]],'pivot tables'!$T$2:$T$33,'pivot tables'!$V$2:$V$33),Table2[[#This Row],[Max_Temperature(°C)]])</f>
        <v>37.44</v>
      </c>
      <c r="X902" s="13">
        <v>15.654</v>
      </c>
      <c r="Y902" s="31">
        <f>IF(Table2[[#This Row],[Min_Temperature(°C)]]="",_xlfn.XLOOKUP(Table2[[#This Row],[State]],'pivot tables'!$T$2:$T$33,'pivot tables'!$W$2:$W$33),Table2[[#This Row],[Min_Temperature(°C)]])</f>
        <v>15.654</v>
      </c>
    </row>
    <row r="903" spans="1:25" x14ac:dyDescent="0.3">
      <c r="A903" s="5" t="s">
        <v>20</v>
      </c>
      <c r="B903" s="4">
        <v>2013</v>
      </c>
      <c r="C903" s="5" t="s">
        <v>27</v>
      </c>
      <c r="D903" s="5" t="str">
        <f>PROPER(TRIM(Table2[[#This Row],[Season]]))</f>
        <v>Rabi</v>
      </c>
      <c r="E903" s="5" t="str">
        <f>IF(Table2[[#This Row],[Season]]="",_xlfn.XLOOKUP(Table2[[#This Row],[State]],'pivot tables'!$F$3:$F$33,'pivot tables'!$G$3:$G$33),Table2[[#This Row],[Season]])</f>
        <v>Rabi</v>
      </c>
      <c r="F903" s="5" t="s">
        <v>244</v>
      </c>
      <c r="G903" s="16">
        <v>1442288</v>
      </c>
      <c r="H903" s="16">
        <f>IF(Table2[[#This Row],[Area(hectare)]]="",IFERROR(Table2[[#This Row],[Production(Tones)]]/Table2[[#This Row],[Yield blanks]],""),Table2[[#This Row],[Area(hectare)]])</f>
        <v>1442288</v>
      </c>
      <c r="I903" s="16">
        <v>4607993</v>
      </c>
      <c r="J903" s="16">
        <f>IF(Table2[[#This Row],[Production(Tones)]]="",Table2[[#This Row],[Area Blanks]]*Table2[[#This Row],[Yield]],Table2[[#This Row],[Production(Tones)]])</f>
        <v>4607993</v>
      </c>
      <c r="K903" s="13">
        <v>1006.5</v>
      </c>
      <c r="L903" s="13">
        <f>IF(Table2[[#This Row],[Annual_Rainfall(mm)]]="",_xlfn.XLOOKUP(Table2[[#This Row],[State]],'pivot tables'!$J$3:$J$32,'pivot tables'!$K$3:$K$32),Table2[[#This Row],[Annual_Rainfall(mm)]])</f>
        <v>1006.5</v>
      </c>
      <c r="M903" s="13" t="str">
        <f>Table2[[#This Row],[Crop]]&amp;Table2[[#This Row],[State]]</f>
        <v>WheatGujarat</v>
      </c>
      <c r="N903" s="13">
        <v>208396193.09999999</v>
      </c>
      <c r="O903" s="13">
        <f>IF(Table2[[#This Row],[Fertilizer(kg)]]="",_xlfn.XLOOKUP(Table2[[#This Row],[crop&amp;state]],'pivot tables'!$O$3:$O$151,'pivot tables'!$P$3:$P$151),Table2[[#This Row],[Fertilizer(kg)]])</f>
        <v>208396193.09999999</v>
      </c>
      <c r="P903" s="13">
        <v>389417.76</v>
      </c>
      <c r="Q903" s="13">
        <f>IF(Table2[[#This Row],[Pesticide(kg)]]="",_xlfn.XLOOKUP(Table2[[#This Row],[crop&amp;state]],'pivot tables'!$O$3:$O$151,'pivot tables'!$Q$3:$Q$151),Table2[[#This Row],[Pesticide(kg)]])</f>
        <v>389417.76</v>
      </c>
      <c r="R903" s="13">
        <v>3.0720000000000001</v>
      </c>
      <c r="S903" s="13">
        <f>IF(Table2[[#This Row],[Yield]]="",IFERROR(Table2[[#This Row],[Production(Tones)]]/Table2[[#This Row],[Area(hectare)]],""),Table2[[#This Row],[Yield]])</f>
        <v>3.0720000000000001</v>
      </c>
      <c r="T903" s="13">
        <v>26.045999999999999</v>
      </c>
      <c r="U903" s="13">
        <f>IF(Table2[[#This Row],[Avg_Temperature(°C)]]="",IFERROR((Table2[[#This Row],[Max_Temperature(°C)]]+Table2[[#This Row],[Min_Temperature(°C)]])/2,""),Table2[[#This Row],[Avg_Temperature(°C)]])</f>
        <v>26.045999999999999</v>
      </c>
      <c r="V903" s="13">
        <v>37.44</v>
      </c>
      <c r="W903" s="13">
        <f>IF(Table2[[#This Row],[Max_Temperature(°C)]]="",_xlfn.XLOOKUP(Table2[[#This Row],[State]],'pivot tables'!$T$2:$T$33,'pivot tables'!$V$2:$V$33),Table2[[#This Row],[Max_Temperature(°C)]])</f>
        <v>37.44</v>
      </c>
      <c r="X903" s="13">
        <v>15.654</v>
      </c>
      <c r="Y903" s="31">
        <f>IF(Table2[[#This Row],[Min_Temperature(°C)]]="",_xlfn.XLOOKUP(Table2[[#This Row],[State]],'pivot tables'!$T$2:$T$33,'pivot tables'!$W$2:$W$33),Table2[[#This Row],[Min_Temperature(°C)]])</f>
        <v>15.654</v>
      </c>
    </row>
    <row r="904" spans="1:25" x14ac:dyDescent="0.3">
      <c r="A904" s="5" t="s">
        <v>13</v>
      </c>
      <c r="B904" s="4">
        <v>2013</v>
      </c>
      <c r="C904" s="5" t="s">
        <v>49</v>
      </c>
      <c r="D904" s="5" t="str">
        <f>PROPER(TRIM(Table2[[#This Row],[Season]]))</f>
        <v>Kharif</v>
      </c>
      <c r="E904" s="5" t="str">
        <f>IF(Table2[[#This Row],[Season]]="",_xlfn.XLOOKUP(Table2[[#This Row],[State]],'pivot tables'!$F$3:$F$33,'pivot tables'!$G$3:$G$33),Table2[[#This Row],[Season]])</f>
        <v>Kharif</v>
      </c>
      <c r="F904" s="5" t="s">
        <v>258</v>
      </c>
      <c r="G904" s="16">
        <v>1244000</v>
      </c>
      <c r="H904" s="16">
        <f>IF(Table2[[#This Row],[Area(hectare)]]="",IFERROR(Table2[[#This Row],[Production(Tones)]]/Table2[[#This Row],[Yield blanks]],""),Table2[[#This Row],[Area(hectare)]])</f>
        <v>1244000</v>
      </c>
      <c r="I904" s="16">
        <v>4041000</v>
      </c>
      <c r="J904" s="16">
        <f>IF(Table2[[#This Row],[Production(Tones)]]="",Table2[[#This Row],[Area Blanks]]*Table2[[#This Row],[Yield]],Table2[[#This Row],[Production(Tones)]])</f>
        <v>4041000</v>
      </c>
      <c r="K904" s="13">
        <v>452.2</v>
      </c>
      <c r="L904" s="13">
        <f>IF(Table2[[#This Row],[Annual_Rainfall(mm)]]="",_xlfn.XLOOKUP(Table2[[#This Row],[State]],'pivot tables'!$J$3:$J$32,'pivot tables'!$K$3:$K$32),Table2[[#This Row],[Annual_Rainfall(mm)]])</f>
        <v>452.2</v>
      </c>
      <c r="M904" s="13" t="str">
        <f>Table2[[#This Row],[Crop]]&amp;Table2[[#This Row],[State]]</f>
        <v>RiceHaryana</v>
      </c>
      <c r="N904" s="13">
        <v>179745560</v>
      </c>
      <c r="O904" s="13">
        <f>IF(Table2[[#This Row],[Fertilizer(kg)]]="",_xlfn.XLOOKUP(Table2[[#This Row],[crop&amp;state]],'pivot tables'!$O$3:$O$151,'pivot tables'!$P$3:$P$151),Table2[[#This Row],[Fertilizer(kg)]])</f>
        <v>179745560</v>
      </c>
      <c r="P904" s="13">
        <v>335880</v>
      </c>
      <c r="Q904" s="13">
        <f>IF(Table2[[#This Row],[Pesticide(kg)]]="",_xlfn.XLOOKUP(Table2[[#This Row],[crop&amp;state]],'pivot tables'!$O$3:$O$151,'pivot tables'!$Q$3:$Q$151),Table2[[#This Row],[Pesticide(kg)]])</f>
        <v>335880</v>
      </c>
      <c r="R904" s="13">
        <v>3.1120000000000001</v>
      </c>
      <c r="S904" s="13">
        <f>IF(Table2[[#This Row],[Yield]]="",IFERROR(Table2[[#This Row],[Production(Tones)]]/Table2[[#This Row],[Area(hectare)]],""),Table2[[#This Row],[Yield]])</f>
        <v>3.1120000000000001</v>
      </c>
      <c r="T904" s="13">
        <v>24.981999999999999</v>
      </c>
      <c r="U904" s="13">
        <f>IF(Table2[[#This Row],[Avg_Temperature(°C)]]="",IFERROR((Table2[[#This Row],[Max_Temperature(°C)]]+Table2[[#This Row],[Min_Temperature(°C)]])/2,""),Table2[[#This Row],[Avg_Temperature(°C)]])</f>
        <v>24.981999999999999</v>
      </c>
      <c r="V904" s="13" t="s">
        <v>473</v>
      </c>
      <c r="W904" s="13" t="str">
        <f>IF(Table2[[#This Row],[Max_Temperature(°C)]]="",_xlfn.XLOOKUP(Table2[[#This Row],[State]],'pivot tables'!$T$2:$T$33,'pivot tables'!$V$2:$V$33),Table2[[#This Row],[Max_Temperature(°C)]])</f>
        <v>36.91</v>
      </c>
      <c r="X904" s="13">
        <v>13.262</v>
      </c>
      <c r="Y904" s="31">
        <f>IF(Table2[[#This Row],[Min_Temperature(°C)]]="",_xlfn.XLOOKUP(Table2[[#This Row],[State]],'pivot tables'!$T$2:$T$33,'pivot tables'!$W$2:$W$33),Table2[[#This Row],[Min_Temperature(°C)]])</f>
        <v>13.262</v>
      </c>
    </row>
    <row r="905" spans="1:25" x14ac:dyDescent="0.3">
      <c r="A905" s="5" t="s">
        <v>18</v>
      </c>
      <c r="B905" s="4">
        <v>2013</v>
      </c>
      <c r="C905" s="5" t="s">
        <v>705</v>
      </c>
      <c r="D905" s="5" t="str">
        <f>PROPER(TRIM(Table2[[#This Row],[Season]]))</f>
        <v>Whole Year</v>
      </c>
      <c r="E905" s="5" t="str">
        <f>IF(Table2[[#This Row],[Season]]="",_xlfn.XLOOKUP(Table2[[#This Row],[State]],'pivot tables'!$F$3:$F$33,'pivot tables'!$G$3:$G$33),Table2[[#This Row],[Season]])</f>
        <v>Whole Year</v>
      </c>
      <c r="F905" s="5" t="s">
        <v>258</v>
      </c>
      <c r="G905" s="16">
        <v>101000</v>
      </c>
      <c r="H905" s="16">
        <f>IF(Table2[[#This Row],[Area(hectare)]]="",IFERROR(Table2[[#This Row],[Production(Tones)]]/Table2[[#This Row],[Yield blanks]],""),Table2[[#This Row],[Area(hectare)]])</f>
        <v>101000</v>
      </c>
      <c r="I905" s="16">
        <v>7427000</v>
      </c>
      <c r="J905" s="16">
        <f>IF(Table2[[#This Row],[Production(Tones)]]="",Table2[[#This Row],[Area Blanks]]*Table2[[#This Row],[Yield]],Table2[[#This Row],[Production(Tones)]])</f>
        <v>7427000</v>
      </c>
      <c r="K905" s="13">
        <v>452.2</v>
      </c>
      <c r="L905" s="13">
        <f>IF(Table2[[#This Row],[Annual_Rainfall(mm)]]="",_xlfn.XLOOKUP(Table2[[#This Row],[State]],'pivot tables'!$J$3:$J$32,'pivot tables'!$K$3:$K$32),Table2[[#This Row],[Annual_Rainfall(mm)]])</f>
        <v>452.2</v>
      </c>
      <c r="M905" s="13" t="str">
        <f>Table2[[#This Row],[Crop]]&amp;Table2[[#This Row],[State]]</f>
        <v>SugarcaneHaryana</v>
      </c>
      <c r="N905" s="13">
        <v>14593490</v>
      </c>
      <c r="O905" s="13">
        <f>IF(Table2[[#This Row],[Fertilizer(kg)]]="",_xlfn.XLOOKUP(Table2[[#This Row],[crop&amp;state]],'pivot tables'!$O$3:$O$151,'pivot tables'!$P$3:$P$151),Table2[[#This Row],[Fertilizer(kg)]])</f>
        <v>14593490</v>
      </c>
      <c r="P905" s="13">
        <v>27270</v>
      </c>
      <c r="Q905" s="13">
        <f>IF(Table2[[#This Row],[Pesticide(kg)]]="",_xlfn.XLOOKUP(Table2[[#This Row],[crop&amp;state]],'pivot tables'!$O$3:$O$151,'pivot tables'!$Q$3:$Q$151),Table2[[#This Row],[Pesticide(kg)]])</f>
        <v>27270</v>
      </c>
      <c r="R905" s="13">
        <v>74.986999999999995</v>
      </c>
      <c r="S905" s="13">
        <f>IF(Table2[[#This Row],[Yield]]="",IFERROR(Table2[[#This Row],[Production(Tones)]]/Table2[[#This Row],[Area(hectare)]],""),Table2[[#This Row],[Yield]])</f>
        <v>74.986999999999995</v>
      </c>
      <c r="T905" s="13">
        <v>24.981999999999999</v>
      </c>
      <c r="U905" s="13">
        <f>IF(Table2[[#This Row],[Avg_Temperature(°C)]]="",IFERROR((Table2[[#This Row],[Max_Temperature(°C)]]+Table2[[#This Row],[Min_Temperature(°C)]])/2,""),Table2[[#This Row],[Avg_Temperature(°C)]])</f>
        <v>24.981999999999999</v>
      </c>
      <c r="V905" s="13">
        <v>36.914999999999999</v>
      </c>
      <c r="W905" s="13">
        <f>IF(Table2[[#This Row],[Max_Temperature(°C)]]="",_xlfn.XLOOKUP(Table2[[#This Row],[State]],'pivot tables'!$T$2:$T$33,'pivot tables'!$V$2:$V$33),Table2[[#This Row],[Max_Temperature(°C)]])</f>
        <v>36.914999999999999</v>
      </c>
      <c r="X905" s="13">
        <v>13.262</v>
      </c>
      <c r="Y905" s="31">
        <f>IF(Table2[[#This Row],[Min_Temperature(°C)]]="",_xlfn.XLOOKUP(Table2[[#This Row],[State]],'pivot tables'!$T$2:$T$33,'pivot tables'!$W$2:$W$33),Table2[[#This Row],[Min_Temperature(°C)]])</f>
        <v>13.262</v>
      </c>
    </row>
    <row r="906" spans="1:25" x14ac:dyDescent="0.3">
      <c r="A906" s="5" t="s">
        <v>31</v>
      </c>
      <c r="B906" s="4">
        <v>2013</v>
      </c>
      <c r="C906" s="5" t="s">
        <v>49</v>
      </c>
      <c r="D906" s="5" t="str">
        <f>PROPER(TRIM(Table2[[#This Row],[Season]]))</f>
        <v>Kharif</v>
      </c>
      <c r="E906" s="5" t="str">
        <f>IF(Table2[[#This Row],[Season]]="",_xlfn.XLOOKUP(Table2[[#This Row],[State]],'pivot tables'!$F$3:$F$33,'pivot tables'!$G$3:$G$33),Table2[[#This Row],[Season]])</f>
        <v>Kharif</v>
      </c>
      <c r="F906" s="5" t="s">
        <v>258</v>
      </c>
      <c r="G906" s="16">
        <v>3900</v>
      </c>
      <c r="H906" s="16">
        <f>IF(Table2[[#This Row],[Area(hectare)]]="",IFERROR(Table2[[#This Row],[Production(Tones)]]/Table2[[#This Row],[Yield blanks]],""),Table2[[#This Row],[Area(hectare)]])</f>
        <v>3900</v>
      </c>
      <c r="I906" s="16">
        <v>11100</v>
      </c>
      <c r="J906" s="16">
        <f>IF(Table2[[#This Row],[Production(Tones)]]="",Table2[[#This Row],[Area Blanks]]*Table2[[#This Row],[Yield]],Table2[[#This Row],[Production(Tones)]])</f>
        <v>11100</v>
      </c>
      <c r="K906" s="13">
        <v>452.2</v>
      </c>
      <c r="L906" s="13">
        <f>IF(Table2[[#This Row],[Annual_Rainfall(mm)]]="",_xlfn.XLOOKUP(Table2[[#This Row],[State]],'pivot tables'!$J$3:$J$32,'pivot tables'!$K$3:$K$32),Table2[[#This Row],[Annual_Rainfall(mm)]])</f>
        <v>452.2</v>
      </c>
      <c r="M906" s="13" t="str">
        <f>Table2[[#This Row],[Crop]]&amp;Table2[[#This Row],[State]]</f>
        <v>SunflowerHaryana</v>
      </c>
      <c r="N906" s="13">
        <v>563511</v>
      </c>
      <c r="O906" s="13">
        <f>IF(Table2[[#This Row],[Fertilizer(kg)]]="",_xlfn.XLOOKUP(Table2[[#This Row],[crop&amp;state]],'pivot tables'!$O$3:$O$151,'pivot tables'!$P$3:$P$151),Table2[[#This Row],[Fertilizer(kg)]])</f>
        <v>563511</v>
      </c>
      <c r="P906" s="13">
        <v>1053</v>
      </c>
      <c r="Q906" s="13">
        <f>IF(Table2[[#This Row],[Pesticide(kg)]]="",_xlfn.XLOOKUP(Table2[[#This Row],[crop&amp;state]],'pivot tables'!$O$3:$O$151,'pivot tables'!$Q$3:$Q$151),Table2[[#This Row],[Pesticide(kg)]])</f>
        <v>1053</v>
      </c>
      <c r="R906" s="13">
        <v>1.927</v>
      </c>
      <c r="S906" s="13">
        <f>IF(Table2[[#This Row],[Yield]]="",IFERROR(Table2[[#This Row],[Production(Tones)]]/Table2[[#This Row],[Area(hectare)]],""),Table2[[#This Row],[Yield]])</f>
        <v>1.927</v>
      </c>
      <c r="T906" s="13">
        <v>24.981999999999999</v>
      </c>
      <c r="U906" s="13">
        <f>IF(Table2[[#This Row],[Avg_Temperature(°C)]]="",IFERROR((Table2[[#This Row],[Max_Temperature(°C)]]+Table2[[#This Row],[Min_Temperature(°C)]])/2,""),Table2[[#This Row],[Avg_Temperature(°C)]])</f>
        <v>24.981999999999999</v>
      </c>
      <c r="V906" s="13">
        <v>36.914999999999999</v>
      </c>
      <c r="W906" s="13">
        <f>IF(Table2[[#This Row],[Max_Temperature(°C)]]="",_xlfn.XLOOKUP(Table2[[#This Row],[State]],'pivot tables'!$T$2:$T$33,'pivot tables'!$V$2:$V$33),Table2[[#This Row],[Max_Temperature(°C)]])</f>
        <v>36.914999999999999</v>
      </c>
      <c r="X906" s="13">
        <v>13.262</v>
      </c>
      <c r="Y906" s="31">
        <f>IF(Table2[[#This Row],[Min_Temperature(°C)]]="",_xlfn.XLOOKUP(Table2[[#This Row],[State]],'pivot tables'!$T$2:$T$33,'pivot tables'!$W$2:$W$33),Table2[[#This Row],[Min_Temperature(°C)]])</f>
        <v>13.262</v>
      </c>
    </row>
    <row r="907" spans="1:25" x14ac:dyDescent="0.3">
      <c r="A907" s="5" t="s">
        <v>32</v>
      </c>
      <c r="B907" s="4">
        <v>2013</v>
      </c>
      <c r="C907" s="5" t="s">
        <v>49</v>
      </c>
      <c r="D907" s="5" t="str">
        <f>PROPER(TRIM(Table2[[#This Row],[Season]]))</f>
        <v>Kharif</v>
      </c>
      <c r="E907" s="5" t="str">
        <f>IF(Table2[[#This Row],[Season]]="",_xlfn.XLOOKUP(Table2[[#This Row],[State]],'pivot tables'!$F$3:$F$33,'pivot tables'!$G$3:$G$33),Table2[[#This Row],[Season]])</f>
        <v>Kharif</v>
      </c>
      <c r="F907" s="5" t="s">
        <v>258</v>
      </c>
      <c r="G907" s="16"/>
      <c r="H907" s="16">
        <f>IF(Table2[[#This Row],[Area(hectare)]]="",IFERROR(Table2[[#This Row],[Production(Tones)]]/Table2[[#This Row],[Yield blanks]],""),Table2[[#This Row],[Area(hectare)]])</f>
        <v>1333.3333333333333</v>
      </c>
      <c r="I907" s="16" t="s">
        <v>474</v>
      </c>
      <c r="J907" s="16" t="str">
        <f>IF(Table2[[#This Row],[Production(Tones)]]="",Table2[[#This Row],[Area Blanks]]*Table2[[#This Row],[Yield]],Table2[[#This Row],[Production(Tones)]])</f>
        <v xml:space="preserve"> 600 </v>
      </c>
      <c r="K907" s="13">
        <v>452.2</v>
      </c>
      <c r="L907" s="13">
        <f>IF(Table2[[#This Row],[Annual_Rainfall(mm)]]="",_xlfn.XLOOKUP(Table2[[#This Row],[State]],'pivot tables'!$J$3:$J$32,'pivot tables'!$K$3:$K$32),Table2[[#This Row],[Annual_Rainfall(mm)]])</f>
        <v>452.2</v>
      </c>
      <c r="M907" s="13" t="str">
        <f>Table2[[#This Row],[Crop]]&amp;Table2[[#This Row],[State]]</f>
        <v>UradHaryana</v>
      </c>
      <c r="N907" s="13">
        <v>231184</v>
      </c>
      <c r="O907" s="13">
        <f>IF(Table2[[#This Row],[Fertilizer(kg)]]="",_xlfn.XLOOKUP(Table2[[#This Row],[crop&amp;state]],'pivot tables'!$O$3:$O$151,'pivot tables'!$P$3:$P$151),Table2[[#This Row],[Fertilizer(kg)]])</f>
        <v>231184</v>
      </c>
      <c r="P907" s="13">
        <v>432</v>
      </c>
      <c r="Q907" s="13">
        <f>IF(Table2[[#This Row],[Pesticide(kg)]]="",_xlfn.XLOOKUP(Table2[[#This Row],[crop&amp;state]],'pivot tables'!$O$3:$O$151,'pivot tables'!$Q$3:$Q$151),Table2[[#This Row],[Pesticide(kg)]])</f>
        <v>432</v>
      </c>
      <c r="R907" s="13">
        <v>0.45</v>
      </c>
      <c r="S907" s="13">
        <f>IF(Table2[[#This Row],[Yield]]="",IFERROR(Table2[[#This Row],[Production(Tones)]]/Table2[[#This Row],[Area(hectare)]],""),Table2[[#This Row],[Yield]])</f>
        <v>0.45</v>
      </c>
      <c r="T907" s="13">
        <v>24.981999999999999</v>
      </c>
      <c r="U907" s="13">
        <f>IF(Table2[[#This Row],[Avg_Temperature(°C)]]="",IFERROR((Table2[[#This Row],[Max_Temperature(°C)]]+Table2[[#This Row],[Min_Temperature(°C)]])/2,""),Table2[[#This Row],[Avg_Temperature(°C)]])</f>
        <v>24.981999999999999</v>
      </c>
      <c r="V907" s="13">
        <v>36.914999999999999</v>
      </c>
      <c r="W907" s="13">
        <f>IF(Table2[[#This Row],[Max_Temperature(°C)]]="",_xlfn.XLOOKUP(Table2[[#This Row],[State]],'pivot tables'!$T$2:$T$33,'pivot tables'!$V$2:$V$33),Table2[[#This Row],[Max_Temperature(°C)]])</f>
        <v>36.914999999999999</v>
      </c>
      <c r="X907" s="13">
        <v>13.262</v>
      </c>
      <c r="Y907" s="31">
        <f>IF(Table2[[#This Row],[Min_Temperature(°C)]]="",_xlfn.XLOOKUP(Table2[[#This Row],[State]],'pivot tables'!$T$2:$T$33,'pivot tables'!$W$2:$W$33),Table2[[#This Row],[Min_Temperature(°C)]])</f>
        <v>13.262</v>
      </c>
    </row>
    <row r="908" spans="1:25" x14ac:dyDescent="0.3">
      <c r="A908" s="5" t="s">
        <v>20</v>
      </c>
      <c r="B908" s="4">
        <v>2013</v>
      </c>
      <c r="C908" s="5" t="s">
        <v>27</v>
      </c>
      <c r="D908" s="5" t="str">
        <f>PROPER(TRIM(Table2[[#This Row],[Season]]))</f>
        <v>Rabi</v>
      </c>
      <c r="E908" s="5" t="str">
        <f>IF(Table2[[#This Row],[Season]]="",_xlfn.XLOOKUP(Table2[[#This Row],[State]],'pivot tables'!$F$3:$F$33,'pivot tables'!$G$3:$G$33),Table2[[#This Row],[Season]])</f>
        <v>Rabi</v>
      </c>
      <c r="F908" s="5" t="s">
        <v>258</v>
      </c>
      <c r="G908" s="16">
        <v>2499000</v>
      </c>
      <c r="H908" s="16">
        <f>IF(Table2[[#This Row],[Area(hectare)]]="",IFERROR(Table2[[#This Row],[Production(Tones)]]/Table2[[#This Row],[Yield blanks]],""),Table2[[#This Row],[Area(hectare)]])</f>
        <v>2499000</v>
      </c>
      <c r="I908" s="16">
        <v>11800000</v>
      </c>
      <c r="J908" s="16">
        <f>IF(Table2[[#This Row],[Production(Tones)]]="",Table2[[#This Row],[Area Blanks]]*Table2[[#This Row],[Yield]],Table2[[#This Row],[Production(Tones)]])</f>
        <v>11800000</v>
      </c>
      <c r="K908" s="13">
        <v>452.2</v>
      </c>
      <c r="L908" s="13">
        <f>IF(Table2[[#This Row],[Annual_Rainfall(mm)]]="",_xlfn.XLOOKUP(Table2[[#This Row],[State]],'pivot tables'!$J$3:$J$32,'pivot tables'!$K$3:$K$32),Table2[[#This Row],[Annual_Rainfall(mm)]])</f>
        <v>452.2</v>
      </c>
      <c r="M908" s="13" t="str">
        <f>Table2[[#This Row],[Crop]]&amp;Table2[[#This Row],[State]]</f>
        <v>WheatHaryana</v>
      </c>
      <c r="N908" s="13">
        <v>361080510</v>
      </c>
      <c r="O908" s="13">
        <f>IF(Table2[[#This Row],[Fertilizer(kg)]]="",_xlfn.XLOOKUP(Table2[[#This Row],[crop&amp;state]],'pivot tables'!$O$3:$O$151,'pivot tables'!$P$3:$P$151),Table2[[#This Row],[Fertilizer(kg)]])</f>
        <v>361080510</v>
      </c>
      <c r="P908" s="13">
        <v>674730</v>
      </c>
      <c r="Q908" s="13">
        <f>IF(Table2[[#This Row],[Pesticide(kg)]]="",_xlfn.XLOOKUP(Table2[[#This Row],[crop&amp;state]],'pivot tables'!$O$3:$O$151,'pivot tables'!$Q$3:$Q$151),Table2[[#This Row],[Pesticide(kg)]])</f>
        <v>674730</v>
      </c>
      <c r="R908" s="13">
        <v>4.6239999999999997</v>
      </c>
      <c r="S908" s="13">
        <f>IF(Table2[[#This Row],[Yield]]="",IFERROR(Table2[[#This Row],[Production(Tones)]]/Table2[[#This Row],[Area(hectare)]],""),Table2[[#This Row],[Yield]])</f>
        <v>4.6239999999999997</v>
      </c>
      <c r="T908" s="13">
        <v>24.981999999999999</v>
      </c>
      <c r="U908" s="13">
        <f>IF(Table2[[#This Row],[Avg_Temperature(°C)]]="",IFERROR((Table2[[#This Row],[Max_Temperature(°C)]]+Table2[[#This Row],[Min_Temperature(°C)]])/2,""),Table2[[#This Row],[Avg_Temperature(°C)]])</f>
        <v>24.981999999999999</v>
      </c>
      <c r="V908" s="13">
        <v>36.914999999999999</v>
      </c>
      <c r="W908" s="13">
        <f>IF(Table2[[#This Row],[Max_Temperature(°C)]]="",_xlfn.XLOOKUP(Table2[[#This Row],[State]],'pivot tables'!$T$2:$T$33,'pivot tables'!$V$2:$V$33),Table2[[#This Row],[Max_Temperature(°C)]])</f>
        <v>36.914999999999999</v>
      </c>
      <c r="X908" s="13">
        <v>13.262</v>
      </c>
      <c r="Y908" s="31">
        <f>IF(Table2[[#This Row],[Min_Temperature(°C)]]="",_xlfn.XLOOKUP(Table2[[#This Row],[State]],'pivot tables'!$T$2:$T$33,'pivot tables'!$W$2:$W$33),Table2[[#This Row],[Min_Temperature(°C)]])</f>
        <v>13.262</v>
      </c>
    </row>
    <row r="909" spans="1:25" x14ac:dyDescent="0.3">
      <c r="A909" s="5" t="s">
        <v>22</v>
      </c>
      <c r="B909" s="4">
        <v>2013</v>
      </c>
      <c r="C909" s="5" t="s">
        <v>49</v>
      </c>
      <c r="D909" s="5" t="str">
        <f>PROPER(TRIM(Table2[[#This Row],[Season]]))</f>
        <v>Kharif</v>
      </c>
      <c r="E909" s="5" t="str">
        <f>IF(Table2[[#This Row],[Season]]="",_xlfn.XLOOKUP(Table2[[#This Row],[State]],'pivot tables'!$F$3:$F$33,'pivot tables'!$G$3:$G$33),Table2[[#This Row],[Season]])</f>
        <v>Kharif</v>
      </c>
      <c r="F909" s="5" t="s">
        <v>259</v>
      </c>
      <c r="G909" s="16">
        <v>1927</v>
      </c>
      <c r="H909" s="16">
        <f>IF(Table2[[#This Row],[Area(hectare)]]="",IFERROR(Table2[[#This Row],[Production(Tones)]]/Table2[[#This Row],[Yield blanks]],""),Table2[[#This Row],[Area(hectare)]])</f>
        <v>1927</v>
      </c>
      <c r="I909" s="16">
        <v>1774</v>
      </c>
      <c r="J909" s="16">
        <f>IF(Table2[[#This Row],[Production(Tones)]]="",Table2[[#This Row],[Area Blanks]]*Table2[[#This Row],[Yield]],Table2[[#This Row],[Production(Tones)]])</f>
        <v>1774</v>
      </c>
      <c r="K909" s="13">
        <v>1216.9000000000001</v>
      </c>
      <c r="L909" s="13">
        <f>IF(Table2[[#This Row],[Annual_Rainfall(mm)]]="",_xlfn.XLOOKUP(Table2[[#This Row],[State]],'pivot tables'!$J$3:$J$32,'pivot tables'!$K$3:$K$32),Table2[[#This Row],[Annual_Rainfall(mm)]])</f>
        <v>1216.9000000000001</v>
      </c>
      <c r="M909" s="13" t="str">
        <f>Table2[[#This Row],[Crop]]&amp;Table2[[#This Row],[State]]</f>
        <v>RagiHimachal Pradesh</v>
      </c>
      <c r="N909" s="13">
        <v>278432.23</v>
      </c>
      <c r="O909" s="13">
        <f>IF(Table2[[#This Row],[Fertilizer(kg)]]="",_xlfn.XLOOKUP(Table2[[#This Row],[crop&amp;state]],'pivot tables'!$O$3:$O$151,'pivot tables'!$P$3:$P$151),Table2[[#This Row],[Fertilizer(kg)]])</f>
        <v>278432.23</v>
      </c>
      <c r="P909" s="13">
        <v>520.29</v>
      </c>
      <c r="Q909" s="13">
        <f>IF(Table2[[#This Row],[Pesticide(kg)]]="",_xlfn.XLOOKUP(Table2[[#This Row],[crop&amp;state]],'pivot tables'!$O$3:$O$151,'pivot tables'!$Q$3:$Q$151),Table2[[#This Row],[Pesticide(kg)]])</f>
        <v>520.29</v>
      </c>
      <c r="R909" s="13">
        <v>0.79900000000000004</v>
      </c>
      <c r="S909" s="13">
        <f>IF(Table2[[#This Row],[Yield]]="",IFERROR(Table2[[#This Row],[Production(Tones)]]/Table2[[#This Row],[Area(hectare)]],""),Table2[[#This Row],[Yield]])</f>
        <v>0.79900000000000004</v>
      </c>
      <c r="T909" s="13">
        <v>20.797000000000001</v>
      </c>
      <c r="U909" s="13">
        <f>IF(Table2[[#This Row],[Avg_Temperature(°C)]]="",IFERROR((Table2[[#This Row],[Max_Temperature(°C)]]+Table2[[#This Row],[Min_Temperature(°C)]])/2,""),Table2[[#This Row],[Avg_Temperature(°C)]])</f>
        <v>20.797000000000001</v>
      </c>
      <c r="V909" s="13">
        <v>30.795000000000002</v>
      </c>
      <c r="W909" s="13">
        <f>IF(Table2[[#This Row],[Max_Temperature(°C)]]="",_xlfn.XLOOKUP(Table2[[#This Row],[State]],'pivot tables'!$T$2:$T$33,'pivot tables'!$V$2:$V$33),Table2[[#This Row],[Max_Temperature(°C)]])</f>
        <v>30.795000000000002</v>
      </c>
      <c r="X909" s="13">
        <v>11.608000000000001</v>
      </c>
      <c r="Y909" s="31">
        <f>IF(Table2[[#This Row],[Min_Temperature(°C)]]="",_xlfn.XLOOKUP(Table2[[#This Row],[State]],'pivot tables'!$T$2:$T$33,'pivot tables'!$W$2:$W$33),Table2[[#This Row],[Min_Temperature(°C)]])</f>
        <v>11.608000000000001</v>
      </c>
    </row>
    <row r="910" spans="1:25" x14ac:dyDescent="0.3">
      <c r="A910" s="5" t="s">
        <v>13</v>
      </c>
      <c r="B910" s="4">
        <v>2013</v>
      </c>
      <c r="C910" s="5" t="s">
        <v>49</v>
      </c>
      <c r="D910" s="5" t="str">
        <f>PROPER(TRIM(Table2[[#This Row],[Season]]))</f>
        <v>Kharif</v>
      </c>
      <c r="E910" s="5" t="str">
        <f>IF(Table2[[#This Row],[Season]]="",_xlfn.XLOOKUP(Table2[[#This Row],[State]],'pivot tables'!$F$3:$F$33,'pivot tables'!$G$3:$G$33),Table2[[#This Row],[Season]])</f>
        <v>Kharif</v>
      </c>
      <c r="F910" s="5" t="s">
        <v>259</v>
      </c>
      <c r="G910" s="16">
        <v>73139</v>
      </c>
      <c r="H910" s="16">
        <f>IF(Table2[[#This Row],[Area(hectare)]]="",IFERROR(Table2[[#This Row],[Production(Tones)]]/Table2[[#This Row],[Yield blanks]],""),Table2[[#This Row],[Area(hectare)]])</f>
        <v>73139</v>
      </c>
      <c r="I910" s="16"/>
      <c r="J910" s="16">
        <f>IF(Table2[[#This Row],[Production(Tones)]]="",Table2[[#This Row],[Area Blanks]]*Table2[[#This Row],[Yield]],Table2[[#This Row],[Production(Tones)]])</f>
        <v>114462.53499999999</v>
      </c>
      <c r="K910" s="13">
        <v>1216.9000000000001</v>
      </c>
      <c r="L910" s="13">
        <f>IF(Table2[[#This Row],[Annual_Rainfall(mm)]]="",_xlfn.XLOOKUP(Table2[[#This Row],[State]],'pivot tables'!$J$3:$J$32,'pivot tables'!$K$3:$K$32),Table2[[#This Row],[Annual_Rainfall(mm)]])</f>
        <v>1216.9000000000001</v>
      </c>
      <c r="M910" s="13" t="str">
        <f>Table2[[#This Row],[Crop]]&amp;Table2[[#This Row],[State]]</f>
        <v>RiceHimachal Pradesh</v>
      </c>
      <c r="N910" s="13"/>
      <c r="O910" s="13">
        <f>IF(Table2[[#This Row],[Fertilizer(kg)]]="",_xlfn.XLOOKUP(Table2[[#This Row],[crop&amp;state]],'pivot tables'!$O$3:$O$151,'pivot tables'!$P$3:$P$151),Table2[[#This Row],[Fertilizer(kg)]])</f>
        <v>11553453.946250001</v>
      </c>
      <c r="P910" s="13">
        <v>19747.53</v>
      </c>
      <c r="Q910" s="13">
        <f>IF(Table2[[#This Row],[Pesticide(kg)]]="",_xlfn.XLOOKUP(Table2[[#This Row],[crop&amp;state]],'pivot tables'!$O$3:$O$151,'pivot tables'!$Q$3:$Q$151),Table2[[#This Row],[Pesticide(kg)]])</f>
        <v>19747.53</v>
      </c>
      <c r="R910" s="13">
        <v>1.5649999999999999</v>
      </c>
      <c r="S910" s="13">
        <f>IF(Table2[[#This Row],[Yield]]="",IFERROR(Table2[[#This Row],[Production(Tones)]]/Table2[[#This Row],[Area(hectare)]],""),Table2[[#This Row],[Yield]])</f>
        <v>1.5649999999999999</v>
      </c>
      <c r="T910" s="13">
        <v>20.797000000000001</v>
      </c>
      <c r="U910" s="13">
        <f>IF(Table2[[#This Row],[Avg_Temperature(°C)]]="",IFERROR((Table2[[#This Row],[Max_Temperature(°C)]]+Table2[[#This Row],[Min_Temperature(°C)]])/2,""),Table2[[#This Row],[Avg_Temperature(°C)]])</f>
        <v>20.797000000000001</v>
      </c>
      <c r="V910" s="13" t="s">
        <v>475</v>
      </c>
      <c r="W910" s="13" t="str">
        <f>IF(Table2[[#This Row],[Max_Temperature(°C)]]="",_xlfn.XLOOKUP(Table2[[#This Row],[State]],'pivot tables'!$T$2:$T$33,'pivot tables'!$V$2:$V$33),Table2[[#This Row],[Max_Temperature(°C)]])</f>
        <v xml:space="preserve"> 30.795 </v>
      </c>
      <c r="X910" s="13">
        <v>11.608000000000001</v>
      </c>
      <c r="Y910" s="31">
        <f>IF(Table2[[#This Row],[Min_Temperature(°C)]]="",_xlfn.XLOOKUP(Table2[[#This Row],[State]],'pivot tables'!$T$2:$T$33,'pivot tables'!$W$2:$W$33),Table2[[#This Row],[Min_Temperature(°C)]])</f>
        <v>11.608000000000001</v>
      </c>
    </row>
    <row r="911" spans="1:25" x14ac:dyDescent="0.3">
      <c r="A911" s="5" t="s">
        <v>18</v>
      </c>
      <c r="B911" s="4">
        <v>2013</v>
      </c>
      <c r="C911" s="5" t="s">
        <v>705</v>
      </c>
      <c r="D911" s="5" t="str">
        <f>PROPER(TRIM(Table2[[#This Row],[Season]]))</f>
        <v>Whole Year</v>
      </c>
      <c r="E911" s="5" t="str">
        <f>IF(Table2[[#This Row],[Season]]="",_xlfn.XLOOKUP(Table2[[#This Row],[State]],'pivot tables'!$F$3:$F$33,'pivot tables'!$G$3:$G$33),Table2[[#This Row],[Season]])</f>
        <v>Whole Year</v>
      </c>
      <c r="F911" s="5" t="s">
        <v>259</v>
      </c>
      <c r="G911" s="16"/>
      <c r="H911" s="16">
        <f>IF(Table2[[#This Row],[Area(hectare)]]="",IFERROR(Table2[[#This Row],[Production(Tones)]]/Table2[[#This Row],[Yield blanks]],""),Table2[[#This Row],[Area(hectare)]])</f>
        <v>1138.7622149837134</v>
      </c>
      <c r="I911" s="16">
        <v>3496</v>
      </c>
      <c r="J911" s="16">
        <f>IF(Table2[[#This Row],[Production(Tones)]]="",Table2[[#This Row],[Area Blanks]]*Table2[[#This Row],[Yield]],Table2[[#This Row],[Production(Tones)]])</f>
        <v>3496</v>
      </c>
      <c r="K911" s="13">
        <v>1216.9000000000001</v>
      </c>
      <c r="L911" s="13">
        <f>IF(Table2[[#This Row],[Annual_Rainfall(mm)]]="",_xlfn.XLOOKUP(Table2[[#This Row],[State]],'pivot tables'!$J$3:$J$32,'pivot tables'!$K$3:$K$32),Table2[[#This Row],[Annual_Rainfall(mm)]])</f>
        <v>1216.9000000000001</v>
      </c>
      <c r="M911" s="13" t="str">
        <f>Table2[[#This Row],[Crop]]&amp;Table2[[#This Row],[State]]</f>
        <v>SugarcaneHimachal Pradesh</v>
      </c>
      <c r="N911" s="13">
        <v>209366.01</v>
      </c>
      <c r="O911" s="13">
        <f>IF(Table2[[#This Row],[Fertilizer(kg)]]="",_xlfn.XLOOKUP(Table2[[#This Row],[crop&amp;state]],'pivot tables'!$O$3:$O$151,'pivot tables'!$P$3:$P$151),Table2[[#This Row],[Fertilizer(kg)]])</f>
        <v>209366.01</v>
      </c>
      <c r="P911" s="13">
        <v>391.23</v>
      </c>
      <c r="Q911" s="13">
        <f>IF(Table2[[#This Row],[Pesticide(kg)]]="",_xlfn.XLOOKUP(Table2[[#This Row],[crop&amp;state]],'pivot tables'!$O$3:$O$151,'pivot tables'!$Q$3:$Q$151),Table2[[#This Row],[Pesticide(kg)]])</f>
        <v>391.23</v>
      </c>
      <c r="R911" s="13">
        <v>3.07</v>
      </c>
      <c r="S911" s="13">
        <f>IF(Table2[[#This Row],[Yield]]="",IFERROR(Table2[[#This Row],[Production(Tones)]]/Table2[[#This Row],[Area(hectare)]],""),Table2[[#This Row],[Yield]])</f>
        <v>3.07</v>
      </c>
      <c r="T911" s="13">
        <v>20.797000000000001</v>
      </c>
      <c r="U911" s="13">
        <f>IF(Table2[[#This Row],[Avg_Temperature(°C)]]="",IFERROR((Table2[[#This Row],[Max_Temperature(°C)]]+Table2[[#This Row],[Min_Temperature(°C)]])/2,""),Table2[[#This Row],[Avg_Temperature(°C)]])</f>
        <v>20.797000000000001</v>
      </c>
      <c r="V911" s="13">
        <v>30.795000000000002</v>
      </c>
      <c r="W911" s="13">
        <f>IF(Table2[[#This Row],[Max_Temperature(°C)]]="",_xlfn.XLOOKUP(Table2[[#This Row],[State]],'pivot tables'!$T$2:$T$33,'pivot tables'!$V$2:$V$33),Table2[[#This Row],[Max_Temperature(°C)]])</f>
        <v>30.795000000000002</v>
      </c>
      <c r="X911" s="13">
        <v>11.608000000000001</v>
      </c>
      <c r="Y911" s="31">
        <f>IF(Table2[[#This Row],[Min_Temperature(°C)]]="",_xlfn.XLOOKUP(Table2[[#This Row],[State]],'pivot tables'!$T$2:$T$33,'pivot tables'!$W$2:$W$33),Table2[[#This Row],[Min_Temperature(°C)]])</f>
        <v>11.608000000000001</v>
      </c>
    </row>
    <row r="912" spans="1:25" x14ac:dyDescent="0.3">
      <c r="A912" s="5" t="s">
        <v>32</v>
      </c>
      <c r="B912" s="4">
        <v>2013</v>
      </c>
      <c r="C912" s="5" t="s">
        <v>49</v>
      </c>
      <c r="D912" s="5" t="str">
        <f>PROPER(TRIM(Table2[[#This Row],[Season]]))</f>
        <v>Kharif</v>
      </c>
      <c r="E912" s="5" t="str">
        <f>IF(Table2[[#This Row],[Season]]="",_xlfn.XLOOKUP(Table2[[#This Row],[State]],'pivot tables'!$F$3:$F$33,'pivot tables'!$G$3:$G$33),Table2[[#This Row],[Season]])</f>
        <v>Kharif</v>
      </c>
      <c r="F912" s="5" t="s">
        <v>259</v>
      </c>
      <c r="G912" s="16">
        <v>7686</v>
      </c>
      <c r="H912" s="16">
        <f>IF(Table2[[#This Row],[Area(hectare)]]="",IFERROR(Table2[[#This Row],[Production(Tones)]]/Table2[[#This Row],[Yield blanks]],""),Table2[[#This Row],[Area(hectare)]])</f>
        <v>7686</v>
      </c>
      <c r="I912" s="16"/>
      <c r="J912" s="16">
        <f>IF(Table2[[#This Row],[Production(Tones)]]="",Table2[[#This Row],[Area Blanks]]*Table2[[#This Row],[Yield]],Table2[[#This Row],[Production(Tones)]])</f>
        <v>4150.4400000000005</v>
      </c>
      <c r="K912" s="13">
        <v>1216.9000000000001</v>
      </c>
      <c r="L912" s="13">
        <f>IF(Table2[[#This Row],[Annual_Rainfall(mm)]]="",_xlfn.XLOOKUP(Table2[[#This Row],[State]],'pivot tables'!$J$3:$J$32,'pivot tables'!$K$3:$K$32),Table2[[#This Row],[Annual_Rainfall(mm)]])</f>
        <v>1216.9000000000001</v>
      </c>
      <c r="M912" s="13" t="str">
        <f>Table2[[#This Row],[Crop]]&amp;Table2[[#This Row],[State]]</f>
        <v>UradHimachal Pradesh</v>
      </c>
      <c r="N912" s="13">
        <v>1110550.1399999999</v>
      </c>
      <c r="O912" s="13">
        <f>IF(Table2[[#This Row],[Fertilizer(kg)]]="",_xlfn.XLOOKUP(Table2[[#This Row],[crop&amp;state]],'pivot tables'!$O$3:$O$151,'pivot tables'!$P$3:$P$151),Table2[[#This Row],[Fertilizer(kg)]])</f>
        <v>1110550.1399999999</v>
      </c>
      <c r="P912" s="13">
        <v>2075.2199999999998</v>
      </c>
      <c r="Q912" s="13">
        <f>IF(Table2[[#This Row],[Pesticide(kg)]]="",_xlfn.XLOOKUP(Table2[[#This Row],[crop&amp;state]],'pivot tables'!$O$3:$O$151,'pivot tables'!$Q$3:$Q$151),Table2[[#This Row],[Pesticide(kg)]])</f>
        <v>2075.2199999999998</v>
      </c>
      <c r="R912" s="13">
        <v>0.54</v>
      </c>
      <c r="S912" s="13">
        <f>IF(Table2[[#This Row],[Yield]]="",IFERROR(Table2[[#This Row],[Production(Tones)]]/Table2[[#This Row],[Area(hectare)]],""),Table2[[#This Row],[Yield]])</f>
        <v>0.54</v>
      </c>
      <c r="T912" s="13">
        <v>20.797000000000001</v>
      </c>
      <c r="U912" s="13">
        <f>IF(Table2[[#This Row],[Avg_Temperature(°C)]]="",IFERROR((Table2[[#This Row],[Max_Temperature(°C)]]+Table2[[#This Row],[Min_Temperature(°C)]])/2,""),Table2[[#This Row],[Avg_Temperature(°C)]])</f>
        <v>20.797000000000001</v>
      </c>
      <c r="V912" s="13">
        <v>30.795000000000002</v>
      </c>
      <c r="W912" s="13">
        <f>IF(Table2[[#This Row],[Max_Temperature(°C)]]="",_xlfn.XLOOKUP(Table2[[#This Row],[State]],'pivot tables'!$T$2:$T$33,'pivot tables'!$V$2:$V$33),Table2[[#This Row],[Max_Temperature(°C)]])</f>
        <v>30.795000000000002</v>
      </c>
      <c r="X912" s="13">
        <v>11.608000000000001</v>
      </c>
      <c r="Y912" s="31">
        <f>IF(Table2[[#This Row],[Min_Temperature(°C)]]="",_xlfn.XLOOKUP(Table2[[#This Row],[State]],'pivot tables'!$T$2:$T$33,'pivot tables'!$W$2:$W$33),Table2[[#This Row],[Min_Temperature(°C)]])</f>
        <v>11.608000000000001</v>
      </c>
    </row>
    <row r="913" spans="1:25" x14ac:dyDescent="0.3">
      <c r="A913" s="5" t="s">
        <v>20</v>
      </c>
      <c r="B913" s="4">
        <v>2013</v>
      </c>
      <c r="C913" s="5" t="s">
        <v>27</v>
      </c>
      <c r="D913" s="5" t="str">
        <f>PROPER(TRIM(Table2[[#This Row],[Season]]))</f>
        <v>Rabi</v>
      </c>
      <c r="E913" s="5" t="str">
        <f>IF(Table2[[#This Row],[Season]]="",_xlfn.XLOOKUP(Table2[[#This Row],[State]],'pivot tables'!$F$3:$F$33,'pivot tables'!$G$3:$G$33),Table2[[#This Row],[Season]])</f>
        <v>Rabi</v>
      </c>
      <c r="F913" s="5" t="s">
        <v>259</v>
      </c>
      <c r="G913" s="16">
        <v>415665</v>
      </c>
      <c r="H913" s="16">
        <f>IF(Table2[[#This Row],[Area(hectare)]]="",IFERROR(Table2[[#This Row],[Production(Tones)]]/Table2[[#This Row],[Yield blanks]],""),Table2[[#This Row],[Area(hectare)]])</f>
        <v>415665</v>
      </c>
      <c r="I913" s="16">
        <v>324283</v>
      </c>
      <c r="J913" s="16">
        <f>IF(Table2[[#This Row],[Production(Tones)]]="",Table2[[#This Row],[Area Blanks]]*Table2[[#This Row],[Yield]],Table2[[#This Row],[Production(Tones)]])</f>
        <v>324283</v>
      </c>
      <c r="K913" s="13">
        <v>1216.9000000000001</v>
      </c>
      <c r="L913" s="13">
        <f>IF(Table2[[#This Row],[Annual_Rainfall(mm)]]="",_xlfn.XLOOKUP(Table2[[#This Row],[State]],'pivot tables'!$J$3:$J$32,'pivot tables'!$K$3:$K$32),Table2[[#This Row],[Annual_Rainfall(mm)]])</f>
        <v>1216.9000000000001</v>
      </c>
      <c r="M913" s="13" t="str">
        <f>Table2[[#This Row],[Crop]]&amp;Table2[[#This Row],[State]]</f>
        <v>WheatHimachal Pradesh</v>
      </c>
      <c r="N913" s="13">
        <v>60059435.850000001</v>
      </c>
      <c r="O913" s="13">
        <f>IF(Table2[[#This Row],[Fertilizer(kg)]]="",_xlfn.XLOOKUP(Table2[[#This Row],[crop&amp;state]],'pivot tables'!$O$3:$O$151,'pivot tables'!$P$3:$P$151),Table2[[#This Row],[Fertilizer(kg)]])</f>
        <v>60059435.850000001</v>
      </c>
      <c r="P913" s="13">
        <v>112229.55</v>
      </c>
      <c r="Q913" s="13">
        <f>IF(Table2[[#This Row],[Pesticide(kg)]]="",_xlfn.XLOOKUP(Table2[[#This Row],[crop&amp;state]],'pivot tables'!$O$3:$O$151,'pivot tables'!$Q$3:$Q$151),Table2[[#This Row],[Pesticide(kg)]])</f>
        <v>112229.55</v>
      </c>
      <c r="R913" s="13">
        <v>0.78700000000000003</v>
      </c>
      <c r="S913" s="13">
        <f>IF(Table2[[#This Row],[Yield]]="",IFERROR(Table2[[#This Row],[Production(Tones)]]/Table2[[#This Row],[Area(hectare)]],""),Table2[[#This Row],[Yield]])</f>
        <v>0.78700000000000003</v>
      </c>
      <c r="T913" s="13">
        <v>20.797000000000001</v>
      </c>
      <c r="U913" s="13">
        <f>IF(Table2[[#This Row],[Avg_Temperature(°C)]]="",IFERROR((Table2[[#This Row],[Max_Temperature(°C)]]+Table2[[#This Row],[Min_Temperature(°C)]])/2,""),Table2[[#This Row],[Avg_Temperature(°C)]])</f>
        <v>20.797000000000001</v>
      </c>
      <c r="V913" s="13">
        <v>30.795000000000002</v>
      </c>
      <c r="W913" s="13">
        <f>IF(Table2[[#This Row],[Max_Temperature(°C)]]="",_xlfn.XLOOKUP(Table2[[#This Row],[State]],'pivot tables'!$T$2:$T$33,'pivot tables'!$V$2:$V$33),Table2[[#This Row],[Max_Temperature(°C)]])</f>
        <v>30.795000000000002</v>
      </c>
      <c r="X913" s="13">
        <v>11.608000000000001</v>
      </c>
      <c r="Y913" s="31">
        <f>IF(Table2[[#This Row],[Min_Temperature(°C)]]="",_xlfn.XLOOKUP(Table2[[#This Row],[State]],'pivot tables'!$T$2:$T$33,'pivot tables'!$W$2:$W$33),Table2[[#This Row],[Min_Temperature(°C)]])</f>
        <v>11.608000000000001</v>
      </c>
    </row>
    <row r="914" spans="1:25" x14ac:dyDescent="0.3">
      <c r="A914" s="5" t="s">
        <v>22</v>
      </c>
      <c r="B914" s="4">
        <v>2013</v>
      </c>
      <c r="C914" s="5" t="s">
        <v>49</v>
      </c>
      <c r="D914" s="5" t="str">
        <f>PROPER(TRIM(Table2[[#This Row],[Season]]))</f>
        <v>Kharif</v>
      </c>
      <c r="E914" s="5" t="str">
        <f>IF(Table2[[#This Row],[Season]]="",_xlfn.XLOOKUP(Table2[[#This Row],[State]],'pivot tables'!$F$3:$F$33,'pivot tables'!$G$3:$G$33),Table2[[#This Row],[Season]])</f>
        <v>Kharif</v>
      </c>
      <c r="F914" s="5" t="s">
        <v>246</v>
      </c>
      <c r="G914" s="16">
        <v>336</v>
      </c>
      <c r="H914" s="16">
        <f>IF(Table2[[#This Row],[Area(hectare)]]="",IFERROR(Table2[[#This Row],[Production(Tones)]]/Table2[[#This Row],[Yield blanks]],""),Table2[[#This Row],[Area(hectare)]])</f>
        <v>336</v>
      </c>
      <c r="I914" s="16">
        <v>192</v>
      </c>
      <c r="J914" s="16">
        <f>IF(Table2[[#This Row],[Production(Tones)]]="",Table2[[#This Row],[Area Blanks]]*Table2[[#This Row],[Yield]],Table2[[#This Row],[Production(Tones)]])</f>
        <v>192</v>
      </c>
      <c r="K914" s="13">
        <v>1451.4</v>
      </c>
      <c r="L914" s="13">
        <f>IF(Table2[[#This Row],[Annual_Rainfall(mm)]]="",_xlfn.XLOOKUP(Table2[[#This Row],[State]],'pivot tables'!$J$3:$J$32,'pivot tables'!$K$3:$K$32),Table2[[#This Row],[Annual_Rainfall(mm)]])</f>
        <v>1451.4</v>
      </c>
      <c r="M914" s="13" t="str">
        <f>Table2[[#This Row],[Crop]]&amp;Table2[[#This Row],[State]]</f>
        <v>RagiMadhya Pradesh</v>
      </c>
      <c r="N914" s="13">
        <v>48548.639999999999</v>
      </c>
      <c r="O914" s="13">
        <f>IF(Table2[[#This Row],[Fertilizer(kg)]]="",_xlfn.XLOOKUP(Table2[[#This Row],[crop&amp;state]],'pivot tables'!$O$3:$O$151,'pivot tables'!$P$3:$P$151),Table2[[#This Row],[Fertilizer(kg)]])</f>
        <v>48548.639999999999</v>
      </c>
      <c r="P914" s="13">
        <v>90.72</v>
      </c>
      <c r="Q914" s="13">
        <f>IF(Table2[[#This Row],[Pesticide(kg)]]="",_xlfn.XLOOKUP(Table2[[#This Row],[crop&amp;state]],'pivot tables'!$O$3:$O$151,'pivot tables'!$Q$3:$Q$151),Table2[[#This Row],[Pesticide(kg)]])</f>
        <v>90.72</v>
      </c>
      <c r="R914" s="13">
        <v>0.46300000000000002</v>
      </c>
      <c r="S914" s="13">
        <f>IF(Table2[[#This Row],[Yield]]="",IFERROR(Table2[[#This Row],[Production(Tones)]]/Table2[[#This Row],[Area(hectare)]],""),Table2[[#This Row],[Yield]])</f>
        <v>0.46300000000000002</v>
      </c>
      <c r="T914" s="13">
        <v>25.477</v>
      </c>
      <c r="U914" s="13">
        <f>IF(Table2[[#This Row],[Avg_Temperature(°C)]]="",IFERROR((Table2[[#This Row],[Max_Temperature(°C)]]+Table2[[#This Row],[Min_Temperature(°C)]])/2,""),Table2[[#This Row],[Avg_Temperature(°C)]])</f>
        <v>25.477</v>
      </c>
      <c r="V914" s="13">
        <v>36.615000000000002</v>
      </c>
      <c r="W914" s="13">
        <f>IF(Table2[[#This Row],[Max_Temperature(°C)]]="",_xlfn.XLOOKUP(Table2[[#This Row],[State]],'pivot tables'!$T$2:$T$33,'pivot tables'!$V$2:$V$33),Table2[[#This Row],[Max_Temperature(°C)]])</f>
        <v>36.615000000000002</v>
      </c>
      <c r="X914" s="13">
        <v>14.648999999999999</v>
      </c>
      <c r="Y914" s="31">
        <f>IF(Table2[[#This Row],[Min_Temperature(°C)]]="",_xlfn.XLOOKUP(Table2[[#This Row],[State]],'pivot tables'!$T$2:$T$33,'pivot tables'!$W$2:$W$33),Table2[[#This Row],[Min_Temperature(°C)]])</f>
        <v>14.648999999999999</v>
      </c>
    </row>
    <row r="915" spans="1:25" x14ac:dyDescent="0.3">
      <c r="A915" s="5" t="s">
        <v>13</v>
      </c>
      <c r="B915" s="4">
        <v>2013</v>
      </c>
      <c r="C915" s="5" t="s">
        <v>49</v>
      </c>
      <c r="D915" s="5" t="str">
        <f>PROPER(TRIM(Table2[[#This Row],[Season]]))</f>
        <v>Kharif</v>
      </c>
      <c r="E915" s="5" t="str">
        <f>IF(Table2[[#This Row],[Season]]="",_xlfn.XLOOKUP(Table2[[#This Row],[State]],'pivot tables'!$F$3:$F$33,'pivot tables'!$G$3:$G$33),Table2[[#This Row],[Season]])</f>
        <v>Kharif</v>
      </c>
      <c r="F915" s="5" t="s">
        <v>246</v>
      </c>
      <c r="G915" s="16"/>
      <c r="H915" s="16">
        <f>IF(Table2[[#This Row],[Area(hectare)]]="",IFERROR(Table2[[#This Row],[Production(Tones)]]/Table2[[#This Row],[Yield blanks]],""),Table2[[#This Row],[Area(hectare)]])</f>
        <v>2355832.6241134754</v>
      </c>
      <c r="I915" s="16">
        <v>3321724</v>
      </c>
      <c r="J915" s="16">
        <f>IF(Table2[[#This Row],[Production(Tones)]]="",Table2[[#This Row],[Area Blanks]]*Table2[[#This Row],[Yield]],Table2[[#This Row],[Production(Tones)]])</f>
        <v>3321724</v>
      </c>
      <c r="K915" s="13">
        <v>1451.4</v>
      </c>
      <c r="L915" s="13">
        <f>IF(Table2[[#This Row],[Annual_Rainfall(mm)]]="",_xlfn.XLOOKUP(Table2[[#This Row],[State]],'pivot tables'!$J$3:$J$32,'pivot tables'!$K$3:$K$32),Table2[[#This Row],[Annual_Rainfall(mm)]])</f>
        <v>1451.4</v>
      </c>
      <c r="M915" s="13" t="str">
        <f>Table2[[#This Row],[Crop]]&amp;Table2[[#This Row],[State]]</f>
        <v>RiceMadhya Pradesh</v>
      </c>
      <c r="N915" s="13">
        <v>271864581.5</v>
      </c>
      <c r="O915" s="13">
        <f>IF(Table2[[#This Row],[Fertilizer(kg)]]="",_xlfn.XLOOKUP(Table2[[#This Row],[crop&amp;state]],'pivot tables'!$O$3:$O$151,'pivot tables'!$P$3:$P$151),Table2[[#This Row],[Fertilizer(kg)]])</f>
        <v>271864581.5</v>
      </c>
      <c r="P915" s="13">
        <v>508017.42</v>
      </c>
      <c r="Q915" s="13">
        <f>IF(Table2[[#This Row],[Pesticide(kg)]]="",_xlfn.XLOOKUP(Table2[[#This Row],[crop&amp;state]],'pivot tables'!$O$3:$O$151,'pivot tables'!$Q$3:$Q$151),Table2[[#This Row],[Pesticide(kg)]])</f>
        <v>508017.42</v>
      </c>
      <c r="R915" s="13">
        <v>1.41</v>
      </c>
      <c r="S915" s="13">
        <f>IF(Table2[[#This Row],[Yield]]="",IFERROR(Table2[[#This Row],[Production(Tones)]]/Table2[[#This Row],[Area(hectare)]],""),Table2[[#This Row],[Yield]])</f>
        <v>1.41</v>
      </c>
      <c r="T915" s="13">
        <v>25.477</v>
      </c>
      <c r="U915" s="13">
        <f>IF(Table2[[#This Row],[Avg_Temperature(°C)]]="",IFERROR((Table2[[#This Row],[Max_Temperature(°C)]]+Table2[[#This Row],[Min_Temperature(°C)]])/2,""),Table2[[#This Row],[Avg_Temperature(°C)]])</f>
        <v>25.477</v>
      </c>
      <c r="V915" s="13">
        <v>36.615000000000002</v>
      </c>
      <c r="W915" s="13">
        <f>IF(Table2[[#This Row],[Max_Temperature(°C)]]="",_xlfn.XLOOKUP(Table2[[#This Row],[State]],'pivot tables'!$T$2:$T$33,'pivot tables'!$V$2:$V$33),Table2[[#This Row],[Max_Temperature(°C)]])</f>
        <v>36.615000000000002</v>
      </c>
      <c r="X915" s="13">
        <v>14.648999999999999</v>
      </c>
      <c r="Y915" s="31">
        <f>IF(Table2[[#This Row],[Min_Temperature(°C)]]="",_xlfn.XLOOKUP(Table2[[#This Row],[State]],'pivot tables'!$T$2:$T$33,'pivot tables'!$W$2:$W$33),Table2[[#This Row],[Min_Temperature(°C)]])</f>
        <v>14.648999999999999</v>
      </c>
    </row>
    <row r="916" spans="1:25" x14ac:dyDescent="0.3">
      <c r="A916" s="5" t="s">
        <v>18</v>
      </c>
      <c r="B916" s="4">
        <v>2013</v>
      </c>
      <c r="C916" s="5" t="s">
        <v>705</v>
      </c>
      <c r="D916" s="5" t="str">
        <f>PROPER(TRIM(Table2[[#This Row],[Season]]))</f>
        <v>Whole Year</v>
      </c>
      <c r="E916" s="5" t="str">
        <f>IF(Table2[[#This Row],[Season]]="",_xlfn.XLOOKUP(Table2[[#This Row],[State]],'pivot tables'!$F$3:$F$33,'pivot tables'!$G$3:$G$33),Table2[[#This Row],[Season]])</f>
        <v>Whole Year</v>
      </c>
      <c r="F916" s="5" t="s">
        <v>246</v>
      </c>
      <c r="G916" s="16">
        <v>55448</v>
      </c>
      <c r="H916" s="16">
        <f>IF(Table2[[#This Row],[Area(hectare)]]="",IFERROR(Table2[[#This Row],[Production(Tones)]]/Table2[[#This Row],[Yield blanks]],""),Table2[[#This Row],[Area(hectare)]])</f>
        <v>55448</v>
      </c>
      <c r="I916" s="16">
        <v>2797460</v>
      </c>
      <c r="J916" s="16">
        <f>IF(Table2[[#This Row],[Production(Tones)]]="",Table2[[#This Row],[Area Blanks]]*Table2[[#This Row],[Yield]],Table2[[#This Row],[Production(Tones)]])</f>
        <v>2797460</v>
      </c>
      <c r="K916" s="13">
        <v>1451.4</v>
      </c>
      <c r="L916" s="13">
        <f>IF(Table2[[#This Row],[Annual_Rainfall(mm)]]="",_xlfn.XLOOKUP(Table2[[#This Row],[State]],'pivot tables'!$J$3:$J$32,'pivot tables'!$K$3:$K$32),Table2[[#This Row],[Annual_Rainfall(mm)]])</f>
        <v>1451.4</v>
      </c>
      <c r="M916" s="13" t="str">
        <f>Table2[[#This Row],[Crop]]&amp;Table2[[#This Row],[State]]</f>
        <v>SugarcaneMadhya Pradesh</v>
      </c>
      <c r="N916" s="13">
        <v>8011681.5199999996</v>
      </c>
      <c r="O916" s="13">
        <f>IF(Table2[[#This Row],[Fertilizer(kg)]]="",_xlfn.XLOOKUP(Table2[[#This Row],[crop&amp;state]],'pivot tables'!$O$3:$O$151,'pivot tables'!$P$3:$P$151),Table2[[#This Row],[Fertilizer(kg)]])</f>
        <v>8011681.5199999996</v>
      </c>
      <c r="P916" s="13">
        <v>14970.96</v>
      </c>
      <c r="Q916" s="13">
        <f>IF(Table2[[#This Row],[Pesticide(kg)]]="",_xlfn.XLOOKUP(Table2[[#This Row],[crop&amp;state]],'pivot tables'!$O$3:$O$151,'pivot tables'!$Q$3:$Q$151),Table2[[#This Row],[Pesticide(kg)]])</f>
        <v>14970.96</v>
      </c>
      <c r="R916" s="13">
        <v>39.731000000000002</v>
      </c>
      <c r="S916" s="13">
        <f>IF(Table2[[#This Row],[Yield]]="",IFERROR(Table2[[#This Row],[Production(Tones)]]/Table2[[#This Row],[Area(hectare)]],""),Table2[[#This Row],[Yield]])</f>
        <v>39.731000000000002</v>
      </c>
      <c r="T916" s="13">
        <v>25.477</v>
      </c>
      <c r="U916" s="13">
        <f>IF(Table2[[#This Row],[Avg_Temperature(°C)]]="",IFERROR((Table2[[#This Row],[Max_Temperature(°C)]]+Table2[[#This Row],[Min_Temperature(°C)]])/2,""),Table2[[#This Row],[Avg_Temperature(°C)]])</f>
        <v>25.477</v>
      </c>
      <c r="V916" s="13">
        <v>36.615000000000002</v>
      </c>
      <c r="W916" s="13">
        <f>IF(Table2[[#This Row],[Max_Temperature(°C)]]="",_xlfn.XLOOKUP(Table2[[#This Row],[State]],'pivot tables'!$T$2:$T$33,'pivot tables'!$V$2:$V$33),Table2[[#This Row],[Max_Temperature(°C)]])</f>
        <v>36.615000000000002</v>
      </c>
      <c r="X916" s="13">
        <v>14.648999999999999</v>
      </c>
      <c r="Y916" s="31">
        <f>IF(Table2[[#This Row],[Min_Temperature(°C)]]="",_xlfn.XLOOKUP(Table2[[#This Row],[State]],'pivot tables'!$T$2:$T$33,'pivot tables'!$W$2:$W$33),Table2[[#This Row],[Min_Temperature(°C)]])</f>
        <v>14.648999999999999</v>
      </c>
    </row>
    <row r="917" spans="1:25" x14ac:dyDescent="0.3">
      <c r="A917" s="5" t="s">
        <v>31</v>
      </c>
      <c r="B917" s="4">
        <v>2013</v>
      </c>
      <c r="C917" s="5" t="s">
        <v>705</v>
      </c>
      <c r="D917" s="5" t="str">
        <f>PROPER(TRIM(Table2[[#This Row],[Season]]))</f>
        <v>Whole Year</v>
      </c>
      <c r="E917" s="5" t="str">
        <f>IF(Table2[[#This Row],[Season]]="",_xlfn.XLOOKUP(Table2[[#This Row],[State]],'pivot tables'!$F$3:$F$33,'pivot tables'!$G$3:$G$33),Table2[[#This Row],[Season]])</f>
        <v>Whole Year</v>
      </c>
      <c r="F917" s="5" t="s">
        <v>246</v>
      </c>
      <c r="G917" s="16">
        <v>76</v>
      </c>
      <c r="H917" s="16">
        <f>IF(Table2[[#This Row],[Area(hectare)]]="",IFERROR(Table2[[#This Row],[Production(Tones)]]/Table2[[#This Row],[Yield blanks]],""),Table2[[#This Row],[Area(hectare)]])</f>
        <v>76</v>
      </c>
      <c r="I917" s="16">
        <v>35</v>
      </c>
      <c r="J917" s="16">
        <f>IF(Table2[[#This Row],[Production(Tones)]]="",Table2[[#This Row],[Area Blanks]]*Table2[[#This Row],[Yield]],Table2[[#This Row],[Production(Tones)]])</f>
        <v>35</v>
      </c>
      <c r="K917" s="13">
        <v>1451.4</v>
      </c>
      <c r="L917" s="13">
        <f>IF(Table2[[#This Row],[Annual_Rainfall(mm)]]="",_xlfn.XLOOKUP(Table2[[#This Row],[State]],'pivot tables'!$J$3:$J$32,'pivot tables'!$K$3:$K$32),Table2[[#This Row],[Annual_Rainfall(mm)]])</f>
        <v>1451.4</v>
      </c>
      <c r="M917" s="13" t="str">
        <f>Table2[[#This Row],[Crop]]&amp;Table2[[#This Row],[State]]</f>
        <v>SunflowerMadhya Pradesh</v>
      </c>
      <c r="N917" s="13">
        <v>10981.24</v>
      </c>
      <c r="O917" s="13">
        <f>IF(Table2[[#This Row],[Fertilizer(kg)]]="",_xlfn.XLOOKUP(Table2[[#This Row],[crop&amp;state]],'pivot tables'!$O$3:$O$151,'pivot tables'!$P$3:$P$151),Table2[[#This Row],[Fertilizer(kg)]])</f>
        <v>10981.24</v>
      </c>
      <c r="P917" s="13">
        <v>20.52</v>
      </c>
      <c r="Q917" s="13">
        <f>IF(Table2[[#This Row],[Pesticide(kg)]]="",_xlfn.XLOOKUP(Table2[[#This Row],[crop&amp;state]],'pivot tables'!$O$3:$O$151,'pivot tables'!$Q$3:$Q$151),Table2[[#This Row],[Pesticide(kg)]])</f>
        <v>20.52</v>
      </c>
      <c r="R917" s="13">
        <v>0.47699999999999998</v>
      </c>
      <c r="S917" s="13">
        <f>IF(Table2[[#This Row],[Yield]]="",IFERROR(Table2[[#This Row],[Production(Tones)]]/Table2[[#This Row],[Area(hectare)]],""),Table2[[#This Row],[Yield]])</f>
        <v>0.47699999999999998</v>
      </c>
      <c r="T917" s="13">
        <v>25.477</v>
      </c>
      <c r="U917" s="13">
        <f>IF(Table2[[#This Row],[Avg_Temperature(°C)]]="",IFERROR((Table2[[#This Row],[Max_Temperature(°C)]]+Table2[[#This Row],[Min_Temperature(°C)]])/2,""),Table2[[#This Row],[Avg_Temperature(°C)]])</f>
        <v>25.477</v>
      </c>
      <c r="V917" s="13">
        <v>36.615000000000002</v>
      </c>
      <c r="W917" s="13">
        <f>IF(Table2[[#This Row],[Max_Temperature(°C)]]="",_xlfn.XLOOKUP(Table2[[#This Row],[State]],'pivot tables'!$T$2:$T$33,'pivot tables'!$V$2:$V$33),Table2[[#This Row],[Max_Temperature(°C)]])</f>
        <v>36.615000000000002</v>
      </c>
      <c r="X917" s="13">
        <v>14.648999999999999</v>
      </c>
      <c r="Y917" s="31">
        <f>IF(Table2[[#This Row],[Min_Temperature(°C)]]="",_xlfn.XLOOKUP(Table2[[#This Row],[State]],'pivot tables'!$T$2:$T$33,'pivot tables'!$W$2:$W$33),Table2[[#This Row],[Min_Temperature(°C)]])</f>
        <v>14.648999999999999</v>
      </c>
    </row>
    <row r="918" spans="1:25" x14ac:dyDescent="0.3">
      <c r="A918" s="5" t="s">
        <v>32</v>
      </c>
      <c r="B918" s="4">
        <v>2013</v>
      </c>
      <c r="C918" s="5" t="s">
        <v>49</v>
      </c>
      <c r="D918" s="5" t="str">
        <f>PROPER(TRIM(Table2[[#This Row],[Season]]))</f>
        <v>Kharif</v>
      </c>
      <c r="E918" s="5" t="str">
        <f>IF(Table2[[#This Row],[Season]]="",_xlfn.XLOOKUP(Table2[[#This Row],[State]],'pivot tables'!$F$3:$F$33,'pivot tables'!$G$3:$G$33),Table2[[#This Row],[Season]])</f>
        <v>Kharif</v>
      </c>
      <c r="F918" s="5" t="s">
        <v>246</v>
      </c>
      <c r="G918" s="16">
        <v>570864</v>
      </c>
      <c r="H918" s="16">
        <f>IF(Table2[[#This Row],[Area(hectare)]]="",IFERROR(Table2[[#This Row],[Production(Tones)]]/Table2[[#This Row],[Yield blanks]],""),Table2[[#This Row],[Area(hectare)]])</f>
        <v>570864</v>
      </c>
      <c r="I918" s="16">
        <v>207407</v>
      </c>
      <c r="J918" s="16">
        <f>IF(Table2[[#This Row],[Production(Tones)]]="",Table2[[#This Row],[Area Blanks]]*Table2[[#This Row],[Yield]],Table2[[#This Row],[Production(Tones)]])</f>
        <v>207407</v>
      </c>
      <c r="K918" s="13">
        <v>1451.4</v>
      </c>
      <c r="L918" s="13">
        <f>IF(Table2[[#This Row],[Annual_Rainfall(mm)]]="",_xlfn.XLOOKUP(Table2[[#This Row],[State]],'pivot tables'!$J$3:$J$32,'pivot tables'!$K$3:$K$32),Table2[[#This Row],[Annual_Rainfall(mm)]])</f>
        <v>1451.4</v>
      </c>
      <c r="M918" s="13" t="str">
        <f>Table2[[#This Row],[Crop]]&amp;Table2[[#This Row],[State]]</f>
        <v>UradMadhya Pradesh</v>
      </c>
      <c r="N918" s="13">
        <v>82484139.359999999</v>
      </c>
      <c r="O918" s="13">
        <f>IF(Table2[[#This Row],[Fertilizer(kg)]]="",_xlfn.XLOOKUP(Table2[[#This Row],[crop&amp;state]],'pivot tables'!$O$3:$O$151,'pivot tables'!$P$3:$P$151),Table2[[#This Row],[Fertilizer(kg)]])</f>
        <v>82484139.359999999</v>
      </c>
      <c r="P918" s="13">
        <v>154133.28</v>
      </c>
      <c r="Q918" s="13">
        <f>IF(Table2[[#This Row],[Pesticide(kg)]]="",_xlfn.XLOOKUP(Table2[[#This Row],[crop&amp;state]],'pivot tables'!$O$3:$O$151,'pivot tables'!$Q$3:$Q$151),Table2[[#This Row],[Pesticide(kg)]])</f>
        <v>154133.28</v>
      </c>
      <c r="R918" s="13">
        <v>0.40200000000000002</v>
      </c>
      <c r="S918" s="13">
        <f>IF(Table2[[#This Row],[Yield]]="",IFERROR(Table2[[#This Row],[Production(Tones)]]/Table2[[#This Row],[Area(hectare)]],""),Table2[[#This Row],[Yield]])</f>
        <v>0.40200000000000002</v>
      </c>
      <c r="T918" s="13">
        <v>25.477</v>
      </c>
      <c r="U918" s="13">
        <f>IF(Table2[[#This Row],[Avg_Temperature(°C)]]="",IFERROR((Table2[[#This Row],[Max_Temperature(°C)]]+Table2[[#This Row],[Min_Temperature(°C)]])/2,""),Table2[[#This Row],[Avg_Temperature(°C)]])</f>
        <v>25.477</v>
      </c>
      <c r="V918" s="13">
        <v>36.615000000000002</v>
      </c>
      <c r="W918" s="13">
        <f>IF(Table2[[#This Row],[Max_Temperature(°C)]]="",_xlfn.XLOOKUP(Table2[[#This Row],[State]],'pivot tables'!$T$2:$T$33,'pivot tables'!$V$2:$V$33),Table2[[#This Row],[Max_Temperature(°C)]])</f>
        <v>36.615000000000002</v>
      </c>
      <c r="X918" s="13">
        <v>14.648999999999999</v>
      </c>
      <c r="Y918" s="31">
        <f>IF(Table2[[#This Row],[Min_Temperature(°C)]]="",_xlfn.XLOOKUP(Table2[[#This Row],[State]],'pivot tables'!$T$2:$T$33,'pivot tables'!$W$2:$W$33),Table2[[#This Row],[Min_Temperature(°C)]])</f>
        <v>14.648999999999999</v>
      </c>
    </row>
    <row r="919" spans="1:25" x14ac:dyDescent="0.3">
      <c r="A919" s="5" t="s">
        <v>32</v>
      </c>
      <c r="B919" s="4">
        <v>2013</v>
      </c>
      <c r="C919" s="5" t="s">
        <v>27</v>
      </c>
      <c r="D919" s="5" t="str">
        <f>PROPER(TRIM(Table2[[#This Row],[Season]]))</f>
        <v>Rabi</v>
      </c>
      <c r="E919" s="5" t="str">
        <f>IF(Table2[[#This Row],[Season]]="",_xlfn.XLOOKUP(Table2[[#This Row],[State]],'pivot tables'!$F$3:$F$33,'pivot tables'!$G$3:$G$33),Table2[[#This Row],[Season]])</f>
        <v>Rabi</v>
      </c>
      <c r="F919" s="5" t="s">
        <v>246</v>
      </c>
      <c r="G919" s="16">
        <v>10499</v>
      </c>
      <c r="H919" s="16">
        <f>IF(Table2[[#This Row],[Area(hectare)]]="",IFERROR(Table2[[#This Row],[Production(Tones)]]/Table2[[#This Row],[Yield blanks]],""),Table2[[#This Row],[Area(hectare)]])</f>
        <v>10499</v>
      </c>
      <c r="I919" s="16">
        <v>4366</v>
      </c>
      <c r="J919" s="16">
        <f>IF(Table2[[#This Row],[Production(Tones)]]="",Table2[[#This Row],[Area Blanks]]*Table2[[#This Row],[Yield]],Table2[[#This Row],[Production(Tones)]])</f>
        <v>4366</v>
      </c>
      <c r="K919" s="13">
        <v>1451.4</v>
      </c>
      <c r="L919" s="13">
        <f>IF(Table2[[#This Row],[Annual_Rainfall(mm)]]="",_xlfn.XLOOKUP(Table2[[#This Row],[State]],'pivot tables'!$J$3:$J$32,'pivot tables'!$K$3:$K$32),Table2[[#This Row],[Annual_Rainfall(mm)]])</f>
        <v>1451.4</v>
      </c>
      <c r="M919" s="13" t="str">
        <f>Table2[[#This Row],[Crop]]&amp;Table2[[#This Row],[State]]</f>
        <v>UradMadhya Pradesh</v>
      </c>
      <c r="N919" s="13">
        <v>1517000.51</v>
      </c>
      <c r="O919" s="13">
        <f>IF(Table2[[#This Row],[Fertilizer(kg)]]="",_xlfn.XLOOKUP(Table2[[#This Row],[crop&amp;state]],'pivot tables'!$O$3:$O$151,'pivot tables'!$P$3:$P$151),Table2[[#This Row],[Fertilizer(kg)]])</f>
        <v>1517000.51</v>
      </c>
      <c r="P919" s="13">
        <v>2834.73</v>
      </c>
      <c r="Q919" s="13">
        <f>IF(Table2[[#This Row],[Pesticide(kg)]]="",_xlfn.XLOOKUP(Table2[[#This Row],[crop&amp;state]],'pivot tables'!$O$3:$O$151,'pivot tables'!$Q$3:$Q$151),Table2[[#This Row],[Pesticide(kg)]])</f>
        <v>2834.73</v>
      </c>
      <c r="R919" s="13">
        <v>0.379</v>
      </c>
      <c r="S919" s="13">
        <f>IF(Table2[[#This Row],[Yield]]="",IFERROR(Table2[[#This Row],[Production(Tones)]]/Table2[[#This Row],[Area(hectare)]],""),Table2[[#This Row],[Yield]])</f>
        <v>0.379</v>
      </c>
      <c r="T919" s="13">
        <v>25.477</v>
      </c>
      <c r="U919" s="13">
        <f>IF(Table2[[#This Row],[Avg_Temperature(°C)]]="",IFERROR((Table2[[#This Row],[Max_Temperature(°C)]]+Table2[[#This Row],[Min_Temperature(°C)]])/2,""),Table2[[#This Row],[Avg_Temperature(°C)]])</f>
        <v>25.477</v>
      </c>
      <c r="V919" s="13">
        <v>36.615000000000002</v>
      </c>
      <c r="W919" s="13">
        <f>IF(Table2[[#This Row],[Max_Temperature(°C)]]="",_xlfn.XLOOKUP(Table2[[#This Row],[State]],'pivot tables'!$T$2:$T$33,'pivot tables'!$V$2:$V$33),Table2[[#This Row],[Max_Temperature(°C)]])</f>
        <v>36.615000000000002</v>
      </c>
      <c r="X919" s="13">
        <v>14.648999999999999</v>
      </c>
      <c r="Y919" s="31">
        <f>IF(Table2[[#This Row],[Min_Temperature(°C)]]="",_xlfn.XLOOKUP(Table2[[#This Row],[State]],'pivot tables'!$T$2:$T$33,'pivot tables'!$W$2:$W$33),Table2[[#This Row],[Min_Temperature(°C)]])</f>
        <v>14.648999999999999</v>
      </c>
    </row>
    <row r="920" spans="1:25" x14ac:dyDescent="0.3">
      <c r="A920" s="5" t="s">
        <v>20</v>
      </c>
      <c r="B920" s="4">
        <v>2013</v>
      </c>
      <c r="C920" s="5" t="s">
        <v>27</v>
      </c>
      <c r="D920" s="5" t="str">
        <f>PROPER(TRIM(Table2[[#This Row],[Season]]))</f>
        <v>Rabi</v>
      </c>
      <c r="E920" s="5" t="str">
        <f>IF(Table2[[#This Row],[Season]]="",_xlfn.XLOOKUP(Table2[[#This Row],[State]],'pivot tables'!$F$3:$F$33,'pivot tables'!$G$3:$G$33),Table2[[#This Row],[Season]])</f>
        <v>Rabi</v>
      </c>
      <c r="F920" s="5" t="s">
        <v>246</v>
      </c>
      <c r="G920" s="16">
        <v>6123044</v>
      </c>
      <c r="H920" s="16">
        <f>IF(Table2[[#This Row],[Area(hectare)]]="",IFERROR(Table2[[#This Row],[Production(Tones)]]/Table2[[#This Row],[Yield blanks]],""),Table2[[#This Row],[Area(hectare)]])</f>
        <v>6123044</v>
      </c>
      <c r="I920" s="16">
        <v>15722722</v>
      </c>
      <c r="J920" s="16">
        <f>IF(Table2[[#This Row],[Production(Tones)]]="",Table2[[#This Row],[Area Blanks]]*Table2[[#This Row],[Yield]],Table2[[#This Row],[Production(Tones)]])</f>
        <v>15722722</v>
      </c>
      <c r="K920" s="13">
        <v>1451.4</v>
      </c>
      <c r="L920" s="13">
        <f>IF(Table2[[#This Row],[Annual_Rainfall(mm)]]="",_xlfn.XLOOKUP(Table2[[#This Row],[State]],'pivot tables'!$J$3:$J$32,'pivot tables'!$K$3:$K$32),Table2[[#This Row],[Annual_Rainfall(mm)]])</f>
        <v>1451.4</v>
      </c>
      <c r="M920" s="13" t="str">
        <f>Table2[[#This Row],[Crop]]&amp;Table2[[#This Row],[State]]</f>
        <v>WheatMadhya Pradesh</v>
      </c>
      <c r="N920" s="13">
        <v>884718627.60000002</v>
      </c>
      <c r="O920" s="13">
        <f>IF(Table2[[#This Row],[Fertilizer(kg)]]="",_xlfn.XLOOKUP(Table2[[#This Row],[crop&amp;state]],'pivot tables'!$O$3:$O$151,'pivot tables'!$P$3:$P$151),Table2[[#This Row],[Fertilizer(kg)]])</f>
        <v>884718627.60000002</v>
      </c>
      <c r="P920" s="13">
        <v>1653221.88</v>
      </c>
      <c r="Q920" s="13">
        <f>IF(Table2[[#This Row],[Pesticide(kg)]]="",_xlfn.XLOOKUP(Table2[[#This Row],[crop&amp;state]],'pivot tables'!$O$3:$O$151,'pivot tables'!$Q$3:$Q$151),Table2[[#This Row],[Pesticide(kg)]])</f>
        <v>1653221.88</v>
      </c>
      <c r="R920" s="13">
        <v>2.5379999999999998</v>
      </c>
      <c r="S920" s="13">
        <f>IF(Table2[[#This Row],[Yield]]="",IFERROR(Table2[[#This Row],[Production(Tones)]]/Table2[[#This Row],[Area(hectare)]],""),Table2[[#This Row],[Yield]])</f>
        <v>2.5379999999999998</v>
      </c>
      <c r="T920" s="13">
        <v>25.477</v>
      </c>
      <c r="U920" s="13">
        <f>IF(Table2[[#This Row],[Avg_Temperature(°C)]]="",IFERROR((Table2[[#This Row],[Max_Temperature(°C)]]+Table2[[#This Row],[Min_Temperature(°C)]])/2,""),Table2[[#This Row],[Avg_Temperature(°C)]])</f>
        <v>25.477</v>
      </c>
      <c r="V920" s="13">
        <v>36.615000000000002</v>
      </c>
      <c r="W920" s="13">
        <f>IF(Table2[[#This Row],[Max_Temperature(°C)]]="",_xlfn.XLOOKUP(Table2[[#This Row],[State]],'pivot tables'!$T$2:$T$33,'pivot tables'!$V$2:$V$33),Table2[[#This Row],[Max_Temperature(°C)]])</f>
        <v>36.615000000000002</v>
      </c>
      <c r="X920" s="13">
        <v>14.648999999999999</v>
      </c>
      <c r="Y920" s="31">
        <f>IF(Table2[[#This Row],[Min_Temperature(°C)]]="",_xlfn.XLOOKUP(Table2[[#This Row],[State]],'pivot tables'!$T$2:$T$33,'pivot tables'!$W$2:$W$33),Table2[[#This Row],[Min_Temperature(°C)]])</f>
        <v>14.648999999999999</v>
      </c>
    </row>
    <row r="921" spans="1:25" x14ac:dyDescent="0.3">
      <c r="A921" s="5" t="s">
        <v>22</v>
      </c>
      <c r="B921" s="4">
        <v>2013</v>
      </c>
      <c r="C921" s="5" t="s">
        <v>49</v>
      </c>
      <c r="D921" s="5" t="str">
        <f>PROPER(TRIM(Table2[[#This Row],[Season]]))</f>
        <v>Kharif</v>
      </c>
      <c r="E921" s="5" t="str">
        <f>IF(Table2[[#This Row],[Season]]="",_xlfn.XLOOKUP(Table2[[#This Row],[State]],'pivot tables'!$F$3:$F$33,'pivot tables'!$G$3:$G$33),Table2[[#This Row],[Season]])</f>
        <v>Kharif</v>
      </c>
      <c r="F921" s="5" t="s">
        <v>248</v>
      </c>
      <c r="G921" s="16">
        <v>124500</v>
      </c>
      <c r="H921" s="16">
        <f>IF(Table2[[#This Row],[Area(hectare)]]="",IFERROR(Table2[[#This Row],[Production(Tones)]]/Table2[[#This Row],[Yield blanks]],""),Table2[[#This Row],[Area(hectare)]])</f>
        <v>124500</v>
      </c>
      <c r="I921" s="16">
        <v>142300</v>
      </c>
      <c r="J921" s="16">
        <f>IF(Table2[[#This Row],[Production(Tones)]]="",Table2[[#This Row],[Area Blanks]]*Table2[[#This Row],[Yield]],Table2[[#This Row],[Production(Tones)]])</f>
        <v>142300</v>
      </c>
      <c r="K921" s="13">
        <v>1409.8</v>
      </c>
      <c r="L921" s="13">
        <f>IF(Table2[[#This Row],[Annual_Rainfall(mm)]]="",_xlfn.XLOOKUP(Table2[[#This Row],[State]],'pivot tables'!$J$3:$J$32,'pivot tables'!$K$3:$K$32),Table2[[#This Row],[Annual_Rainfall(mm)]])</f>
        <v>1409.8</v>
      </c>
      <c r="M921" s="13" t="str">
        <f>Table2[[#This Row],[Crop]]&amp;Table2[[#This Row],[State]]</f>
        <v>RagiMaharashtra</v>
      </c>
      <c r="N921" s="13">
        <v>17989005</v>
      </c>
      <c r="O921" s="13">
        <f>IF(Table2[[#This Row],[Fertilizer(kg)]]="",_xlfn.XLOOKUP(Table2[[#This Row],[crop&amp;state]],'pivot tables'!$O$3:$O$151,'pivot tables'!$P$3:$P$151),Table2[[#This Row],[Fertilizer(kg)]])</f>
        <v>17989005</v>
      </c>
      <c r="P921" s="13">
        <v>33615</v>
      </c>
      <c r="Q921" s="13">
        <f>IF(Table2[[#This Row],[Pesticide(kg)]]="",_xlfn.XLOOKUP(Table2[[#This Row],[crop&amp;state]],'pivot tables'!$O$3:$O$151,'pivot tables'!$Q$3:$Q$151),Table2[[#This Row],[Pesticide(kg)]])</f>
        <v>33615</v>
      </c>
      <c r="R921" s="13">
        <v>1.244</v>
      </c>
      <c r="S921" s="13">
        <f>IF(Table2[[#This Row],[Yield]]="",IFERROR(Table2[[#This Row],[Production(Tones)]]/Table2[[#This Row],[Area(hectare)]],""),Table2[[#This Row],[Yield]])</f>
        <v>1.244</v>
      </c>
      <c r="T921" s="13">
        <v>25.28</v>
      </c>
      <c r="U921" s="13">
        <f>IF(Table2[[#This Row],[Avg_Temperature(°C)]]="",IFERROR((Table2[[#This Row],[Max_Temperature(°C)]]+Table2[[#This Row],[Min_Temperature(°C)]])/2,""),Table2[[#This Row],[Avg_Temperature(°C)]])</f>
        <v>25.28</v>
      </c>
      <c r="V921" s="13">
        <v>35.399000000000001</v>
      </c>
      <c r="W921" s="13">
        <f>IF(Table2[[#This Row],[Max_Temperature(°C)]]="",_xlfn.XLOOKUP(Table2[[#This Row],[State]],'pivot tables'!$T$2:$T$33,'pivot tables'!$V$2:$V$33),Table2[[#This Row],[Max_Temperature(°C)]])</f>
        <v>35.399000000000001</v>
      </c>
      <c r="X921" s="13" t="s">
        <v>151</v>
      </c>
      <c r="Y921" s="31" t="str">
        <f>IF(Table2[[#This Row],[Min_Temperature(°C)]]="",_xlfn.XLOOKUP(Table2[[#This Row],[State]],'pivot tables'!$T$2:$T$33,'pivot tables'!$W$2:$W$33),Table2[[#This Row],[Min_Temperature(°C)]])</f>
        <v>15.61</v>
      </c>
    </row>
    <row r="922" spans="1:25" x14ac:dyDescent="0.3">
      <c r="A922" s="5" t="s">
        <v>13</v>
      </c>
      <c r="B922" s="4">
        <v>2013</v>
      </c>
      <c r="C922" s="5" t="s">
        <v>49</v>
      </c>
      <c r="D922" s="5" t="str">
        <f>PROPER(TRIM(Table2[[#This Row],[Season]]))</f>
        <v>Kharif</v>
      </c>
      <c r="E922" s="5" t="str">
        <f>IF(Table2[[#This Row],[Season]]="",_xlfn.XLOOKUP(Table2[[#This Row],[State]],'pivot tables'!$F$3:$F$33,'pivot tables'!$G$3:$G$33),Table2[[#This Row],[Season]])</f>
        <v>Kharif</v>
      </c>
      <c r="F922" s="5" t="s">
        <v>248</v>
      </c>
      <c r="G922" s="16">
        <v>1567500</v>
      </c>
      <c r="H922" s="16">
        <f>IF(Table2[[#This Row],[Area(hectare)]]="",IFERROR(Table2[[#This Row],[Production(Tones)]]/Table2[[#This Row],[Yield blanks]],""),Table2[[#This Row],[Area(hectare)]])</f>
        <v>1567500</v>
      </c>
      <c r="I922" s="16">
        <v>3016600</v>
      </c>
      <c r="J922" s="16">
        <f>IF(Table2[[#This Row],[Production(Tones)]]="",Table2[[#This Row],[Area Blanks]]*Table2[[#This Row],[Yield]],Table2[[#This Row],[Production(Tones)]])</f>
        <v>3016600</v>
      </c>
      <c r="K922" s="13">
        <v>1409.8</v>
      </c>
      <c r="L922" s="13">
        <f>IF(Table2[[#This Row],[Annual_Rainfall(mm)]]="",_xlfn.XLOOKUP(Table2[[#This Row],[State]],'pivot tables'!$J$3:$J$32,'pivot tables'!$K$3:$K$32),Table2[[#This Row],[Annual_Rainfall(mm)]])</f>
        <v>1409.8</v>
      </c>
      <c r="M922" s="13" t="str">
        <f>Table2[[#This Row],[Crop]]&amp;Table2[[#This Row],[State]]</f>
        <v>RiceMaharashtra</v>
      </c>
      <c r="N922" s="13">
        <v>226488075</v>
      </c>
      <c r="O922" s="13">
        <f>IF(Table2[[#This Row],[Fertilizer(kg)]]="",_xlfn.XLOOKUP(Table2[[#This Row],[crop&amp;state]],'pivot tables'!$O$3:$O$151,'pivot tables'!$P$3:$P$151),Table2[[#This Row],[Fertilizer(kg)]])</f>
        <v>226488075</v>
      </c>
      <c r="P922" s="13">
        <v>423225</v>
      </c>
      <c r="Q922" s="13">
        <f>IF(Table2[[#This Row],[Pesticide(kg)]]="",_xlfn.XLOOKUP(Table2[[#This Row],[crop&amp;state]],'pivot tables'!$O$3:$O$151,'pivot tables'!$Q$3:$Q$151),Table2[[#This Row],[Pesticide(kg)]])</f>
        <v>423225</v>
      </c>
      <c r="R922" s="13"/>
      <c r="S922" s="13">
        <f>IF(Table2[[#This Row],[Yield]]="",IFERROR(Table2[[#This Row],[Production(Tones)]]/Table2[[#This Row],[Area(hectare)]],""),Table2[[#This Row],[Yield]])</f>
        <v>1.9244657097288675</v>
      </c>
      <c r="T922" s="13">
        <v>25.28</v>
      </c>
      <c r="U922" s="13">
        <f>IF(Table2[[#This Row],[Avg_Temperature(°C)]]="",IFERROR((Table2[[#This Row],[Max_Temperature(°C)]]+Table2[[#This Row],[Min_Temperature(°C)]])/2,""),Table2[[#This Row],[Avg_Temperature(°C)]])</f>
        <v>25.28</v>
      </c>
      <c r="V922" s="13">
        <v>35.399000000000001</v>
      </c>
      <c r="W922" s="13">
        <f>IF(Table2[[#This Row],[Max_Temperature(°C)]]="",_xlfn.XLOOKUP(Table2[[#This Row],[State]],'pivot tables'!$T$2:$T$33,'pivot tables'!$V$2:$V$33),Table2[[#This Row],[Max_Temperature(°C)]])</f>
        <v>35.399000000000001</v>
      </c>
      <c r="X922" s="13">
        <v>15.612</v>
      </c>
      <c r="Y922" s="31">
        <f>IF(Table2[[#This Row],[Min_Temperature(°C)]]="",_xlfn.XLOOKUP(Table2[[#This Row],[State]],'pivot tables'!$T$2:$T$33,'pivot tables'!$W$2:$W$33),Table2[[#This Row],[Min_Temperature(°C)]])</f>
        <v>15.612</v>
      </c>
    </row>
    <row r="923" spans="1:25" x14ac:dyDescent="0.3">
      <c r="A923" s="5" t="s">
        <v>13</v>
      </c>
      <c r="B923" s="4">
        <v>2013</v>
      </c>
      <c r="C923" s="5" t="s">
        <v>120</v>
      </c>
      <c r="D923" s="5" t="str">
        <f>PROPER(TRIM(Table2[[#This Row],[Season]]))</f>
        <v>Summer</v>
      </c>
      <c r="E923" s="5" t="str">
        <f>IF(Table2[[#This Row],[Season]]="",_xlfn.XLOOKUP(Table2[[#This Row],[State]],'pivot tables'!$F$3:$F$33,'pivot tables'!$G$3:$G$33),Table2[[#This Row],[Season]])</f>
        <v>Summer</v>
      </c>
      <c r="F923" s="5" t="s">
        <v>248</v>
      </c>
      <c r="G923" s="16">
        <v>37400</v>
      </c>
      <c r="H923" s="16">
        <f>IF(Table2[[#This Row],[Area(hectare)]]="",IFERROR(Table2[[#This Row],[Production(Tones)]]/Table2[[#This Row],[Yield blanks]],""),Table2[[#This Row],[Area(hectare)]])</f>
        <v>37400</v>
      </c>
      <c r="I923" s="16">
        <v>91690</v>
      </c>
      <c r="J923" s="16">
        <f>IF(Table2[[#This Row],[Production(Tones)]]="",Table2[[#This Row],[Area Blanks]]*Table2[[#This Row],[Yield]],Table2[[#This Row],[Production(Tones)]])</f>
        <v>91690</v>
      </c>
      <c r="K923" s="13">
        <v>14098</v>
      </c>
      <c r="L923" s="13">
        <f>IF(Table2[[#This Row],[Annual_Rainfall(mm)]]="",_xlfn.XLOOKUP(Table2[[#This Row],[State]],'pivot tables'!$J$3:$J$32,'pivot tables'!$K$3:$K$32),Table2[[#This Row],[Annual_Rainfall(mm)]])</f>
        <v>14098</v>
      </c>
      <c r="M923" s="13" t="str">
        <f>Table2[[#This Row],[Crop]]&amp;Table2[[#This Row],[State]]</f>
        <v>RiceMaharashtra</v>
      </c>
      <c r="N923" s="13"/>
      <c r="O923" s="13">
        <f>IF(Table2[[#This Row],[Fertilizer(kg)]]="",_xlfn.XLOOKUP(Table2[[#This Row],[crop&amp;state]],'pivot tables'!$O$3:$O$151,'pivot tables'!$P$3:$P$151),Table2[[#This Row],[Fertilizer(kg)]])</f>
        <v>121516551.25999999</v>
      </c>
      <c r="P923" s="13"/>
      <c r="Q923" s="13">
        <f>IF(Table2[[#This Row],[Pesticide(kg)]]="",_xlfn.XLOOKUP(Table2[[#This Row],[crop&amp;state]],'pivot tables'!$O$3:$O$151,'pivot tables'!$Q$3:$Q$151),Table2[[#This Row],[Pesticide(kg)]])</f>
        <v>261251.46684210523</v>
      </c>
      <c r="R923" s="13">
        <v>2.423</v>
      </c>
      <c r="S923" s="13">
        <f>IF(Table2[[#This Row],[Yield]]="",IFERROR(Table2[[#This Row],[Production(Tones)]]/Table2[[#This Row],[Area(hectare)]],""),Table2[[#This Row],[Yield]])</f>
        <v>2.423</v>
      </c>
      <c r="T923" s="13">
        <v>25.28</v>
      </c>
      <c r="U923" s="13">
        <f>IF(Table2[[#This Row],[Avg_Temperature(°C)]]="",IFERROR((Table2[[#This Row],[Max_Temperature(°C)]]+Table2[[#This Row],[Min_Temperature(°C)]])/2,""),Table2[[#This Row],[Avg_Temperature(°C)]])</f>
        <v>25.28</v>
      </c>
      <c r="V923" s="13">
        <v>35.399000000000001</v>
      </c>
      <c r="W923" s="13">
        <f>IF(Table2[[#This Row],[Max_Temperature(°C)]]="",_xlfn.XLOOKUP(Table2[[#This Row],[State]],'pivot tables'!$T$2:$T$33,'pivot tables'!$V$2:$V$33),Table2[[#This Row],[Max_Temperature(°C)]])</f>
        <v>35.399000000000001</v>
      </c>
      <c r="X923" s="13">
        <v>15.612</v>
      </c>
      <c r="Y923" s="31">
        <f>IF(Table2[[#This Row],[Min_Temperature(°C)]]="",_xlfn.XLOOKUP(Table2[[#This Row],[State]],'pivot tables'!$T$2:$T$33,'pivot tables'!$W$2:$W$33),Table2[[#This Row],[Min_Temperature(°C)]])</f>
        <v>15.612</v>
      </c>
    </row>
    <row r="924" spans="1:25" x14ac:dyDescent="0.3">
      <c r="A924" s="5" t="s">
        <v>18</v>
      </c>
      <c r="B924" s="4">
        <v>2013</v>
      </c>
      <c r="C924" s="5" t="s">
        <v>706</v>
      </c>
      <c r="D924" s="5" t="str">
        <f>PROPER(TRIM(Table2[[#This Row],[Season]]))</f>
        <v/>
      </c>
      <c r="E924" s="5" t="str">
        <f>IF(Table2[[#This Row],[Season]]="",_xlfn.XLOOKUP(Table2[[#This Row],[State]],'pivot tables'!$F$3:$F$33,'pivot tables'!$G$3:$G$33),Table2[[#This Row],[Season]])</f>
        <v>Kharif</v>
      </c>
      <c r="F924" s="5" t="s">
        <v>248</v>
      </c>
      <c r="G924" s="16">
        <v>937100</v>
      </c>
      <c r="H924" s="16">
        <f>IF(Table2[[#This Row],[Area(hectare)]]="",IFERROR(Table2[[#This Row],[Production(Tones)]]/Table2[[#This Row],[Yield blanks]],""),Table2[[#This Row],[Area(hectare)]])</f>
        <v>937100</v>
      </c>
      <c r="I924" s="16">
        <v>83954000</v>
      </c>
      <c r="J924" s="16">
        <f>IF(Table2[[#This Row],[Production(Tones)]]="",Table2[[#This Row],[Area Blanks]]*Table2[[#This Row],[Yield]],Table2[[#This Row],[Production(Tones)]])</f>
        <v>83954000</v>
      </c>
      <c r="K924" s="13">
        <v>1409.8</v>
      </c>
      <c r="L924" s="13">
        <f>IF(Table2[[#This Row],[Annual_Rainfall(mm)]]="",_xlfn.XLOOKUP(Table2[[#This Row],[State]],'pivot tables'!$J$3:$J$32,'pivot tables'!$K$3:$K$32),Table2[[#This Row],[Annual_Rainfall(mm)]])</f>
        <v>1409.8</v>
      </c>
      <c r="M924" s="13" t="str">
        <f>Table2[[#This Row],[Crop]]&amp;Table2[[#This Row],[State]]</f>
        <v>SugarcaneMaharashtra</v>
      </c>
      <c r="N924" s="13">
        <v>135401579</v>
      </c>
      <c r="O924" s="13">
        <f>IF(Table2[[#This Row],[Fertilizer(kg)]]="",_xlfn.XLOOKUP(Table2[[#This Row],[crop&amp;state]],'pivot tables'!$O$3:$O$151,'pivot tables'!$P$3:$P$151),Table2[[#This Row],[Fertilizer(kg)]])</f>
        <v>135401579</v>
      </c>
      <c r="P924" s="13">
        <v>253017</v>
      </c>
      <c r="Q924" s="13">
        <f>IF(Table2[[#This Row],[Pesticide(kg)]]="",_xlfn.XLOOKUP(Table2[[#This Row],[crop&amp;state]],'pivot tables'!$O$3:$O$151,'pivot tables'!$Q$3:$Q$151),Table2[[#This Row],[Pesticide(kg)]])</f>
        <v>253017</v>
      </c>
      <c r="R924" s="13">
        <v>79.051000000000002</v>
      </c>
      <c r="S924" s="13">
        <f>IF(Table2[[#This Row],[Yield]]="",IFERROR(Table2[[#This Row],[Production(Tones)]]/Table2[[#This Row],[Area(hectare)]],""),Table2[[#This Row],[Yield]])</f>
        <v>79.051000000000002</v>
      </c>
      <c r="T924" s="13">
        <v>25.28</v>
      </c>
      <c r="U924" s="13">
        <f>IF(Table2[[#This Row],[Avg_Temperature(°C)]]="",IFERROR((Table2[[#This Row],[Max_Temperature(°C)]]+Table2[[#This Row],[Min_Temperature(°C)]])/2,""),Table2[[#This Row],[Avg_Temperature(°C)]])</f>
        <v>25.28</v>
      </c>
      <c r="V924" s="13">
        <v>35.399000000000001</v>
      </c>
      <c r="W924" s="13">
        <f>IF(Table2[[#This Row],[Max_Temperature(°C)]]="",_xlfn.XLOOKUP(Table2[[#This Row],[State]],'pivot tables'!$T$2:$T$33,'pivot tables'!$V$2:$V$33),Table2[[#This Row],[Max_Temperature(°C)]])</f>
        <v>35.399000000000001</v>
      </c>
      <c r="X924" s="13">
        <v>15.612</v>
      </c>
      <c r="Y924" s="31">
        <f>IF(Table2[[#This Row],[Min_Temperature(°C)]]="",_xlfn.XLOOKUP(Table2[[#This Row],[State]],'pivot tables'!$T$2:$T$33,'pivot tables'!$W$2:$W$33),Table2[[#This Row],[Min_Temperature(°C)]])</f>
        <v>15.612</v>
      </c>
    </row>
    <row r="925" spans="1:25" x14ac:dyDescent="0.3">
      <c r="A925" s="5" t="s">
        <v>31</v>
      </c>
      <c r="B925" s="4">
        <v>2013</v>
      </c>
      <c r="C925" s="5" t="s">
        <v>49</v>
      </c>
      <c r="D925" s="5" t="str">
        <f>PROPER(TRIM(Table2[[#This Row],[Season]]))</f>
        <v>Kharif</v>
      </c>
      <c r="E925" s="5" t="str">
        <f>IF(Table2[[#This Row],[Season]]="",_xlfn.XLOOKUP(Table2[[#This Row],[State]],'pivot tables'!$F$3:$F$33,'pivot tables'!$G$3:$G$33),Table2[[#This Row],[Season]])</f>
        <v>Kharif</v>
      </c>
      <c r="F925" s="5" t="s">
        <v>248</v>
      </c>
      <c r="G925" s="16">
        <v>33600</v>
      </c>
      <c r="H925" s="16">
        <f>IF(Table2[[#This Row],[Area(hectare)]]="",IFERROR(Table2[[#This Row],[Production(Tones)]]/Table2[[#This Row],[Yield blanks]],""),Table2[[#This Row],[Area(hectare)]])</f>
        <v>33600</v>
      </c>
      <c r="I925" s="16">
        <v>20600</v>
      </c>
      <c r="J925" s="16">
        <f>IF(Table2[[#This Row],[Production(Tones)]]="",Table2[[#This Row],[Area Blanks]]*Table2[[#This Row],[Yield]],Table2[[#This Row],[Production(Tones)]])</f>
        <v>20600</v>
      </c>
      <c r="K925" s="13">
        <v>1409.8</v>
      </c>
      <c r="L925" s="13">
        <f>IF(Table2[[#This Row],[Annual_Rainfall(mm)]]="",_xlfn.XLOOKUP(Table2[[#This Row],[State]],'pivot tables'!$J$3:$J$32,'pivot tables'!$K$3:$K$32),Table2[[#This Row],[Annual_Rainfall(mm)]])</f>
        <v>1409.8</v>
      </c>
      <c r="M925" s="13" t="str">
        <f>Table2[[#This Row],[Crop]]&amp;Table2[[#This Row],[State]]</f>
        <v>SunflowerMaharashtra</v>
      </c>
      <c r="N925" s="13">
        <v>4854864</v>
      </c>
      <c r="O925" s="13">
        <f>IF(Table2[[#This Row],[Fertilizer(kg)]]="",_xlfn.XLOOKUP(Table2[[#This Row],[crop&amp;state]],'pivot tables'!$O$3:$O$151,'pivot tables'!$P$3:$P$151),Table2[[#This Row],[Fertilizer(kg)]])</f>
        <v>4854864</v>
      </c>
      <c r="P925" s="13">
        <v>9072</v>
      </c>
      <c r="Q925" s="13">
        <f>IF(Table2[[#This Row],[Pesticide(kg)]]="",_xlfn.XLOOKUP(Table2[[#This Row],[crop&amp;state]],'pivot tables'!$O$3:$O$151,'pivot tables'!$Q$3:$Q$151),Table2[[#This Row],[Pesticide(kg)]])</f>
        <v>9072</v>
      </c>
      <c r="R925" s="13"/>
      <c r="S925" s="13">
        <f>IF(Table2[[#This Row],[Yield]]="",IFERROR(Table2[[#This Row],[Production(Tones)]]/Table2[[#This Row],[Area(hectare)]],""),Table2[[#This Row],[Yield]])</f>
        <v>0.61309523809523814</v>
      </c>
      <c r="T925" s="13">
        <v>25.28</v>
      </c>
      <c r="U925" s="13">
        <f>IF(Table2[[#This Row],[Avg_Temperature(°C)]]="",IFERROR((Table2[[#This Row],[Max_Temperature(°C)]]+Table2[[#This Row],[Min_Temperature(°C)]])/2,""),Table2[[#This Row],[Avg_Temperature(°C)]])</f>
        <v>25.28</v>
      </c>
      <c r="V925" s="13">
        <v>35.399000000000001</v>
      </c>
      <c r="W925" s="13">
        <f>IF(Table2[[#This Row],[Max_Temperature(°C)]]="",_xlfn.XLOOKUP(Table2[[#This Row],[State]],'pivot tables'!$T$2:$T$33,'pivot tables'!$V$2:$V$33),Table2[[#This Row],[Max_Temperature(°C)]])</f>
        <v>35.399000000000001</v>
      </c>
      <c r="X925" s="13" t="s">
        <v>151</v>
      </c>
      <c r="Y925" s="31" t="str">
        <f>IF(Table2[[#This Row],[Min_Temperature(°C)]]="",_xlfn.XLOOKUP(Table2[[#This Row],[State]],'pivot tables'!$T$2:$T$33,'pivot tables'!$W$2:$W$33),Table2[[#This Row],[Min_Temperature(°C)]])</f>
        <v>15.61</v>
      </c>
    </row>
    <row r="926" spans="1:25" x14ac:dyDescent="0.3">
      <c r="A926" s="5" t="s">
        <v>31</v>
      </c>
      <c r="B926" s="4">
        <v>2013</v>
      </c>
      <c r="C926" s="5" t="s">
        <v>706</v>
      </c>
      <c r="D926" s="5" t="str">
        <f>PROPER(TRIM(Table2[[#This Row],[Season]]))</f>
        <v/>
      </c>
      <c r="E926" s="5" t="str">
        <f>IF(Table2[[#This Row],[Season]]="",_xlfn.XLOOKUP(Table2[[#This Row],[State]],'pivot tables'!$F$3:$F$33,'pivot tables'!$G$3:$G$33),Table2[[#This Row],[Season]])</f>
        <v>Kharif</v>
      </c>
      <c r="F926" s="5" t="s">
        <v>248</v>
      </c>
      <c r="G926" s="16">
        <v>56000</v>
      </c>
      <c r="H926" s="16">
        <f>IF(Table2[[#This Row],[Area(hectare)]]="",IFERROR(Table2[[#This Row],[Production(Tones)]]/Table2[[#This Row],[Yield blanks]],""),Table2[[#This Row],[Area(hectare)]])</f>
        <v>56000</v>
      </c>
      <c r="I926" s="16">
        <v>33250</v>
      </c>
      <c r="J926" s="16">
        <f>IF(Table2[[#This Row],[Production(Tones)]]="",Table2[[#This Row],[Area Blanks]]*Table2[[#This Row],[Yield]],Table2[[#This Row],[Production(Tones)]])</f>
        <v>33250</v>
      </c>
      <c r="K926" s="13">
        <v>1409.8</v>
      </c>
      <c r="L926" s="13">
        <f>IF(Table2[[#This Row],[Annual_Rainfall(mm)]]="",_xlfn.XLOOKUP(Table2[[#This Row],[State]],'pivot tables'!$J$3:$J$32,'pivot tables'!$K$3:$K$32),Table2[[#This Row],[Annual_Rainfall(mm)]])</f>
        <v>1409.8</v>
      </c>
      <c r="M926" s="13" t="str">
        <f>Table2[[#This Row],[Crop]]&amp;Table2[[#This Row],[State]]</f>
        <v>SunflowerMaharashtra</v>
      </c>
      <c r="N926" s="13">
        <v>8091440</v>
      </c>
      <c r="O926" s="13">
        <f>IF(Table2[[#This Row],[Fertilizer(kg)]]="",_xlfn.XLOOKUP(Table2[[#This Row],[crop&amp;state]],'pivot tables'!$O$3:$O$151,'pivot tables'!$P$3:$P$151),Table2[[#This Row],[Fertilizer(kg)]])</f>
        <v>8091440</v>
      </c>
      <c r="P926" s="13">
        <v>15120</v>
      </c>
      <c r="Q926" s="13">
        <f>IF(Table2[[#This Row],[Pesticide(kg)]]="",_xlfn.XLOOKUP(Table2[[#This Row],[crop&amp;state]],'pivot tables'!$O$3:$O$151,'pivot tables'!$Q$3:$Q$151),Table2[[#This Row],[Pesticide(kg)]])</f>
        <v>15120</v>
      </c>
      <c r="R926" s="13">
        <v>0.38700000000000001</v>
      </c>
      <c r="S926" s="13">
        <f>IF(Table2[[#This Row],[Yield]]="",IFERROR(Table2[[#This Row],[Production(Tones)]]/Table2[[#This Row],[Area(hectare)]],""),Table2[[#This Row],[Yield]])</f>
        <v>0.38700000000000001</v>
      </c>
      <c r="T926" s="13">
        <v>25.28</v>
      </c>
      <c r="U926" s="13">
        <f>IF(Table2[[#This Row],[Avg_Temperature(°C)]]="",IFERROR((Table2[[#This Row],[Max_Temperature(°C)]]+Table2[[#This Row],[Min_Temperature(°C)]])/2,""),Table2[[#This Row],[Avg_Temperature(°C)]])</f>
        <v>25.28</v>
      </c>
      <c r="V926" s="13">
        <v>35.399000000000001</v>
      </c>
      <c r="W926" s="13">
        <f>IF(Table2[[#This Row],[Max_Temperature(°C)]]="",_xlfn.XLOOKUP(Table2[[#This Row],[State]],'pivot tables'!$T$2:$T$33,'pivot tables'!$V$2:$V$33),Table2[[#This Row],[Max_Temperature(°C)]])</f>
        <v>35.399000000000001</v>
      </c>
      <c r="X926" s="13">
        <v>15.612</v>
      </c>
      <c r="Y926" s="31">
        <f>IF(Table2[[#This Row],[Min_Temperature(°C)]]="",_xlfn.XLOOKUP(Table2[[#This Row],[State]],'pivot tables'!$T$2:$T$33,'pivot tables'!$W$2:$W$33),Table2[[#This Row],[Min_Temperature(°C)]])</f>
        <v>15.612</v>
      </c>
    </row>
    <row r="927" spans="1:25" x14ac:dyDescent="0.3">
      <c r="A927" s="5" t="s">
        <v>31</v>
      </c>
      <c r="B927" s="4">
        <v>2013</v>
      </c>
      <c r="C927" s="5" t="s">
        <v>120</v>
      </c>
      <c r="D927" s="5" t="str">
        <f>PROPER(TRIM(Table2[[#This Row],[Season]]))</f>
        <v>Summer</v>
      </c>
      <c r="E927" s="5" t="str">
        <f>IF(Table2[[#This Row],[Season]]="",_xlfn.XLOOKUP(Table2[[#This Row],[State]],'pivot tables'!$F$3:$F$33,'pivot tables'!$G$3:$G$33),Table2[[#This Row],[Season]])</f>
        <v>Summer</v>
      </c>
      <c r="F927" s="5" t="s">
        <v>248</v>
      </c>
      <c r="G927" s="16"/>
      <c r="H927" s="16">
        <f>IF(Table2[[#This Row],[Area(hectare)]]="",IFERROR(Table2[[#This Row],[Production(Tones)]]/Table2[[#This Row],[Yield blanks]],""),Table2[[#This Row],[Area(hectare)]])</f>
        <v>4185.5203619909498</v>
      </c>
      <c r="I927" s="16">
        <v>3700</v>
      </c>
      <c r="J927" s="16">
        <f>IF(Table2[[#This Row],[Production(Tones)]]="",Table2[[#This Row],[Area Blanks]]*Table2[[#This Row],[Yield]],Table2[[#This Row],[Production(Tones)]])</f>
        <v>3700</v>
      </c>
      <c r="K927" s="13">
        <v>1409.8</v>
      </c>
      <c r="L927" s="13">
        <f>IF(Table2[[#This Row],[Annual_Rainfall(mm)]]="",_xlfn.XLOOKUP(Table2[[#This Row],[State]],'pivot tables'!$J$3:$J$32,'pivot tables'!$K$3:$K$32),Table2[[#This Row],[Annual_Rainfall(mm)]])</f>
        <v>1409.8</v>
      </c>
      <c r="M927" s="13" t="str">
        <f>Table2[[#This Row],[Crop]]&amp;Table2[[#This Row],[State]]</f>
        <v>SunflowerMaharashtra</v>
      </c>
      <c r="N927" s="13">
        <v>606858</v>
      </c>
      <c r="O927" s="13">
        <f>IF(Table2[[#This Row],[Fertilizer(kg)]]="",_xlfn.XLOOKUP(Table2[[#This Row],[crop&amp;state]],'pivot tables'!$O$3:$O$151,'pivot tables'!$P$3:$P$151),Table2[[#This Row],[Fertilizer(kg)]])</f>
        <v>606858</v>
      </c>
      <c r="P927" s="13">
        <v>1134</v>
      </c>
      <c r="Q927" s="13">
        <f>IF(Table2[[#This Row],[Pesticide(kg)]]="",_xlfn.XLOOKUP(Table2[[#This Row],[crop&amp;state]],'pivot tables'!$O$3:$O$151,'pivot tables'!$Q$3:$Q$151),Table2[[#This Row],[Pesticide(kg)]])</f>
        <v>1134</v>
      </c>
      <c r="R927" s="13">
        <v>0.88400000000000001</v>
      </c>
      <c r="S927" s="13">
        <f>IF(Table2[[#This Row],[Yield]]="",IFERROR(Table2[[#This Row],[Production(Tones)]]/Table2[[#This Row],[Area(hectare)]],""),Table2[[#This Row],[Yield]])</f>
        <v>0.88400000000000001</v>
      </c>
      <c r="T927" s="13">
        <v>25.28</v>
      </c>
      <c r="U927" s="13">
        <f>IF(Table2[[#This Row],[Avg_Temperature(°C)]]="",IFERROR((Table2[[#This Row],[Max_Temperature(°C)]]+Table2[[#This Row],[Min_Temperature(°C)]])/2,""),Table2[[#This Row],[Avg_Temperature(°C)]])</f>
        <v>25.28</v>
      </c>
      <c r="V927" s="13">
        <v>35.399000000000001</v>
      </c>
      <c r="W927" s="13">
        <f>IF(Table2[[#This Row],[Max_Temperature(°C)]]="",_xlfn.XLOOKUP(Table2[[#This Row],[State]],'pivot tables'!$T$2:$T$33,'pivot tables'!$V$2:$V$33),Table2[[#This Row],[Max_Temperature(°C)]])</f>
        <v>35.399000000000001</v>
      </c>
      <c r="X927" s="13">
        <v>15.612</v>
      </c>
      <c r="Y927" s="31">
        <f>IF(Table2[[#This Row],[Min_Temperature(°C)]]="",_xlfn.XLOOKUP(Table2[[#This Row],[State]],'pivot tables'!$T$2:$T$33,'pivot tables'!$W$2:$W$33),Table2[[#This Row],[Min_Temperature(°C)]])</f>
        <v>15.612</v>
      </c>
    </row>
    <row r="928" spans="1:25" x14ac:dyDescent="0.3">
      <c r="A928" s="5" t="s">
        <v>32</v>
      </c>
      <c r="B928" s="4">
        <v>2013</v>
      </c>
      <c r="C928" s="5" t="s">
        <v>49</v>
      </c>
      <c r="D928" s="5" t="str">
        <f>PROPER(TRIM(Table2[[#This Row],[Season]]))</f>
        <v>Kharif</v>
      </c>
      <c r="E928" s="5" t="str">
        <f>IF(Table2[[#This Row],[Season]]="",_xlfn.XLOOKUP(Table2[[#This Row],[State]],'pivot tables'!$F$3:$F$33,'pivot tables'!$G$3:$G$33),Table2[[#This Row],[Season]])</f>
        <v>Kharif</v>
      </c>
      <c r="F928" s="5" t="s">
        <v>248</v>
      </c>
      <c r="G928" s="16">
        <v>334400</v>
      </c>
      <c r="H928" s="16">
        <f>IF(Table2[[#This Row],[Area(hectare)]]="",IFERROR(Table2[[#This Row],[Production(Tones)]]/Table2[[#This Row],[Yield blanks]],""),Table2[[#This Row],[Area(hectare)]])</f>
        <v>334400</v>
      </c>
      <c r="I928" s="16">
        <v>206440</v>
      </c>
      <c r="J928" s="16">
        <f>IF(Table2[[#This Row],[Production(Tones)]]="",Table2[[#This Row],[Area Blanks]]*Table2[[#This Row],[Yield]],Table2[[#This Row],[Production(Tones)]])</f>
        <v>206440</v>
      </c>
      <c r="K928" s="13">
        <v>1409.8</v>
      </c>
      <c r="L928" s="13">
        <f>IF(Table2[[#This Row],[Annual_Rainfall(mm)]]="",_xlfn.XLOOKUP(Table2[[#This Row],[State]],'pivot tables'!$J$3:$J$32,'pivot tables'!$K$3:$K$32),Table2[[#This Row],[Annual_Rainfall(mm)]])</f>
        <v>1409.8</v>
      </c>
      <c r="M928" s="13" t="str">
        <f>Table2[[#This Row],[Crop]]&amp;Table2[[#This Row],[State]]</f>
        <v>UradMaharashtra</v>
      </c>
      <c r="N928" s="13">
        <v>48317456</v>
      </c>
      <c r="O928" s="13">
        <f>IF(Table2[[#This Row],[Fertilizer(kg)]]="",_xlfn.XLOOKUP(Table2[[#This Row],[crop&amp;state]],'pivot tables'!$O$3:$O$151,'pivot tables'!$P$3:$P$151),Table2[[#This Row],[Fertilizer(kg)]])</f>
        <v>48317456</v>
      </c>
      <c r="P928" s="13">
        <v>90288</v>
      </c>
      <c r="Q928" s="13">
        <f>IF(Table2[[#This Row],[Pesticide(kg)]]="",_xlfn.XLOOKUP(Table2[[#This Row],[crop&amp;state]],'pivot tables'!$O$3:$O$151,'pivot tables'!$Q$3:$Q$151),Table2[[#This Row],[Pesticide(kg)]])</f>
        <v>90288</v>
      </c>
      <c r="R928" s="13">
        <v>0.55500000000000005</v>
      </c>
      <c r="S928" s="13">
        <f>IF(Table2[[#This Row],[Yield]]="",IFERROR(Table2[[#This Row],[Production(Tones)]]/Table2[[#This Row],[Area(hectare)]],""),Table2[[#This Row],[Yield]])</f>
        <v>0.55500000000000005</v>
      </c>
      <c r="T928" s="13"/>
      <c r="U928" s="13">
        <f>IF(Table2[[#This Row],[Avg_Temperature(°C)]]="",IFERROR((Table2[[#This Row],[Max_Temperature(°C)]]+Table2[[#This Row],[Min_Temperature(°C)]])/2,""),Table2[[#This Row],[Avg_Temperature(°C)]])</f>
        <v>25.505500000000001</v>
      </c>
      <c r="V928" s="13">
        <v>35.399000000000001</v>
      </c>
      <c r="W928" s="13">
        <f>IF(Table2[[#This Row],[Max_Temperature(°C)]]="",_xlfn.XLOOKUP(Table2[[#This Row],[State]],'pivot tables'!$T$2:$T$33,'pivot tables'!$V$2:$V$33),Table2[[#This Row],[Max_Temperature(°C)]])</f>
        <v>35.399000000000001</v>
      </c>
      <c r="X928" s="13">
        <v>15.612</v>
      </c>
      <c r="Y928" s="31">
        <f>IF(Table2[[#This Row],[Min_Temperature(°C)]]="",_xlfn.XLOOKUP(Table2[[#This Row],[State]],'pivot tables'!$T$2:$T$33,'pivot tables'!$W$2:$W$33),Table2[[#This Row],[Min_Temperature(°C)]])</f>
        <v>15.612</v>
      </c>
    </row>
    <row r="929" spans="1:25" x14ac:dyDescent="0.3">
      <c r="A929" s="5" t="s">
        <v>20</v>
      </c>
      <c r="B929" s="4">
        <v>2013</v>
      </c>
      <c r="C929" s="5" t="s">
        <v>27</v>
      </c>
      <c r="D929" s="5" t="str">
        <f>PROPER(TRIM(Table2[[#This Row],[Season]]))</f>
        <v>Rabi</v>
      </c>
      <c r="E929" s="5" t="str">
        <f>IF(Table2[[#This Row],[Season]]="",_xlfn.XLOOKUP(Table2[[#This Row],[State]],'pivot tables'!$F$3:$F$33,'pivot tables'!$G$3:$G$33),Table2[[#This Row],[Season]])</f>
        <v>Rabi</v>
      </c>
      <c r="F929" s="5" t="s">
        <v>248</v>
      </c>
      <c r="G929" s="16">
        <v>1028200</v>
      </c>
      <c r="H929" s="16">
        <f>IF(Table2[[#This Row],[Area(hectare)]]="",IFERROR(Table2[[#This Row],[Production(Tones)]]/Table2[[#This Row],[Yield blanks]],""),Table2[[#This Row],[Area(hectare)]])</f>
        <v>1028200</v>
      </c>
      <c r="I929" s="16">
        <v>1480000</v>
      </c>
      <c r="J929" s="16">
        <f>IF(Table2[[#This Row],[Production(Tones)]]="",Table2[[#This Row],[Area Blanks]]*Table2[[#This Row],[Yield]],Table2[[#This Row],[Production(Tones)]])</f>
        <v>1480000</v>
      </c>
      <c r="K929" s="13">
        <v>1409.8</v>
      </c>
      <c r="L929" s="13">
        <f>IF(Table2[[#This Row],[Annual_Rainfall(mm)]]="",_xlfn.XLOOKUP(Table2[[#This Row],[State]],'pivot tables'!$J$3:$J$32,'pivot tables'!$K$3:$K$32),Table2[[#This Row],[Annual_Rainfall(mm)]])</f>
        <v>1409.8</v>
      </c>
      <c r="M929" s="13" t="str">
        <f>Table2[[#This Row],[Crop]]&amp;Table2[[#This Row],[State]]</f>
        <v>WheatMaharashtra</v>
      </c>
      <c r="N929" s="13">
        <v>148564618</v>
      </c>
      <c r="O929" s="13">
        <f>IF(Table2[[#This Row],[Fertilizer(kg)]]="",_xlfn.XLOOKUP(Table2[[#This Row],[crop&amp;state]],'pivot tables'!$O$3:$O$151,'pivot tables'!$P$3:$P$151),Table2[[#This Row],[Fertilizer(kg)]])</f>
        <v>148564618</v>
      </c>
      <c r="P929" s="13">
        <v>277614</v>
      </c>
      <c r="Q929" s="13">
        <f>IF(Table2[[#This Row],[Pesticide(kg)]]="",_xlfn.XLOOKUP(Table2[[#This Row],[crop&amp;state]],'pivot tables'!$O$3:$O$151,'pivot tables'!$Q$3:$Q$151),Table2[[#This Row],[Pesticide(kg)]])</f>
        <v>277614</v>
      </c>
      <c r="R929" s="13">
        <v>1.462</v>
      </c>
      <c r="S929" s="13">
        <f>IF(Table2[[#This Row],[Yield]]="",IFERROR(Table2[[#This Row],[Production(Tones)]]/Table2[[#This Row],[Area(hectare)]],""),Table2[[#This Row],[Yield]])</f>
        <v>1.462</v>
      </c>
      <c r="T929" s="13">
        <v>25.28</v>
      </c>
      <c r="U929" s="13">
        <f>IF(Table2[[#This Row],[Avg_Temperature(°C)]]="",IFERROR((Table2[[#This Row],[Max_Temperature(°C)]]+Table2[[#This Row],[Min_Temperature(°C)]])/2,""),Table2[[#This Row],[Avg_Temperature(°C)]])</f>
        <v>25.28</v>
      </c>
      <c r="V929" s="13">
        <v>35.399000000000001</v>
      </c>
      <c r="W929" s="13">
        <f>IF(Table2[[#This Row],[Max_Temperature(°C)]]="",_xlfn.XLOOKUP(Table2[[#This Row],[State]],'pivot tables'!$T$2:$T$33,'pivot tables'!$V$2:$V$33),Table2[[#This Row],[Max_Temperature(°C)]])</f>
        <v>35.399000000000001</v>
      </c>
      <c r="X929" s="13">
        <v>15.612</v>
      </c>
      <c r="Y929" s="31">
        <f>IF(Table2[[#This Row],[Min_Temperature(°C)]]="",_xlfn.XLOOKUP(Table2[[#This Row],[State]],'pivot tables'!$T$2:$T$33,'pivot tables'!$W$2:$W$33),Table2[[#This Row],[Min_Temperature(°C)]])</f>
        <v>15.612</v>
      </c>
    </row>
    <row r="930" spans="1:25" x14ac:dyDescent="0.3">
      <c r="A930" s="5" t="s">
        <v>13</v>
      </c>
      <c r="B930" s="4">
        <v>2013</v>
      </c>
      <c r="C930" s="5" t="s">
        <v>49</v>
      </c>
      <c r="D930" s="5" t="str">
        <f>PROPER(TRIM(Table2[[#This Row],[Season]]))</f>
        <v>Kharif</v>
      </c>
      <c r="E930" s="5" t="str">
        <f>IF(Table2[[#This Row],[Season]]="",_xlfn.XLOOKUP(Table2[[#This Row],[State]],'pivot tables'!$F$3:$F$33,'pivot tables'!$G$3:$G$33),Table2[[#This Row],[Season]])</f>
        <v>Kharif</v>
      </c>
      <c r="F930" s="5" t="s">
        <v>330</v>
      </c>
      <c r="G930" s="16">
        <v>222800</v>
      </c>
      <c r="H930" s="16">
        <f>IF(Table2[[#This Row],[Area(hectare)]]="",IFERROR(Table2[[#This Row],[Production(Tones)]]/Table2[[#This Row],[Yield blanks]],""),Table2[[#This Row],[Area(hectare)]])</f>
        <v>222800</v>
      </c>
      <c r="I930" s="16">
        <v>597670</v>
      </c>
      <c r="J930" s="16">
        <f>IF(Table2[[#This Row],[Production(Tones)]]="",Table2[[#This Row],[Area Blanks]]*Table2[[#This Row],[Yield]],Table2[[#This Row],[Production(Tones)]])</f>
        <v>597670</v>
      </c>
      <c r="K930" s="13">
        <v>1428.8</v>
      </c>
      <c r="L930" s="13">
        <f>IF(Table2[[#This Row],[Annual_Rainfall(mm)]]="",_xlfn.XLOOKUP(Table2[[#This Row],[State]],'pivot tables'!$J$3:$J$32,'pivot tables'!$K$3:$K$32),Table2[[#This Row],[Annual_Rainfall(mm)]])</f>
        <v>1428.8</v>
      </c>
      <c r="M930" s="13" t="str">
        <f>Table2[[#This Row],[Crop]]&amp;Table2[[#This Row],[State]]</f>
        <v>RiceManipur</v>
      </c>
      <c r="N930" s="13">
        <v>32192372</v>
      </c>
      <c r="O930" s="13">
        <f>IF(Table2[[#This Row],[Fertilizer(kg)]]="",_xlfn.XLOOKUP(Table2[[#This Row],[crop&amp;state]],'pivot tables'!$O$3:$O$151,'pivot tables'!$P$3:$P$151),Table2[[#This Row],[Fertilizer(kg)]])</f>
        <v>32192372</v>
      </c>
      <c r="P930" s="13">
        <v>60156</v>
      </c>
      <c r="Q930" s="13">
        <f>IF(Table2[[#This Row],[Pesticide(kg)]]="",_xlfn.XLOOKUP(Table2[[#This Row],[crop&amp;state]],'pivot tables'!$O$3:$O$151,'pivot tables'!$Q$3:$Q$151),Table2[[#This Row],[Pesticide(kg)]])</f>
        <v>60156</v>
      </c>
      <c r="R930" s="13">
        <v>2.3540000000000001</v>
      </c>
      <c r="S930" s="13">
        <f>IF(Table2[[#This Row],[Yield]]="",IFERROR(Table2[[#This Row],[Production(Tones)]]/Table2[[#This Row],[Area(hectare)]],""),Table2[[#This Row],[Yield]])</f>
        <v>2.3540000000000001</v>
      </c>
      <c r="T930" s="13">
        <v>21.184000000000001</v>
      </c>
      <c r="U930" s="13">
        <f>IF(Table2[[#This Row],[Avg_Temperature(°C)]]="",IFERROR((Table2[[#This Row],[Max_Temperature(°C)]]+Table2[[#This Row],[Min_Temperature(°C)]])/2,""),Table2[[#This Row],[Avg_Temperature(°C)]])</f>
        <v>21.184000000000001</v>
      </c>
      <c r="V930" s="13">
        <v>30.257000000000001</v>
      </c>
      <c r="W930" s="13">
        <f>IF(Table2[[#This Row],[Max_Temperature(°C)]]="",_xlfn.XLOOKUP(Table2[[#This Row],[State]],'pivot tables'!$T$2:$T$33,'pivot tables'!$V$2:$V$33),Table2[[#This Row],[Max_Temperature(°C)]])</f>
        <v>30.257000000000001</v>
      </c>
      <c r="X930" s="13">
        <v>13.31</v>
      </c>
      <c r="Y930" s="31">
        <f>IF(Table2[[#This Row],[Min_Temperature(°C)]]="",_xlfn.XLOOKUP(Table2[[#This Row],[State]],'pivot tables'!$T$2:$T$33,'pivot tables'!$W$2:$W$33),Table2[[#This Row],[Min_Temperature(°C)]])</f>
        <v>13.31</v>
      </c>
    </row>
    <row r="931" spans="1:25" x14ac:dyDescent="0.3">
      <c r="A931" s="5" t="s">
        <v>18</v>
      </c>
      <c r="B931" s="4">
        <v>2013</v>
      </c>
      <c r="C931" s="5" t="s">
        <v>705</v>
      </c>
      <c r="D931" s="5" t="str">
        <f>PROPER(TRIM(Table2[[#This Row],[Season]]))</f>
        <v>Whole Year</v>
      </c>
      <c r="E931" s="5" t="str">
        <f>IF(Table2[[#This Row],[Season]]="",_xlfn.XLOOKUP(Table2[[#This Row],[State]],'pivot tables'!$F$3:$F$33,'pivot tables'!$G$3:$G$33),Table2[[#This Row],[Season]])</f>
        <v>Whole Year</v>
      </c>
      <c r="F931" s="5" t="s">
        <v>330</v>
      </c>
      <c r="G931" s="16">
        <v>5850</v>
      </c>
      <c r="H931" s="16">
        <f>IF(Table2[[#This Row],[Area(hectare)]]="",IFERROR(Table2[[#This Row],[Production(Tones)]]/Table2[[#This Row],[Yield blanks]],""),Table2[[#This Row],[Area(hectare)]])</f>
        <v>5850</v>
      </c>
      <c r="I931" s="16">
        <v>339310</v>
      </c>
      <c r="J931" s="16">
        <f>IF(Table2[[#This Row],[Production(Tones)]]="",Table2[[#This Row],[Area Blanks]]*Table2[[#This Row],[Yield]],Table2[[#This Row],[Production(Tones)]])</f>
        <v>339310</v>
      </c>
      <c r="K931" s="13">
        <v>1428.8</v>
      </c>
      <c r="L931" s="13">
        <f>IF(Table2[[#This Row],[Annual_Rainfall(mm)]]="",_xlfn.XLOOKUP(Table2[[#This Row],[State]],'pivot tables'!$J$3:$J$32,'pivot tables'!$K$3:$K$32),Table2[[#This Row],[Annual_Rainfall(mm)]])</f>
        <v>1428.8</v>
      </c>
      <c r="M931" s="13" t="str">
        <f>Table2[[#This Row],[Crop]]&amp;Table2[[#This Row],[State]]</f>
        <v>SugarcaneManipur</v>
      </c>
      <c r="N931" s="13">
        <v>845266.5</v>
      </c>
      <c r="O931" s="13">
        <f>IF(Table2[[#This Row],[Fertilizer(kg)]]="",_xlfn.XLOOKUP(Table2[[#This Row],[crop&amp;state]],'pivot tables'!$O$3:$O$151,'pivot tables'!$P$3:$P$151),Table2[[#This Row],[Fertilizer(kg)]])</f>
        <v>845266.5</v>
      </c>
      <c r="P931" s="13">
        <v>1579.5</v>
      </c>
      <c r="Q931" s="13">
        <f>IF(Table2[[#This Row],[Pesticide(kg)]]="",_xlfn.XLOOKUP(Table2[[#This Row],[crop&amp;state]],'pivot tables'!$O$3:$O$151,'pivot tables'!$Q$3:$Q$151),Table2[[#This Row],[Pesticide(kg)]])</f>
        <v>1579.5</v>
      </c>
      <c r="R931" s="13">
        <v>57.039000000000001</v>
      </c>
      <c r="S931" s="13">
        <f>IF(Table2[[#This Row],[Yield]]="",IFERROR(Table2[[#This Row],[Production(Tones)]]/Table2[[#This Row],[Area(hectare)]],""),Table2[[#This Row],[Yield]])</f>
        <v>57.039000000000001</v>
      </c>
      <c r="T931" s="13">
        <v>21.184000000000001</v>
      </c>
      <c r="U931" s="13">
        <f>IF(Table2[[#This Row],[Avg_Temperature(°C)]]="",IFERROR((Table2[[#This Row],[Max_Temperature(°C)]]+Table2[[#This Row],[Min_Temperature(°C)]])/2,""),Table2[[#This Row],[Avg_Temperature(°C)]])</f>
        <v>21.184000000000001</v>
      </c>
      <c r="V931" s="13">
        <v>30.257000000000001</v>
      </c>
      <c r="W931" s="13">
        <f>IF(Table2[[#This Row],[Max_Temperature(°C)]]="",_xlfn.XLOOKUP(Table2[[#This Row],[State]],'pivot tables'!$T$2:$T$33,'pivot tables'!$V$2:$V$33),Table2[[#This Row],[Max_Temperature(°C)]])</f>
        <v>30.257000000000001</v>
      </c>
      <c r="X931" s="13">
        <v>13.31</v>
      </c>
      <c r="Y931" s="31">
        <f>IF(Table2[[#This Row],[Min_Temperature(°C)]]="",_xlfn.XLOOKUP(Table2[[#This Row],[State]],'pivot tables'!$T$2:$T$33,'pivot tables'!$W$2:$W$33),Table2[[#This Row],[Min_Temperature(°C)]])</f>
        <v>13.31</v>
      </c>
    </row>
    <row r="932" spans="1:25" x14ac:dyDescent="0.3">
      <c r="A932" s="5" t="s">
        <v>32</v>
      </c>
      <c r="B932" s="4">
        <v>2013</v>
      </c>
      <c r="C932" s="5" t="s">
        <v>49</v>
      </c>
      <c r="D932" s="5" t="str">
        <f>PROPER(TRIM(Table2[[#This Row],[Season]]))</f>
        <v>Kharif</v>
      </c>
      <c r="E932" s="5" t="str">
        <f>IF(Table2[[#This Row],[Season]]="",_xlfn.XLOOKUP(Table2[[#This Row],[State]],'pivot tables'!$F$3:$F$33,'pivot tables'!$G$3:$G$33),Table2[[#This Row],[Season]])</f>
        <v>Kharif</v>
      </c>
      <c r="F932" s="5" t="s">
        <v>330</v>
      </c>
      <c r="G932" s="16">
        <v>1460</v>
      </c>
      <c r="H932" s="16">
        <f>IF(Table2[[#This Row],[Area(hectare)]]="",IFERROR(Table2[[#This Row],[Production(Tones)]]/Table2[[#This Row],[Yield blanks]],""),Table2[[#This Row],[Area(hectare)]])</f>
        <v>1460</v>
      </c>
      <c r="I932" s="16">
        <v>1643</v>
      </c>
      <c r="J932" s="16">
        <f>IF(Table2[[#This Row],[Production(Tones)]]="",Table2[[#This Row],[Area Blanks]]*Table2[[#This Row],[Yield]],Table2[[#This Row],[Production(Tones)]])</f>
        <v>1643</v>
      </c>
      <c r="K932" s="13">
        <v>1428.8</v>
      </c>
      <c r="L932" s="13">
        <f>IF(Table2[[#This Row],[Annual_Rainfall(mm)]]="",_xlfn.XLOOKUP(Table2[[#This Row],[State]],'pivot tables'!$J$3:$J$32,'pivot tables'!$K$3:$K$32),Table2[[#This Row],[Annual_Rainfall(mm)]])</f>
        <v>1428.8</v>
      </c>
      <c r="M932" s="13" t="str">
        <f>Table2[[#This Row],[Crop]]&amp;Table2[[#This Row],[State]]</f>
        <v>UradManipur</v>
      </c>
      <c r="N932" s="13">
        <v>210955.4</v>
      </c>
      <c r="O932" s="13">
        <f>IF(Table2[[#This Row],[Fertilizer(kg)]]="",_xlfn.XLOOKUP(Table2[[#This Row],[crop&amp;state]],'pivot tables'!$O$3:$O$151,'pivot tables'!$P$3:$P$151),Table2[[#This Row],[Fertilizer(kg)]])</f>
        <v>210955.4</v>
      </c>
      <c r="P932" s="13">
        <v>394.2</v>
      </c>
      <c r="Q932" s="13">
        <f>IF(Table2[[#This Row],[Pesticide(kg)]]="",_xlfn.XLOOKUP(Table2[[#This Row],[crop&amp;state]],'pivot tables'!$O$3:$O$151,'pivot tables'!$Q$3:$Q$151),Table2[[#This Row],[Pesticide(kg)]])</f>
        <v>394.2</v>
      </c>
      <c r="R932" s="13">
        <v>1.1220000000000001</v>
      </c>
      <c r="S932" s="13">
        <f>IF(Table2[[#This Row],[Yield]]="",IFERROR(Table2[[#This Row],[Production(Tones)]]/Table2[[#This Row],[Area(hectare)]],""),Table2[[#This Row],[Yield]])</f>
        <v>1.1220000000000001</v>
      </c>
      <c r="T932" s="13">
        <v>21.184000000000001</v>
      </c>
      <c r="U932" s="13">
        <f>IF(Table2[[#This Row],[Avg_Temperature(°C)]]="",IFERROR((Table2[[#This Row],[Max_Temperature(°C)]]+Table2[[#This Row],[Min_Temperature(°C)]])/2,""),Table2[[#This Row],[Avg_Temperature(°C)]])</f>
        <v>21.184000000000001</v>
      </c>
      <c r="V932" s="13">
        <v>30.257000000000001</v>
      </c>
      <c r="W932" s="13">
        <f>IF(Table2[[#This Row],[Max_Temperature(°C)]]="",_xlfn.XLOOKUP(Table2[[#This Row],[State]],'pivot tables'!$T$2:$T$33,'pivot tables'!$V$2:$V$33),Table2[[#This Row],[Max_Temperature(°C)]])</f>
        <v>30.257000000000001</v>
      </c>
      <c r="X932" s="13">
        <v>13.31</v>
      </c>
      <c r="Y932" s="31">
        <f>IF(Table2[[#This Row],[Min_Temperature(°C)]]="",_xlfn.XLOOKUP(Table2[[#This Row],[State]],'pivot tables'!$T$2:$T$33,'pivot tables'!$W$2:$W$33),Table2[[#This Row],[Min_Temperature(°C)]])</f>
        <v>13.31</v>
      </c>
    </row>
    <row r="933" spans="1:25" x14ac:dyDescent="0.3">
      <c r="A933" s="5" t="s">
        <v>20</v>
      </c>
      <c r="B933" s="4">
        <v>2013</v>
      </c>
      <c r="C933" s="5" t="s">
        <v>27</v>
      </c>
      <c r="D933" s="5" t="str">
        <f>PROPER(TRIM(Table2[[#This Row],[Season]]))</f>
        <v>Rabi</v>
      </c>
      <c r="E933" s="5" t="str">
        <f>IF(Table2[[#This Row],[Season]]="",_xlfn.XLOOKUP(Table2[[#This Row],[State]],'pivot tables'!$F$3:$F$33,'pivot tables'!$G$3:$G$33),Table2[[#This Row],[Season]])</f>
        <v>Rabi</v>
      </c>
      <c r="F933" s="5" t="s">
        <v>330</v>
      </c>
      <c r="G933" s="16">
        <v>2160</v>
      </c>
      <c r="H933" s="16">
        <f>IF(Table2[[#This Row],[Area(hectare)]]="",IFERROR(Table2[[#This Row],[Production(Tones)]]/Table2[[#This Row],[Yield blanks]],""),Table2[[#This Row],[Area(hectare)]])</f>
        <v>2160</v>
      </c>
      <c r="I933" s="16">
        <v>5400</v>
      </c>
      <c r="J933" s="16">
        <f>IF(Table2[[#This Row],[Production(Tones)]]="",Table2[[#This Row],[Area Blanks]]*Table2[[#This Row],[Yield]],Table2[[#This Row],[Production(Tones)]])</f>
        <v>5400</v>
      </c>
      <c r="K933" s="13">
        <v>1428.8</v>
      </c>
      <c r="L933" s="13">
        <f>IF(Table2[[#This Row],[Annual_Rainfall(mm)]]="",_xlfn.XLOOKUP(Table2[[#This Row],[State]],'pivot tables'!$J$3:$J$32,'pivot tables'!$K$3:$K$32),Table2[[#This Row],[Annual_Rainfall(mm)]])</f>
        <v>1428.8</v>
      </c>
      <c r="M933" s="13" t="str">
        <f>Table2[[#This Row],[Crop]]&amp;Table2[[#This Row],[State]]</f>
        <v>WheatManipur</v>
      </c>
      <c r="N933" s="13">
        <v>312098.40000000002</v>
      </c>
      <c r="O933" s="13">
        <f>IF(Table2[[#This Row],[Fertilizer(kg)]]="",_xlfn.XLOOKUP(Table2[[#This Row],[crop&amp;state]],'pivot tables'!$O$3:$O$151,'pivot tables'!$P$3:$P$151),Table2[[#This Row],[Fertilizer(kg)]])</f>
        <v>312098.40000000002</v>
      </c>
      <c r="P933" s="13">
        <v>583.20000000000005</v>
      </c>
      <c r="Q933" s="13">
        <f>IF(Table2[[#This Row],[Pesticide(kg)]]="",_xlfn.XLOOKUP(Table2[[#This Row],[crop&amp;state]],'pivot tables'!$O$3:$O$151,'pivot tables'!$Q$3:$Q$151),Table2[[#This Row],[Pesticide(kg)]])</f>
        <v>583.20000000000005</v>
      </c>
      <c r="R933" s="13">
        <v>2.4950000000000001</v>
      </c>
      <c r="S933" s="13">
        <f>IF(Table2[[#This Row],[Yield]]="",IFERROR(Table2[[#This Row],[Production(Tones)]]/Table2[[#This Row],[Area(hectare)]],""),Table2[[#This Row],[Yield]])</f>
        <v>2.4950000000000001</v>
      </c>
      <c r="T933" s="13">
        <v>21.184000000000001</v>
      </c>
      <c r="U933" s="13">
        <f>IF(Table2[[#This Row],[Avg_Temperature(°C)]]="",IFERROR((Table2[[#This Row],[Max_Temperature(°C)]]+Table2[[#This Row],[Min_Temperature(°C)]])/2,""),Table2[[#This Row],[Avg_Temperature(°C)]])</f>
        <v>21.184000000000001</v>
      </c>
      <c r="V933" s="13">
        <v>30.257000000000001</v>
      </c>
      <c r="W933" s="13">
        <f>IF(Table2[[#This Row],[Max_Temperature(°C)]]="",_xlfn.XLOOKUP(Table2[[#This Row],[State]],'pivot tables'!$T$2:$T$33,'pivot tables'!$V$2:$V$33),Table2[[#This Row],[Max_Temperature(°C)]])</f>
        <v>30.257000000000001</v>
      </c>
      <c r="X933" s="13">
        <v>13.31</v>
      </c>
      <c r="Y933" s="31">
        <f>IF(Table2[[#This Row],[Min_Temperature(°C)]]="",_xlfn.XLOOKUP(Table2[[#This Row],[State]],'pivot tables'!$T$2:$T$33,'pivot tables'!$W$2:$W$33),Table2[[#This Row],[Min_Temperature(°C)]])</f>
        <v>13.31</v>
      </c>
    </row>
    <row r="934" spans="1:25" x14ac:dyDescent="0.3">
      <c r="A934" s="5" t="s">
        <v>13</v>
      </c>
      <c r="B934" s="4">
        <v>2013</v>
      </c>
      <c r="C934" s="5" t="s">
        <v>176</v>
      </c>
      <c r="D934" s="5" t="str">
        <f>PROPER(TRIM(Table2[[#This Row],[Season]]))</f>
        <v>Autumn</v>
      </c>
      <c r="E934" s="5" t="str">
        <f>IF(Table2[[#This Row],[Season]]="",_xlfn.XLOOKUP(Table2[[#This Row],[State]],'pivot tables'!$F$3:$F$33,'pivot tables'!$G$3:$G$33),Table2[[#This Row],[Season]])</f>
        <v>Autumn</v>
      </c>
      <c r="F934" s="5" t="s">
        <v>250</v>
      </c>
      <c r="G934" s="16">
        <v>22633</v>
      </c>
      <c r="H934" s="16">
        <f>IF(Table2[[#This Row],[Area(hectare)]]="",IFERROR(Table2[[#This Row],[Production(Tones)]]/Table2[[#This Row],[Yield blanks]],""),Table2[[#This Row],[Area(hectare)]])</f>
        <v>22633</v>
      </c>
      <c r="I934" s="16">
        <v>25671</v>
      </c>
      <c r="J934" s="16">
        <f>IF(Table2[[#This Row],[Production(Tones)]]="",Table2[[#This Row],[Area Blanks]]*Table2[[#This Row],[Yield]],Table2[[#This Row],[Production(Tones)]])</f>
        <v>25671</v>
      </c>
      <c r="K934" s="13">
        <v>1848.8</v>
      </c>
      <c r="L934" s="13">
        <f>IF(Table2[[#This Row],[Annual_Rainfall(mm)]]="",_xlfn.XLOOKUP(Table2[[#This Row],[State]],'pivot tables'!$J$3:$J$32,'pivot tables'!$K$3:$K$32),Table2[[#This Row],[Annual_Rainfall(mm)]])</f>
        <v>1848.8</v>
      </c>
      <c r="M934" s="13" t="str">
        <f>Table2[[#This Row],[Crop]]&amp;Table2[[#This Row],[State]]</f>
        <v>RiceMizoram</v>
      </c>
      <c r="N934" s="13"/>
      <c r="O934" s="13">
        <f>IF(Table2[[#This Row],[Fertilizer(kg)]]="",_xlfn.XLOOKUP(Table2[[#This Row],[crop&amp;state]],'pivot tables'!$O$3:$O$151,'pivot tables'!$P$3:$P$151),Table2[[#This Row],[Fertilizer(kg)]])</f>
        <v>1936129.4937241382</v>
      </c>
      <c r="P934" s="13">
        <v>6110.91</v>
      </c>
      <c r="Q934" s="13">
        <f>IF(Table2[[#This Row],[Pesticide(kg)]]="",_xlfn.XLOOKUP(Table2[[#This Row],[crop&amp;state]],'pivot tables'!$O$3:$O$151,'pivot tables'!$Q$3:$Q$151),Table2[[#This Row],[Pesticide(kg)]])</f>
        <v>6110.91</v>
      </c>
      <c r="R934" s="13">
        <v>1.1060000000000001</v>
      </c>
      <c r="S934" s="13">
        <f>IF(Table2[[#This Row],[Yield]]="",IFERROR(Table2[[#This Row],[Production(Tones)]]/Table2[[#This Row],[Area(hectare)]],""),Table2[[#This Row],[Yield]])</f>
        <v>1.1060000000000001</v>
      </c>
      <c r="T934" s="13">
        <v>21.001999999999999</v>
      </c>
      <c r="U934" s="13">
        <f>IF(Table2[[#This Row],[Avg_Temperature(°C)]]="",IFERROR((Table2[[#This Row],[Max_Temperature(°C)]]+Table2[[#This Row],[Min_Temperature(°C)]])/2,""),Table2[[#This Row],[Avg_Temperature(°C)]])</f>
        <v>21.001999999999999</v>
      </c>
      <c r="V934" s="13">
        <v>31.071999999999999</v>
      </c>
      <c r="W934" s="13">
        <f>IF(Table2[[#This Row],[Max_Temperature(°C)]]="",_xlfn.XLOOKUP(Table2[[#This Row],[State]],'pivot tables'!$T$2:$T$33,'pivot tables'!$V$2:$V$33),Table2[[#This Row],[Max_Temperature(°C)]])</f>
        <v>31.071999999999999</v>
      </c>
      <c r="X934" s="13">
        <v>12.356999999999999</v>
      </c>
      <c r="Y934" s="31">
        <f>IF(Table2[[#This Row],[Min_Temperature(°C)]]="",_xlfn.XLOOKUP(Table2[[#This Row],[State]],'pivot tables'!$T$2:$T$33,'pivot tables'!$W$2:$W$33),Table2[[#This Row],[Min_Temperature(°C)]])</f>
        <v>12.356999999999999</v>
      </c>
    </row>
    <row r="935" spans="1:25" x14ac:dyDescent="0.3">
      <c r="A935" s="5" t="s">
        <v>13</v>
      </c>
      <c r="B935" s="4">
        <v>2013</v>
      </c>
      <c r="C935" s="5" t="s">
        <v>49</v>
      </c>
      <c r="D935" s="5" t="str">
        <f>PROPER(TRIM(Table2[[#This Row],[Season]]))</f>
        <v>Kharif</v>
      </c>
      <c r="E935" s="5" t="str">
        <f>IF(Table2[[#This Row],[Season]]="",_xlfn.XLOOKUP(Table2[[#This Row],[State]],'pivot tables'!$F$3:$F$33,'pivot tables'!$G$3:$G$33),Table2[[#This Row],[Season]])</f>
        <v>Kharif</v>
      </c>
      <c r="F935" s="5" t="s">
        <v>250</v>
      </c>
      <c r="G935" s="16">
        <v>15620</v>
      </c>
      <c r="H935" s="16">
        <f>IF(Table2[[#This Row],[Area(hectare)]]="",IFERROR(Table2[[#This Row],[Production(Tones)]]/Table2[[#This Row],[Yield blanks]],""),Table2[[#This Row],[Area(hectare)]])</f>
        <v>15620</v>
      </c>
      <c r="I935" s="16">
        <v>32440</v>
      </c>
      <c r="J935" s="16">
        <f>IF(Table2[[#This Row],[Production(Tones)]]="",Table2[[#This Row],[Area Blanks]]*Table2[[#This Row],[Yield]],Table2[[#This Row],[Production(Tones)]])</f>
        <v>32440</v>
      </c>
      <c r="K935" s="13">
        <v>1848.8</v>
      </c>
      <c r="L935" s="13">
        <f>IF(Table2[[#This Row],[Annual_Rainfall(mm)]]="",_xlfn.XLOOKUP(Table2[[#This Row],[State]],'pivot tables'!$J$3:$J$32,'pivot tables'!$K$3:$K$32),Table2[[#This Row],[Annual_Rainfall(mm)]])</f>
        <v>1848.8</v>
      </c>
      <c r="M935" s="13" t="str">
        <f>Table2[[#This Row],[Crop]]&amp;Table2[[#This Row],[State]]</f>
        <v>RiceMizoram</v>
      </c>
      <c r="N935" s="13">
        <v>2256933.7999999998</v>
      </c>
      <c r="O935" s="13">
        <f>IF(Table2[[#This Row],[Fertilizer(kg)]]="",_xlfn.XLOOKUP(Table2[[#This Row],[crop&amp;state]],'pivot tables'!$O$3:$O$151,'pivot tables'!$P$3:$P$151),Table2[[#This Row],[Fertilizer(kg)]])</f>
        <v>2256933.7999999998</v>
      </c>
      <c r="P935" s="13">
        <v>4217.3999999999996</v>
      </c>
      <c r="Q935" s="13">
        <f>IF(Table2[[#This Row],[Pesticide(kg)]]="",_xlfn.XLOOKUP(Table2[[#This Row],[crop&amp;state]],'pivot tables'!$O$3:$O$151,'pivot tables'!$Q$3:$Q$151),Table2[[#This Row],[Pesticide(kg)]])</f>
        <v>4217.3999999999996</v>
      </c>
      <c r="R935" s="13">
        <v>2.1480000000000001</v>
      </c>
      <c r="S935" s="13">
        <f>IF(Table2[[#This Row],[Yield]]="",IFERROR(Table2[[#This Row],[Production(Tones)]]/Table2[[#This Row],[Area(hectare)]],""),Table2[[#This Row],[Yield]])</f>
        <v>2.1480000000000001</v>
      </c>
      <c r="T935" s="13">
        <v>21.001999999999999</v>
      </c>
      <c r="U935" s="13">
        <f>IF(Table2[[#This Row],[Avg_Temperature(°C)]]="",IFERROR((Table2[[#This Row],[Max_Temperature(°C)]]+Table2[[#This Row],[Min_Temperature(°C)]])/2,""),Table2[[#This Row],[Avg_Temperature(°C)]])</f>
        <v>21.001999999999999</v>
      </c>
      <c r="V935" s="13">
        <v>31.071999999999999</v>
      </c>
      <c r="W935" s="13">
        <f>IF(Table2[[#This Row],[Max_Temperature(°C)]]="",_xlfn.XLOOKUP(Table2[[#This Row],[State]],'pivot tables'!$T$2:$T$33,'pivot tables'!$V$2:$V$33),Table2[[#This Row],[Max_Temperature(°C)]])</f>
        <v>31.071999999999999</v>
      </c>
      <c r="X935" s="13">
        <v>12.356999999999999</v>
      </c>
      <c r="Y935" s="31">
        <f>IF(Table2[[#This Row],[Min_Temperature(°C)]]="",_xlfn.XLOOKUP(Table2[[#This Row],[State]],'pivot tables'!$T$2:$T$33,'pivot tables'!$W$2:$W$33),Table2[[#This Row],[Min_Temperature(°C)]])</f>
        <v>12.356999999999999</v>
      </c>
    </row>
    <row r="936" spans="1:25" x14ac:dyDescent="0.3">
      <c r="A936" s="5" t="s">
        <v>13</v>
      </c>
      <c r="B936" s="4">
        <v>2013</v>
      </c>
      <c r="C936" s="5" t="s">
        <v>27</v>
      </c>
      <c r="D936" s="5" t="str">
        <f>PROPER(TRIM(Table2[[#This Row],[Season]]))</f>
        <v>Rabi</v>
      </c>
      <c r="E936" s="5" t="str">
        <f>IF(Table2[[#This Row],[Season]]="",_xlfn.XLOOKUP(Table2[[#This Row],[State]],'pivot tables'!$F$3:$F$33,'pivot tables'!$G$3:$G$33),Table2[[#This Row],[Season]])</f>
        <v>Rabi</v>
      </c>
      <c r="F936" s="5" t="s">
        <v>250</v>
      </c>
      <c r="G936" s="16">
        <v>550</v>
      </c>
      <c r="H936" s="16">
        <f>IF(Table2[[#This Row],[Area(hectare)]]="",IFERROR(Table2[[#This Row],[Production(Tones)]]/Table2[[#This Row],[Yield blanks]],""),Table2[[#This Row],[Area(hectare)]])</f>
        <v>550</v>
      </c>
      <c r="I936" s="16">
        <v>883</v>
      </c>
      <c r="J936" s="16">
        <f>IF(Table2[[#This Row],[Production(Tones)]]="",Table2[[#This Row],[Area Blanks]]*Table2[[#This Row],[Yield]],Table2[[#This Row],[Production(Tones)]])</f>
        <v>883</v>
      </c>
      <c r="K936" s="13">
        <v>1848.8</v>
      </c>
      <c r="L936" s="13">
        <f>IF(Table2[[#This Row],[Annual_Rainfall(mm)]]="",_xlfn.XLOOKUP(Table2[[#This Row],[State]],'pivot tables'!$J$3:$J$32,'pivot tables'!$K$3:$K$32),Table2[[#This Row],[Annual_Rainfall(mm)]])</f>
        <v>1848.8</v>
      </c>
      <c r="M936" s="13" t="str">
        <f>Table2[[#This Row],[Crop]]&amp;Table2[[#This Row],[State]]</f>
        <v>RiceMizoram</v>
      </c>
      <c r="N936" s="13">
        <v>79469.5</v>
      </c>
      <c r="O936" s="13">
        <f>IF(Table2[[#This Row],[Fertilizer(kg)]]="",_xlfn.XLOOKUP(Table2[[#This Row],[crop&amp;state]],'pivot tables'!$O$3:$O$151,'pivot tables'!$P$3:$P$151),Table2[[#This Row],[Fertilizer(kg)]])</f>
        <v>79469.5</v>
      </c>
      <c r="P936" s="13">
        <v>148.5</v>
      </c>
      <c r="Q936" s="13">
        <f>IF(Table2[[#This Row],[Pesticide(kg)]]="",_xlfn.XLOOKUP(Table2[[#This Row],[crop&amp;state]],'pivot tables'!$O$3:$O$151,'pivot tables'!$Q$3:$Q$151),Table2[[#This Row],[Pesticide(kg)]])</f>
        <v>148.5</v>
      </c>
      <c r="R936" s="13">
        <v>1.667</v>
      </c>
      <c r="S936" s="13">
        <f>IF(Table2[[#This Row],[Yield]]="",IFERROR(Table2[[#This Row],[Production(Tones)]]/Table2[[#This Row],[Area(hectare)]],""),Table2[[#This Row],[Yield]])</f>
        <v>1.667</v>
      </c>
      <c r="T936" s="13">
        <v>21.001999999999999</v>
      </c>
      <c r="U936" s="13">
        <f>IF(Table2[[#This Row],[Avg_Temperature(°C)]]="",IFERROR((Table2[[#This Row],[Max_Temperature(°C)]]+Table2[[#This Row],[Min_Temperature(°C)]])/2,""),Table2[[#This Row],[Avg_Temperature(°C)]])</f>
        <v>21.001999999999999</v>
      </c>
      <c r="V936" s="13">
        <v>31.071999999999999</v>
      </c>
      <c r="W936" s="13">
        <f>IF(Table2[[#This Row],[Max_Temperature(°C)]]="",_xlfn.XLOOKUP(Table2[[#This Row],[State]],'pivot tables'!$T$2:$T$33,'pivot tables'!$V$2:$V$33),Table2[[#This Row],[Max_Temperature(°C)]])</f>
        <v>31.071999999999999</v>
      </c>
      <c r="X936" s="13">
        <v>12.356999999999999</v>
      </c>
      <c r="Y936" s="31">
        <f>IF(Table2[[#This Row],[Min_Temperature(°C)]]="",_xlfn.XLOOKUP(Table2[[#This Row],[State]],'pivot tables'!$T$2:$T$33,'pivot tables'!$W$2:$W$33),Table2[[#This Row],[Min_Temperature(°C)]])</f>
        <v>12.356999999999999</v>
      </c>
    </row>
    <row r="937" spans="1:25" x14ac:dyDescent="0.3">
      <c r="A937" s="5" t="s">
        <v>18</v>
      </c>
      <c r="B937" s="4">
        <v>2013</v>
      </c>
      <c r="C937" s="5" t="s">
        <v>705</v>
      </c>
      <c r="D937" s="5" t="str">
        <f>PROPER(TRIM(Table2[[#This Row],[Season]]))</f>
        <v>Whole Year</v>
      </c>
      <c r="E937" s="5" t="str">
        <f>IF(Table2[[#This Row],[Season]]="",_xlfn.XLOOKUP(Table2[[#This Row],[State]],'pivot tables'!$F$3:$F$33,'pivot tables'!$G$3:$G$33),Table2[[#This Row],[Season]])</f>
        <v>Whole Year</v>
      </c>
      <c r="F937" s="5" t="s">
        <v>250</v>
      </c>
      <c r="G937" s="16">
        <v>1421</v>
      </c>
      <c r="H937" s="16">
        <f>IF(Table2[[#This Row],[Area(hectare)]]="",IFERROR(Table2[[#This Row],[Production(Tones)]]/Table2[[#This Row],[Yield blanks]],""),Table2[[#This Row],[Area(hectare)]])</f>
        <v>1421</v>
      </c>
      <c r="I937" s="16">
        <v>6979</v>
      </c>
      <c r="J937" s="16">
        <f>IF(Table2[[#This Row],[Production(Tones)]]="",Table2[[#This Row],[Area Blanks]]*Table2[[#This Row],[Yield]],Table2[[#This Row],[Production(Tones)]])</f>
        <v>6979</v>
      </c>
      <c r="K937" s="13">
        <v>1848.8</v>
      </c>
      <c r="L937" s="13">
        <f>IF(Table2[[#This Row],[Annual_Rainfall(mm)]]="",_xlfn.XLOOKUP(Table2[[#This Row],[State]],'pivot tables'!$J$3:$J$32,'pivot tables'!$K$3:$K$32),Table2[[#This Row],[Annual_Rainfall(mm)]])</f>
        <v>1848.8</v>
      </c>
      <c r="M937" s="13" t="str">
        <f>Table2[[#This Row],[Crop]]&amp;Table2[[#This Row],[State]]</f>
        <v>SugarcaneMizoram</v>
      </c>
      <c r="N937" s="13">
        <v>205320.29</v>
      </c>
      <c r="O937" s="13">
        <f>IF(Table2[[#This Row],[Fertilizer(kg)]]="",_xlfn.XLOOKUP(Table2[[#This Row],[crop&amp;state]],'pivot tables'!$O$3:$O$151,'pivot tables'!$P$3:$P$151),Table2[[#This Row],[Fertilizer(kg)]])</f>
        <v>205320.29</v>
      </c>
      <c r="P937" s="13">
        <v>383.67</v>
      </c>
      <c r="Q937" s="13">
        <f>IF(Table2[[#This Row],[Pesticide(kg)]]="",_xlfn.XLOOKUP(Table2[[#This Row],[crop&amp;state]],'pivot tables'!$O$3:$O$151,'pivot tables'!$Q$3:$Q$151),Table2[[#This Row],[Pesticide(kg)]])</f>
        <v>383.67</v>
      </c>
      <c r="R937" s="13" t="s">
        <v>478</v>
      </c>
      <c r="S937" s="13" t="str">
        <f>IF(Table2[[#This Row],[Yield]]="",IFERROR(Table2[[#This Row],[Production(Tones)]]/Table2[[#This Row],[Area(hectare)]],""),Table2[[#This Row],[Yield]])</f>
        <v>6.84</v>
      </c>
      <c r="T937" s="13">
        <v>21.001999999999999</v>
      </c>
      <c r="U937" s="13">
        <f>IF(Table2[[#This Row],[Avg_Temperature(°C)]]="",IFERROR((Table2[[#This Row],[Max_Temperature(°C)]]+Table2[[#This Row],[Min_Temperature(°C)]])/2,""),Table2[[#This Row],[Avg_Temperature(°C)]])</f>
        <v>21.001999999999999</v>
      </c>
      <c r="V937" s="13">
        <v>31.071999999999999</v>
      </c>
      <c r="W937" s="13">
        <f>IF(Table2[[#This Row],[Max_Temperature(°C)]]="",_xlfn.XLOOKUP(Table2[[#This Row],[State]],'pivot tables'!$T$2:$T$33,'pivot tables'!$V$2:$V$33),Table2[[#This Row],[Max_Temperature(°C)]])</f>
        <v>31.071999999999999</v>
      </c>
      <c r="X937" s="13">
        <v>12.356999999999999</v>
      </c>
      <c r="Y937" s="31">
        <f>IF(Table2[[#This Row],[Min_Temperature(°C)]]="",_xlfn.XLOOKUP(Table2[[#This Row],[State]],'pivot tables'!$T$2:$T$33,'pivot tables'!$W$2:$W$33),Table2[[#This Row],[Min_Temperature(°C)]])</f>
        <v>12.356999999999999</v>
      </c>
    </row>
    <row r="938" spans="1:25" x14ac:dyDescent="0.3">
      <c r="A938" s="5" t="s">
        <v>22</v>
      </c>
      <c r="B938" s="4">
        <v>2013</v>
      </c>
      <c r="C938" s="5" t="s">
        <v>49</v>
      </c>
      <c r="D938" s="5" t="str">
        <f>PROPER(TRIM(Table2[[#This Row],[Season]]))</f>
        <v>Kharif</v>
      </c>
      <c r="E938" s="5" t="str">
        <f>IF(Table2[[#This Row],[Season]]="",_xlfn.XLOOKUP(Table2[[#This Row],[State]],'pivot tables'!$F$3:$F$33,'pivot tables'!$G$3:$G$33),Table2[[#This Row],[Season]])</f>
        <v>Kharif</v>
      </c>
      <c r="F938" s="5" t="s">
        <v>274</v>
      </c>
      <c r="G938" s="16">
        <v>320</v>
      </c>
      <c r="H938" s="16">
        <f>IF(Table2[[#This Row],[Area(hectare)]]="",IFERROR(Table2[[#This Row],[Production(Tones)]]/Table2[[#This Row],[Yield blanks]],""),Table2[[#This Row],[Area(hectare)]])</f>
        <v>320</v>
      </c>
      <c r="I938" s="16">
        <v>300</v>
      </c>
      <c r="J938" s="16">
        <f>IF(Table2[[#This Row],[Production(Tones)]]="",Table2[[#This Row],[Area Blanks]]*Table2[[#This Row],[Yield]],Table2[[#This Row],[Production(Tones)]])</f>
        <v>300</v>
      </c>
      <c r="K938" s="13">
        <v>1350.9</v>
      </c>
      <c r="L938" s="13">
        <f>IF(Table2[[#This Row],[Annual_Rainfall(mm)]]="",_xlfn.XLOOKUP(Table2[[#This Row],[State]],'pivot tables'!$J$3:$J$32,'pivot tables'!$K$3:$K$32),Table2[[#This Row],[Annual_Rainfall(mm)]])</f>
        <v>1350.9</v>
      </c>
      <c r="M938" s="13" t="str">
        <f>Table2[[#This Row],[Crop]]&amp;Table2[[#This Row],[State]]</f>
        <v>RagiNagaland</v>
      </c>
      <c r="N938" s="13">
        <v>46236.800000000003</v>
      </c>
      <c r="O938" s="13">
        <f>IF(Table2[[#This Row],[Fertilizer(kg)]]="",_xlfn.XLOOKUP(Table2[[#This Row],[crop&amp;state]],'pivot tables'!$O$3:$O$151,'pivot tables'!$P$3:$P$151),Table2[[#This Row],[Fertilizer(kg)]])</f>
        <v>46236.800000000003</v>
      </c>
      <c r="P938" s="13">
        <v>86.4</v>
      </c>
      <c r="Q938" s="13">
        <f>IF(Table2[[#This Row],[Pesticide(kg)]]="",_xlfn.XLOOKUP(Table2[[#This Row],[crop&amp;state]],'pivot tables'!$O$3:$O$151,'pivot tables'!$Q$3:$Q$151),Table2[[#This Row],[Pesticide(kg)]])</f>
        <v>86.4</v>
      </c>
      <c r="R938" s="13">
        <v>0.96599999999999997</v>
      </c>
      <c r="S938" s="13">
        <f>IF(Table2[[#This Row],[Yield]]="",IFERROR(Table2[[#This Row],[Production(Tones)]]/Table2[[#This Row],[Area(hectare)]],""),Table2[[#This Row],[Yield]])</f>
        <v>0.96599999999999997</v>
      </c>
      <c r="T938" s="13">
        <v>20.356999999999999</v>
      </c>
      <c r="U938" s="13">
        <f>IF(Table2[[#This Row],[Avg_Temperature(°C)]]="",IFERROR((Table2[[#This Row],[Max_Temperature(°C)]]+Table2[[#This Row],[Min_Temperature(°C)]])/2,""),Table2[[#This Row],[Avg_Temperature(°C)]])</f>
        <v>20.356999999999999</v>
      </c>
      <c r="V938" s="13">
        <v>29.936</v>
      </c>
      <c r="W938" s="13">
        <f>IF(Table2[[#This Row],[Max_Temperature(°C)]]="",_xlfn.XLOOKUP(Table2[[#This Row],[State]],'pivot tables'!$T$2:$T$33,'pivot tables'!$V$2:$V$33),Table2[[#This Row],[Max_Temperature(°C)]])</f>
        <v>29.936</v>
      </c>
      <c r="X938" s="13">
        <v>12.087999999999999</v>
      </c>
      <c r="Y938" s="31">
        <f>IF(Table2[[#This Row],[Min_Temperature(°C)]]="",_xlfn.XLOOKUP(Table2[[#This Row],[State]],'pivot tables'!$T$2:$T$33,'pivot tables'!$W$2:$W$33),Table2[[#This Row],[Min_Temperature(°C)]])</f>
        <v>12.087999999999999</v>
      </c>
    </row>
    <row r="939" spans="1:25" x14ac:dyDescent="0.3">
      <c r="A939" s="5" t="s">
        <v>13</v>
      </c>
      <c r="B939" s="4">
        <v>2013</v>
      </c>
      <c r="C939" s="5" t="s">
        <v>49</v>
      </c>
      <c r="D939" s="5" t="str">
        <f>PROPER(TRIM(Table2[[#This Row],[Season]]))</f>
        <v>Kharif</v>
      </c>
      <c r="E939" s="5" t="str">
        <f>IF(Table2[[#This Row],[Season]]="",_xlfn.XLOOKUP(Table2[[#This Row],[State]],'pivot tables'!$F$3:$F$33,'pivot tables'!$G$3:$G$33),Table2[[#This Row],[Season]])</f>
        <v>Kharif</v>
      </c>
      <c r="F939" s="5" t="s">
        <v>274</v>
      </c>
      <c r="G939" s="16">
        <v>185670</v>
      </c>
      <c r="H939" s="16">
        <f>IF(Table2[[#This Row],[Area(hectare)]]="",IFERROR(Table2[[#This Row],[Production(Tones)]]/Table2[[#This Row],[Yield blanks]],""),Table2[[#This Row],[Area(hectare)]])</f>
        <v>185670</v>
      </c>
      <c r="I939" s="16">
        <v>419640</v>
      </c>
      <c r="J939" s="16">
        <f>IF(Table2[[#This Row],[Production(Tones)]]="",Table2[[#This Row],[Area Blanks]]*Table2[[#This Row],[Yield]],Table2[[#This Row],[Production(Tones)]])</f>
        <v>419640</v>
      </c>
      <c r="K939" s="13">
        <v>1350.9</v>
      </c>
      <c r="L939" s="13">
        <f>IF(Table2[[#This Row],[Annual_Rainfall(mm)]]="",_xlfn.XLOOKUP(Table2[[#This Row],[State]],'pivot tables'!$J$3:$J$32,'pivot tables'!$K$3:$K$32),Table2[[#This Row],[Annual_Rainfall(mm)]])</f>
        <v>1350.9</v>
      </c>
      <c r="M939" s="13" t="str">
        <f>Table2[[#This Row],[Crop]]&amp;Table2[[#This Row],[State]]</f>
        <v>RiceNagaland</v>
      </c>
      <c r="N939" s="13">
        <v>26827458.300000001</v>
      </c>
      <c r="O939" s="13">
        <f>IF(Table2[[#This Row],[Fertilizer(kg)]]="",_xlfn.XLOOKUP(Table2[[#This Row],[crop&amp;state]],'pivot tables'!$O$3:$O$151,'pivot tables'!$P$3:$P$151),Table2[[#This Row],[Fertilizer(kg)]])</f>
        <v>26827458.300000001</v>
      </c>
      <c r="P939" s="13">
        <v>50130.9</v>
      </c>
      <c r="Q939" s="13">
        <f>IF(Table2[[#This Row],[Pesticide(kg)]]="",_xlfn.XLOOKUP(Table2[[#This Row],[crop&amp;state]],'pivot tables'!$O$3:$O$151,'pivot tables'!$Q$3:$Q$151),Table2[[#This Row],[Pesticide(kg)]])</f>
        <v>50130.9</v>
      </c>
      <c r="R939" s="13">
        <v>2.2040000000000002</v>
      </c>
      <c r="S939" s="13">
        <f>IF(Table2[[#This Row],[Yield]]="",IFERROR(Table2[[#This Row],[Production(Tones)]]/Table2[[#This Row],[Area(hectare)]],""),Table2[[#This Row],[Yield]])</f>
        <v>2.2040000000000002</v>
      </c>
      <c r="T939" s="13">
        <v>20.356999999999999</v>
      </c>
      <c r="U939" s="13">
        <f>IF(Table2[[#This Row],[Avg_Temperature(°C)]]="",IFERROR((Table2[[#This Row],[Max_Temperature(°C)]]+Table2[[#This Row],[Min_Temperature(°C)]])/2,""),Table2[[#This Row],[Avg_Temperature(°C)]])</f>
        <v>20.356999999999999</v>
      </c>
      <c r="V939" s="13">
        <v>29.936</v>
      </c>
      <c r="W939" s="13">
        <f>IF(Table2[[#This Row],[Max_Temperature(°C)]]="",_xlfn.XLOOKUP(Table2[[#This Row],[State]],'pivot tables'!$T$2:$T$33,'pivot tables'!$V$2:$V$33),Table2[[#This Row],[Max_Temperature(°C)]])</f>
        <v>29.936</v>
      </c>
      <c r="X939" s="13">
        <v>12.087999999999999</v>
      </c>
      <c r="Y939" s="31">
        <f>IF(Table2[[#This Row],[Min_Temperature(°C)]]="",_xlfn.XLOOKUP(Table2[[#This Row],[State]],'pivot tables'!$T$2:$T$33,'pivot tables'!$W$2:$W$33),Table2[[#This Row],[Min_Temperature(°C)]])</f>
        <v>12.087999999999999</v>
      </c>
    </row>
    <row r="940" spans="1:25" x14ac:dyDescent="0.3">
      <c r="A940" s="5" t="s">
        <v>13</v>
      </c>
      <c r="B940" s="4">
        <v>2013</v>
      </c>
      <c r="C940" s="5" t="s">
        <v>27</v>
      </c>
      <c r="D940" s="5" t="str">
        <f>PROPER(TRIM(Table2[[#This Row],[Season]]))</f>
        <v>Rabi</v>
      </c>
      <c r="E940" s="5" t="str">
        <f>IF(Table2[[#This Row],[Season]]="",_xlfn.XLOOKUP(Table2[[#This Row],[State]],'pivot tables'!$F$3:$F$33,'pivot tables'!$G$3:$G$33),Table2[[#This Row],[Season]])</f>
        <v>Rabi</v>
      </c>
      <c r="F940" s="5" t="s">
        <v>274</v>
      </c>
      <c r="G940" s="16">
        <v>3810</v>
      </c>
      <c r="H940" s="16">
        <f>IF(Table2[[#This Row],[Area(hectare)]]="",IFERROR(Table2[[#This Row],[Production(Tones)]]/Table2[[#This Row],[Yield blanks]],""),Table2[[#This Row],[Area(hectare)]])</f>
        <v>3810</v>
      </c>
      <c r="I940" s="16">
        <v>10000</v>
      </c>
      <c r="J940" s="16">
        <f>IF(Table2[[#This Row],[Production(Tones)]]="",Table2[[#This Row],[Area Blanks]]*Table2[[#This Row],[Yield]],Table2[[#This Row],[Production(Tones)]])</f>
        <v>10000</v>
      </c>
      <c r="K940" s="13">
        <v>1350.9</v>
      </c>
      <c r="L940" s="13">
        <f>IF(Table2[[#This Row],[Annual_Rainfall(mm)]]="",_xlfn.XLOOKUP(Table2[[#This Row],[State]],'pivot tables'!$J$3:$J$32,'pivot tables'!$K$3:$K$32),Table2[[#This Row],[Annual_Rainfall(mm)]])</f>
        <v>1350.9</v>
      </c>
      <c r="M940" s="13" t="str">
        <f>Table2[[#This Row],[Crop]]&amp;Table2[[#This Row],[State]]</f>
        <v>RiceNagaland</v>
      </c>
      <c r="N940" s="13">
        <v>550506.9</v>
      </c>
      <c r="O940" s="13">
        <f>IF(Table2[[#This Row],[Fertilizer(kg)]]="",_xlfn.XLOOKUP(Table2[[#This Row],[crop&amp;state]],'pivot tables'!$O$3:$O$151,'pivot tables'!$P$3:$P$151),Table2[[#This Row],[Fertilizer(kg)]])</f>
        <v>550506.9</v>
      </c>
      <c r="P940" s="13">
        <v>1028.7</v>
      </c>
      <c r="Q940" s="13">
        <f>IF(Table2[[#This Row],[Pesticide(kg)]]="",_xlfn.XLOOKUP(Table2[[#This Row],[crop&amp;state]],'pivot tables'!$O$3:$O$151,'pivot tables'!$Q$3:$Q$151),Table2[[#This Row],[Pesticide(kg)]])</f>
        <v>1028.7</v>
      </c>
      <c r="R940" s="13">
        <v>2.633</v>
      </c>
      <c r="S940" s="13">
        <f>IF(Table2[[#This Row],[Yield]]="",IFERROR(Table2[[#This Row],[Production(Tones)]]/Table2[[#This Row],[Area(hectare)]],""),Table2[[#This Row],[Yield]])</f>
        <v>2.633</v>
      </c>
      <c r="T940" s="13">
        <v>20.356999999999999</v>
      </c>
      <c r="U940" s="13">
        <f>IF(Table2[[#This Row],[Avg_Temperature(°C)]]="",IFERROR((Table2[[#This Row],[Max_Temperature(°C)]]+Table2[[#This Row],[Min_Temperature(°C)]])/2,""),Table2[[#This Row],[Avg_Temperature(°C)]])</f>
        <v>20.356999999999999</v>
      </c>
      <c r="V940" s="13">
        <v>29.936</v>
      </c>
      <c r="W940" s="13">
        <f>IF(Table2[[#This Row],[Max_Temperature(°C)]]="",_xlfn.XLOOKUP(Table2[[#This Row],[State]],'pivot tables'!$T$2:$T$33,'pivot tables'!$V$2:$V$33),Table2[[#This Row],[Max_Temperature(°C)]])</f>
        <v>29.936</v>
      </c>
      <c r="X940" s="13">
        <v>12.087999999999999</v>
      </c>
      <c r="Y940" s="31">
        <f>IF(Table2[[#This Row],[Min_Temperature(°C)]]="",_xlfn.XLOOKUP(Table2[[#This Row],[State]],'pivot tables'!$T$2:$T$33,'pivot tables'!$W$2:$W$33),Table2[[#This Row],[Min_Temperature(°C)]])</f>
        <v>12.087999999999999</v>
      </c>
    </row>
    <row r="941" spans="1:25" x14ac:dyDescent="0.3">
      <c r="A941" s="5" t="s">
        <v>31</v>
      </c>
      <c r="B941" s="4">
        <v>2013</v>
      </c>
      <c r="C941" s="5" t="s">
        <v>49</v>
      </c>
      <c r="D941" s="5" t="str">
        <f>PROPER(TRIM(Table2[[#This Row],[Season]]))</f>
        <v>Kharif</v>
      </c>
      <c r="E941" s="5" t="str">
        <f>IF(Table2[[#This Row],[Season]]="",_xlfn.XLOOKUP(Table2[[#This Row],[State]],'pivot tables'!$F$3:$F$33,'pivot tables'!$G$3:$G$33),Table2[[#This Row],[Season]])</f>
        <v>Kharif</v>
      </c>
      <c r="F941" s="5" t="s">
        <v>274</v>
      </c>
      <c r="G941" s="16">
        <v>260</v>
      </c>
      <c r="H941" s="16">
        <f>IF(Table2[[#This Row],[Area(hectare)]]="",IFERROR(Table2[[#This Row],[Production(Tones)]]/Table2[[#This Row],[Yield blanks]],""),Table2[[#This Row],[Area(hectare)]])</f>
        <v>260</v>
      </c>
      <c r="I941" s="16">
        <v>200</v>
      </c>
      <c r="J941" s="16">
        <f>IF(Table2[[#This Row],[Production(Tones)]]="",Table2[[#This Row],[Area Blanks]]*Table2[[#This Row],[Yield]],Table2[[#This Row],[Production(Tones)]])</f>
        <v>200</v>
      </c>
      <c r="K941" s="13">
        <v>1350.9</v>
      </c>
      <c r="L941" s="13">
        <f>IF(Table2[[#This Row],[Annual_Rainfall(mm)]]="",_xlfn.XLOOKUP(Table2[[#This Row],[State]],'pivot tables'!$J$3:$J$32,'pivot tables'!$K$3:$K$32),Table2[[#This Row],[Annual_Rainfall(mm)]])</f>
        <v>1350.9</v>
      </c>
      <c r="M941" s="13" t="str">
        <f>Table2[[#This Row],[Crop]]&amp;Table2[[#This Row],[State]]</f>
        <v>SunflowerNagaland</v>
      </c>
      <c r="N941" s="13">
        <v>37567.4</v>
      </c>
      <c r="O941" s="13">
        <f>IF(Table2[[#This Row],[Fertilizer(kg)]]="",_xlfn.XLOOKUP(Table2[[#This Row],[crop&amp;state]],'pivot tables'!$O$3:$O$151,'pivot tables'!$P$3:$P$151),Table2[[#This Row],[Fertilizer(kg)]])</f>
        <v>37567.4</v>
      </c>
      <c r="P941" s="13">
        <v>70.2</v>
      </c>
      <c r="Q941" s="13">
        <f>IF(Table2[[#This Row],[Pesticide(kg)]]="",_xlfn.XLOOKUP(Table2[[#This Row],[crop&amp;state]],'pivot tables'!$O$3:$O$151,'pivot tables'!$Q$3:$Q$151),Table2[[#This Row],[Pesticide(kg)]])</f>
        <v>70.2</v>
      </c>
      <c r="R941" s="13">
        <v>0.72199999999999998</v>
      </c>
      <c r="S941" s="13">
        <f>IF(Table2[[#This Row],[Yield]]="",IFERROR(Table2[[#This Row],[Production(Tones)]]/Table2[[#This Row],[Area(hectare)]],""),Table2[[#This Row],[Yield]])</f>
        <v>0.72199999999999998</v>
      </c>
      <c r="T941" s="13">
        <v>20.356999999999999</v>
      </c>
      <c r="U941" s="13">
        <f>IF(Table2[[#This Row],[Avg_Temperature(°C)]]="",IFERROR((Table2[[#This Row],[Max_Temperature(°C)]]+Table2[[#This Row],[Min_Temperature(°C)]])/2,""),Table2[[#This Row],[Avg_Temperature(°C)]])</f>
        <v>20.356999999999999</v>
      </c>
      <c r="V941" s="13">
        <v>29.936</v>
      </c>
      <c r="W941" s="13">
        <f>IF(Table2[[#This Row],[Max_Temperature(°C)]]="",_xlfn.XLOOKUP(Table2[[#This Row],[State]],'pivot tables'!$T$2:$T$33,'pivot tables'!$V$2:$V$33),Table2[[#This Row],[Max_Temperature(°C)]])</f>
        <v>29.936</v>
      </c>
      <c r="X941" s="13">
        <v>12.087999999999999</v>
      </c>
      <c r="Y941" s="31">
        <f>IF(Table2[[#This Row],[Min_Temperature(°C)]]="",_xlfn.XLOOKUP(Table2[[#This Row],[State]],'pivot tables'!$T$2:$T$33,'pivot tables'!$W$2:$W$33),Table2[[#This Row],[Min_Temperature(°C)]])</f>
        <v>12.087999999999999</v>
      </c>
    </row>
    <row r="942" spans="1:25" x14ac:dyDescent="0.3">
      <c r="A942" s="5" t="s">
        <v>31</v>
      </c>
      <c r="B942" s="4">
        <v>2013</v>
      </c>
      <c r="C942" s="5" t="s">
        <v>27</v>
      </c>
      <c r="D942" s="5" t="str">
        <f>PROPER(TRIM(Table2[[#This Row],[Season]]))</f>
        <v>Rabi</v>
      </c>
      <c r="E942" s="5" t="str">
        <f>IF(Table2[[#This Row],[Season]]="",_xlfn.XLOOKUP(Table2[[#This Row],[State]],'pivot tables'!$F$3:$F$33,'pivot tables'!$G$3:$G$33),Table2[[#This Row],[Season]])</f>
        <v>Rabi</v>
      </c>
      <c r="F942" s="5" t="s">
        <v>274</v>
      </c>
      <c r="G942" s="16">
        <v>2050</v>
      </c>
      <c r="H942" s="16">
        <f>IF(Table2[[#This Row],[Area(hectare)]]="",IFERROR(Table2[[#This Row],[Production(Tones)]]/Table2[[#This Row],[Yield blanks]],""),Table2[[#This Row],[Area(hectare)]])</f>
        <v>2050</v>
      </c>
      <c r="I942" s="16">
        <v>1300</v>
      </c>
      <c r="J942" s="16">
        <f>IF(Table2[[#This Row],[Production(Tones)]]="",Table2[[#This Row],[Area Blanks]]*Table2[[#This Row],[Yield]],Table2[[#This Row],[Production(Tones)]])</f>
        <v>1300</v>
      </c>
      <c r="K942" s="13">
        <v>1350.9</v>
      </c>
      <c r="L942" s="13">
        <f>IF(Table2[[#This Row],[Annual_Rainfall(mm)]]="",_xlfn.XLOOKUP(Table2[[#This Row],[State]],'pivot tables'!$J$3:$J$32,'pivot tables'!$K$3:$K$32),Table2[[#This Row],[Annual_Rainfall(mm)]])</f>
        <v>1350.9</v>
      </c>
      <c r="M942" s="13" t="str">
        <f>Table2[[#This Row],[Crop]]&amp;Table2[[#This Row],[State]]</f>
        <v>SunflowerNagaland</v>
      </c>
      <c r="N942" s="13">
        <v>296204.5</v>
      </c>
      <c r="O942" s="13">
        <f>IF(Table2[[#This Row],[Fertilizer(kg)]]="",_xlfn.XLOOKUP(Table2[[#This Row],[crop&amp;state]],'pivot tables'!$O$3:$O$151,'pivot tables'!$P$3:$P$151),Table2[[#This Row],[Fertilizer(kg)]])</f>
        <v>296204.5</v>
      </c>
      <c r="P942" s="13">
        <v>553.5</v>
      </c>
      <c r="Q942" s="13">
        <f>IF(Table2[[#This Row],[Pesticide(kg)]]="",_xlfn.XLOOKUP(Table2[[#This Row],[crop&amp;state]],'pivot tables'!$O$3:$O$151,'pivot tables'!$Q$3:$Q$151),Table2[[#This Row],[Pesticide(kg)]])</f>
        <v>553.5</v>
      </c>
      <c r="R942" s="13">
        <v>0.64</v>
      </c>
      <c r="S942" s="13">
        <f>IF(Table2[[#This Row],[Yield]]="",IFERROR(Table2[[#This Row],[Production(Tones)]]/Table2[[#This Row],[Area(hectare)]],""),Table2[[#This Row],[Yield]])</f>
        <v>0.64</v>
      </c>
      <c r="T942" s="13">
        <v>20.356999999999999</v>
      </c>
      <c r="U942" s="13">
        <f>IF(Table2[[#This Row],[Avg_Temperature(°C)]]="",IFERROR((Table2[[#This Row],[Max_Temperature(°C)]]+Table2[[#This Row],[Min_Temperature(°C)]])/2,""),Table2[[#This Row],[Avg_Temperature(°C)]])</f>
        <v>20.356999999999999</v>
      </c>
      <c r="V942" s="13">
        <v>29.936</v>
      </c>
      <c r="W942" s="13">
        <f>IF(Table2[[#This Row],[Max_Temperature(°C)]]="",_xlfn.XLOOKUP(Table2[[#This Row],[State]],'pivot tables'!$T$2:$T$33,'pivot tables'!$V$2:$V$33),Table2[[#This Row],[Max_Temperature(°C)]])</f>
        <v>29.936</v>
      </c>
      <c r="X942" s="13">
        <v>12.087999999999999</v>
      </c>
      <c r="Y942" s="31">
        <f>IF(Table2[[#This Row],[Min_Temperature(°C)]]="",_xlfn.XLOOKUP(Table2[[#This Row],[State]],'pivot tables'!$T$2:$T$33,'pivot tables'!$W$2:$W$33),Table2[[#This Row],[Min_Temperature(°C)]])</f>
        <v>12.087999999999999</v>
      </c>
    </row>
    <row r="943" spans="1:25" x14ac:dyDescent="0.3">
      <c r="A943" s="5" t="s">
        <v>32</v>
      </c>
      <c r="B943" s="4">
        <v>2013</v>
      </c>
      <c r="C943" s="5" t="s">
        <v>27</v>
      </c>
      <c r="D943" s="5" t="str">
        <f>PROPER(TRIM(Table2[[#This Row],[Season]]))</f>
        <v>Rabi</v>
      </c>
      <c r="E943" s="5" t="str">
        <f>IF(Table2[[#This Row],[Season]]="",_xlfn.XLOOKUP(Table2[[#This Row],[State]],'pivot tables'!$F$3:$F$33,'pivot tables'!$G$3:$G$33),Table2[[#This Row],[Season]])</f>
        <v>Rabi</v>
      </c>
      <c r="F943" s="5" t="s">
        <v>274</v>
      </c>
      <c r="G943" s="16">
        <v>760</v>
      </c>
      <c r="H943" s="16">
        <f>IF(Table2[[#This Row],[Area(hectare)]]="",IFERROR(Table2[[#This Row],[Production(Tones)]]/Table2[[#This Row],[Yield blanks]],""),Table2[[#This Row],[Area(hectare)]])</f>
        <v>760</v>
      </c>
      <c r="I943" s="16">
        <v>610</v>
      </c>
      <c r="J943" s="16">
        <f>IF(Table2[[#This Row],[Production(Tones)]]="",Table2[[#This Row],[Area Blanks]]*Table2[[#This Row],[Yield]],Table2[[#This Row],[Production(Tones)]])</f>
        <v>610</v>
      </c>
      <c r="K943" s="13"/>
      <c r="L943" s="13">
        <f>IF(Table2[[#This Row],[Annual_Rainfall(mm)]]="",_xlfn.XLOOKUP(Table2[[#This Row],[State]],'pivot tables'!$J$3:$J$32,'pivot tables'!$K$3:$K$32),Table2[[#This Row],[Annual_Rainfall(mm)]])</f>
        <v>1534.2110416666676</v>
      </c>
      <c r="M943" s="13" t="str">
        <f>Table2[[#This Row],[Crop]]&amp;Table2[[#This Row],[State]]</f>
        <v>UradNagaland</v>
      </c>
      <c r="N943" s="13">
        <v>109812.4</v>
      </c>
      <c r="O943" s="13">
        <f>IF(Table2[[#This Row],[Fertilizer(kg)]]="",_xlfn.XLOOKUP(Table2[[#This Row],[crop&amp;state]],'pivot tables'!$O$3:$O$151,'pivot tables'!$P$3:$P$151),Table2[[#This Row],[Fertilizer(kg)]])</f>
        <v>109812.4</v>
      </c>
      <c r="P943" s="13"/>
      <c r="Q943" s="13">
        <f>IF(Table2[[#This Row],[Pesticide(kg)]]="",_xlfn.XLOOKUP(Table2[[#This Row],[crop&amp;state]],'pivot tables'!$O$3:$O$151,'pivot tables'!$Q$3:$Q$151),Table2[[#This Row],[Pesticide(kg)]])</f>
        <v>228.1</v>
      </c>
      <c r="R943" s="13">
        <v>0.80300000000000005</v>
      </c>
      <c r="S943" s="13">
        <f>IF(Table2[[#This Row],[Yield]]="",IFERROR(Table2[[#This Row],[Production(Tones)]]/Table2[[#This Row],[Area(hectare)]],""),Table2[[#This Row],[Yield]])</f>
        <v>0.80300000000000005</v>
      </c>
      <c r="T943" s="13">
        <v>20.356999999999999</v>
      </c>
      <c r="U943" s="13">
        <f>IF(Table2[[#This Row],[Avg_Temperature(°C)]]="",IFERROR((Table2[[#This Row],[Max_Temperature(°C)]]+Table2[[#This Row],[Min_Temperature(°C)]])/2,""),Table2[[#This Row],[Avg_Temperature(°C)]])</f>
        <v>20.356999999999999</v>
      </c>
      <c r="V943" s="13">
        <v>29.936</v>
      </c>
      <c r="W943" s="13">
        <f>IF(Table2[[#This Row],[Max_Temperature(°C)]]="",_xlfn.XLOOKUP(Table2[[#This Row],[State]],'pivot tables'!$T$2:$T$33,'pivot tables'!$V$2:$V$33),Table2[[#This Row],[Max_Temperature(°C)]])</f>
        <v>29.936</v>
      </c>
      <c r="X943" s="13">
        <v>12.087999999999999</v>
      </c>
      <c r="Y943" s="31">
        <f>IF(Table2[[#This Row],[Min_Temperature(°C)]]="",_xlfn.XLOOKUP(Table2[[#This Row],[State]],'pivot tables'!$T$2:$T$33,'pivot tables'!$W$2:$W$33),Table2[[#This Row],[Min_Temperature(°C)]])</f>
        <v>12.087999999999999</v>
      </c>
    </row>
    <row r="944" spans="1:25" x14ac:dyDescent="0.3">
      <c r="A944" s="5" t="s">
        <v>20</v>
      </c>
      <c r="B944" s="4">
        <v>2013</v>
      </c>
      <c r="C944" s="5" t="s">
        <v>27</v>
      </c>
      <c r="D944" s="5" t="str">
        <f>PROPER(TRIM(Table2[[#This Row],[Season]]))</f>
        <v>Rabi</v>
      </c>
      <c r="E944" s="5" t="str">
        <f>IF(Table2[[#This Row],[Season]]="",_xlfn.XLOOKUP(Table2[[#This Row],[State]],'pivot tables'!$F$3:$F$33,'pivot tables'!$G$3:$G$33),Table2[[#This Row],[Season]])</f>
        <v>Rabi</v>
      </c>
      <c r="F944" s="5" t="s">
        <v>274</v>
      </c>
      <c r="G944" s="16">
        <v>3000</v>
      </c>
      <c r="H944" s="16">
        <f>IF(Table2[[#This Row],[Area(hectare)]]="",IFERROR(Table2[[#This Row],[Production(Tones)]]/Table2[[#This Row],[Yield blanks]],""),Table2[[#This Row],[Area(hectare)]])</f>
        <v>3000</v>
      </c>
      <c r="I944" s="16">
        <v>5470</v>
      </c>
      <c r="J944" s="16">
        <f>IF(Table2[[#This Row],[Production(Tones)]]="",Table2[[#This Row],[Area Blanks]]*Table2[[#This Row],[Yield]],Table2[[#This Row],[Production(Tones)]])</f>
        <v>5470</v>
      </c>
      <c r="K944" s="13">
        <v>1350.9</v>
      </c>
      <c r="L944" s="13">
        <f>IF(Table2[[#This Row],[Annual_Rainfall(mm)]]="",_xlfn.XLOOKUP(Table2[[#This Row],[State]],'pivot tables'!$J$3:$J$32,'pivot tables'!$K$3:$K$32),Table2[[#This Row],[Annual_Rainfall(mm)]])</f>
        <v>1350.9</v>
      </c>
      <c r="M944" s="13" t="str">
        <f>Table2[[#This Row],[Crop]]&amp;Table2[[#This Row],[State]]</f>
        <v>WheatNagaland</v>
      </c>
      <c r="N944" s="13" t="s">
        <v>479</v>
      </c>
      <c r="O944" s="13" t="str">
        <f>IF(Table2[[#This Row],[Fertilizer(kg)]]="",_xlfn.XLOOKUP(Table2[[#This Row],[crop&amp;state]],'pivot tables'!$O$3:$O$151,'pivot tables'!$P$3:$P$151),Table2[[#This Row],[Fertilizer(kg)]])</f>
        <v xml:space="preserve"> 433470 </v>
      </c>
      <c r="P944" s="13">
        <v>810</v>
      </c>
      <c r="Q944" s="13">
        <f>IF(Table2[[#This Row],[Pesticide(kg)]]="",_xlfn.XLOOKUP(Table2[[#This Row],[crop&amp;state]],'pivot tables'!$O$3:$O$151,'pivot tables'!$Q$3:$Q$151),Table2[[#This Row],[Pesticide(kg)]])</f>
        <v>810</v>
      </c>
      <c r="R944" s="13">
        <v>1.8240000000000001</v>
      </c>
      <c r="S944" s="13">
        <f>IF(Table2[[#This Row],[Yield]]="",IFERROR(Table2[[#This Row],[Production(Tones)]]/Table2[[#This Row],[Area(hectare)]],""),Table2[[#This Row],[Yield]])</f>
        <v>1.8240000000000001</v>
      </c>
      <c r="T944" s="13">
        <v>20.356999999999999</v>
      </c>
      <c r="U944" s="13">
        <f>IF(Table2[[#This Row],[Avg_Temperature(°C)]]="",IFERROR((Table2[[#This Row],[Max_Temperature(°C)]]+Table2[[#This Row],[Min_Temperature(°C)]])/2,""),Table2[[#This Row],[Avg_Temperature(°C)]])</f>
        <v>20.356999999999999</v>
      </c>
      <c r="V944" s="13">
        <v>29.936</v>
      </c>
      <c r="W944" s="13">
        <f>IF(Table2[[#This Row],[Max_Temperature(°C)]]="",_xlfn.XLOOKUP(Table2[[#This Row],[State]],'pivot tables'!$T$2:$T$33,'pivot tables'!$V$2:$V$33),Table2[[#This Row],[Max_Temperature(°C)]])</f>
        <v>29.936</v>
      </c>
      <c r="X944" s="13">
        <v>12.087999999999999</v>
      </c>
      <c r="Y944" s="31">
        <f>IF(Table2[[#This Row],[Min_Temperature(°C)]]="",_xlfn.XLOOKUP(Table2[[#This Row],[State]],'pivot tables'!$T$2:$T$33,'pivot tables'!$W$2:$W$33),Table2[[#This Row],[Min_Temperature(°C)]])</f>
        <v>12.087999999999999</v>
      </c>
    </row>
    <row r="945" spans="1:25" x14ac:dyDescent="0.3">
      <c r="A945" s="5" t="s">
        <v>13</v>
      </c>
      <c r="B945" s="4">
        <v>2013</v>
      </c>
      <c r="C945" s="5" t="s">
        <v>49</v>
      </c>
      <c r="D945" s="5" t="str">
        <f>PROPER(TRIM(Table2[[#This Row],[Season]]))</f>
        <v>Kharif</v>
      </c>
      <c r="E945" s="5" t="str">
        <f>IF(Table2[[#This Row],[Season]]="",_xlfn.XLOOKUP(Table2[[#This Row],[State]],'pivot tables'!$F$3:$F$33,'pivot tables'!$G$3:$G$33),Table2[[#This Row],[Season]])</f>
        <v>Kharif</v>
      </c>
      <c r="F945" s="5" t="s">
        <v>252</v>
      </c>
      <c r="G945" s="16">
        <v>2851000</v>
      </c>
      <c r="H945" s="16">
        <f>IF(Table2[[#This Row],[Area(hectare)]]="",IFERROR(Table2[[#This Row],[Production(Tones)]]/Table2[[#This Row],[Yield blanks]],""),Table2[[#This Row],[Area(hectare)]])</f>
        <v>2851000</v>
      </c>
      <c r="I945" s="16">
        <v>11267000</v>
      </c>
      <c r="J945" s="16">
        <f>IF(Table2[[#This Row],[Production(Tones)]]="",Table2[[#This Row],[Area Blanks]]*Table2[[#This Row],[Yield]],Table2[[#This Row],[Production(Tones)]])</f>
        <v>11267000</v>
      </c>
      <c r="K945" s="13">
        <v>586.6</v>
      </c>
      <c r="L945" s="13">
        <f>IF(Table2[[#This Row],[Annual_Rainfall(mm)]]="",_xlfn.XLOOKUP(Table2[[#This Row],[State]],'pivot tables'!$J$3:$J$32,'pivot tables'!$K$3:$K$32),Table2[[#This Row],[Annual_Rainfall(mm)]])</f>
        <v>586.6</v>
      </c>
      <c r="M945" s="13" t="str">
        <f>Table2[[#This Row],[Crop]]&amp;Table2[[#This Row],[State]]</f>
        <v>RicePunjab</v>
      </c>
      <c r="N945" s="13">
        <v>411940990</v>
      </c>
      <c r="O945" s="13">
        <f>IF(Table2[[#This Row],[Fertilizer(kg)]]="",_xlfn.XLOOKUP(Table2[[#This Row],[crop&amp;state]],'pivot tables'!$O$3:$O$151,'pivot tables'!$P$3:$P$151),Table2[[#This Row],[Fertilizer(kg)]])</f>
        <v>411940990</v>
      </c>
      <c r="P945" s="13">
        <v>769770</v>
      </c>
      <c r="Q945" s="13">
        <f>IF(Table2[[#This Row],[Pesticide(kg)]]="",_xlfn.XLOOKUP(Table2[[#This Row],[crop&amp;state]],'pivot tables'!$O$3:$O$151,'pivot tables'!$Q$3:$Q$151),Table2[[#This Row],[Pesticide(kg)]])</f>
        <v>769770</v>
      </c>
      <c r="R945" s="13">
        <v>3.8340000000000001</v>
      </c>
      <c r="S945" s="13">
        <f>IF(Table2[[#This Row],[Yield]]="",IFERROR(Table2[[#This Row],[Production(Tones)]]/Table2[[#This Row],[Area(hectare)]],""),Table2[[#This Row],[Yield]])</f>
        <v>3.8340000000000001</v>
      </c>
      <c r="T945" s="13">
        <v>24.832000000000001</v>
      </c>
      <c r="U945" s="13">
        <f>IF(Table2[[#This Row],[Avg_Temperature(°C)]]="",IFERROR((Table2[[#This Row],[Max_Temperature(°C)]]+Table2[[#This Row],[Min_Temperature(°C)]])/2,""),Table2[[#This Row],[Avg_Temperature(°C)]])</f>
        <v>24.832000000000001</v>
      </c>
      <c r="V945" s="13">
        <v>36.722000000000001</v>
      </c>
      <c r="W945" s="13">
        <f>IF(Table2[[#This Row],[Max_Temperature(°C)]]="",_xlfn.XLOOKUP(Table2[[#This Row],[State]],'pivot tables'!$T$2:$T$33,'pivot tables'!$V$2:$V$33),Table2[[#This Row],[Max_Temperature(°C)]])</f>
        <v>36.722000000000001</v>
      </c>
      <c r="X945" s="13">
        <v>12.593999999999999</v>
      </c>
      <c r="Y945" s="31">
        <f>IF(Table2[[#This Row],[Min_Temperature(°C)]]="",_xlfn.XLOOKUP(Table2[[#This Row],[State]],'pivot tables'!$T$2:$T$33,'pivot tables'!$W$2:$W$33),Table2[[#This Row],[Min_Temperature(°C)]])</f>
        <v>12.593999999999999</v>
      </c>
    </row>
    <row r="946" spans="1:25" x14ac:dyDescent="0.3">
      <c r="A946" s="5" t="s">
        <v>18</v>
      </c>
      <c r="B946" s="4">
        <v>2013</v>
      </c>
      <c r="C946" s="5" t="s">
        <v>705</v>
      </c>
      <c r="D946" s="5" t="str">
        <f>PROPER(TRIM(Table2[[#This Row],[Season]]))</f>
        <v>Whole Year</v>
      </c>
      <c r="E946" s="5" t="str">
        <f>IF(Table2[[#This Row],[Season]]="",_xlfn.XLOOKUP(Table2[[#This Row],[State]],'pivot tables'!$F$3:$F$33,'pivot tables'!$G$3:$G$33),Table2[[#This Row],[Season]])</f>
        <v>Whole Year</v>
      </c>
      <c r="F946" s="5" t="s">
        <v>252</v>
      </c>
      <c r="G946" s="16">
        <v>89000</v>
      </c>
      <c r="H946" s="16">
        <f>IF(Table2[[#This Row],[Area(hectare)]]="",IFERROR(Table2[[#This Row],[Production(Tones)]]/Table2[[#This Row],[Yield blanks]],""),Table2[[#This Row],[Area(hectare)]])</f>
        <v>89000</v>
      </c>
      <c r="I946" s="16">
        <v>6675000</v>
      </c>
      <c r="J946" s="16">
        <f>IF(Table2[[#This Row],[Production(Tones)]]="",Table2[[#This Row],[Area Blanks]]*Table2[[#This Row],[Yield]],Table2[[#This Row],[Production(Tones)]])</f>
        <v>6675000</v>
      </c>
      <c r="K946" s="13">
        <v>586.6</v>
      </c>
      <c r="L946" s="13">
        <f>IF(Table2[[#This Row],[Annual_Rainfall(mm)]]="",_xlfn.XLOOKUP(Table2[[#This Row],[State]],'pivot tables'!$J$3:$J$32,'pivot tables'!$K$3:$K$32),Table2[[#This Row],[Annual_Rainfall(mm)]])</f>
        <v>586.6</v>
      </c>
      <c r="M946" s="13" t="str">
        <f>Table2[[#This Row],[Crop]]&amp;Table2[[#This Row],[State]]</f>
        <v>SugarcanePunjab</v>
      </c>
      <c r="N946" s="13">
        <v>12859610</v>
      </c>
      <c r="O946" s="13">
        <f>IF(Table2[[#This Row],[Fertilizer(kg)]]="",_xlfn.XLOOKUP(Table2[[#This Row],[crop&amp;state]],'pivot tables'!$O$3:$O$151,'pivot tables'!$P$3:$P$151),Table2[[#This Row],[Fertilizer(kg)]])</f>
        <v>12859610</v>
      </c>
      <c r="P946" s="13">
        <v>24030</v>
      </c>
      <c r="Q946" s="13">
        <f>IF(Table2[[#This Row],[Pesticide(kg)]]="",_xlfn.XLOOKUP(Table2[[#This Row],[crop&amp;state]],'pivot tables'!$O$3:$O$151,'pivot tables'!$Q$3:$Q$151),Table2[[#This Row],[Pesticide(kg)]])</f>
        <v>24030</v>
      </c>
      <c r="R946" s="13">
        <v>77.712999999999994</v>
      </c>
      <c r="S946" s="13">
        <f>IF(Table2[[#This Row],[Yield]]="",IFERROR(Table2[[#This Row],[Production(Tones)]]/Table2[[#This Row],[Area(hectare)]],""),Table2[[#This Row],[Yield]])</f>
        <v>77.712999999999994</v>
      </c>
      <c r="T946" s="13">
        <v>24.832000000000001</v>
      </c>
      <c r="U946" s="13">
        <f>IF(Table2[[#This Row],[Avg_Temperature(°C)]]="",IFERROR((Table2[[#This Row],[Max_Temperature(°C)]]+Table2[[#This Row],[Min_Temperature(°C)]])/2,""),Table2[[#This Row],[Avg_Temperature(°C)]])</f>
        <v>24.832000000000001</v>
      </c>
      <c r="V946" s="13">
        <v>36.722000000000001</v>
      </c>
      <c r="W946" s="13">
        <f>IF(Table2[[#This Row],[Max_Temperature(°C)]]="",_xlfn.XLOOKUP(Table2[[#This Row],[State]],'pivot tables'!$T$2:$T$33,'pivot tables'!$V$2:$V$33),Table2[[#This Row],[Max_Temperature(°C)]])</f>
        <v>36.722000000000001</v>
      </c>
      <c r="X946" s="13">
        <v>12.593999999999999</v>
      </c>
      <c r="Y946" s="31">
        <f>IF(Table2[[#This Row],[Min_Temperature(°C)]]="",_xlfn.XLOOKUP(Table2[[#This Row],[State]],'pivot tables'!$T$2:$T$33,'pivot tables'!$W$2:$W$33),Table2[[#This Row],[Min_Temperature(°C)]])</f>
        <v>12.593999999999999</v>
      </c>
    </row>
    <row r="947" spans="1:25" x14ac:dyDescent="0.3">
      <c r="A947" s="5" t="s">
        <v>32</v>
      </c>
      <c r="B947" s="4">
        <v>2013</v>
      </c>
      <c r="C947" s="5" t="s">
        <v>49</v>
      </c>
      <c r="D947" s="5" t="str">
        <f>PROPER(TRIM(Table2[[#This Row],[Season]]))</f>
        <v>Kharif</v>
      </c>
      <c r="E947" s="5" t="str">
        <f>IF(Table2[[#This Row],[Season]]="",_xlfn.XLOOKUP(Table2[[#This Row],[State]],'pivot tables'!$F$3:$F$33,'pivot tables'!$G$3:$G$33),Table2[[#This Row],[Season]])</f>
        <v>Kharif</v>
      </c>
      <c r="F947" s="5" t="s">
        <v>252</v>
      </c>
      <c r="G947" s="16">
        <v>2200</v>
      </c>
      <c r="H947" s="16">
        <f>IF(Table2[[#This Row],[Area(hectare)]]="",IFERROR(Table2[[#This Row],[Production(Tones)]]/Table2[[#This Row],[Yield blanks]],""),Table2[[#This Row],[Area(hectare)]])</f>
        <v>2200</v>
      </c>
      <c r="I947" s="16">
        <v>1050</v>
      </c>
      <c r="J947" s="16">
        <f>IF(Table2[[#This Row],[Production(Tones)]]="",Table2[[#This Row],[Area Blanks]]*Table2[[#This Row],[Yield]],Table2[[#This Row],[Production(Tones)]])</f>
        <v>1050</v>
      </c>
      <c r="K947" s="13">
        <v>586.6</v>
      </c>
      <c r="L947" s="13">
        <f>IF(Table2[[#This Row],[Annual_Rainfall(mm)]]="",_xlfn.XLOOKUP(Table2[[#This Row],[State]],'pivot tables'!$J$3:$J$32,'pivot tables'!$K$3:$K$32),Table2[[#This Row],[Annual_Rainfall(mm)]])</f>
        <v>586.6</v>
      </c>
      <c r="M947" s="13" t="str">
        <f>Table2[[#This Row],[Crop]]&amp;Table2[[#This Row],[State]]</f>
        <v>UradPunjab</v>
      </c>
      <c r="N947" s="13">
        <v>317878</v>
      </c>
      <c r="O947" s="13">
        <f>IF(Table2[[#This Row],[Fertilizer(kg)]]="",_xlfn.XLOOKUP(Table2[[#This Row],[crop&amp;state]],'pivot tables'!$O$3:$O$151,'pivot tables'!$P$3:$P$151),Table2[[#This Row],[Fertilizer(kg)]])</f>
        <v>317878</v>
      </c>
      <c r="P947" s="13"/>
      <c r="Q947" s="13">
        <f>IF(Table2[[#This Row],[Pesticide(kg)]]="",_xlfn.XLOOKUP(Table2[[#This Row],[crop&amp;state]],'pivot tables'!$O$3:$O$151,'pivot tables'!$Q$3:$Q$151),Table2[[#This Row],[Pesticide(kg)]])</f>
        <v>726.66666666666663</v>
      </c>
      <c r="R947" s="13">
        <v>0.46400000000000002</v>
      </c>
      <c r="S947" s="13">
        <f>IF(Table2[[#This Row],[Yield]]="",IFERROR(Table2[[#This Row],[Production(Tones)]]/Table2[[#This Row],[Area(hectare)]],""),Table2[[#This Row],[Yield]])</f>
        <v>0.46400000000000002</v>
      </c>
      <c r="T947" s="13">
        <v>24.832000000000001</v>
      </c>
      <c r="U947" s="13">
        <f>IF(Table2[[#This Row],[Avg_Temperature(°C)]]="",IFERROR((Table2[[#This Row],[Max_Temperature(°C)]]+Table2[[#This Row],[Min_Temperature(°C)]])/2,""),Table2[[#This Row],[Avg_Temperature(°C)]])</f>
        <v>24.832000000000001</v>
      </c>
      <c r="V947" s="13">
        <v>36.722000000000001</v>
      </c>
      <c r="W947" s="13">
        <f>IF(Table2[[#This Row],[Max_Temperature(°C)]]="",_xlfn.XLOOKUP(Table2[[#This Row],[State]],'pivot tables'!$T$2:$T$33,'pivot tables'!$V$2:$V$33),Table2[[#This Row],[Max_Temperature(°C)]])</f>
        <v>36.722000000000001</v>
      </c>
      <c r="X947" s="13">
        <v>12.593999999999999</v>
      </c>
      <c r="Y947" s="31">
        <f>IF(Table2[[#This Row],[Min_Temperature(°C)]]="",_xlfn.XLOOKUP(Table2[[#This Row],[State]],'pivot tables'!$T$2:$T$33,'pivot tables'!$W$2:$W$33),Table2[[#This Row],[Min_Temperature(°C)]])</f>
        <v>12.593999999999999</v>
      </c>
    </row>
    <row r="948" spans="1:25" x14ac:dyDescent="0.3">
      <c r="A948" s="5" t="s">
        <v>20</v>
      </c>
      <c r="B948" s="4">
        <v>2013</v>
      </c>
      <c r="C948" s="5" t="s">
        <v>27</v>
      </c>
      <c r="D948" s="5" t="str">
        <f>PROPER(TRIM(Table2[[#This Row],[Season]]))</f>
        <v>Rabi</v>
      </c>
      <c r="E948" s="5" t="str">
        <f>IF(Table2[[#This Row],[Season]]="",_xlfn.XLOOKUP(Table2[[#This Row],[State]],'pivot tables'!$F$3:$F$33,'pivot tables'!$G$3:$G$33),Table2[[#This Row],[Season]])</f>
        <v>Rabi</v>
      </c>
      <c r="F948" s="5" t="s">
        <v>252</v>
      </c>
      <c r="G948" s="16">
        <v>3512000</v>
      </c>
      <c r="H948" s="16">
        <f>IF(Table2[[#This Row],[Area(hectare)]]="",IFERROR(Table2[[#This Row],[Production(Tones)]]/Table2[[#This Row],[Yield blanks]],""),Table2[[#This Row],[Area(hectare)]])</f>
        <v>3512000</v>
      </c>
      <c r="I948" s="16">
        <v>17620000</v>
      </c>
      <c r="J948" s="16">
        <f>IF(Table2[[#This Row],[Production(Tones)]]="",Table2[[#This Row],[Area Blanks]]*Table2[[#This Row],[Yield]],Table2[[#This Row],[Production(Tones)]])</f>
        <v>17620000</v>
      </c>
      <c r="K948" s="13">
        <v>586.6</v>
      </c>
      <c r="L948" s="13">
        <f>IF(Table2[[#This Row],[Annual_Rainfall(mm)]]="",_xlfn.XLOOKUP(Table2[[#This Row],[State]],'pivot tables'!$J$3:$J$32,'pivot tables'!$K$3:$K$32),Table2[[#This Row],[Annual_Rainfall(mm)]])</f>
        <v>586.6</v>
      </c>
      <c r="M948" s="13" t="str">
        <f>Table2[[#This Row],[Crop]]&amp;Table2[[#This Row],[State]]</f>
        <v>WheatPunjab</v>
      </c>
      <c r="N948" s="13">
        <v>507448880</v>
      </c>
      <c r="O948" s="13">
        <f>IF(Table2[[#This Row],[Fertilizer(kg)]]="",_xlfn.XLOOKUP(Table2[[#This Row],[crop&amp;state]],'pivot tables'!$O$3:$O$151,'pivot tables'!$P$3:$P$151),Table2[[#This Row],[Fertilizer(kg)]])</f>
        <v>507448880</v>
      </c>
      <c r="P948" s="13">
        <v>948240</v>
      </c>
      <c r="Q948" s="13">
        <f>IF(Table2[[#This Row],[Pesticide(kg)]]="",_xlfn.XLOOKUP(Table2[[#This Row],[crop&amp;state]],'pivot tables'!$O$3:$O$151,'pivot tables'!$Q$3:$Q$151),Table2[[#This Row],[Pesticide(kg)]])</f>
        <v>948240</v>
      </c>
      <c r="R948" s="13">
        <v>4.9370000000000003</v>
      </c>
      <c r="S948" s="13">
        <f>IF(Table2[[#This Row],[Yield]]="",IFERROR(Table2[[#This Row],[Production(Tones)]]/Table2[[#This Row],[Area(hectare)]],""),Table2[[#This Row],[Yield]])</f>
        <v>4.9370000000000003</v>
      </c>
      <c r="T948" s="13">
        <v>24.832000000000001</v>
      </c>
      <c r="U948" s="13">
        <f>IF(Table2[[#This Row],[Avg_Temperature(°C)]]="",IFERROR((Table2[[#This Row],[Max_Temperature(°C)]]+Table2[[#This Row],[Min_Temperature(°C)]])/2,""),Table2[[#This Row],[Avg_Temperature(°C)]])</f>
        <v>24.832000000000001</v>
      </c>
      <c r="V948" s="13">
        <v>36.722000000000001</v>
      </c>
      <c r="W948" s="13">
        <f>IF(Table2[[#This Row],[Max_Temperature(°C)]]="",_xlfn.XLOOKUP(Table2[[#This Row],[State]],'pivot tables'!$T$2:$T$33,'pivot tables'!$V$2:$V$33),Table2[[#This Row],[Max_Temperature(°C)]])</f>
        <v>36.722000000000001</v>
      </c>
      <c r="X948" s="13">
        <v>12.593999999999999</v>
      </c>
      <c r="Y948" s="31">
        <f>IF(Table2[[#This Row],[Min_Temperature(°C)]]="",_xlfn.XLOOKUP(Table2[[#This Row],[State]],'pivot tables'!$T$2:$T$33,'pivot tables'!$W$2:$W$33),Table2[[#This Row],[Min_Temperature(°C)]])</f>
        <v>12.593999999999999</v>
      </c>
    </row>
    <row r="949" spans="1:25" x14ac:dyDescent="0.3">
      <c r="A949" s="5" t="s">
        <v>22</v>
      </c>
      <c r="B949" s="4">
        <v>2013</v>
      </c>
      <c r="C949" s="5" t="s">
        <v>49</v>
      </c>
      <c r="D949" s="5" t="str">
        <f>PROPER(TRIM(Table2[[#This Row],[Season]]))</f>
        <v>Kharif</v>
      </c>
      <c r="E949" s="5" t="str">
        <f>IF(Table2[[#This Row],[Season]]="",_xlfn.XLOOKUP(Table2[[#This Row],[State]],'pivot tables'!$F$3:$F$33,'pivot tables'!$G$3:$G$33),Table2[[#This Row],[Season]])</f>
        <v>Kharif</v>
      </c>
      <c r="F949" s="5" t="s">
        <v>481</v>
      </c>
      <c r="G949" s="16">
        <v>1204</v>
      </c>
      <c r="H949" s="16">
        <f>IF(Table2[[#This Row],[Area(hectare)]]="",IFERROR(Table2[[#This Row],[Production(Tones)]]/Table2[[#This Row],[Yield blanks]],""),Table2[[#This Row],[Area(hectare)]])</f>
        <v>1204</v>
      </c>
      <c r="I949" s="16">
        <v>1727</v>
      </c>
      <c r="J949" s="16">
        <f>IF(Table2[[#This Row],[Production(Tones)]]="",Table2[[#This Row],[Area Blanks]]*Table2[[#This Row],[Yield]],Table2[[#This Row],[Production(Tones)]])</f>
        <v>1727</v>
      </c>
      <c r="K949" s="13">
        <v>1348.7</v>
      </c>
      <c r="L949" s="13">
        <f>IF(Table2[[#This Row],[Annual_Rainfall(mm)]]="",_xlfn.XLOOKUP(Table2[[#This Row],[State]],'pivot tables'!$J$3:$J$32,'pivot tables'!$K$3:$K$32),Table2[[#This Row],[Annual_Rainfall(mm)]])</f>
        <v>1348.7</v>
      </c>
      <c r="M949" s="13" t="str">
        <f>Table2[[#This Row],[Crop]]&amp;Table2[[#This Row],[State]]</f>
        <v>RagiTelangana</v>
      </c>
      <c r="N949" s="13">
        <v>173965.96</v>
      </c>
      <c r="O949" s="13">
        <f>IF(Table2[[#This Row],[Fertilizer(kg)]]="",_xlfn.XLOOKUP(Table2[[#This Row],[crop&amp;state]],'pivot tables'!$O$3:$O$151,'pivot tables'!$P$3:$P$151),Table2[[#This Row],[Fertilizer(kg)]])</f>
        <v>173965.96</v>
      </c>
      <c r="P949" s="13">
        <v>325.08</v>
      </c>
      <c r="Q949" s="13">
        <f>IF(Table2[[#This Row],[Pesticide(kg)]]="",_xlfn.XLOOKUP(Table2[[#This Row],[crop&amp;state]],'pivot tables'!$O$3:$O$151,'pivot tables'!$Q$3:$Q$151),Table2[[#This Row],[Pesticide(kg)]])</f>
        <v>325.08</v>
      </c>
      <c r="R949" s="13">
        <v>1.593</v>
      </c>
      <c r="S949" s="13">
        <f>IF(Table2[[#This Row],[Yield]]="",IFERROR(Table2[[#This Row],[Production(Tones)]]/Table2[[#This Row],[Area(hectare)]],""),Table2[[#This Row],[Yield]])</f>
        <v>1.593</v>
      </c>
      <c r="T949" s="13">
        <v>25.646999999999998</v>
      </c>
      <c r="U949" s="13">
        <f>IF(Table2[[#This Row],[Avg_Temperature(°C)]]="",IFERROR((Table2[[#This Row],[Max_Temperature(°C)]]+Table2[[#This Row],[Min_Temperature(°C)]])/2,""),Table2[[#This Row],[Avg_Temperature(°C)]])</f>
        <v>25.646999999999998</v>
      </c>
      <c r="V949" s="13">
        <v>34.878999999999998</v>
      </c>
      <c r="W949" s="13">
        <f>IF(Table2[[#This Row],[Max_Temperature(°C)]]="",_xlfn.XLOOKUP(Table2[[#This Row],[State]],'pivot tables'!$T$2:$T$33,'pivot tables'!$V$2:$V$33),Table2[[#This Row],[Max_Temperature(°C)]])</f>
        <v>34.878999999999998</v>
      </c>
      <c r="X949" s="13">
        <v>16.562000000000001</v>
      </c>
      <c r="Y949" s="31">
        <f>IF(Table2[[#This Row],[Min_Temperature(°C)]]="",_xlfn.XLOOKUP(Table2[[#This Row],[State]],'pivot tables'!$T$2:$T$33,'pivot tables'!$W$2:$W$33),Table2[[#This Row],[Min_Temperature(°C)]])</f>
        <v>16.562000000000001</v>
      </c>
    </row>
    <row r="950" spans="1:25" x14ac:dyDescent="0.3">
      <c r="A950" s="5" t="s">
        <v>22</v>
      </c>
      <c r="B950" s="4">
        <v>2013</v>
      </c>
      <c r="C950" s="5" t="s">
        <v>27</v>
      </c>
      <c r="D950" s="5" t="str">
        <f>PROPER(TRIM(Table2[[#This Row],[Season]]))</f>
        <v>Rabi</v>
      </c>
      <c r="E950" s="5" t="str">
        <f>IF(Table2[[#This Row],[Season]]="",_xlfn.XLOOKUP(Table2[[#This Row],[State]],'pivot tables'!$F$3:$F$33,'pivot tables'!$G$3:$G$33),Table2[[#This Row],[Season]])</f>
        <v>Rabi</v>
      </c>
      <c r="F950" s="5" t="s">
        <v>481</v>
      </c>
      <c r="G950" s="16">
        <v>511</v>
      </c>
      <c r="H950" s="16">
        <f>IF(Table2[[#This Row],[Area(hectare)]]="",IFERROR(Table2[[#This Row],[Production(Tones)]]/Table2[[#This Row],[Yield blanks]],""),Table2[[#This Row],[Area(hectare)]])</f>
        <v>511</v>
      </c>
      <c r="I950" s="16">
        <v>794</v>
      </c>
      <c r="J950" s="16">
        <f>IF(Table2[[#This Row],[Production(Tones)]]="",Table2[[#This Row],[Area Blanks]]*Table2[[#This Row],[Yield]],Table2[[#This Row],[Production(Tones)]])</f>
        <v>794</v>
      </c>
      <c r="K950" s="13">
        <v>1348.7</v>
      </c>
      <c r="L950" s="13">
        <f>IF(Table2[[#This Row],[Annual_Rainfall(mm)]]="",_xlfn.XLOOKUP(Table2[[#This Row],[State]],'pivot tables'!$J$3:$J$32,'pivot tables'!$K$3:$K$32),Table2[[#This Row],[Annual_Rainfall(mm)]])</f>
        <v>1348.7</v>
      </c>
      <c r="M950" s="13" t="str">
        <f>Table2[[#This Row],[Crop]]&amp;Table2[[#This Row],[State]]</f>
        <v>RagiTelangana</v>
      </c>
      <c r="N950" s="13">
        <v>73834.39</v>
      </c>
      <c r="O950" s="13">
        <f>IF(Table2[[#This Row],[Fertilizer(kg)]]="",_xlfn.XLOOKUP(Table2[[#This Row],[crop&amp;state]],'pivot tables'!$O$3:$O$151,'pivot tables'!$P$3:$P$151),Table2[[#This Row],[Fertilizer(kg)]])</f>
        <v>73834.39</v>
      </c>
      <c r="P950" s="13">
        <v>137.97</v>
      </c>
      <c r="Q950" s="13">
        <f>IF(Table2[[#This Row],[Pesticide(kg)]]="",_xlfn.XLOOKUP(Table2[[#This Row],[crop&amp;state]],'pivot tables'!$O$3:$O$151,'pivot tables'!$Q$3:$Q$151),Table2[[#This Row],[Pesticide(kg)]])</f>
        <v>137.97</v>
      </c>
      <c r="R950" s="13">
        <v>1.55</v>
      </c>
      <c r="S950" s="13">
        <f>IF(Table2[[#This Row],[Yield]]="",IFERROR(Table2[[#This Row],[Production(Tones)]]/Table2[[#This Row],[Area(hectare)]],""),Table2[[#This Row],[Yield]])</f>
        <v>1.55</v>
      </c>
      <c r="T950" s="13">
        <v>25.646999999999998</v>
      </c>
      <c r="U950" s="13">
        <f>IF(Table2[[#This Row],[Avg_Temperature(°C)]]="",IFERROR((Table2[[#This Row],[Max_Temperature(°C)]]+Table2[[#This Row],[Min_Temperature(°C)]])/2,""),Table2[[#This Row],[Avg_Temperature(°C)]])</f>
        <v>25.646999999999998</v>
      </c>
      <c r="V950" s="13">
        <v>34.878999999999998</v>
      </c>
      <c r="W950" s="13">
        <f>IF(Table2[[#This Row],[Max_Temperature(°C)]]="",_xlfn.XLOOKUP(Table2[[#This Row],[State]],'pivot tables'!$T$2:$T$33,'pivot tables'!$V$2:$V$33),Table2[[#This Row],[Max_Temperature(°C)]])</f>
        <v>34.878999999999998</v>
      </c>
      <c r="X950" s="13">
        <v>16.562000000000001</v>
      </c>
      <c r="Y950" s="31">
        <f>IF(Table2[[#This Row],[Min_Temperature(°C)]]="",_xlfn.XLOOKUP(Table2[[#This Row],[State]],'pivot tables'!$T$2:$T$33,'pivot tables'!$W$2:$W$33),Table2[[#This Row],[Min_Temperature(°C)]])</f>
        <v>16.562000000000001</v>
      </c>
    </row>
    <row r="951" spans="1:25" x14ac:dyDescent="0.3">
      <c r="A951" s="5" t="s">
        <v>13</v>
      </c>
      <c r="B951" s="4">
        <v>2013</v>
      </c>
      <c r="C951" s="5" t="s">
        <v>49</v>
      </c>
      <c r="D951" s="5" t="str">
        <f>PROPER(TRIM(Table2[[#This Row],[Season]]))</f>
        <v>Kharif</v>
      </c>
      <c r="E951" s="5" t="str">
        <f>IF(Table2[[#This Row],[Season]]="",_xlfn.XLOOKUP(Table2[[#This Row],[State]],'pivot tables'!$F$3:$F$33,'pivot tables'!$G$3:$G$33),Table2[[#This Row],[Season]])</f>
        <v>Kharif</v>
      </c>
      <c r="F951" s="5" t="s">
        <v>481</v>
      </c>
      <c r="G951" s="16">
        <v>1166334</v>
      </c>
      <c r="H951" s="16">
        <f>IF(Table2[[#This Row],[Area(hectare)]]="",IFERROR(Table2[[#This Row],[Production(Tones)]]/Table2[[#This Row],[Yield blanks]],""),Table2[[#This Row],[Area(hectare)]])</f>
        <v>1166334</v>
      </c>
      <c r="I951" s="16">
        <v>3768045</v>
      </c>
      <c r="J951" s="16">
        <f>IF(Table2[[#This Row],[Production(Tones)]]="",Table2[[#This Row],[Area Blanks]]*Table2[[#This Row],[Yield]],Table2[[#This Row],[Production(Tones)]])</f>
        <v>3768045</v>
      </c>
      <c r="K951" s="13">
        <v>1348.7</v>
      </c>
      <c r="L951" s="13">
        <f>IF(Table2[[#This Row],[Annual_Rainfall(mm)]]="",_xlfn.XLOOKUP(Table2[[#This Row],[State]],'pivot tables'!$J$3:$J$32,'pivot tables'!$K$3:$K$32),Table2[[#This Row],[Annual_Rainfall(mm)]])</f>
        <v>1348.7</v>
      </c>
      <c r="M951" s="13" t="str">
        <f>Table2[[#This Row],[Crop]]&amp;Table2[[#This Row],[State]]</f>
        <v>RiceTelangana</v>
      </c>
      <c r="N951" s="13">
        <v>168523599.69999999</v>
      </c>
      <c r="O951" s="13">
        <f>IF(Table2[[#This Row],[Fertilizer(kg)]]="",_xlfn.XLOOKUP(Table2[[#This Row],[crop&amp;state]],'pivot tables'!$O$3:$O$151,'pivot tables'!$P$3:$P$151),Table2[[#This Row],[Fertilizer(kg)]])</f>
        <v>168523599.69999999</v>
      </c>
      <c r="P951" s="13">
        <v>314910.18</v>
      </c>
      <c r="Q951" s="13">
        <f>IF(Table2[[#This Row],[Pesticide(kg)]]="",_xlfn.XLOOKUP(Table2[[#This Row],[crop&amp;state]],'pivot tables'!$O$3:$O$151,'pivot tables'!$Q$3:$Q$151),Table2[[#This Row],[Pesticide(kg)]])</f>
        <v>314910.18</v>
      </c>
      <c r="R951" s="13">
        <v>3.1160000000000001</v>
      </c>
      <c r="S951" s="13">
        <f>IF(Table2[[#This Row],[Yield]]="",IFERROR(Table2[[#This Row],[Production(Tones)]]/Table2[[#This Row],[Area(hectare)]],""),Table2[[#This Row],[Yield]])</f>
        <v>3.1160000000000001</v>
      </c>
      <c r="T951" s="13">
        <v>25.646999999999998</v>
      </c>
      <c r="U951" s="13">
        <f>IF(Table2[[#This Row],[Avg_Temperature(°C)]]="",IFERROR((Table2[[#This Row],[Max_Temperature(°C)]]+Table2[[#This Row],[Min_Temperature(°C)]])/2,""),Table2[[#This Row],[Avg_Temperature(°C)]])</f>
        <v>25.646999999999998</v>
      </c>
      <c r="V951" s="13">
        <v>34.878999999999998</v>
      </c>
      <c r="W951" s="13">
        <f>IF(Table2[[#This Row],[Max_Temperature(°C)]]="",_xlfn.XLOOKUP(Table2[[#This Row],[State]],'pivot tables'!$T$2:$T$33,'pivot tables'!$V$2:$V$33),Table2[[#This Row],[Max_Temperature(°C)]])</f>
        <v>34.878999999999998</v>
      </c>
      <c r="X951" s="13">
        <v>16.562000000000001</v>
      </c>
      <c r="Y951" s="31">
        <f>IF(Table2[[#This Row],[Min_Temperature(°C)]]="",_xlfn.XLOOKUP(Table2[[#This Row],[State]],'pivot tables'!$T$2:$T$33,'pivot tables'!$W$2:$W$33),Table2[[#This Row],[Min_Temperature(°C)]])</f>
        <v>16.562000000000001</v>
      </c>
    </row>
    <row r="952" spans="1:25" x14ac:dyDescent="0.3">
      <c r="A952" s="5" t="s">
        <v>13</v>
      </c>
      <c r="B952" s="4">
        <v>2013</v>
      </c>
      <c r="C952" s="5" t="s">
        <v>27</v>
      </c>
      <c r="D952" s="5" t="str">
        <f>PROPER(TRIM(Table2[[#This Row],[Season]]))</f>
        <v>Rabi</v>
      </c>
      <c r="E952" s="5" t="str">
        <f>IF(Table2[[#This Row],[Season]]="",_xlfn.XLOOKUP(Table2[[#This Row],[State]],'pivot tables'!$F$3:$F$33,'pivot tables'!$G$3:$G$33),Table2[[#This Row],[Season]])</f>
        <v>Rabi</v>
      </c>
      <c r="F952" s="5" t="s">
        <v>481</v>
      </c>
      <c r="G952" s="16">
        <v>828103</v>
      </c>
      <c r="H952" s="16">
        <f>IF(Table2[[#This Row],[Area(hectare)]]="",IFERROR(Table2[[#This Row],[Production(Tones)]]/Table2[[#This Row],[Yield blanks]],""),Table2[[#This Row],[Area(hectare)]])</f>
        <v>828103</v>
      </c>
      <c r="I952" s="16" t="s">
        <v>482</v>
      </c>
      <c r="J952" s="16" t="str">
        <f>IF(Table2[[#This Row],[Production(Tones)]]="",Table2[[#This Row],[Area Blanks]]*Table2[[#This Row],[Yield]],Table2[[#This Row],[Production(Tones)]])</f>
        <v xml:space="preserve"> 2813045 </v>
      </c>
      <c r="K952" s="13">
        <v>1348.7</v>
      </c>
      <c r="L952" s="13">
        <f>IF(Table2[[#This Row],[Annual_Rainfall(mm)]]="",_xlfn.XLOOKUP(Table2[[#This Row],[State]],'pivot tables'!$J$3:$J$32,'pivot tables'!$K$3:$K$32),Table2[[#This Row],[Annual_Rainfall(mm)]])</f>
        <v>1348.7</v>
      </c>
      <c r="M952" s="13" t="str">
        <f>Table2[[#This Row],[Crop]]&amp;Table2[[#This Row],[State]]</f>
        <v>RiceTelangana</v>
      </c>
      <c r="N952" s="13">
        <v>119652602.5</v>
      </c>
      <c r="O952" s="13">
        <f>IF(Table2[[#This Row],[Fertilizer(kg)]]="",_xlfn.XLOOKUP(Table2[[#This Row],[crop&amp;state]],'pivot tables'!$O$3:$O$151,'pivot tables'!$P$3:$P$151),Table2[[#This Row],[Fertilizer(kg)]])</f>
        <v>119652602.5</v>
      </c>
      <c r="P952" s="13">
        <v>223587.81</v>
      </c>
      <c r="Q952" s="13">
        <f>IF(Table2[[#This Row],[Pesticide(kg)]]="",_xlfn.XLOOKUP(Table2[[#This Row],[crop&amp;state]],'pivot tables'!$O$3:$O$151,'pivot tables'!$Q$3:$Q$151),Table2[[#This Row],[Pesticide(kg)]])</f>
        <v>223587.81</v>
      </c>
      <c r="R952" s="13">
        <v>3.2029999999999998</v>
      </c>
      <c r="S952" s="13">
        <f>IF(Table2[[#This Row],[Yield]]="",IFERROR(Table2[[#This Row],[Production(Tones)]]/Table2[[#This Row],[Area(hectare)]],""),Table2[[#This Row],[Yield]])</f>
        <v>3.2029999999999998</v>
      </c>
      <c r="T952" s="13">
        <v>25.646999999999998</v>
      </c>
      <c r="U952" s="13">
        <f>IF(Table2[[#This Row],[Avg_Temperature(°C)]]="",IFERROR((Table2[[#This Row],[Max_Temperature(°C)]]+Table2[[#This Row],[Min_Temperature(°C)]])/2,""),Table2[[#This Row],[Avg_Temperature(°C)]])</f>
        <v>25.646999999999998</v>
      </c>
      <c r="V952" s="13">
        <v>34.878999999999998</v>
      </c>
      <c r="W952" s="13">
        <f>IF(Table2[[#This Row],[Max_Temperature(°C)]]="",_xlfn.XLOOKUP(Table2[[#This Row],[State]],'pivot tables'!$T$2:$T$33,'pivot tables'!$V$2:$V$33),Table2[[#This Row],[Max_Temperature(°C)]])</f>
        <v>34.878999999999998</v>
      </c>
      <c r="X952" s="13">
        <v>16.562000000000001</v>
      </c>
      <c r="Y952" s="31">
        <f>IF(Table2[[#This Row],[Min_Temperature(°C)]]="",_xlfn.XLOOKUP(Table2[[#This Row],[State]],'pivot tables'!$T$2:$T$33,'pivot tables'!$W$2:$W$33),Table2[[#This Row],[Min_Temperature(°C)]])</f>
        <v>16.562000000000001</v>
      </c>
    </row>
    <row r="953" spans="1:25" x14ac:dyDescent="0.3">
      <c r="A953" s="5" t="s">
        <v>18</v>
      </c>
      <c r="B953" s="4">
        <v>2013</v>
      </c>
      <c r="C953" s="5" t="s">
        <v>706</v>
      </c>
      <c r="D953" s="5" t="str">
        <f>PROPER(TRIM(Table2[[#This Row],[Season]]))</f>
        <v/>
      </c>
      <c r="E953" s="5" t="str">
        <f>IF(Table2[[#This Row],[Season]]="",_xlfn.XLOOKUP(Table2[[#This Row],[State]],'pivot tables'!$F$3:$F$33,'pivot tables'!$G$3:$G$33),Table2[[#This Row],[Season]])</f>
        <v>Kharif</v>
      </c>
      <c r="F953" s="5" t="s">
        <v>481</v>
      </c>
      <c r="G953" s="16">
        <v>39309</v>
      </c>
      <c r="H953" s="16">
        <f>IF(Table2[[#This Row],[Area(hectare)]]="",IFERROR(Table2[[#This Row],[Production(Tones)]]/Table2[[#This Row],[Yield blanks]],""),Table2[[#This Row],[Area(hectare)]])</f>
        <v>39309</v>
      </c>
      <c r="I953" s="16">
        <v>3376625</v>
      </c>
      <c r="J953" s="16">
        <f>IF(Table2[[#This Row],[Production(Tones)]]="",Table2[[#This Row],[Area Blanks]]*Table2[[#This Row],[Yield]],Table2[[#This Row],[Production(Tones)]])</f>
        <v>3376625</v>
      </c>
      <c r="K953" s="13">
        <v>1348.7</v>
      </c>
      <c r="L953" s="13">
        <f>IF(Table2[[#This Row],[Annual_Rainfall(mm)]]="",_xlfn.XLOOKUP(Table2[[#This Row],[State]],'pivot tables'!$J$3:$J$32,'pivot tables'!$K$3:$K$32),Table2[[#This Row],[Annual_Rainfall(mm)]])</f>
        <v>1348.7</v>
      </c>
      <c r="M953" s="13" t="str">
        <f>Table2[[#This Row],[Crop]]&amp;Table2[[#This Row],[State]]</f>
        <v>SugarcaneTelangana</v>
      </c>
      <c r="N953" s="13">
        <v>5679757.4100000001</v>
      </c>
      <c r="O953" s="13">
        <f>IF(Table2[[#This Row],[Fertilizer(kg)]]="",_xlfn.XLOOKUP(Table2[[#This Row],[crop&amp;state]],'pivot tables'!$O$3:$O$151,'pivot tables'!$P$3:$P$151),Table2[[#This Row],[Fertilizer(kg)]])</f>
        <v>5679757.4100000001</v>
      </c>
      <c r="P953" s="13">
        <v>10613.43</v>
      </c>
      <c r="Q953" s="13">
        <f>IF(Table2[[#This Row],[Pesticide(kg)]]="",_xlfn.XLOOKUP(Table2[[#This Row],[crop&amp;state]],'pivot tables'!$O$3:$O$151,'pivot tables'!$Q$3:$Q$151),Table2[[#This Row],[Pesticide(kg)]])</f>
        <v>10613.43</v>
      </c>
      <c r="R953" s="13">
        <v>83.918999999999997</v>
      </c>
      <c r="S953" s="13">
        <f>IF(Table2[[#This Row],[Yield]]="",IFERROR(Table2[[#This Row],[Production(Tones)]]/Table2[[#This Row],[Area(hectare)]],""),Table2[[#This Row],[Yield]])</f>
        <v>83.918999999999997</v>
      </c>
      <c r="T953" s="13"/>
      <c r="U953" s="13">
        <f>IF(Table2[[#This Row],[Avg_Temperature(°C)]]="",IFERROR((Table2[[#This Row],[Max_Temperature(°C)]]+Table2[[#This Row],[Min_Temperature(°C)]])/2,""),Table2[[#This Row],[Avg_Temperature(°C)]])</f>
        <v>25.721000000000004</v>
      </c>
      <c r="V953" s="13" t="s">
        <v>483</v>
      </c>
      <c r="W953" s="13" t="str">
        <f>IF(Table2[[#This Row],[Max_Temperature(°C)]]="",_xlfn.XLOOKUP(Table2[[#This Row],[State]],'pivot tables'!$T$2:$T$33,'pivot tables'!$V$2:$V$33),Table2[[#This Row],[Max_Temperature(°C)]])</f>
        <v>34.88</v>
      </c>
      <c r="X953" s="13">
        <v>16.562000000000001</v>
      </c>
      <c r="Y953" s="31">
        <f>IF(Table2[[#This Row],[Min_Temperature(°C)]]="",_xlfn.XLOOKUP(Table2[[#This Row],[State]],'pivot tables'!$T$2:$T$33,'pivot tables'!$W$2:$W$33),Table2[[#This Row],[Min_Temperature(°C)]])</f>
        <v>16.562000000000001</v>
      </c>
    </row>
    <row r="954" spans="1:25" x14ac:dyDescent="0.3">
      <c r="A954" s="5" t="s">
        <v>31</v>
      </c>
      <c r="B954" s="4">
        <v>2013</v>
      </c>
      <c r="C954" s="5" t="s">
        <v>49</v>
      </c>
      <c r="D954" s="5" t="str">
        <f>PROPER(TRIM(Table2[[#This Row],[Season]]))</f>
        <v>Kharif</v>
      </c>
      <c r="E954" s="5" t="str">
        <f>IF(Table2[[#This Row],[Season]]="",_xlfn.XLOOKUP(Table2[[#This Row],[State]],'pivot tables'!$F$3:$F$33,'pivot tables'!$G$3:$G$33),Table2[[#This Row],[Season]])</f>
        <v>Kharif</v>
      </c>
      <c r="F954" s="5" t="s">
        <v>481</v>
      </c>
      <c r="G954" s="16">
        <v>2040</v>
      </c>
      <c r="H954" s="16">
        <f>IF(Table2[[#This Row],[Area(hectare)]]="",IFERROR(Table2[[#This Row],[Production(Tones)]]/Table2[[#This Row],[Yield blanks]],""),Table2[[#This Row],[Area(hectare)]])</f>
        <v>2040</v>
      </c>
      <c r="I954" s="16">
        <v>1750</v>
      </c>
      <c r="J954" s="16">
        <f>IF(Table2[[#This Row],[Production(Tones)]]="",Table2[[#This Row],[Area Blanks]]*Table2[[#This Row],[Yield]],Table2[[#This Row],[Production(Tones)]])</f>
        <v>1750</v>
      </c>
      <c r="K954" s="13">
        <v>1348.7</v>
      </c>
      <c r="L954" s="13">
        <f>IF(Table2[[#This Row],[Annual_Rainfall(mm)]]="",_xlfn.XLOOKUP(Table2[[#This Row],[State]],'pivot tables'!$J$3:$J$32,'pivot tables'!$K$3:$K$32),Table2[[#This Row],[Annual_Rainfall(mm)]])</f>
        <v>1348.7</v>
      </c>
      <c r="M954" s="13" t="str">
        <f>Table2[[#This Row],[Crop]]&amp;Table2[[#This Row],[State]]</f>
        <v>SunflowerTelangana</v>
      </c>
      <c r="N954" s="13">
        <v>294759.59999999998</v>
      </c>
      <c r="O954" s="13">
        <f>IF(Table2[[#This Row],[Fertilizer(kg)]]="",_xlfn.XLOOKUP(Table2[[#This Row],[crop&amp;state]],'pivot tables'!$O$3:$O$151,'pivot tables'!$P$3:$P$151),Table2[[#This Row],[Fertilizer(kg)]])</f>
        <v>294759.59999999998</v>
      </c>
      <c r="P954" s="13">
        <v>550.79999999999995</v>
      </c>
      <c r="Q954" s="13">
        <f>IF(Table2[[#This Row],[Pesticide(kg)]]="",_xlfn.XLOOKUP(Table2[[#This Row],[crop&amp;state]],'pivot tables'!$O$3:$O$151,'pivot tables'!$Q$3:$Q$151),Table2[[#This Row],[Pesticide(kg)]])</f>
        <v>550.79999999999995</v>
      </c>
      <c r="R954" s="13">
        <v>0.84699999999999998</v>
      </c>
      <c r="S954" s="13">
        <f>IF(Table2[[#This Row],[Yield]]="",IFERROR(Table2[[#This Row],[Production(Tones)]]/Table2[[#This Row],[Area(hectare)]],""),Table2[[#This Row],[Yield]])</f>
        <v>0.84699999999999998</v>
      </c>
      <c r="T954" s="13">
        <v>25.646999999999998</v>
      </c>
      <c r="U954" s="13">
        <f>IF(Table2[[#This Row],[Avg_Temperature(°C)]]="",IFERROR((Table2[[#This Row],[Max_Temperature(°C)]]+Table2[[#This Row],[Min_Temperature(°C)]])/2,""),Table2[[#This Row],[Avg_Temperature(°C)]])</f>
        <v>25.646999999999998</v>
      </c>
      <c r="V954" s="13">
        <v>34.878999999999998</v>
      </c>
      <c r="W954" s="13">
        <f>IF(Table2[[#This Row],[Max_Temperature(°C)]]="",_xlfn.XLOOKUP(Table2[[#This Row],[State]],'pivot tables'!$T$2:$T$33,'pivot tables'!$V$2:$V$33),Table2[[#This Row],[Max_Temperature(°C)]])</f>
        <v>34.878999999999998</v>
      </c>
      <c r="X954" s="13">
        <v>16.562000000000001</v>
      </c>
      <c r="Y954" s="31">
        <f>IF(Table2[[#This Row],[Min_Temperature(°C)]]="",_xlfn.XLOOKUP(Table2[[#This Row],[State]],'pivot tables'!$T$2:$T$33,'pivot tables'!$W$2:$W$33),Table2[[#This Row],[Min_Temperature(°C)]])</f>
        <v>16.562000000000001</v>
      </c>
    </row>
    <row r="955" spans="1:25" x14ac:dyDescent="0.3">
      <c r="A955" s="5" t="s">
        <v>31</v>
      </c>
      <c r="B955" s="4">
        <v>2013</v>
      </c>
      <c r="C955" s="5" t="s">
        <v>27</v>
      </c>
      <c r="D955" s="5" t="str">
        <f>PROPER(TRIM(Table2[[#This Row],[Season]]))</f>
        <v>Rabi</v>
      </c>
      <c r="E955" s="5" t="str">
        <f>IF(Table2[[#This Row],[Season]]="",_xlfn.XLOOKUP(Table2[[#This Row],[State]],'pivot tables'!$F$3:$F$33,'pivot tables'!$G$3:$G$33),Table2[[#This Row],[Season]])</f>
        <v>Rabi</v>
      </c>
      <c r="F955" s="5" t="s">
        <v>481</v>
      </c>
      <c r="G955" s="16">
        <v>17580</v>
      </c>
      <c r="H955" s="16">
        <f>IF(Table2[[#This Row],[Area(hectare)]]="",IFERROR(Table2[[#This Row],[Production(Tones)]]/Table2[[#This Row],[Yield blanks]],""),Table2[[#This Row],[Area(hectare)]])</f>
        <v>17580</v>
      </c>
      <c r="I955" s="16">
        <v>16867</v>
      </c>
      <c r="J955" s="16">
        <f>IF(Table2[[#This Row],[Production(Tones)]]="",Table2[[#This Row],[Area Blanks]]*Table2[[#This Row],[Yield]],Table2[[#This Row],[Production(Tones)]])</f>
        <v>16867</v>
      </c>
      <c r="K955" s="13">
        <v>1348.7</v>
      </c>
      <c r="L955" s="13">
        <f>IF(Table2[[#This Row],[Annual_Rainfall(mm)]]="",_xlfn.XLOOKUP(Table2[[#This Row],[State]],'pivot tables'!$J$3:$J$32,'pivot tables'!$K$3:$K$32),Table2[[#This Row],[Annual_Rainfall(mm)]])</f>
        <v>1348.7</v>
      </c>
      <c r="M955" s="13" t="str">
        <f>Table2[[#This Row],[Crop]]&amp;Table2[[#This Row],[State]]</f>
        <v>SunflowerTelangana</v>
      </c>
      <c r="N955" s="13">
        <v>2540134.2000000002</v>
      </c>
      <c r="O955" s="13">
        <f>IF(Table2[[#This Row],[Fertilizer(kg)]]="",_xlfn.XLOOKUP(Table2[[#This Row],[crop&amp;state]],'pivot tables'!$O$3:$O$151,'pivot tables'!$P$3:$P$151),Table2[[#This Row],[Fertilizer(kg)]])</f>
        <v>2540134.2000000002</v>
      </c>
      <c r="P955" s="13">
        <v>4746.6000000000004</v>
      </c>
      <c r="Q955" s="13">
        <f>IF(Table2[[#This Row],[Pesticide(kg)]]="",_xlfn.XLOOKUP(Table2[[#This Row],[crop&amp;state]],'pivot tables'!$O$3:$O$151,'pivot tables'!$Q$3:$Q$151),Table2[[#This Row],[Pesticide(kg)]])</f>
        <v>4746.6000000000004</v>
      </c>
      <c r="R955" s="13">
        <v>1.0840000000000001</v>
      </c>
      <c r="S955" s="13">
        <f>IF(Table2[[#This Row],[Yield]]="",IFERROR(Table2[[#This Row],[Production(Tones)]]/Table2[[#This Row],[Area(hectare)]],""),Table2[[#This Row],[Yield]])</f>
        <v>1.0840000000000001</v>
      </c>
      <c r="T955" s="13">
        <v>25.646999999999998</v>
      </c>
      <c r="U955" s="13">
        <f>IF(Table2[[#This Row],[Avg_Temperature(°C)]]="",IFERROR((Table2[[#This Row],[Max_Temperature(°C)]]+Table2[[#This Row],[Min_Temperature(°C)]])/2,""),Table2[[#This Row],[Avg_Temperature(°C)]])</f>
        <v>25.646999999999998</v>
      </c>
      <c r="V955" s="13">
        <v>34.878999999999998</v>
      </c>
      <c r="W955" s="13">
        <f>IF(Table2[[#This Row],[Max_Temperature(°C)]]="",_xlfn.XLOOKUP(Table2[[#This Row],[State]],'pivot tables'!$T$2:$T$33,'pivot tables'!$V$2:$V$33),Table2[[#This Row],[Max_Temperature(°C)]])</f>
        <v>34.878999999999998</v>
      </c>
      <c r="X955" s="13">
        <v>16.562000000000001</v>
      </c>
      <c r="Y955" s="31">
        <f>IF(Table2[[#This Row],[Min_Temperature(°C)]]="",_xlfn.XLOOKUP(Table2[[#This Row],[State]],'pivot tables'!$T$2:$T$33,'pivot tables'!$W$2:$W$33),Table2[[#This Row],[Min_Temperature(°C)]])</f>
        <v>16.562000000000001</v>
      </c>
    </row>
    <row r="956" spans="1:25" x14ac:dyDescent="0.3">
      <c r="A956" s="5" t="s">
        <v>32</v>
      </c>
      <c r="B956" s="4">
        <v>2013</v>
      </c>
      <c r="C956" s="5" t="s">
        <v>706</v>
      </c>
      <c r="D956" s="5" t="str">
        <f>PROPER(TRIM(Table2[[#This Row],[Season]]))</f>
        <v/>
      </c>
      <c r="E956" s="5" t="str">
        <f>IF(Table2[[#This Row],[Season]]="",_xlfn.XLOOKUP(Table2[[#This Row],[State]],'pivot tables'!$F$3:$F$33,'pivot tables'!$G$3:$G$33),Table2[[#This Row],[Season]])</f>
        <v>Kharif</v>
      </c>
      <c r="F956" s="5" t="s">
        <v>481</v>
      </c>
      <c r="G956" s="16">
        <v>32090</v>
      </c>
      <c r="H956" s="16">
        <f>IF(Table2[[#This Row],[Area(hectare)]]="",IFERROR(Table2[[#This Row],[Production(Tones)]]/Table2[[#This Row],[Yield blanks]],""),Table2[[#This Row],[Area(hectare)]])</f>
        <v>32090</v>
      </c>
      <c r="I956" s="16">
        <v>26377</v>
      </c>
      <c r="J956" s="16">
        <f>IF(Table2[[#This Row],[Production(Tones)]]="",Table2[[#This Row],[Area Blanks]]*Table2[[#This Row],[Yield]],Table2[[#This Row],[Production(Tones)]])</f>
        <v>26377</v>
      </c>
      <c r="K956" s="13">
        <v>1348.7</v>
      </c>
      <c r="L956" s="13">
        <f>IF(Table2[[#This Row],[Annual_Rainfall(mm)]]="",_xlfn.XLOOKUP(Table2[[#This Row],[State]],'pivot tables'!$J$3:$J$32,'pivot tables'!$K$3:$K$32),Table2[[#This Row],[Annual_Rainfall(mm)]])</f>
        <v>1348.7</v>
      </c>
      <c r="M956" s="13" t="str">
        <f>Table2[[#This Row],[Crop]]&amp;Table2[[#This Row],[State]]</f>
        <v>UradTelangana</v>
      </c>
      <c r="N956" s="13">
        <v>4636684.0999999996</v>
      </c>
      <c r="O956" s="13">
        <f>IF(Table2[[#This Row],[Fertilizer(kg)]]="",_xlfn.XLOOKUP(Table2[[#This Row],[crop&amp;state]],'pivot tables'!$O$3:$O$151,'pivot tables'!$P$3:$P$151),Table2[[#This Row],[Fertilizer(kg)]])</f>
        <v>4636684.0999999996</v>
      </c>
      <c r="P956" s="13">
        <v>8664.2999999999993</v>
      </c>
      <c r="Q956" s="13">
        <f>IF(Table2[[#This Row],[Pesticide(kg)]]="",_xlfn.XLOOKUP(Table2[[#This Row],[crop&amp;state]],'pivot tables'!$O$3:$O$151,'pivot tables'!$Q$3:$Q$151),Table2[[#This Row],[Pesticide(kg)]])</f>
        <v>8664.2999999999993</v>
      </c>
      <c r="R956" s="13">
        <v>0.83099999999999996</v>
      </c>
      <c r="S956" s="13">
        <f>IF(Table2[[#This Row],[Yield]]="",IFERROR(Table2[[#This Row],[Production(Tones)]]/Table2[[#This Row],[Area(hectare)]],""),Table2[[#This Row],[Yield]])</f>
        <v>0.83099999999999996</v>
      </c>
      <c r="T956" s="13">
        <v>25.646999999999998</v>
      </c>
      <c r="U956" s="13">
        <f>IF(Table2[[#This Row],[Avg_Temperature(°C)]]="",IFERROR((Table2[[#This Row],[Max_Temperature(°C)]]+Table2[[#This Row],[Min_Temperature(°C)]])/2,""),Table2[[#This Row],[Avg_Temperature(°C)]])</f>
        <v>25.646999999999998</v>
      </c>
      <c r="V956" s="13">
        <v>34.878999999999998</v>
      </c>
      <c r="W956" s="13">
        <f>IF(Table2[[#This Row],[Max_Temperature(°C)]]="",_xlfn.XLOOKUP(Table2[[#This Row],[State]],'pivot tables'!$T$2:$T$33,'pivot tables'!$V$2:$V$33),Table2[[#This Row],[Max_Temperature(°C)]])</f>
        <v>34.878999999999998</v>
      </c>
      <c r="X956" s="13">
        <v>16.562000000000001</v>
      </c>
      <c r="Y956" s="31">
        <f>IF(Table2[[#This Row],[Min_Temperature(°C)]]="",_xlfn.XLOOKUP(Table2[[#This Row],[State]],'pivot tables'!$T$2:$T$33,'pivot tables'!$W$2:$W$33),Table2[[#This Row],[Min_Temperature(°C)]])</f>
        <v>16.562000000000001</v>
      </c>
    </row>
    <row r="957" spans="1:25" x14ac:dyDescent="0.3">
      <c r="A957" s="5" t="s">
        <v>32</v>
      </c>
      <c r="B957" s="4">
        <v>2013</v>
      </c>
      <c r="C957" s="5" t="s">
        <v>27</v>
      </c>
      <c r="D957" s="5" t="str">
        <f>PROPER(TRIM(Table2[[#This Row],[Season]]))</f>
        <v>Rabi</v>
      </c>
      <c r="E957" s="5" t="str">
        <f>IF(Table2[[#This Row],[Season]]="",_xlfn.XLOOKUP(Table2[[#This Row],[State]],'pivot tables'!$F$3:$F$33,'pivot tables'!$G$3:$G$33),Table2[[#This Row],[Season]])</f>
        <v>Rabi</v>
      </c>
      <c r="F957" s="5" t="s">
        <v>481</v>
      </c>
      <c r="G957" s="16">
        <v>9473</v>
      </c>
      <c r="H957" s="16">
        <f>IF(Table2[[#This Row],[Area(hectare)]]="",IFERROR(Table2[[#This Row],[Production(Tones)]]/Table2[[#This Row],[Yield blanks]],""),Table2[[#This Row],[Area(hectare)]])</f>
        <v>9473</v>
      </c>
      <c r="I957" s="16">
        <v>9028</v>
      </c>
      <c r="J957" s="16">
        <f>IF(Table2[[#This Row],[Production(Tones)]]="",Table2[[#This Row],[Area Blanks]]*Table2[[#This Row],[Yield]],Table2[[#This Row],[Production(Tones)]])</f>
        <v>9028</v>
      </c>
      <c r="K957" s="13">
        <v>1348.7</v>
      </c>
      <c r="L957" s="13">
        <f>IF(Table2[[#This Row],[Annual_Rainfall(mm)]]="",_xlfn.XLOOKUP(Table2[[#This Row],[State]],'pivot tables'!$J$3:$J$32,'pivot tables'!$K$3:$K$32),Table2[[#This Row],[Annual_Rainfall(mm)]])</f>
        <v>1348.7</v>
      </c>
      <c r="M957" s="13" t="str">
        <f>Table2[[#This Row],[Crop]]&amp;Table2[[#This Row],[State]]</f>
        <v>UradTelangana</v>
      </c>
      <c r="N957" s="13">
        <v>1368753.77</v>
      </c>
      <c r="O957" s="13">
        <f>IF(Table2[[#This Row],[Fertilizer(kg)]]="",_xlfn.XLOOKUP(Table2[[#This Row],[crop&amp;state]],'pivot tables'!$O$3:$O$151,'pivot tables'!$P$3:$P$151),Table2[[#This Row],[Fertilizer(kg)]])</f>
        <v>1368753.77</v>
      </c>
      <c r="P957" s="13">
        <v>2557.71</v>
      </c>
      <c r="Q957" s="13">
        <f>IF(Table2[[#This Row],[Pesticide(kg)]]="",_xlfn.XLOOKUP(Table2[[#This Row],[crop&amp;state]],'pivot tables'!$O$3:$O$151,'pivot tables'!$Q$3:$Q$151),Table2[[#This Row],[Pesticide(kg)]])</f>
        <v>2557.71</v>
      </c>
      <c r="R957" s="13">
        <v>0.91300000000000003</v>
      </c>
      <c r="S957" s="13">
        <f>IF(Table2[[#This Row],[Yield]]="",IFERROR(Table2[[#This Row],[Production(Tones)]]/Table2[[#This Row],[Area(hectare)]],""),Table2[[#This Row],[Yield]])</f>
        <v>0.91300000000000003</v>
      </c>
      <c r="T957" s="13">
        <v>25.646999999999998</v>
      </c>
      <c r="U957" s="13">
        <f>IF(Table2[[#This Row],[Avg_Temperature(°C)]]="",IFERROR((Table2[[#This Row],[Max_Temperature(°C)]]+Table2[[#This Row],[Min_Temperature(°C)]])/2,""),Table2[[#This Row],[Avg_Temperature(°C)]])</f>
        <v>25.646999999999998</v>
      </c>
      <c r="V957" s="13">
        <v>34.878999999999998</v>
      </c>
      <c r="W957" s="13">
        <f>IF(Table2[[#This Row],[Max_Temperature(°C)]]="",_xlfn.XLOOKUP(Table2[[#This Row],[State]],'pivot tables'!$T$2:$T$33,'pivot tables'!$V$2:$V$33),Table2[[#This Row],[Max_Temperature(°C)]])</f>
        <v>34.878999999999998</v>
      </c>
      <c r="X957" s="13">
        <v>16.562000000000001</v>
      </c>
      <c r="Y957" s="31">
        <f>IF(Table2[[#This Row],[Min_Temperature(°C)]]="",_xlfn.XLOOKUP(Table2[[#This Row],[State]],'pivot tables'!$T$2:$T$33,'pivot tables'!$W$2:$W$33),Table2[[#This Row],[Min_Temperature(°C)]])</f>
        <v>16.562000000000001</v>
      </c>
    </row>
    <row r="958" spans="1:25" x14ac:dyDescent="0.3">
      <c r="A958" s="5" t="s">
        <v>20</v>
      </c>
      <c r="B958" s="4">
        <v>2013</v>
      </c>
      <c r="C958" s="5" t="s">
        <v>27</v>
      </c>
      <c r="D958" s="5" t="str">
        <f>PROPER(TRIM(Table2[[#This Row],[Season]]))</f>
        <v>Rabi</v>
      </c>
      <c r="E958" s="5" t="str">
        <f>IF(Table2[[#This Row],[Season]]="",_xlfn.XLOOKUP(Table2[[#This Row],[State]],'pivot tables'!$F$3:$F$33,'pivot tables'!$G$3:$G$33),Table2[[#This Row],[Season]])</f>
        <v>Rabi</v>
      </c>
      <c r="F958" s="5" t="s">
        <v>481</v>
      </c>
      <c r="G958" s="16">
        <v>7039</v>
      </c>
      <c r="H958" s="16">
        <f>IF(Table2[[#This Row],[Area(hectare)]]="",IFERROR(Table2[[#This Row],[Production(Tones)]]/Table2[[#This Row],[Yield blanks]],""),Table2[[#This Row],[Area(hectare)]])</f>
        <v>7039</v>
      </c>
      <c r="I958" s="16">
        <v>4366</v>
      </c>
      <c r="J958" s="16">
        <f>IF(Table2[[#This Row],[Production(Tones)]]="",Table2[[#This Row],[Area Blanks]]*Table2[[#This Row],[Yield]],Table2[[#This Row],[Production(Tones)]])</f>
        <v>4366</v>
      </c>
      <c r="K958" s="13">
        <v>1348.7</v>
      </c>
      <c r="L958" s="13">
        <f>IF(Table2[[#This Row],[Annual_Rainfall(mm)]]="",_xlfn.XLOOKUP(Table2[[#This Row],[State]],'pivot tables'!$J$3:$J$32,'pivot tables'!$K$3:$K$32),Table2[[#This Row],[Annual_Rainfall(mm)]])</f>
        <v>1348.7</v>
      </c>
      <c r="M958" s="13" t="str">
        <f>Table2[[#This Row],[Crop]]&amp;Table2[[#This Row],[State]]</f>
        <v>WheatTelangana</v>
      </c>
      <c r="N958" s="13"/>
      <c r="O958" s="13">
        <f>IF(Table2[[#This Row],[Fertilizer(kg)]]="",_xlfn.XLOOKUP(Table2[[#This Row],[crop&amp;state]],'pivot tables'!$O$3:$O$151,'pivot tables'!$P$3:$P$151),Table2[[#This Row],[Fertilizer(kg)]])</f>
        <v>587392.18625000003</v>
      </c>
      <c r="P958" s="13">
        <v>1900.53</v>
      </c>
      <c r="Q958" s="13">
        <f>IF(Table2[[#This Row],[Pesticide(kg)]]="",_xlfn.XLOOKUP(Table2[[#This Row],[crop&amp;state]],'pivot tables'!$O$3:$O$151,'pivot tables'!$Q$3:$Q$151),Table2[[#This Row],[Pesticide(kg)]])</f>
        <v>1900.53</v>
      </c>
      <c r="R958" s="13">
        <v>0.74</v>
      </c>
      <c r="S958" s="13">
        <f>IF(Table2[[#This Row],[Yield]]="",IFERROR(Table2[[#This Row],[Production(Tones)]]/Table2[[#This Row],[Area(hectare)]],""),Table2[[#This Row],[Yield]])</f>
        <v>0.74</v>
      </c>
      <c r="T958" s="13">
        <v>25.646999999999998</v>
      </c>
      <c r="U958" s="13">
        <f>IF(Table2[[#This Row],[Avg_Temperature(°C)]]="",IFERROR((Table2[[#This Row],[Max_Temperature(°C)]]+Table2[[#This Row],[Min_Temperature(°C)]])/2,""),Table2[[#This Row],[Avg_Temperature(°C)]])</f>
        <v>25.646999999999998</v>
      </c>
      <c r="V958" s="13">
        <v>34.878999999999998</v>
      </c>
      <c r="W958" s="13">
        <f>IF(Table2[[#This Row],[Max_Temperature(°C)]]="",_xlfn.XLOOKUP(Table2[[#This Row],[State]],'pivot tables'!$T$2:$T$33,'pivot tables'!$V$2:$V$33),Table2[[#This Row],[Max_Temperature(°C)]])</f>
        <v>34.878999999999998</v>
      </c>
      <c r="X958" s="13">
        <v>16.562000000000001</v>
      </c>
      <c r="Y958" s="31">
        <f>IF(Table2[[#This Row],[Min_Temperature(°C)]]="",_xlfn.XLOOKUP(Table2[[#This Row],[State]],'pivot tables'!$T$2:$T$33,'pivot tables'!$W$2:$W$33),Table2[[#This Row],[Min_Temperature(°C)]])</f>
        <v>16.562000000000001</v>
      </c>
    </row>
    <row r="959" spans="1:25" x14ac:dyDescent="0.3">
      <c r="A959" s="5" t="s">
        <v>13</v>
      </c>
      <c r="B959" s="4">
        <v>2013</v>
      </c>
      <c r="C959" s="5" t="s">
        <v>49</v>
      </c>
      <c r="D959" s="5" t="str">
        <f>PROPER(TRIM(Table2[[#This Row],[Season]]))</f>
        <v>Kharif</v>
      </c>
      <c r="E959" s="5" t="str">
        <f>IF(Table2[[#This Row],[Season]]="",_xlfn.XLOOKUP(Table2[[#This Row],[State]],'pivot tables'!$F$3:$F$33,'pivot tables'!$G$3:$G$33),Table2[[#This Row],[Season]])</f>
        <v>Kharif</v>
      </c>
      <c r="F959" s="5" t="s">
        <v>264</v>
      </c>
      <c r="G959" s="16">
        <v>254254</v>
      </c>
      <c r="H959" s="16">
        <f>IF(Table2[[#This Row],[Area(hectare)]]="",IFERROR(Table2[[#This Row],[Production(Tones)]]/Table2[[#This Row],[Yield blanks]],""),Table2[[#This Row],[Area(hectare)]])</f>
        <v>254254</v>
      </c>
      <c r="I959" s="16"/>
      <c r="J959" s="16">
        <f>IF(Table2[[#This Row],[Production(Tones)]]="",Table2[[#This Row],[Area Blanks]]*Table2[[#This Row],[Yield]],Table2[[#This Row],[Production(Tones)]])</f>
        <v>705554.85</v>
      </c>
      <c r="K959" s="13">
        <v>2043.5</v>
      </c>
      <c r="L959" s="13">
        <f>IF(Table2[[#This Row],[Annual_Rainfall(mm)]]="",_xlfn.XLOOKUP(Table2[[#This Row],[State]],'pivot tables'!$J$3:$J$32,'pivot tables'!$K$3:$K$32),Table2[[#This Row],[Annual_Rainfall(mm)]])</f>
        <v>2043.5</v>
      </c>
      <c r="M959" s="13" t="str">
        <f>Table2[[#This Row],[Crop]]&amp;Table2[[#This Row],[State]]</f>
        <v>RiceTripura</v>
      </c>
      <c r="N959" s="13">
        <v>36737160.460000001</v>
      </c>
      <c r="O959" s="13">
        <f>IF(Table2[[#This Row],[Fertilizer(kg)]]="",_xlfn.XLOOKUP(Table2[[#This Row],[crop&amp;state]],'pivot tables'!$O$3:$O$151,'pivot tables'!$P$3:$P$151),Table2[[#This Row],[Fertilizer(kg)]])</f>
        <v>36737160.460000001</v>
      </c>
      <c r="P959" s="13">
        <v>68648.58</v>
      </c>
      <c r="Q959" s="13">
        <f>IF(Table2[[#This Row],[Pesticide(kg)]]="",_xlfn.XLOOKUP(Table2[[#This Row],[crop&amp;state]],'pivot tables'!$O$3:$O$151,'pivot tables'!$Q$3:$Q$151),Table2[[#This Row],[Pesticide(kg)]])</f>
        <v>68648.58</v>
      </c>
      <c r="R959" s="13">
        <v>2.7749999999999999</v>
      </c>
      <c r="S959" s="13">
        <f>IF(Table2[[#This Row],[Yield]]="",IFERROR(Table2[[#This Row],[Production(Tones)]]/Table2[[#This Row],[Area(hectare)]],""),Table2[[#This Row],[Yield]])</f>
        <v>2.7749999999999999</v>
      </c>
      <c r="T959" s="13">
        <v>24.823</v>
      </c>
      <c r="U959" s="13">
        <f>IF(Table2[[#This Row],[Avg_Temperature(°C)]]="",IFERROR((Table2[[#This Row],[Max_Temperature(°C)]]+Table2[[#This Row],[Min_Temperature(°C)]])/2,""),Table2[[#This Row],[Avg_Temperature(°C)]])</f>
        <v>24.823</v>
      </c>
      <c r="V959" s="13">
        <v>33.552</v>
      </c>
      <c r="W959" s="13">
        <f>IF(Table2[[#This Row],[Max_Temperature(°C)]]="",_xlfn.XLOOKUP(Table2[[#This Row],[State]],'pivot tables'!$T$2:$T$33,'pivot tables'!$V$2:$V$33),Table2[[#This Row],[Max_Temperature(°C)]])</f>
        <v>33.552</v>
      </c>
      <c r="X959" s="13">
        <v>17.013000000000002</v>
      </c>
      <c r="Y959" s="31">
        <f>IF(Table2[[#This Row],[Min_Temperature(°C)]]="",_xlfn.XLOOKUP(Table2[[#This Row],[State]],'pivot tables'!$T$2:$T$33,'pivot tables'!$W$2:$W$33),Table2[[#This Row],[Min_Temperature(°C)]])</f>
        <v>17.013000000000002</v>
      </c>
    </row>
    <row r="960" spans="1:25" x14ac:dyDescent="0.3">
      <c r="A960" s="5" t="s">
        <v>18</v>
      </c>
      <c r="B960" s="4">
        <v>2013</v>
      </c>
      <c r="C960" s="5" t="s">
        <v>705</v>
      </c>
      <c r="D960" s="5" t="str">
        <f>PROPER(TRIM(Table2[[#This Row],[Season]]))</f>
        <v>Whole Year</v>
      </c>
      <c r="E960" s="5" t="str">
        <f>IF(Table2[[#This Row],[Season]]="",_xlfn.XLOOKUP(Table2[[#This Row],[State]],'pivot tables'!$F$3:$F$33,'pivot tables'!$G$3:$G$33),Table2[[#This Row],[Season]])</f>
        <v>Whole Year</v>
      </c>
      <c r="F960" s="5" t="s">
        <v>264</v>
      </c>
      <c r="G960" s="16">
        <v>964</v>
      </c>
      <c r="H960" s="16">
        <f>IF(Table2[[#This Row],[Area(hectare)]]="",IFERROR(Table2[[#This Row],[Production(Tones)]]/Table2[[#This Row],[Yield blanks]],""),Table2[[#This Row],[Area(hectare)]])</f>
        <v>964</v>
      </c>
      <c r="I960" s="16">
        <v>49598</v>
      </c>
      <c r="J960" s="16">
        <f>IF(Table2[[#This Row],[Production(Tones)]]="",Table2[[#This Row],[Area Blanks]]*Table2[[#This Row],[Yield]],Table2[[#This Row],[Production(Tones)]])</f>
        <v>49598</v>
      </c>
      <c r="K960" s="13">
        <v>2043.5</v>
      </c>
      <c r="L960" s="13">
        <f>IF(Table2[[#This Row],[Annual_Rainfall(mm)]]="",_xlfn.XLOOKUP(Table2[[#This Row],[State]],'pivot tables'!$J$3:$J$32,'pivot tables'!$K$3:$K$32),Table2[[#This Row],[Annual_Rainfall(mm)]])</f>
        <v>2043.5</v>
      </c>
      <c r="M960" s="13" t="str">
        <f>Table2[[#This Row],[Crop]]&amp;Table2[[#This Row],[State]]</f>
        <v>SugarcaneTripura</v>
      </c>
      <c r="N960" s="13">
        <v>139288.35999999999</v>
      </c>
      <c r="O960" s="13">
        <f>IF(Table2[[#This Row],[Fertilizer(kg)]]="",_xlfn.XLOOKUP(Table2[[#This Row],[crop&amp;state]],'pivot tables'!$O$3:$O$151,'pivot tables'!$P$3:$P$151),Table2[[#This Row],[Fertilizer(kg)]])</f>
        <v>139288.35999999999</v>
      </c>
      <c r="P960" s="13">
        <v>260.27999999999997</v>
      </c>
      <c r="Q960" s="13">
        <f>IF(Table2[[#This Row],[Pesticide(kg)]]="",_xlfn.XLOOKUP(Table2[[#This Row],[crop&amp;state]],'pivot tables'!$O$3:$O$151,'pivot tables'!$Q$3:$Q$151),Table2[[#This Row],[Pesticide(kg)]])</f>
        <v>260.27999999999997</v>
      </c>
      <c r="R960" s="13">
        <v>52.167999999999999</v>
      </c>
      <c r="S960" s="13">
        <f>IF(Table2[[#This Row],[Yield]]="",IFERROR(Table2[[#This Row],[Production(Tones)]]/Table2[[#This Row],[Area(hectare)]],""),Table2[[#This Row],[Yield]])</f>
        <v>52.167999999999999</v>
      </c>
      <c r="T960" s="13">
        <v>24.823</v>
      </c>
      <c r="U960" s="13">
        <f>IF(Table2[[#This Row],[Avg_Temperature(°C)]]="",IFERROR((Table2[[#This Row],[Max_Temperature(°C)]]+Table2[[#This Row],[Min_Temperature(°C)]])/2,""),Table2[[#This Row],[Avg_Temperature(°C)]])</f>
        <v>24.823</v>
      </c>
      <c r="V960" s="13">
        <v>33.552</v>
      </c>
      <c r="W960" s="13">
        <f>IF(Table2[[#This Row],[Max_Temperature(°C)]]="",_xlfn.XLOOKUP(Table2[[#This Row],[State]],'pivot tables'!$T$2:$T$33,'pivot tables'!$V$2:$V$33),Table2[[#This Row],[Max_Temperature(°C)]])</f>
        <v>33.552</v>
      </c>
      <c r="X960" s="13">
        <v>17.013000000000002</v>
      </c>
      <c r="Y960" s="31">
        <f>IF(Table2[[#This Row],[Min_Temperature(°C)]]="",_xlfn.XLOOKUP(Table2[[#This Row],[State]],'pivot tables'!$T$2:$T$33,'pivot tables'!$W$2:$W$33),Table2[[#This Row],[Min_Temperature(°C)]])</f>
        <v>17.013000000000002</v>
      </c>
    </row>
    <row r="961" spans="1:25" x14ac:dyDescent="0.3">
      <c r="A961" s="5" t="s">
        <v>32</v>
      </c>
      <c r="B961" s="4">
        <v>2013</v>
      </c>
      <c r="C961" s="5" t="s">
        <v>49</v>
      </c>
      <c r="D961" s="5" t="str">
        <f>PROPER(TRIM(Table2[[#This Row],[Season]]))</f>
        <v>Kharif</v>
      </c>
      <c r="E961" s="5" t="str">
        <f>IF(Table2[[#This Row],[Season]]="",_xlfn.XLOOKUP(Table2[[#This Row],[State]],'pivot tables'!$F$3:$F$33,'pivot tables'!$G$3:$G$33),Table2[[#This Row],[Season]])</f>
        <v>Kharif</v>
      </c>
      <c r="F961" s="5" t="s">
        <v>264</v>
      </c>
      <c r="G961" s="16">
        <v>1324</v>
      </c>
      <c r="H961" s="16">
        <f>IF(Table2[[#This Row],[Area(hectare)]]="",IFERROR(Table2[[#This Row],[Production(Tones)]]/Table2[[#This Row],[Yield blanks]],""),Table2[[#This Row],[Area(hectare)]])</f>
        <v>1324</v>
      </c>
      <c r="I961" s="16">
        <v>817</v>
      </c>
      <c r="J961" s="16">
        <f>IF(Table2[[#This Row],[Production(Tones)]]="",Table2[[#This Row],[Area Blanks]]*Table2[[#This Row],[Yield]],Table2[[#This Row],[Production(Tones)]])</f>
        <v>817</v>
      </c>
      <c r="K961" s="13">
        <v>2043.5</v>
      </c>
      <c r="L961" s="13">
        <f>IF(Table2[[#This Row],[Annual_Rainfall(mm)]]="",_xlfn.XLOOKUP(Table2[[#This Row],[State]],'pivot tables'!$J$3:$J$32,'pivot tables'!$K$3:$K$32),Table2[[#This Row],[Annual_Rainfall(mm)]])</f>
        <v>2043.5</v>
      </c>
      <c r="M961" s="13" t="str">
        <f>Table2[[#This Row],[Crop]]&amp;Table2[[#This Row],[State]]</f>
        <v>UradTripura</v>
      </c>
      <c r="N961" s="13">
        <v>191304.76</v>
      </c>
      <c r="O961" s="13">
        <f>IF(Table2[[#This Row],[Fertilizer(kg)]]="",_xlfn.XLOOKUP(Table2[[#This Row],[crop&amp;state]],'pivot tables'!$O$3:$O$151,'pivot tables'!$P$3:$P$151),Table2[[#This Row],[Fertilizer(kg)]])</f>
        <v>191304.76</v>
      </c>
      <c r="P961" s="13">
        <v>357.48</v>
      </c>
      <c r="Q961" s="13">
        <f>IF(Table2[[#This Row],[Pesticide(kg)]]="",_xlfn.XLOOKUP(Table2[[#This Row],[crop&amp;state]],'pivot tables'!$O$3:$O$151,'pivot tables'!$Q$3:$Q$151),Table2[[#This Row],[Pesticide(kg)]])</f>
        <v>357.48</v>
      </c>
      <c r="R961" s="13">
        <v>0.58799999999999997</v>
      </c>
      <c r="S961" s="13">
        <f>IF(Table2[[#This Row],[Yield]]="",IFERROR(Table2[[#This Row],[Production(Tones)]]/Table2[[#This Row],[Area(hectare)]],""),Table2[[#This Row],[Yield]])</f>
        <v>0.58799999999999997</v>
      </c>
      <c r="T961" s="13">
        <v>24.823</v>
      </c>
      <c r="U961" s="13">
        <f>IF(Table2[[#This Row],[Avg_Temperature(°C)]]="",IFERROR((Table2[[#This Row],[Max_Temperature(°C)]]+Table2[[#This Row],[Min_Temperature(°C)]])/2,""),Table2[[#This Row],[Avg_Temperature(°C)]])</f>
        <v>24.823</v>
      </c>
      <c r="V961" s="13">
        <v>33.552</v>
      </c>
      <c r="W961" s="13">
        <f>IF(Table2[[#This Row],[Max_Temperature(°C)]]="",_xlfn.XLOOKUP(Table2[[#This Row],[State]],'pivot tables'!$T$2:$T$33,'pivot tables'!$V$2:$V$33),Table2[[#This Row],[Max_Temperature(°C)]])</f>
        <v>33.552</v>
      </c>
      <c r="X961" s="13">
        <v>17.013000000000002</v>
      </c>
      <c r="Y961" s="31">
        <f>IF(Table2[[#This Row],[Min_Temperature(°C)]]="",_xlfn.XLOOKUP(Table2[[#This Row],[State]],'pivot tables'!$T$2:$T$33,'pivot tables'!$W$2:$W$33),Table2[[#This Row],[Min_Temperature(°C)]])</f>
        <v>17.013000000000002</v>
      </c>
    </row>
    <row r="962" spans="1:25" x14ac:dyDescent="0.3">
      <c r="A962" s="5" t="s">
        <v>32</v>
      </c>
      <c r="B962" s="4">
        <v>2013</v>
      </c>
      <c r="C962" s="5" t="s">
        <v>27</v>
      </c>
      <c r="D962" s="5" t="str">
        <f>PROPER(TRIM(Table2[[#This Row],[Season]]))</f>
        <v>Rabi</v>
      </c>
      <c r="E962" s="5" t="str">
        <f>IF(Table2[[#This Row],[Season]]="",_xlfn.XLOOKUP(Table2[[#This Row],[State]],'pivot tables'!$F$3:$F$33,'pivot tables'!$G$3:$G$33),Table2[[#This Row],[Season]])</f>
        <v>Rabi</v>
      </c>
      <c r="F962" s="5" t="s">
        <v>264</v>
      </c>
      <c r="G962" s="16">
        <v>380</v>
      </c>
      <c r="H962" s="16">
        <f>IF(Table2[[#This Row],[Area(hectare)]]="",IFERROR(Table2[[#This Row],[Production(Tones)]]/Table2[[#This Row],[Yield blanks]],""),Table2[[#This Row],[Area(hectare)]])</f>
        <v>380</v>
      </c>
      <c r="I962" s="16">
        <v>295</v>
      </c>
      <c r="J962" s="16">
        <f>IF(Table2[[#This Row],[Production(Tones)]]="",Table2[[#This Row],[Area Blanks]]*Table2[[#This Row],[Yield]],Table2[[#This Row],[Production(Tones)]])</f>
        <v>295</v>
      </c>
      <c r="K962" s="13">
        <v>2043.5</v>
      </c>
      <c r="L962" s="13">
        <f>IF(Table2[[#This Row],[Annual_Rainfall(mm)]]="",_xlfn.XLOOKUP(Table2[[#This Row],[State]],'pivot tables'!$J$3:$J$32,'pivot tables'!$K$3:$K$32),Table2[[#This Row],[Annual_Rainfall(mm)]])</f>
        <v>2043.5</v>
      </c>
      <c r="M962" s="13" t="str">
        <f>Table2[[#This Row],[Crop]]&amp;Table2[[#This Row],[State]]</f>
        <v>UradTripura</v>
      </c>
      <c r="N962" s="13">
        <v>54906.2</v>
      </c>
      <c r="O962" s="13">
        <f>IF(Table2[[#This Row],[Fertilizer(kg)]]="",_xlfn.XLOOKUP(Table2[[#This Row],[crop&amp;state]],'pivot tables'!$O$3:$O$151,'pivot tables'!$P$3:$P$151),Table2[[#This Row],[Fertilizer(kg)]])</f>
        <v>54906.2</v>
      </c>
      <c r="P962" s="13">
        <v>102.6</v>
      </c>
      <c r="Q962" s="13">
        <f>IF(Table2[[#This Row],[Pesticide(kg)]]="",_xlfn.XLOOKUP(Table2[[#This Row],[crop&amp;state]],'pivot tables'!$O$3:$O$151,'pivot tables'!$Q$3:$Q$151),Table2[[#This Row],[Pesticide(kg)]])</f>
        <v>102.6</v>
      </c>
      <c r="R962" s="13">
        <v>0.78300000000000003</v>
      </c>
      <c r="S962" s="13">
        <f>IF(Table2[[#This Row],[Yield]]="",IFERROR(Table2[[#This Row],[Production(Tones)]]/Table2[[#This Row],[Area(hectare)]],""),Table2[[#This Row],[Yield]])</f>
        <v>0.78300000000000003</v>
      </c>
      <c r="T962" s="13">
        <v>24.823</v>
      </c>
      <c r="U962" s="13">
        <f>IF(Table2[[#This Row],[Avg_Temperature(°C)]]="",IFERROR((Table2[[#This Row],[Max_Temperature(°C)]]+Table2[[#This Row],[Min_Temperature(°C)]])/2,""),Table2[[#This Row],[Avg_Temperature(°C)]])</f>
        <v>24.823</v>
      </c>
      <c r="V962" s="13">
        <v>33.552</v>
      </c>
      <c r="W962" s="13">
        <f>IF(Table2[[#This Row],[Max_Temperature(°C)]]="",_xlfn.XLOOKUP(Table2[[#This Row],[State]],'pivot tables'!$T$2:$T$33,'pivot tables'!$V$2:$V$33),Table2[[#This Row],[Max_Temperature(°C)]])</f>
        <v>33.552</v>
      </c>
      <c r="X962" s="13">
        <v>17.013000000000002</v>
      </c>
      <c r="Y962" s="31">
        <f>IF(Table2[[#This Row],[Min_Temperature(°C)]]="",_xlfn.XLOOKUP(Table2[[#This Row],[State]],'pivot tables'!$T$2:$T$33,'pivot tables'!$W$2:$W$33),Table2[[#This Row],[Min_Temperature(°C)]])</f>
        <v>17.013000000000002</v>
      </c>
    </row>
    <row r="963" spans="1:25" x14ac:dyDescent="0.3">
      <c r="A963" s="5" t="s">
        <v>20</v>
      </c>
      <c r="B963" s="4">
        <v>2013</v>
      </c>
      <c r="C963" s="5" t="s">
        <v>27</v>
      </c>
      <c r="D963" s="5" t="str">
        <f>PROPER(TRIM(Table2[[#This Row],[Season]]))</f>
        <v>Rabi</v>
      </c>
      <c r="E963" s="5" t="str">
        <f>IF(Table2[[#This Row],[Season]]="",_xlfn.XLOOKUP(Table2[[#This Row],[State]],'pivot tables'!$F$3:$F$33,'pivot tables'!$G$3:$G$33),Table2[[#This Row],[Season]])</f>
        <v>Rabi</v>
      </c>
      <c r="F963" s="5" t="s">
        <v>264</v>
      </c>
      <c r="G963" s="16">
        <v>150</v>
      </c>
      <c r="H963" s="16">
        <f>IF(Table2[[#This Row],[Area(hectare)]]="",IFERROR(Table2[[#This Row],[Production(Tones)]]/Table2[[#This Row],[Yield blanks]],""),Table2[[#This Row],[Area(hectare)]])</f>
        <v>150</v>
      </c>
      <c r="I963" s="16">
        <v>300</v>
      </c>
      <c r="J963" s="16">
        <f>IF(Table2[[#This Row],[Production(Tones)]]="",Table2[[#This Row],[Area Blanks]]*Table2[[#This Row],[Yield]],Table2[[#This Row],[Production(Tones)]])</f>
        <v>300</v>
      </c>
      <c r="K963" s="13">
        <v>2043.5</v>
      </c>
      <c r="L963" s="13">
        <f>IF(Table2[[#This Row],[Annual_Rainfall(mm)]]="",_xlfn.XLOOKUP(Table2[[#This Row],[State]],'pivot tables'!$J$3:$J$32,'pivot tables'!$K$3:$K$32),Table2[[#This Row],[Annual_Rainfall(mm)]])</f>
        <v>2043.5</v>
      </c>
      <c r="M963" s="13" t="str">
        <f>Table2[[#This Row],[Crop]]&amp;Table2[[#This Row],[State]]</f>
        <v>WheatTripura</v>
      </c>
      <c r="N963" s="13">
        <v>21673.5</v>
      </c>
      <c r="O963" s="13">
        <f>IF(Table2[[#This Row],[Fertilizer(kg)]]="",_xlfn.XLOOKUP(Table2[[#This Row],[crop&amp;state]],'pivot tables'!$O$3:$O$151,'pivot tables'!$P$3:$P$151),Table2[[#This Row],[Fertilizer(kg)]])</f>
        <v>21673.5</v>
      </c>
      <c r="P963" s="13">
        <v>40.5</v>
      </c>
      <c r="Q963" s="13">
        <f>IF(Table2[[#This Row],[Pesticide(kg)]]="",_xlfn.XLOOKUP(Table2[[#This Row],[crop&amp;state]],'pivot tables'!$O$3:$O$151,'pivot tables'!$Q$3:$Q$151),Table2[[#This Row],[Pesticide(kg)]])</f>
        <v>40.5</v>
      </c>
      <c r="R963" s="13"/>
      <c r="S963" s="13">
        <f>IF(Table2[[#This Row],[Yield]]="",IFERROR(Table2[[#This Row],[Production(Tones)]]/Table2[[#This Row],[Area(hectare)]],""),Table2[[#This Row],[Yield]])</f>
        <v>2</v>
      </c>
      <c r="T963" s="13">
        <v>24.823</v>
      </c>
      <c r="U963" s="13">
        <f>IF(Table2[[#This Row],[Avg_Temperature(°C)]]="",IFERROR((Table2[[#This Row],[Max_Temperature(°C)]]+Table2[[#This Row],[Min_Temperature(°C)]])/2,""),Table2[[#This Row],[Avg_Temperature(°C)]])</f>
        <v>24.823</v>
      </c>
      <c r="V963" s="13">
        <v>33.552</v>
      </c>
      <c r="W963" s="13">
        <f>IF(Table2[[#This Row],[Max_Temperature(°C)]]="",_xlfn.XLOOKUP(Table2[[#This Row],[State]],'pivot tables'!$T$2:$T$33,'pivot tables'!$V$2:$V$33),Table2[[#This Row],[Max_Temperature(°C)]])</f>
        <v>33.552</v>
      </c>
      <c r="X963" s="13">
        <v>17.013000000000002</v>
      </c>
      <c r="Y963" s="31">
        <f>IF(Table2[[#This Row],[Min_Temperature(°C)]]="",_xlfn.XLOOKUP(Table2[[#This Row],[State]],'pivot tables'!$T$2:$T$33,'pivot tables'!$W$2:$W$33),Table2[[#This Row],[Min_Temperature(°C)]])</f>
        <v>17.013000000000002</v>
      </c>
    </row>
    <row r="964" spans="1:25" x14ac:dyDescent="0.3">
      <c r="A964" s="5" t="s">
        <v>13</v>
      </c>
      <c r="B964" s="4">
        <v>2013</v>
      </c>
      <c r="C964" s="5" t="s">
        <v>49</v>
      </c>
      <c r="D964" s="5" t="str">
        <f>PROPER(TRIM(Table2[[#This Row],[Season]]))</f>
        <v>Kharif</v>
      </c>
      <c r="E964" s="5" t="str">
        <f>IF(Table2[[#This Row],[Season]]="",_xlfn.XLOOKUP(Table2[[#This Row],[State]],'pivot tables'!$F$3:$F$33,'pivot tables'!$G$3:$G$33),Table2[[#This Row],[Season]])</f>
        <v>Kharif</v>
      </c>
      <c r="F964" s="5" t="s">
        <v>253</v>
      </c>
      <c r="G964" s="16">
        <v>5955306</v>
      </c>
      <c r="H964" s="16">
        <f>IF(Table2[[#This Row],[Area(hectare)]]="",IFERROR(Table2[[#This Row],[Production(Tones)]]/Table2[[#This Row],[Yield blanks]],""),Table2[[#This Row],[Area(hectare)]])</f>
        <v>5955306</v>
      </c>
      <c r="I964" s="16">
        <v>14565665</v>
      </c>
      <c r="J964" s="16">
        <f>IF(Table2[[#This Row],[Production(Tones)]]="",Table2[[#This Row],[Area Blanks]]*Table2[[#This Row],[Yield]],Table2[[#This Row],[Production(Tones)]])</f>
        <v>14565665</v>
      </c>
      <c r="K964" s="13">
        <v>995.2</v>
      </c>
      <c r="L964" s="13">
        <f>IF(Table2[[#This Row],[Annual_Rainfall(mm)]]="",_xlfn.XLOOKUP(Table2[[#This Row],[State]],'pivot tables'!$J$3:$J$32,'pivot tables'!$K$3:$K$32),Table2[[#This Row],[Annual_Rainfall(mm)]])</f>
        <v>995.2</v>
      </c>
      <c r="M964" s="13" t="str">
        <f>Table2[[#This Row],[Crop]]&amp;Table2[[#This Row],[State]]</f>
        <v>RiceUttar Pradesh</v>
      </c>
      <c r="N964" s="13">
        <v>860482163.89999998</v>
      </c>
      <c r="O964" s="13">
        <f>IF(Table2[[#This Row],[Fertilizer(kg)]]="",_xlfn.XLOOKUP(Table2[[#This Row],[crop&amp;state]],'pivot tables'!$O$3:$O$151,'pivot tables'!$P$3:$P$151),Table2[[#This Row],[Fertilizer(kg)]])</f>
        <v>860482163.89999998</v>
      </c>
      <c r="P964" s="13">
        <v>1607932.62</v>
      </c>
      <c r="Q964" s="13">
        <f>IF(Table2[[#This Row],[Pesticide(kg)]]="",_xlfn.XLOOKUP(Table2[[#This Row],[crop&amp;state]],'pivot tables'!$O$3:$O$151,'pivot tables'!$Q$3:$Q$151),Table2[[#This Row],[Pesticide(kg)]])</f>
        <v>1607932.62</v>
      </c>
      <c r="R964" s="13">
        <v>2.3959999999999999</v>
      </c>
      <c r="S964" s="13">
        <f>IF(Table2[[#This Row],[Yield]]="",IFERROR(Table2[[#This Row],[Production(Tones)]]/Table2[[#This Row],[Area(hectare)]],""),Table2[[#This Row],[Yield]])</f>
        <v>2.3959999999999999</v>
      </c>
      <c r="T964" s="13">
        <v>24.977</v>
      </c>
      <c r="U964" s="13">
        <f>IF(Table2[[#This Row],[Avg_Temperature(°C)]]="",IFERROR((Table2[[#This Row],[Max_Temperature(°C)]]+Table2[[#This Row],[Min_Temperature(°C)]])/2,""),Table2[[#This Row],[Avg_Temperature(°C)]])</f>
        <v>24.977</v>
      </c>
      <c r="V964" s="13">
        <v>35.725000000000001</v>
      </c>
      <c r="W964" s="13">
        <f>IF(Table2[[#This Row],[Max_Temperature(°C)]]="",_xlfn.XLOOKUP(Table2[[#This Row],[State]],'pivot tables'!$T$2:$T$33,'pivot tables'!$V$2:$V$33),Table2[[#This Row],[Max_Temperature(°C)]])</f>
        <v>35.725000000000001</v>
      </c>
      <c r="X964" s="13">
        <v>14.346</v>
      </c>
      <c r="Y964" s="31">
        <f>IF(Table2[[#This Row],[Min_Temperature(°C)]]="",_xlfn.XLOOKUP(Table2[[#This Row],[State]],'pivot tables'!$T$2:$T$33,'pivot tables'!$W$2:$W$33),Table2[[#This Row],[Min_Temperature(°C)]])</f>
        <v>14.346</v>
      </c>
    </row>
    <row r="965" spans="1:25" x14ac:dyDescent="0.3">
      <c r="A965" s="5" t="s">
        <v>13</v>
      </c>
      <c r="B965" s="4">
        <v>2013</v>
      </c>
      <c r="C965" s="5" t="s">
        <v>120</v>
      </c>
      <c r="D965" s="5" t="str">
        <f>PROPER(TRIM(Table2[[#This Row],[Season]]))</f>
        <v>Summer</v>
      </c>
      <c r="E965" s="5" t="str">
        <f>IF(Table2[[#This Row],[Season]]="",_xlfn.XLOOKUP(Table2[[#This Row],[State]],'pivot tables'!$F$3:$F$33,'pivot tables'!$G$3:$G$33),Table2[[#This Row],[Season]])</f>
        <v>Summer</v>
      </c>
      <c r="F965" s="5" t="s">
        <v>253</v>
      </c>
      <c r="G965" s="16">
        <v>27063</v>
      </c>
      <c r="H965" s="16">
        <f>IF(Table2[[#This Row],[Area(hectare)]]="",IFERROR(Table2[[#This Row],[Production(Tones)]]/Table2[[#This Row],[Yield blanks]],""),Table2[[#This Row],[Area(hectare)]])</f>
        <v>27063</v>
      </c>
      <c r="I965" s="16">
        <v>70171</v>
      </c>
      <c r="J965" s="16">
        <f>IF(Table2[[#This Row],[Production(Tones)]]="",Table2[[#This Row],[Area Blanks]]*Table2[[#This Row],[Yield]],Table2[[#This Row],[Production(Tones)]])</f>
        <v>70171</v>
      </c>
      <c r="K965" s="13">
        <v>995.2</v>
      </c>
      <c r="L965" s="13">
        <f>IF(Table2[[#This Row],[Annual_Rainfall(mm)]]="",_xlfn.XLOOKUP(Table2[[#This Row],[State]],'pivot tables'!$J$3:$J$32,'pivot tables'!$K$3:$K$32),Table2[[#This Row],[Annual_Rainfall(mm)]])</f>
        <v>995.2</v>
      </c>
      <c r="M965" s="13" t="str">
        <f>Table2[[#This Row],[Crop]]&amp;Table2[[#This Row],[State]]</f>
        <v>RiceUttar Pradesh</v>
      </c>
      <c r="N965" s="13">
        <v>3910332.87</v>
      </c>
      <c r="O965" s="13">
        <f>IF(Table2[[#This Row],[Fertilizer(kg)]]="",_xlfn.XLOOKUP(Table2[[#This Row],[crop&amp;state]],'pivot tables'!$O$3:$O$151,'pivot tables'!$P$3:$P$151),Table2[[#This Row],[Fertilizer(kg)]])</f>
        <v>3910332.87</v>
      </c>
      <c r="P965" s="13">
        <v>7307.01</v>
      </c>
      <c r="Q965" s="13">
        <f>IF(Table2[[#This Row],[Pesticide(kg)]]="",_xlfn.XLOOKUP(Table2[[#This Row],[crop&amp;state]],'pivot tables'!$O$3:$O$151,'pivot tables'!$Q$3:$Q$151),Table2[[#This Row],[Pesticide(kg)]])</f>
        <v>7307.01</v>
      </c>
      <c r="R965" s="13">
        <v>2.4790000000000001</v>
      </c>
      <c r="S965" s="13">
        <f>IF(Table2[[#This Row],[Yield]]="",IFERROR(Table2[[#This Row],[Production(Tones)]]/Table2[[#This Row],[Area(hectare)]],""),Table2[[#This Row],[Yield]])</f>
        <v>2.4790000000000001</v>
      </c>
      <c r="T965" s="13">
        <v>24.977</v>
      </c>
      <c r="U965" s="13">
        <f>IF(Table2[[#This Row],[Avg_Temperature(°C)]]="",IFERROR((Table2[[#This Row],[Max_Temperature(°C)]]+Table2[[#This Row],[Min_Temperature(°C)]])/2,""),Table2[[#This Row],[Avg_Temperature(°C)]])</f>
        <v>24.977</v>
      </c>
      <c r="V965" s="13">
        <v>35.725000000000001</v>
      </c>
      <c r="W965" s="13">
        <f>IF(Table2[[#This Row],[Max_Temperature(°C)]]="",_xlfn.XLOOKUP(Table2[[#This Row],[State]],'pivot tables'!$T$2:$T$33,'pivot tables'!$V$2:$V$33),Table2[[#This Row],[Max_Temperature(°C)]])</f>
        <v>35.725000000000001</v>
      </c>
      <c r="X965" s="13">
        <v>14.346</v>
      </c>
      <c r="Y965" s="31">
        <f>IF(Table2[[#This Row],[Min_Temperature(°C)]]="",_xlfn.XLOOKUP(Table2[[#This Row],[State]],'pivot tables'!$T$2:$T$33,'pivot tables'!$W$2:$W$33),Table2[[#This Row],[Min_Temperature(°C)]])</f>
        <v>14.346</v>
      </c>
    </row>
    <row r="966" spans="1:25" x14ac:dyDescent="0.3">
      <c r="A966" s="5" t="s">
        <v>18</v>
      </c>
      <c r="B966" s="4">
        <v>2013</v>
      </c>
      <c r="C966" s="5" t="s">
        <v>49</v>
      </c>
      <c r="D966" s="5" t="str">
        <f>PROPER(TRIM(Table2[[#This Row],[Season]]))</f>
        <v>Kharif</v>
      </c>
      <c r="E966" s="5" t="str">
        <f>IF(Table2[[#This Row],[Season]]="",_xlfn.XLOOKUP(Table2[[#This Row],[State]],'pivot tables'!$F$3:$F$33,'pivot tables'!$G$3:$G$33),Table2[[#This Row],[Season]])</f>
        <v>Kharif</v>
      </c>
      <c r="F966" s="5" t="s">
        <v>253</v>
      </c>
      <c r="G966" s="16">
        <v>2228080</v>
      </c>
      <c r="H966" s="16">
        <f>IF(Table2[[#This Row],[Area(hectare)]]="",IFERROR(Table2[[#This Row],[Production(Tones)]]/Table2[[#This Row],[Yield blanks]],""),Table2[[#This Row],[Area(hectare)]])</f>
        <v>2228080</v>
      </c>
      <c r="I966" s="16">
        <v>142045762</v>
      </c>
      <c r="J966" s="16">
        <f>IF(Table2[[#This Row],[Production(Tones)]]="",Table2[[#This Row],[Area Blanks]]*Table2[[#This Row],[Yield]],Table2[[#This Row],[Production(Tones)]])</f>
        <v>142045762</v>
      </c>
      <c r="K966" s="13">
        <v>995.2</v>
      </c>
      <c r="L966" s="13">
        <f>IF(Table2[[#This Row],[Annual_Rainfall(mm)]]="",_xlfn.XLOOKUP(Table2[[#This Row],[State]],'pivot tables'!$J$3:$J$32,'pivot tables'!$K$3:$K$32),Table2[[#This Row],[Annual_Rainfall(mm)]])</f>
        <v>995.2</v>
      </c>
      <c r="M966" s="13" t="str">
        <f>Table2[[#This Row],[Crop]]&amp;Table2[[#This Row],[State]]</f>
        <v>SugarcaneUttar Pradesh</v>
      </c>
      <c r="N966" s="13">
        <v>321935279.19999999</v>
      </c>
      <c r="O966" s="13">
        <f>IF(Table2[[#This Row],[Fertilizer(kg)]]="",_xlfn.XLOOKUP(Table2[[#This Row],[crop&amp;state]],'pivot tables'!$O$3:$O$151,'pivot tables'!$P$3:$P$151),Table2[[#This Row],[Fertilizer(kg)]])</f>
        <v>321935279.19999999</v>
      </c>
      <c r="P966" s="13">
        <v>601581.6</v>
      </c>
      <c r="Q966" s="13">
        <f>IF(Table2[[#This Row],[Pesticide(kg)]]="",_xlfn.XLOOKUP(Table2[[#This Row],[crop&amp;state]],'pivot tables'!$O$3:$O$151,'pivot tables'!$Q$3:$Q$151),Table2[[#This Row],[Pesticide(kg)]])</f>
        <v>601581.6</v>
      </c>
      <c r="R966" s="13"/>
      <c r="S966" s="13">
        <f>IF(Table2[[#This Row],[Yield]]="",IFERROR(Table2[[#This Row],[Production(Tones)]]/Table2[[#This Row],[Area(hectare)]],""),Table2[[#This Row],[Yield]])</f>
        <v>63.752541201393129</v>
      </c>
      <c r="T966" s="13">
        <v>24.977</v>
      </c>
      <c r="U966" s="13">
        <f>IF(Table2[[#This Row],[Avg_Temperature(°C)]]="",IFERROR((Table2[[#This Row],[Max_Temperature(°C)]]+Table2[[#This Row],[Min_Temperature(°C)]])/2,""),Table2[[#This Row],[Avg_Temperature(°C)]])</f>
        <v>24.977</v>
      </c>
      <c r="V966" s="13">
        <v>35.725000000000001</v>
      </c>
      <c r="W966" s="13">
        <f>IF(Table2[[#This Row],[Max_Temperature(°C)]]="",_xlfn.XLOOKUP(Table2[[#This Row],[State]],'pivot tables'!$T$2:$T$33,'pivot tables'!$V$2:$V$33),Table2[[#This Row],[Max_Temperature(°C)]])</f>
        <v>35.725000000000001</v>
      </c>
      <c r="X966" s="13">
        <v>14.346</v>
      </c>
      <c r="Y966" s="31">
        <f>IF(Table2[[#This Row],[Min_Temperature(°C)]]="",_xlfn.XLOOKUP(Table2[[#This Row],[State]],'pivot tables'!$T$2:$T$33,'pivot tables'!$W$2:$W$33),Table2[[#This Row],[Min_Temperature(°C)]])</f>
        <v>14.346</v>
      </c>
    </row>
    <row r="967" spans="1:25" x14ac:dyDescent="0.3">
      <c r="A967" s="5" t="s">
        <v>31</v>
      </c>
      <c r="B967" s="4">
        <v>2013</v>
      </c>
      <c r="C967" s="5" t="s">
        <v>120</v>
      </c>
      <c r="D967" s="5" t="str">
        <f>PROPER(TRIM(Table2[[#This Row],[Season]]))</f>
        <v>Summer</v>
      </c>
      <c r="E967" s="5" t="str">
        <f>IF(Table2[[#This Row],[Season]]="",_xlfn.XLOOKUP(Table2[[#This Row],[State]],'pivot tables'!$F$3:$F$33,'pivot tables'!$G$3:$G$33),Table2[[#This Row],[Season]])</f>
        <v>Summer</v>
      </c>
      <c r="F967" s="5" t="s">
        <v>253</v>
      </c>
      <c r="G967" s="16">
        <v>3149</v>
      </c>
      <c r="H967" s="16">
        <f>IF(Table2[[#This Row],[Area(hectare)]]="",IFERROR(Table2[[#This Row],[Production(Tones)]]/Table2[[#This Row],[Yield blanks]],""),Table2[[#This Row],[Area(hectare)]])</f>
        <v>3149</v>
      </c>
      <c r="I967" s="16">
        <v>5042</v>
      </c>
      <c r="J967" s="16">
        <f>IF(Table2[[#This Row],[Production(Tones)]]="",Table2[[#This Row],[Area Blanks]]*Table2[[#This Row],[Yield]],Table2[[#This Row],[Production(Tones)]])</f>
        <v>5042</v>
      </c>
      <c r="K967" s="13">
        <v>995.2</v>
      </c>
      <c r="L967" s="13">
        <f>IF(Table2[[#This Row],[Annual_Rainfall(mm)]]="",_xlfn.XLOOKUP(Table2[[#This Row],[State]],'pivot tables'!$J$3:$J$32,'pivot tables'!$K$3:$K$32),Table2[[#This Row],[Annual_Rainfall(mm)]])</f>
        <v>995.2</v>
      </c>
      <c r="M967" s="13" t="str">
        <f>Table2[[#This Row],[Crop]]&amp;Table2[[#This Row],[State]]</f>
        <v>SunflowerUttar Pradesh</v>
      </c>
      <c r="N967" s="13">
        <v>454999.01</v>
      </c>
      <c r="O967" s="13">
        <f>IF(Table2[[#This Row],[Fertilizer(kg)]]="",_xlfn.XLOOKUP(Table2[[#This Row],[crop&amp;state]],'pivot tables'!$O$3:$O$151,'pivot tables'!$P$3:$P$151),Table2[[#This Row],[Fertilizer(kg)]])</f>
        <v>454999.01</v>
      </c>
      <c r="P967" s="13">
        <v>850.23</v>
      </c>
      <c r="Q967" s="13">
        <f>IF(Table2[[#This Row],[Pesticide(kg)]]="",_xlfn.XLOOKUP(Table2[[#This Row],[crop&amp;state]],'pivot tables'!$O$3:$O$151,'pivot tables'!$Q$3:$Q$151),Table2[[#This Row],[Pesticide(kg)]])</f>
        <v>850.23</v>
      </c>
      <c r="R967" s="13">
        <v>1.5740000000000001</v>
      </c>
      <c r="S967" s="13">
        <f>IF(Table2[[#This Row],[Yield]]="",IFERROR(Table2[[#This Row],[Production(Tones)]]/Table2[[#This Row],[Area(hectare)]],""),Table2[[#This Row],[Yield]])</f>
        <v>1.5740000000000001</v>
      </c>
      <c r="T967" s="13">
        <v>24.977</v>
      </c>
      <c r="U967" s="13">
        <f>IF(Table2[[#This Row],[Avg_Temperature(°C)]]="",IFERROR((Table2[[#This Row],[Max_Temperature(°C)]]+Table2[[#This Row],[Min_Temperature(°C)]])/2,""),Table2[[#This Row],[Avg_Temperature(°C)]])</f>
        <v>24.977</v>
      </c>
      <c r="V967" s="13">
        <v>35.725000000000001</v>
      </c>
      <c r="W967" s="13">
        <f>IF(Table2[[#This Row],[Max_Temperature(°C)]]="",_xlfn.XLOOKUP(Table2[[#This Row],[State]],'pivot tables'!$T$2:$T$33,'pivot tables'!$V$2:$V$33),Table2[[#This Row],[Max_Temperature(°C)]])</f>
        <v>35.725000000000001</v>
      </c>
      <c r="X967" s="13">
        <v>14.346</v>
      </c>
      <c r="Y967" s="31">
        <f>IF(Table2[[#This Row],[Min_Temperature(°C)]]="",_xlfn.XLOOKUP(Table2[[#This Row],[State]],'pivot tables'!$T$2:$T$33,'pivot tables'!$W$2:$W$33),Table2[[#This Row],[Min_Temperature(°C)]])</f>
        <v>14.346</v>
      </c>
    </row>
    <row r="968" spans="1:25" x14ac:dyDescent="0.3">
      <c r="A968" s="5" t="s">
        <v>32</v>
      </c>
      <c r="B968" s="4">
        <v>2013</v>
      </c>
      <c r="C968" s="5" t="s">
        <v>49</v>
      </c>
      <c r="D968" s="5" t="str">
        <f>PROPER(TRIM(Table2[[#This Row],[Season]]))</f>
        <v>Kharif</v>
      </c>
      <c r="E968" s="5" t="str">
        <f>IF(Table2[[#This Row],[Season]]="",_xlfn.XLOOKUP(Table2[[#This Row],[State]],'pivot tables'!$F$3:$F$33,'pivot tables'!$G$3:$G$33),Table2[[#This Row],[Season]])</f>
        <v>Kharif</v>
      </c>
      <c r="F968" s="5" t="s">
        <v>253</v>
      </c>
      <c r="G968" s="16">
        <v>496901</v>
      </c>
      <c r="H968" s="16">
        <f>IF(Table2[[#This Row],[Area(hectare)]]="",IFERROR(Table2[[#This Row],[Production(Tones)]]/Table2[[#This Row],[Yield blanks]],""),Table2[[#This Row],[Area(hectare)]])</f>
        <v>496901</v>
      </c>
      <c r="I968" s="16">
        <v>221673</v>
      </c>
      <c r="J968" s="16">
        <f>IF(Table2[[#This Row],[Production(Tones)]]="",Table2[[#This Row],[Area Blanks]]*Table2[[#This Row],[Yield]],Table2[[#This Row],[Production(Tones)]])</f>
        <v>221673</v>
      </c>
      <c r="K968" s="13">
        <v>995.2</v>
      </c>
      <c r="L968" s="13">
        <f>IF(Table2[[#This Row],[Annual_Rainfall(mm)]]="",_xlfn.XLOOKUP(Table2[[#This Row],[State]],'pivot tables'!$J$3:$J$32,'pivot tables'!$K$3:$K$32),Table2[[#This Row],[Annual_Rainfall(mm)]])</f>
        <v>995.2</v>
      </c>
      <c r="M968" s="13" t="str">
        <f>Table2[[#This Row],[Crop]]&amp;Table2[[#This Row],[State]]</f>
        <v>UradUttar Pradesh</v>
      </c>
      <c r="N968" s="13">
        <v>71797225.489999995</v>
      </c>
      <c r="O968" s="13">
        <f>IF(Table2[[#This Row],[Fertilizer(kg)]]="",_xlfn.XLOOKUP(Table2[[#This Row],[crop&amp;state]],'pivot tables'!$O$3:$O$151,'pivot tables'!$P$3:$P$151),Table2[[#This Row],[Fertilizer(kg)]])</f>
        <v>71797225.489999995</v>
      </c>
      <c r="P968" s="13">
        <v>134163.26999999999</v>
      </c>
      <c r="Q968" s="13">
        <f>IF(Table2[[#This Row],[Pesticide(kg)]]="",_xlfn.XLOOKUP(Table2[[#This Row],[crop&amp;state]],'pivot tables'!$O$3:$O$151,'pivot tables'!$Q$3:$Q$151),Table2[[#This Row],[Pesticide(kg)]])</f>
        <v>134163.26999999999</v>
      </c>
      <c r="R968" s="13"/>
      <c r="S968" s="13">
        <f>IF(Table2[[#This Row],[Yield]]="",IFERROR(Table2[[#This Row],[Production(Tones)]]/Table2[[#This Row],[Area(hectare)]],""),Table2[[#This Row],[Yield]])</f>
        <v>0.4461109959529162</v>
      </c>
      <c r="T968" s="13"/>
      <c r="U968" s="13">
        <f>IF(Table2[[#This Row],[Avg_Temperature(°C)]]="",IFERROR((Table2[[#This Row],[Max_Temperature(°C)]]+Table2[[#This Row],[Min_Temperature(°C)]])/2,""),Table2[[#This Row],[Avg_Temperature(°C)]])</f>
        <v>25.035499999999999</v>
      </c>
      <c r="V968" s="13">
        <v>35.725000000000001</v>
      </c>
      <c r="W968" s="13">
        <f>IF(Table2[[#This Row],[Max_Temperature(°C)]]="",_xlfn.XLOOKUP(Table2[[#This Row],[State]],'pivot tables'!$T$2:$T$33,'pivot tables'!$V$2:$V$33),Table2[[#This Row],[Max_Temperature(°C)]])</f>
        <v>35.725000000000001</v>
      </c>
      <c r="X968" s="13">
        <v>14.346</v>
      </c>
      <c r="Y968" s="31">
        <f>IF(Table2[[#This Row],[Min_Temperature(°C)]]="",_xlfn.XLOOKUP(Table2[[#This Row],[State]],'pivot tables'!$T$2:$T$33,'pivot tables'!$W$2:$W$33),Table2[[#This Row],[Min_Temperature(°C)]])</f>
        <v>14.346</v>
      </c>
    </row>
    <row r="969" spans="1:25" x14ac:dyDescent="0.3">
      <c r="A969" s="5" t="s">
        <v>32</v>
      </c>
      <c r="B969" s="4">
        <v>2013</v>
      </c>
      <c r="C969" s="5" t="s">
        <v>120</v>
      </c>
      <c r="D969" s="5" t="str">
        <f>PROPER(TRIM(Table2[[#This Row],[Season]]))</f>
        <v>Summer</v>
      </c>
      <c r="E969" s="5" t="str">
        <f>IF(Table2[[#This Row],[Season]]="",_xlfn.XLOOKUP(Table2[[#This Row],[State]],'pivot tables'!$F$3:$F$33,'pivot tables'!$G$3:$G$33),Table2[[#This Row],[Season]])</f>
        <v>Summer</v>
      </c>
      <c r="F969" s="5" t="s">
        <v>253</v>
      </c>
      <c r="G969" s="16">
        <v>45092</v>
      </c>
      <c r="H969" s="16">
        <f>IF(Table2[[#This Row],[Area(hectare)]]="",IFERROR(Table2[[#This Row],[Production(Tones)]]/Table2[[#This Row],[Yield blanks]],""),Table2[[#This Row],[Area(hectare)]])</f>
        <v>45092</v>
      </c>
      <c r="I969" s="16">
        <v>26112</v>
      </c>
      <c r="J969" s="16">
        <f>IF(Table2[[#This Row],[Production(Tones)]]="",Table2[[#This Row],[Area Blanks]]*Table2[[#This Row],[Yield]],Table2[[#This Row],[Production(Tones)]])</f>
        <v>26112</v>
      </c>
      <c r="K969" s="13">
        <v>995.2</v>
      </c>
      <c r="L969" s="13">
        <f>IF(Table2[[#This Row],[Annual_Rainfall(mm)]]="",_xlfn.XLOOKUP(Table2[[#This Row],[State]],'pivot tables'!$J$3:$J$32,'pivot tables'!$K$3:$K$32),Table2[[#This Row],[Annual_Rainfall(mm)]])</f>
        <v>995.2</v>
      </c>
      <c r="M969" s="13" t="str">
        <f>Table2[[#This Row],[Crop]]&amp;Table2[[#This Row],[State]]</f>
        <v>UradUttar Pradesh</v>
      </c>
      <c r="N969" s="13">
        <v>6515343.0800000001</v>
      </c>
      <c r="O969" s="13">
        <f>IF(Table2[[#This Row],[Fertilizer(kg)]]="",_xlfn.XLOOKUP(Table2[[#This Row],[crop&amp;state]],'pivot tables'!$O$3:$O$151,'pivot tables'!$P$3:$P$151),Table2[[#This Row],[Fertilizer(kg)]])</f>
        <v>6515343.0800000001</v>
      </c>
      <c r="P969" s="13">
        <v>12174.84</v>
      </c>
      <c r="Q969" s="13">
        <f>IF(Table2[[#This Row],[Pesticide(kg)]]="",_xlfn.XLOOKUP(Table2[[#This Row],[crop&amp;state]],'pivot tables'!$O$3:$O$151,'pivot tables'!$Q$3:$Q$151),Table2[[#This Row],[Pesticide(kg)]])</f>
        <v>12174.84</v>
      </c>
      <c r="R969" s="13">
        <v>0.61599999999999999</v>
      </c>
      <c r="S969" s="13">
        <f>IF(Table2[[#This Row],[Yield]]="",IFERROR(Table2[[#This Row],[Production(Tones)]]/Table2[[#This Row],[Area(hectare)]],""),Table2[[#This Row],[Yield]])</f>
        <v>0.61599999999999999</v>
      </c>
      <c r="T969" s="13">
        <v>24.977</v>
      </c>
      <c r="U969" s="13">
        <f>IF(Table2[[#This Row],[Avg_Temperature(°C)]]="",IFERROR((Table2[[#This Row],[Max_Temperature(°C)]]+Table2[[#This Row],[Min_Temperature(°C)]])/2,""),Table2[[#This Row],[Avg_Temperature(°C)]])</f>
        <v>24.977</v>
      </c>
      <c r="V969" s="13">
        <v>35.725000000000001</v>
      </c>
      <c r="W969" s="13">
        <f>IF(Table2[[#This Row],[Max_Temperature(°C)]]="",_xlfn.XLOOKUP(Table2[[#This Row],[State]],'pivot tables'!$T$2:$T$33,'pivot tables'!$V$2:$V$33),Table2[[#This Row],[Max_Temperature(°C)]])</f>
        <v>35.725000000000001</v>
      </c>
      <c r="X969" s="13" t="s">
        <v>485</v>
      </c>
      <c r="Y969" s="31" t="str">
        <f>IF(Table2[[#This Row],[Min_Temperature(°C)]]="",_xlfn.XLOOKUP(Table2[[#This Row],[State]],'pivot tables'!$T$2:$T$33,'pivot tables'!$W$2:$W$33),Table2[[#This Row],[Min_Temperature(°C)]])</f>
        <v xml:space="preserve"> 14.346 </v>
      </c>
    </row>
    <row r="970" spans="1:25" x14ac:dyDescent="0.3">
      <c r="A970" s="5" t="s">
        <v>20</v>
      </c>
      <c r="B970" s="4">
        <v>2013</v>
      </c>
      <c r="C970" s="5" t="s">
        <v>27</v>
      </c>
      <c r="D970" s="5" t="str">
        <f>PROPER(TRIM(Table2[[#This Row],[Season]]))</f>
        <v>Rabi</v>
      </c>
      <c r="E970" s="5" t="str">
        <f>IF(Table2[[#This Row],[Season]]="",_xlfn.XLOOKUP(Table2[[#This Row],[State]],'pivot tables'!$F$3:$F$33,'pivot tables'!$G$3:$G$33),Table2[[#This Row],[Season]])</f>
        <v>Rabi</v>
      </c>
      <c r="F970" s="5" t="s">
        <v>253</v>
      </c>
      <c r="G970" s="16">
        <v>9839197</v>
      </c>
      <c r="H970" s="16">
        <f>IF(Table2[[#This Row],[Area(hectare)]]="",IFERROR(Table2[[#This Row],[Production(Tones)]]/Table2[[#This Row],[Yield blanks]],""),Table2[[#This Row],[Area(hectare)]])</f>
        <v>9839197</v>
      </c>
      <c r="I970" s="16">
        <v>31492656</v>
      </c>
      <c r="J970" s="16">
        <f>IF(Table2[[#This Row],[Production(Tones)]]="",Table2[[#This Row],[Area Blanks]]*Table2[[#This Row],[Yield]],Table2[[#This Row],[Production(Tones)]])</f>
        <v>31492656</v>
      </c>
      <c r="K970" s="13">
        <v>995.2</v>
      </c>
      <c r="L970" s="13">
        <f>IF(Table2[[#This Row],[Annual_Rainfall(mm)]]="",_xlfn.XLOOKUP(Table2[[#This Row],[State]],'pivot tables'!$J$3:$J$32,'pivot tables'!$K$3:$K$32),Table2[[#This Row],[Annual_Rainfall(mm)]])</f>
        <v>995.2</v>
      </c>
      <c r="M970" s="13" t="str">
        <f>Table2[[#This Row],[Crop]]&amp;Table2[[#This Row],[State]]</f>
        <v>WheatUttar Pradesh</v>
      </c>
      <c r="N970" s="13">
        <v>1421665575</v>
      </c>
      <c r="O970" s="13">
        <f>IF(Table2[[#This Row],[Fertilizer(kg)]]="",_xlfn.XLOOKUP(Table2[[#This Row],[crop&amp;state]],'pivot tables'!$O$3:$O$151,'pivot tables'!$P$3:$P$151),Table2[[#This Row],[Fertilizer(kg)]])</f>
        <v>1421665575</v>
      </c>
      <c r="P970" s="13">
        <v>2656583.19</v>
      </c>
      <c r="Q970" s="13">
        <f>IF(Table2[[#This Row],[Pesticide(kg)]]="",_xlfn.XLOOKUP(Table2[[#This Row],[crop&amp;state]],'pivot tables'!$O$3:$O$151,'pivot tables'!$Q$3:$Q$151),Table2[[#This Row],[Pesticide(kg)]])</f>
        <v>2656583.19</v>
      </c>
      <c r="R970" s="13">
        <v>3.2160000000000002</v>
      </c>
      <c r="S970" s="13">
        <f>IF(Table2[[#This Row],[Yield]]="",IFERROR(Table2[[#This Row],[Production(Tones)]]/Table2[[#This Row],[Area(hectare)]],""),Table2[[#This Row],[Yield]])</f>
        <v>3.2160000000000002</v>
      </c>
      <c r="T970" s="13">
        <v>24.977</v>
      </c>
      <c r="U970" s="13">
        <f>IF(Table2[[#This Row],[Avg_Temperature(°C)]]="",IFERROR((Table2[[#This Row],[Max_Temperature(°C)]]+Table2[[#This Row],[Min_Temperature(°C)]])/2,""),Table2[[#This Row],[Avg_Temperature(°C)]])</f>
        <v>24.977</v>
      </c>
      <c r="V970" s="13">
        <v>35.725000000000001</v>
      </c>
      <c r="W970" s="13">
        <f>IF(Table2[[#This Row],[Max_Temperature(°C)]]="",_xlfn.XLOOKUP(Table2[[#This Row],[State]],'pivot tables'!$T$2:$T$33,'pivot tables'!$V$2:$V$33),Table2[[#This Row],[Max_Temperature(°C)]])</f>
        <v>35.725000000000001</v>
      </c>
      <c r="X970" s="13">
        <v>14.346</v>
      </c>
      <c r="Y970" s="31">
        <f>IF(Table2[[#This Row],[Min_Temperature(°C)]]="",_xlfn.XLOOKUP(Table2[[#This Row],[State]],'pivot tables'!$T$2:$T$33,'pivot tables'!$W$2:$W$33),Table2[[#This Row],[Min_Temperature(°C)]])</f>
        <v>14.346</v>
      </c>
    </row>
    <row r="971" spans="1:25" x14ac:dyDescent="0.3">
      <c r="A971" s="5" t="s">
        <v>22</v>
      </c>
      <c r="B971" s="4">
        <v>2013</v>
      </c>
      <c r="C971" s="5" t="s">
        <v>49</v>
      </c>
      <c r="D971" s="5" t="str">
        <f>PROPER(TRIM(Table2[[#This Row],[Season]]))</f>
        <v>Kharif</v>
      </c>
      <c r="E971" s="5" t="str">
        <f>IF(Table2[[#This Row],[Season]]="",_xlfn.XLOOKUP(Table2[[#This Row],[State]],'pivot tables'!$F$3:$F$33,'pivot tables'!$G$3:$G$33),Table2[[#This Row],[Season]])</f>
        <v>Kharif</v>
      </c>
      <c r="F971" s="5" t="s">
        <v>295</v>
      </c>
      <c r="G971" s="16">
        <v>108656</v>
      </c>
      <c r="H971" s="16">
        <f>IF(Table2[[#This Row],[Area(hectare)]]="",IFERROR(Table2[[#This Row],[Production(Tones)]]/Table2[[#This Row],[Yield blanks]],""),Table2[[#This Row],[Area(hectare)]])</f>
        <v>108656</v>
      </c>
      <c r="I971" s="16">
        <v>148803</v>
      </c>
      <c r="J971" s="16">
        <f>IF(Table2[[#This Row],[Production(Tones)]]="",Table2[[#This Row],[Area Blanks]]*Table2[[#This Row],[Yield]],Table2[[#This Row],[Production(Tones)]])</f>
        <v>148803</v>
      </c>
      <c r="K971" s="13">
        <v>1735.4</v>
      </c>
      <c r="L971" s="13">
        <f>IF(Table2[[#This Row],[Annual_Rainfall(mm)]]="",_xlfn.XLOOKUP(Table2[[#This Row],[State]],'pivot tables'!$J$3:$J$32,'pivot tables'!$K$3:$K$32),Table2[[#This Row],[Annual_Rainfall(mm)]])</f>
        <v>1735.4</v>
      </c>
      <c r="M971" s="13" t="str">
        <f>Table2[[#This Row],[Crop]]&amp;Table2[[#This Row],[State]]</f>
        <v>RagiUttarakhand</v>
      </c>
      <c r="N971" s="13">
        <v>15699705.439999999</v>
      </c>
      <c r="O971" s="13">
        <f>IF(Table2[[#This Row],[Fertilizer(kg)]]="",_xlfn.XLOOKUP(Table2[[#This Row],[crop&amp;state]],'pivot tables'!$O$3:$O$151,'pivot tables'!$P$3:$P$151),Table2[[#This Row],[Fertilizer(kg)]])</f>
        <v>15699705.439999999</v>
      </c>
      <c r="P971" s="13">
        <v>29337.119999999999</v>
      </c>
      <c r="Q971" s="13">
        <f>IF(Table2[[#This Row],[Pesticide(kg)]]="",_xlfn.XLOOKUP(Table2[[#This Row],[crop&amp;state]],'pivot tables'!$O$3:$O$151,'pivot tables'!$Q$3:$Q$151),Table2[[#This Row],[Pesticide(kg)]])</f>
        <v>29337.119999999999</v>
      </c>
      <c r="R971" s="13">
        <v>1.4810000000000001</v>
      </c>
      <c r="S971" s="13">
        <f>IF(Table2[[#This Row],[Yield]]="",IFERROR(Table2[[#This Row],[Production(Tones)]]/Table2[[#This Row],[Area(hectare)]],""),Table2[[#This Row],[Yield]])</f>
        <v>1.4810000000000001</v>
      </c>
      <c r="T971" s="13">
        <v>18.628</v>
      </c>
      <c r="U971" s="13">
        <f>IF(Table2[[#This Row],[Avg_Temperature(°C)]]="",IFERROR((Table2[[#This Row],[Max_Temperature(°C)]]+Table2[[#This Row],[Min_Temperature(°C)]])/2,""),Table2[[#This Row],[Avg_Temperature(°C)]])</f>
        <v>18.628</v>
      </c>
      <c r="V971" s="13">
        <v>27.867000000000001</v>
      </c>
      <c r="W971" s="13">
        <f>IF(Table2[[#This Row],[Max_Temperature(°C)]]="",_xlfn.XLOOKUP(Table2[[#This Row],[State]],'pivot tables'!$T$2:$T$33,'pivot tables'!$V$2:$V$33),Table2[[#This Row],[Max_Temperature(°C)]])</f>
        <v>27.867000000000001</v>
      </c>
      <c r="X971" s="13">
        <v>10.936</v>
      </c>
      <c r="Y971" s="31">
        <f>IF(Table2[[#This Row],[Min_Temperature(°C)]]="",_xlfn.XLOOKUP(Table2[[#This Row],[State]],'pivot tables'!$T$2:$T$33,'pivot tables'!$W$2:$W$33),Table2[[#This Row],[Min_Temperature(°C)]])</f>
        <v>10.936</v>
      </c>
    </row>
    <row r="972" spans="1:25" x14ac:dyDescent="0.3">
      <c r="A972" s="5" t="s">
        <v>13</v>
      </c>
      <c r="B972" s="4">
        <v>2013</v>
      </c>
      <c r="C972" s="5" t="s">
        <v>49</v>
      </c>
      <c r="D972" s="5" t="str">
        <f>PROPER(TRIM(Table2[[#This Row],[Season]]))</f>
        <v>Kharif</v>
      </c>
      <c r="E972" s="5" t="str">
        <f>IF(Table2[[#This Row],[Season]]="",_xlfn.XLOOKUP(Table2[[#This Row],[State]],'pivot tables'!$F$3:$F$33,'pivot tables'!$G$3:$G$33),Table2[[#This Row],[Season]])</f>
        <v>Kharif</v>
      </c>
      <c r="F972" s="5" t="s">
        <v>295</v>
      </c>
      <c r="G972" s="16">
        <v>246959</v>
      </c>
      <c r="H972" s="16">
        <f>IF(Table2[[#This Row],[Area(hectare)]]="",IFERROR(Table2[[#This Row],[Production(Tones)]]/Table2[[#This Row],[Yield blanks]],""),Table2[[#This Row],[Area(hectare)]])</f>
        <v>246959</v>
      </c>
      <c r="I972" s="16">
        <v>551758</v>
      </c>
      <c r="J972" s="16">
        <f>IF(Table2[[#This Row],[Production(Tones)]]="",Table2[[#This Row],[Area Blanks]]*Table2[[#This Row],[Yield]],Table2[[#This Row],[Production(Tones)]])</f>
        <v>551758</v>
      </c>
      <c r="K972" s="13">
        <v>1735.4</v>
      </c>
      <c r="L972" s="13">
        <f>IF(Table2[[#This Row],[Annual_Rainfall(mm)]]="",_xlfn.XLOOKUP(Table2[[#This Row],[State]],'pivot tables'!$J$3:$J$32,'pivot tables'!$K$3:$K$32),Table2[[#This Row],[Annual_Rainfall(mm)]])</f>
        <v>1735.4</v>
      </c>
      <c r="M972" s="13" t="str">
        <f>Table2[[#This Row],[Crop]]&amp;Table2[[#This Row],[State]]</f>
        <v>RiceUttarakhand</v>
      </c>
      <c r="N972" s="13">
        <v>35683105.909999996</v>
      </c>
      <c r="O972" s="13">
        <f>IF(Table2[[#This Row],[Fertilizer(kg)]]="",_xlfn.XLOOKUP(Table2[[#This Row],[crop&amp;state]],'pivot tables'!$O$3:$O$151,'pivot tables'!$P$3:$P$151),Table2[[#This Row],[Fertilizer(kg)]])</f>
        <v>35683105.909999996</v>
      </c>
      <c r="P972" s="13">
        <v>66678.929999999993</v>
      </c>
      <c r="Q972" s="13">
        <f>IF(Table2[[#This Row],[Pesticide(kg)]]="",_xlfn.XLOOKUP(Table2[[#This Row],[crop&amp;state]],'pivot tables'!$O$3:$O$151,'pivot tables'!$Q$3:$Q$151),Table2[[#This Row],[Pesticide(kg)]])</f>
        <v>66678.929999999993</v>
      </c>
      <c r="R972" s="13">
        <v>1.736</v>
      </c>
      <c r="S972" s="13">
        <f>IF(Table2[[#This Row],[Yield]]="",IFERROR(Table2[[#This Row],[Production(Tones)]]/Table2[[#This Row],[Area(hectare)]],""),Table2[[#This Row],[Yield]])</f>
        <v>1.736</v>
      </c>
      <c r="T972" s="13">
        <v>18.628</v>
      </c>
      <c r="U972" s="13">
        <f>IF(Table2[[#This Row],[Avg_Temperature(°C)]]="",IFERROR((Table2[[#This Row],[Max_Temperature(°C)]]+Table2[[#This Row],[Min_Temperature(°C)]])/2,""),Table2[[#This Row],[Avg_Temperature(°C)]])</f>
        <v>18.628</v>
      </c>
      <c r="V972" s="13">
        <v>27.867000000000001</v>
      </c>
      <c r="W972" s="13">
        <f>IF(Table2[[#This Row],[Max_Temperature(°C)]]="",_xlfn.XLOOKUP(Table2[[#This Row],[State]],'pivot tables'!$T$2:$T$33,'pivot tables'!$V$2:$V$33),Table2[[#This Row],[Max_Temperature(°C)]])</f>
        <v>27.867000000000001</v>
      </c>
      <c r="X972" s="13" t="s">
        <v>486</v>
      </c>
      <c r="Y972" s="31" t="str">
        <f>IF(Table2[[#This Row],[Min_Temperature(°C)]]="",_xlfn.XLOOKUP(Table2[[#This Row],[State]],'pivot tables'!$T$2:$T$33,'pivot tables'!$W$2:$W$33),Table2[[#This Row],[Min_Temperature(°C)]])</f>
        <v xml:space="preserve"> 10.936 </v>
      </c>
    </row>
    <row r="973" spans="1:25" x14ac:dyDescent="0.3">
      <c r="A973" s="5" t="s">
        <v>13</v>
      </c>
      <c r="B973" s="4">
        <v>2013</v>
      </c>
      <c r="C973" s="5" t="s">
        <v>120</v>
      </c>
      <c r="D973" s="5" t="str">
        <f>PROPER(TRIM(Table2[[#This Row],[Season]]))</f>
        <v>Summer</v>
      </c>
      <c r="E973" s="5" t="str">
        <f>IF(Table2[[#This Row],[Season]]="",_xlfn.XLOOKUP(Table2[[#This Row],[State]],'pivot tables'!$F$3:$F$33,'pivot tables'!$G$3:$G$33),Table2[[#This Row],[Season]])</f>
        <v>Summer</v>
      </c>
      <c r="F973" s="5" t="s">
        <v>295</v>
      </c>
      <c r="G973" s="16">
        <v>12420</v>
      </c>
      <c r="H973" s="16">
        <f>IF(Table2[[#This Row],[Area(hectare)]]="",IFERROR(Table2[[#This Row],[Production(Tones)]]/Table2[[#This Row],[Yield blanks]],""),Table2[[#This Row],[Area(hectare)]])</f>
        <v>12420</v>
      </c>
      <c r="I973" s="16">
        <v>41310</v>
      </c>
      <c r="J973" s="16">
        <f>IF(Table2[[#This Row],[Production(Tones)]]="",Table2[[#This Row],[Area Blanks]]*Table2[[#This Row],[Yield]],Table2[[#This Row],[Production(Tones)]])</f>
        <v>41310</v>
      </c>
      <c r="K973" s="13">
        <v>1735.4</v>
      </c>
      <c r="L973" s="13">
        <f>IF(Table2[[#This Row],[Annual_Rainfall(mm)]]="",_xlfn.XLOOKUP(Table2[[#This Row],[State]],'pivot tables'!$J$3:$J$32,'pivot tables'!$K$3:$K$32),Table2[[#This Row],[Annual_Rainfall(mm)]])</f>
        <v>1735.4</v>
      </c>
      <c r="M973" s="13" t="str">
        <f>Table2[[#This Row],[Crop]]&amp;Table2[[#This Row],[State]]</f>
        <v>RiceUttarakhand</v>
      </c>
      <c r="N973" s="13">
        <v>1794565.8</v>
      </c>
      <c r="O973" s="13">
        <f>IF(Table2[[#This Row],[Fertilizer(kg)]]="",_xlfn.XLOOKUP(Table2[[#This Row],[crop&amp;state]],'pivot tables'!$O$3:$O$151,'pivot tables'!$P$3:$P$151),Table2[[#This Row],[Fertilizer(kg)]])</f>
        <v>1794565.8</v>
      </c>
      <c r="P973" s="13">
        <v>3353.4</v>
      </c>
      <c r="Q973" s="13">
        <f>IF(Table2[[#This Row],[Pesticide(kg)]]="",_xlfn.XLOOKUP(Table2[[#This Row],[crop&amp;state]],'pivot tables'!$O$3:$O$151,'pivot tables'!$Q$3:$Q$151),Table2[[#This Row],[Pesticide(kg)]])</f>
        <v>3353.4</v>
      </c>
      <c r="R973" s="13">
        <v>3.3530000000000002</v>
      </c>
      <c r="S973" s="13">
        <f>IF(Table2[[#This Row],[Yield]]="",IFERROR(Table2[[#This Row],[Production(Tones)]]/Table2[[#This Row],[Area(hectare)]],""),Table2[[#This Row],[Yield]])</f>
        <v>3.3530000000000002</v>
      </c>
      <c r="T973" s="13">
        <v>18.628</v>
      </c>
      <c r="U973" s="13">
        <f>IF(Table2[[#This Row],[Avg_Temperature(°C)]]="",IFERROR((Table2[[#This Row],[Max_Temperature(°C)]]+Table2[[#This Row],[Min_Temperature(°C)]])/2,""),Table2[[#This Row],[Avg_Temperature(°C)]])</f>
        <v>18.628</v>
      </c>
      <c r="V973" s="13">
        <v>27.867000000000001</v>
      </c>
      <c r="W973" s="13">
        <f>IF(Table2[[#This Row],[Max_Temperature(°C)]]="",_xlfn.XLOOKUP(Table2[[#This Row],[State]],'pivot tables'!$T$2:$T$33,'pivot tables'!$V$2:$V$33),Table2[[#This Row],[Max_Temperature(°C)]])</f>
        <v>27.867000000000001</v>
      </c>
      <c r="X973" s="13">
        <v>10.936</v>
      </c>
      <c r="Y973" s="31">
        <f>IF(Table2[[#This Row],[Min_Temperature(°C)]]="",_xlfn.XLOOKUP(Table2[[#This Row],[State]],'pivot tables'!$T$2:$T$33,'pivot tables'!$W$2:$W$33),Table2[[#This Row],[Min_Temperature(°C)]])</f>
        <v>10.936</v>
      </c>
    </row>
    <row r="974" spans="1:25" x14ac:dyDescent="0.3">
      <c r="A974" s="5" t="s">
        <v>18</v>
      </c>
      <c r="B974" s="4">
        <v>2013</v>
      </c>
      <c r="C974" s="5" t="s">
        <v>705</v>
      </c>
      <c r="D974" s="5" t="str">
        <f>PROPER(TRIM(Table2[[#This Row],[Season]]))</f>
        <v>Whole Year</v>
      </c>
      <c r="E974" s="5" t="str">
        <f>IF(Table2[[#This Row],[Season]]="",_xlfn.XLOOKUP(Table2[[#This Row],[State]],'pivot tables'!$F$3:$F$33,'pivot tables'!$G$3:$G$33),Table2[[#This Row],[Season]])</f>
        <v>Whole Year</v>
      </c>
      <c r="F974" s="5" t="s">
        <v>295</v>
      </c>
      <c r="G974" s="16">
        <v>106499</v>
      </c>
      <c r="H974" s="16">
        <f>IF(Table2[[#This Row],[Area(hectare)]]="",IFERROR(Table2[[#This Row],[Production(Tones)]]/Table2[[#This Row],[Yield blanks]],""),Table2[[#This Row],[Area(hectare)]])</f>
        <v>106499</v>
      </c>
      <c r="I974" s="16">
        <v>6061428</v>
      </c>
      <c r="J974" s="16">
        <f>IF(Table2[[#This Row],[Production(Tones)]]="",Table2[[#This Row],[Area Blanks]]*Table2[[#This Row],[Yield]],Table2[[#This Row],[Production(Tones)]])</f>
        <v>6061428</v>
      </c>
      <c r="K974" s="13">
        <v>1735.4</v>
      </c>
      <c r="L974" s="13">
        <f>IF(Table2[[#This Row],[Annual_Rainfall(mm)]]="",_xlfn.XLOOKUP(Table2[[#This Row],[State]],'pivot tables'!$J$3:$J$32,'pivot tables'!$K$3:$K$32),Table2[[#This Row],[Annual_Rainfall(mm)]])</f>
        <v>1735.4</v>
      </c>
      <c r="M974" s="13" t="str">
        <f>Table2[[#This Row],[Crop]]&amp;Table2[[#This Row],[State]]</f>
        <v>SugarcaneUttarakhand</v>
      </c>
      <c r="N974" s="13">
        <v>15388040.51</v>
      </c>
      <c r="O974" s="13">
        <f>IF(Table2[[#This Row],[Fertilizer(kg)]]="",_xlfn.XLOOKUP(Table2[[#This Row],[crop&amp;state]],'pivot tables'!$O$3:$O$151,'pivot tables'!$P$3:$P$151),Table2[[#This Row],[Fertilizer(kg)]])</f>
        <v>15388040.51</v>
      </c>
      <c r="P974" s="13">
        <v>28754.73</v>
      </c>
      <c r="Q974" s="13">
        <f>IF(Table2[[#This Row],[Pesticide(kg)]]="",_xlfn.XLOOKUP(Table2[[#This Row],[crop&amp;state]],'pivot tables'!$O$3:$O$151,'pivot tables'!$Q$3:$Q$151),Table2[[#This Row],[Pesticide(kg)]])</f>
        <v>28754.73</v>
      </c>
      <c r="R974" s="13">
        <v>58.4</v>
      </c>
      <c r="S974" s="13">
        <f>IF(Table2[[#This Row],[Yield]]="",IFERROR(Table2[[#This Row],[Production(Tones)]]/Table2[[#This Row],[Area(hectare)]],""),Table2[[#This Row],[Yield]])</f>
        <v>58.4</v>
      </c>
      <c r="T974" s="13">
        <v>18.628</v>
      </c>
      <c r="U974" s="13">
        <f>IF(Table2[[#This Row],[Avg_Temperature(°C)]]="",IFERROR((Table2[[#This Row],[Max_Temperature(°C)]]+Table2[[#This Row],[Min_Temperature(°C)]])/2,""),Table2[[#This Row],[Avg_Temperature(°C)]])</f>
        <v>18.628</v>
      </c>
      <c r="V974" s="13">
        <v>27.867000000000001</v>
      </c>
      <c r="W974" s="13">
        <f>IF(Table2[[#This Row],[Max_Temperature(°C)]]="",_xlfn.XLOOKUP(Table2[[#This Row],[State]],'pivot tables'!$T$2:$T$33,'pivot tables'!$V$2:$V$33),Table2[[#This Row],[Max_Temperature(°C)]])</f>
        <v>27.867000000000001</v>
      </c>
      <c r="X974" s="13">
        <v>10.936</v>
      </c>
      <c r="Y974" s="31">
        <f>IF(Table2[[#This Row],[Min_Temperature(°C)]]="",_xlfn.XLOOKUP(Table2[[#This Row],[State]],'pivot tables'!$T$2:$T$33,'pivot tables'!$W$2:$W$33),Table2[[#This Row],[Min_Temperature(°C)]])</f>
        <v>10.936</v>
      </c>
    </row>
    <row r="975" spans="1:25" x14ac:dyDescent="0.3">
      <c r="A975" s="5" t="s">
        <v>31</v>
      </c>
      <c r="B975" s="4">
        <v>2013</v>
      </c>
      <c r="C975" s="5" t="s">
        <v>49</v>
      </c>
      <c r="D975" s="5" t="str">
        <f>PROPER(TRIM(Table2[[#This Row],[Season]]))</f>
        <v>Kharif</v>
      </c>
      <c r="E975" s="5" t="str">
        <f>IF(Table2[[#This Row],[Season]]="",_xlfn.XLOOKUP(Table2[[#This Row],[State]],'pivot tables'!$F$3:$F$33,'pivot tables'!$G$3:$G$33),Table2[[#This Row],[Season]])</f>
        <v>Kharif</v>
      </c>
      <c r="F975" s="5" t="s">
        <v>295</v>
      </c>
      <c r="G975" s="16">
        <v>40</v>
      </c>
      <c r="H975" s="16">
        <f>IF(Table2[[#This Row],[Area(hectare)]]="",IFERROR(Table2[[#This Row],[Production(Tones)]]/Table2[[#This Row],[Yield blanks]],""),Table2[[#This Row],[Area(hectare)]])</f>
        <v>40</v>
      </c>
      <c r="I975" s="16">
        <v>39</v>
      </c>
      <c r="J975" s="16">
        <f>IF(Table2[[#This Row],[Production(Tones)]]="",Table2[[#This Row],[Area Blanks]]*Table2[[#This Row],[Yield]],Table2[[#This Row],[Production(Tones)]])</f>
        <v>39</v>
      </c>
      <c r="K975" s="13">
        <v>1735.4</v>
      </c>
      <c r="L975" s="13">
        <f>IF(Table2[[#This Row],[Annual_Rainfall(mm)]]="",_xlfn.XLOOKUP(Table2[[#This Row],[State]],'pivot tables'!$J$3:$J$32,'pivot tables'!$K$3:$K$32),Table2[[#This Row],[Annual_Rainfall(mm)]])</f>
        <v>1735.4</v>
      </c>
      <c r="M975" s="13" t="str">
        <f>Table2[[#This Row],[Crop]]&amp;Table2[[#This Row],[State]]</f>
        <v>SunflowerUttarakhand</v>
      </c>
      <c r="N975" s="13">
        <v>5779.6</v>
      </c>
      <c r="O975" s="13">
        <f>IF(Table2[[#This Row],[Fertilizer(kg)]]="",_xlfn.XLOOKUP(Table2[[#This Row],[crop&amp;state]],'pivot tables'!$O$3:$O$151,'pivot tables'!$P$3:$P$151),Table2[[#This Row],[Fertilizer(kg)]])</f>
        <v>5779.6</v>
      </c>
      <c r="P975" s="13">
        <v>10.8</v>
      </c>
      <c r="Q975" s="13">
        <f>IF(Table2[[#This Row],[Pesticide(kg)]]="",_xlfn.XLOOKUP(Table2[[#This Row],[crop&amp;state]],'pivot tables'!$O$3:$O$151,'pivot tables'!$Q$3:$Q$151),Table2[[#This Row],[Pesticide(kg)]])</f>
        <v>10.8</v>
      </c>
      <c r="R975" s="13">
        <v>0.99199999999999999</v>
      </c>
      <c r="S975" s="13">
        <f>IF(Table2[[#This Row],[Yield]]="",IFERROR(Table2[[#This Row],[Production(Tones)]]/Table2[[#This Row],[Area(hectare)]],""),Table2[[#This Row],[Yield]])</f>
        <v>0.99199999999999999</v>
      </c>
      <c r="T975" s="13">
        <v>18.628</v>
      </c>
      <c r="U975" s="13">
        <f>IF(Table2[[#This Row],[Avg_Temperature(°C)]]="",IFERROR((Table2[[#This Row],[Max_Temperature(°C)]]+Table2[[#This Row],[Min_Temperature(°C)]])/2,""),Table2[[#This Row],[Avg_Temperature(°C)]])</f>
        <v>18.628</v>
      </c>
      <c r="V975" s="13">
        <v>27.867000000000001</v>
      </c>
      <c r="W975" s="13">
        <f>IF(Table2[[#This Row],[Max_Temperature(°C)]]="",_xlfn.XLOOKUP(Table2[[#This Row],[State]],'pivot tables'!$T$2:$T$33,'pivot tables'!$V$2:$V$33),Table2[[#This Row],[Max_Temperature(°C)]])</f>
        <v>27.867000000000001</v>
      </c>
      <c r="X975" s="13">
        <v>10.936</v>
      </c>
      <c r="Y975" s="31">
        <f>IF(Table2[[#This Row],[Min_Temperature(°C)]]="",_xlfn.XLOOKUP(Table2[[#This Row],[State]],'pivot tables'!$T$2:$T$33,'pivot tables'!$W$2:$W$33),Table2[[#This Row],[Min_Temperature(°C)]])</f>
        <v>10.936</v>
      </c>
    </row>
    <row r="976" spans="1:25" x14ac:dyDescent="0.3">
      <c r="A976" s="5" t="s">
        <v>32</v>
      </c>
      <c r="B976" s="4">
        <v>2013</v>
      </c>
      <c r="C976" s="5" t="s">
        <v>49</v>
      </c>
      <c r="D976" s="5" t="str">
        <f>PROPER(TRIM(Table2[[#This Row],[Season]]))</f>
        <v>Kharif</v>
      </c>
      <c r="E976" s="5" t="str">
        <f>IF(Table2[[#This Row],[Season]]="",_xlfn.XLOOKUP(Table2[[#This Row],[State]],'pivot tables'!$F$3:$F$33,'pivot tables'!$G$3:$G$33),Table2[[#This Row],[Season]])</f>
        <v>Kharif</v>
      </c>
      <c r="F976" s="5" t="s">
        <v>295</v>
      </c>
      <c r="G976" s="16">
        <v>11132</v>
      </c>
      <c r="H976" s="16">
        <f>IF(Table2[[#This Row],[Area(hectare)]]="",IFERROR(Table2[[#This Row],[Production(Tones)]]/Table2[[#This Row],[Yield blanks]],""),Table2[[#This Row],[Area(hectare)]])</f>
        <v>11132</v>
      </c>
      <c r="I976" s="16">
        <v>8839</v>
      </c>
      <c r="J976" s="16">
        <f>IF(Table2[[#This Row],[Production(Tones)]]="",Table2[[#This Row],[Area Blanks]]*Table2[[#This Row],[Yield]],Table2[[#This Row],[Production(Tones)]])</f>
        <v>8839</v>
      </c>
      <c r="K976" s="13">
        <v>1735.4</v>
      </c>
      <c r="L976" s="13">
        <f>IF(Table2[[#This Row],[Annual_Rainfall(mm)]]="",_xlfn.XLOOKUP(Table2[[#This Row],[State]],'pivot tables'!$J$3:$J$32,'pivot tables'!$K$3:$K$32),Table2[[#This Row],[Annual_Rainfall(mm)]])</f>
        <v>1735.4</v>
      </c>
      <c r="M976" s="13" t="str">
        <f>Table2[[#This Row],[Crop]]&amp;Table2[[#This Row],[State]]</f>
        <v>UradUttarakhand</v>
      </c>
      <c r="N976" s="13">
        <v>1608462.68</v>
      </c>
      <c r="O976" s="13">
        <f>IF(Table2[[#This Row],[Fertilizer(kg)]]="",_xlfn.XLOOKUP(Table2[[#This Row],[crop&amp;state]],'pivot tables'!$O$3:$O$151,'pivot tables'!$P$3:$P$151),Table2[[#This Row],[Fertilizer(kg)]])</f>
        <v>1608462.68</v>
      </c>
      <c r="P976" s="13">
        <v>3005.64</v>
      </c>
      <c r="Q976" s="13">
        <f>IF(Table2[[#This Row],[Pesticide(kg)]]="",_xlfn.XLOOKUP(Table2[[#This Row],[crop&amp;state]],'pivot tables'!$O$3:$O$151,'pivot tables'!$Q$3:$Q$151),Table2[[#This Row],[Pesticide(kg)]])</f>
        <v>3005.64</v>
      </c>
      <c r="R976" s="13">
        <v>0.79300000000000004</v>
      </c>
      <c r="S976" s="13">
        <f>IF(Table2[[#This Row],[Yield]]="",IFERROR(Table2[[#This Row],[Production(Tones)]]/Table2[[#This Row],[Area(hectare)]],""),Table2[[#This Row],[Yield]])</f>
        <v>0.79300000000000004</v>
      </c>
      <c r="T976" s="13">
        <v>18.628</v>
      </c>
      <c r="U976" s="13">
        <f>IF(Table2[[#This Row],[Avg_Temperature(°C)]]="",IFERROR((Table2[[#This Row],[Max_Temperature(°C)]]+Table2[[#This Row],[Min_Temperature(°C)]])/2,""),Table2[[#This Row],[Avg_Temperature(°C)]])</f>
        <v>18.628</v>
      </c>
      <c r="V976" s="13">
        <v>27.867000000000001</v>
      </c>
      <c r="W976" s="13">
        <f>IF(Table2[[#This Row],[Max_Temperature(°C)]]="",_xlfn.XLOOKUP(Table2[[#This Row],[State]],'pivot tables'!$T$2:$T$33,'pivot tables'!$V$2:$V$33),Table2[[#This Row],[Max_Temperature(°C)]])</f>
        <v>27.867000000000001</v>
      </c>
      <c r="X976" s="13">
        <v>10.936</v>
      </c>
      <c r="Y976" s="31">
        <f>IF(Table2[[#This Row],[Min_Temperature(°C)]]="",_xlfn.XLOOKUP(Table2[[#This Row],[State]],'pivot tables'!$T$2:$T$33,'pivot tables'!$W$2:$W$33),Table2[[#This Row],[Min_Temperature(°C)]])</f>
        <v>10.936</v>
      </c>
    </row>
    <row r="977" spans="1:25" x14ac:dyDescent="0.3">
      <c r="A977" s="5" t="s">
        <v>32</v>
      </c>
      <c r="B977" s="4">
        <v>2013</v>
      </c>
      <c r="C977" s="5" t="s">
        <v>120</v>
      </c>
      <c r="D977" s="5" t="str">
        <f>PROPER(TRIM(Table2[[#This Row],[Season]]))</f>
        <v>Summer</v>
      </c>
      <c r="E977" s="5" t="str">
        <f>IF(Table2[[#This Row],[Season]]="",_xlfn.XLOOKUP(Table2[[#This Row],[State]],'pivot tables'!$F$3:$F$33,'pivot tables'!$G$3:$G$33),Table2[[#This Row],[Season]])</f>
        <v>Summer</v>
      </c>
      <c r="F977" s="5" t="s">
        <v>295</v>
      </c>
      <c r="G977" s="16">
        <v>66</v>
      </c>
      <c r="H977" s="16">
        <f>IF(Table2[[#This Row],[Area(hectare)]]="",IFERROR(Table2[[#This Row],[Production(Tones)]]/Table2[[#This Row],[Yield blanks]],""),Table2[[#This Row],[Area(hectare)]])</f>
        <v>66</v>
      </c>
      <c r="I977" s="16">
        <v>27</v>
      </c>
      <c r="J977" s="16">
        <f>IF(Table2[[#This Row],[Production(Tones)]]="",Table2[[#This Row],[Area Blanks]]*Table2[[#This Row],[Yield]],Table2[[#This Row],[Production(Tones)]])</f>
        <v>27</v>
      </c>
      <c r="K977" s="13">
        <v>1735.4</v>
      </c>
      <c r="L977" s="13">
        <f>IF(Table2[[#This Row],[Annual_Rainfall(mm)]]="",_xlfn.XLOOKUP(Table2[[#This Row],[State]],'pivot tables'!$J$3:$J$32,'pivot tables'!$K$3:$K$32),Table2[[#This Row],[Annual_Rainfall(mm)]])</f>
        <v>1735.4</v>
      </c>
      <c r="M977" s="13" t="str">
        <f>Table2[[#This Row],[Crop]]&amp;Table2[[#This Row],[State]]</f>
        <v>UradUttarakhand</v>
      </c>
      <c r="N977" s="13">
        <v>9536.34</v>
      </c>
      <c r="O977" s="13">
        <f>IF(Table2[[#This Row],[Fertilizer(kg)]]="",_xlfn.XLOOKUP(Table2[[#This Row],[crop&amp;state]],'pivot tables'!$O$3:$O$151,'pivot tables'!$P$3:$P$151),Table2[[#This Row],[Fertilizer(kg)]])</f>
        <v>9536.34</v>
      </c>
      <c r="P977" s="13">
        <v>17.82</v>
      </c>
      <c r="Q977" s="13">
        <f>IF(Table2[[#This Row],[Pesticide(kg)]]="",_xlfn.XLOOKUP(Table2[[#This Row],[crop&amp;state]],'pivot tables'!$O$3:$O$151,'pivot tables'!$Q$3:$Q$151),Table2[[#This Row],[Pesticide(kg)]])</f>
        <v>17.82</v>
      </c>
      <c r="R977" s="13">
        <v>0.41</v>
      </c>
      <c r="S977" s="13">
        <f>IF(Table2[[#This Row],[Yield]]="",IFERROR(Table2[[#This Row],[Production(Tones)]]/Table2[[#This Row],[Area(hectare)]],""),Table2[[#This Row],[Yield]])</f>
        <v>0.41</v>
      </c>
      <c r="T977" s="13">
        <v>18.628</v>
      </c>
      <c r="U977" s="13">
        <f>IF(Table2[[#This Row],[Avg_Temperature(°C)]]="",IFERROR((Table2[[#This Row],[Max_Temperature(°C)]]+Table2[[#This Row],[Min_Temperature(°C)]])/2,""),Table2[[#This Row],[Avg_Temperature(°C)]])</f>
        <v>18.628</v>
      </c>
      <c r="V977" s="13"/>
      <c r="W977" s="13">
        <f>IF(Table2[[#This Row],[Max_Temperature(°C)]]="",_xlfn.XLOOKUP(Table2[[#This Row],[State]],'pivot tables'!$T$2:$T$33,'pivot tables'!$V$2:$V$33),Table2[[#This Row],[Max_Temperature(°C)]])</f>
        <v>28.961999999999996</v>
      </c>
      <c r="X977" s="13">
        <v>10.936</v>
      </c>
      <c r="Y977" s="31">
        <f>IF(Table2[[#This Row],[Min_Temperature(°C)]]="",_xlfn.XLOOKUP(Table2[[#This Row],[State]],'pivot tables'!$T$2:$T$33,'pivot tables'!$W$2:$W$33),Table2[[#This Row],[Min_Temperature(°C)]])</f>
        <v>10.936</v>
      </c>
    </row>
    <row r="978" spans="1:25" x14ac:dyDescent="0.3">
      <c r="A978" s="5" t="s">
        <v>20</v>
      </c>
      <c r="B978" s="4">
        <v>2013</v>
      </c>
      <c r="C978" s="5" t="s">
        <v>27</v>
      </c>
      <c r="D978" s="5" t="str">
        <f>PROPER(TRIM(Table2[[#This Row],[Season]]))</f>
        <v>Rabi</v>
      </c>
      <c r="E978" s="5" t="str">
        <f>IF(Table2[[#This Row],[Season]]="",_xlfn.XLOOKUP(Table2[[#This Row],[State]],'pivot tables'!$F$3:$F$33,'pivot tables'!$G$3:$G$33),Table2[[#This Row],[Season]])</f>
        <v>Rabi</v>
      </c>
      <c r="F978" s="5" t="s">
        <v>295</v>
      </c>
      <c r="G978" s="16">
        <v>343637</v>
      </c>
      <c r="H978" s="16">
        <f>IF(Table2[[#This Row],[Area(hectare)]]="",IFERROR(Table2[[#This Row],[Production(Tones)]]/Table2[[#This Row],[Yield blanks]],""),Table2[[#This Row],[Area(hectare)]])</f>
        <v>343637</v>
      </c>
      <c r="I978" s="16">
        <v>848134</v>
      </c>
      <c r="J978" s="16">
        <f>IF(Table2[[#This Row],[Production(Tones)]]="",Table2[[#This Row],[Area Blanks]]*Table2[[#This Row],[Yield]],Table2[[#This Row],[Production(Tones)]])</f>
        <v>848134</v>
      </c>
      <c r="K978" s="13">
        <v>1735.4</v>
      </c>
      <c r="L978" s="13">
        <f>IF(Table2[[#This Row],[Annual_Rainfall(mm)]]="",_xlfn.XLOOKUP(Table2[[#This Row],[State]],'pivot tables'!$J$3:$J$32,'pivot tables'!$K$3:$K$32),Table2[[#This Row],[Annual_Rainfall(mm)]])</f>
        <v>1735.4</v>
      </c>
      <c r="M978" s="13" t="str">
        <f>Table2[[#This Row],[Crop]]&amp;Table2[[#This Row],[State]]</f>
        <v>WheatUttarakhand</v>
      </c>
      <c r="N978" s="13">
        <v>49652110.130000003</v>
      </c>
      <c r="O978" s="13">
        <f>IF(Table2[[#This Row],[Fertilizer(kg)]]="",_xlfn.XLOOKUP(Table2[[#This Row],[crop&amp;state]],'pivot tables'!$O$3:$O$151,'pivot tables'!$P$3:$P$151),Table2[[#This Row],[Fertilizer(kg)]])</f>
        <v>49652110.130000003</v>
      </c>
      <c r="P978" s="13">
        <v>92781.99</v>
      </c>
      <c r="Q978" s="13">
        <f>IF(Table2[[#This Row],[Pesticide(kg)]]="",_xlfn.XLOOKUP(Table2[[#This Row],[crop&amp;state]],'pivot tables'!$O$3:$O$151,'pivot tables'!$Q$3:$Q$151),Table2[[#This Row],[Pesticide(kg)]])</f>
        <v>92781.99</v>
      </c>
      <c r="R978" s="13">
        <v>1.978</v>
      </c>
      <c r="S978" s="13">
        <f>IF(Table2[[#This Row],[Yield]]="",IFERROR(Table2[[#This Row],[Production(Tones)]]/Table2[[#This Row],[Area(hectare)]],""),Table2[[#This Row],[Yield]])</f>
        <v>1.978</v>
      </c>
      <c r="T978" s="13">
        <v>18.628</v>
      </c>
      <c r="U978" s="13">
        <f>IF(Table2[[#This Row],[Avg_Temperature(°C)]]="",IFERROR((Table2[[#This Row],[Max_Temperature(°C)]]+Table2[[#This Row],[Min_Temperature(°C)]])/2,""),Table2[[#This Row],[Avg_Temperature(°C)]])</f>
        <v>18.628</v>
      </c>
      <c r="V978" s="13">
        <v>27.867000000000001</v>
      </c>
      <c r="W978" s="13">
        <f>IF(Table2[[#This Row],[Max_Temperature(°C)]]="",_xlfn.XLOOKUP(Table2[[#This Row],[State]],'pivot tables'!$T$2:$T$33,'pivot tables'!$V$2:$V$33),Table2[[#This Row],[Max_Temperature(°C)]])</f>
        <v>27.867000000000001</v>
      </c>
      <c r="X978" s="13">
        <v>10.936</v>
      </c>
      <c r="Y978" s="31">
        <f>IF(Table2[[#This Row],[Min_Temperature(°C)]]="",_xlfn.XLOOKUP(Table2[[#This Row],[State]],'pivot tables'!$T$2:$T$33,'pivot tables'!$W$2:$W$33),Table2[[#This Row],[Min_Temperature(°C)]])</f>
        <v>10.936</v>
      </c>
    </row>
    <row r="979" spans="1:25" x14ac:dyDescent="0.3">
      <c r="A979" s="5" t="s">
        <v>22</v>
      </c>
      <c r="B979" s="4">
        <v>2013</v>
      </c>
      <c r="C979" s="5" t="s">
        <v>176</v>
      </c>
      <c r="D979" s="5" t="str">
        <f>PROPER(TRIM(Table2[[#This Row],[Season]]))</f>
        <v>Autumn</v>
      </c>
      <c r="E979" s="5" t="str">
        <f>IF(Table2[[#This Row],[Season]]="",_xlfn.XLOOKUP(Table2[[#This Row],[State]],'pivot tables'!$F$3:$F$33,'pivot tables'!$G$3:$G$33),Table2[[#This Row],[Season]])</f>
        <v>Autumn</v>
      </c>
      <c r="F979" s="5" t="s">
        <v>322</v>
      </c>
      <c r="G979" s="16">
        <v>22202</v>
      </c>
      <c r="H979" s="16">
        <f>IF(Table2[[#This Row],[Area(hectare)]]="",IFERROR(Table2[[#This Row],[Production(Tones)]]/Table2[[#This Row],[Yield blanks]],""),Table2[[#This Row],[Area(hectare)]])</f>
        <v>22202</v>
      </c>
      <c r="I979" s="16">
        <v>16373</v>
      </c>
      <c r="J979" s="16">
        <f>IF(Table2[[#This Row],[Production(Tones)]]="",Table2[[#This Row],[Area Blanks]]*Table2[[#This Row],[Yield]],Table2[[#This Row],[Production(Tones)]])</f>
        <v>16373</v>
      </c>
      <c r="K979" s="13">
        <v>1253.5999999999999</v>
      </c>
      <c r="L979" s="13">
        <f>IF(Table2[[#This Row],[Annual_Rainfall(mm)]]="",_xlfn.XLOOKUP(Table2[[#This Row],[State]],'pivot tables'!$J$3:$J$32,'pivot tables'!$K$3:$K$32),Table2[[#This Row],[Annual_Rainfall(mm)]])</f>
        <v>1253.5999999999999</v>
      </c>
      <c r="M979" s="13" t="str">
        <f>Table2[[#This Row],[Crop]]&amp;Table2[[#This Row],[State]]</f>
        <v>RagiJharkhand</v>
      </c>
      <c r="N979" s="13">
        <v>3207966.98</v>
      </c>
      <c r="O979" s="13">
        <f>IF(Table2[[#This Row],[Fertilizer(kg)]]="",_xlfn.XLOOKUP(Table2[[#This Row],[crop&amp;state]],'pivot tables'!$O$3:$O$151,'pivot tables'!$P$3:$P$151),Table2[[#This Row],[Fertilizer(kg)]])</f>
        <v>3207966.98</v>
      </c>
      <c r="P979" s="13">
        <v>5994.54</v>
      </c>
      <c r="Q979" s="13">
        <f>IF(Table2[[#This Row],[Pesticide(kg)]]="",_xlfn.XLOOKUP(Table2[[#This Row],[crop&amp;state]],'pivot tables'!$O$3:$O$151,'pivot tables'!$Q$3:$Q$151),Table2[[#This Row],[Pesticide(kg)]])</f>
        <v>5994.54</v>
      </c>
      <c r="R979" s="13">
        <v>1.137</v>
      </c>
      <c r="S979" s="13">
        <f>IF(Table2[[#This Row],[Yield]]="",IFERROR(Table2[[#This Row],[Production(Tones)]]/Table2[[#This Row],[Area(hectare)]],""),Table2[[#This Row],[Yield]])</f>
        <v>1.137</v>
      </c>
      <c r="T979" s="13">
        <v>22.754999999999999</v>
      </c>
      <c r="U979" s="13">
        <f>IF(Table2[[#This Row],[Avg_Temperature(°C)]]="",IFERROR((Table2[[#This Row],[Max_Temperature(°C)]]+Table2[[#This Row],[Min_Temperature(°C)]])/2,""),Table2[[#This Row],[Avg_Temperature(°C)]])</f>
        <v>22.754999999999999</v>
      </c>
      <c r="V979" s="13">
        <v>32.85</v>
      </c>
      <c r="W979" s="13">
        <f>IF(Table2[[#This Row],[Max_Temperature(°C)]]="",_xlfn.XLOOKUP(Table2[[#This Row],[State]],'pivot tables'!$T$2:$T$33,'pivot tables'!$V$2:$V$33),Table2[[#This Row],[Max_Temperature(°C)]])</f>
        <v>32.85</v>
      </c>
      <c r="X979" s="13">
        <v>13.276</v>
      </c>
      <c r="Y979" s="31">
        <f>IF(Table2[[#This Row],[Min_Temperature(°C)]]="",_xlfn.XLOOKUP(Table2[[#This Row],[State]],'pivot tables'!$T$2:$T$33,'pivot tables'!$W$2:$W$33),Table2[[#This Row],[Min_Temperature(°C)]])</f>
        <v>13.276</v>
      </c>
    </row>
    <row r="980" spans="1:25" x14ac:dyDescent="0.3">
      <c r="A980" s="5" t="s">
        <v>13</v>
      </c>
      <c r="B980" s="4">
        <v>2013</v>
      </c>
      <c r="C980" s="5" t="s">
        <v>176</v>
      </c>
      <c r="D980" s="5" t="str">
        <f>PROPER(TRIM(Table2[[#This Row],[Season]]))</f>
        <v>Autumn</v>
      </c>
      <c r="E980" s="5" t="str">
        <f>IF(Table2[[#This Row],[Season]]="",_xlfn.XLOOKUP(Table2[[#This Row],[State]],'pivot tables'!$F$3:$F$33,'pivot tables'!$G$3:$G$33),Table2[[#This Row],[Season]])</f>
        <v>Autumn</v>
      </c>
      <c r="F980" s="5" t="s">
        <v>322</v>
      </c>
      <c r="G980" s="16">
        <v>154068</v>
      </c>
      <c r="H980" s="16">
        <f>IF(Table2[[#This Row],[Area(hectare)]]="",IFERROR(Table2[[#This Row],[Production(Tones)]]/Table2[[#This Row],[Yield blanks]],""),Table2[[#This Row],[Area(hectare)]])</f>
        <v>154068</v>
      </c>
      <c r="I980" s="16">
        <v>131682</v>
      </c>
      <c r="J980" s="16">
        <f>IF(Table2[[#This Row],[Production(Tones)]]="",Table2[[#This Row],[Area Blanks]]*Table2[[#This Row],[Yield]],Table2[[#This Row],[Production(Tones)]])</f>
        <v>131682</v>
      </c>
      <c r="K980" s="13">
        <v>1253.5999999999999</v>
      </c>
      <c r="L980" s="13">
        <f>IF(Table2[[#This Row],[Annual_Rainfall(mm)]]="",_xlfn.XLOOKUP(Table2[[#This Row],[State]],'pivot tables'!$J$3:$J$32,'pivot tables'!$K$3:$K$32),Table2[[#This Row],[Annual_Rainfall(mm)]])</f>
        <v>1253.5999999999999</v>
      </c>
      <c r="M980" s="13" t="str">
        <f>Table2[[#This Row],[Crop]]&amp;Table2[[#This Row],[State]]</f>
        <v>RiceJharkhand</v>
      </c>
      <c r="N980" s="13">
        <v>22261285.32</v>
      </c>
      <c r="O980" s="13">
        <f>IF(Table2[[#This Row],[Fertilizer(kg)]]="",_xlfn.XLOOKUP(Table2[[#This Row],[crop&amp;state]],'pivot tables'!$O$3:$O$151,'pivot tables'!$P$3:$P$151),Table2[[#This Row],[Fertilizer(kg)]])</f>
        <v>22261285.32</v>
      </c>
      <c r="P980" s="13">
        <v>41598.36</v>
      </c>
      <c r="Q980" s="13">
        <f>IF(Table2[[#This Row],[Pesticide(kg)]]="",_xlfn.XLOOKUP(Table2[[#This Row],[crop&amp;state]],'pivot tables'!$O$3:$O$151,'pivot tables'!$Q$3:$Q$151),Table2[[#This Row],[Pesticide(kg)]])</f>
        <v>41598.36</v>
      </c>
      <c r="R980" s="13">
        <v>0.85499999999999998</v>
      </c>
      <c r="S980" s="13">
        <f>IF(Table2[[#This Row],[Yield]]="",IFERROR(Table2[[#This Row],[Production(Tones)]]/Table2[[#This Row],[Area(hectare)]],""),Table2[[#This Row],[Yield]])</f>
        <v>0.85499999999999998</v>
      </c>
      <c r="T980" s="13">
        <v>22.754999999999999</v>
      </c>
      <c r="U980" s="13">
        <f>IF(Table2[[#This Row],[Avg_Temperature(°C)]]="",IFERROR((Table2[[#This Row],[Max_Temperature(°C)]]+Table2[[#This Row],[Min_Temperature(°C)]])/2,""),Table2[[#This Row],[Avg_Temperature(°C)]])</f>
        <v>22.754999999999999</v>
      </c>
      <c r="V980" s="13">
        <v>32.85</v>
      </c>
      <c r="W980" s="13">
        <f>IF(Table2[[#This Row],[Max_Temperature(°C)]]="",_xlfn.XLOOKUP(Table2[[#This Row],[State]],'pivot tables'!$T$2:$T$33,'pivot tables'!$V$2:$V$33),Table2[[#This Row],[Max_Temperature(°C)]])</f>
        <v>32.85</v>
      </c>
      <c r="X980" s="13">
        <v>13.276</v>
      </c>
      <c r="Y980" s="31">
        <f>IF(Table2[[#This Row],[Min_Temperature(°C)]]="",_xlfn.XLOOKUP(Table2[[#This Row],[State]],'pivot tables'!$T$2:$T$33,'pivot tables'!$W$2:$W$33),Table2[[#This Row],[Min_Temperature(°C)]])</f>
        <v>13.276</v>
      </c>
    </row>
    <row r="981" spans="1:25" x14ac:dyDescent="0.3">
      <c r="A981" s="5" t="s">
        <v>13</v>
      </c>
      <c r="B981" s="4">
        <v>2013</v>
      </c>
      <c r="C981" s="5" t="s">
        <v>324</v>
      </c>
      <c r="D981" s="5" t="str">
        <f>PROPER(TRIM(Table2[[#This Row],[Season]]))</f>
        <v>Winter</v>
      </c>
      <c r="E981" s="5" t="str">
        <f>IF(Table2[[#This Row],[Season]]="",_xlfn.XLOOKUP(Table2[[#This Row],[State]],'pivot tables'!$F$3:$F$33,'pivot tables'!$G$3:$G$33),Table2[[#This Row],[Season]])</f>
        <v>Winter</v>
      </c>
      <c r="F981" s="5" t="s">
        <v>322</v>
      </c>
      <c r="G981" s="16">
        <v>933073</v>
      </c>
      <c r="H981" s="16">
        <f>IF(Table2[[#This Row],[Area(hectare)]]="",IFERROR(Table2[[#This Row],[Production(Tones)]]/Table2[[#This Row],[Yield blanks]],""),Table2[[#This Row],[Area(hectare)]])</f>
        <v>933073</v>
      </c>
      <c r="I981" s="16">
        <v>1366639</v>
      </c>
      <c r="J981" s="16">
        <f>IF(Table2[[#This Row],[Production(Tones)]]="",Table2[[#This Row],[Area Blanks]]*Table2[[#This Row],[Yield]],Table2[[#This Row],[Production(Tones)]])</f>
        <v>1366639</v>
      </c>
      <c r="K981" s="13">
        <v>1253.5999999999999</v>
      </c>
      <c r="L981" s="13">
        <f>IF(Table2[[#This Row],[Annual_Rainfall(mm)]]="",_xlfn.XLOOKUP(Table2[[#This Row],[State]],'pivot tables'!$J$3:$J$32,'pivot tables'!$K$3:$K$32),Table2[[#This Row],[Annual_Rainfall(mm)]])</f>
        <v>1253.5999999999999</v>
      </c>
      <c r="M981" s="13" t="str">
        <f>Table2[[#This Row],[Crop]]&amp;Table2[[#This Row],[State]]</f>
        <v>RiceJharkhand</v>
      </c>
      <c r="N981" s="13">
        <v>134819717.80000001</v>
      </c>
      <c r="O981" s="13">
        <f>IF(Table2[[#This Row],[Fertilizer(kg)]]="",_xlfn.XLOOKUP(Table2[[#This Row],[crop&amp;state]],'pivot tables'!$O$3:$O$151,'pivot tables'!$P$3:$P$151),Table2[[#This Row],[Fertilizer(kg)]])</f>
        <v>134819717.80000001</v>
      </c>
      <c r="P981" s="13">
        <v>251929.71</v>
      </c>
      <c r="Q981" s="13">
        <f>IF(Table2[[#This Row],[Pesticide(kg)]]="",_xlfn.XLOOKUP(Table2[[#This Row],[crop&amp;state]],'pivot tables'!$O$3:$O$151,'pivot tables'!$Q$3:$Q$151),Table2[[#This Row],[Pesticide(kg)]])</f>
        <v>251929.71</v>
      </c>
      <c r="R981" s="13"/>
      <c r="S981" s="13">
        <f>IF(Table2[[#This Row],[Yield]]="",IFERROR(Table2[[#This Row],[Production(Tones)]]/Table2[[#This Row],[Area(hectare)]],""),Table2[[#This Row],[Yield]])</f>
        <v>1.4646646082353685</v>
      </c>
      <c r="T981" s="13">
        <v>22.754999999999999</v>
      </c>
      <c r="U981" s="13">
        <f>IF(Table2[[#This Row],[Avg_Temperature(°C)]]="",IFERROR((Table2[[#This Row],[Max_Temperature(°C)]]+Table2[[#This Row],[Min_Temperature(°C)]])/2,""),Table2[[#This Row],[Avg_Temperature(°C)]])</f>
        <v>22.754999999999999</v>
      </c>
      <c r="V981" s="13">
        <v>32.85</v>
      </c>
      <c r="W981" s="13">
        <f>IF(Table2[[#This Row],[Max_Temperature(°C)]]="",_xlfn.XLOOKUP(Table2[[#This Row],[State]],'pivot tables'!$T$2:$T$33,'pivot tables'!$V$2:$V$33),Table2[[#This Row],[Max_Temperature(°C)]])</f>
        <v>32.85</v>
      </c>
      <c r="X981" s="13">
        <v>13.276</v>
      </c>
      <c r="Y981" s="31">
        <f>IF(Table2[[#This Row],[Min_Temperature(°C)]]="",_xlfn.XLOOKUP(Table2[[#This Row],[State]],'pivot tables'!$T$2:$T$33,'pivot tables'!$W$2:$W$33),Table2[[#This Row],[Min_Temperature(°C)]])</f>
        <v>13.276</v>
      </c>
    </row>
    <row r="982" spans="1:25" x14ac:dyDescent="0.3">
      <c r="A982" s="5" t="s">
        <v>18</v>
      </c>
      <c r="B982" s="4">
        <v>2013</v>
      </c>
      <c r="C982" s="5" t="s">
        <v>705</v>
      </c>
      <c r="D982" s="5" t="str">
        <f>PROPER(TRIM(Table2[[#This Row],[Season]]))</f>
        <v>Whole Year</v>
      </c>
      <c r="E982" s="5" t="str">
        <f>IF(Table2[[#This Row],[Season]]="",_xlfn.XLOOKUP(Table2[[#This Row],[State]],'pivot tables'!$F$3:$F$33,'pivot tables'!$G$3:$G$33),Table2[[#This Row],[Season]])</f>
        <v>Whole Year</v>
      </c>
      <c r="F982" s="5" t="s">
        <v>322</v>
      </c>
      <c r="G982" s="16">
        <v>998</v>
      </c>
      <c r="H982" s="16">
        <f>IF(Table2[[#This Row],[Area(hectare)]]="",IFERROR(Table2[[#This Row],[Production(Tones)]]/Table2[[#This Row],[Yield blanks]],""),Table2[[#This Row],[Area(hectare)]])</f>
        <v>998</v>
      </c>
      <c r="I982" s="16">
        <v>56340</v>
      </c>
      <c r="J982" s="16">
        <f>IF(Table2[[#This Row],[Production(Tones)]]="",Table2[[#This Row],[Area Blanks]]*Table2[[#This Row],[Yield]],Table2[[#This Row],[Production(Tones)]])</f>
        <v>56340</v>
      </c>
      <c r="K982" s="13">
        <v>12536</v>
      </c>
      <c r="L982" s="13">
        <f>IF(Table2[[#This Row],[Annual_Rainfall(mm)]]="",_xlfn.XLOOKUP(Table2[[#This Row],[State]],'pivot tables'!$J$3:$J$32,'pivot tables'!$K$3:$K$32),Table2[[#This Row],[Annual_Rainfall(mm)]])</f>
        <v>12536</v>
      </c>
      <c r="M982" s="13" t="str">
        <f>Table2[[#This Row],[Crop]]&amp;Table2[[#This Row],[State]]</f>
        <v>SugarcaneJharkhand</v>
      </c>
      <c r="N982" s="13">
        <v>144201.01999999999</v>
      </c>
      <c r="O982" s="13">
        <f>IF(Table2[[#This Row],[Fertilizer(kg)]]="",_xlfn.XLOOKUP(Table2[[#This Row],[crop&amp;state]],'pivot tables'!$O$3:$O$151,'pivot tables'!$P$3:$P$151),Table2[[#This Row],[Fertilizer(kg)]])</f>
        <v>144201.01999999999</v>
      </c>
      <c r="P982" s="13">
        <v>269.45999999999998</v>
      </c>
      <c r="Q982" s="13">
        <f>IF(Table2[[#This Row],[Pesticide(kg)]]="",_xlfn.XLOOKUP(Table2[[#This Row],[crop&amp;state]],'pivot tables'!$O$3:$O$151,'pivot tables'!$Q$3:$Q$151),Table2[[#This Row],[Pesticide(kg)]])</f>
        <v>269.45999999999998</v>
      </c>
      <c r="R982" s="13">
        <v>49.494999999999997</v>
      </c>
      <c r="S982" s="13">
        <f>IF(Table2[[#This Row],[Yield]]="",IFERROR(Table2[[#This Row],[Production(Tones)]]/Table2[[#This Row],[Area(hectare)]],""),Table2[[#This Row],[Yield]])</f>
        <v>49.494999999999997</v>
      </c>
      <c r="T982" s="13">
        <v>22.754999999999999</v>
      </c>
      <c r="U982" s="13">
        <f>IF(Table2[[#This Row],[Avg_Temperature(°C)]]="",IFERROR((Table2[[#This Row],[Max_Temperature(°C)]]+Table2[[#This Row],[Min_Temperature(°C)]])/2,""),Table2[[#This Row],[Avg_Temperature(°C)]])</f>
        <v>22.754999999999999</v>
      </c>
      <c r="V982" s="13">
        <v>32.85</v>
      </c>
      <c r="W982" s="13">
        <f>IF(Table2[[#This Row],[Max_Temperature(°C)]]="",_xlfn.XLOOKUP(Table2[[#This Row],[State]],'pivot tables'!$T$2:$T$33,'pivot tables'!$V$2:$V$33),Table2[[#This Row],[Max_Temperature(°C)]])</f>
        <v>32.85</v>
      </c>
      <c r="X982" s="13">
        <v>13.276</v>
      </c>
      <c r="Y982" s="31">
        <f>IF(Table2[[#This Row],[Min_Temperature(°C)]]="",_xlfn.XLOOKUP(Table2[[#This Row],[State]],'pivot tables'!$T$2:$T$33,'pivot tables'!$W$2:$W$33),Table2[[#This Row],[Min_Temperature(°C)]])</f>
        <v>13.276</v>
      </c>
    </row>
    <row r="983" spans="1:25" x14ac:dyDescent="0.3">
      <c r="A983" s="5" t="s">
        <v>20</v>
      </c>
      <c r="B983" s="4">
        <v>2013</v>
      </c>
      <c r="C983" s="5" t="s">
        <v>27</v>
      </c>
      <c r="D983" s="5" t="str">
        <f>PROPER(TRIM(Table2[[#This Row],[Season]]))</f>
        <v>Rabi</v>
      </c>
      <c r="E983" s="5" t="str">
        <f>IF(Table2[[#This Row],[Season]]="",_xlfn.XLOOKUP(Table2[[#This Row],[State]],'pivot tables'!$F$3:$F$33,'pivot tables'!$G$3:$G$33),Table2[[#This Row],[Season]])</f>
        <v>Rabi</v>
      </c>
      <c r="F983" s="5" t="s">
        <v>322</v>
      </c>
      <c r="G983" s="16">
        <v>73527</v>
      </c>
      <c r="H983" s="16">
        <f>IF(Table2[[#This Row],[Area(hectare)]]="",IFERROR(Table2[[#This Row],[Production(Tones)]]/Table2[[#This Row],[Yield blanks]],""),Table2[[#This Row],[Area(hectare)]])</f>
        <v>73527</v>
      </c>
      <c r="I983" s="16">
        <v>106208</v>
      </c>
      <c r="J983" s="16">
        <f>IF(Table2[[#This Row],[Production(Tones)]]="",Table2[[#This Row],[Area Blanks]]*Table2[[#This Row],[Yield]],Table2[[#This Row],[Production(Tones)]])</f>
        <v>106208</v>
      </c>
      <c r="K983" s="13">
        <v>1253.5999999999999</v>
      </c>
      <c r="L983" s="13">
        <f>IF(Table2[[#This Row],[Annual_Rainfall(mm)]]="",_xlfn.XLOOKUP(Table2[[#This Row],[State]],'pivot tables'!$J$3:$J$32,'pivot tables'!$K$3:$K$32),Table2[[#This Row],[Annual_Rainfall(mm)]])</f>
        <v>1253.5999999999999</v>
      </c>
      <c r="M983" s="13" t="str">
        <f>Table2[[#This Row],[Crop]]&amp;Table2[[#This Row],[State]]</f>
        <v>WheatJharkhand</v>
      </c>
      <c r="N983" s="13">
        <v>10623916.23</v>
      </c>
      <c r="O983" s="13">
        <f>IF(Table2[[#This Row],[Fertilizer(kg)]]="",_xlfn.XLOOKUP(Table2[[#This Row],[crop&amp;state]],'pivot tables'!$O$3:$O$151,'pivot tables'!$P$3:$P$151),Table2[[#This Row],[Fertilizer(kg)]])</f>
        <v>10623916.23</v>
      </c>
      <c r="P983" s="13">
        <v>19852.29</v>
      </c>
      <c r="Q983" s="13">
        <f>IF(Table2[[#This Row],[Pesticide(kg)]]="",_xlfn.XLOOKUP(Table2[[#This Row],[crop&amp;state]],'pivot tables'!$O$3:$O$151,'pivot tables'!$Q$3:$Q$151),Table2[[#This Row],[Pesticide(kg)]])</f>
        <v>19852.29</v>
      </c>
      <c r="R983" s="13">
        <v>1.55</v>
      </c>
      <c r="S983" s="13">
        <f>IF(Table2[[#This Row],[Yield]]="",IFERROR(Table2[[#This Row],[Production(Tones)]]/Table2[[#This Row],[Area(hectare)]],""),Table2[[#This Row],[Yield]])</f>
        <v>1.55</v>
      </c>
      <c r="T983" s="13">
        <v>22.754999999999999</v>
      </c>
      <c r="U983" s="13">
        <f>IF(Table2[[#This Row],[Avg_Temperature(°C)]]="",IFERROR((Table2[[#This Row],[Max_Temperature(°C)]]+Table2[[#This Row],[Min_Temperature(°C)]])/2,""),Table2[[#This Row],[Avg_Temperature(°C)]])</f>
        <v>22.754999999999999</v>
      </c>
      <c r="V983" s="13">
        <v>32.85</v>
      </c>
      <c r="W983" s="13">
        <f>IF(Table2[[#This Row],[Max_Temperature(°C)]]="",_xlfn.XLOOKUP(Table2[[#This Row],[State]],'pivot tables'!$T$2:$T$33,'pivot tables'!$V$2:$V$33),Table2[[#This Row],[Max_Temperature(°C)]])</f>
        <v>32.85</v>
      </c>
      <c r="X983" s="13">
        <v>13.276</v>
      </c>
      <c r="Y983" s="31">
        <f>IF(Table2[[#This Row],[Min_Temperature(°C)]]="",_xlfn.XLOOKUP(Table2[[#This Row],[State]],'pivot tables'!$T$2:$T$33,'pivot tables'!$W$2:$W$33),Table2[[#This Row],[Min_Temperature(°C)]])</f>
        <v>13.276</v>
      </c>
    </row>
    <row r="984" spans="1:25" x14ac:dyDescent="0.3">
      <c r="A984" s="5" t="s">
        <v>22</v>
      </c>
      <c r="B984" s="4">
        <v>2013</v>
      </c>
      <c r="C984" s="5" t="s">
        <v>27</v>
      </c>
      <c r="D984" s="5" t="str">
        <f>PROPER(TRIM(Table2[[#This Row],[Season]]))</f>
        <v>Rabi</v>
      </c>
      <c r="E984" s="5" t="str">
        <f>IF(Table2[[#This Row],[Season]]="",_xlfn.XLOOKUP(Table2[[#This Row],[State]],'pivot tables'!$F$3:$F$33,'pivot tables'!$G$3:$G$33),Table2[[#This Row],[Season]])</f>
        <v>Rabi</v>
      </c>
      <c r="F984" s="5" t="s">
        <v>28</v>
      </c>
      <c r="G984" s="16">
        <v>10107</v>
      </c>
      <c r="H984" s="16">
        <f>IF(Table2[[#This Row],[Area(hectare)]]="",IFERROR(Table2[[#This Row],[Production(Tones)]]/Table2[[#This Row],[Yield blanks]],""),Table2[[#This Row],[Area(hectare)]])</f>
        <v>10107</v>
      </c>
      <c r="I984" s="16">
        <v>11068</v>
      </c>
      <c r="J984" s="16">
        <f>IF(Table2[[#This Row],[Production(Tones)]]="",Table2[[#This Row],[Area Blanks]]*Table2[[#This Row],[Yield]],Table2[[#This Row],[Production(Tones)]])</f>
        <v>11068</v>
      </c>
      <c r="K984" s="13">
        <v>1939.9</v>
      </c>
      <c r="L984" s="13">
        <f>IF(Table2[[#This Row],[Annual_Rainfall(mm)]]="",_xlfn.XLOOKUP(Table2[[#This Row],[State]],'pivot tables'!$J$3:$J$32,'pivot tables'!$K$3:$K$32),Table2[[#This Row],[Annual_Rainfall(mm)]])</f>
        <v>1939.9</v>
      </c>
      <c r="M984" s="13" t="str">
        <f>Table2[[#This Row],[Crop]]&amp;Table2[[#This Row],[State]]</f>
        <v>RagiWest Bengal</v>
      </c>
      <c r="N984" s="13">
        <v>1460360.43</v>
      </c>
      <c r="O984" s="13">
        <f>IF(Table2[[#This Row],[Fertilizer(kg)]]="",_xlfn.XLOOKUP(Table2[[#This Row],[crop&amp;state]],'pivot tables'!$O$3:$O$151,'pivot tables'!$P$3:$P$151),Table2[[#This Row],[Fertilizer(kg)]])</f>
        <v>1460360.43</v>
      </c>
      <c r="P984" s="13">
        <v>2728.89</v>
      </c>
      <c r="Q984" s="13">
        <f>IF(Table2[[#This Row],[Pesticide(kg)]]="",_xlfn.XLOOKUP(Table2[[#This Row],[crop&amp;state]],'pivot tables'!$O$3:$O$151,'pivot tables'!$Q$3:$Q$151),Table2[[#This Row],[Pesticide(kg)]])</f>
        <v>2728.89</v>
      </c>
      <c r="R984" s="13">
        <v>0.69399999999999995</v>
      </c>
      <c r="S984" s="13">
        <f>IF(Table2[[#This Row],[Yield]]="",IFERROR(Table2[[#This Row],[Production(Tones)]]/Table2[[#This Row],[Area(hectare)]],""),Table2[[#This Row],[Yield]])</f>
        <v>0.69399999999999995</v>
      </c>
      <c r="T984" s="13">
        <v>25.445</v>
      </c>
      <c r="U984" s="13">
        <f>IF(Table2[[#This Row],[Avg_Temperature(°C)]]="",IFERROR((Table2[[#This Row],[Max_Temperature(°C)]]+Table2[[#This Row],[Min_Temperature(°C)]])/2,""),Table2[[#This Row],[Avg_Temperature(°C)]])</f>
        <v>25.445</v>
      </c>
      <c r="V984" s="13">
        <v>35.420999999999999</v>
      </c>
      <c r="W984" s="13">
        <f>IF(Table2[[#This Row],[Max_Temperature(°C)]]="",_xlfn.XLOOKUP(Table2[[#This Row],[State]],'pivot tables'!$T$2:$T$33,'pivot tables'!$V$2:$V$33),Table2[[#This Row],[Max_Temperature(°C)]])</f>
        <v>35.420999999999999</v>
      </c>
      <c r="X984" s="13">
        <v>16.128</v>
      </c>
      <c r="Y984" s="31">
        <f>IF(Table2[[#This Row],[Min_Temperature(°C)]]="",_xlfn.XLOOKUP(Table2[[#This Row],[State]],'pivot tables'!$T$2:$T$33,'pivot tables'!$W$2:$W$33),Table2[[#This Row],[Min_Temperature(°C)]])</f>
        <v>16.128</v>
      </c>
    </row>
    <row r="985" spans="1:25" x14ac:dyDescent="0.3">
      <c r="A985" s="5" t="s">
        <v>13</v>
      </c>
      <c r="B985" s="4">
        <v>2013</v>
      </c>
      <c r="C985" s="5" t="s">
        <v>176</v>
      </c>
      <c r="D985" s="5" t="str">
        <f>PROPER(TRIM(Table2[[#This Row],[Season]]))</f>
        <v>Autumn</v>
      </c>
      <c r="E985" s="5" t="str">
        <f>IF(Table2[[#This Row],[Season]]="",_xlfn.XLOOKUP(Table2[[#This Row],[State]],'pivot tables'!$F$3:$F$33,'pivot tables'!$G$3:$G$33),Table2[[#This Row],[Season]])</f>
        <v>Autumn</v>
      </c>
      <c r="F985" s="5" t="s">
        <v>28</v>
      </c>
      <c r="G985" s="16">
        <v>210036</v>
      </c>
      <c r="H985" s="16">
        <f>IF(Table2[[#This Row],[Area(hectare)]]="",IFERROR(Table2[[#This Row],[Production(Tones)]]/Table2[[#This Row],[Yield blanks]],""),Table2[[#This Row],[Area(hectare)]])</f>
        <v>210036</v>
      </c>
      <c r="I985" s="16">
        <v>493651</v>
      </c>
      <c r="J985" s="16">
        <f>IF(Table2[[#This Row],[Production(Tones)]]="",Table2[[#This Row],[Area Blanks]]*Table2[[#This Row],[Yield]],Table2[[#This Row],[Production(Tones)]])</f>
        <v>493651</v>
      </c>
      <c r="K985" s="13">
        <v>1939.9</v>
      </c>
      <c r="L985" s="13">
        <f>IF(Table2[[#This Row],[Annual_Rainfall(mm)]]="",_xlfn.XLOOKUP(Table2[[#This Row],[State]],'pivot tables'!$J$3:$J$32,'pivot tables'!$K$3:$K$32),Table2[[#This Row],[Annual_Rainfall(mm)]])</f>
        <v>1939.9</v>
      </c>
      <c r="M985" s="13" t="str">
        <f>Table2[[#This Row],[Crop]]&amp;Table2[[#This Row],[State]]</f>
        <v>RiceWest Bengal</v>
      </c>
      <c r="N985" s="13">
        <v>30348101.640000001</v>
      </c>
      <c r="O985" s="13">
        <f>IF(Table2[[#This Row],[Fertilizer(kg)]]="",_xlfn.XLOOKUP(Table2[[#This Row],[crop&amp;state]],'pivot tables'!$O$3:$O$151,'pivot tables'!$P$3:$P$151),Table2[[#This Row],[Fertilizer(kg)]])</f>
        <v>30348101.640000001</v>
      </c>
      <c r="P985" s="13">
        <v>56709.72</v>
      </c>
      <c r="Q985" s="13">
        <f>IF(Table2[[#This Row],[Pesticide(kg)]]="",_xlfn.XLOOKUP(Table2[[#This Row],[crop&amp;state]],'pivot tables'!$O$3:$O$151,'pivot tables'!$Q$3:$Q$151),Table2[[#This Row],[Pesticide(kg)]])</f>
        <v>56709.72</v>
      </c>
      <c r="R985" s="13">
        <v>2.2530000000000001</v>
      </c>
      <c r="S985" s="13">
        <f>IF(Table2[[#This Row],[Yield]]="",IFERROR(Table2[[#This Row],[Production(Tones)]]/Table2[[#This Row],[Area(hectare)]],""),Table2[[#This Row],[Yield]])</f>
        <v>2.2530000000000001</v>
      </c>
      <c r="T985" s="13">
        <v>25.445</v>
      </c>
      <c r="U985" s="13">
        <f>IF(Table2[[#This Row],[Avg_Temperature(°C)]]="",IFERROR((Table2[[#This Row],[Max_Temperature(°C)]]+Table2[[#This Row],[Min_Temperature(°C)]])/2,""),Table2[[#This Row],[Avg_Temperature(°C)]])</f>
        <v>25.445</v>
      </c>
      <c r="V985" s="13">
        <v>35.420999999999999</v>
      </c>
      <c r="W985" s="13">
        <f>IF(Table2[[#This Row],[Max_Temperature(°C)]]="",_xlfn.XLOOKUP(Table2[[#This Row],[State]],'pivot tables'!$T$2:$T$33,'pivot tables'!$V$2:$V$33),Table2[[#This Row],[Max_Temperature(°C)]])</f>
        <v>35.420999999999999</v>
      </c>
      <c r="X985" s="13">
        <v>16.128</v>
      </c>
      <c r="Y985" s="31">
        <f>IF(Table2[[#This Row],[Min_Temperature(°C)]]="",_xlfn.XLOOKUP(Table2[[#This Row],[State]],'pivot tables'!$T$2:$T$33,'pivot tables'!$W$2:$W$33),Table2[[#This Row],[Min_Temperature(°C)]])</f>
        <v>16.128</v>
      </c>
    </row>
    <row r="986" spans="1:25" x14ac:dyDescent="0.3">
      <c r="A986" s="5" t="s">
        <v>13</v>
      </c>
      <c r="B986" s="4">
        <v>2013</v>
      </c>
      <c r="C986" s="5" t="s">
        <v>120</v>
      </c>
      <c r="D986" s="5" t="str">
        <f>PROPER(TRIM(Table2[[#This Row],[Season]]))</f>
        <v>Summer</v>
      </c>
      <c r="E986" s="5" t="str">
        <f>IF(Table2[[#This Row],[Season]]="",_xlfn.XLOOKUP(Table2[[#This Row],[State]],'pivot tables'!$F$3:$F$33,'pivot tables'!$G$3:$G$33),Table2[[#This Row],[Season]])</f>
        <v>Summer</v>
      </c>
      <c r="F986" s="5" t="s">
        <v>28</v>
      </c>
      <c r="G986" s="16">
        <v>1286995</v>
      </c>
      <c r="H986" s="16">
        <f>IF(Table2[[#This Row],[Area(hectare)]]="",IFERROR(Table2[[#This Row],[Production(Tones)]]/Table2[[#This Row],[Yield blanks]],""),Table2[[#This Row],[Area(hectare)]])</f>
        <v>1286995</v>
      </c>
      <c r="I986" s="16">
        <v>4338142</v>
      </c>
      <c r="J986" s="16">
        <f>IF(Table2[[#This Row],[Production(Tones)]]="",Table2[[#This Row],[Area Blanks]]*Table2[[#This Row],[Yield]],Table2[[#This Row],[Production(Tones)]])</f>
        <v>4338142</v>
      </c>
      <c r="K986" s="13">
        <v>1939.9</v>
      </c>
      <c r="L986" s="13">
        <f>IF(Table2[[#This Row],[Annual_Rainfall(mm)]]="",_xlfn.XLOOKUP(Table2[[#This Row],[State]],'pivot tables'!$J$3:$J$32,'pivot tables'!$K$3:$K$32),Table2[[#This Row],[Annual_Rainfall(mm)]])</f>
        <v>1939.9</v>
      </c>
      <c r="M986" s="13" t="str">
        <f>Table2[[#This Row],[Crop]]&amp;Table2[[#This Row],[State]]</f>
        <v>RiceWest Bengal</v>
      </c>
      <c r="N986" s="13"/>
      <c r="O986" s="13">
        <f>IF(Table2[[#This Row],[Fertilizer(kg)]]="",_xlfn.XLOOKUP(Table2[[#This Row],[crop&amp;state]],'pivot tables'!$O$3:$O$151,'pivot tables'!$P$3:$P$151),Table2[[#This Row],[Fertilizer(kg)]])</f>
        <v>278611020.01142853</v>
      </c>
      <c r="P986" s="13">
        <v>347488.65</v>
      </c>
      <c r="Q986" s="13">
        <f>IF(Table2[[#This Row],[Pesticide(kg)]]="",_xlfn.XLOOKUP(Table2[[#This Row],[crop&amp;state]],'pivot tables'!$O$3:$O$151,'pivot tables'!$Q$3:$Q$151),Table2[[#This Row],[Pesticide(kg)]])</f>
        <v>347488.65</v>
      </c>
      <c r="R986" s="13"/>
      <c r="S986" s="13">
        <f>IF(Table2[[#This Row],[Yield]]="",IFERROR(Table2[[#This Row],[Production(Tones)]]/Table2[[#This Row],[Area(hectare)]],""),Table2[[#This Row],[Yield]])</f>
        <v>3.3707528001274287</v>
      </c>
      <c r="T986" s="13">
        <v>25.445</v>
      </c>
      <c r="U986" s="13">
        <f>IF(Table2[[#This Row],[Avg_Temperature(°C)]]="",IFERROR((Table2[[#This Row],[Max_Temperature(°C)]]+Table2[[#This Row],[Min_Temperature(°C)]])/2,""),Table2[[#This Row],[Avg_Temperature(°C)]])</f>
        <v>25.445</v>
      </c>
      <c r="V986" s="13">
        <v>35.420999999999999</v>
      </c>
      <c r="W986" s="13">
        <f>IF(Table2[[#This Row],[Max_Temperature(°C)]]="",_xlfn.XLOOKUP(Table2[[#This Row],[State]],'pivot tables'!$T$2:$T$33,'pivot tables'!$V$2:$V$33),Table2[[#This Row],[Max_Temperature(°C)]])</f>
        <v>35.420999999999999</v>
      </c>
      <c r="X986" s="13">
        <v>16.128</v>
      </c>
      <c r="Y986" s="31">
        <f>IF(Table2[[#This Row],[Min_Temperature(°C)]]="",_xlfn.XLOOKUP(Table2[[#This Row],[State]],'pivot tables'!$T$2:$T$33,'pivot tables'!$W$2:$W$33),Table2[[#This Row],[Min_Temperature(°C)]])</f>
        <v>16.128</v>
      </c>
    </row>
    <row r="987" spans="1:25" x14ac:dyDescent="0.3">
      <c r="A987" s="5" t="s">
        <v>13</v>
      </c>
      <c r="B987" s="4">
        <v>2013</v>
      </c>
      <c r="C987" s="5" t="s">
        <v>324</v>
      </c>
      <c r="D987" s="5" t="str">
        <f>PROPER(TRIM(Table2[[#This Row],[Season]]))</f>
        <v>Winter</v>
      </c>
      <c r="E987" s="5" t="str">
        <f>IF(Table2[[#This Row],[Season]]="",_xlfn.XLOOKUP(Table2[[#This Row],[State]],'pivot tables'!$F$3:$F$33,'pivot tables'!$G$3:$G$33),Table2[[#This Row],[Season]])</f>
        <v>Winter</v>
      </c>
      <c r="F987" s="5" t="s">
        <v>28</v>
      </c>
      <c r="G987" s="16" t="s">
        <v>487</v>
      </c>
      <c r="H987" s="16" t="str">
        <f>IF(Table2[[#This Row],[Area(hectare)]]="",IFERROR(Table2[[#This Row],[Production(Tones)]]/Table2[[#This Row],[Yield blanks]],""),Table2[[#This Row],[Area(hectare)]])</f>
        <v>4,016,656</v>
      </c>
      <c r="I987" s="16" t="s">
        <v>488</v>
      </c>
      <c r="J987" s="16" t="str">
        <f>IF(Table2[[#This Row],[Production(Tones)]]="",Table2[[#This Row],[Area Blanks]]*Table2[[#This Row],[Yield]],Table2[[#This Row],[Production(Tones)]])</f>
        <v>10,545,076</v>
      </c>
      <c r="K987" s="13">
        <v>1939.9</v>
      </c>
      <c r="L987" s="13">
        <f>IF(Table2[[#This Row],[Annual_Rainfall(mm)]]="",_xlfn.XLOOKUP(Table2[[#This Row],[State]],'pivot tables'!$J$3:$J$32,'pivot tables'!$K$3:$K$32),Table2[[#This Row],[Annual_Rainfall(mm)]])</f>
        <v>1939.9</v>
      </c>
      <c r="M987" s="13" t="str">
        <f>Table2[[#This Row],[Crop]]&amp;Table2[[#This Row],[State]]</f>
        <v>RiceWest Bengal</v>
      </c>
      <c r="N987" s="13">
        <v>580366625.39999998</v>
      </c>
      <c r="O987" s="13">
        <f>IF(Table2[[#This Row],[Fertilizer(kg)]]="",_xlfn.XLOOKUP(Table2[[#This Row],[crop&amp;state]],'pivot tables'!$O$3:$O$151,'pivot tables'!$P$3:$P$151),Table2[[#This Row],[Fertilizer(kg)]])</f>
        <v>580366625.39999998</v>
      </c>
      <c r="P987" s="13">
        <v>1084497.1200000001</v>
      </c>
      <c r="Q987" s="13">
        <f>IF(Table2[[#This Row],[Pesticide(kg)]]="",_xlfn.XLOOKUP(Table2[[#This Row],[crop&amp;state]],'pivot tables'!$O$3:$O$151,'pivot tables'!$Q$3:$Q$151),Table2[[#This Row],[Pesticide(kg)]])</f>
        <v>1084497.1200000001</v>
      </c>
      <c r="R987" s="13">
        <v>2.6259999999999999</v>
      </c>
      <c r="S987" s="13">
        <f>IF(Table2[[#This Row],[Yield]]="",IFERROR(Table2[[#This Row],[Production(Tones)]]/Table2[[#This Row],[Area(hectare)]],""),Table2[[#This Row],[Yield]])</f>
        <v>2.6259999999999999</v>
      </c>
      <c r="T987" s="13">
        <v>25.445</v>
      </c>
      <c r="U987" s="13">
        <f>IF(Table2[[#This Row],[Avg_Temperature(°C)]]="",IFERROR((Table2[[#This Row],[Max_Temperature(°C)]]+Table2[[#This Row],[Min_Temperature(°C)]])/2,""),Table2[[#This Row],[Avg_Temperature(°C)]])</f>
        <v>25.445</v>
      </c>
      <c r="V987" s="13">
        <v>35.420999999999999</v>
      </c>
      <c r="W987" s="13">
        <f>IF(Table2[[#This Row],[Max_Temperature(°C)]]="",_xlfn.XLOOKUP(Table2[[#This Row],[State]],'pivot tables'!$T$2:$T$33,'pivot tables'!$V$2:$V$33),Table2[[#This Row],[Max_Temperature(°C)]])</f>
        <v>35.420999999999999</v>
      </c>
      <c r="X987" s="13">
        <v>16.128</v>
      </c>
      <c r="Y987" s="31">
        <f>IF(Table2[[#This Row],[Min_Temperature(°C)]]="",_xlfn.XLOOKUP(Table2[[#This Row],[State]],'pivot tables'!$T$2:$T$33,'pivot tables'!$W$2:$W$33),Table2[[#This Row],[Min_Temperature(°C)]])</f>
        <v>16.128</v>
      </c>
    </row>
    <row r="988" spans="1:25" x14ac:dyDescent="0.3">
      <c r="A988" s="5" t="s">
        <v>18</v>
      </c>
      <c r="B988" s="4">
        <v>2013</v>
      </c>
      <c r="C988" s="5" t="s">
        <v>705</v>
      </c>
      <c r="D988" s="5" t="str">
        <f>PROPER(TRIM(Table2[[#This Row],[Season]]))</f>
        <v>Whole Year</v>
      </c>
      <c r="E988" s="5" t="str">
        <f>IF(Table2[[#This Row],[Season]]="",_xlfn.XLOOKUP(Table2[[#This Row],[State]],'pivot tables'!$F$3:$F$33,'pivot tables'!$G$3:$G$33),Table2[[#This Row],[Season]])</f>
        <v>Whole Year</v>
      </c>
      <c r="F988" s="5" t="s">
        <v>28</v>
      </c>
      <c r="G988" s="16">
        <v>17021</v>
      </c>
      <c r="H988" s="16">
        <f>IF(Table2[[#This Row],[Area(hectare)]]="",IFERROR(Table2[[#This Row],[Production(Tones)]]/Table2[[#This Row],[Yield blanks]],""),Table2[[#This Row],[Area(hectare)]])</f>
        <v>17021</v>
      </c>
      <c r="I988" s="16">
        <v>1945042</v>
      </c>
      <c r="J988" s="16">
        <f>IF(Table2[[#This Row],[Production(Tones)]]="",Table2[[#This Row],[Area Blanks]]*Table2[[#This Row],[Yield]],Table2[[#This Row],[Production(Tones)]])</f>
        <v>1945042</v>
      </c>
      <c r="K988" s="13">
        <v>1939.9</v>
      </c>
      <c r="L988" s="13">
        <f>IF(Table2[[#This Row],[Annual_Rainfall(mm)]]="",_xlfn.XLOOKUP(Table2[[#This Row],[State]],'pivot tables'!$J$3:$J$32,'pivot tables'!$K$3:$K$32),Table2[[#This Row],[Annual_Rainfall(mm)]])</f>
        <v>1939.9</v>
      </c>
      <c r="M988" s="13" t="str">
        <f>Table2[[#This Row],[Crop]]&amp;Table2[[#This Row],[State]]</f>
        <v>SugarcaneWest Bengal</v>
      </c>
      <c r="N988" s="13">
        <v>2459364.29</v>
      </c>
      <c r="O988" s="13">
        <f>IF(Table2[[#This Row],[Fertilizer(kg)]]="",_xlfn.XLOOKUP(Table2[[#This Row],[crop&amp;state]],'pivot tables'!$O$3:$O$151,'pivot tables'!$P$3:$P$151),Table2[[#This Row],[Fertilizer(kg)]])</f>
        <v>2459364.29</v>
      </c>
      <c r="P988" s="13">
        <v>4595.67</v>
      </c>
      <c r="Q988" s="13">
        <f>IF(Table2[[#This Row],[Pesticide(kg)]]="",_xlfn.XLOOKUP(Table2[[#This Row],[crop&amp;state]],'pivot tables'!$O$3:$O$151,'pivot tables'!$Q$3:$Q$151),Table2[[#This Row],[Pesticide(kg)]])</f>
        <v>4595.67</v>
      </c>
      <c r="R988" s="13"/>
      <c r="S988" s="13">
        <f>IF(Table2[[#This Row],[Yield]]="",IFERROR(Table2[[#This Row],[Production(Tones)]]/Table2[[#This Row],[Area(hectare)]],""),Table2[[#This Row],[Yield]])</f>
        <v>114.27307443745961</v>
      </c>
      <c r="T988" s="13">
        <v>25.445</v>
      </c>
      <c r="U988" s="13">
        <f>IF(Table2[[#This Row],[Avg_Temperature(°C)]]="",IFERROR((Table2[[#This Row],[Max_Temperature(°C)]]+Table2[[#This Row],[Min_Temperature(°C)]])/2,""),Table2[[#This Row],[Avg_Temperature(°C)]])</f>
        <v>25.445</v>
      </c>
      <c r="V988" s="13">
        <v>35.420999999999999</v>
      </c>
      <c r="W988" s="13">
        <f>IF(Table2[[#This Row],[Max_Temperature(°C)]]="",_xlfn.XLOOKUP(Table2[[#This Row],[State]],'pivot tables'!$T$2:$T$33,'pivot tables'!$V$2:$V$33),Table2[[#This Row],[Max_Temperature(°C)]])</f>
        <v>35.420999999999999</v>
      </c>
      <c r="X988" s="13">
        <v>16.128</v>
      </c>
      <c r="Y988" s="31">
        <f>IF(Table2[[#This Row],[Min_Temperature(°C)]]="",_xlfn.XLOOKUP(Table2[[#This Row],[State]],'pivot tables'!$T$2:$T$33,'pivot tables'!$W$2:$W$33),Table2[[#This Row],[Min_Temperature(°C)]])</f>
        <v>16.128</v>
      </c>
    </row>
    <row r="989" spans="1:25" x14ac:dyDescent="0.3">
      <c r="A989" s="5" t="s">
        <v>31</v>
      </c>
      <c r="B989" s="4">
        <v>2013</v>
      </c>
      <c r="C989" s="5" t="s">
        <v>49</v>
      </c>
      <c r="D989" s="5" t="str">
        <f>PROPER(TRIM(Table2[[#This Row],[Season]]))</f>
        <v>Kharif</v>
      </c>
      <c r="E989" s="5" t="str">
        <f>IF(Table2[[#This Row],[Season]]="",_xlfn.XLOOKUP(Table2[[#This Row],[State]],'pivot tables'!$F$3:$F$33,'pivot tables'!$G$3:$G$33),Table2[[#This Row],[Season]])</f>
        <v>Kharif</v>
      </c>
      <c r="F989" s="5" t="s">
        <v>28</v>
      </c>
      <c r="G989" s="16">
        <v>6434</v>
      </c>
      <c r="H989" s="16">
        <f>IF(Table2[[#This Row],[Area(hectare)]]="",IFERROR(Table2[[#This Row],[Production(Tones)]]/Table2[[#This Row],[Yield blanks]],""),Table2[[#This Row],[Area(hectare)]])</f>
        <v>6434</v>
      </c>
      <c r="I989" s="16"/>
      <c r="J989" s="16">
        <f>IF(Table2[[#This Row],[Production(Tones)]]="",Table2[[#This Row],[Area Blanks]]*Table2[[#This Row],[Yield]],Table2[[#This Row],[Production(Tones)]])</f>
        <v>7997.4620000000004</v>
      </c>
      <c r="K989" s="13">
        <v>1939.9</v>
      </c>
      <c r="L989" s="13">
        <f>IF(Table2[[#This Row],[Annual_Rainfall(mm)]]="",_xlfn.XLOOKUP(Table2[[#This Row],[State]],'pivot tables'!$J$3:$J$32,'pivot tables'!$K$3:$K$32),Table2[[#This Row],[Annual_Rainfall(mm)]])</f>
        <v>1939.9</v>
      </c>
      <c r="M989" s="13" t="str">
        <f>Table2[[#This Row],[Crop]]&amp;Table2[[#This Row],[State]]</f>
        <v>SunflowerWest Bengal</v>
      </c>
      <c r="N989" s="13">
        <v>929648.66</v>
      </c>
      <c r="O989" s="13">
        <f>IF(Table2[[#This Row],[Fertilizer(kg)]]="",_xlfn.XLOOKUP(Table2[[#This Row],[crop&amp;state]],'pivot tables'!$O$3:$O$151,'pivot tables'!$P$3:$P$151),Table2[[#This Row],[Fertilizer(kg)]])</f>
        <v>929648.66</v>
      </c>
      <c r="P989" s="13">
        <v>1737.18</v>
      </c>
      <c r="Q989" s="13">
        <f>IF(Table2[[#This Row],[Pesticide(kg)]]="",_xlfn.XLOOKUP(Table2[[#This Row],[crop&amp;state]],'pivot tables'!$O$3:$O$151,'pivot tables'!$Q$3:$Q$151),Table2[[#This Row],[Pesticide(kg)]])</f>
        <v>1737.18</v>
      </c>
      <c r="R989" s="13">
        <v>1.2430000000000001</v>
      </c>
      <c r="S989" s="13">
        <f>IF(Table2[[#This Row],[Yield]]="",IFERROR(Table2[[#This Row],[Production(Tones)]]/Table2[[#This Row],[Area(hectare)]],""),Table2[[#This Row],[Yield]])</f>
        <v>1.2430000000000001</v>
      </c>
      <c r="T989" s="13">
        <v>25.445</v>
      </c>
      <c r="U989" s="13">
        <f>IF(Table2[[#This Row],[Avg_Temperature(°C)]]="",IFERROR((Table2[[#This Row],[Max_Temperature(°C)]]+Table2[[#This Row],[Min_Temperature(°C)]])/2,""),Table2[[#This Row],[Avg_Temperature(°C)]])</f>
        <v>25.445</v>
      </c>
      <c r="V989" s="13">
        <v>35.420999999999999</v>
      </c>
      <c r="W989" s="13">
        <f>IF(Table2[[#This Row],[Max_Temperature(°C)]]="",_xlfn.XLOOKUP(Table2[[#This Row],[State]],'pivot tables'!$T$2:$T$33,'pivot tables'!$V$2:$V$33),Table2[[#This Row],[Max_Temperature(°C)]])</f>
        <v>35.420999999999999</v>
      </c>
      <c r="X989" s="13">
        <v>16.128</v>
      </c>
      <c r="Y989" s="31">
        <f>IF(Table2[[#This Row],[Min_Temperature(°C)]]="",_xlfn.XLOOKUP(Table2[[#This Row],[State]],'pivot tables'!$T$2:$T$33,'pivot tables'!$W$2:$W$33),Table2[[#This Row],[Min_Temperature(°C)]])</f>
        <v>16.128</v>
      </c>
    </row>
    <row r="990" spans="1:25" x14ac:dyDescent="0.3">
      <c r="A990" s="5" t="s">
        <v>32</v>
      </c>
      <c r="B990" s="4">
        <v>2013</v>
      </c>
      <c r="C990" s="5" t="s">
        <v>49</v>
      </c>
      <c r="D990" s="5" t="str">
        <f>PROPER(TRIM(Table2[[#This Row],[Season]]))</f>
        <v>Kharif</v>
      </c>
      <c r="E990" s="5" t="str">
        <f>IF(Table2[[#This Row],[Season]]="",_xlfn.XLOOKUP(Table2[[#This Row],[State]],'pivot tables'!$F$3:$F$33,'pivot tables'!$G$3:$G$33),Table2[[#This Row],[Season]])</f>
        <v>Kharif</v>
      </c>
      <c r="F990" s="5" t="s">
        <v>28</v>
      </c>
      <c r="G990" s="16">
        <v>60427</v>
      </c>
      <c r="H990" s="16">
        <f>IF(Table2[[#This Row],[Area(hectare)]]="",IFERROR(Table2[[#This Row],[Production(Tones)]]/Table2[[#This Row],[Yield blanks]],""),Table2[[#This Row],[Area(hectare)]])</f>
        <v>60427</v>
      </c>
      <c r="I990" s="16">
        <v>40267</v>
      </c>
      <c r="J990" s="16">
        <f>IF(Table2[[#This Row],[Production(Tones)]]="",Table2[[#This Row],[Area Blanks]]*Table2[[#This Row],[Yield]],Table2[[#This Row],[Production(Tones)]])</f>
        <v>40267</v>
      </c>
      <c r="K990" s="13">
        <v>1939.9</v>
      </c>
      <c r="L990" s="13">
        <f>IF(Table2[[#This Row],[Annual_Rainfall(mm)]]="",_xlfn.XLOOKUP(Table2[[#This Row],[State]],'pivot tables'!$J$3:$J$32,'pivot tables'!$K$3:$K$32),Table2[[#This Row],[Annual_Rainfall(mm)]])</f>
        <v>1939.9</v>
      </c>
      <c r="M990" s="13" t="str">
        <f>Table2[[#This Row],[Crop]]&amp;Table2[[#This Row],[State]]</f>
        <v>UradWest Bengal</v>
      </c>
      <c r="N990" s="13">
        <v>8731097.2300000004</v>
      </c>
      <c r="O990" s="13">
        <f>IF(Table2[[#This Row],[Fertilizer(kg)]]="",_xlfn.XLOOKUP(Table2[[#This Row],[crop&amp;state]],'pivot tables'!$O$3:$O$151,'pivot tables'!$P$3:$P$151),Table2[[#This Row],[Fertilizer(kg)]])</f>
        <v>8731097.2300000004</v>
      </c>
      <c r="P990" s="13">
        <v>16315.29</v>
      </c>
      <c r="Q990" s="13">
        <f>IF(Table2[[#This Row],[Pesticide(kg)]]="",_xlfn.XLOOKUP(Table2[[#This Row],[crop&amp;state]],'pivot tables'!$O$3:$O$151,'pivot tables'!$Q$3:$Q$151),Table2[[#This Row],[Pesticide(kg)]])</f>
        <v>16315.29</v>
      </c>
      <c r="R990" s="13">
        <v>0.57499999999999996</v>
      </c>
      <c r="S990" s="13">
        <f>IF(Table2[[#This Row],[Yield]]="",IFERROR(Table2[[#This Row],[Production(Tones)]]/Table2[[#This Row],[Area(hectare)]],""),Table2[[#This Row],[Yield]])</f>
        <v>0.57499999999999996</v>
      </c>
      <c r="T990" s="13">
        <v>25.445</v>
      </c>
      <c r="U990" s="13">
        <f>IF(Table2[[#This Row],[Avg_Temperature(°C)]]="",IFERROR((Table2[[#This Row],[Max_Temperature(°C)]]+Table2[[#This Row],[Min_Temperature(°C)]])/2,""),Table2[[#This Row],[Avg_Temperature(°C)]])</f>
        <v>25.445</v>
      </c>
      <c r="V990" s="13">
        <v>35.420999999999999</v>
      </c>
      <c r="W990" s="13">
        <f>IF(Table2[[#This Row],[Max_Temperature(°C)]]="",_xlfn.XLOOKUP(Table2[[#This Row],[State]],'pivot tables'!$T$2:$T$33,'pivot tables'!$V$2:$V$33),Table2[[#This Row],[Max_Temperature(°C)]])</f>
        <v>35.420999999999999</v>
      </c>
      <c r="X990" s="13"/>
      <c r="Y990" s="31">
        <f>IF(Table2[[#This Row],[Min_Temperature(°C)]]="",_xlfn.XLOOKUP(Table2[[#This Row],[State]],'pivot tables'!$T$2:$T$33,'pivot tables'!$W$2:$W$33),Table2[[#This Row],[Min_Temperature(°C)]])</f>
        <v>16.590435294117643</v>
      </c>
    </row>
    <row r="991" spans="1:25" x14ac:dyDescent="0.3">
      <c r="A991" s="5" t="s">
        <v>32</v>
      </c>
      <c r="B991" s="4">
        <v>2013</v>
      </c>
      <c r="C991" s="5" t="s">
        <v>27</v>
      </c>
      <c r="D991" s="5" t="str">
        <f>PROPER(TRIM(Table2[[#This Row],[Season]]))</f>
        <v>Rabi</v>
      </c>
      <c r="E991" s="5" t="str">
        <f>IF(Table2[[#This Row],[Season]]="",_xlfn.XLOOKUP(Table2[[#This Row],[State]],'pivot tables'!$F$3:$F$33,'pivot tables'!$G$3:$G$33),Table2[[#This Row],[Season]])</f>
        <v>Rabi</v>
      </c>
      <c r="F991" s="5" t="s">
        <v>28</v>
      </c>
      <c r="G991" s="16">
        <v>9625</v>
      </c>
      <c r="H991" s="16">
        <f>IF(Table2[[#This Row],[Area(hectare)]]="",IFERROR(Table2[[#This Row],[Production(Tones)]]/Table2[[#This Row],[Yield blanks]],""),Table2[[#This Row],[Area(hectare)]])</f>
        <v>9625</v>
      </c>
      <c r="I991" s="16">
        <v>8543</v>
      </c>
      <c r="J991" s="16">
        <f>IF(Table2[[#This Row],[Production(Tones)]]="",Table2[[#This Row],[Area Blanks]]*Table2[[#This Row],[Yield]],Table2[[#This Row],[Production(Tones)]])</f>
        <v>8543</v>
      </c>
      <c r="K991" s="13">
        <v>1939.9</v>
      </c>
      <c r="L991" s="13">
        <f>IF(Table2[[#This Row],[Annual_Rainfall(mm)]]="",_xlfn.XLOOKUP(Table2[[#This Row],[State]],'pivot tables'!$J$3:$J$32,'pivot tables'!$K$3:$K$32),Table2[[#This Row],[Annual_Rainfall(mm)]])</f>
        <v>1939.9</v>
      </c>
      <c r="M991" s="13" t="str">
        <f>Table2[[#This Row],[Crop]]&amp;Table2[[#This Row],[State]]</f>
        <v>UradWest Bengal</v>
      </c>
      <c r="N991" s="13">
        <v>1390716.25</v>
      </c>
      <c r="O991" s="13">
        <f>IF(Table2[[#This Row],[Fertilizer(kg)]]="",_xlfn.XLOOKUP(Table2[[#This Row],[crop&amp;state]],'pivot tables'!$O$3:$O$151,'pivot tables'!$P$3:$P$151),Table2[[#This Row],[Fertilizer(kg)]])</f>
        <v>1390716.25</v>
      </c>
      <c r="P991" s="13">
        <v>2598.75</v>
      </c>
      <c r="Q991" s="13">
        <f>IF(Table2[[#This Row],[Pesticide(kg)]]="",_xlfn.XLOOKUP(Table2[[#This Row],[crop&amp;state]],'pivot tables'!$O$3:$O$151,'pivot tables'!$Q$3:$Q$151),Table2[[#This Row],[Pesticide(kg)]])</f>
        <v>2598.75</v>
      </c>
      <c r="R991" s="13">
        <v>0.69399999999999995</v>
      </c>
      <c r="S991" s="13">
        <f>IF(Table2[[#This Row],[Yield]]="",IFERROR(Table2[[#This Row],[Production(Tones)]]/Table2[[#This Row],[Area(hectare)]],""),Table2[[#This Row],[Yield]])</f>
        <v>0.69399999999999995</v>
      </c>
      <c r="T991" s="13"/>
      <c r="U991" s="13">
        <f>IF(Table2[[#This Row],[Avg_Temperature(°C)]]="",IFERROR((Table2[[#This Row],[Max_Temperature(°C)]]+Table2[[#This Row],[Min_Temperature(°C)]])/2,""),Table2[[#This Row],[Avg_Temperature(°C)]])</f>
        <v>25.7745</v>
      </c>
      <c r="V991" s="13">
        <v>35.420999999999999</v>
      </c>
      <c r="W991" s="13">
        <f>IF(Table2[[#This Row],[Max_Temperature(°C)]]="",_xlfn.XLOOKUP(Table2[[#This Row],[State]],'pivot tables'!$T$2:$T$33,'pivot tables'!$V$2:$V$33),Table2[[#This Row],[Max_Temperature(°C)]])</f>
        <v>35.420999999999999</v>
      </c>
      <c r="X991" s="13">
        <v>16.128</v>
      </c>
      <c r="Y991" s="31">
        <f>IF(Table2[[#This Row],[Min_Temperature(°C)]]="",_xlfn.XLOOKUP(Table2[[#This Row],[State]],'pivot tables'!$T$2:$T$33,'pivot tables'!$W$2:$W$33),Table2[[#This Row],[Min_Temperature(°C)]])</f>
        <v>16.128</v>
      </c>
    </row>
    <row r="992" spans="1:25" x14ac:dyDescent="0.3">
      <c r="A992" s="5" t="s">
        <v>20</v>
      </c>
      <c r="B992" s="4">
        <v>2013</v>
      </c>
      <c r="C992" s="5" t="s">
        <v>27</v>
      </c>
      <c r="D992" s="5" t="str">
        <f>PROPER(TRIM(Table2[[#This Row],[Season]]))</f>
        <v>Rabi</v>
      </c>
      <c r="E992" s="5" t="str">
        <f>IF(Table2[[#This Row],[Season]]="",_xlfn.XLOOKUP(Table2[[#This Row],[State]],'pivot tables'!$F$3:$F$33,'pivot tables'!$G$3:$G$33),Table2[[#This Row],[Season]])</f>
        <v>Rabi</v>
      </c>
      <c r="F992" s="5" t="s">
        <v>28</v>
      </c>
      <c r="G992" s="16">
        <v>331481</v>
      </c>
      <c r="H992" s="16">
        <f>IF(Table2[[#This Row],[Area(hectare)]]="",IFERROR(Table2[[#This Row],[Production(Tones)]]/Table2[[#This Row],[Yield blanks]],""),Table2[[#This Row],[Area(hectare)]])</f>
        <v>331481</v>
      </c>
      <c r="I992" s="16">
        <v>927837</v>
      </c>
      <c r="J992" s="16">
        <f>IF(Table2[[#This Row],[Production(Tones)]]="",Table2[[#This Row],[Area Blanks]]*Table2[[#This Row],[Yield]],Table2[[#This Row],[Production(Tones)]])</f>
        <v>927837</v>
      </c>
      <c r="K992" s="13">
        <v>1939.9</v>
      </c>
      <c r="L992" s="13">
        <f>IF(Table2[[#This Row],[Annual_Rainfall(mm)]]="",_xlfn.XLOOKUP(Table2[[#This Row],[State]],'pivot tables'!$J$3:$J$32,'pivot tables'!$K$3:$K$32),Table2[[#This Row],[Annual_Rainfall(mm)]])</f>
        <v>1939.9</v>
      </c>
      <c r="M992" s="13" t="str">
        <f>Table2[[#This Row],[Crop]]&amp;Table2[[#This Row],[State]]</f>
        <v>WheatWest Bengal</v>
      </c>
      <c r="N992" s="13">
        <v>47895689.689999998</v>
      </c>
      <c r="O992" s="13">
        <f>IF(Table2[[#This Row],[Fertilizer(kg)]]="",_xlfn.XLOOKUP(Table2[[#This Row],[crop&amp;state]],'pivot tables'!$O$3:$O$151,'pivot tables'!$P$3:$P$151),Table2[[#This Row],[Fertilizer(kg)]])</f>
        <v>47895689.689999998</v>
      </c>
      <c r="P992" s="13">
        <v>89499.87</v>
      </c>
      <c r="Q992" s="13">
        <f>IF(Table2[[#This Row],[Pesticide(kg)]]="",_xlfn.XLOOKUP(Table2[[#This Row],[crop&amp;state]],'pivot tables'!$O$3:$O$151,'pivot tables'!$Q$3:$Q$151),Table2[[#This Row],[Pesticide(kg)]])</f>
        <v>89499.87</v>
      </c>
      <c r="R992" s="13">
        <v>2.5390000000000001</v>
      </c>
      <c r="S992" s="13">
        <f>IF(Table2[[#This Row],[Yield]]="",IFERROR(Table2[[#This Row],[Production(Tones)]]/Table2[[#This Row],[Area(hectare)]],""),Table2[[#This Row],[Yield]])</f>
        <v>2.5390000000000001</v>
      </c>
      <c r="T992" s="13">
        <v>25.445</v>
      </c>
      <c r="U992" s="13">
        <f>IF(Table2[[#This Row],[Avg_Temperature(°C)]]="",IFERROR((Table2[[#This Row],[Max_Temperature(°C)]]+Table2[[#This Row],[Min_Temperature(°C)]])/2,""),Table2[[#This Row],[Avg_Temperature(°C)]])</f>
        <v>25.445</v>
      </c>
      <c r="V992" s="13">
        <v>35.420999999999999</v>
      </c>
      <c r="W992" s="13">
        <f>IF(Table2[[#This Row],[Max_Temperature(°C)]]="",_xlfn.XLOOKUP(Table2[[#This Row],[State]],'pivot tables'!$T$2:$T$33,'pivot tables'!$V$2:$V$33),Table2[[#This Row],[Max_Temperature(°C)]])</f>
        <v>35.420999999999999</v>
      </c>
      <c r="X992" s="13">
        <v>16.128</v>
      </c>
      <c r="Y992" s="31">
        <f>IF(Table2[[#This Row],[Min_Temperature(°C)]]="",_xlfn.XLOOKUP(Table2[[#This Row],[State]],'pivot tables'!$T$2:$T$33,'pivot tables'!$W$2:$W$33),Table2[[#This Row],[Min_Temperature(°C)]])</f>
        <v>16.128</v>
      </c>
    </row>
    <row r="993" spans="1:25" x14ac:dyDescent="0.3">
      <c r="A993" s="5" t="s">
        <v>22</v>
      </c>
      <c r="B993" s="4">
        <v>2014</v>
      </c>
      <c r="C993" s="5" t="s">
        <v>49</v>
      </c>
      <c r="D993" s="5" t="str">
        <f>PROPER(TRIM(Table2[[#This Row],[Season]]))</f>
        <v>Kharif</v>
      </c>
      <c r="E993" s="5" t="str">
        <f>IF(Table2[[#This Row],[Season]]="",_xlfn.XLOOKUP(Table2[[#This Row],[State]],'pivot tables'!$F$3:$F$33,'pivot tables'!$G$3:$G$33),Table2[[#This Row],[Season]])</f>
        <v>Kharif</v>
      </c>
      <c r="F993" s="5" t="s">
        <v>243</v>
      </c>
      <c r="G993" s="16">
        <v>6678</v>
      </c>
      <c r="H993" s="16">
        <f>IF(Table2[[#This Row],[Area(hectare)]]="",IFERROR(Table2[[#This Row],[Production(Tones)]]/Table2[[#This Row],[Yield blanks]],""),Table2[[#This Row],[Area(hectare)]])</f>
        <v>6678</v>
      </c>
      <c r="I993" s="16">
        <v>9843</v>
      </c>
      <c r="J993" s="16">
        <f>IF(Table2[[#This Row],[Production(Tones)]]="",Table2[[#This Row],[Area Blanks]]*Table2[[#This Row],[Yield]],Table2[[#This Row],[Production(Tones)]])</f>
        <v>9843</v>
      </c>
      <c r="K993" s="13">
        <v>1061</v>
      </c>
      <c r="L993" s="13">
        <f>IF(Table2[[#This Row],[Annual_Rainfall(mm)]]="",_xlfn.XLOOKUP(Table2[[#This Row],[State]],'pivot tables'!$J$3:$J$32,'pivot tables'!$K$3:$K$32),Table2[[#This Row],[Annual_Rainfall(mm)]])</f>
        <v>1061</v>
      </c>
      <c r="M993" s="13" t="str">
        <f>Table2[[#This Row],[Crop]]&amp;Table2[[#This Row],[State]]</f>
        <v>RagiBihar</v>
      </c>
      <c r="N993" s="13">
        <v>1008110.88</v>
      </c>
      <c r="O993" s="13">
        <f>IF(Table2[[#This Row],[Fertilizer(kg)]]="",_xlfn.XLOOKUP(Table2[[#This Row],[crop&amp;state]],'pivot tables'!$O$3:$O$151,'pivot tables'!$P$3:$P$151),Table2[[#This Row],[Fertilizer(kg)]])</f>
        <v>1008110.88</v>
      </c>
      <c r="P993" s="13">
        <v>2203.7399999999998</v>
      </c>
      <c r="Q993" s="13">
        <f>IF(Table2[[#This Row],[Pesticide(kg)]]="",_xlfn.XLOOKUP(Table2[[#This Row],[crop&amp;state]],'pivot tables'!$O$3:$O$151,'pivot tables'!$Q$3:$Q$151),Table2[[#This Row],[Pesticide(kg)]])</f>
        <v>2203.7399999999998</v>
      </c>
      <c r="R993" s="13"/>
      <c r="S993" s="13">
        <f>IF(Table2[[#This Row],[Yield]]="",IFERROR(Table2[[#This Row],[Production(Tones)]]/Table2[[#This Row],[Area(hectare)]],""),Table2[[#This Row],[Yield]])</f>
        <v>1.4739442946990118</v>
      </c>
      <c r="T993" s="13">
        <v>25.672999999999998</v>
      </c>
      <c r="U993" s="13">
        <f>IF(Table2[[#This Row],[Avg_Temperature(°C)]]="",IFERROR((Table2[[#This Row],[Max_Temperature(°C)]]+Table2[[#This Row],[Min_Temperature(°C)]])/2,""),Table2[[#This Row],[Avg_Temperature(°C)]])</f>
        <v>25.672999999999998</v>
      </c>
      <c r="V993" s="13">
        <v>36.338000000000001</v>
      </c>
      <c r="W993" s="13">
        <f>IF(Table2[[#This Row],[Max_Temperature(°C)]]="",_xlfn.XLOOKUP(Table2[[#This Row],[State]],'pivot tables'!$T$2:$T$33,'pivot tables'!$V$2:$V$33),Table2[[#This Row],[Max_Temperature(°C)]])</f>
        <v>36.338000000000001</v>
      </c>
      <c r="X993" s="13">
        <v>15.231</v>
      </c>
      <c r="Y993" s="31">
        <f>IF(Table2[[#This Row],[Min_Temperature(°C)]]="",_xlfn.XLOOKUP(Table2[[#This Row],[State]],'pivot tables'!$T$2:$T$33,'pivot tables'!$W$2:$W$33),Table2[[#This Row],[Min_Temperature(°C)]])</f>
        <v>15.231</v>
      </c>
    </row>
    <row r="994" spans="1:25" x14ac:dyDescent="0.3">
      <c r="A994" s="5" t="s">
        <v>13</v>
      </c>
      <c r="B994" s="4">
        <v>2014</v>
      </c>
      <c r="C994" s="5" t="s">
        <v>176</v>
      </c>
      <c r="D994" s="5" t="str">
        <f>PROPER(TRIM(Table2[[#This Row],[Season]]))</f>
        <v>Autumn</v>
      </c>
      <c r="E994" s="5" t="str">
        <f>IF(Table2[[#This Row],[Season]]="",_xlfn.XLOOKUP(Table2[[#This Row],[State]],'pivot tables'!$F$3:$F$33,'pivot tables'!$G$3:$G$33),Table2[[#This Row],[Season]])</f>
        <v>Autumn</v>
      </c>
      <c r="F994" s="5" t="s">
        <v>243</v>
      </c>
      <c r="G994" s="16">
        <v>581128</v>
      </c>
      <c r="H994" s="16">
        <f>IF(Table2[[#This Row],[Area(hectare)]]="",IFERROR(Table2[[#This Row],[Production(Tones)]]/Table2[[#This Row],[Yield blanks]],""),Table2[[#This Row],[Area(hectare)]])</f>
        <v>581128</v>
      </c>
      <c r="I994" s="16">
        <v>1010341</v>
      </c>
      <c r="J994" s="16">
        <f>IF(Table2[[#This Row],[Production(Tones)]]="",Table2[[#This Row],[Area Blanks]]*Table2[[#This Row],[Yield]],Table2[[#This Row],[Production(Tones)]])</f>
        <v>1010341</v>
      </c>
      <c r="K994" s="13">
        <v>1061</v>
      </c>
      <c r="L994" s="13">
        <f>IF(Table2[[#This Row],[Annual_Rainfall(mm)]]="",_xlfn.XLOOKUP(Table2[[#This Row],[State]],'pivot tables'!$J$3:$J$32,'pivot tables'!$K$3:$K$32),Table2[[#This Row],[Annual_Rainfall(mm)]])</f>
        <v>1061</v>
      </c>
      <c r="M994" s="13" t="str">
        <f>Table2[[#This Row],[Crop]]&amp;Table2[[#This Row],[State]]</f>
        <v>RiceBihar</v>
      </c>
      <c r="N994" s="13">
        <v>87727082.879999995</v>
      </c>
      <c r="O994" s="13">
        <f>IF(Table2[[#This Row],[Fertilizer(kg)]]="",_xlfn.XLOOKUP(Table2[[#This Row],[crop&amp;state]],'pivot tables'!$O$3:$O$151,'pivot tables'!$P$3:$P$151),Table2[[#This Row],[Fertilizer(kg)]])</f>
        <v>87727082.879999995</v>
      </c>
      <c r="P994" s="13">
        <v>191772.24</v>
      </c>
      <c r="Q994" s="13">
        <f>IF(Table2[[#This Row],[Pesticide(kg)]]="",_xlfn.XLOOKUP(Table2[[#This Row],[crop&amp;state]],'pivot tables'!$O$3:$O$151,'pivot tables'!$Q$3:$Q$151),Table2[[#This Row],[Pesticide(kg)]])</f>
        <v>191772.24</v>
      </c>
      <c r="R994" s="13">
        <v>1.7390000000000001</v>
      </c>
      <c r="S994" s="13">
        <f>IF(Table2[[#This Row],[Yield]]="",IFERROR(Table2[[#This Row],[Production(Tones)]]/Table2[[#This Row],[Area(hectare)]],""),Table2[[#This Row],[Yield]])</f>
        <v>1.7390000000000001</v>
      </c>
      <c r="T994" s="13">
        <v>25.672999999999998</v>
      </c>
      <c r="U994" s="13">
        <f>IF(Table2[[#This Row],[Avg_Temperature(°C)]]="",IFERROR((Table2[[#This Row],[Max_Temperature(°C)]]+Table2[[#This Row],[Min_Temperature(°C)]])/2,""),Table2[[#This Row],[Avg_Temperature(°C)]])</f>
        <v>25.672999999999998</v>
      </c>
      <c r="V994" s="13">
        <v>36.338000000000001</v>
      </c>
      <c r="W994" s="13">
        <f>IF(Table2[[#This Row],[Max_Temperature(°C)]]="",_xlfn.XLOOKUP(Table2[[#This Row],[State]],'pivot tables'!$T$2:$T$33,'pivot tables'!$V$2:$V$33),Table2[[#This Row],[Max_Temperature(°C)]])</f>
        <v>36.338000000000001</v>
      </c>
      <c r="X994" s="13">
        <v>15.231</v>
      </c>
      <c r="Y994" s="31">
        <f>IF(Table2[[#This Row],[Min_Temperature(°C)]]="",_xlfn.XLOOKUP(Table2[[#This Row],[State]],'pivot tables'!$T$2:$T$33,'pivot tables'!$W$2:$W$33),Table2[[#This Row],[Min_Temperature(°C)]])</f>
        <v>15.231</v>
      </c>
    </row>
    <row r="995" spans="1:25" x14ac:dyDescent="0.3">
      <c r="A995" s="5" t="s">
        <v>13</v>
      </c>
      <c r="B995" s="4">
        <v>2014</v>
      </c>
      <c r="C995" s="5" t="s">
        <v>120</v>
      </c>
      <c r="D995" s="5" t="str">
        <f>PROPER(TRIM(Table2[[#This Row],[Season]]))</f>
        <v>Summer</v>
      </c>
      <c r="E995" s="5" t="str">
        <f>IF(Table2[[#This Row],[Season]]="",_xlfn.XLOOKUP(Table2[[#This Row],[State]],'pivot tables'!$F$3:$F$33,'pivot tables'!$G$3:$G$33),Table2[[#This Row],[Season]])</f>
        <v>Summer</v>
      </c>
      <c r="F995" s="5" t="s">
        <v>243</v>
      </c>
      <c r="G995" s="16">
        <v>82265</v>
      </c>
      <c r="H995" s="16">
        <f>IF(Table2[[#This Row],[Area(hectare)]]="",IFERROR(Table2[[#This Row],[Production(Tones)]]/Table2[[#This Row],[Yield blanks]],""),Table2[[#This Row],[Area(hectare)]])</f>
        <v>82265</v>
      </c>
      <c r="I995" s="16">
        <v>181555</v>
      </c>
      <c r="J995" s="16">
        <f>IF(Table2[[#This Row],[Production(Tones)]]="",Table2[[#This Row],[Area Blanks]]*Table2[[#This Row],[Yield]],Table2[[#This Row],[Production(Tones)]])</f>
        <v>181555</v>
      </c>
      <c r="K995" s="13">
        <v>1061</v>
      </c>
      <c r="L995" s="13">
        <f>IF(Table2[[#This Row],[Annual_Rainfall(mm)]]="",_xlfn.XLOOKUP(Table2[[#This Row],[State]],'pivot tables'!$J$3:$J$32,'pivot tables'!$K$3:$K$32),Table2[[#This Row],[Annual_Rainfall(mm)]])</f>
        <v>1061</v>
      </c>
      <c r="M995" s="13" t="str">
        <f>Table2[[#This Row],[Crop]]&amp;Table2[[#This Row],[State]]</f>
        <v>RiceBihar</v>
      </c>
      <c r="N995" s="13">
        <v>12418724.4</v>
      </c>
      <c r="O995" s="13">
        <f>IF(Table2[[#This Row],[Fertilizer(kg)]]="",_xlfn.XLOOKUP(Table2[[#This Row],[crop&amp;state]],'pivot tables'!$O$3:$O$151,'pivot tables'!$P$3:$P$151),Table2[[#This Row],[Fertilizer(kg)]])</f>
        <v>12418724.4</v>
      </c>
      <c r="P995" s="13">
        <v>27147.45</v>
      </c>
      <c r="Q995" s="13">
        <f>IF(Table2[[#This Row],[Pesticide(kg)]]="",_xlfn.XLOOKUP(Table2[[#This Row],[crop&amp;state]],'pivot tables'!$O$3:$O$151,'pivot tables'!$Q$3:$Q$151),Table2[[#This Row],[Pesticide(kg)]])</f>
        <v>27147.45</v>
      </c>
      <c r="R995" s="13">
        <v>1.972</v>
      </c>
      <c r="S995" s="13">
        <f>IF(Table2[[#This Row],[Yield]]="",IFERROR(Table2[[#This Row],[Production(Tones)]]/Table2[[#This Row],[Area(hectare)]],""),Table2[[#This Row],[Yield]])</f>
        <v>1.972</v>
      </c>
      <c r="T995" s="13">
        <v>25.672999999999998</v>
      </c>
      <c r="U995" s="13">
        <f>IF(Table2[[#This Row],[Avg_Temperature(°C)]]="",IFERROR((Table2[[#This Row],[Max_Temperature(°C)]]+Table2[[#This Row],[Min_Temperature(°C)]])/2,""),Table2[[#This Row],[Avg_Temperature(°C)]])</f>
        <v>25.672999999999998</v>
      </c>
      <c r="V995" s="13">
        <v>36.338000000000001</v>
      </c>
      <c r="W995" s="13">
        <f>IF(Table2[[#This Row],[Max_Temperature(°C)]]="",_xlfn.XLOOKUP(Table2[[#This Row],[State]],'pivot tables'!$T$2:$T$33,'pivot tables'!$V$2:$V$33),Table2[[#This Row],[Max_Temperature(°C)]])</f>
        <v>36.338000000000001</v>
      </c>
      <c r="X995" s="13">
        <v>15.231</v>
      </c>
      <c r="Y995" s="31">
        <f>IF(Table2[[#This Row],[Min_Temperature(°C)]]="",_xlfn.XLOOKUP(Table2[[#This Row],[State]],'pivot tables'!$T$2:$T$33,'pivot tables'!$W$2:$W$33),Table2[[#This Row],[Min_Temperature(°C)]])</f>
        <v>15.231</v>
      </c>
    </row>
    <row r="996" spans="1:25" x14ac:dyDescent="0.3">
      <c r="A996" s="5" t="s">
        <v>13</v>
      </c>
      <c r="B996" s="4">
        <v>2014</v>
      </c>
      <c r="C996" s="5" t="s">
        <v>324</v>
      </c>
      <c r="D996" s="5" t="str">
        <f>PROPER(TRIM(Table2[[#This Row],[Season]]))</f>
        <v>Winter</v>
      </c>
      <c r="E996" s="5" t="str">
        <f>IF(Table2[[#This Row],[Season]]="",_xlfn.XLOOKUP(Table2[[#This Row],[State]],'pivot tables'!$F$3:$F$33,'pivot tables'!$G$3:$G$33),Table2[[#This Row],[Season]])</f>
        <v>Winter</v>
      </c>
      <c r="F996" s="5" t="s">
        <v>243</v>
      </c>
      <c r="G996" s="16"/>
      <c r="H996" s="16">
        <f>IF(Table2[[#This Row],[Area(hectare)]]="",IFERROR(Table2[[#This Row],[Production(Tones)]]/Table2[[#This Row],[Yield blanks]],""),Table2[[#This Row],[Area(hectare)]])</f>
        <v>2685610.6666666665</v>
      </c>
      <c r="I996" s="16">
        <v>7049728</v>
      </c>
      <c r="J996" s="16">
        <f>IF(Table2[[#This Row],[Production(Tones)]]="",Table2[[#This Row],[Area Blanks]]*Table2[[#This Row],[Yield]],Table2[[#This Row],[Production(Tones)]])</f>
        <v>7049728</v>
      </c>
      <c r="K996" s="13">
        <v>1061</v>
      </c>
      <c r="L996" s="13">
        <f>IF(Table2[[#This Row],[Annual_Rainfall(mm)]]="",_xlfn.XLOOKUP(Table2[[#This Row],[State]],'pivot tables'!$J$3:$J$32,'pivot tables'!$K$3:$K$32),Table2[[#This Row],[Annual_Rainfall(mm)]])</f>
        <v>1061</v>
      </c>
      <c r="M996" s="13" t="str">
        <f>Table2[[#This Row],[Crop]]&amp;Table2[[#This Row],[State]]</f>
        <v>RiceBihar</v>
      </c>
      <c r="N996" s="13">
        <v>392493131.80000001</v>
      </c>
      <c r="O996" s="13">
        <f>IF(Table2[[#This Row],[Fertilizer(kg)]]="",_xlfn.XLOOKUP(Table2[[#This Row],[crop&amp;state]],'pivot tables'!$O$3:$O$151,'pivot tables'!$P$3:$P$151),Table2[[#This Row],[Fertilizer(kg)]])</f>
        <v>392493131.80000001</v>
      </c>
      <c r="P996" s="13">
        <v>857993.73</v>
      </c>
      <c r="Q996" s="13">
        <f>IF(Table2[[#This Row],[Pesticide(kg)]]="",_xlfn.XLOOKUP(Table2[[#This Row],[crop&amp;state]],'pivot tables'!$O$3:$O$151,'pivot tables'!$Q$3:$Q$151),Table2[[#This Row],[Pesticide(kg)]])</f>
        <v>857993.73</v>
      </c>
      <c r="R996" s="13">
        <v>2.625</v>
      </c>
      <c r="S996" s="13">
        <f>IF(Table2[[#This Row],[Yield]]="",IFERROR(Table2[[#This Row],[Production(Tones)]]/Table2[[#This Row],[Area(hectare)]],""),Table2[[#This Row],[Yield]])</f>
        <v>2.625</v>
      </c>
      <c r="T996" s="13">
        <v>25.672999999999998</v>
      </c>
      <c r="U996" s="13">
        <f>IF(Table2[[#This Row],[Avg_Temperature(°C)]]="",IFERROR((Table2[[#This Row],[Max_Temperature(°C)]]+Table2[[#This Row],[Min_Temperature(°C)]])/2,""),Table2[[#This Row],[Avg_Temperature(°C)]])</f>
        <v>25.672999999999998</v>
      </c>
      <c r="V996" s="13">
        <v>36.338000000000001</v>
      </c>
      <c r="W996" s="13">
        <f>IF(Table2[[#This Row],[Max_Temperature(°C)]]="",_xlfn.XLOOKUP(Table2[[#This Row],[State]],'pivot tables'!$T$2:$T$33,'pivot tables'!$V$2:$V$33),Table2[[#This Row],[Max_Temperature(°C)]])</f>
        <v>36.338000000000001</v>
      </c>
      <c r="X996" s="13">
        <v>15.231</v>
      </c>
      <c r="Y996" s="31">
        <f>IF(Table2[[#This Row],[Min_Temperature(°C)]]="",_xlfn.XLOOKUP(Table2[[#This Row],[State]],'pivot tables'!$T$2:$T$33,'pivot tables'!$W$2:$W$33),Table2[[#This Row],[Min_Temperature(°C)]])</f>
        <v>15.231</v>
      </c>
    </row>
    <row r="997" spans="1:25" x14ac:dyDescent="0.3">
      <c r="A997" s="5" t="s">
        <v>18</v>
      </c>
      <c r="B997" s="4">
        <v>2014</v>
      </c>
      <c r="C997" s="5" t="s">
        <v>705</v>
      </c>
      <c r="D997" s="5" t="str">
        <f>PROPER(TRIM(Table2[[#This Row],[Season]]))</f>
        <v>Whole Year</v>
      </c>
      <c r="E997" s="5" t="str">
        <f>IF(Table2[[#This Row],[Season]]="",_xlfn.XLOOKUP(Table2[[#This Row],[State]],'pivot tables'!$F$3:$F$33,'pivot tables'!$G$3:$G$33),Table2[[#This Row],[Season]])</f>
        <v>Whole Year</v>
      </c>
      <c r="F997" s="5" t="s">
        <v>243</v>
      </c>
      <c r="G997" s="16">
        <v>254338</v>
      </c>
      <c r="H997" s="16">
        <f>IF(Table2[[#This Row],[Area(hectare)]]="",IFERROR(Table2[[#This Row],[Production(Tones)]]/Table2[[#This Row],[Yield blanks]],""),Table2[[#This Row],[Area(hectare)]])</f>
        <v>254338</v>
      </c>
      <c r="I997" s="16">
        <v>15498951</v>
      </c>
      <c r="J997" s="16">
        <f>IF(Table2[[#This Row],[Production(Tones)]]="",Table2[[#This Row],[Area Blanks]]*Table2[[#This Row],[Yield]],Table2[[#This Row],[Production(Tones)]])</f>
        <v>15498951</v>
      </c>
      <c r="K997" s="13"/>
      <c r="L997" s="13">
        <f>IF(Table2[[#This Row],[Annual_Rainfall(mm)]]="",_xlfn.XLOOKUP(Table2[[#This Row],[State]],'pivot tables'!$J$3:$J$32,'pivot tables'!$K$3:$K$32),Table2[[#This Row],[Annual_Rainfall(mm)]])</f>
        <v>1033.7506666666663</v>
      </c>
      <c r="M997" s="13" t="str">
        <f>Table2[[#This Row],[Crop]]&amp;Table2[[#This Row],[State]]</f>
        <v>SugarcaneBihar</v>
      </c>
      <c r="N997" s="13">
        <v>38394864.479999997</v>
      </c>
      <c r="O997" s="13">
        <f>IF(Table2[[#This Row],[Fertilizer(kg)]]="",_xlfn.XLOOKUP(Table2[[#This Row],[crop&amp;state]],'pivot tables'!$O$3:$O$151,'pivot tables'!$P$3:$P$151),Table2[[#This Row],[Fertilizer(kg)]])</f>
        <v>38394864.479999997</v>
      </c>
      <c r="P997" s="13">
        <v>83931.54</v>
      </c>
      <c r="Q997" s="13">
        <f>IF(Table2[[#This Row],[Pesticide(kg)]]="",_xlfn.XLOOKUP(Table2[[#This Row],[crop&amp;state]],'pivot tables'!$O$3:$O$151,'pivot tables'!$Q$3:$Q$151),Table2[[#This Row],[Pesticide(kg)]])</f>
        <v>83931.54</v>
      </c>
      <c r="R997" s="13">
        <v>64.804000000000002</v>
      </c>
      <c r="S997" s="13">
        <f>IF(Table2[[#This Row],[Yield]]="",IFERROR(Table2[[#This Row],[Production(Tones)]]/Table2[[#This Row],[Area(hectare)]],""),Table2[[#This Row],[Yield]])</f>
        <v>64.804000000000002</v>
      </c>
      <c r="T997" s="13">
        <v>25.672999999999998</v>
      </c>
      <c r="U997" s="13">
        <f>IF(Table2[[#This Row],[Avg_Temperature(°C)]]="",IFERROR((Table2[[#This Row],[Max_Temperature(°C)]]+Table2[[#This Row],[Min_Temperature(°C)]])/2,""),Table2[[#This Row],[Avg_Temperature(°C)]])</f>
        <v>25.672999999999998</v>
      </c>
      <c r="V997" s="13">
        <v>36.338000000000001</v>
      </c>
      <c r="W997" s="13">
        <f>IF(Table2[[#This Row],[Max_Temperature(°C)]]="",_xlfn.XLOOKUP(Table2[[#This Row],[State]],'pivot tables'!$T$2:$T$33,'pivot tables'!$V$2:$V$33),Table2[[#This Row],[Max_Temperature(°C)]])</f>
        <v>36.338000000000001</v>
      </c>
      <c r="X997" s="13">
        <v>15.231</v>
      </c>
      <c r="Y997" s="31">
        <f>IF(Table2[[#This Row],[Min_Temperature(°C)]]="",_xlfn.XLOOKUP(Table2[[#This Row],[State]],'pivot tables'!$T$2:$T$33,'pivot tables'!$W$2:$W$33),Table2[[#This Row],[Min_Temperature(°C)]])</f>
        <v>15.231</v>
      </c>
    </row>
    <row r="998" spans="1:25" x14ac:dyDescent="0.3">
      <c r="A998" s="5" t="s">
        <v>31</v>
      </c>
      <c r="B998" s="4">
        <v>2014</v>
      </c>
      <c r="C998" s="5" t="s">
        <v>27</v>
      </c>
      <c r="D998" s="5" t="str">
        <f>PROPER(TRIM(Table2[[#This Row],[Season]]))</f>
        <v>Rabi</v>
      </c>
      <c r="E998" s="5" t="str">
        <f>IF(Table2[[#This Row],[Season]]="",_xlfn.XLOOKUP(Table2[[#This Row],[State]],'pivot tables'!$F$3:$F$33,'pivot tables'!$G$3:$G$33),Table2[[#This Row],[Season]])</f>
        <v>Rabi</v>
      </c>
      <c r="F998" s="5" t="s">
        <v>243</v>
      </c>
      <c r="G998" s="16">
        <v>11645</v>
      </c>
      <c r="H998" s="16">
        <f>IF(Table2[[#This Row],[Area(hectare)]]="",IFERROR(Table2[[#This Row],[Production(Tones)]]/Table2[[#This Row],[Yield blanks]],""),Table2[[#This Row],[Area(hectare)]])</f>
        <v>11645</v>
      </c>
      <c r="I998" s="16">
        <v>16642</v>
      </c>
      <c r="J998" s="16">
        <f>IF(Table2[[#This Row],[Production(Tones)]]="",Table2[[#This Row],[Area Blanks]]*Table2[[#This Row],[Yield]],Table2[[#This Row],[Production(Tones)]])</f>
        <v>16642</v>
      </c>
      <c r="K998" s="13">
        <v>1061</v>
      </c>
      <c r="L998" s="13">
        <f>IF(Table2[[#This Row],[Annual_Rainfall(mm)]]="",_xlfn.XLOOKUP(Table2[[#This Row],[State]],'pivot tables'!$J$3:$J$32,'pivot tables'!$K$3:$K$32),Table2[[#This Row],[Annual_Rainfall(mm)]])</f>
        <v>1061</v>
      </c>
      <c r="M998" s="13" t="str">
        <f>Table2[[#This Row],[Crop]]&amp;Table2[[#This Row],[State]]</f>
        <v>SunflowerBihar</v>
      </c>
      <c r="N998" s="13">
        <v>1757929.2</v>
      </c>
      <c r="O998" s="13">
        <f>IF(Table2[[#This Row],[Fertilizer(kg)]]="",_xlfn.XLOOKUP(Table2[[#This Row],[crop&amp;state]],'pivot tables'!$O$3:$O$151,'pivot tables'!$P$3:$P$151),Table2[[#This Row],[Fertilizer(kg)]])</f>
        <v>1757929.2</v>
      </c>
      <c r="P998" s="13">
        <v>3842.85</v>
      </c>
      <c r="Q998" s="13">
        <f>IF(Table2[[#This Row],[Pesticide(kg)]]="",_xlfn.XLOOKUP(Table2[[#This Row],[crop&amp;state]],'pivot tables'!$O$3:$O$151,'pivot tables'!$Q$3:$Q$151),Table2[[#This Row],[Pesticide(kg)]])</f>
        <v>3842.85</v>
      </c>
      <c r="R998" s="13">
        <v>1.4019999999999999</v>
      </c>
      <c r="S998" s="13">
        <f>IF(Table2[[#This Row],[Yield]]="",IFERROR(Table2[[#This Row],[Production(Tones)]]/Table2[[#This Row],[Area(hectare)]],""),Table2[[#This Row],[Yield]])</f>
        <v>1.4019999999999999</v>
      </c>
      <c r="T998" s="13">
        <v>25.672999999999998</v>
      </c>
      <c r="U998" s="13">
        <f>IF(Table2[[#This Row],[Avg_Temperature(°C)]]="",IFERROR((Table2[[#This Row],[Max_Temperature(°C)]]+Table2[[#This Row],[Min_Temperature(°C)]])/2,""),Table2[[#This Row],[Avg_Temperature(°C)]])</f>
        <v>25.672999999999998</v>
      </c>
      <c r="V998" s="13">
        <v>36.338000000000001</v>
      </c>
      <c r="W998" s="13">
        <f>IF(Table2[[#This Row],[Max_Temperature(°C)]]="",_xlfn.XLOOKUP(Table2[[#This Row],[State]],'pivot tables'!$T$2:$T$33,'pivot tables'!$V$2:$V$33),Table2[[#This Row],[Max_Temperature(°C)]])</f>
        <v>36.338000000000001</v>
      </c>
      <c r="X998" s="13">
        <v>15.231</v>
      </c>
      <c r="Y998" s="31">
        <f>IF(Table2[[#This Row],[Min_Temperature(°C)]]="",_xlfn.XLOOKUP(Table2[[#This Row],[State]],'pivot tables'!$T$2:$T$33,'pivot tables'!$W$2:$W$33),Table2[[#This Row],[Min_Temperature(°C)]])</f>
        <v>15.231</v>
      </c>
    </row>
    <row r="999" spans="1:25" x14ac:dyDescent="0.3">
      <c r="A999" s="5" t="s">
        <v>32</v>
      </c>
      <c r="B999" s="4">
        <v>2014</v>
      </c>
      <c r="C999" s="5" t="s">
        <v>49</v>
      </c>
      <c r="D999" s="5" t="str">
        <f>PROPER(TRIM(Table2[[#This Row],[Season]]))</f>
        <v>Kharif</v>
      </c>
      <c r="E999" s="5" t="str">
        <f>IF(Table2[[#This Row],[Season]]="",_xlfn.XLOOKUP(Table2[[#This Row],[State]],'pivot tables'!$F$3:$F$33,'pivot tables'!$G$3:$G$33),Table2[[#This Row],[Season]])</f>
        <v>Kharif</v>
      </c>
      <c r="F999" s="5" t="s">
        <v>243</v>
      </c>
      <c r="G999" s="16">
        <v>15725</v>
      </c>
      <c r="H999" s="16">
        <f>IF(Table2[[#This Row],[Area(hectare)]]="",IFERROR(Table2[[#This Row],[Production(Tones)]]/Table2[[#This Row],[Yield blanks]],""),Table2[[#This Row],[Area(hectare)]])</f>
        <v>15725</v>
      </c>
      <c r="I999" s="16">
        <v>14355</v>
      </c>
      <c r="J999" s="16">
        <f>IF(Table2[[#This Row],[Production(Tones)]]="",Table2[[#This Row],[Area Blanks]]*Table2[[#This Row],[Yield]],Table2[[#This Row],[Production(Tones)]])</f>
        <v>14355</v>
      </c>
      <c r="K999" s="13">
        <v>1061</v>
      </c>
      <c r="L999" s="13">
        <f>IF(Table2[[#This Row],[Annual_Rainfall(mm)]]="",_xlfn.XLOOKUP(Table2[[#This Row],[State]],'pivot tables'!$J$3:$J$32,'pivot tables'!$K$3:$K$32),Table2[[#This Row],[Annual_Rainfall(mm)]])</f>
        <v>1061</v>
      </c>
      <c r="M999" s="13" t="str">
        <f>Table2[[#This Row],[Crop]]&amp;Table2[[#This Row],[State]]</f>
        <v>UradBihar</v>
      </c>
      <c r="N999" s="13">
        <v>2373846</v>
      </c>
      <c r="O999" s="13">
        <f>IF(Table2[[#This Row],[Fertilizer(kg)]]="",_xlfn.XLOOKUP(Table2[[#This Row],[crop&amp;state]],'pivot tables'!$O$3:$O$151,'pivot tables'!$P$3:$P$151),Table2[[#This Row],[Fertilizer(kg)]])</f>
        <v>2373846</v>
      </c>
      <c r="P999" s="13"/>
      <c r="Q999" s="13">
        <f>IF(Table2[[#This Row],[Pesticide(kg)]]="",_xlfn.XLOOKUP(Table2[[#This Row],[crop&amp;state]],'pivot tables'!$O$3:$O$151,'pivot tables'!$Q$3:$Q$151),Table2[[#This Row],[Pesticide(kg)]])</f>
        <v>3806.2911111111107</v>
      </c>
      <c r="R999" s="13">
        <v>0.91700000000000004</v>
      </c>
      <c r="S999" s="13">
        <f>IF(Table2[[#This Row],[Yield]]="",IFERROR(Table2[[#This Row],[Production(Tones)]]/Table2[[#This Row],[Area(hectare)]],""),Table2[[#This Row],[Yield]])</f>
        <v>0.91700000000000004</v>
      </c>
      <c r="T999" s="13">
        <v>25.672999999999998</v>
      </c>
      <c r="U999" s="13">
        <f>IF(Table2[[#This Row],[Avg_Temperature(°C)]]="",IFERROR((Table2[[#This Row],[Max_Temperature(°C)]]+Table2[[#This Row],[Min_Temperature(°C)]])/2,""),Table2[[#This Row],[Avg_Temperature(°C)]])</f>
        <v>25.672999999999998</v>
      </c>
      <c r="V999" s="13">
        <v>36.338000000000001</v>
      </c>
      <c r="W999" s="13">
        <f>IF(Table2[[#This Row],[Max_Temperature(°C)]]="",_xlfn.XLOOKUP(Table2[[#This Row],[State]],'pivot tables'!$T$2:$T$33,'pivot tables'!$V$2:$V$33),Table2[[#This Row],[Max_Temperature(°C)]])</f>
        <v>36.338000000000001</v>
      </c>
      <c r="X999" s="13">
        <v>15.231</v>
      </c>
      <c r="Y999" s="31">
        <f>IF(Table2[[#This Row],[Min_Temperature(°C)]]="",_xlfn.XLOOKUP(Table2[[#This Row],[State]],'pivot tables'!$T$2:$T$33,'pivot tables'!$W$2:$W$33),Table2[[#This Row],[Min_Temperature(°C)]])</f>
        <v>15.231</v>
      </c>
    </row>
    <row r="1000" spans="1:25" x14ac:dyDescent="0.3">
      <c r="A1000" s="5" t="s">
        <v>20</v>
      </c>
      <c r="B1000" s="4">
        <v>2014</v>
      </c>
      <c r="C1000" s="5" t="s">
        <v>27</v>
      </c>
      <c r="D1000" s="5" t="str">
        <f>PROPER(TRIM(Table2[[#This Row],[Season]]))</f>
        <v>Rabi</v>
      </c>
      <c r="E1000" s="5" t="str">
        <f>IF(Table2[[#This Row],[Season]]="",_xlfn.XLOOKUP(Table2[[#This Row],[State]],'pivot tables'!$F$3:$F$33,'pivot tables'!$G$3:$G$33),Table2[[#This Row],[Season]])</f>
        <v>Rabi</v>
      </c>
      <c r="F1000" s="5" t="s">
        <v>243</v>
      </c>
      <c r="G1000" s="16">
        <v>2154423</v>
      </c>
      <c r="H1000" s="16">
        <f>IF(Table2[[#This Row],[Area(hectare)]]="",IFERROR(Table2[[#This Row],[Production(Tones)]]/Table2[[#This Row],[Yield blanks]],""),Table2[[#This Row],[Area(hectare)]])</f>
        <v>2154423</v>
      </c>
      <c r="I1000" s="16">
        <v>3570211</v>
      </c>
      <c r="J1000" s="16">
        <f>IF(Table2[[#This Row],[Production(Tones)]]="",Table2[[#This Row],[Area Blanks]]*Table2[[#This Row],[Yield]],Table2[[#This Row],[Production(Tones)]])</f>
        <v>3570211</v>
      </c>
      <c r="K1000" s="13">
        <v>1061</v>
      </c>
      <c r="L1000" s="13">
        <f>IF(Table2[[#This Row],[Annual_Rainfall(mm)]]="",_xlfn.XLOOKUP(Table2[[#This Row],[State]],'pivot tables'!$J$3:$J$32,'pivot tables'!$K$3:$K$32),Table2[[#This Row],[Annual_Rainfall(mm)]])</f>
        <v>1061</v>
      </c>
      <c r="M1000" s="13" t="str">
        <f>Table2[[#This Row],[Crop]]&amp;Table2[[#This Row],[State]]</f>
        <v>WheatBihar</v>
      </c>
      <c r="N1000" s="13">
        <v>325231696.10000002</v>
      </c>
      <c r="O1000" s="13">
        <f>IF(Table2[[#This Row],[Fertilizer(kg)]]="",_xlfn.XLOOKUP(Table2[[#This Row],[crop&amp;state]],'pivot tables'!$O$3:$O$151,'pivot tables'!$P$3:$P$151),Table2[[#This Row],[Fertilizer(kg)]])</f>
        <v>325231696.10000002</v>
      </c>
      <c r="P1000" s="13">
        <v>710959.59</v>
      </c>
      <c r="Q1000" s="13">
        <f>IF(Table2[[#This Row],[Pesticide(kg)]]="",_xlfn.XLOOKUP(Table2[[#This Row],[crop&amp;state]],'pivot tables'!$O$3:$O$151,'pivot tables'!$Q$3:$Q$151),Table2[[#This Row],[Pesticide(kg)]])</f>
        <v>710959.59</v>
      </c>
      <c r="R1000" s="13">
        <v>1.6759999999999999</v>
      </c>
      <c r="S1000" s="13">
        <f>IF(Table2[[#This Row],[Yield]]="",IFERROR(Table2[[#This Row],[Production(Tones)]]/Table2[[#This Row],[Area(hectare)]],""),Table2[[#This Row],[Yield]])</f>
        <v>1.6759999999999999</v>
      </c>
      <c r="T1000" s="13">
        <v>25.672999999999998</v>
      </c>
      <c r="U1000" s="13">
        <f>IF(Table2[[#This Row],[Avg_Temperature(°C)]]="",IFERROR((Table2[[#This Row],[Max_Temperature(°C)]]+Table2[[#This Row],[Min_Temperature(°C)]])/2,""),Table2[[#This Row],[Avg_Temperature(°C)]])</f>
        <v>25.672999999999998</v>
      </c>
      <c r="V1000" s="13">
        <v>36.338000000000001</v>
      </c>
      <c r="W1000" s="13">
        <f>IF(Table2[[#This Row],[Max_Temperature(°C)]]="",_xlfn.XLOOKUP(Table2[[#This Row],[State]],'pivot tables'!$T$2:$T$33,'pivot tables'!$V$2:$V$33),Table2[[#This Row],[Max_Temperature(°C)]])</f>
        <v>36.338000000000001</v>
      </c>
      <c r="X1000" s="13">
        <v>15.231</v>
      </c>
      <c r="Y1000" s="31">
        <f>IF(Table2[[#This Row],[Min_Temperature(°C)]]="",_xlfn.XLOOKUP(Table2[[#This Row],[State]],'pivot tables'!$T$2:$T$33,'pivot tables'!$W$2:$W$33),Table2[[#This Row],[Min_Temperature(°C)]])</f>
        <v>15.231</v>
      </c>
    </row>
    <row r="1001" spans="1:25" x14ac:dyDescent="0.3">
      <c r="A1001" s="5" t="s">
        <v>22</v>
      </c>
      <c r="B1001" s="4">
        <v>2014</v>
      </c>
      <c r="C1001" s="5" t="s">
        <v>49</v>
      </c>
      <c r="D1001" s="5" t="str">
        <f>PROPER(TRIM(Table2[[#This Row],[Season]]))</f>
        <v>Kharif</v>
      </c>
      <c r="E1001" s="5" t="str">
        <f>IF(Table2[[#This Row],[Season]]="",_xlfn.XLOOKUP(Table2[[#This Row],[State]],'pivot tables'!$F$3:$F$33,'pivot tables'!$G$3:$G$33),Table2[[#This Row],[Season]])</f>
        <v>Kharif</v>
      </c>
      <c r="F1001" s="5" t="s">
        <v>282</v>
      </c>
      <c r="G1001" s="16">
        <v>7640</v>
      </c>
      <c r="H1001" s="16">
        <f>IF(Table2[[#This Row],[Area(hectare)]]="",IFERROR(Table2[[#This Row],[Production(Tones)]]/Table2[[#This Row],[Yield blanks]],""),Table2[[#This Row],[Area(hectare)]])</f>
        <v>7640</v>
      </c>
      <c r="I1001" s="16">
        <v>1987</v>
      </c>
      <c r="J1001" s="16">
        <f>IF(Table2[[#This Row],[Production(Tones)]]="",Table2[[#This Row],[Area Blanks]]*Table2[[#This Row],[Yield]],Table2[[#This Row],[Production(Tones)]])</f>
        <v>1987</v>
      </c>
      <c r="K1001" s="13">
        <v>1274.7</v>
      </c>
      <c r="L1001" s="13">
        <f>IF(Table2[[#This Row],[Annual_Rainfall(mm)]]="",_xlfn.XLOOKUP(Table2[[#This Row],[State]],'pivot tables'!$J$3:$J$32,'pivot tables'!$K$3:$K$32),Table2[[#This Row],[Annual_Rainfall(mm)]])</f>
        <v>1274.7</v>
      </c>
      <c r="M1001" s="13" t="str">
        <f>Table2[[#This Row],[Crop]]&amp;Table2[[#This Row],[State]]</f>
        <v>RagiChhattisgarh</v>
      </c>
      <c r="N1001" s="13">
        <v>1153334.3999999999</v>
      </c>
      <c r="O1001" s="13">
        <f>IF(Table2[[#This Row],[Fertilizer(kg)]]="",_xlfn.XLOOKUP(Table2[[#This Row],[crop&amp;state]],'pivot tables'!$O$3:$O$151,'pivot tables'!$P$3:$P$151),Table2[[#This Row],[Fertilizer(kg)]])</f>
        <v>1153334.3999999999</v>
      </c>
      <c r="P1001" s="13">
        <v>2521.1999999999998</v>
      </c>
      <c r="Q1001" s="13">
        <f>IF(Table2[[#This Row],[Pesticide(kg)]]="",_xlfn.XLOOKUP(Table2[[#This Row],[crop&amp;state]],'pivot tables'!$O$3:$O$151,'pivot tables'!$Q$3:$Q$151),Table2[[#This Row],[Pesticide(kg)]])</f>
        <v>2521.1999999999998</v>
      </c>
      <c r="R1001" s="13">
        <v>0.23499999999999999</v>
      </c>
      <c r="S1001" s="13">
        <f>IF(Table2[[#This Row],[Yield]]="",IFERROR(Table2[[#This Row],[Production(Tones)]]/Table2[[#This Row],[Area(hectare)]],""),Table2[[#This Row],[Yield]])</f>
        <v>0.23499999999999999</v>
      </c>
      <c r="T1001" s="13">
        <v>25.855</v>
      </c>
      <c r="U1001" s="13">
        <f>IF(Table2[[#This Row],[Avg_Temperature(°C)]]="",IFERROR((Table2[[#This Row],[Max_Temperature(°C)]]+Table2[[#This Row],[Min_Temperature(°C)]])/2,""),Table2[[#This Row],[Avg_Temperature(°C)]])</f>
        <v>25.855</v>
      </c>
      <c r="V1001" s="13">
        <v>36.970999999999997</v>
      </c>
      <c r="W1001" s="13">
        <f>IF(Table2[[#This Row],[Max_Temperature(°C)]]="",_xlfn.XLOOKUP(Table2[[#This Row],[State]],'pivot tables'!$T$2:$T$33,'pivot tables'!$V$2:$V$33),Table2[[#This Row],[Max_Temperature(°C)]])</f>
        <v>36.970999999999997</v>
      </c>
      <c r="X1001" s="13"/>
      <c r="Y1001" s="31">
        <f>IF(Table2[[#This Row],[Min_Temperature(°C)]]="",_xlfn.XLOOKUP(Table2[[#This Row],[State]],'pivot tables'!$T$2:$T$33,'pivot tables'!$W$2:$W$33),Table2[[#This Row],[Min_Temperature(°C)]])</f>
        <v>15.550157142857142</v>
      </c>
    </row>
    <row r="1002" spans="1:25" x14ac:dyDescent="0.3">
      <c r="A1002" s="5" t="s">
        <v>13</v>
      </c>
      <c r="B1002" s="4">
        <v>2014</v>
      </c>
      <c r="C1002" s="5" t="s">
        <v>49</v>
      </c>
      <c r="D1002" s="5" t="str">
        <f>PROPER(TRIM(Table2[[#This Row],[Season]]))</f>
        <v>Kharif</v>
      </c>
      <c r="E1002" s="5" t="str">
        <f>IF(Table2[[#This Row],[Season]]="",_xlfn.XLOOKUP(Table2[[#This Row],[State]],'pivot tables'!$F$3:$F$33,'pivot tables'!$G$3:$G$33),Table2[[#This Row],[Season]])</f>
        <v>Kharif</v>
      </c>
      <c r="F1002" s="5" t="s">
        <v>282</v>
      </c>
      <c r="G1002" s="16">
        <v>4035700</v>
      </c>
      <c r="H1002" s="16">
        <f>IF(Table2[[#This Row],[Area(hectare)]]="",IFERROR(Table2[[#This Row],[Production(Tones)]]/Table2[[#This Row],[Yield blanks]],""),Table2[[#This Row],[Area(hectare)]])</f>
        <v>4035700</v>
      </c>
      <c r="I1002" s="16">
        <v>7977746</v>
      </c>
      <c r="J1002" s="16">
        <f>IF(Table2[[#This Row],[Production(Tones)]]="",Table2[[#This Row],[Area Blanks]]*Table2[[#This Row],[Yield]],Table2[[#This Row],[Production(Tones)]])</f>
        <v>7977746</v>
      </c>
      <c r="K1002" s="13">
        <v>1274.7</v>
      </c>
      <c r="L1002" s="13">
        <f>IF(Table2[[#This Row],[Annual_Rainfall(mm)]]="",_xlfn.XLOOKUP(Table2[[#This Row],[State]],'pivot tables'!$J$3:$J$32,'pivot tables'!$K$3:$K$32),Table2[[#This Row],[Annual_Rainfall(mm)]])</f>
        <v>1274.7</v>
      </c>
      <c r="M1002" s="13" t="str">
        <f>Table2[[#This Row],[Crop]]&amp;Table2[[#This Row],[State]]</f>
        <v>RiceChhattisgarh</v>
      </c>
      <c r="N1002" s="13">
        <v>609229272</v>
      </c>
      <c r="O1002" s="13">
        <f>IF(Table2[[#This Row],[Fertilizer(kg)]]="",_xlfn.XLOOKUP(Table2[[#This Row],[crop&amp;state]],'pivot tables'!$O$3:$O$151,'pivot tables'!$P$3:$P$151),Table2[[#This Row],[Fertilizer(kg)]])</f>
        <v>609229272</v>
      </c>
      <c r="P1002" s="13">
        <v>1331781</v>
      </c>
      <c r="Q1002" s="13">
        <f>IF(Table2[[#This Row],[Pesticide(kg)]]="",_xlfn.XLOOKUP(Table2[[#This Row],[crop&amp;state]],'pivot tables'!$O$3:$O$151,'pivot tables'!$Q$3:$Q$151),Table2[[#This Row],[Pesticide(kg)]])</f>
        <v>1331781</v>
      </c>
      <c r="R1002" s="13"/>
      <c r="S1002" s="13">
        <f>IF(Table2[[#This Row],[Yield]]="",IFERROR(Table2[[#This Row],[Production(Tones)]]/Table2[[#This Row],[Area(hectare)]],""),Table2[[#This Row],[Yield]])</f>
        <v>1.9767936169685556</v>
      </c>
      <c r="T1002" s="13">
        <v>25.855</v>
      </c>
      <c r="U1002" s="13">
        <f>IF(Table2[[#This Row],[Avg_Temperature(°C)]]="",IFERROR((Table2[[#This Row],[Max_Temperature(°C)]]+Table2[[#This Row],[Min_Temperature(°C)]])/2,""),Table2[[#This Row],[Avg_Temperature(°C)]])</f>
        <v>25.855</v>
      </c>
      <c r="V1002" s="13">
        <v>36.970999999999997</v>
      </c>
      <c r="W1002" s="13">
        <f>IF(Table2[[#This Row],[Max_Temperature(°C)]]="",_xlfn.XLOOKUP(Table2[[#This Row],[State]],'pivot tables'!$T$2:$T$33,'pivot tables'!$V$2:$V$33),Table2[[#This Row],[Max_Temperature(°C)]])</f>
        <v>36.970999999999997</v>
      </c>
      <c r="X1002" s="13">
        <v>15.177</v>
      </c>
      <c r="Y1002" s="31">
        <f>IF(Table2[[#This Row],[Min_Temperature(°C)]]="",_xlfn.XLOOKUP(Table2[[#This Row],[State]],'pivot tables'!$T$2:$T$33,'pivot tables'!$W$2:$W$33),Table2[[#This Row],[Min_Temperature(°C)]])</f>
        <v>15.177</v>
      </c>
    </row>
    <row r="1003" spans="1:25" x14ac:dyDescent="0.3">
      <c r="A1003" s="5" t="s">
        <v>18</v>
      </c>
      <c r="B1003" s="4">
        <v>2014</v>
      </c>
      <c r="C1003" s="5" t="s">
        <v>705</v>
      </c>
      <c r="D1003" s="5" t="str">
        <f>PROPER(TRIM(Table2[[#This Row],[Season]]))</f>
        <v>Whole Year</v>
      </c>
      <c r="E1003" s="5" t="str">
        <f>IF(Table2[[#This Row],[Season]]="",_xlfn.XLOOKUP(Table2[[#This Row],[State]],'pivot tables'!$F$3:$F$33,'pivot tables'!$G$3:$G$33),Table2[[#This Row],[Season]])</f>
        <v>Whole Year</v>
      </c>
      <c r="F1003" s="5" t="s">
        <v>282</v>
      </c>
      <c r="G1003" s="16">
        <v>12453</v>
      </c>
      <c r="H1003" s="16">
        <f>IF(Table2[[#This Row],[Area(hectare)]]="",IFERROR(Table2[[#This Row],[Production(Tones)]]/Table2[[#This Row],[Yield blanks]],""),Table2[[#This Row],[Area(hectare)]])</f>
        <v>12453</v>
      </c>
      <c r="I1003" s="16">
        <v>76149</v>
      </c>
      <c r="J1003" s="16">
        <f>IF(Table2[[#This Row],[Production(Tones)]]="",Table2[[#This Row],[Area Blanks]]*Table2[[#This Row],[Yield]],Table2[[#This Row],[Production(Tones)]])</f>
        <v>76149</v>
      </c>
      <c r="K1003" s="13">
        <v>1274.7</v>
      </c>
      <c r="L1003" s="13">
        <f>IF(Table2[[#This Row],[Annual_Rainfall(mm)]]="",_xlfn.XLOOKUP(Table2[[#This Row],[State]],'pivot tables'!$J$3:$J$32,'pivot tables'!$K$3:$K$32),Table2[[#This Row],[Annual_Rainfall(mm)]])</f>
        <v>1274.7</v>
      </c>
      <c r="M1003" s="13" t="str">
        <f>Table2[[#This Row],[Crop]]&amp;Table2[[#This Row],[State]]</f>
        <v>SugarcaneChhattisgarh</v>
      </c>
      <c r="N1003" s="13">
        <v>1879904.88</v>
      </c>
      <c r="O1003" s="13">
        <f>IF(Table2[[#This Row],[Fertilizer(kg)]]="",_xlfn.XLOOKUP(Table2[[#This Row],[crop&amp;state]],'pivot tables'!$O$3:$O$151,'pivot tables'!$P$3:$P$151),Table2[[#This Row],[Fertilizer(kg)]])</f>
        <v>1879904.88</v>
      </c>
      <c r="P1003" s="13">
        <v>4109.49</v>
      </c>
      <c r="Q1003" s="13">
        <f>IF(Table2[[#This Row],[Pesticide(kg)]]="",_xlfn.XLOOKUP(Table2[[#This Row],[crop&amp;state]],'pivot tables'!$O$3:$O$151,'pivot tables'!$Q$3:$Q$151),Table2[[#This Row],[Pesticide(kg)]])</f>
        <v>4109.49</v>
      </c>
      <c r="R1003" s="13">
        <v>6.0410000000000004</v>
      </c>
      <c r="S1003" s="13">
        <f>IF(Table2[[#This Row],[Yield]]="",IFERROR(Table2[[#This Row],[Production(Tones)]]/Table2[[#This Row],[Area(hectare)]],""),Table2[[#This Row],[Yield]])</f>
        <v>6.0410000000000004</v>
      </c>
      <c r="T1003" s="13">
        <v>25.855</v>
      </c>
      <c r="U1003" s="13">
        <f>IF(Table2[[#This Row],[Avg_Temperature(°C)]]="",IFERROR((Table2[[#This Row],[Max_Temperature(°C)]]+Table2[[#This Row],[Min_Temperature(°C)]])/2,""),Table2[[#This Row],[Avg_Temperature(°C)]])</f>
        <v>25.855</v>
      </c>
      <c r="V1003" s="13">
        <v>36.970999999999997</v>
      </c>
      <c r="W1003" s="13">
        <f>IF(Table2[[#This Row],[Max_Temperature(°C)]]="",_xlfn.XLOOKUP(Table2[[#This Row],[State]],'pivot tables'!$T$2:$T$33,'pivot tables'!$V$2:$V$33),Table2[[#This Row],[Max_Temperature(°C)]])</f>
        <v>36.970999999999997</v>
      </c>
      <c r="X1003" s="13">
        <v>15.177</v>
      </c>
      <c r="Y1003" s="31">
        <f>IF(Table2[[#This Row],[Min_Temperature(°C)]]="",_xlfn.XLOOKUP(Table2[[#This Row],[State]],'pivot tables'!$T$2:$T$33,'pivot tables'!$W$2:$W$33),Table2[[#This Row],[Min_Temperature(°C)]])</f>
        <v>15.177</v>
      </c>
    </row>
    <row r="1004" spans="1:25" x14ac:dyDescent="0.3">
      <c r="A1004" s="5" t="s">
        <v>31</v>
      </c>
      <c r="B1004" s="4">
        <v>2014</v>
      </c>
      <c r="C1004" s="5" t="s">
        <v>49</v>
      </c>
      <c r="D1004" s="5" t="str">
        <f>PROPER(TRIM(Table2[[#This Row],[Season]]))</f>
        <v>Kharif</v>
      </c>
      <c r="E1004" s="5" t="str">
        <f>IF(Table2[[#This Row],[Season]]="",_xlfn.XLOOKUP(Table2[[#This Row],[State]],'pivot tables'!$F$3:$F$33,'pivot tables'!$G$3:$G$33),Table2[[#This Row],[Season]])</f>
        <v>Kharif</v>
      </c>
      <c r="F1004" s="5" t="s">
        <v>282</v>
      </c>
      <c r="G1004" s="16">
        <v>2883</v>
      </c>
      <c r="H1004" s="16">
        <f>IF(Table2[[#This Row],[Area(hectare)]]="",IFERROR(Table2[[#This Row],[Production(Tones)]]/Table2[[#This Row],[Yield blanks]],""),Table2[[#This Row],[Area(hectare)]])</f>
        <v>2883</v>
      </c>
      <c r="I1004" s="16">
        <v>1001</v>
      </c>
      <c r="J1004" s="16">
        <f>IF(Table2[[#This Row],[Production(Tones)]]="",Table2[[#This Row],[Area Blanks]]*Table2[[#This Row],[Yield]],Table2[[#This Row],[Production(Tones)]])</f>
        <v>1001</v>
      </c>
      <c r="K1004" s="13">
        <v>1274.7</v>
      </c>
      <c r="L1004" s="13">
        <f>IF(Table2[[#This Row],[Annual_Rainfall(mm)]]="",_xlfn.XLOOKUP(Table2[[#This Row],[State]],'pivot tables'!$J$3:$J$32,'pivot tables'!$K$3:$K$32),Table2[[#This Row],[Annual_Rainfall(mm)]])</f>
        <v>1274.7</v>
      </c>
      <c r="M1004" s="13" t="str">
        <f>Table2[[#This Row],[Crop]]&amp;Table2[[#This Row],[State]]</f>
        <v>SunflowerChhattisgarh</v>
      </c>
      <c r="N1004" s="13"/>
      <c r="O1004" s="13">
        <f>IF(Table2[[#This Row],[Fertilizer(kg)]]="",_xlfn.XLOOKUP(Table2[[#This Row],[crop&amp;state]],'pivot tables'!$O$3:$O$151,'pivot tables'!$P$3:$P$151),Table2[[#This Row],[Fertilizer(kg)]])</f>
        <v>336360.83199999999</v>
      </c>
      <c r="P1004" s="13"/>
      <c r="Q1004" s="13">
        <f>IF(Table2[[#This Row],[Pesticide(kg)]]="",_xlfn.XLOOKUP(Table2[[#This Row],[crop&amp;state]],'pivot tables'!$O$3:$O$151,'pivot tables'!$Q$3:$Q$151),Table2[[#This Row],[Pesticide(kg)]])</f>
        <v>655.88299999999992</v>
      </c>
      <c r="R1004" s="13">
        <v>0.371</v>
      </c>
      <c r="S1004" s="13">
        <f>IF(Table2[[#This Row],[Yield]]="",IFERROR(Table2[[#This Row],[Production(Tones)]]/Table2[[#This Row],[Area(hectare)]],""),Table2[[#This Row],[Yield]])</f>
        <v>0.371</v>
      </c>
      <c r="T1004" s="13">
        <v>25.855</v>
      </c>
      <c r="U1004" s="13">
        <f>IF(Table2[[#This Row],[Avg_Temperature(°C)]]="",IFERROR((Table2[[#This Row],[Max_Temperature(°C)]]+Table2[[#This Row],[Min_Temperature(°C)]])/2,""),Table2[[#This Row],[Avg_Temperature(°C)]])</f>
        <v>25.855</v>
      </c>
      <c r="V1004" s="13" t="s">
        <v>489</v>
      </c>
      <c r="W1004" s="13" t="str">
        <f>IF(Table2[[#This Row],[Max_Temperature(°C)]]="",_xlfn.XLOOKUP(Table2[[#This Row],[State]],'pivot tables'!$T$2:$T$33,'pivot tables'!$V$2:$V$33),Table2[[#This Row],[Max_Temperature(°C)]])</f>
        <v xml:space="preserve"> 36.971 </v>
      </c>
      <c r="X1004" s="13">
        <v>15.177</v>
      </c>
      <c r="Y1004" s="31">
        <f>IF(Table2[[#This Row],[Min_Temperature(°C)]]="",_xlfn.XLOOKUP(Table2[[#This Row],[State]],'pivot tables'!$T$2:$T$33,'pivot tables'!$W$2:$W$33),Table2[[#This Row],[Min_Temperature(°C)]])</f>
        <v>15.177</v>
      </c>
    </row>
    <row r="1005" spans="1:25" x14ac:dyDescent="0.3">
      <c r="A1005" s="5" t="s">
        <v>32</v>
      </c>
      <c r="B1005" s="4">
        <v>2014</v>
      </c>
      <c r="C1005" s="5" t="s">
        <v>706</v>
      </c>
      <c r="D1005" s="5" t="str">
        <f>PROPER(TRIM(Table2[[#This Row],[Season]]))</f>
        <v/>
      </c>
      <c r="E1005" s="5" t="str">
        <f>IF(Table2[[#This Row],[Season]]="",_xlfn.XLOOKUP(Table2[[#This Row],[State]],'pivot tables'!$F$3:$F$33,'pivot tables'!$G$3:$G$33),Table2[[#This Row],[Season]])</f>
        <v>Kharif</v>
      </c>
      <c r="F1005" s="5" t="s">
        <v>282</v>
      </c>
      <c r="G1005" s="16">
        <v>92613</v>
      </c>
      <c r="H1005" s="16">
        <f>IF(Table2[[#This Row],[Area(hectare)]]="",IFERROR(Table2[[#This Row],[Production(Tones)]]/Table2[[#This Row],[Yield blanks]],""),Table2[[#This Row],[Area(hectare)]])</f>
        <v>92613</v>
      </c>
      <c r="I1005" s="16">
        <v>29233</v>
      </c>
      <c r="J1005" s="16">
        <f>IF(Table2[[#This Row],[Production(Tones)]]="",Table2[[#This Row],[Area Blanks]]*Table2[[#This Row],[Yield]],Table2[[#This Row],[Production(Tones)]])</f>
        <v>29233</v>
      </c>
      <c r="K1005" s="13">
        <v>1274.7</v>
      </c>
      <c r="L1005" s="13">
        <f>IF(Table2[[#This Row],[Annual_Rainfall(mm)]]="",_xlfn.XLOOKUP(Table2[[#This Row],[State]],'pivot tables'!$J$3:$J$32,'pivot tables'!$K$3:$K$32),Table2[[#This Row],[Annual_Rainfall(mm)]])</f>
        <v>1274.7</v>
      </c>
      <c r="M1005" s="13" t="str">
        <f>Table2[[#This Row],[Crop]]&amp;Table2[[#This Row],[State]]</f>
        <v>UradChhattisgarh</v>
      </c>
      <c r="N1005" s="13">
        <v>13980858.48</v>
      </c>
      <c r="O1005" s="13">
        <f>IF(Table2[[#This Row],[Fertilizer(kg)]]="",_xlfn.XLOOKUP(Table2[[#This Row],[crop&amp;state]],'pivot tables'!$O$3:$O$151,'pivot tables'!$P$3:$P$151),Table2[[#This Row],[Fertilizer(kg)]])</f>
        <v>13980858.48</v>
      </c>
      <c r="P1005" s="13"/>
      <c r="Q1005" s="13">
        <f>IF(Table2[[#This Row],[Pesticide(kg)]]="",_xlfn.XLOOKUP(Table2[[#This Row],[crop&amp;state]],'pivot tables'!$O$3:$O$151,'pivot tables'!$Q$3:$Q$151),Table2[[#This Row],[Pesticide(kg)]])</f>
        <v>15103.584444444443</v>
      </c>
      <c r="R1005" s="13">
        <v>0.33600000000000002</v>
      </c>
      <c r="S1005" s="13">
        <f>IF(Table2[[#This Row],[Yield]]="",IFERROR(Table2[[#This Row],[Production(Tones)]]/Table2[[#This Row],[Area(hectare)]],""),Table2[[#This Row],[Yield]])</f>
        <v>0.33600000000000002</v>
      </c>
      <c r="T1005" s="13">
        <v>25.855</v>
      </c>
      <c r="U1005" s="13">
        <f>IF(Table2[[#This Row],[Avg_Temperature(°C)]]="",IFERROR((Table2[[#This Row],[Max_Temperature(°C)]]+Table2[[#This Row],[Min_Temperature(°C)]])/2,""),Table2[[#This Row],[Avg_Temperature(°C)]])</f>
        <v>25.855</v>
      </c>
      <c r="V1005" s="13">
        <v>36.970999999999997</v>
      </c>
      <c r="W1005" s="13">
        <f>IF(Table2[[#This Row],[Max_Temperature(°C)]]="",_xlfn.XLOOKUP(Table2[[#This Row],[State]],'pivot tables'!$T$2:$T$33,'pivot tables'!$V$2:$V$33),Table2[[#This Row],[Max_Temperature(°C)]])</f>
        <v>36.970999999999997</v>
      </c>
      <c r="X1005" s="13">
        <v>15.177</v>
      </c>
      <c r="Y1005" s="31">
        <f>IF(Table2[[#This Row],[Min_Temperature(°C)]]="",_xlfn.XLOOKUP(Table2[[#This Row],[State]],'pivot tables'!$T$2:$T$33,'pivot tables'!$W$2:$W$33),Table2[[#This Row],[Min_Temperature(°C)]])</f>
        <v>15.177</v>
      </c>
    </row>
    <row r="1006" spans="1:25" x14ac:dyDescent="0.3">
      <c r="A1006" s="5" t="s">
        <v>32</v>
      </c>
      <c r="B1006" s="4">
        <v>2014</v>
      </c>
      <c r="C1006" s="5" t="s">
        <v>27</v>
      </c>
      <c r="D1006" s="5" t="str">
        <f>PROPER(TRIM(Table2[[#This Row],[Season]]))</f>
        <v>Rabi</v>
      </c>
      <c r="E1006" s="5" t="str">
        <f>IF(Table2[[#This Row],[Season]]="",_xlfn.XLOOKUP(Table2[[#This Row],[State]],'pivot tables'!$F$3:$F$33,'pivot tables'!$G$3:$G$33),Table2[[#This Row],[Season]])</f>
        <v>Rabi</v>
      </c>
      <c r="F1006" s="5" t="s">
        <v>282</v>
      </c>
      <c r="G1006" s="16">
        <v>3256</v>
      </c>
      <c r="H1006" s="16">
        <f>IF(Table2[[#This Row],[Area(hectare)]]="",IFERROR(Table2[[#This Row],[Production(Tones)]]/Table2[[#This Row],[Yield blanks]],""),Table2[[#This Row],[Area(hectare)]])</f>
        <v>3256</v>
      </c>
      <c r="I1006" s="16">
        <v>863</v>
      </c>
      <c r="J1006" s="16">
        <f>IF(Table2[[#This Row],[Production(Tones)]]="",Table2[[#This Row],[Area Blanks]]*Table2[[#This Row],[Yield]],Table2[[#This Row],[Production(Tones)]])</f>
        <v>863</v>
      </c>
      <c r="K1006" s="13">
        <v>1274.7</v>
      </c>
      <c r="L1006" s="13">
        <f>IF(Table2[[#This Row],[Annual_Rainfall(mm)]]="",_xlfn.XLOOKUP(Table2[[#This Row],[State]],'pivot tables'!$J$3:$J$32,'pivot tables'!$K$3:$K$32),Table2[[#This Row],[Annual_Rainfall(mm)]])</f>
        <v>1274.7</v>
      </c>
      <c r="M1006" s="13" t="str">
        <f>Table2[[#This Row],[Crop]]&amp;Table2[[#This Row],[State]]</f>
        <v>UradChhattisgarh</v>
      </c>
      <c r="N1006" s="13">
        <v>491525.76</v>
      </c>
      <c r="O1006" s="13">
        <f>IF(Table2[[#This Row],[Fertilizer(kg)]]="",_xlfn.XLOOKUP(Table2[[#This Row],[crop&amp;state]],'pivot tables'!$O$3:$O$151,'pivot tables'!$P$3:$P$151),Table2[[#This Row],[Fertilizer(kg)]])</f>
        <v>491525.76</v>
      </c>
      <c r="P1006" s="13">
        <v>1074.48</v>
      </c>
      <c r="Q1006" s="13">
        <f>IF(Table2[[#This Row],[Pesticide(kg)]]="",_xlfn.XLOOKUP(Table2[[#This Row],[crop&amp;state]],'pivot tables'!$O$3:$O$151,'pivot tables'!$Q$3:$Q$151),Table2[[#This Row],[Pesticide(kg)]])</f>
        <v>1074.48</v>
      </c>
      <c r="R1006" s="13">
        <v>0.27200000000000002</v>
      </c>
      <c r="S1006" s="13">
        <f>IF(Table2[[#This Row],[Yield]]="",IFERROR(Table2[[#This Row],[Production(Tones)]]/Table2[[#This Row],[Area(hectare)]],""),Table2[[#This Row],[Yield]])</f>
        <v>0.27200000000000002</v>
      </c>
      <c r="T1006" s="13">
        <v>25.855</v>
      </c>
      <c r="U1006" s="13">
        <f>IF(Table2[[#This Row],[Avg_Temperature(°C)]]="",IFERROR((Table2[[#This Row],[Max_Temperature(°C)]]+Table2[[#This Row],[Min_Temperature(°C)]])/2,""),Table2[[#This Row],[Avg_Temperature(°C)]])</f>
        <v>25.855</v>
      </c>
      <c r="V1006" s="13">
        <v>36.970999999999997</v>
      </c>
      <c r="W1006" s="13">
        <f>IF(Table2[[#This Row],[Max_Temperature(°C)]]="",_xlfn.XLOOKUP(Table2[[#This Row],[State]],'pivot tables'!$T$2:$T$33,'pivot tables'!$V$2:$V$33),Table2[[#This Row],[Max_Temperature(°C)]])</f>
        <v>36.970999999999997</v>
      </c>
      <c r="X1006" s="13">
        <v>15.177</v>
      </c>
      <c r="Y1006" s="31">
        <f>IF(Table2[[#This Row],[Min_Temperature(°C)]]="",_xlfn.XLOOKUP(Table2[[#This Row],[State]],'pivot tables'!$T$2:$T$33,'pivot tables'!$W$2:$W$33),Table2[[#This Row],[Min_Temperature(°C)]])</f>
        <v>15.177</v>
      </c>
    </row>
    <row r="1007" spans="1:25" x14ac:dyDescent="0.3">
      <c r="A1007" s="5" t="s">
        <v>20</v>
      </c>
      <c r="B1007" s="4">
        <v>2014</v>
      </c>
      <c r="C1007" s="5" t="s">
        <v>27</v>
      </c>
      <c r="D1007" s="5" t="str">
        <f>PROPER(TRIM(Table2[[#This Row],[Season]]))</f>
        <v>Rabi</v>
      </c>
      <c r="E1007" s="5" t="str">
        <f>IF(Table2[[#This Row],[Season]]="",_xlfn.XLOOKUP(Table2[[#This Row],[State]],'pivot tables'!$F$3:$F$33,'pivot tables'!$G$3:$G$33),Table2[[#This Row],[Season]])</f>
        <v>Rabi</v>
      </c>
      <c r="F1007" s="5" t="s">
        <v>282</v>
      </c>
      <c r="G1007" s="16">
        <v>103195</v>
      </c>
      <c r="H1007" s="16">
        <f>IF(Table2[[#This Row],[Area(hectare)]]="",IFERROR(Table2[[#This Row],[Production(Tones)]]/Table2[[#This Row],[Yield blanks]],""),Table2[[#This Row],[Area(hectare)]])</f>
        <v>103195</v>
      </c>
      <c r="I1007" s="16">
        <v>153321</v>
      </c>
      <c r="J1007" s="16">
        <f>IF(Table2[[#This Row],[Production(Tones)]]="",Table2[[#This Row],[Area Blanks]]*Table2[[#This Row],[Yield]],Table2[[#This Row],[Production(Tones)]])</f>
        <v>153321</v>
      </c>
      <c r="K1007" s="13">
        <v>1274.7</v>
      </c>
      <c r="L1007" s="13">
        <f>IF(Table2[[#This Row],[Annual_Rainfall(mm)]]="",_xlfn.XLOOKUP(Table2[[#This Row],[State]],'pivot tables'!$J$3:$J$32,'pivot tables'!$K$3:$K$32),Table2[[#This Row],[Annual_Rainfall(mm)]])</f>
        <v>1274.7</v>
      </c>
      <c r="M1007" s="13" t="str">
        <f>Table2[[#This Row],[Crop]]&amp;Table2[[#This Row],[State]]</f>
        <v>WheatChhattisgarh</v>
      </c>
      <c r="N1007" s="13">
        <v>15578317.199999999</v>
      </c>
      <c r="O1007" s="13">
        <f>IF(Table2[[#This Row],[Fertilizer(kg)]]="",_xlfn.XLOOKUP(Table2[[#This Row],[crop&amp;state]],'pivot tables'!$O$3:$O$151,'pivot tables'!$P$3:$P$151),Table2[[#This Row],[Fertilizer(kg)]])</f>
        <v>15578317.199999999</v>
      </c>
      <c r="P1007" s="13" t="s">
        <v>490</v>
      </c>
      <c r="Q1007" s="13" t="str">
        <f>IF(Table2[[#This Row],[Pesticide(kg)]]="",_xlfn.XLOOKUP(Table2[[#This Row],[crop&amp;state]],'pivot tables'!$O$3:$O$151,'pivot tables'!$Q$3:$Q$151),Table2[[#This Row],[Pesticide(kg)]])</f>
        <v>34,054.35</v>
      </c>
      <c r="R1007" s="13">
        <v>1.7450000000000001</v>
      </c>
      <c r="S1007" s="13">
        <f>IF(Table2[[#This Row],[Yield]]="",IFERROR(Table2[[#This Row],[Production(Tones)]]/Table2[[#This Row],[Area(hectare)]],""),Table2[[#This Row],[Yield]])</f>
        <v>1.7450000000000001</v>
      </c>
      <c r="T1007" s="13">
        <v>25.855</v>
      </c>
      <c r="U1007" s="13">
        <f>IF(Table2[[#This Row],[Avg_Temperature(°C)]]="",IFERROR((Table2[[#This Row],[Max_Temperature(°C)]]+Table2[[#This Row],[Min_Temperature(°C)]])/2,""),Table2[[#This Row],[Avg_Temperature(°C)]])</f>
        <v>25.855</v>
      </c>
      <c r="V1007" s="13">
        <v>36.970999999999997</v>
      </c>
      <c r="W1007" s="13">
        <f>IF(Table2[[#This Row],[Max_Temperature(°C)]]="",_xlfn.XLOOKUP(Table2[[#This Row],[State]],'pivot tables'!$T$2:$T$33,'pivot tables'!$V$2:$V$33),Table2[[#This Row],[Max_Temperature(°C)]])</f>
        <v>36.970999999999997</v>
      </c>
      <c r="X1007" s="13">
        <v>15.177</v>
      </c>
      <c r="Y1007" s="31">
        <f>IF(Table2[[#This Row],[Min_Temperature(°C)]]="",_xlfn.XLOOKUP(Table2[[#This Row],[State]],'pivot tables'!$T$2:$T$33,'pivot tables'!$W$2:$W$33),Table2[[#This Row],[Min_Temperature(°C)]])</f>
        <v>15.177</v>
      </c>
    </row>
    <row r="1008" spans="1:25" x14ac:dyDescent="0.3">
      <c r="A1008" s="5" t="s">
        <v>22</v>
      </c>
      <c r="B1008" s="4">
        <v>2014</v>
      </c>
      <c r="C1008" s="5" t="s">
        <v>49</v>
      </c>
      <c r="D1008" s="5" t="str">
        <f>PROPER(TRIM(Table2[[#This Row],[Season]]))</f>
        <v>Kharif</v>
      </c>
      <c r="E1008" s="5" t="str">
        <f>IF(Table2[[#This Row],[Season]]="",_xlfn.XLOOKUP(Table2[[#This Row],[State]],'pivot tables'!$F$3:$F$33,'pivot tables'!$G$3:$G$33),Table2[[#This Row],[Season]])</f>
        <v>Kharif</v>
      </c>
      <c r="F1008" s="5" t="s">
        <v>244</v>
      </c>
      <c r="G1008" s="16">
        <v>20078</v>
      </c>
      <c r="H1008" s="16">
        <f>IF(Table2[[#This Row],[Area(hectare)]]="",IFERROR(Table2[[#This Row],[Production(Tones)]]/Table2[[#This Row],[Yield blanks]],""),Table2[[#This Row],[Area(hectare)]])</f>
        <v>20078</v>
      </c>
      <c r="I1008" s="16">
        <v>17141</v>
      </c>
      <c r="J1008" s="16">
        <f>IF(Table2[[#This Row],[Production(Tones)]]="",Table2[[#This Row],[Area Blanks]]*Table2[[#This Row],[Yield]],Table2[[#This Row],[Production(Tones)]])</f>
        <v>17141</v>
      </c>
      <c r="K1008" s="13" t="s">
        <v>491</v>
      </c>
      <c r="L1008" s="13" t="str">
        <f>IF(Table2[[#This Row],[Annual_Rainfall(mm)]]="",_xlfn.XLOOKUP(Table2[[#This Row],[State]],'pivot tables'!$J$3:$J$32,'pivot tables'!$K$3:$K$32),Table2[[#This Row],[Annual_Rainfall(mm)]])</f>
        <v xml:space="preserve"> 605.6 </v>
      </c>
      <c r="M1008" s="13" t="str">
        <f>Table2[[#This Row],[Crop]]&amp;Table2[[#This Row],[State]]</f>
        <v>RagiGujarat</v>
      </c>
      <c r="N1008" s="13">
        <v>3030974.88</v>
      </c>
      <c r="O1008" s="13">
        <f>IF(Table2[[#This Row],[Fertilizer(kg)]]="",_xlfn.XLOOKUP(Table2[[#This Row],[crop&amp;state]],'pivot tables'!$O$3:$O$151,'pivot tables'!$P$3:$P$151),Table2[[#This Row],[Fertilizer(kg)]])</f>
        <v>3030974.88</v>
      </c>
      <c r="P1008" s="13">
        <v>6625.74</v>
      </c>
      <c r="Q1008" s="13">
        <f>IF(Table2[[#This Row],[Pesticide(kg)]]="",_xlfn.XLOOKUP(Table2[[#This Row],[crop&amp;state]],'pivot tables'!$O$3:$O$151,'pivot tables'!$Q$3:$Q$151),Table2[[#This Row],[Pesticide(kg)]])</f>
        <v>6625.74</v>
      </c>
      <c r="R1008" s="13">
        <v>0.83</v>
      </c>
      <c r="S1008" s="13">
        <f>IF(Table2[[#This Row],[Yield]]="",IFERROR(Table2[[#This Row],[Production(Tones)]]/Table2[[#This Row],[Area(hectare)]],""),Table2[[#This Row],[Yield]])</f>
        <v>0.83</v>
      </c>
      <c r="T1008" s="13">
        <v>26.972000000000001</v>
      </c>
      <c r="U1008" s="13">
        <f>IF(Table2[[#This Row],[Avg_Temperature(°C)]]="",IFERROR((Table2[[#This Row],[Max_Temperature(°C)]]+Table2[[#This Row],[Min_Temperature(°C)]])/2,""),Table2[[#This Row],[Avg_Temperature(°C)]])</f>
        <v>26.972000000000001</v>
      </c>
      <c r="V1008" s="13">
        <v>38.853999999999999</v>
      </c>
      <c r="W1008" s="13">
        <f>IF(Table2[[#This Row],[Max_Temperature(°C)]]="",_xlfn.XLOOKUP(Table2[[#This Row],[State]],'pivot tables'!$T$2:$T$33,'pivot tables'!$V$2:$V$33),Table2[[#This Row],[Max_Temperature(°C)]])</f>
        <v>38.853999999999999</v>
      </c>
      <c r="X1008" s="13">
        <v>16.465</v>
      </c>
      <c r="Y1008" s="31">
        <f>IF(Table2[[#This Row],[Min_Temperature(°C)]]="",_xlfn.XLOOKUP(Table2[[#This Row],[State]],'pivot tables'!$T$2:$T$33,'pivot tables'!$W$2:$W$33),Table2[[#This Row],[Min_Temperature(°C)]])</f>
        <v>16.465</v>
      </c>
    </row>
    <row r="1009" spans="1:25" x14ac:dyDescent="0.3">
      <c r="A1009" s="5" t="s">
        <v>13</v>
      </c>
      <c r="B1009" s="4">
        <v>2014</v>
      </c>
      <c r="C1009" s="5" t="s">
        <v>49</v>
      </c>
      <c r="D1009" s="5" t="str">
        <f>PROPER(TRIM(Table2[[#This Row],[Season]]))</f>
        <v>Kharif</v>
      </c>
      <c r="E1009" s="5" t="str">
        <f>IF(Table2[[#This Row],[Season]]="",_xlfn.XLOOKUP(Table2[[#This Row],[State]],'pivot tables'!$F$3:$F$33,'pivot tables'!$G$3:$G$33),Table2[[#This Row],[Season]])</f>
        <v>Kharif</v>
      </c>
      <c r="F1009" s="5" t="s">
        <v>244</v>
      </c>
      <c r="G1009" s="16">
        <v>763205</v>
      </c>
      <c r="H1009" s="16">
        <f>IF(Table2[[#This Row],[Area(hectare)]]="",IFERROR(Table2[[#This Row],[Production(Tones)]]/Table2[[#This Row],[Yield blanks]],""),Table2[[#This Row],[Area(hectare)]])</f>
        <v>763205</v>
      </c>
      <c r="I1009" s="16">
        <v>1671308</v>
      </c>
      <c r="J1009" s="16">
        <f>IF(Table2[[#This Row],[Production(Tones)]]="",Table2[[#This Row],[Area Blanks]]*Table2[[#This Row],[Yield]],Table2[[#This Row],[Production(Tones)]])</f>
        <v>1671308</v>
      </c>
      <c r="K1009" s="13">
        <v>605.6</v>
      </c>
      <c r="L1009" s="13">
        <f>IF(Table2[[#This Row],[Annual_Rainfall(mm)]]="",_xlfn.XLOOKUP(Table2[[#This Row],[State]],'pivot tables'!$J$3:$J$32,'pivot tables'!$K$3:$K$32),Table2[[#This Row],[Annual_Rainfall(mm)]])</f>
        <v>605.6</v>
      </c>
      <c r="M1009" s="13" t="str">
        <f>Table2[[#This Row],[Crop]]&amp;Table2[[#This Row],[State]]</f>
        <v>RiceGujarat</v>
      </c>
      <c r="N1009" s="13">
        <v>115213426.8</v>
      </c>
      <c r="O1009" s="13">
        <f>IF(Table2[[#This Row],[Fertilizer(kg)]]="",_xlfn.XLOOKUP(Table2[[#This Row],[crop&amp;state]],'pivot tables'!$O$3:$O$151,'pivot tables'!$P$3:$P$151),Table2[[#This Row],[Fertilizer(kg)]])</f>
        <v>115213426.8</v>
      </c>
      <c r="P1009" s="13">
        <v>251857.65</v>
      </c>
      <c r="Q1009" s="13">
        <f>IF(Table2[[#This Row],[Pesticide(kg)]]="",_xlfn.XLOOKUP(Table2[[#This Row],[crop&amp;state]],'pivot tables'!$O$3:$O$151,'pivot tables'!$Q$3:$Q$151),Table2[[#This Row],[Pesticide(kg)]])</f>
        <v>251857.65</v>
      </c>
      <c r="R1009" s="13">
        <v>1.867</v>
      </c>
      <c r="S1009" s="13">
        <f>IF(Table2[[#This Row],[Yield]]="",IFERROR(Table2[[#This Row],[Production(Tones)]]/Table2[[#This Row],[Area(hectare)]],""),Table2[[#This Row],[Yield]])</f>
        <v>1.867</v>
      </c>
      <c r="T1009" s="13">
        <v>26.972000000000001</v>
      </c>
      <c r="U1009" s="13">
        <f>IF(Table2[[#This Row],[Avg_Temperature(°C)]]="",IFERROR((Table2[[#This Row],[Max_Temperature(°C)]]+Table2[[#This Row],[Min_Temperature(°C)]])/2,""),Table2[[#This Row],[Avg_Temperature(°C)]])</f>
        <v>26.972000000000001</v>
      </c>
      <c r="V1009" s="13">
        <v>38.853999999999999</v>
      </c>
      <c r="W1009" s="13">
        <f>IF(Table2[[#This Row],[Max_Temperature(°C)]]="",_xlfn.XLOOKUP(Table2[[#This Row],[State]],'pivot tables'!$T$2:$T$33,'pivot tables'!$V$2:$V$33),Table2[[#This Row],[Max_Temperature(°C)]])</f>
        <v>38.853999999999999</v>
      </c>
      <c r="X1009" s="13">
        <v>16.465</v>
      </c>
      <c r="Y1009" s="31">
        <f>IF(Table2[[#This Row],[Min_Temperature(°C)]]="",_xlfn.XLOOKUP(Table2[[#This Row],[State]],'pivot tables'!$T$2:$T$33,'pivot tables'!$W$2:$W$33),Table2[[#This Row],[Min_Temperature(°C)]])</f>
        <v>16.465</v>
      </c>
    </row>
    <row r="1010" spans="1:25" x14ac:dyDescent="0.3">
      <c r="A1010" s="5" t="s">
        <v>13</v>
      </c>
      <c r="B1010" s="4">
        <v>2014</v>
      </c>
      <c r="C1010" s="5" t="s">
        <v>120</v>
      </c>
      <c r="D1010" s="5" t="str">
        <f>PROPER(TRIM(Table2[[#This Row],[Season]]))</f>
        <v>Summer</v>
      </c>
      <c r="E1010" s="5" t="str">
        <f>IF(Table2[[#This Row],[Season]]="",_xlfn.XLOOKUP(Table2[[#This Row],[State]],'pivot tables'!$F$3:$F$33,'pivot tables'!$G$3:$G$33),Table2[[#This Row],[Season]])</f>
        <v>Summer</v>
      </c>
      <c r="F1010" s="5" t="s">
        <v>244</v>
      </c>
      <c r="G1010" s="16">
        <v>31238</v>
      </c>
      <c r="H1010" s="16">
        <f>IF(Table2[[#This Row],[Area(hectare)]]="",IFERROR(Table2[[#This Row],[Production(Tones)]]/Table2[[#This Row],[Yield blanks]],""),Table2[[#This Row],[Area(hectare)]])</f>
        <v>31238</v>
      </c>
      <c r="I1010" s="16">
        <v>100275</v>
      </c>
      <c r="J1010" s="16">
        <f>IF(Table2[[#This Row],[Production(Tones)]]="",Table2[[#This Row],[Area Blanks]]*Table2[[#This Row],[Yield]],Table2[[#This Row],[Production(Tones)]])</f>
        <v>100275</v>
      </c>
      <c r="K1010" s="13">
        <v>605.6</v>
      </c>
      <c r="L1010" s="13">
        <f>IF(Table2[[#This Row],[Annual_Rainfall(mm)]]="",_xlfn.XLOOKUP(Table2[[#This Row],[State]],'pivot tables'!$J$3:$J$32,'pivot tables'!$K$3:$K$32),Table2[[#This Row],[Annual_Rainfall(mm)]])</f>
        <v>605.6</v>
      </c>
      <c r="M1010" s="13" t="str">
        <f>Table2[[#This Row],[Crop]]&amp;Table2[[#This Row],[State]]</f>
        <v>RiceGujarat</v>
      </c>
      <c r="N1010" s="13">
        <v>4715688.4800000004</v>
      </c>
      <c r="O1010" s="13">
        <f>IF(Table2[[#This Row],[Fertilizer(kg)]]="",_xlfn.XLOOKUP(Table2[[#This Row],[crop&amp;state]],'pivot tables'!$O$3:$O$151,'pivot tables'!$P$3:$P$151),Table2[[#This Row],[Fertilizer(kg)]])</f>
        <v>4715688.4800000004</v>
      </c>
      <c r="P1010" s="13">
        <v>10308.540000000001</v>
      </c>
      <c r="Q1010" s="13">
        <f>IF(Table2[[#This Row],[Pesticide(kg)]]="",_xlfn.XLOOKUP(Table2[[#This Row],[crop&amp;state]],'pivot tables'!$O$3:$O$151,'pivot tables'!$Q$3:$Q$151),Table2[[#This Row],[Pesticide(kg)]])</f>
        <v>10308.540000000001</v>
      </c>
      <c r="R1010" s="13">
        <v>3.1440000000000001</v>
      </c>
      <c r="S1010" s="13">
        <f>IF(Table2[[#This Row],[Yield]]="",IFERROR(Table2[[#This Row],[Production(Tones)]]/Table2[[#This Row],[Area(hectare)]],""),Table2[[#This Row],[Yield]])</f>
        <v>3.1440000000000001</v>
      </c>
      <c r="T1010" s="13">
        <v>26.972000000000001</v>
      </c>
      <c r="U1010" s="13">
        <f>IF(Table2[[#This Row],[Avg_Temperature(°C)]]="",IFERROR((Table2[[#This Row],[Max_Temperature(°C)]]+Table2[[#This Row],[Min_Temperature(°C)]])/2,""),Table2[[#This Row],[Avg_Temperature(°C)]])</f>
        <v>26.972000000000001</v>
      </c>
      <c r="V1010" s="13">
        <v>38.853999999999999</v>
      </c>
      <c r="W1010" s="13">
        <f>IF(Table2[[#This Row],[Max_Temperature(°C)]]="",_xlfn.XLOOKUP(Table2[[#This Row],[State]],'pivot tables'!$T$2:$T$33,'pivot tables'!$V$2:$V$33),Table2[[#This Row],[Max_Temperature(°C)]])</f>
        <v>38.853999999999999</v>
      </c>
      <c r="X1010" s="13">
        <v>16.465</v>
      </c>
      <c r="Y1010" s="31">
        <f>IF(Table2[[#This Row],[Min_Temperature(°C)]]="",_xlfn.XLOOKUP(Table2[[#This Row],[State]],'pivot tables'!$T$2:$T$33,'pivot tables'!$W$2:$W$33),Table2[[#This Row],[Min_Temperature(°C)]])</f>
        <v>16.465</v>
      </c>
    </row>
    <row r="1011" spans="1:25" x14ac:dyDescent="0.3">
      <c r="A1011" s="5" t="s">
        <v>18</v>
      </c>
      <c r="B1011" s="4">
        <v>2014</v>
      </c>
      <c r="C1011" s="5" t="s">
        <v>705</v>
      </c>
      <c r="D1011" s="5" t="str">
        <f>PROPER(TRIM(Table2[[#This Row],[Season]]))</f>
        <v>Whole Year</v>
      </c>
      <c r="E1011" s="5" t="str">
        <f>IF(Table2[[#This Row],[Season]]="",_xlfn.XLOOKUP(Table2[[#This Row],[State]],'pivot tables'!$F$3:$F$33,'pivot tables'!$G$3:$G$33),Table2[[#This Row],[Season]])</f>
        <v>Whole Year</v>
      </c>
      <c r="F1011" s="5" t="s">
        <v>244</v>
      </c>
      <c r="G1011" s="16">
        <v>208553</v>
      </c>
      <c r="H1011" s="16">
        <f>IF(Table2[[#This Row],[Area(hectare)]]="",IFERROR(Table2[[#This Row],[Production(Tones)]]/Table2[[#This Row],[Yield blanks]],""),Table2[[#This Row],[Area(hectare)]])</f>
        <v>208553</v>
      </c>
      <c r="I1011" s="16">
        <v>14342042</v>
      </c>
      <c r="J1011" s="16">
        <f>IF(Table2[[#This Row],[Production(Tones)]]="",Table2[[#This Row],[Area Blanks]]*Table2[[#This Row],[Yield]],Table2[[#This Row],[Production(Tones)]])</f>
        <v>14342042</v>
      </c>
      <c r="K1011" s="13" t="s">
        <v>491</v>
      </c>
      <c r="L1011" s="13" t="str">
        <f>IF(Table2[[#This Row],[Annual_Rainfall(mm)]]="",_xlfn.XLOOKUP(Table2[[#This Row],[State]],'pivot tables'!$J$3:$J$32,'pivot tables'!$K$3:$K$32),Table2[[#This Row],[Annual_Rainfall(mm)]])</f>
        <v xml:space="preserve"> 605.6 </v>
      </c>
      <c r="M1011" s="13" t="str">
        <f>Table2[[#This Row],[Crop]]&amp;Table2[[#This Row],[State]]</f>
        <v>SugarcaneGujarat</v>
      </c>
      <c r="N1011" s="13">
        <v>31483160.879999999</v>
      </c>
      <c r="O1011" s="13">
        <f>IF(Table2[[#This Row],[Fertilizer(kg)]]="",_xlfn.XLOOKUP(Table2[[#This Row],[crop&amp;state]],'pivot tables'!$O$3:$O$151,'pivot tables'!$P$3:$P$151),Table2[[#This Row],[Fertilizer(kg)]])</f>
        <v>31483160.879999999</v>
      </c>
      <c r="P1011" s="13">
        <v>68822.490000000005</v>
      </c>
      <c r="Q1011" s="13">
        <f>IF(Table2[[#This Row],[Pesticide(kg)]]="",_xlfn.XLOOKUP(Table2[[#This Row],[crop&amp;state]],'pivot tables'!$O$3:$O$151,'pivot tables'!$Q$3:$Q$151),Table2[[#This Row],[Pesticide(kg)]])</f>
        <v>68822.490000000005</v>
      </c>
      <c r="R1011" s="13">
        <v>69.400999999999996</v>
      </c>
      <c r="S1011" s="13">
        <f>IF(Table2[[#This Row],[Yield]]="",IFERROR(Table2[[#This Row],[Production(Tones)]]/Table2[[#This Row],[Area(hectare)]],""),Table2[[#This Row],[Yield]])</f>
        <v>69.400999999999996</v>
      </c>
      <c r="T1011" s="13">
        <v>26.972000000000001</v>
      </c>
      <c r="U1011" s="13">
        <f>IF(Table2[[#This Row],[Avg_Temperature(°C)]]="",IFERROR((Table2[[#This Row],[Max_Temperature(°C)]]+Table2[[#This Row],[Min_Temperature(°C)]])/2,""),Table2[[#This Row],[Avg_Temperature(°C)]])</f>
        <v>26.972000000000001</v>
      </c>
      <c r="V1011" s="13">
        <v>38.853999999999999</v>
      </c>
      <c r="W1011" s="13">
        <f>IF(Table2[[#This Row],[Max_Temperature(°C)]]="",_xlfn.XLOOKUP(Table2[[#This Row],[State]],'pivot tables'!$T$2:$T$33,'pivot tables'!$V$2:$V$33),Table2[[#This Row],[Max_Temperature(°C)]])</f>
        <v>38.853999999999999</v>
      </c>
      <c r="X1011" s="13">
        <v>16.465</v>
      </c>
      <c r="Y1011" s="31">
        <f>IF(Table2[[#This Row],[Min_Temperature(°C)]]="",_xlfn.XLOOKUP(Table2[[#This Row],[State]],'pivot tables'!$T$2:$T$33,'pivot tables'!$W$2:$W$33),Table2[[#This Row],[Min_Temperature(°C)]])</f>
        <v>16.465</v>
      </c>
    </row>
    <row r="1012" spans="1:25" x14ac:dyDescent="0.3">
      <c r="A1012" s="5" t="s">
        <v>32</v>
      </c>
      <c r="B1012" s="4">
        <v>2014</v>
      </c>
      <c r="C1012" s="5" t="s">
        <v>49</v>
      </c>
      <c r="D1012" s="5" t="str">
        <f>PROPER(TRIM(Table2[[#This Row],[Season]]))</f>
        <v>Kharif</v>
      </c>
      <c r="E1012" s="5" t="str">
        <f>IF(Table2[[#This Row],[Season]]="",_xlfn.XLOOKUP(Table2[[#This Row],[State]],'pivot tables'!$F$3:$F$33,'pivot tables'!$G$3:$G$33),Table2[[#This Row],[Season]])</f>
        <v>Kharif</v>
      </c>
      <c r="F1012" s="5" t="s">
        <v>244</v>
      </c>
      <c r="G1012" s="16">
        <v>67835</v>
      </c>
      <c r="H1012" s="16">
        <f>IF(Table2[[#This Row],[Area(hectare)]]="",IFERROR(Table2[[#This Row],[Production(Tones)]]/Table2[[#This Row],[Yield blanks]],""),Table2[[#This Row],[Area(hectare)]])</f>
        <v>67835</v>
      </c>
      <c r="I1012" s="16">
        <v>47654</v>
      </c>
      <c r="J1012" s="16">
        <f>IF(Table2[[#This Row],[Production(Tones)]]="",Table2[[#This Row],[Area Blanks]]*Table2[[#This Row],[Yield]],Table2[[#This Row],[Production(Tones)]])</f>
        <v>47654</v>
      </c>
      <c r="K1012" s="13">
        <v>605.6</v>
      </c>
      <c r="L1012" s="13">
        <f>IF(Table2[[#This Row],[Annual_Rainfall(mm)]]="",_xlfn.XLOOKUP(Table2[[#This Row],[State]],'pivot tables'!$J$3:$J$32,'pivot tables'!$K$3:$K$32),Table2[[#This Row],[Annual_Rainfall(mm)]])</f>
        <v>605.6</v>
      </c>
      <c r="M1012" s="13" t="str">
        <f>Table2[[#This Row],[Crop]]&amp;Table2[[#This Row],[State]]</f>
        <v>UradGujarat</v>
      </c>
      <c r="N1012" s="13">
        <v>10240371.6</v>
      </c>
      <c r="O1012" s="13">
        <f>IF(Table2[[#This Row],[Fertilizer(kg)]]="",_xlfn.XLOOKUP(Table2[[#This Row],[crop&amp;state]],'pivot tables'!$O$3:$O$151,'pivot tables'!$P$3:$P$151),Table2[[#This Row],[Fertilizer(kg)]])</f>
        <v>10240371.6</v>
      </c>
      <c r="P1012" s="13">
        <v>22385.55</v>
      </c>
      <c r="Q1012" s="13">
        <f>IF(Table2[[#This Row],[Pesticide(kg)]]="",_xlfn.XLOOKUP(Table2[[#This Row],[crop&amp;state]],'pivot tables'!$O$3:$O$151,'pivot tables'!$Q$3:$Q$151),Table2[[#This Row],[Pesticide(kg)]])</f>
        <v>22385.55</v>
      </c>
      <c r="R1012" s="13">
        <v>0.73599999999999999</v>
      </c>
      <c r="S1012" s="13">
        <f>IF(Table2[[#This Row],[Yield]]="",IFERROR(Table2[[#This Row],[Production(Tones)]]/Table2[[#This Row],[Area(hectare)]],""),Table2[[#This Row],[Yield]])</f>
        <v>0.73599999999999999</v>
      </c>
      <c r="T1012" s="13">
        <v>26.972000000000001</v>
      </c>
      <c r="U1012" s="13">
        <f>IF(Table2[[#This Row],[Avg_Temperature(°C)]]="",IFERROR((Table2[[#This Row],[Max_Temperature(°C)]]+Table2[[#This Row],[Min_Temperature(°C)]])/2,""),Table2[[#This Row],[Avg_Temperature(°C)]])</f>
        <v>26.972000000000001</v>
      </c>
      <c r="V1012" s="13">
        <v>38.853999999999999</v>
      </c>
      <c r="W1012" s="13">
        <f>IF(Table2[[#This Row],[Max_Temperature(°C)]]="",_xlfn.XLOOKUP(Table2[[#This Row],[State]],'pivot tables'!$T$2:$T$33,'pivot tables'!$V$2:$V$33),Table2[[#This Row],[Max_Temperature(°C)]])</f>
        <v>38.853999999999999</v>
      </c>
      <c r="X1012" s="13">
        <v>16.465</v>
      </c>
      <c r="Y1012" s="31">
        <f>IF(Table2[[#This Row],[Min_Temperature(°C)]]="",_xlfn.XLOOKUP(Table2[[#This Row],[State]],'pivot tables'!$T$2:$T$33,'pivot tables'!$W$2:$W$33),Table2[[#This Row],[Min_Temperature(°C)]])</f>
        <v>16.465</v>
      </c>
    </row>
    <row r="1013" spans="1:25" x14ac:dyDescent="0.3">
      <c r="A1013" s="5" t="s">
        <v>32</v>
      </c>
      <c r="B1013" s="4">
        <v>2014</v>
      </c>
      <c r="C1013" s="5" t="s">
        <v>120</v>
      </c>
      <c r="D1013" s="5" t="str">
        <f>PROPER(TRIM(Table2[[#This Row],[Season]]))</f>
        <v>Summer</v>
      </c>
      <c r="E1013" s="5" t="str">
        <f>IF(Table2[[#This Row],[Season]]="",_xlfn.XLOOKUP(Table2[[#This Row],[State]],'pivot tables'!$F$3:$F$33,'pivot tables'!$G$3:$G$33),Table2[[#This Row],[Season]])</f>
        <v>Summer</v>
      </c>
      <c r="F1013" s="5" t="s">
        <v>244</v>
      </c>
      <c r="G1013" s="16">
        <v>1351</v>
      </c>
      <c r="H1013" s="16">
        <f>IF(Table2[[#This Row],[Area(hectare)]]="",IFERROR(Table2[[#This Row],[Production(Tones)]]/Table2[[#This Row],[Yield blanks]],""),Table2[[#This Row],[Area(hectare)]])</f>
        <v>1351</v>
      </c>
      <c r="I1013" s="16">
        <v>877</v>
      </c>
      <c r="J1013" s="16">
        <f>IF(Table2[[#This Row],[Production(Tones)]]="",Table2[[#This Row],[Area Blanks]]*Table2[[#This Row],[Yield]],Table2[[#This Row],[Production(Tones)]])</f>
        <v>877</v>
      </c>
      <c r="K1013" s="13">
        <v>605.6</v>
      </c>
      <c r="L1013" s="13">
        <f>IF(Table2[[#This Row],[Annual_Rainfall(mm)]]="",_xlfn.XLOOKUP(Table2[[#This Row],[State]],'pivot tables'!$J$3:$J$32,'pivot tables'!$K$3:$K$32),Table2[[#This Row],[Annual_Rainfall(mm)]])</f>
        <v>605.6</v>
      </c>
      <c r="M1013" s="13" t="str">
        <f>Table2[[#This Row],[Crop]]&amp;Table2[[#This Row],[State]]</f>
        <v>UradGujarat</v>
      </c>
      <c r="N1013" s="13">
        <v>203946.96</v>
      </c>
      <c r="O1013" s="13">
        <f>IF(Table2[[#This Row],[Fertilizer(kg)]]="",_xlfn.XLOOKUP(Table2[[#This Row],[crop&amp;state]],'pivot tables'!$O$3:$O$151,'pivot tables'!$P$3:$P$151),Table2[[#This Row],[Fertilizer(kg)]])</f>
        <v>203946.96</v>
      </c>
      <c r="P1013" s="13">
        <v>445.83</v>
      </c>
      <c r="Q1013" s="13">
        <f>IF(Table2[[#This Row],[Pesticide(kg)]]="",_xlfn.XLOOKUP(Table2[[#This Row],[crop&amp;state]],'pivot tables'!$O$3:$O$151,'pivot tables'!$Q$3:$Q$151),Table2[[#This Row],[Pesticide(kg)]])</f>
        <v>445.83</v>
      </c>
      <c r="R1013" s="13">
        <v>0.71499999999999997</v>
      </c>
      <c r="S1013" s="13">
        <f>IF(Table2[[#This Row],[Yield]]="",IFERROR(Table2[[#This Row],[Production(Tones)]]/Table2[[#This Row],[Area(hectare)]],""),Table2[[#This Row],[Yield]])</f>
        <v>0.71499999999999997</v>
      </c>
      <c r="T1013" s="13">
        <v>26.972000000000001</v>
      </c>
      <c r="U1013" s="13">
        <f>IF(Table2[[#This Row],[Avg_Temperature(°C)]]="",IFERROR((Table2[[#This Row],[Max_Temperature(°C)]]+Table2[[#This Row],[Min_Temperature(°C)]])/2,""),Table2[[#This Row],[Avg_Temperature(°C)]])</f>
        <v>26.972000000000001</v>
      </c>
      <c r="V1013" s="13">
        <v>38.853999999999999</v>
      </c>
      <c r="W1013" s="13">
        <f>IF(Table2[[#This Row],[Max_Temperature(°C)]]="",_xlfn.XLOOKUP(Table2[[#This Row],[State]],'pivot tables'!$T$2:$T$33,'pivot tables'!$V$2:$V$33),Table2[[#This Row],[Max_Temperature(°C)]])</f>
        <v>38.853999999999999</v>
      </c>
      <c r="X1013" s="13">
        <v>16.465</v>
      </c>
      <c r="Y1013" s="31">
        <f>IF(Table2[[#This Row],[Min_Temperature(°C)]]="",_xlfn.XLOOKUP(Table2[[#This Row],[State]],'pivot tables'!$T$2:$T$33,'pivot tables'!$W$2:$W$33),Table2[[#This Row],[Min_Temperature(°C)]])</f>
        <v>16.465</v>
      </c>
    </row>
    <row r="1014" spans="1:25" x14ac:dyDescent="0.3">
      <c r="A1014" s="5" t="s">
        <v>20</v>
      </c>
      <c r="B1014" s="4">
        <v>2014</v>
      </c>
      <c r="C1014" s="5" t="s">
        <v>27</v>
      </c>
      <c r="D1014" s="5" t="str">
        <f>PROPER(TRIM(Table2[[#This Row],[Season]]))</f>
        <v>Rabi</v>
      </c>
      <c r="E1014" s="5" t="str">
        <f>IF(Table2[[#This Row],[Season]]="",_xlfn.XLOOKUP(Table2[[#This Row],[State]],'pivot tables'!$F$3:$F$33,'pivot tables'!$G$3:$G$33),Table2[[#This Row],[Season]])</f>
        <v>Rabi</v>
      </c>
      <c r="F1014" s="5" t="s">
        <v>244</v>
      </c>
      <c r="G1014" s="16">
        <v>1171449</v>
      </c>
      <c r="H1014" s="16">
        <f>IF(Table2[[#This Row],[Area(hectare)]]="",IFERROR(Table2[[#This Row],[Production(Tones)]]/Table2[[#This Row],[Yield blanks]],""),Table2[[#This Row],[Area(hectare)]])</f>
        <v>1171449</v>
      </c>
      <c r="I1014" s="16"/>
      <c r="J1014" s="16">
        <f>IF(Table2[[#This Row],[Production(Tones)]]="",Table2[[#This Row],[Area Blanks]]*Table2[[#This Row],[Yield]],Table2[[#This Row],[Production(Tones)]])</f>
        <v>3301143.2820000001</v>
      </c>
      <c r="K1014" s="13">
        <v>605.6</v>
      </c>
      <c r="L1014" s="13">
        <f>IF(Table2[[#This Row],[Annual_Rainfall(mm)]]="",_xlfn.XLOOKUP(Table2[[#This Row],[State]],'pivot tables'!$J$3:$J$32,'pivot tables'!$K$3:$K$32),Table2[[#This Row],[Annual_Rainfall(mm)]])</f>
        <v>605.6</v>
      </c>
      <c r="M1014" s="13" t="str">
        <f>Table2[[#This Row],[Crop]]&amp;Table2[[#This Row],[State]]</f>
        <v>WheatGujarat</v>
      </c>
      <c r="N1014" s="13">
        <v>176841941</v>
      </c>
      <c r="O1014" s="13">
        <f>IF(Table2[[#This Row],[Fertilizer(kg)]]="",_xlfn.XLOOKUP(Table2[[#This Row],[crop&amp;state]],'pivot tables'!$O$3:$O$151,'pivot tables'!$P$3:$P$151),Table2[[#This Row],[Fertilizer(kg)]])</f>
        <v>176841941</v>
      </c>
      <c r="P1014" s="13">
        <v>386578.17</v>
      </c>
      <c r="Q1014" s="13">
        <f>IF(Table2[[#This Row],[Pesticide(kg)]]="",_xlfn.XLOOKUP(Table2[[#This Row],[crop&amp;state]],'pivot tables'!$O$3:$O$151,'pivot tables'!$Q$3:$Q$151),Table2[[#This Row],[Pesticide(kg)]])</f>
        <v>386578.17</v>
      </c>
      <c r="R1014" s="13">
        <v>2.8180000000000001</v>
      </c>
      <c r="S1014" s="13">
        <f>IF(Table2[[#This Row],[Yield]]="",IFERROR(Table2[[#This Row],[Production(Tones)]]/Table2[[#This Row],[Area(hectare)]],""),Table2[[#This Row],[Yield]])</f>
        <v>2.8180000000000001</v>
      </c>
      <c r="T1014" s="13">
        <v>26.972000000000001</v>
      </c>
      <c r="U1014" s="13">
        <f>IF(Table2[[#This Row],[Avg_Temperature(°C)]]="",IFERROR((Table2[[#This Row],[Max_Temperature(°C)]]+Table2[[#This Row],[Min_Temperature(°C)]])/2,""),Table2[[#This Row],[Avg_Temperature(°C)]])</f>
        <v>26.972000000000001</v>
      </c>
      <c r="V1014" s="13">
        <v>38.853999999999999</v>
      </c>
      <c r="W1014" s="13">
        <f>IF(Table2[[#This Row],[Max_Temperature(°C)]]="",_xlfn.XLOOKUP(Table2[[#This Row],[State]],'pivot tables'!$T$2:$T$33,'pivot tables'!$V$2:$V$33),Table2[[#This Row],[Max_Temperature(°C)]])</f>
        <v>38.853999999999999</v>
      </c>
      <c r="X1014" s="13">
        <v>16.465</v>
      </c>
      <c r="Y1014" s="31">
        <f>IF(Table2[[#This Row],[Min_Temperature(°C)]]="",_xlfn.XLOOKUP(Table2[[#This Row],[State]],'pivot tables'!$T$2:$T$33,'pivot tables'!$W$2:$W$33),Table2[[#This Row],[Min_Temperature(°C)]])</f>
        <v>16.465</v>
      </c>
    </row>
    <row r="1015" spans="1:25" x14ac:dyDescent="0.3">
      <c r="A1015" s="5" t="s">
        <v>13</v>
      </c>
      <c r="B1015" s="4">
        <v>2014</v>
      </c>
      <c r="C1015" s="5" t="s">
        <v>49</v>
      </c>
      <c r="D1015" s="5" t="str">
        <f>PROPER(TRIM(Table2[[#This Row],[Season]]))</f>
        <v>Kharif</v>
      </c>
      <c r="E1015" s="5" t="str">
        <f>IF(Table2[[#This Row],[Season]]="",_xlfn.XLOOKUP(Table2[[#This Row],[State]],'pivot tables'!$F$3:$F$33,'pivot tables'!$G$3:$G$33),Table2[[#This Row],[Season]])</f>
        <v>Kharif</v>
      </c>
      <c r="F1015" s="5" t="s">
        <v>258</v>
      </c>
      <c r="G1015" s="16">
        <v>1277000</v>
      </c>
      <c r="H1015" s="16">
        <f>IF(Table2[[#This Row],[Area(hectare)]]="",IFERROR(Table2[[#This Row],[Production(Tones)]]/Table2[[#This Row],[Yield blanks]],""),Table2[[#This Row],[Area(hectare)]])</f>
        <v>1277000</v>
      </c>
      <c r="I1015" s="16">
        <v>3989000</v>
      </c>
      <c r="J1015" s="16">
        <f>IF(Table2[[#This Row],[Production(Tones)]]="",Table2[[#This Row],[Area Blanks]]*Table2[[#This Row],[Yield]],Table2[[#This Row],[Production(Tones)]])</f>
        <v>3989000</v>
      </c>
      <c r="K1015" s="13">
        <v>301.3</v>
      </c>
      <c r="L1015" s="13">
        <f>IF(Table2[[#This Row],[Annual_Rainfall(mm)]]="",_xlfn.XLOOKUP(Table2[[#This Row],[State]],'pivot tables'!$J$3:$J$32,'pivot tables'!$K$3:$K$32),Table2[[#This Row],[Annual_Rainfall(mm)]])</f>
        <v>301.3</v>
      </c>
      <c r="M1015" s="13" t="str">
        <f>Table2[[#This Row],[Crop]]&amp;Table2[[#This Row],[State]]</f>
        <v>RiceHaryana</v>
      </c>
      <c r="N1015" s="13">
        <v>192775920</v>
      </c>
      <c r="O1015" s="13">
        <f>IF(Table2[[#This Row],[Fertilizer(kg)]]="",_xlfn.XLOOKUP(Table2[[#This Row],[crop&amp;state]],'pivot tables'!$O$3:$O$151,'pivot tables'!$P$3:$P$151),Table2[[#This Row],[Fertilizer(kg)]])</f>
        <v>192775920</v>
      </c>
      <c r="P1015" s="13">
        <v>421410</v>
      </c>
      <c r="Q1015" s="13">
        <f>IF(Table2[[#This Row],[Pesticide(kg)]]="",_xlfn.XLOOKUP(Table2[[#This Row],[crop&amp;state]],'pivot tables'!$O$3:$O$151,'pivot tables'!$Q$3:$Q$151),Table2[[#This Row],[Pesticide(kg)]])</f>
        <v>421410</v>
      </c>
      <c r="R1015" s="13">
        <v>2.9460000000000002</v>
      </c>
      <c r="S1015" s="13">
        <f>IF(Table2[[#This Row],[Yield]]="",IFERROR(Table2[[#This Row],[Production(Tones)]]/Table2[[#This Row],[Area(hectare)]],""),Table2[[#This Row],[Yield]])</f>
        <v>2.9460000000000002</v>
      </c>
      <c r="T1015" s="13">
        <v>25.675000000000001</v>
      </c>
      <c r="U1015" s="13">
        <f>IF(Table2[[#This Row],[Avg_Temperature(°C)]]="",IFERROR((Table2[[#This Row],[Max_Temperature(°C)]]+Table2[[#This Row],[Min_Temperature(°C)]])/2,""),Table2[[#This Row],[Avg_Temperature(°C)]])</f>
        <v>25.675000000000001</v>
      </c>
      <c r="V1015" s="13">
        <v>38.299999999999997</v>
      </c>
      <c r="W1015" s="13">
        <f>IF(Table2[[#This Row],[Max_Temperature(°C)]]="",_xlfn.XLOOKUP(Table2[[#This Row],[State]],'pivot tables'!$T$2:$T$33,'pivot tables'!$V$2:$V$33),Table2[[#This Row],[Max_Temperature(°C)]])</f>
        <v>38.299999999999997</v>
      </c>
      <c r="X1015" s="13">
        <v>14.215</v>
      </c>
      <c r="Y1015" s="31">
        <f>IF(Table2[[#This Row],[Min_Temperature(°C)]]="",_xlfn.XLOOKUP(Table2[[#This Row],[State]],'pivot tables'!$T$2:$T$33,'pivot tables'!$W$2:$W$33),Table2[[#This Row],[Min_Temperature(°C)]])</f>
        <v>14.215</v>
      </c>
    </row>
    <row r="1016" spans="1:25" x14ac:dyDescent="0.3">
      <c r="A1016" s="5" t="s">
        <v>18</v>
      </c>
      <c r="B1016" s="4">
        <v>2014</v>
      </c>
      <c r="C1016" s="5" t="s">
        <v>705</v>
      </c>
      <c r="D1016" s="5" t="str">
        <f>PROPER(TRIM(Table2[[#This Row],[Season]]))</f>
        <v>Whole Year</v>
      </c>
      <c r="E1016" s="5" t="str">
        <f>IF(Table2[[#This Row],[Season]]="",_xlfn.XLOOKUP(Table2[[#This Row],[State]],'pivot tables'!$F$3:$F$33,'pivot tables'!$G$3:$G$33),Table2[[#This Row],[Season]])</f>
        <v>Whole Year</v>
      </c>
      <c r="F1016" s="5" t="s">
        <v>258</v>
      </c>
      <c r="G1016" s="16">
        <v>95000</v>
      </c>
      <c r="H1016" s="16">
        <f>IF(Table2[[#This Row],[Area(hectare)]]="",IFERROR(Table2[[#This Row],[Production(Tones)]]/Table2[[#This Row],[Yield blanks]],""),Table2[[#This Row],[Area(hectare)]])</f>
        <v>95000</v>
      </c>
      <c r="I1016" s="16">
        <v>7035000</v>
      </c>
      <c r="J1016" s="16">
        <f>IF(Table2[[#This Row],[Production(Tones)]]="",Table2[[#This Row],[Area Blanks]]*Table2[[#This Row],[Yield]],Table2[[#This Row],[Production(Tones)]])</f>
        <v>7035000</v>
      </c>
      <c r="K1016" s="13">
        <v>301.3</v>
      </c>
      <c r="L1016" s="13">
        <f>IF(Table2[[#This Row],[Annual_Rainfall(mm)]]="",_xlfn.XLOOKUP(Table2[[#This Row],[State]],'pivot tables'!$J$3:$J$32,'pivot tables'!$K$3:$K$32),Table2[[#This Row],[Annual_Rainfall(mm)]])</f>
        <v>301.3</v>
      </c>
      <c r="M1016" s="13" t="str">
        <f>Table2[[#This Row],[Crop]]&amp;Table2[[#This Row],[State]]</f>
        <v>SugarcaneHaryana</v>
      </c>
      <c r="N1016" s="13">
        <v>14341200</v>
      </c>
      <c r="O1016" s="13">
        <f>IF(Table2[[#This Row],[Fertilizer(kg)]]="",_xlfn.XLOOKUP(Table2[[#This Row],[crop&amp;state]],'pivot tables'!$O$3:$O$151,'pivot tables'!$P$3:$P$151),Table2[[#This Row],[Fertilizer(kg)]])</f>
        <v>14341200</v>
      </c>
      <c r="P1016" s="13"/>
      <c r="Q1016" s="13">
        <f>IF(Table2[[#This Row],[Pesticide(kg)]]="",_xlfn.XLOOKUP(Table2[[#This Row],[crop&amp;state]],'pivot tables'!$O$3:$O$151,'pivot tables'!$Q$3:$Q$151),Table2[[#This Row],[Pesticide(kg)]])</f>
        <v>32644.12222222222</v>
      </c>
      <c r="R1016" s="13">
        <v>72.152000000000001</v>
      </c>
      <c r="S1016" s="13">
        <f>IF(Table2[[#This Row],[Yield]]="",IFERROR(Table2[[#This Row],[Production(Tones)]]/Table2[[#This Row],[Area(hectare)]],""),Table2[[#This Row],[Yield]])</f>
        <v>72.152000000000001</v>
      </c>
      <c r="T1016" s="13">
        <v>25.675000000000001</v>
      </c>
      <c r="U1016" s="13">
        <f>IF(Table2[[#This Row],[Avg_Temperature(°C)]]="",IFERROR((Table2[[#This Row],[Max_Temperature(°C)]]+Table2[[#This Row],[Min_Temperature(°C)]])/2,""),Table2[[#This Row],[Avg_Temperature(°C)]])</f>
        <v>25.675000000000001</v>
      </c>
      <c r="V1016" s="13">
        <v>38.299999999999997</v>
      </c>
      <c r="W1016" s="13">
        <f>IF(Table2[[#This Row],[Max_Temperature(°C)]]="",_xlfn.XLOOKUP(Table2[[#This Row],[State]],'pivot tables'!$T$2:$T$33,'pivot tables'!$V$2:$V$33),Table2[[#This Row],[Max_Temperature(°C)]])</f>
        <v>38.299999999999997</v>
      </c>
      <c r="X1016" s="13">
        <v>14.215</v>
      </c>
      <c r="Y1016" s="31">
        <f>IF(Table2[[#This Row],[Min_Temperature(°C)]]="",_xlfn.XLOOKUP(Table2[[#This Row],[State]],'pivot tables'!$T$2:$T$33,'pivot tables'!$W$2:$W$33),Table2[[#This Row],[Min_Temperature(°C)]])</f>
        <v>14.215</v>
      </c>
    </row>
    <row r="1017" spans="1:25" x14ac:dyDescent="0.3">
      <c r="A1017" s="5" t="s">
        <v>31</v>
      </c>
      <c r="B1017" s="4">
        <v>2014</v>
      </c>
      <c r="C1017" s="5" t="s">
        <v>49</v>
      </c>
      <c r="D1017" s="5" t="str">
        <f>PROPER(TRIM(Table2[[#This Row],[Season]]))</f>
        <v>Kharif</v>
      </c>
      <c r="E1017" s="5" t="str">
        <f>IF(Table2[[#This Row],[Season]]="",_xlfn.XLOOKUP(Table2[[#This Row],[State]],'pivot tables'!$F$3:$F$33,'pivot tables'!$G$3:$G$33),Table2[[#This Row],[Season]])</f>
        <v>Kharif</v>
      </c>
      <c r="F1017" s="5" t="s">
        <v>258</v>
      </c>
      <c r="G1017" s="16">
        <v>7100</v>
      </c>
      <c r="H1017" s="16">
        <f>IF(Table2[[#This Row],[Area(hectare)]]="",IFERROR(Table2[[#This Row],[Production(Tones)]]/Table2[[#This Row],[Yield blanks]],""),Table2[[#This Row],[Area(hectare)]])</f>
        <v>7100</v>
      </c>
      <c r="I1017" s="16">
        <v>31900</v>
      </c>
      <c r="J1017" s="16">
        <f>IF(Table2[[#This Row],[Production(Tones)]]="",Table2[[#This Row],[Area Blanks]]*Table2[[#This Row],[Yield]],Table2[[#This Row],[Production(Tones)]])</f>
        <v>31900</v>
      </c>
      <c r="K1017" s="13">
        <v>301.3</v>
      </c>
      <c r="L1017" s="13">
        <f>IF(Table2[[#This Row],[Annual_Rainfall(mm)]]="",_xlfn.XLOOKUP(Table2[[#This Row],[State]],'pivot tables'!$J$3:$J$32,'pivot tables'!$K$3:$K$32),Table2[[#This Row],[Annual_Rainfall(mm)]])</f>
        <v>301.3</v>
      </c>
      <c r="M1017" s="13" t="str">
        <f>Table2[[#This Row],[Crop]]&amp;Table2[[#This Row],[State]]</f>
        <v>SunflowerHaryana</v>
      </c>
      <c r="N1017" s="13">
        <v>1071816</v>
      </c>
      <c r="O1017" s="13">
        <f>IF(Table2[[#This Row],[Fertilizer(kg)]]="",_xlfn.XLOOKUP(Table2[[#This Row],[crop&amp;state]],'pivot tables'!$O$3:$O$151,'pivot tables'!$P$3:$P$151),Table2[[#This Row],[Fertilizer(kg)]])</f>
        <v>1071816</v>
      </c>
      <c r="P1017" s="13">
        <v>2343</v>
      </c>
      <c r="Q1017" s="13">
        <f>IF(Table2[[#This Row],[Pesticide(kg)]]="",_xlfn.XLOOKUP(Table2[[#This Row],[crop&amp;state]],'pivot tables'!$O$3:$O$151,'pivot tables'!$Q$3:$Q$151),Table2[[#This Row],[Pesticide(kg)]])</f>
        <v>2343</v>
      </c>
      <c r="R1017" s="13">
        <v>3.0830000000000002</v>
      </c>
      <c r="S1017" s="13">
        <f>IF(Table2[[#This Row],[Yield]]="",IFERROR(Table2[[#This Row],[Production(Tones)]]/Table2[[#This Row],[Area(hectare)]],""),Table2[[#This Row],[Yield]])</f>
        <v>3.0830000000000002</v>
      </c>
      <c r="T1017" s="13">
        <v>25.675000000000001</v>
      </c>
      <c r="U1017" s="13">
        <f>IF(Table2[[#This Row],[Avg_Temperature(°C)]]="",IFERROR((Table2[[#This Row],[Max_Temperature(°C)]]+Table2[[#This Row],[Min_Temperature(°C)]])/2,""),Table2[[#This Row],[Avg_Temperature(°C)]])</f>
        <v>25.675000000000001</v>
      </c>
      <c r="V1017" s="13">
        <v>38.299999999999997</v>
      </c>
      <c r="W1017" s="13">
        <f>IF(Table2[[#This Row],[Max_Temperature(°C)]]="",_xlfn.XLOOKUP(Table2[[#This Row],[State]],'pivot tables'!$T$2:$T$33,'pivot tables'!$V$2:$V$33),Table2[[#This Row],[Max_Temperature(°C)]])</f>
        <v>38.299999999999997</v>
      </c>
      <c r="X1017" s="13">
        <v>14.215</v>
      </c>
      <c r="Y1017" s="31">
        <f>IF(Table2[[#This Row],[Min_Temperature(°C)]]="",_xlfn.XLOOKUP(Table2[[#This Row],[State]],'pivot tables'!$T$2:$T$33,'pivot tables'!$W$2:$W$33),Table2[[#This Row],[Min_Temperature(°C)]])</f>
        <v>14.215</v>
      </c>
    </row>
    <row r="1018" spans="1:25" x14ac:dyDescent="0.3">
      <c r="A1018" s="5" t="s">
        <v>32</v>
      </c>
      <c r="B1018" s="4">
        <v>2014</v>
      </c>
      <c r="C1018" s="5" t="s">
        <v>49</v>
      </c>
      <c r="D1018" s="5" t="str">
        <f>PROPER(TRIM(Table2[[#This Row],[Season]]))</f>
        <v>Kharif</v>
      </c>
      <c r="E1018" s="5" t="str">
        <f>IF(Table2[[#This Row],[Season]]="",_xlfn.XLOOKUP(Table2[[#This Row],[State]],'pivot tables'!$F$3:$F$33,'pivot tables'!$G$3:$G$33),Table2[[#This Row],[Season]])</f>
        <v>Kharif</v>
      </c>
      <c r="F1018" s="5" t="s">
        <v>258</v>
      </c>
      <c r="G1018" s="16">
        <v>1300</v>
      </c>
      <c r="H1018" s="16">
        <f>IF(Table2[[#This Row],[Area(hectare)]]="",IFERROR(Table2[[#This Row],[Production(Tones)]]/Table2[[#This Row],[Yield blanks]],""),Table2[[#This Row],[Area(hectare)]])</f>
        <v>1300</v>
      </c>
      <c r="I1018" s="16">
        <v>500</v>
      </c>
      <c r="J1018" s="16">
        <f>IF(Table2[[#This Row],[Production(Tones)]]="",Table2[[#This Row],[Area Blanks]]*Table2[[#This Row],[Yield]],Table2[[#This Row],[Production(Tones)]])</f>
        <v>500</v>
      </c>
      <c r="K1018" s="13"/>
      <c r="L1018" s="13">
        <f>IF(Table2[[#This Row],[Annual_Rainfall(mm)]]="",_xlfn.XLOOKUP(Table2[[#This Row],[State]],'pivot tables'!$J$3:$J$32,'pivot tables'!$K$3:$K$32),Table2[[#This Row],[Annual_Rainfall(mm)]])</f>
        <v>445.70609999999994</v>
      </c>
      <c r="M1018" s="13" t="str">
        <f>Table2[[#This Row],[Crop]]&amp;Table2[[#This Row],[State]]</f>
        <v>UradHaryana</v>
      </c>
      <c r="N1018" s="13">
        <v>196248</v>
      </c>
      <c r="O1018" s="13">
        <f>IF(Table2[[#This Row],[Fertilizer(kg)]]="",_xlfn.XLOOKUP(Table2[[#This Row],[crop&amp;state]],'pivot tables'!$O$3:$O$151,'pivot tables'!$P$3:$P$151),Table2[[#This Row],[Fertilizer(kg)]])</f>
        <v>196248</v>
      </c>
      <c r="P1018" s="13"/>
      <c r="Q1018" s="13">
        <f>IF(Table2[[#This Row],[Pesticide(kg)]]="",_xlfn.XLOOKUP(Table2[[#This Row],[crop&amp;state]],'pivot tables'!$O$3:$O$151,'pivot tables'!$Q$3:$Q$151),Table2[[#This Row],[Pesticide(kg)]])</f>
        <v>487.05399999999997</v>
      </c>
      <c r="R1018" s="13">
        <v>0.35799999999999998</v>
      </c>
      <c r="S1018" s="13">
        <f>IF(Table2[[#This Row],[Yield]]="",IFERROR(Table2[[#This Row],[Production(Tones)]]/Table2[[#This Row],[Area(hectare)]],""),Table2[[#This Row],[Yield]])</f>
        <v>0.35799999999999998</v>
      </c>
      <c r="T1018" s="13">
        <v>25.675000000000001</v>
      </c>
      <c r="U1018" s="13">
        <f>IF(Table2[[#This Row],[Avg_Temperature(°C)]]="",IFERROR((Table2[[#This Row],[Max_Temperature(°C)]]+Table2[[#This Row],[Min_Temperature(°C)]])/2,""),Table2[[#This Row],[Avg_Temperature(°C)]])</f>
        <v>25.675000000000001</v>
      </c>
      <c r="V1018" s="13">
        <v>38.299999999999997</v>
      </c>
      <c r="W1018" s="13">
        <f>IF(Table2[[#This Row],[Max_Temperature(°C)]]="",_xlfn.XLOOKUP(Table2[[#This Row],[State]],'pivot tables'!$T$2:$T$33,'pivot tables'!$V$2:$V$33),Table2[[#This Row],[Max_Temperature(°C)]])</f>
        <v>38.299999999999997</v>
      </c>
      <c r="X1018" s="13">
        <v>14.215</v>
      </c>
      <c r="Y1018" s="31">
        <f>IF(Table2[[#This Row],[Min_Temperature(°C)]]="",_xlfn.XLOOKUP(Table2[[#This Row],[State]],'pivot tables'!$T$2:$T$33,'pivot tables'!$W$2:$W$33),Table2[[#This Row],[Min_Temperature(°C)]])</f>
        <v>14.215</v>
      </c>
    </row>
    <row r="1019" spans="1:25" x14ac:dyDescent="0.3">
      <c r="A1019" s="5" t="s">
        <v>20</v>
      </c>
      <c r="B1019" s="4">
        <v>2014</v>
      </c>
      <c r="C1019" s="5" t="s">
        <v>27</v>
      </c>
      <c r="D1019" s="5" t="str">
        <f>PROPER(TRIM(Table2[[#This Row],[Season]]))</f>
        <v>Rabi</v>
      </c>
      <c r="E1019" s="5" t="str">
        <f>IF(Table2[[#This Row],[Season]]="",_xlfn.XLOOKUP(Table2[[#This Row],[State]],'pivot tables'!$F$3:$F$33,'pivot tables'!$G$3:$G$33),Table2[[#This Row],[Season]])</f>
        <v>Rabi</v>
      </c>
      <c r="F1019" s="5" t="s">
        <v>258</v>
      </c>
      <c r="G1019" s="16">
        <v>2628000</v>
      </c>
      <c r="H1019" s="16">
        <f>IF(Table2[[#This Row],[Area(hectare)]]="",IFERROR(Table2[[#This Row],[Production(Tones)]]/Table2[[#This Row],[Yield blanks]],""),Table2[[#This Row],[Area(hectare)]])</f>
        <v>2628000</v>
      </c>
      <c r="I1019" s="16">
        <v>10457000</v>
      </c>
      <c r="J1019" s="16">
        <f>IF(Table2[[#This Row],[Production(Tones)]]="",Table2[[#This Row],[Area Blanks]]*Table2[[#This Row],[Yield]],Table2[[#This Row],[Production(Tones)]])</f>
        <v>10457000</v>
      </c>
      <c r="K1019" s="13">
        <v>301.3</v>
      </c>
      <c r="L1019" s="13">
        <f>IF(Table2[[#This Row],[Annual_Rainfall(mm)]]="",_xlfn.XLOOKUP(Table2[[#This Row],[State]],'pivot tables'!$J$3:$J$32,'pivot tables'!$K$3:$K$32),Table2[[#This Row],[Annual_Rainfall(mm)]])</f>
        <v>301.3</v>
      </c>
      <c r="M1019" s="13" t="str">
        <f>Table2[[#This Row],[Crop]]&amp;Table2[[#This Row],[State]]</f>
        <v>WheatHaryana</v>
      </c>
      <c r="N1019" s="13">
        <v>396722880</v>
      </c>
      <c r="O1019" s="13">
        <f>IF(Table2[[#This Row],[Fertilizer(kg)]]="",_xlfn.XLOOKUP(Table2[[#This Row],[crop&amp;state]],'pivot tables'!$O$3:$O$151,'pivot tables'!$P$3:$P$151),Table2[[#This Row],[Fertilizer(kg)]])</f>
        <v>396722880</v>
      </c>
      <c r="P1019" s="13">
        <v>867240</v>
      </c>
      <c r="Q1019" s="13">
        <f>IF(Table2[[#This Row],[Pesticide(kg)]]="",_xlfn.XLOOKUP(Table2[[#This Row],[crop&amp;state]],'pivot tables'!$O$3:$O$151,'pivot tables'!$Q$3:$Q$151),Table2[[#This Row],[Pesticide(kg)]])</f>
        <v>867240</v>
      </c>
      <c r="R1019" s="13">
        <v>3.7829999999999999</v>
      </c>
      <c r="S1019" s="13">
        <f>IF(Table2[[#This Row],[Yield]]="",IFERROR(Table2[[#This Row],[Production(Tones)]]/Table2[[#This Row],[Area(hectare)]],""),Table2[[#This Row],[Yield]])</f>
        <v>3.7829999999999999</v>
      </c>
      <c r="T1019" s="13">
        <v>25.675000000000001</v>
      </c>
      <c r="U1019" s="13">
        <f>IF(Table2[[#This Row],[Avg_Temperature(°C)]]="",IFERROR((Table2[[#This Row],[Max_Temperature(°C)]]+Table2[[#This Row],[Min_Temperature(°C)]])/2,""),Table2[[#This Row],[Avg_Temperature(°C)]])</f>
        <v>25.675000000000001</v>
      </c>
      <c r="V1019" s="13">
        <v>38.299999999999997</v>
      </c>
      <c r="W1019" s="13">
        <f>IF(Table2[[#This Row],[Max_Temperature(°C)]]="",_xlfn.XLOOKUP(Table2[[#This Row],[State]],'pivot tables'!$T$2:$T$33,'pivot tables'!$V$2:$V$33),Table2[[#This Row],[Max_Temperature(°C)]])</f>
        <v>38.299999999999997</v>
      </c>
      <c r="X1019" s="13">
        <v>14.215</v>
      </c>
      <c r="Y1019" s="31">
        <f>IF(Table2[[#This Row],[Min_Temperature(°C)]]="",_xlfn.XLOOKUP(Table2[[#This Row],[State]],'pivot tables'!$T$2:$T$33,'pivot tables'!$W$2:$W$33),Table2[[#This Row],[Min_Temperature(°C)]])</f>
        <v>14.215</v>
      </c>
    </row>
    <row r="1020" spans="1:25" x14ac:dyDescent="0.3">
      <c r="A1020" s="5" t="s">
        <v>22</v>
      </c>
      <c r="B1020" s="4">
        <v>2014</v>
      </c>
      <c r="C1020" s="5" t="s">
        <v>49</v>
      </c>
      <c r="D1020" s="5" t="str">
        <f>PROPER(TRIM(Table2[[#This Row],[Season]]))</f>
        <v>Kharif</v>
      </c>
      <c r="E1020" s="5" t="str">
        <f>IF(Table2[[#This Row],[Season]]="",_xlfn.XLOOKUP(Table2[[#This Row],[State]],'pivot tables'!$F$3:$F$33,'pivot tables'!$G$3:$G$33),Table2[[#This Row],[Season]])</f>
        <v>Kharif</v>
      </c>
      <c r="F1020" s="5" t="s">
        <v>259</v>
      </c>
      <c r="G1020" s="16">
        <v>1908</v>
      </c>
      <c r="H1020" s="16">
        <f>IF(Table2[[#This Row],[Area(hectare)]]="",IFERROR(Table2[[#This Row],[Production(Tones)]]/Table2[[#This Row],[Yield blanks]],""),Table2[[#This Row],[Area(hectare)]])</f>
        <v>1908</v>
      </c>
      <c r="I1020" s="16">
        <v>1895</v>
      </c>
      <c r="J1020" s="16">
        <f>IF(Table2[[#This Row],[Production(Tones)]]="",Table2[[#This Row],[Area Blanks]]*Table2[[#This Row],[Yield]],Table2[[#This Row],[Production(Tones)]])</f>
        <v>1895</v>
      </c>
      <c r="K1020" s="13">
        <v>1019.9</v>
      </c>
      <c r="L1020" s="13">
        <f>IF(Table2[[#This Row],[Annual_Rainfall(mm)]]="",_xlfn.XLOOKUP(Table2[[#This Row],[State]],'pivot tables'!$J$3:$J$32,'pivot tables'!$K$3:$K$32),Table2[[#This Row],[Annual_Rainfall(mm)]])</f>
        <v>1019.9</v>
      </c>
      <c r="M1020" s="13" t="str">
        <f>Table2[[#This Row],[Crop]]&amp;Table2[[#This Row],[State]]</f>
        <v>RagiHimachal Pradesh</v>
      </c>
      <c r="N1020" s="13">
        <v>288031.68</v>
      </c>
      <c r="O1020" s="13">
        <f>IF(Table2[[#This Row],[Fertilizer(kg)]]="",_xlfn.XLOOKUP(Table2[[#This Row],[crop&amp;state]],'pivot tables'!$O$3:$O$151,'pivot tables'!$P$3:$P$151),Table2[[#This Row],[Fertilizer(kg)]])</f>
        <v>288031.68</v>
      </c>
      <c r="P1020" s="13"/>
      <c r="Q1020" s="13">
        <f>IF(Table2[[#This Row],[Pesticide(kg)]]="",_xlfn.XLOOKUP(Table2[[#This Row],[crop&amp;state]],'pivot tables'!$O$3:$O$151,'pivot tables'!$Q$3:$Q$151),Table2[[#This Row],[Pesticide(kg)]])</f>
        <v>630.39888888888891</v>
      </c>
      <c r="R1020" s="13">
        <v>0.82899999999999996</v>
      </c>
      <c r="S1020" s="13">
        <f>IF(Table2[[#This Row],[Yield]]="",IFERROR(Table2[[#This Row],[Production(Tones)]]/Table2[[#This Row],[Area(hectare)]],""),Table2[[#This Row],[Yield]])</f>
        <v>0.82899999999999996</v>
      </c>
      <c r="T1020" s="13">
        <v>21.114000000000001</v>
      </c>
      <c r="U1020" s="13">
        <f>IF(Table2[[#This Row],[Avg_Temperature(°C)]]="",IFERROR((Table2[[#This Row],[Max_Temperature(°C)]]+Table2[[#This Row],[Min_Temperature(°C)]])/2,""),Table2[[#This Row],[Avg_Temperature(°C)]])</f>
        <v>21.114000000000001</v>
      </c>
      <c r="V1020" s="13">
        <v>31.945</v>
      </c>
      <c r="W1020" s="13">
        <f>IF(Table2[[#This Row],[Max_Temperature(°C)]]="",_xlfn.XLOOKUP(Table2[[#This Row],[State]],'pivot tables'!$T$2:$T$33,'pivot tables'!$V$2:$V$33),Table2[[#This Row],[Max_Temperature(°C)]])</f>
        <v>31.945</v>
      </c>
      <c r="X1020" s="13" t="s">
        <v>492</v>
      </c>
      <c r="Y1020" s="31" t="str">
        <f>IF(Table2[[#This Row],[Min_Temperature(°C)]]="",_xlfn.XLOOKUP(Table2[[#This Row],[State]],'pivot tables'!$T$2:$T$33,'pivot tables'!$W$2:$W$33),Table2[[#This Row],[Min_Temperature(°C)]])</f>
        <v xml:space="preserve"> 12.314 </v>
      </c>
    </row>
    <row r="1021" spans="1:25" x14ac:dyDescent="0.3">
      <c r="A1021" s="5" t="s">
        <v>13</v>
      </c>
      <c r="B1021" s="4">
        <v>2014</v>
      </c>
      <c r="C1021" s="5" t="s">
        <v>49</v>
      </c>
      <c r="D1021" s="5" t="str">
        <f>PROPER(TRIM(Table2[[#This Row],[Season]]))</f>
        <v>Kharif</v>
      </c>
      <c r="E1021" s="5" t="str">
        <f>IF(Table2[[#This Row],[Season]]="",_xlfn.XLOOKUP(Table2[[#This Row],[State]],'pivot tables'!$F$3:$F$33,'pivot tables'!$G$3:$G$33),Table2[[#This Row],[Season]])</f>
        <v>Kharif</v>
      </c>
      <c r="F1021" s="5" t="s">
        <v>259</v>
      </c>
      <c r="G1021" s="16">
        <v>72380</v>
      </c>
      <c r="H1021" s="16">
        <f>IF(Table2[[#This Row],[Area(hectare)]]="",IFERROR(Table2[[#This Row],[Production(Tones)]]/Table2[[#This Row],[Yield blanks]],""),Table2[[#This Row],[Area(hectare)]])</f>
        <v>72380</v>
      </c>
      <c r="I1021" s="16">
        <v>116365</v>
      </c>
      <c r="J1021" s="16">
        <f>IF(Table2[[#This Row],[Production(Tones)]]="",Table2[[#This Row],[Area Blanks]]*Table2[[#This Row],[Yield]],Table2[[#This Row],[Production(Tones)]])</f>
        <v>116365</v>
      </c>
      <c r="K1021" s="13">
        <v>1019.9</v>
      </c>
      <c r="L1021" s="13">
        <f>IF(Table2[[#This Row],[Annual_Rainfall(mm)]]="",_xlfn.XLOOKUP(Table2[[#This Row],[State]],'pivot tables'!$J$3:$J$32,'pivot tables'!$K$3:$K$32),Table2[[#This Row],[Annual_Rainfall(mm)]])</f>
        <v>1019.9</v>
      </c>
      <c r="M1021" s="13" t="str">
        <f>Table2[[#This Row],[Crop]]&amp;Table2[[#This Row],[State]]</f>
        <v>RiceHimachal Pradesh</v>
      </c>
      <c r="N1021" s="13">
        <v>10926484.800000001</v>
      </c>
      <c r="O1021" s="13">
        <f>IF(Table2[[#This Row],[Fertilizer(kg)]]="",_xlfn.XLOOKUP(Table2[[#This Row],[crop&amp;state]],'pivot tables'!$O$3:$O$151,'pivot tables'!$P$3:$P$151),Table2[[#This Row],[Fertilizer(kg)]])</f>
        <v>10926484.800000001</v>
      </c>
      <c r="P1021" s="13"/>
      <c r="Q1021" s="13">
        <f>IF(Table2[[#This Row],[Pesticide(kg)]]="",_xlfn.XLOOKUP(Table2[[#This Row],[crop&amp;state]],'pivot tables'!$O$3:$O$151,'pivot tables'!$Q$3:$Q$151),Table2[[#This Row],[Pesticide(kg)]])</f>
        <v>23736.607777777779</v>
      </c>
      <c r="R1021" s="13">
        <v>1.72</v>
      </c>
      <c r="S1021" s="13">
        <f>IF(Table2[[#This Row],[Yield]]="",IFERROR(Table2[[#This Row],[Production(Tones)]]/Table2[[#This Row],[Area(hectare)]],""),Table2[[#This Row],[Yield]])</f>
        <v>1.72</v>
      </c>
      <c r="T1021" s="13">
        <v>21.114000000000001</v>
      </c>
      <c r="U1021" s="13">
        <f>IF(Table2[[#This Row],[Avg_Temperature(°C)]]="",IFERROR((Table2[[#This Row],[Max_Temperature(°C)]]+Table2[[#This Row],[Min_Temperature(°C)]])/2,""),Table2[[#This Row],[Avg_Temperature(°C)]])</f>
        <v>21.114000000000001</v>
      </c>
      <c r="V1021" s="13">
        <v>31.945</v>
      </c>
      <c r="W1021" s="13">
        <f>IF(Table2[[#This Row],[Max_Temperature(°C)]]="",_xlfn.XLOOKUP(Table2[[#This Row],[State]],'pivot tables'!$T$2:$T$33,'pivot tables'!$V$2:$V$33),Table2[[#This Row],[Max_Temperature(°C)]])</f>
        <v>31.945</v>
      </c>
      <c r="X1021" s="13">
        <v>12.314</v>
      </c>
      <c r="Y1021" s="31">
        <f>IF(Table2[[#This Row],[Min_Temperature(°C)]]="",_xlfn.XLOOKUP(Table2[[#This Row],[State]],'pivot tables'!$T$2:$T$33,'pivot tables'!$W$2:$W$33),Table2[[#This Row],[Min_Temperature(°C)]])</f>
        <v>12.314</v>
      </c>
    </row>
    <row r="1022" spans="1:25" x14ac:dyDescent="0.3">
      <c r="A1022" s="5" t="s">
        <v>18</v>
      </c>
      <c r="B1022" s="4">
        <v>2014</v>
      </c>
      <c r="C1022" s="5" t="s">
        <v>705</v>
      </c>
      <c r="D1022" s="5" t="str">
        <f>PROPER(TRIM(Table2[[#This Row],[Season]]))</f>
        <v>Whole Year</v>
      </c>
      <c r="E1022" s="5" t="str">
        <f>IF(Table2[[#This Row],[Season]]="",_xlfn.XLOOKUP(Table2[[#This Row],[State]],'pivot tables'!$F$3:$F$33,'pivot tables'!$G$3:$G$33),Table2[[#This Row],[Season]])</f>
        <v>Whole Year</v>
      </c>
      <c r="F1022" s="5" t="s">
        <v>259</v>
      </c>
      <c r="G1022" s="16">
        <v>1600</v>
      </c>
      <c r="H1022" s="16">
        <f>IF(Table2[[#This Row],[Area(hectare)]]="",IFERROR(Table2[[#This Row],[Production(Tones)]]/Table2[[#This Row],[Yield blanks]],""),Table2[[#This Row],[Area(hectare)]])</f>
        <v>1600</v>
      </c>
      <c r="I1022" s="16">
        <v>36681</v>
      </c>
      <c r="J1022" s="16">
        <f>IF(Table2[[#This Row],[Production(Tones)]]="",Table2[[#This Row],[Area Blanks]]*Table2[[#This Row],[Yield]],Table2[[#This Row],[Production(Tones)]])</f>
        <v>36681</v>
      </c>
      <c r="K1022" s="13">
        <v>1019.9</v>
      </c>
      <c r="L1022" s="13">
        <f>IF(Table2[[#This Row],[Annual_Rainfall(mm)]]="",_xlfn.XLOOKUP(Table2[[#This Row],[State]],'pivot tables'!$J$3:$J$32,'pivot tables'!$K$3:$K$32),Table2[[#This Row],[Annual_Rainfall(mm)]])</f>
        <v>1019.9</v>
      </c>
      <c r="M1022" s="13" t="str">
        <f>Table2[[#This Row],[Crop]]&amp;Table2[[#This Row],[State]]</f>
        <v>SugarcaneHimachal Pradesh</v>
      </c>
      <c r="N1022" s="13">
        <v>241536</v>
      </c>
      <c r="O1022" s="13">
        <f>IF(Table2[[#This Row],[Fertilizer(kg)]]="",_xlfn.XLOOKUP(Table2[[#This Row],[crop&amp;state]],'pivot tables'!$O$3:$O$151,'pivot tables'!$P$3:$P$151),Table2[[#This Row],[Fertilizer(kg)]])</f>
        <v>241536</v>
      </c>
      <c r="P1022" s="13">
        <v>528</v>
      </c>
      <c r="Q1022" s="13">
        <f>IF(Table2[[#This Row],[Pesticide(kg)]]="",_xlfn.XLOOKUP(Table2[[#This Row],[crop&amp;state]],'pivot tables'!$O$3:$O$151,'pivot tables'!$Q$3:$Q$151),Table2[[#This Row],[Pesticide(kg)]])</f>
        <v>528</v>
      </c>
      <c r="R1022" s="13">
        <v>26.190999999999999</v>
      </c>
      <c r="S1022" s="13">
        <f>IF(Table2[[#This Row],[Yield]]="",IFERROR(Table2[[#This Row],[Production(Tones)]]/Table2[[#This Row],[Area(hectare)]],""),Table2[[#This Row],[Yield]])</f>
        <v>26.190999999999999</v>
      </c>
      <c r="T1022" s="13">
        <v>21.114000000000001</v>
      </c>
      <c r="U1022" s="13">
        <f>IF(Table2[[#This Row],[Avg_Temperature(°C)]]="",IFERROR((Table2[[#This Row],[Max_Temperature(°C)]]+Table2[[#This Row],[Min_Temperature(°C)]])/2,""),Table2[[#This Row],[Avg_Temperature(°C)]])</f>
        <v>21.114000000000001</v>
      </c>
      <c r="V1022" s="13">
        <v>31.945</v>
      </c>
      <c r="W1022" s="13">
        <f>IF(Table2[[#This Row],[Max_Temperature(°C)]]="",_xlfn.XLOOKUP(Table2[[#This Row],[State]],'pivot tables'!$T$2:$T$33,'pivot tables'!$V$2:$V$33),Table2[[#This Row],[Max_Temperature(°C)]])</f>
        <v>31.945</v>
      </c>
      <c r="X1022" s="13">
        <v>12.314</v>
      </c>
      <c r="Y1022" s="31">
        <f>IF(Table2[[#This Row],[Min_Temperature(°C)]]="",_xlfn.XLOOKUP(Table2[[#This Row],[State]],'pivot tables'!$T$2:$T$33,'pivot tables'!$W$2:$W$33),Table2[[#This Row],[Min_Temperature(°C)]])</f>
        <v>12.314</v>
      </c>
    </row>
    <row r="1023" spans="1:25" x14ac:dyDescent="0.3">
      <c r="A1023" s="5" t="s">
        <v>32</v>
      </c>
      <c r="B1023" s="4">
        <v>2014</v>
      </c>
      <c r="C1023" s="5" t="s">
        <v>49</v>
      </c>
      <c r="D1023" s="5" t="str">
        <f>PROPER(TRIM(Table2[[#This Row],[Season]]))</f>
        <v>Kharif</v>
      </c>
      <c r="E1023" s="5" t="str">
        <f>IF(Table2[[#This Row],[Season]]="",_xlfn.XLOOKUP(Table2[[#This Row],[State]],'pivot tables'!$F$3:$F$33,'pivot tables'!$G$3:$G$33),Table2[[#This Row],[Season]])</f>
        <v>Kharif</v>
      </c>
      <c r="F1023" s="5" t="s">
        <v>259</v>
      </c>
      <c r="G1023" s="16">
        <v>7342</v>
      </c>
      <c r="H1023" s="16">
        <f>IF(Table2[[#This Row],[Area(hectare)]]="",IFERROR(Table2[[#This Row],[Production(Tones)]]/Table2[[#This Row],[Yield blanks]],""),Table2[[#This Row],[Area(hectare)]])</f>
        <v>7342</v>
      </c>
      <c r="I1023" s="16">
        <v>3396</v>
      </c>
      <c r="J1023" s="16">
        <f>IF(Table2[[#This Row],[Production(Tones)]]="",Table2[[#This Row],[Area Blanks]]*Table2[[#This Row],[Yield]],Table2[[#This Row],[Production(Tones)]])</f>
        <v>3396</v>
      </c>
      <c r="K1023" s="13"/>
      <c r="L1023" s="13">
        <f>IF(Table2[[#This Row],[Annual_Rainfall(mm)]]="",_xlfn.XLOOKUP(Table2[[#This Row],[State]],'pivot tables'!$J$3:$J$32,'pivot tables'!$K$3:$K$32),Table2[[#This Row],[Annual_Rainfall(mm)]])</f>
        <v>1177.2645833333329</v>
      </c>
      <c r="M1023" s="13" t="str">
        <f>Table2[[#This Row],[Crop]]&amp;Table2[[#This Row],[State]]</f>
        <v>UradHimachal Pradesh</v>
      </c>
      <c r="N1023" s="13">
        <v>1108348.32</v>
      </c>
      <c r="O1023" s="13">
        <f>IF(Table2[[#This Row],[Fertilizer(kg)]]="",_xlfn.XLOOKUP(Table2[[#This Row],[crop&amp;state]],'pivot tables'!$O$3:$O$151,'pivot tables'!$P$3:$P$151),Table2[[#This Row],[Fertilizer(kg)]])</f>
        <v>1108348.32</v>
      </c>
      <c r="P1023" s="13">
        <v>2422.86</v>
      </c>
      <c r="Q1023" s="13">
        <f>IF(Table2[[#This Row],[Pesticide(kg)]]="",_xlfn.XLOOKUP(Table2[[#This Row],[crop&amp;state]],'pivot tables'!$O$3:$O$151,'pivot tables'!$Q$3:$Q$151),Table2[[#This Row],[Pesticide(kg)]])</f>
        <v>2422.86</v>
      </c>
      <c r="R1023" s="13">
        <v>0.45400000000000001</v>
      </c>
      <c r="S1023" s="13">
        <f>IF(Table2[[#This Row],[Yield]]="",IFERROR(Table2[[#This Row],[Production(Tones)]]/Table2[[#This Row],[Area(hectare)]],""),Table2[[#This Row],[Yield]])</f>
        <v>0.45400000000000001</v>
      </c>
      <c r="T1023" s="13">
        <v>21.114000000000001</v>
      </c>
      <c r="U1023" s="13">
        <f>IF(Table2[[#This Row],[Avg_Temperature(°C)]]="",IFERROR((Table2[[#This Row],[Max_Temperature(°C)]]+Table2[[#This Row],[Min_Temperature(°C)]])/2,""),Table2[[#This Row],[Avg_Temperature(°C)]])</f>
        <v>21.114000000000001</v>
      </c>
      <c r="V1023" s="13">
        <v>31.945</v>
      </c>
      <c r="W1023" s="13">
        <f>IF(Table2[[#This Row],[Max_Temperature(°C)]]="",_xlfn.XLOOKUP(Table2[[#This Row],[State]],'pivot tables'!$T$2:$T$33,'pivot tables'!$V$2:$V$33),Table2[[#This Row],[Max_Temperature(°C)]])</f>
        <v>31.945</v>
      </c>
      <c r="X1023" s="13">
        <v>12.314</v>
      </c>
      <c r="Y1023" s="31">
        <f>IF(Table2[[#This Row],[Min_Temperature(°C)]]="",_xlfn.XLOOKUP(Table2[[#This Row],[State]],'pivot tables'!$T$2:$T$33,'pivot tables'!$W$2:$W$33),Table2[[#This Row],[Min_Temperature(°C)]])</f>
        <v>12.314</v>
      </c>
    </row>
    <row r="1024" spans="1:25" x14ac:dyDescent="0.3">
      <c r="A1024" s="5" t="s">
        <v>20</v>
      </c>
      <c r="B1024" s="4">
        <v>2014</v>
      </c>
      <c r="C1024" s="5" t="s">
        <v>27</v>
      </c>
      <c r="D1024" s="5" t="str">
        <f>PROPER(TRIM(Table2[[#This Row],[Season]]))</f>
        <v>Rabi</v>
      </c>
      <c r="E1024" s="5" t="str">
        <f>IF(Table2[[#This Row],[Season]]="",_xlfn.XLOOKUP(Table2[[#This Row],[State]],'pivot tables'!$F$3:$F$33,'pivot tables'!$G$3:$G$33),Table2[[#This Row],[Season]])</f>
        <v>Rabi</v>
      </c>
      <c r="F1024" s="5" t="s">
        <v>259</v>
      </c>
      <c r="G1024" s="16">
        <v>345548</v>
      </c>
      <c r="H1024" s="16">
        <f>IF(Table2[[#This Row],[Area(hectare)]]="",IFERROR(Table2[[#This Row],[Production(Tones)]]/Table2[[#This Row],[Yield blanks]],""),Table2[[#This Row],[Area(hectare)]])</f>
        <v>345548</v>
      </c>
      <c r="I1024" s="16">
        <v>639209</v>
      </c>
      <c r="J1024" s="16">
        <f>IF(Table2[[#This Row],[Production(Tones)]]="",Table2[[#This Row],[Area Blanks]]*Table2[[#This Row],[Yield]],Table2[[#This Row],[Production(Tones)]])</f>
        <v>639209</v>
      </c>
      <c r="K1024" s="13">
        <v>1019.9</v>
      </c>
      <c r="L1024" s="13">
        <f>IF(Table2[[#This Row],[Annual_Rainfall(mm)]]="",_xlfn.XLOOKUP(Table2[[#This Row],[State]],'pivot tables'!$J$3:$J$32,'pivot tables'!$K$3:$K$32),Table2[[#This Row],[Annual_Rainfall(mm)]])</f>
        <v>1019.9</v>
      </c>
      <c r="M1024" s="13" t="str">
        <f>Table2[[#This Row],[Crop]]&amp;Table2[[#This Row],[State]]</f>
        <v>WheatHimachal Pradesh</v>
      </c>
      <c r="N1024" s="13">
        <v>52163926.079999998</v>
      </c>
      <c r="O1024" s="13">
        <f>IF(Table2[[#This Row],[Fertilizer(kg)]]="",_xlfn.XLOOKUP(Table2[[#This Row],[crop&amp;state]],'pivot tables'!$O$3:$O$151,'pivot tables'!$P$3:$P$151),Table2[[#This Row],[Fertilizer(kg)]])</f>
        <v>52163926.079999998</v>
      </c>
      <c r="P1024" s="13">
        <v>114030.84</v>
      </c>
      <c r="Q1024" s="13">
        <f>IF(Table2[[#This Row],[Pesticide(kg)]]="",_xlfn.XLOOKUP(Table2[[#This Row],[crop&amp;state]],'pivot tables'!$O$3:$O$151,'pivot tables'!$Q$3:$Q$151),Table2[[#This Row],[Pesticide(kg)]])</f>
        <v>114030.84</v>
      </c>
      <c r="R1024" s="13">
        <v>1.847</v>
      </c>
      <c r="S1024" s="13">
        <f>IF(Table2[[#This Row],[Yield]]="",IFERROR(Table2[[#This Row],[Production(Tones)]]/Table2[[#This Row],[Area(hectare)]],""),Table2[[#This Row],[Yield]])</f>
        <v>1.847</v>
      </c>
      <c r="T1024" s="13">
        <v>21.114000000000001</v>
      </c>
      <c r="U1024" s="13">
        <f>IF(Table2[[#This Row],[Avg_Temperature(°C)]]="",IFERROR((Table2[[#This Row],[Max_Temperature(°C)]]+Table2[[#This Row],[Min_Temperature(°C)]])/2,""),Table2[[#This Row],[Avg_Temperature(°C)]])</f>
        <v>21.114000000000001</v>
      </c>
      <c r="V1024" s="13">
        <v>31.945</v>
      </c>
      <c r="W1024" s="13">
        <f>IF(Table2[[#This Row],[Max_Temperature(°C)]]="",_xlfn.XLOOKUP(Table2[[#This Row],[State]],'pivot tables'!$T$2:$T$33,'pivot tables'!$V$2:$V$33),Table2[[#This Row],[Max_Temperature(°C)]])</f>
        <v>31.945</v>
      </c>
      <c r="X1024" s="13">
        <v>12.314</v>
      </c>
      <c r="Y1024" s="31">
        <f>IF(Table2[[#This Row],[Min_Temperature(°C)]]="",_xlfn.XLOOKUP(Table2[[#This Row],[State]],'pivot tables'!$T$2:$T$33,'pivot tables'!$W$2:$W$33),Table2[[#This Row],[Min_Temperature(°C)]])</f>
        <v>12.314</v>
      </c>
    </row>
    <row r="1025" spans="1:25" x14ac:dyDescent="0.3">
      <c r="A1025" s="5" t="s">
        <v>13</v>
      </c>
      <c r="B1025" s="4">
        <v>2014</v>
      </c>
      <c r="C1025" s="5" t="s">
        <v>49</v>
      </c>
      <c r="D1025" s="5" t="str">
        <f>PROPER(TRIM(Table2[[#This Row],[Season]]))</f>
        <v>Kharif</v>
      </c>
      <c r="E1025" s="5" t="str">
        <f>IF(Table2[[#This Row],[Season]]="",_xlfn.XLOOKUP(Table2[[#This Row],[State]],'pivot tables'!$F$3:$F$33,'pivot tables'!$G$3:$G$33),Table2[[#This Row],[Season]])</f>
        <v>Kharif</v>
      </c>
      <c r="F1025" s="5" t="s">
        <v>246</v>
      </c>
      <c r="G1025" s="16">
        <v>2057000</v>
      </c>
      <c r="H1025" s="16">
        <f>IF(Table2[[#This Row],[Area(hectare)]]="",IFERROR(Table2[[#This Row],[Production(Tones)]]/Table2[[#This Row],[Yield blanks]],""),Table2[[#This Row],[Area(hectare)]])</f>
        <v>2057000</v>
      </c>
      <c r="I1025" s="16">
        <v>3522660</v>
      </c>
      <c r="J1025" s="16">
        <f>IF(Table2[[#This Row],[Production(Tones)]]="",Table2[[#This Row],[Area Blanks]]*Table2[[#This Row],[Yield]],Table2[[#This Row],[Production(Tones)]])</f>
        <v>3522660</v>
      </c>
      <c r="K1025" s="13">
        <v>891.2</v>
      </c>
      <c r="L1025" s="13">
        <f>IF(Table2[[#This Row],[Annual_Rainfall(mm)]]="",_xlfn.XLOOKUP(Table2[[#This Row],[State]],'pivot tables'!$J$3:$J$32,'pivot tables'!$K$3:$K$32),Table2[[#This Row],[Annual_Rainfall(mm)]])</f>
        <v>891.2</v>
      </c>
      <c r="M1025" s="13" t="str">
        <f>Table2[[#This Row],[Crop]]&amp;Table2[[#This Row],[State]]</f>
        <v>RiceMadhya Pradesh</v>
      </c>
      <c r="N1025" s="13">
        <v>310524720</v>
      </c>
      <c r="O1025" s="13">
        <f>IF(Table2[[#This Row],[Fertilizer(kg)]]="",_xlfn.XLOOKUP(Table2[[#This Row],[crop&amp;state]],'pivot tables'!$O$3:$O$151,'pivot tables'!$P$3:$P$151),Table2[[#This Row],[Fertilizer(kg)]])</f>
        <v>310524720</v>
      </c>
      <c r="P1025" s="13">
        <v>678810</v>
      </c>
      <c r="Q1025" s="13">
        <f>IF(Table2[[#This Row],[Pesticide(kg)]]="",_xlfn.XLOOKUP(Table2[[#This Row],[crop&amp;state]],'pivot tables'!$O$3:$O$151,'pivot tables'!$Q$3:$Q$151),Table2[[#This Row],[Pesticide(kg)]])</f>
        <v>678810</v>
      </c>
      <c r="R1025" s="13">
        <v>1.663</v>
      </c>
      <c r="S1025" s="13">
        <f>IF(Table2[[#This Row],[Yield]]="",IFERROR(Table2[[#This Row],[Production(Tones)]]/Table2[[#This Row],[Area(hectare)]],""),Table2[[#This Row],[Yield]])</f>
        <v>1.663</v>
      </c>
      <c r="T1025" s="13">
        <v>26.012</v>
      </c>
      <c r="U1025" s="13">
        <f>IF(Table2[[#This Row],[Avg_Temperature(°C)]]="",IFERROR((Table2[[#This Row],[Max_Temperature(°C)]]+Table2[[#This Row],[Min_Temperature(°C)]])/2,""),Table2[[#This Row],[Avg_Temperature(°C)]])</f>
        <v>26.012</v>
      </c>
      <c r="V1025" s="13">
        <v>37.9</v>
      </c>
      <c r="W1025" s="13">
        <f>IF(Table2[[#This Row],[Max_Temperature(°C)]]="",_xlfn.XLOOKUP(Table2[[#This Row],[State]],'pivot tables'!$T$2:$T$33,'pivot tables'!$V$2:$V$33),Table2[[#This Row],[Max_Temperature(°C)]])</f>
        <v>37.9</v>
      </c>
      <c r="X1025" s="13">
        <v>15.118</v>
      </c>
      <c r="Y1025" s="31">
        <f>IF(Table2[[#This Row],[Min_Temperature(°C)]]="",_xlfn.XLOOKUP(Table2[[#This Row],[State]],'pivot tables'!$T$2:$T$33,'pivot tables'!$W$2:$W$33),Table2[[#This Row],[Min_Temperature(°C)]])</f>
        <v>15.118</v>
      </c>
    </row>
    <row r="1026" spans="1:25" x14ac:dyDescent="0.3">
      <c r="A1026" s="5" t="s">
        <v>18</v>
      </c>
      <c r="B1026" s="4">
        <v>2014</v>
      </c>
      <c r="C1026" s="5" t="s">
        <v>705</v>
      </c>
      <c r="D1026" s="5" t="str">
        <f>PROPER(TRIM(Table2[[#This Row],[Season]]))</f>
        <v>Whole Year</v>
      </c>
      <c r="E1026" s="5" t="str">
        <f>IF(Table2[[#This Row],[Season]]="",_xlfn.XLOOKUP(Table2[[#This Row],[State]],'pivot tables'!$F$3:$F$33,'pivot tables'!$G$3:$G$33),Table2[[#This Row],[Season]])</f>
        <v>Whole Year</v>
      </c>
      <c r="F1026" s="5" t="s">
        <v>246</v>
      </c>
      <c r="G1026" s="16">
        <v>102000</v>
      </c>
      <c r="H1026" s="16">
        <f>IF(Table2[[#This Row],[Area(hectare)]]="",IFERROR(Table2[[#This Row],[Production(Tones)]]/Table2[[#This Row],[Yield blanks]],""),Table2[[#This Row],[Area(hectare)]])</f>
        <v>102000</v>
      </c>
      <c r="I1026" s="16">
        <v>4090000</v>
      </c>
      <c r="J1026" s="16">
        <f>IF(Table2[[#This Row],[Production(Tones)]]="",Table2[[#This Row],[Area Blanks]]*Table2[[#This Row],[Yield]],Table2[[#This Row],[Production(Tones)]])</f>
        <v>4090000</v>
      </c>
      <c r="K1026" s="13">
        <v>891.2</v>
      </c>
      <c r="L1026" s="13">
        <f>IF(Table2[[#This Row],[Annual_Rainfall(mm)]]="",_xlfn.XLOOKUP(Table2[[#This Row],[State]],'pivot tables'!$J$3:$J$32,'pivot tables'!$K$3:$K$32),Table2[[#This Row],[Annual_Rainfall(mm)]])</f>
        <v>891.2</v>
      </c>
      <c r="M1026" s="13" t="str">
        <f>Table2[[#This Row],[Crop]]&amp;Table2[[#This Row],[State]]</f>
        <v>SugarcaneMadhya Pradesh</v>
      </c>
      <c r="N1026" s="13">
        <v>15397920</v>
      </c>
      <c r="O1026" s="13">
        <f>IF(Table2[[#This Row],[Fertilizer(kg)]]="",_xlfn.XLOOKUP(Table2[[#This Row],[crop&amp;state]],'pivot tables'!$O$3:$O$151,'pivot tables'!$P$3:$P$151),Table2[[#This Row],[Fertilizer(kg)]])</f>
        <v>15397920</v>
      </c>
      <c r="P1026" s="13">
        <v>33660</v>
      </c>
      <c r="Q1026" s="13">
        <f>IF(Table2[[#This Row],[Pesticide(kg)]]="",_xlfn.XLOOKUP(Table2[[#This Row],[crop&amp;state]],'pivot tables'!$O$3:$O$151,'pivot tables'!$Q$3:$Q$151),Table2[[#This Row],[Pesticide(kg)]])</f>
        <v>33660</v>
      </c>
      <c r="R1026" s="13"/>
      <c r="S1026" s="13">
        <f>IF(Table2[[#This Row],[Yield]]="",IFERROR(Table2[[#This Row],[Production(Tones)]]/Table2[[#This Row],[Area(hectare)]],""),Table2[[#This Row],[Yield]])</f>
        <v>40.098039215686278</v>
      </c>
      <c r="T1026" s="13">
        <v>26.012</v>
      </c>
      <c r="U1026" s="13">
        <f>IF(Table2[[#This Row],[Avg_Temperature(°C)]]="",IFERROR((Table2[[#This Row],[Max_Temperature(°C)]]+Table2[[#This Row],[Min_Temperature(°C)]])/2,""),Table2[[#This Row],[Avg_Temperature(°C)]])</f>
        <v>26.012</v>
      </c>
      <c r="V1026" s="13">
        <v>37.9</v>
      </c>
      <c r="W1026" s="13">
        <f>IF(Table2[[#This Row],[Max_Temperature(°C)]]="",_xlfn.XLOOKUP(Table2[[#This Row],[State]],'pivot tables'!$T$2:$T$33,'pivot tables'!$V$2:$V$33),Table2[[#This Row],[Max_Temperature(°C)]])</f>
        <v>37.9</v>
      </c>
      <c r="X1026" s="13">
        <v>15.118</v>
      </c>
      <c r="Y1026" s="31">
        <f>IF(Table2[[#This Row],[Min_Temperature(°C)]]="",_xlfn.XLOOKUP(Table2[[#This Row],[State]],'pivot tables'!$T$2:$T$33,'pivot tables'!$W$2:$W$33),Table2[[#This Row],[Min_Temperature(°C)]])</f>
        <v>15.118</v>
      </c>
    </row>
    <row r="1027" spans="1:25" x14ac:dyDescent="0.3">
      <c r="A1027" s="5" t="s">
        <v>32</v>
      </c>
      <c r="B1027" s="4">
        <v>2014</v>
      </c>
      <c r="C1027" s="5" t="s">
        <v>49</v>
      </c>
      <c r="D1027" s="5" t="str">
        <f>PROPER(TRIM(Table2[[#This Row],[Season]]))</f>
        <v>Kharif</v>
      </c>
      <c r="E1027" s="5" t="str">
        <f>IF(Table2[[#This Row],[Season]]="",_xlfn.XLOOKUP(Table2[[#This Row],[State]],'pivot tables'!$F$3:$F$33,'pivot tables'!$G$3:$G$33),Table2[[#This Row],[Season]])</f>
        <v>Kharif</v>
      </c>
      <c r="F1027" s="5" t="s">
        <v>246</v>
      </c>
      <c r="G1027" s="16">
        <v>841000</v>
      </c>
      <c r="H1027" s="16">
        <f>IF(Table2[[#This Row],[Area(hectare)]]="",IFERROR(Table2[[#This Row],[Production(Tones)]]/Table2[[#This Row],[Yield blanks]],""),Table2[[#This Row],[Area(hectare)]])</f>
        <v>841000</v>
      </c>
      <c r="I1027" s="16">
        <v>427000</v>
      </c>
      <c r="J1027" s="16">
        <f>IF(Table2[[#This Row],[Production(Tones)]]="",Table2[[#This Row],[Area Blanks]]*Table2[[#This Row],[Yield]],Table2[[#This Row],[Production(Tones)]])</f>
        <v>427000</v>
      </c>
      <c r="K1027" s="13">
        <v>891.2</v>
      </c>
      <c r="L1027" s="13">
        <f>IF(Table2[[#This Row],[Annual_Rainfall(mm)]]="",_xlfn.XLOOKUP(Table2[[#This Row],[State]],'pivot tables'!$J$3:$J$32,'pivot tables'!$K$3:$K$32),Table2[[#This Row],[Annual_Rainfall(mm)]])</f>
        <v>891.2</v>
      </c>
      <c r="M1027" s="13" t="str">
        <f>Table2[[#This Row],[Crop]]&amp;Table2[[#This Row],[State]]</f>
        <v>UradMadhya Pradesh</v>
      </c>
      <c r="N1027" s="13">
        <v>126957360</v>
      </c>
      <c r="O1027" s="13">
        <f>IF(Table2[[#This Row],[Fertilizer(kg)]]="",_xlfn.XLOOKUP(Table2[[#This Row],[crop&amp;state]],'pivot tables'!$O$3:$O$151,'pivot tables'!$P$3:$P$151),Table2[[#This Row],[Fertilizer(kg)]])</f>
        <v>126957360</v>
      </c>
      <c r="P1027" s="13">
        <v>277530</v>
      </c>
      <c r="Q1027" s="13">
        <f>IF(Table2[[#This Row],[Pesticide(kg)]]="",_xlfn.XLOOKUP(Table2[[#This Row],[crop&amp;state]],'pivot tables'!$O$3:$O$151,'pivot tables'!$Q$3:$Q$151),Table2[[#This Row],[Pesticide(kg)]])</f>
        <v>277530</v>
      </c>
      <c r="R1027" s="13">
        <v>0.51600000000000001</v>
      </c>
      <c r="S1027" s="13">
        <f>IF(Table2[[#This Row],[Yield]]="",IFERROR(Table2[[#This Row],[Production(Tones)]]/Table2[[#This Row],[Area(hectare)]],""),Table2[[#This Row],[Yield]])</f>
        <v>0.51600000000000001</v>
      </c>
      <c r="T1027" s="13">
        <v>26.012</v>
      </c>
      <c r="U1027" s="13">
        <f>IF(Table2[[#This Row],[Avg_Temperature(°C)]]="",IFERROR((Table2[[#This Row],[Max_Temperature(°C)]]+Table2[[#This Row],[Min_Temperature(°C)]])/2,""),Table2[[#This Row],[Avg_Temperature(°C)]])</f>
        <v>26.012</v>
      </c>
      <c r="V1027" s="13">
        <v>37.9</v>
      </c>
      <c r="W1027" s="13">
        <f>IF(Table2[[#This Row],[Max_Temperature(°C)]]="",_xlfn.XLOOKUP(Table2[[#This Row],[State]],'pivot tables'!$T$2:$T$33,'pivot tables'!$V$2:$V$33),Table2[[#This Row],[Max_Temperature(°C)]])</f>
        <v>37.9</v>
      </c>
      <c r="X1027" s="13">
        <v>15.118</v>
      </c>
      <c r="Y1027" s="31">
        <f>IF(Table2[[#This Row],[Min_Temperature(°C)]]="",_xlfn.XLOOKUP(Table2[[#This Row],[State]],'pivot tables'!$T$2:$T$33,'pivot tables'!$W$2:$W$33),Table2[[#This Row],[Min_Temperature(°C)]])</f>
        <v>15.118</v>
      </c>
    </row>
    <row r="1028" spans="1:25" x14ac:dyDescent="0.3">
      <c r="A1028" s="5" t="s">
        <v>20</v>
      </c>
      <c r="B1028" s="4">
        <v>2014</v>
      </c>
      <c r="C1028" s="5" t="s">
        <v>27</v>
      </c>
      <c r="D1028" s="5" t="str">
        <f>PROPER(TRIM(Table2[[#This Row],[Season]]))</f>
        <v>Rabi</v>
      </c>
      <c r="E1028" s="5" t="str">
        <f>IF(Table2[[#This Row],[Season]]="",_xlfn.XLOOKUP(Table2[[#This Row],[State]],'pivot tables'!$F$3:$F$33,'pivot tables'!$G$3:$G$33),Table2[[#This Row],[Season]])</f>
        <v>Rabi</v>
      </c>
      <c r="F1028" s="5" t="s">
        <v>246</v>
      </c>
      <c r="G1028" s="16">
        <v>5999000</v>
      </c>
      <c r="H1028" s="16">
        <f>IF(Table2[[#This Row],[Area(hectare)]]="",IFERROR(Table2[[#This Row],[Production(Tones)]]/Table2[[#This Row],[Yield blanks]],""),Table2[[#This Row],[Area(hectare)]])</f>
        <v>5999000</v>
      </c>
      <c r="I1028" s="16">
        <v>18463000</v>
      </c>
      <c r="J1028" s="16">
        <f>IF(Table2[[#This Row],[Production(Tones)]]="",Table2[[#This Row],[Area Blanks]]*Table2[[#This Row],[Yield]],Table2[[#This Row],[Production(Tones)]])</f>
        <v>18463000</v>
      </c>
      <c r="K1028" s="13">
        <v>891.2</v>
      </c>
      <c r="L1028" s="13">
        <f>IF(Table2[[#This Row],[Annual_Rainfall(mm)]]="",_xlfn.XLOOKUP(Table2[[#This Row],[State]],'pivot tables'!$J$3:$J$32,'pivot tables'!$K$3:$K$32),Table2[[#This Row],[Annual_Rainfall(mm)]])</f>
        <v>891.2</v>
      </c>
      <c r="M1028" s="13" t="str">
        <f>Table2[[#This Row],[Crop]]&amp;Table2[[#This Row],[State]]</f>
        <v>WheatMadhya Pradesh</v>
      </c>
      <c r="N1028" s="13">
        <v>905609040</v>
      </c>
      <c r="O1028" s="13">
        <f>IF(Table2[[#This Row],[Fertilizer(kg)]]="",_xlfn.XLOOKUP(Table2[[#This Row],[crop&amp;state]],'pivot tables'!$O$3:$O$151,'pivot tables'!$P$3:$P$151),Table2[[#This Row],[Fertilizer(kg)]])</f>
        <v>905609040</v>
      </c>
      <c r="P1028" s="13">
        <v>1979670</v>
      </c>
      <c r="Q1028" s="13">
        <f>IF(Table2[[#This Row],[Pesticide(kg)]]="",_xlfn.XLOOKUP(Table2[[#This Row],[crop&amp;state]],'pivot tables'!$O$3:$O$151,'pivot tables'!$Q$3:$Q$151),Table2[[#This Row],[Pesticide(kg)]])</f>
        <v>1979670</v>
      </c>
      <c r="R1028" s="13">
        <v>2.9049999999999998</v>
      </c>
      <c r="S1028" s="13">
        <f>IF(Table2[[#This Row],[Yield]]="",IFERROR(Table2[[#This Row],[Production(Tones)]]/Table2[[#This Row],[Area(hectare)]],""),Table2[[#This Row],[Yield]])</f>
        <v>2.9049999999999998</v>
      </c>
      <c r="T1028" s="13">
        <v>26.012</v>
      </c>
      <c r="U1028" s="13">
        <f>IF(Table2[[#This Row],[Avg_Temperature(°C)]]="",IFERROR((Table2[[#This Row],[Max_Temperature(°C)]]+Table2[[#This Row],[Min_Temperature(°C)]])/2,""),Table2[[#This Row],[Avg_Temperature(°C)]])</f>
        <v>26.012</v>
      </c>
      <c r="V1028" s="13">
        <v>37.9</v>
      </c>
      <c r="W1028" s="13">
        <f>IF(Table2[[#This Row],[Max_Temperature(°C)]]="",_xlfn.XLOOKUP(Table2[[#This Row],[State]],'pivot tables'!$T$2:$T$33,'pivot tables'!$V$2:$V$33),Table2[[#This Row],[Max_Temperature(°C)]])</f>
        <v>37.9</v>
      </c>
      <c r="X1028" s="13">
        <v>15.118</v>
      </c>
      <c r="Y1028" s="31">
        <f>IF(Table2[[#This Row],[Min_Temperature(°C)]]="",_xlfn.XLOOKUP(Table2[[#This Row],[State]],'pivot tables'!$T$2:$T$33,'pivot tables'!$W$2:$W$33),Table2[[#This Row],[Min_Temperature(°C)]])</f>
        <v>15.118</v>
      </c>
    </row>
    <row r="1029" spans="1:25" x14ac:dyDescent="0.3">
      <c r="A1029" s="5" t="s">
        <v>22</v>
      </c>
      <c r="B1029" s="4">
        <v>2014</v>
      </c>
      <c r="C1029" s="5" t="s">
        <v>49</v>
      </c>
      <c r="D1029" s="5" t="str">
        <f>PROPER(TRIM(Table2[[#This Row],[Season]]))</f>
        <v>Kharif</v>
      </c>
      <c r="E1029" s="5" t="str">
        <f>IF(Table2[[#This Row],[Season]]="",_xlfn.XLOOKUP(Table2[[#This Row],[State]],'pivot tables'!$F$3:$F$33,'pivot tables'!$G$3:$G$33),Table2[[#This Row],[Season]])</f>
        <v>Kharif</v>
      </c>
      <c r="F1029" s="5" t="s">
        <v>248</v>
      </c>
      <c r="G1029" s="16">
        <v>111600</v>
      </c>
      <c r="H1029" s="16">
        <f>IF(Table2[[#This Row],[Area(hectare)]]="",IFERROR(Table2[[#This Row],[Production(Tones)]]/Table2[[#This Row],[Yield blanks]],""),Table2[[#This Row],[Area(hectare)]])</f>
        <v>111600</v>
      </c>
      <c r="I1029" s="16">
        <v>119000</v>
      </c>
      <c r="J1029" s="16">
        <f>IF(Table2[[#This Row],[Production(Tones)]]="",Table2[[#This Row],[Area Blanks]]*Table2[[#This Row],[Yield]],Table2[[#This Row],[Production(Tones)]])</f>
        <v>119000</v>
      </c>
      <c r="K1029" s="13">
        <v>1001.6</v>
      </c>
      <c r="L1029" s="13">
        <f>IF(Table2[[#This Row],[Annual_Rainfall(mm)]]="",_xlfn.XLOOKUP(Table2[[#This Row],[State]],'pivot tables'!$J$3:$J$32,'pivot tables'!$K$3:$K$32),Table2[[#This Row],[Annual_Rainfall(mm)]])</f>
        <v>1001.6</v>
      </c>
      <c r="M1029" s="13" t="str">
        <f>Table2[[#This Row],[Crop]]&amp;Table2[[#This Row],[State]]</f>
        <v>RagiMaharashtra</v>
      </c>
      <c r="N1029" s="13">
        <v>16847136</v>
      </c>
      <c r="O1029" s="13">
        <f>IF(Table2[[#This Row],[Fertilizer(kg)]]="",_xlfn.XLOOKUP(Table2[[#This Row],[crop&amp;state]],'pivot tables'!$O$3:$O$151,'pivot tables'!$P$3:$P$151),Table2[[#This Row],[Fertilizer(kg)]])</f>
        <v>16847136</v>
      </c>
      <c r="P1029" s="13">
        <v>36828</v>
      </c>
      <c r="Q1029" s="13">
        <f>IF(Table2[[#This Row],[Pesticide(kg)]]="",_xlfn.XLOOKUP(Table2[[#This Row],[crop&amp;state]],'pivot tables'!$O$3:$O$151,'pivot tables'!$Q$3:$Q$151),Table2[[#This Row],[Pesticide(kg)]])</f>
        <v>36828</v>
      </c>
      <c r="R1029" s="13"/>
      <c r="S1029" s="13">
        <f>IF(Table2[[#This Row],[Yield]]="",IFERROR(Table2[[#This Row],[Production(Tones)]]/Table2[[#This Row],[Area(hectare)]],""),Table2[[#This Row],[Yield]])</f>
        <v>1.0663082437275986</v>
      </c>
      <c r="T1029" s="13">
        <v>25.684999999999999</v>
      </c>
      <c r="U1029" s="13">
        <f>IF(Table2[[#This Row],[Avg_Temperature(°C)]]="",IFERROR((Table2[[#This Row],[Max_Temperature(°C)]]+Table2[[#This Row],[Min_Temperature(°C)]])/2,""),Table2[[#This Row],[Avg_Temperature(°C)]])</f>
        <v>25.684999999999999</v>
      </c>
      <c r="V1029" s="13">
        <v>36.496000000000002</v>
      </c>
      <c r="W1029" s="13">
        <f>IF(Table2[[#This Row],[Max_Temperature(°C)]]="",_xlfn.XLOOKUP(Table2[[#This Row],[State]],'pivot tables'!$T$2:$T$33,'pivot tables'!$V$2:$V$33),Table2[[#This Row],[Max_Temperature(°C)]])</f>
        <v>36.496000000000002</v>
      </c>
      <c r="X1029" s="13">
        <v>15.428000000000001</v>
      </c>
      <c r="Y1029" s="31">
        <f>IF(Table2[[#This Row],[Min_Temperature(°C)]]="",_xlfn.XLOOKUP(Table2[[#This Row],[State]],'pivot tables'!$T$2:$T$33,'pivot tables'!$W$2:$W$33),Table2[[#This Row],[Min_Temperature(°C)]])</f>
        <v>15.428000000000001</v>
      </c>
    </row>
    <row r="1030" spans="1:25" x14ac:dyDescent="0.3">
      <c r="A1030" s="5" t="s">
        <v>13</v>
      </c>
      <c r="B1030" s="4">
        <v>2014</v>
      </c>
      <c r="C1030" s="5" t="s">
        <v>49</v>
      </c>
      <c r="D1030" s="5" t="str">
        <f>PROPER(TRIM(Table2[[#This Row],[Season]]))</f>
        <v>Kharif</v>
      </c>
      <c r="E1030" s="5" t="str">
        <f>IF(Table2[[#This Row],[Season]]="",_xlfn.XLOOKUP(Table2[[#This Row],[State]],'pivot tables'!$F$3:$F$33,'pivot tables'!$G$3:$G$33),Table2[[#This Row],[Season]])</f>
        <v>Kharif</v>
      </c>
      <c r="F1030" s="5" t="s">
        <v>248</v>
      </c>
      <c r="G1030" s="16">
        <v>1508400</v>
      </c>
      <c r="H1030" s="16">
        <f>IF(Table2[[#This Row],[Area(hectare)]]="",IFERROR(Table2[[#This Row],[Production(Tones)]]/Table2[[#This Row],[Yield blanks]],""),Table2[[#This Row],[Area(hectare)]])</f>
        <v>1508400</v>
      </c>
      <c r="I1030" s="16">
        <v>2835400</v>
      </c>
      <c r="J1030" s="16">
        <f>IF(Table2[[#This Row],[Production(Tones)]]="",Table2[[#This Row],[Area Blanks]]*Table2[[#This Row],[Yield]],Table2[[#This Row],[Production(Tones)]])</f>
        <v>2835400</v>
      </c>
      <c r="K1030" s="13">
        <v>1001.6</v>
      </c>
      <c r="L1030" s="13">
        <f>IF(Table2[[#This Row],[Annual_Rainfall(mm)]]="",_xlfn.XLOOKUP(Table2[[#This Row],[State]],'pivot tables'!$J$3:$J$32,'pivot tables'!$K$3:$K$32),Table2[[#This Row],[Annual_Rainfall(mm)]])</f>
        <v>1001.6</v>
      </c>
      <c r="M1030" s="13" t="str">
        <f>Table2[[#This Row],[Crop]]&amp;Table2[[#This Row],[State]]</f>
        <v>RiceMaharashtra</v>
      </c>
      <c r="N1030" s="13">
        <v>227708064</v>
      </c>
      <c r="O1030" s="13">
        <f>IF(Table2[[#This Row],[Fertilizer(kg)]]="",_xlfn.XLOOKUP(Table2[[#This Row],[crop&amp;state]],'pivot tables'!$O$3:$O$151,'pivot tables'!$P$3:$P$151),Table2[[#This Row],[Fertilizer(kg)]])</f>
        <v>227708064</v>
      </c>
      <c r="P1030" s="13">
        <v>497772</v>
      </c>
      <c r="Q1030" s="13">
        <f>IF(Table2[[#This Row],[Pesticide(kg)]]="",_xlfn.XLOOKUP(Table2[[#This Row],[crop&amp;state]],'pivot tables'!$O$3:$O$151,'pivot tables'!$Q$3:$Q$151),Table2[[#This Row],[Pesticide(kg)]])</f>
        <v>497772</v>
      </c>
      <c r="R1030" s="13">
        <v>1.306</v>
      </c>
      <c r="S1030" s="13">
        <f>IF(Table2[[#This Row],[Yield]]="",IFERROR(Table2[[#This Row],[Production(Tones)]]/Table2[[#This Row],[Area(hectare)]],""),Table2[[#This Row],[Yield]])</f>
        <v>1.306</v>
      </c>
      <c r="T1030" s="13">
        <v>25.684999999999999</v>
      </c>
      <c r="U1030" s="13">
        <f>IF(Table2[[#This Row],[Avg_Temperature(°C)]]="",IFERROR((Table2[[#This Row],[Max_Temperature(°C)]]+Table2[[#This Row],[Min_Temperature(°C)]])/2,""),Table2[[#This Row],[Avg_Temperature(°C)]])</f>
        <v>25.684999999999999</v>
      </c>
      <c r="V1030" s="13">
        <v>36.496000000000002</v>
      </c>
      <c r="W1030" s="13">
        <f>IF(Table2[[#This Row],[Max_Temperature(°C)]]="",_xlfn.XLOOKUP(Table2[[#This Row],[State]],'pivot tables'!$T$2:$T$33,'pivot tables'!$V$2:$V$33),Table2[[#This Row],[Max_Temperature(°C)]])</f>
        <v>36.496000000000002</v>
      </c>
      <c r="X1030" s="13">
        <v>15.428000000000001</v>
      </c>
      <c r="Y1030" s="31">
        <f>IF(Table2[[#This Row],[Min_Temperature(°C)]]="",_xlfn.XLOOKUP(Table2[[#This Row],[State]],'pivot tables'!$T$2:$T$33,'pivot tables'!$W$2:$W$33),Table2[[#This Row],[Min_Temperature(°C)]])</f>
        <v>15.428000000000001</v>
      </c>
    </row>
    <row r="1031" spans="1:25" x14ac:dyDescent="0.3">
      <c r="A1031" s="5" t="s">
        <v>13</v>
      </c>
      <c r="B1031" s="4">
        <v>2014</v>
      </c>
      <c r="C1031" s="5" t="s">
        <v>120</v>
      </c>
      <c r="D1031" s="5" t="str">
        <f>PROPER(TRIM(Table2[[#This Row],[Season]]))</f>
        <v>Summer</v>
      </c>
      <c r="E1031" s="5" t="str">
        <f>IF(Table2[[#This Row],[Season]]="",_xlfn.XLOOKUP(Table2[[#This Row],[State]],'pivot tables'!$F$3:$F$33,'pivot tables'!$G$3:$G$33),Table2[[#This Row],[Season]])</f>
        <v>Summer</v>
      </c>
      <c r="F1031" s="5" t="s">
        <v>248</v>
      </c>
      <c r="G1031" s="16">
        <v>42800</v>
      </c>
      <c r="H1031" s="16">
        <f>IF(Table2[[#This Row],[Area(hectare)]]="",IFERROR(Table2[[#This Row],[Production(Tones)]]/Table2[[#This Row],[Yield blanks]],""),Table2[[#This Row],[Area(hectare)]])</f>
        <v>42800</v>
      </c>
      <c r="I1031" s="16">
        <v>111200</v>
      </c>
      <c r="J1031" s="16">
        <f>IF(Table2[[#This Row],[Production(Tones)]]="",Table2[[#This Row],[Area Blanks]]*Table2[[#This Row],[Yield]],Table2[[#This Row],[Production(Tones)]])</f>
        <v>111200</v>
      </c>
      <c r="K1031" s="13"/>
      <c r="L1031" s="13">
        <f>IF(Table2[[#This Row],[Annual_Rainfall(mm)]]="",_xlfn.XLOOKUP(Table2[[#This Row],[State]],'pivot tables'!$J$3:$J$32,'pivot tables'!$K$3:$K$32),Table2[[#This Row],[Annual_Rainfall(mm)]])</f>
        <v>1357.1343604651165</v>
      </c>
      <c r="M1031" s="13" t="str">
        <f>Table2[[#This Row],[Crop]]&amp;Table2[[#This Row],[State]]</f>
        <v>RiceMaharashtra</v>
      </c>
      <c r="N1031" s="13">
        <v>6461088</v>
      </c>
      <c r="O1031" s="13">
        <f>IF(Table2[[#This Row],[Fertilizer(kg)]]="",_xlfn.XLOOKUP(Table2[[#This Row],[crop&amp;state]],'pivot tables'!$O$3:$O$151,'pivot tables'!$P$3:$P$151),Table2[[#This Row],[Fertilizer(kg)]])</f>
        <v>6461088</v>
      </c>
      <c r="P1031" s="13">
        <v>14124</v>
      </c>
      <c r="Q1031" s="13">
        <f>IF(Table2[[#This Row],[Pesticide(kg)]]="",_xlfn.XLOOKUP(Table2[[#This Row],[crop&amp;state]],'pivot tables'!$O$3:$O$151,'pivot tables'!$Q$3:$Q$151),Table2[[#This Row],[Pesticide(kg)]])</f>
        <v>14124</v>
      </c>
      <c r="R1031" s="13">
        <v>2.524</v>
      </c>
      <c r="S1031" s="13">
        <f>IF(Table2[[#This Row],[Yield]]="",IFERROR(Table2[[#This Row],[Production(Tones)]]/Table2[[#This Row],[Area(hectare)]],""),Table2[[#This Row],[Yield]])</f>
        <v>2.524</v>
      </c>
      <c r="T1031" s="13">
        <v>25.684999999999999</v>
      </c>
      <c r="U1031" s="13">
        <f>IF(Table2[[#This Row],[Avg_Temperature(°C)]]="",IFERROR((Table2[[#This Row],[Max_Temperature(°C)]]+Table2[[#This Row],[Min_Temperature(°C)]])/2,""),Table2[[#This Row],[Avg_Temperature(°C)]])</f>
        <v>25.684999999999999</v>
      </c>
      <c r="V1031" s="13">
        <v>36.496000000000002</v>
      </c>
      <c r="W1031" s="13">
        <f>IF(Table2[[#This Row],[Max_Temperature(°C)]]="",_xlfn.XLOOKUP(Table2[[#This Row],[State]],'pivot tables'!$T$2:$T$33,'pivot tables'!$V$2:$V$33),Table2[[#This Row],[Max_Temperature(°C)]])</f>
        <v>36.496000000000002</v>
      </c>
      <c r="X1031" s="13">
        <v>15.428000000000001</v>
      </c>
      <c r="Y1031" s="31">
        <f>IF(Table2[[#This Row],[Min_Temperature(°C)]]="",_xlfn.XLOOKUP(Table2[[#This Row],[State]],'pivot tables'!$T$2:$T$33,'pivot tables'!$W$2:$W$33),Table2[[#This Row],[Min_Temperature(°C)]])</f>
        <v>15.428000000000001</v>
      </c>
    </row>
    <row r="1032" spans="1:25" x14ac:dyDescent="0.3">
      <c r="A1032" s="5" t="s">
        <v>18</v>
      </c>
      <c r="B1032" s="4">
        <v>2014</v>
      </c>
      <c r="C1032" s="5" t="s">
        <v>705</v>
      </c>
      <c r="D1032" s="5" t="str">
        <f>PROPER(TRIM(Table2[[#This Row],[Season]]))</f>
        <v>Whole Year</v>
      </c>
      <c r="E1032" s="5" t="str">
        <f>IF(Table2[[#This Row],[Season]]="",_xlfn.XLOOKUP(Table2[[#This Row],[State]],'pivot tables'!$F$3:$F$33,'pivot tables'!$G$3:$G$33),Table2[[#This Row],[Season]])</f>
        <v>Whole Year</v>
      </c>
      <c r="F1032" s="5" t="s">
        <v>248</v>
      </c>
      <c r="G1032" s="16">
        <v>1029500</v>
      </c>
      <c r="H1032" s="16">
        <f>IF(Table2[[#This Row],[Area(hectare)]]="",IFERROR(Table2[[#This Row],[Production(Tones)]]/Table2[[#This Row],[Yield blanks]],""),Table2[[#This Row],[Area(hectare)]])</f>
        <v>1029500</v>
      </c>
      <c r="I1032" s="16">
        <v>91538100</v>
      </c>
      <c r="J1032" s="16">
        <f>IF(Table2[[#This Row],[Production(Tones)]]="",Table2[[#This Row],[Area Blanks]]*Table2[[#This Row],[Yield]],Table2[[#This Row],[Production(Tones)]])</f>
        <v>91538100</v>
      </c>
      <c r="K1032" s="13">
        <v>1001.6</v>
      </c>
      <c r="L1032" s="13">
        <f>IF(Table2[[#This Row],[Annual_Rainfall(mm)]]="",_xlfn.XLOOKUP(Table2[[#This Row],[State]],'pivot tables'!$J$3:$J$32,'pivot tables'!$K$3:$K$32),Table2[[#This Row],[Annual_Rainfall(mm)]])</f>
        <v>1001.6</v>
      </c>
      <c r="M1032" s="13" t="str">
        <f>Table2[[#This Row],[Crop]]&amp;Table2[[#This Row],[State]]</f>
        <v>SugarcaneMaharashtra</v>
      </c>
      <c r="N1032" s="13">
        <v>155413320</v>
      </c>
      <c r="O1032" s="13">
        <f>IF(Table2[[#This Row],[Fertilizer(kg)]]="",_xlfn.XLOOKUP(Table2[[#This Row],[crop&amp;state]],'pivot tables'!$O$3:$O$151,'pivot tables'!$P$3:$P$151),Table2[[#This Row],[Fertilizer(kg)]])</f>
        <v>155413320</v>
      </c>
      <c r="P1032" s="13">
        <v>339735</v>
      </c>
      <c r="Q1032" s="13">
        <f>IF(Table2[[#This Row],[Pesticide(kg)]]="",_xlfn.XLOOKUP(Table2[[#This Row],[crop&amp;state]],'pivot tables'!$O$3:$O$151,'pivot tables'!$Q$3:$Q$151),Table2[[#This Row],[Pesticide(kg)]])</f>
        <v>339735</v>
      </c>
      <c r="R1032" s="13">
        <v>71.188999999999993</v>
      </c>
      <c r="S1032" s="13">
        <f>IF(Table2[[#This Row],[Yield]]="",IFERROR(Table2[[#This Row],[Production(Tones)]]/Table2[[#This Row],[Area(hectare)]],""),Table2[[#This Row],[Yield]])</f>
        <v>71.188999999999993</v>
      </c>
      <c r="T1032" s="13">
        <v>25.684999999999999</v>
      </c>
      <c r="U1032" s="13">
        <f>IF(Table2[[#This Row],[Avg_Temperature(°C)]]="",IFERROR((Table2[[#This Row],[Max_Temperature(°C)]]+Table2[[#This Row],[Min_Temperature(°C)]])/2,""),Table2[[#This Row],[Avg_Temperature(°C)]])</f>
        <v>25.684999999999999</v>
      </c>
      <c r="V1032" s="13">
        <v>36.496000000000002</v>
      </c>
      <c r="W1032" s="13">
        <f>IF(Table2[[#This Row],[Max_Temperature(°C)]]="",_xlfn.XLOOKUP(Table2[[#This Row],[State]],'pivot tables'!$T$2:$T$33,'pivot tables'!$V$2:$V$33),Table2[[#This Row],[Max_Temperature(°C)]])</f>
        <v>36.496000000000002</v>
      </c>
      <c r="X1032" s="13">
        <v>15.428000000000001</v>
      </c>
      <c r="Y1032" s="31">
        <f>IF(Table2[[#This Row],[Min_Temperature(°C)]]="",_xlfn.XLOOKUP(Table2[[#This Row],[State]],'pivot tables'!$T$2:$T$33,'pivot tables'!$W$2:$W$33),Table2[[#This Row],[Min_Temperature(°C)]])</f>
        <v>15.428000000000001</v>
      </c>
    </row>
    <row r="1033" spans="1:25" x14ac:dyDescent="0.3">
      <c r="A1033" s="5" t="s">
        <v>31</v>
      </c>
      <c r="B1033" s="4">
        <v>2014</v>
      </c>
      <c r="C1033" s="5" t="s">
        <v>49</v>
      </c>
      <c r="D1033" s="5" t="str">
        <f>PROPER(TRIM(Table2[[#This Row],[Season]]))</f>
        <v>Kharif</v>
      </c>
      <c r="E1033" s="5" t="str">
        <f>IF(Table2[[#This Row],[Season]]="",_xlfn.XLOOKUP(Table2[[#This Row],[State]],'pivot tables'!$F$3:$F$33,'pivot tables'!$G$3:$G$33),Table2[[#This Row],[Season]])</f>
        <v>Kharif</v>
      </c>
      <c r="F1033" s="5" t="s">
        <v>248</v>
      </c>
      <c r="G1033" s="16">
        <v>32300</v>
      </c>
      <c r="H1033" s="16">
        <f>IF(Table2[[#This Row],[Area(hectare)]]="",IFERROR(Table2[[#This Row],[Production(Tones)]]/Table2[[#This Row],[Yield blanks]],""),Table2[[#This Row],[Area(hectare)]])</f>
        <v>32300</v>
      </c>
      <c r="I1033" s="16">
        <v>10000</v>
      </c>
      <c r="J1033" s="16">
        <f>IF(Table2[[#This Row],[Production(Tones)]]="",Table2[[#This Row],[Area Blanks]]*Table2[[#This Row],[Yield]],Table2[[#This Row],[Production(Tones)]])</f>
        <v>10000</v>
      </c>
      <c r="K1033" s="13">
        <v>1001.6</v>
      </c>
      <c r="L1033" s="13">
        <f>IF(Table2[[#This Row],[Annual_Rainfall(mm)]]="",_xlfn.XLOOKUP(Table2[[#This Row],[State]],'pivot tables'!$J$3:$J$32,'pivot tables'!$K$3:$K$32),Table2[[#This Row],[Annual_Rainfall(mm)]])</f>
        <v>1001.6</v>
      </c>
      <c r="M1033" s="13" t="str">
        <f>Table2[[#This Row],[Crop]]&amp;Table2[[#This Row],[State]]</f>
        <v>SunflowerMaharashtra</v>
      </c>
      <c r="N1033" s="13">
        <v>4876008</v>
      </c>
      <c r="O1033" s="13">
        <f>IF(Table2[[#This Row],[Fertilizer(kg)]]="",_xlfn.XLOOKUP(Table2[[#This Row],[crop&amp;state]],'pivot tables'!$O$3:$O$151,'pivot tables'!$P$3:$P$151),Table2[[#This Row],[Fertilizer(kg)]])</f>
        <v>4876008</v>
      </c>
      <c r="P1033" s="13">
        <v>10659</v>
      </c>
      <c r="Q1033" s="13">
        <f>IF(Table2[[#This Row],[Pesticide(kg)]]="",_xlfn.XLOOKUP(Table2[[#This Row],[crop&amp;state]],'pivot tables'!$O$3:$O$151,'pivot tables'!$Q$3:$Q$151),Table2[[#This Row],[Pesticide(kg)]])</f>
        <v>10659</v>
      </c>
      <c r="R1033" s="13">
        <v>0.24</v>
      </c>
      <c r="S1033" s="13">
        <f>IF(Table2[[#This Row],[Yield]]="",IFERROR(Table2[[#This Row],[Production(Tones)]]/Table2[[#This Row],[Area(hectare)]],""),Table2[[#This Row],[Yield]])</f>
        <v>0.24</v>
      </c>
      <c r="T1033" s="13">
        <v>25.684999999999999</v>
      </c>
      <c r="U1033" s="13">
        <f>IF(Table2[[#This Row],[Avg_Temperature(°C)]]="",IFERROR((Table2[[#This Row],[Max_Temperature(°C)]]+Table2[[#This Row],[Min_Temperature(°C)]])/2,""),Table2[[#This Row],[Avg_Temperature(°C)]])</f>
        <v>25.684999999999999</v>
      </c>
      <c r="V1033" s="13">
        <v>36.496000000000002</v>
      </c>
      <c r="W1033" s="13">
        <f>IF(Table2[[#This Row],[Max_Temperature(°C)]]="",_xlfn.XLOOKUP(Table2[[#This Row],[State]],'pivot tables'!$T$2:$T$33,'pivot tables'!$V$2:$V$33),Table2[[#This Row],[Max_Temperature(°C)]])</f>
        <v>36.496000000000002</v>
      </c>
      <c r="X1033" s="13">
        <v>15.428000000000001</v>
      </c>
      <c r="Y1033" s="31">
        <f>IF(Table2[[#This Row],[Min_Temperature(°C)]]="",_xlfn.XLOOKUP(Table2[[#This Row],[State]],'pivot tables'!$T$2:$T$33,'pivot tables'!$W$2:$W$33),Table2[[#This Row],[Min_Temperature(°C)]])</f>
        <v>15.428000000000001</v>
      </c>
    </row>
    <row r="1034" spans="1:25" x14ac:dyDescent="0.3">
      <c r="A1034" s="5" t="s">
        <v>31</v>
      </c>
      <c r="B1034" s="4">
        <v>2014</v>
      </c>
      <c r="C1034" s="5" t="s">
        <v>27</v>
      </c>
      <c r="D1034" s="5" t="str">
        <f>PROPER(TRIM(Table2[[#This Row],[Season]]))</f>
        <v>Rabi</v>
      </c>
      <c r="E1034" s="5" t="str">
        <f>IF(Table2[[#This Row],[Season]]="",_xlfn.XLOOKUP(Table2[[#This Row],[State]],'pivot tables'!$F$3:$F$33,'pivot tables'!$G$3:$G$33),Table2[[#This Row],[Season]])</f>
        <v>Rabi</v>
      </c>
      <c r="F1034" s="5" t="s">
        <v>248</v>
      </c>
      <c r="G1034" s="16">
        <v>47900</v>
      </c>
      <c r="H1034" s="16">
        <f>IF(Table2[[#This Row],[Area(hectare)]]="",IFERROR(Table2[[#This Row],[Production(Tones)]]/Table2[[#This Row],[Yield blanks]],""),Table2[[#This Row],[Area(hectare)]])</f>
        <v>47900</v>
      </c>
      <c r="I1034" s="16">
        <v>20700</v>
      </c>
      <c r="J1034" s="16">
        <f>IF(Table2[[#This Row],[Production(Tones)]]="",Table2[[#This Row],[Area Blanks]]*Table2[[#This Row],[Yield]],Table2[[#This Row],[Production(Tones)]])</f>
        <v>20700</v>
      </c>
      <c r="K1034" s="13">
        <v>1001.6</v>
      </c>
      <c r="L1034" s="13">
        <f>IF(Table2[[#This Row],[Annual_Rainfall(mm)]]="",_xlfn.XLOOKUP(Table2[[#This Row],[State]],'pivot tables'!$J$3:$J$32,'pivot tables'!$K$3:$K$32),Table2[[#This Row],[Annual_Rainfall(mm)]])</f>
        <v>1001.6</v>
      </c>
      <c r="M1034" s="13" t="str">
        <f>Table2[[#This Row],[Crop]]&amp;Table2[[#This Row],[State]]</f>
        <v>SunflowerMaharashtra</v>
      </c>
      <c r="N1034" s="13">
        <v>7230984</v>
      </c>
      <c r="O1034" s="13">
        <f>IF(Table2[[#This Row],[Fertilizer(kg)]]="",_xlfn.XLOOKUP(Table2[[#This Row],[crop&amp;state]],'pivot tables'!$O$3:$O$151,'pivot tables'!$P$3:$P$151),Table2[[#This Row],[Fertilizer(kg)]])</f>
        <v>7230984</v>
      </c>
      <c r="P1034" s="13">
        <v>15807</v>
      </c>
      <c r="Q1034" s="13">
        <f>IF(Table2[[#This Row],[Pesticide(kg)]]="",_xlfn.XLOOKUP(Table2[[#This Row],[crop&amp;state]],'pivot tables'!$O$3:$O$151,'pivot tables'!$Q$3:$Q$151),Table2[[#This Row],[Pesticide(kg)]])</f>
        <v>15807</v>
      </c>
      <c r="R1034" s="13">
        <v>0.32600000000000001</v>
      </c>
      <c r="S1034" s="13">
        <f>IF(Table2[[#This Row],[Yield]]="",IFERROR(Table2[[#This Row],[Production(Tones)]]/Table2[[#This Row],[Area(hectare)]],""),Table2[[#This Row],[Yield]])</f>
        <v>0.32600000000000001</v>
      </c>
      <c r="T1034" s="13">
        <v>25.684999999999999</v>
      </c>
      <c r="U1034" s="13">
        <f>IF(Table2[[#This Row],[Avg_Temperature(°C)]]="",IFERROR((Table2[[#This Row],[Max_Temperature(°C)]]+Table2[[#This Row],[Min_Temperature(°C)]])/2,""),Table2[[#This Row],[Avg_Temperature(°C)]])</f>
        <v>25.684999999999999</v>
      </c>
      <c r="V1034" s="13">
        <v>36.496000000000002</v>
      </c>
      <c r="W1034" s="13">
        <f>IF(Table2[[#This Row],[Max_Temperature(°C)]]="",_xlfn.XLOOKUP(Table2[[#This Row],[State]],'pivot tables'!$T$2:$T$33,'pivot tables'!$V$2:$V$33),Table2[[#This Row],[Max_Temperature(°C)]])</f>
        <v>36.496000000000002</v>
      </c>
      <c r="X1034" s="13">
        <v>15.428000000000001</v>
      </c>
      <c r="Y1034" s="31">
        <f>IF(Table2[[#This Row],[Min_Temperature(°C)]]="",_xlfn.XLOOKUP(Table2[[#This Row],[State]],'pivot tables'!$T$2:$T$33,'pivot tables'!$W$2:$W$33),Table2[[#This Row],[Min_Temperature(°C)]])</f>
        <v>15.428000000000001</v>
      </c>
    </row>
    <row r="1035" spans="1:25" x14ac:dyDescent="0.3">
      <c r="A1035" s="5" t="s">
        <v>31</v>
      </c>
      <c r="B1035" s="4">
        <v>2014</v>
      </c>
      <c r="C1035" s="5" t="s">
        <v>120</v>
      </c>
      <c r="D1035" s="5" t="str">
        <f>PROPER(TRIM(Table2[[#This Row],[Season]]))</f>
        <v>Summer</v>
      </c>
      <c r="E1035" s="5" t="str">
        <f>IF(Table2[[#This Row],[Season]]="",_xlfn.XLOOKUP(Table2[[#This Row],[State]],'pivot tables'!$F$3:$F$33,'pivot tables'!$G$3:$G$33),Table2[[#This Row],[Season]])</f>
        <v>Summer</v>
      </c>
      <c r="F1035" s="5" t="s">
        <v>248</v>
      </c>
      <c r="G1035" s="16">
        <v>1900</v>
      </c>
      <c r="H1035" s="16">
        <f>IF(Table2[[#This Row],[Area(hectare)]]="",IFERROR(Table2[[#This Row],[Production(Tones)]]/Table2[[#This Row],[Yield blanks]],""),Table2[[#This Row],[Area(hectare)]])</f>
        <v>1900</v>
      </c>
      <c r="I1035" s="16">
        <v>2000</v>
      </c>
      <c r="J1035" s="16">
        <f>IF(Table2[[#This Row],[Production(Tones)]]="",Table2[[#This Row],[Area Blanks]]*Table2[[#This Row],[Yield]],Table2[[#This Row],[Production(Tones)]])</f>
        <v>2000</v>
      </c>
      <c r="K1035" s="13">
        <v>1001.6</v>
      </c>
      <c r="L1035" s="13">
        <f>IF(Table2[[#This Row],[Annual_Rainfall(mm)]]="",_xlfn.XLOOKUP(Table2[[#This Row],[State]],'pivot tables'!$J$3:$J$32,'pivot tables'!$K$3:$K$32),Table2[[#This Row],[Annual_Rainfall(mm)]])</f>
        <v>1001.6</v>
      </c>
      <c r="M1035" s="13" t="str">
        <f>Table2[[#This Row],[Crop]]&amp;Table2[[#This Row],[State]]</f>
        <v>SunflowerMaharashtra</v>
      </c>
      <c r="N1035" s="13">
        <v>286824</v>
      </c>
      <c r="O1035" s="13">
        <f>IF(Table2[[#This Row],[Fertilizer(kg)]]="",_xlfn.XLOOKUP(Table2[[#This Row],[crop&amp;state]],'pivot tables'!$O$3:$O$151,'pivot tables'!$P$3:$P$151),Table2[[#This Row],[Fertilizer(kg)]])</f>
        <v>286824</v>
      </c>
      <c r="P1035" s="13">
        <v>627</v>
      </c>
      <c r="Q1035" s="13">
        <f>IF(Table2[[#This Row],[Pesticide(kg)]]="",_xlfn.XLOOKUP(Table2[[#This Row],[crop&amp;state]],'pivot tables'!$O$3:$O$151,'pivot tables'!$Q$3:$Q$151),Table2[[#This Row],[Pesticide(kg)]])</f>
        <v>627</v>
      </c>
      <c r="R1035" s="13">
        <v>0.83799999999999997</v>
      </c>
      <c r="S1035" s="13">
        <f>IF(Table2[[#This Row],[Yield]]="",IFERROR(Table2[[#This Row],[Production(Tones)]]/Table2[[#This Row],[Area(hectare)]],""),Table2[[#This Row],[Yield]])</f>
        <v>0.83799999999999997</v>
      </c>
      <c r="T1035" s="13">
        <v>25.684999999999999</v>
      </c>
      <c r="U1035" s="13">
        <f>IF(Table2[[#This Row],[Avg_Temperature(°C)]]="",IFERROR((Table2[[#This Row],[Max_Temperature(°C)]]+Table2[[#This Row],[Min_Temperature(°C)]])/2,""),Table2[[#This Row],[Avg_Temperature(°C)]])</f>
        <v>25.684999999999999</v>
      </c>
      <c r="V1035" s="13">
        <v>36.496000000000002</v>
      </c>
      <c r="W1035" s="13">
        <f>IF(Table2[[#This Row],[Max_Temperature(°C)]]="",_xlfn.XLOOKUP(Table2[[#This Row],[State]],'pivot tables'!$T$2:$T$33,'pivot tables'!$V$2:$V$33),Table2[[#This Row],[Max_Temperature(°C)]])</f>
        <v>36.496000000000002</v>
      </c>
      <c r="X1035" s="13">
        <v>15.428000000000001</v>
      </c>
      <c r="Y1035" s="31">
        <f>IF(Table2[[#This Row],[Min_Temperature(°C)]]="",_xlfn.XLOOKUP(Table2[[#This Row],[State]],'pivot tables'!$T$2:$T$33,'pivot tables'!$W$2:$W$33),Table2[[#This Row],[Min_Temperature(°C)]])</f>
        <v>15.428000000000001</v>
      </c>
    </row>
    <row r="1036" spans="1:25" x14ac:dyDescent="0.3">
      <c r="A1036" s="5" t="s">
        <v>32</v>
      </c>
      <c r="B1036" s="4">
        <v>2014</v>
      </c>
      <c r="C1036" s="5" t="s">
        <v>49</v>
      </c>
      <c r="D1036" s="5" t="str">
        <f>PROPER(TRIM(Table2[[#This Row],[Season]]))</f>
        <v>Kharif</v>
      </c>
      <c r="E1036" s="5" t="str">
        <f>IF(Table2[[#This Row],[Season]]="",_xlfn.XLOOKUP(Table2[[#This Row],[State]],'pivot tables'!$F$3:$F$33,'pivot tables'!$G$3:$G$33),Table2[[#This Row],[Season]])</f>
        <v>Kharif</v>
      </c>
      <c r="F1036" s="5" t="s">
        <v>248</v>
      </c>
      <c r="G1036" s="16">
        <v>276500</v>
      </c>
      <c r="H1036" s="16">
        <f>IF(Table2[[#This Row],[Area(hectare)]]="",IFERROR(Table2[[#This Row],[Production(Tones)]]/Table2[[#This Row],[Yield blanks]],""),Table2[[#This Row],[Area(hectare)]])</f>
        <v>276500</v>
      </c>
      <c r="I1036" s="16">
        <v>92300</v>
      </c>
      <c r="J1036" s="16">
        <f>IF(Table2[[#This Row],[Production(Tones)]]="",Table2[[#This Row],[Area Blanks]]*Table2[[#This Row],[Yield]],Table2[[#This Row],[Production(Tones)]])</f>
        <v>92300</v>
      </c>
      <c r="K1036" s="13">
        <v>1001.6</v>
      </c>
      <c r="L1036" s="13">
        <f>IF(Table2[[#This Row],[Annual_Rainfall(mm)]]="",_xlfn.XLOOKUP(Table2[[#This Row],[State]],'pivot tables'!$J$3:$J$32,'pivot tables'!$K$3:$K$32),Table2[[#This Row],[Annual_Rainfall(mm)]])</f>
        <v>1001.6</v>
      </c>
      <c r="M1036" s="13" t="str">
        <f>Table2[[#This Row],[Crop]]&amp;Table2[[#This Row],[State]]</f>
        <v>UradMaharashtra</v>
      </c>
      <c r="N1036" s="13">
        <v>41740440</v>
      </c>
      <c r="O1036" s="13">
        <f>IF(Table2[[#This Row],[Fertilizer(kg)]]="",_xlfn.XLOOKUP(Table2[[#This Row],[crop&amp;state]],'pivot tables'!$O$3:$O$151,'pivot tables'!$P$3:$P$151),Table2[[#This Row],[Fertilizer(kg)]])</f>
        <v>41740440</v>
      </c>
      <c r="P1036" s="13"/>
      <c r="Q1036" s="13">
        <f>IF(Table2[[#This Row],[Pesticide(kg)]]="",_xlfn.XLOOKUP(Table2[[#This Row],[crop&amp;state]],'pivot tables'!$O$3:$O$151,'pivot tables'!$Q$3:$Q$151),Table2[[#This Row],[Pesticide(kg)]])</f>
        <v>113689.79875</v>
      </c>
      <c r="R1036" s="13"/>
      <c r="S1036" s="13">
        <f>IF(Table2[[#This Row],[Yield]]="",IFERROR(Table2[[#This Row],[Production(Tones)]]/Table2[[#This Row],[Area(hectare)]],""),Table2[[#This Row],[Yield]])</f>
        <v>0.33381555153707054</v>
      </c>
      <c r="T1036" s="13">
        <v>25.684999999999999</v>
      </c>
      <c r="U1036" s="13">
        <f>IF(Table2[[#This Row],[Avg_Temperature(°C)]]="",IFERROR((Table2[[#This Row],[Max_Temperature(°C)]]+Table2[[#This Row],[Min_Temperature(°C)]])/2,""),Table2[[#This Row],[Avg_Temperature(°C)]])</f>
        <v>25.684999999999999</v>
      </c>
      <c r="V1036" s="13">
        <v>36.496000000000002</v>
      </c>
      <c r="W1036" s="13">
        <f>IF(Table2[[#This Row],[Max_Temperature(°C)]]="",_xlfn.XLOOKUP(Table2[[#This Row],[State]],'pivot tables'!$T$2:$T$33,'pivot tables'!$V$2:$V$33),Table2[[#This Row],[Max_Temperature(°C)]])</f>
        <v>36.496000000000002</v>
      </c>
      <c r="X1036" s="13">
        <v>15.428000000000001</v>
      </c>
      <c r="Y1036" s="31">
        <f>IF(Table2[[#This Row],[Min_Temperature(°C)]]="",_xlfn.XLOOKUP(Table2[[#This Row],[State]],'pivot tables'!$T$2:$T$33,'pivot tables'!$W$2:$W$33),Table2[[#This Row],[Min_Temperature(°C)]])</f>
        <v>15.428000000000001</v>
      </c>
    </row>
    <row r="1037" spans="1:25" x14ac:dyDescent="0.3">
      <c r="A1037" s="5" t="s">
        <v>20</v>
      </c>
      <c r="B1037" s="4">
        <v>2014</v>
      </c>
      <c r="C1037" s="5" t="s">
        <v>27</v>
      </c>
      <c r="D1037" s="5" t="str">
        <f>PROPER(TRIM(Table2[[#This Row],[Season]]))</f>
        <v>Rabi</v>
      </c>
      <c r="E1037" s="5" t="str">
        <f>IF(Table2[[#This Row],[Season]]="",_xlfn.XLOOKUP(Table2[[#This Row],[State]],'pivot tables'!$F$3:$F$33,'pivot tables'!$G$3:$G$33),Table2[[#This Row],[Season]])</f>
        <v>Rabi</v>
      </c>
      <c r="F1037" s="5" t="s">
        <v>248</v>
      </c>
      <c r="G1037" s="16">
        <v>1067300</v>
      </c>
      <c r="H1037" s="16">
        <f>IF(Table2[[#This Row],[Area(hectare)]]="",IFERROR(Table2[[#This Row],[Production(Tones)]]/Table2[[#This Row],[Yield blanks]],""),Table2[[#This Row],[Area(hectare)]])</f>
        <v>1067300</v>
      </c>
      <c r="I1037" s="16">
        <v>1307700</v>
      </c>
      <c r="J1037" s="16">
        <f>IF(Table2[[#This Row],[Production(Tones)]]="",Table2[[#This Row],[Area Blanks]]*Table2[[#This Row],[Yield]],Table2[[#This Row],[Production(Tones)]])</f>
        <v>1307700</v>
      </c>
      <c r="K1037" s="13">
        <v>1001.6</v>
      </c>
      <c r="L1037" s="13">
        <f>IF(Table2[[#This Row],[Annual_Rainfall(mm)]]="",_xlfn.XLOOKUP(Table2[[#This Row],[State]],'pivot tables'!$J$3:$J$32,'pivot tables'!$K$3:$K$32),Table2[[#This Row],[Annual_Rainfall(mm)]])</f>
        <v>1001.6</v>
      </c>
      <c r="M1037" s="13" t="str">
        <f>Table2[[#This Row],[Crop]]&amp;Table2[[#This Row],[State]]</f>
        <v>WheatMaharashtra</v>
      </c>
      <c r="N1037" s="13">
        <v>161119608</v>
      </c>
      <c r="O1037" s="13">
        <f>IF(Table2[[#This Row],[Fertilizer(kg)]]="",_xlfn.XLOOKUP(Table2[[#This Row],[crop&amp;state]],'pivot tables'!$O$3:$O$151,'pivot tables'!$P$3:$P$151),Table2[[#This Row],[Fertilizer(kg)]])</f>
        <v>161119608</v>
      </c>
      <c r="P1037" s="13">
        <v>352209</v>
      </c>
      <c r="Q1037" s="13">
        <f>IF(Table2[[#This Row],[Pesticide(kg)]]="",_xlfn.XLOOKUP(Table2[[#This Row],[crop&amp;state]],'pivot tables'!$O$3:$O$151,'pivot tables'!$Q$3:$Q$151),Table2[[#This Row],[Pesticide(kg)]])</f>
        <v>352209</v>
      </c>
      <c r="R1037" s="13">
        <v>1.2010000000000001</v>
      </c>
      <c r="S1037" s="13">
        <f>IF(Table2[[#This Row],[Yield]]="",IFERROR(Table2[[#This Row],[Production(Tones)]]/Table2[[#This Row],[Area(hectare)]],""),Table2[[#This Row],[Yield]])</f>
        <v>1.2010000000000001</v>
      </c>
      <c r="T1037" s="13">
        <v>25.684999999999999</v>
      </c>
      <c r="U1037" s="13">
        <f>IF(Table2[[#This Row],[Avg_Temperature(°C)]]="",IFERROR((Table2[[#This Row],[Max_Temperature(°C)]]+Table2[[#This Row],[Min_Temperature(°C)]])/2,""),Table2[[#This Row],[Avg_Temperature(°C)]])</f>
        <v>25.684999999999999</v>
      </c>
      <c r="V1037" s="13">
        <v>36.496000000000002</v>
      </c>
      <c r="W1037" s="13">
        <f>IF(Table2[[#This Row],[Max_Temperature(°C)]]="",_xlfn.XLOOKUP(Table2[[#This Row],[State]],'pivot tables'!$T$2:$T$33,'pivot tables'!$V$2:$V$33),Table2[[#This Row],[Max_Temperature(°C)]])</f>
        <v>36.496000000000002</v>
      </c>
      <c r="X1037" s="13"/>
      <c r="Y1037" s="31">
        <f>IF(Table2[[#This Row],[Min_Temperature(°C)]]="",_xlfn.XLOOKUP(Table2[[#This Row],[State]],'pivot tables'!$T$2:$T$33,'pivot tables'!$W$2:$W$33),Table2[[#This Row],[Min_Temperature(°C)]])</f>
        <v>15.758383720930244</v>
      </c>
    </row>
    <row r="1038" spans="1:25" x14ac:dyDescent="0.3">
      <c r="A1038" s="5" t="s">
        <v>13</v>
      </c>
      <c r="B1038" s="4">
        <v>2014</v>
      </c>
      <c r="C1038" s="5" t="s">
        <v>49</v>
      </c>
      <c r="D1038" s="5" t="str">
        <f>PROPER(TRIM(Table2[[#This Row],[Season]]))</f>
        <v>Kharif</v>
      </c>
      <c r="E1038" s="5" t="str">
        <f>IF(Table2[[#This Row],[Season]]="",_xlfn.XLOOKUP(Table2[[#This Row],[State]],'pivot tables'!$F$3:$F$33,'pivot tables'!$G$3:$G$33),Table2[[#This Row],[Season]])</f>
        <v>Kharif</v>
      </c>
      <c r="F1038" s="5" t="s">
        <v>330</v>
      </c>
      <c r="G1038" s="16">
        <v>224380</v>
      </c>
      <c r="H1038" s="16">
        <f>IF(Table2[[#This Row],[Area(hectare)]]="",IFERROR(Table2[[#This Row],[Production(Tones)]]/Table2[[#This Row],[Yield blanks]],""),Table2[[#This Row],[Area(hectare)]])</f>
        <v>224380</v>
      </c>
      <c r="I1038" s="16" t="s">
        <v>493</v>
      </c>
      <c r="J1038" s="16" t="str">
        <f>IF(Table2[[#This Row],[Production(Tones)]]="",Table2[[#This Row],[Area Blanks]]*Table2[[#This Row],[Yield]],Table2[[#This Row],[Production(Tones)]])</f>
        <v>501,980</v>
      </c>
      <c r="K1038" s="13">
        <v>987.5</v>
      </c>
      <c r="L1038" s="13">
        <f>IF(Table2[[#This Row],[Annual_Rainfall(mm)]]="",_xlfn.XLOOKUP(Table2[[#This Row],[State]],'pivot tables'!$J$3:$J$32,'pivot tables'!$K$3:$K$32),Table2[[#This Row],[Annual_Rainfall(mm)]])</f>
        <v>987.5</v>
      </c>
      <c r="M1038" s="13" t="str">
        <f>Table2[[#This Row],[Crop]]&amp;Table2[[#This Row],[State]]</f>
        <v>RiceManipur</v>
      </c>
      <c r="N1038" s="13"/>
      <c r="O1038" s="13">
        <f>IF(Table2[[#This Row],[Fertilizer(kg)]]="",_xlfn.XLOOKUP(Table2[[#This Row],[crop&amp;state]],'pivot tables'!$O$3:$O$151,'pivot tables'!$P$3:$P$151),Table2[[#This Row],[Fertilizer(kg)]])</f>
        <v>34181311.200000003</v>
      </c>
      <c r="P1038" s="13"/>
      <c r="Q1038" s="13">
        <f>IF(Table2[[#This Row],[Pesticide(kg)]]="",_xlfn.XLOOKUP(Table2[[#This Row],[crop&amp;state]],'pivot tables'!$O$3:$O$151,'pivot tables'!$Q$3:$Q$151),Table2[[#This Row],[Pesticide(kg)]])</f>
        <v>69791.125</v>
      </c>
      <c r="R1038" s="13">
        <v>2.073</v>
      </c>
      <c r="S1038" s="13">
        <f>IF(Table2[[#This Row],[Yield]]="",IFERROR(Table2[[#This Row],[Production(Tones)]]/Table2[[#This Row],[Area(hectare)]],""),Table2[[#This Row],[Yield]])</f>
        <v>2.073</v>
      </c>
      <c r="T1038" s="13">
        <v>21.588999999999999</v>
      </c>
      <c r="U1038" s="13">
        <f>IF(Table2[[#This Row],[Avg_Temperature(°C)]]="",IFERROR((Table2[[#This Row],[Max_Temperature(°C)]]+Table2[[#This Row],[Min_Temperature(°C)]])/2,""),Table2[[#This Row],[Avg_Temperature(°C)]])</f>
        <v>21.588999999999999</v>
      </c>
      <c r="V1038" s="13">
        <v>31.038</v>
      </c>
      <c r="W1038" s="13">
        <f>IF(Table2[[#This Row],[Max_Temperature(°C)]]="",_xlfn.XLOOKUP(Table2[[#This Row],[State]],'pivot tables'!$T$2:$T$33,'pivot tables'!$V$2:$V$33),Table2[[#This Row],[Max_Temperature(°C)]])</f>
        <v>31.038</v>
      </c>
      <c r="X1038" s="13">
        <v>13.551</v>
      </c>
      <c r="Y1038" s="31">
        <f>IF(Table2[[#This Row],[Min_Temperature(°C)]]="",_xlfn.XLOOKUP(Table2[[#This Row],[State]],'pivot tables'!$T$2:$T$33,'pivot tables'!$W$2:$W$33),Table2[[#This Row],[Min_Temperature(°C)]])</f>
        <v>13.551</v>
      </c>
    </row>
    <row r="1039" spans="1:25" x14ac:dyDescent="0.3">
      <c r="A1039" s="5" t="s">
        <v>18</v>
      </c>
      <c r="B1039" s="4">
        <v>2014</v>
      </c>
      <c r="C1039" s="5" t="s">
        <v>705</v>
      </c>
      <c r="D1039" s="5" t="str">
        <f>PROPER(TRIM(Table2[[#This Row],[Season]]))</f>
        <v>Whole Year</v>
      </c>
      <c r="E1039" s="5" t="str">
        <f>IF(Table2[[#This Row],[Season]]="",_xlfn.XLOOKUP(Table2[[#This Row],[State]],'pivot tables'!$F$3:$F$33,'pivot tables'!$G$3:$G$33),Table2[[#This Row],[Season]])</f>
        <v>Whole Year</v>
      </c>
      <c r="F1039" s="5" t="s">
        <v>330</v>
      </c>
      <c r="G1039" s="16">
        <v>5850</v>
      </c>
      <c r="H1039" s="16">
        <f>IF(Table2[[#This Row],[Area(hectare)]]="",IFERROR(Table2[[#This Row],[Production(Tones)]]/Table2[[#This Row],[Yield blanks]],""),Table2[[#This Row],[Area(hectare)]])</f>
        <v>5850</v>
      </c>
      <c r="I1039" s="16">
        <v>339310</v>
      </c>
      <c r="J1039" s="16">
        <f>IF(Table2[[#This Row],[Production(Tones)]]="",Table2[[#This Row],[Area Blanks]]*Table2[[#This Row],[Yield]],Table2[[#This Row],[Production(Tones)]])</f>
        <v>339310</v>
      </c>
      <c r="K1039" s="13">
        <v>987.5</v>
      </c>
      <c r="L1039" s="13">
        <f>IF(Table2[[#This Row],[Annual_Rainfall(mm)]]="",_xlfn.XLOOKUP(Table2[[#This Row],[State]],'pivot tables'!$J$3:$J$32,'pivot tables'!$K$3:$K$32),Table2[[#This Row],[Annual_Rainfall(mm)]])</f>
        <v>987.5</v>
      </c>
      <c r="M1039" s="13" t="str">
        <f>Table2[[#This Row],[Crop]]&amp;Table2[[#This Row],[State]]</f>
        <v>SugarcaneManipur</v>
      </c>
      <c r="N1039" s="13">
        <v>883116</v>
      </c>
      <c r="O1039" s="13">
        <f>IF(Table2[[#This Row],[Fertilizer(kg)]]="",_xlfn.XLOOKUP(Table2[[#This Row],[crop&amp;state]],'pivot tables'!$O$3:$O$151,'pivot tables'!$P$3:$P$151),Table2[[#This Row],[Fertilizer(kg)]])</f>
        <v>883116</v>
      </c>
      <c r="P1039" s="13">
        <v>1930.5</v>
      </c>
      <c r="Q1039" s="13">
        <f>IF(Table2[[#This Row],[Pesticide(kg)]]="",_xlfn.XLOOKUP(Table2[[#This Row],[crop&amp;state]],'pivot tables'!$O$3:$O$151,'pivot tables'!$Q$3:$Q$151),Table2[[#This Row],[Pesticide(kg)]])</f>
        <v>1930.5</v>
      </c>
      <c r="R1039" s="13">
        <v>57.039000000000001</v>
      </c>
      <c r="S1039" s="13">
        <f>IF(Table2[[#This Row],[Yield]]="",IFERROR(Table2[[#This Row],[Production(Tones)]]/Table2[[#This Row],[Area(hectare)]],""),Table2[[#This Row],[Yield]])</f>
        <v>57.039000000000001</v>
      </c>
      <c r="T1039" s="13">
        <v>21.588999999999999</v>
      </c>
      <c r="U1039" s="13">
        <f>IF(Table2[[#This Row],[Avg_Temperature(°C)]]="",IFERROR((Table2[[#This Row],[Max_Temperature(°C)]]+Table2[[#This Row],[Min_Temperature(°C)]])/2,""),Table2[[#This Row],[Avg_Temperature(°C)]])</f>
        <v>21.588999999999999</v>
      </c>
      <c r="V1039" s="13">
        <v>31.038</v>
      </c>
      <c r="W1039" s="13">
        <f>IF(Table2[[#This Row],[Max_Temperature(°C)]]="",_xlfn.XLOOKUP(Table2[[#This Row],[State]],'pivot tables'!$T$2:$T$33,'pivot tables'!$V$2:$V$33),Table2[[#This Row],[Max_Temperature(°C)]])</f>
        <v>31.038</v>
      </c>
      <c r="X1039" s="13">
        <v>13.551</v>
      </c>
      <c r="Y1039" s="31">
        <f>IF(Table2[[#This Row],[Min_Temperature(°C)]]="",_xlfn.XLOOKUP(Table2[[#This Row],[State]],'pivot tables'!$T$2:$T$33,'pivot tables'!$W$2:$W$33),Table2[[#This Row],[Min_Temperature(°C)]])</f>
        <v>13.551</v>
      </c>
    </row>
    <row r="1040" spans="1:25" x14ac:dyDescent="0.3">
      <c r="A1040" s="5" t="s">
        <v>32</v>
      </c>
      <c r="B1040" s="4">
        <v>2014</v>
      </c>
      <c r="C1040" s="5" t="s">
        <v>706</v>
      </c>
      <c r="D1040" s="5" t="str">
        <f>PROPER(TRIM(Table2[[#This Row],[Season]]))</f>
        <v/>
      </c>
      <c r="E1040" s="5" t="str">
        <f>IF(Table2[[#This Row],[Season]]="",_xlfn.XLOOKUP(Table2[[#This Row],[State]],'pivot tables'!$F$3:$F$33,'pivot tables'!$G$3:$G$33),Table2[[#This Row],[Season]])</f>
        <v>Kharif</v>
      </c>
      <c r="F1040" s="5" t="s">
        <v>330</v>
      </c>
      <c r="G1040" s="16">
        <v>1421</v>
      </c>
      <c r="H1040" s="16">
        <f>IF(Table2[[#This Row],[Area(hectare)]]="",IFERROR(Table2[[#This Row],[Production(Tones)]]/Table2[[#This Row],[Yield blanks]],""),Table2[[#This Row],[Area(hectare)]])</f>
        <v>1421</v>
      </c>
      <c r="I1040" s="16">
        <v>1683</v>
      </c>
      <c r="J1040" s="16">
        <f>IF(Table2[[#This Row],[Production(Tones)]]="",Table2[[#This Row],[Area Blanks]]*Table2[[#This Row],[Yield]],Table2[[#This Row],[Production(Tones)]])</f>
        <v>1683</v>
      </c>
      <c r="K1040" s="13">
        <v>987.5</v>
      </c>
      <c r="L1040" s="13">
        <f>IF(Table2[[#This Row],[Annual_Rainfall(mm)]]="",_xlfn.XLOOKUP(Table2[[#This Row],[State]],'pivot tables'!$J$3:$J$32,'pivot tables'!$K$3:$K$32),Table2[[#This Row],[Annual_Rainfall(mm)]])</f>
        <v>987.5</v>
      </c>
      <c r="M1040" s="13" t="str">
        <f>Table2[[#This Row],[Crop]]&amp;Table2[[#This Row],[State]]</f>
        <v>UradManipur</v>
      </c>
      <c r="N1040" s="13">
        <v>214514.16</v>
      </c>
      <c r="O1040" s="13">
        <f>IF(Table2[[#This Row],[Fertilizer(kg)]]="",_xlfn.XLOOKUP(Table2[[#This Row],[crop&amp;state]],'pivot tables'!$O$3:$O$151,'pivot tables'!$P$3:$P$151),Table2[[#This Row],[Fertilizer(kg)]])</f>
        <v>214514.16</v>
      </c>
      <c r="P1040" s="13">
        <v>468.93</v>
      </c>
      <c r="Q1040" s="13">
        <f>IF(Table2[[#This Row],[Pesticide(kg)]]="",_xlfn.XLOOKUP(Table2[[#This Row],[crop&amp;state]],'pivot tables'!$O$3:$O$151,'pivot tables'!$Q$3:$Q$151),Table2[[#This Row],[Pesticide(kg)]])</f>
        <v>468.93</v>
      </c>
      <c r="R1040" s="13">
        <v>1.1970000000000001</v>
      </c>
      <c r="S1040" s="13">
        <f>IF(Table2[[#This Row],[Yield]]="",IFERROR(Table2[[#This Row],[Production(Tones)]]/Table2[[#This Row],[Area(hectare)]],""),Table2[[#This Row],[Yield]])</f>
        <v>1.1970000000000001</v>
      </c>
      <c r="T1040" s="13">
        <v>21.588999999999999</v>
      </c>
      <c r="U1040" s="13">
        <f>IF(Table2[[#This Row],[Avg_Temperature(°C)]]="",IFERROR((Table2[[#This Row],[Max_Temperature(°C)]]+Table2[[#This Row],[Min_Temperature(°C)]])/2,""),Table2[[#This Row],[Avg_Temperature(°C)]])</f>
        <v>21.588999999999999</v>
      </c>
      <c r="V1040" s="13">
        <v>31.038</v>
      </c>
      <c r="W1040" s="13">
        <f>IF(Table2[[#This Row],[Max_Temperature(°C)]]="",_xlfn.XLOOKUP(Table2[[#This Row],[State]],'pivot tables'!$T$2:$T$33,'pivot tables'!$V$2:$V$33),Table2[[#This Row],[Max_Temperature(°C)]])</f>
        <v>31.038</v>
      </c>
      <c r="X1040" s="13">
        <v>13.551</v>
      </c>
      <c r="Y1040" s="31">
        <f>IF(Table2[[#This Row],[Min_Temperature(°C)]]="",_xlfn.XLOOKUP(Table2[[#This Row],[State]],'pivot tables'!$T$2:$T$33,'pivot tables'!$W$2:$W$33),Table2[[#This Row],[Min_Temperature(°C)]])</f>
        <v>13.551</v>
      </c>
    </row>
    <row r="1041" spans="1:25" x14ac:dyDescent="0.3">
      <c r="A1041" s="5" t="s">
        <v>20</v>
      </c>
      <c r="B1041" s="4">
        <v>2014</v>
      </c>
      <c r="C1041" s="5" t="s">
        <v>27</v>
      </c>
      <c r="D1041" s="5" t="str">
        <f>PROPER(TRIM(Table2[[#This Row],[Season]]))</f>
        <v>Rabi</v>
      </c>
      <c r="E1041" s="5" t="str">
        <f>IF(Table2[[#This Row],[Season]]="",_xlfn.XLOOKUP(Table2[[#This Row],[State]],'pivot tables'!$F$3:$F$33,'pivot tables'!$G$3:$G$33),Table2[[#This Row],[Season]])</f>
        <v>Rabi</v>
      </c>
      <c r="F1041" s="5" t="s">
        <v>330</v>
      </c>
      <c r="G1041" s="16">
        <v>2160</v>
      </c>
      <c r="H1041" s="16">
        <f>IF(Table2[[#This Row],[Area(hectare)]]="",IFERROR(Table2[[#This Row],[Production(Tones)]]/Table2[[#This Row],[Yield blanks]],""),Table2[[#This Row],[Area(hectare)]])</f>
        <v>2160</v>
      </c>
      <c r="I1041" s="16">
        <v>5620</v>
      </c>
      <c r="J1041" s="16">
        <f>IF(Table2[[#This Row],[Production(Tones)]]="",Table2[[#This Row],[Area Blanks]]*Table2[[#This Row],[Yield]],Table2[[#This Row],[Production(Tones)]])</f>
        <v>5620</v>
      </c>
      <c r="K1041" s="13">
        <v>987.5</v>
      </c>
      <c r="L1041" s="13">
        <f>IF(Table2[[#This Row],[Annual_Rainfall(mm)]]="",_xlfn.XLOOKUP(Table2[[#This Row],[State]],'pivot tables'!$J$3:$J$32,'pivot tables'!$K$3:$K$32),Table2[[#This Row],[Annual_Rainfall(mm)]])</f>
        <v>987.5</v>
      </c>
      <c r="M1041" s="13" t="str">
        <f>Table2[[#This Row],[Crop]]&amp;Table2[[#This Row],[State]]</f>
        <v>WheatManipur</v>
      </c>
      <c r="N1041" s="13">
        <v>326073.59999999998</v>
      </c>
      <c r="O1041" s="13">
        <f>IF(Table2[[#This Row],[Fertilizer(kg)]]="",_xlfn.XLOOKUP(Table2[[#This Row],[crop&amp;state]],'pivot tables'!$O$3:$O$151,'pivot tables'!$P$3:$P$151),Table2[[#This Row],[Fertilizer(kg)]])</f>
        <v>326073.59999999998</v>
      </c>
      <c r="P1041" s="13">
        <v>712.8</v>
      </c>
      <c r="Q1041" s="13">
        <f>IF(Table2[[#This Row],[Pesticide(kg)]]="",_xlfn.XLOOKUP(Table2[[#This Row],[crop&amp;state]],'pivot tables'!$O$3:$O$151,'pivot tables'!$Q$3:$Q$151),Table2[[#This Row],[Pesticide(kg)]])</f>
        <v>712.8</v>
      </c>
      <c r="R1041" s="13">
        <v>2.6320000000000001</v>
      </c>
      <c r="S1041" s="13">
        <f>IF(Table2[[#This Row],[Yield]]="",IFERROR(Table2[[#This Row],[Production(Tones)]]/Table2[[#This Row],[Area(hectare)]],""),Table2[[#This Row],[Yield]])</f>
        <v>2.6320000000000001</v>
      </c>
      <c r="T1041" s="13">
        <v>21.588999999999999</v>
      </c>
      <c r="U1041" s="13">
        <f>IF(Table2[[#This Row],[Avg_Temperature(°C)]]="",IFERROR((Table2[[#This Row],[Max_Temperature(°C)]]+Table2[[#This Row],[Min_Temperature(°C)]])/2,""),Table2[[#This Row],[Avg_Temperature(°C)]])</f>
        <v>21.588999999999999</v>
      </c>
      <c r="V1041" s="13">
        <v>31.038</v>
      </c>
      <c r="W1041" s="13">
        <f>IF(Table2[[#This Row],[Max_Temperature(°C)]]="",_xlfn.XLOOKUP(Table2[[#This Row],[State]],'pivot tables'!$T$2:$T$33,'pivot tables'!$V$2:$V$33),Table2[[#This Row],[Max_Temperature(°C)]])</f>
        <v>31.038</v>
      </c>
      <c r="X1041" s="13">
        <v>13.551</v>
      </c>
      <c r="Y1041" s="31">
        <f>IF(Table2[[#This Row],[Min_Temperature(°C)]]="",_xlfn.XLOOKUP(Table2[[#This Row],[State]],'pivot tables'!$T$2:$T$33,'pivot tables'!$W$2:$W$33),Table2[[#This Row],[Min_Temperature(°C)]])</f>
        <v>13.551</v>
      </c>
    </row>
    <row r="1042" spans="1:25" x14ac:dyDescent="0.3">
      <c r="A1042" s="5" t="s">
        <v>13</v>
      </c>
      <c r="B1042" s="4">
        <v>2014</v>
      </c>
      <c r="C1042" s="5" t="s">
        <v>706</v>
      </c>
      <c r="D1042" s="5" t="str">
        <f>PROPER(TRIM(Table2[[#This Row],[Season]]))</f>
        <v/>
      </c>
      <c r="E1042" s="5" t="str">
        <f>IF(Table2[[#This Row],[Season]]="",_xlfn.XLOOKUP(Table2[[#This Row],[State]],'pivot tables'!$F$3:$F$33,'pivot tables'!$G$3:$G$33),Table2[[#This Row],[Season]])</f>
        <v>Whole Year</v>
      </c>
      <c r="F1042" s="5" t="s">
        <v>250</v>
      </c>
      <c r="G1042" s="16">
        <v>20064</v>
      </c>
      <c r="H1042" s="16">
        <f>IF(Table2[[#This Row],[Area(hectare)]]="",IFERROR(Table2[[#This Row],[Production(Tones)]]/Table2[[#This Row],[Yield blanks]],""),Table2[[#This Row],[Area(hectare)]])</f>
        <v>20064</v>
      </c>
      <c r="I1042" s="16">
        <v>23583</v>
      </c>
      <c r="J1042" s="16">
        <f>IF(Table2[[#This Row],[Production(Tones)]]="",Table2[[#This Row],[Area Blanks]]*Table2[[#This Row],[Yield]],Table2[[#This Row],[Production(Tones)]])</f>
        <v>23583</v>
      </c>
      <c r="K1042" s="13">
        <v>2029.9</v>
      </c>
      <c r="L1042" s="13">
        <f>IF(Table2[[#This Row],[Annual_Rainfall(mm)]]="",_xlfn.XLOOKUP(Table2[[#This Row],[State]],'pivot tables'!$J$3:$J$32,'pivot tables'!$K$3:$K$32),Table2[[#This Row],[Annual_Rainfall(mm)]])</f>
        <v>2029.9</v>
      </c>
      <c r="M1042" s="13" t="str">
        <f>Table2[[#This Row],[Crop]]&amp;Table2[[#This Row],[State]]</f>
        <v>RiceMizoram</v>
      </c>
      <c r="N1042" s="13">
        <v>3028861.44</v>
      </c>
      <c r="O1042" s="13">
        <f>IF(Table2[[#This Row],[Fertilizer(kg)]]="",_xlfn.XLOOKUP(Table2[[#This Row],[crop&amp;state]],'pivot tables'!$O$3:$O$151,'pivot tables'!$P$3:$P$151),Table2[[#This Row],[Fertilizer(kg)]])</f>
        <v>3028861.44</v>
      </c>
      <c r="P1042" s="13">
        <v>6621.12</v>
      </c>
      <c r="Q1042" s="13">
        <f>IF(Table2[[#This Row],[Pesticide(kg)]]="",_xlfn.XLOOKUP(Table2[[#This Row],[crop&amp;state]],'pivot tables'!$O$3:$O$151,'pivot tables'!$Q$3:$Q$151),Table2[[#This Row],[Pesticide(kg)]])</f>
        <v>6621.12</v>
      </c>
      <c r="R1042" s="13">
        <v>1.149</v>
      </c>
      <c r="S1042" s="13">
        <f>IF(Table2[[#This Row],[Yield]]="",IFERROR(Table2[[#This Row],[Production(Tones)]]/Table2[[#This Row],[Area(hectare)]],""),Table2[[#This Row],[Yield]])</f>
        <v>1.149</v>
      </c>
      <c r="T1042" s="13">
        <v>21.338999999999999</v>
      </c>
      <c r="U1042" s="13">
        <f>IF(Table2[[#This Row],[Avg_Temperature(°C)]]="",IFERROR((Table2[[#This Row],[Max_Temperature(°C)]]+Table2[[#This Row],[Min_Temperature(°C)]])/2,""),Table2[[#This Row],[Avg_Temperature(°C)]])</f>
        <v>21.338999999999999</v>
      </c>
      <c r="V1042" s="13">
        <v>31.474</v>
      </c>
      <c r="W1042" s="13">
        <f>IF(Table2[[#This Row],[Max_Temperature(°C)]]="",_xlfn.XLOOKUP(Table2[[#This Row],[State]],'pivot tables'!$T$2:$T$33,'pivot tables'!$V$2:$V$33),Table2[[#This Row],[Max_Temperature(°C)]])</f>
        <v>31.474</v>
      </c>
      <c r="X1042" s="13">
        <v>12.986000000000001</v>
      </c>
      <c r="Y1042" s="31">
        <f>IF(Table2[[#This Row],[Min_Temperature(°C)]]="",_xlfn.XLOOKUP(Table2[[#This Row],[State]],'pivot tables'!$T$2:$T$33,'pivot tables'!$W$2:$W$33),Table2[[#This Row],[Min_Temperature(°C)]])</f>
        <v>12.986000000000001</v>
      </c>
    </row>
    <row r="1043" spans="1:25" x14ac:dyDescent="0.3">
      <c r="A1043" s="5" t="s">
        <v>13</v>
      </c>
      <c r="B1043" s="4">
        <v>2014</v>
      </c>
      <c r="C1043" s="5" t="s">
        <v>49</v>
      </c>
      <c r="D1043" s="5" t="str">
        <f>PROPER(TRIM(Table2[[#This Row],[Season]]))</f>
        <v>Kharif</v>
      </c>
      <c r="E1043" s="5" t="str">
        <f>IF(Table2[[#This Row],[Season]]="",_xlfn.XLOOKUP(Table2[[#This Row],[State]],'pivot tables'!$F$3:$F$33,'pivot tables'!$G$3:$G$33),Table2[[#This Row],[Season]])</f>
        <v>Kharif</v>
      </c>
      <c r="F1043" s="5" t="s">
        <v>250</v>
      </c>
      <c r="G1043" s="16">
        <v>16380</v>
      </c>
      <c r="H1043" s="16">
        <f>IF(Table2[[#This Row],[Area(hectare)]]="",IFERROR(Table2[[#This Row],[Production(Tones)]]/Table2[[#This Row],[Yield blanks]],""),Table2[[#This Row],[Area(hectare)]])</f>
        <v>16380</v>
      </c>
      <c r="I1043" s="16">
        <v>35983</v>
      </c>
      <c r="J1043" s="16">
        <f>IF(Table2[[#This Row],[Production(Tones)]]="",Table2[[#This Row],[Area Blanks]]*Table2[[#This Row],[Yield]],Table2[[#This Row],[Production(Tones)]])</f>
        <v>35983</v>
      </c>
      <c r="K1043" s="13">
        <v>2029.9</v>
      </c>
      <c r="L1043" s="13">
        <f>IF(Table2[[#This Row],[Annual_Rainfall(mm)]]="",_xlfn.XLOOKUP(Table2[[#This Row],[State]],'pivot tables'!$J$3:$J$32,'pivot tables'!$K$3:$K$32),Table2[[#This Row],[Annual_Rainfall(mm)]])</f>
        <v>2029.9</v>
      </c>
      <c r="M1043" s="13" t="str">
        <f>Table2[[#This Row],[Crop]]&amp;Table2[[#This Row],[State]]</f>
        <v>RiceMizoram</v>
      </c>
      <c r="N1043" s="13">
        <v>2472724.7999999998</v>
      </c>
      <c r="O1043" s="13">
        <f>IF(Table2[[#This Row],[Fertilizer(kg)]]="",_xlfn.XLOOKUP(Table2[[#This Row],[crop&amp;state]],'pivot tables'!$O$3:$O$151,'pivot tables'!$P$3:$P$151),Table2[[#This Row],[Fertilizer(kg)]])</f>
        <v>2472724.7999999998</v>
      </c>
      <c r="P1043" s="13">
        <v>5405.4</v>
      </c>
      <c r="Q1043" s="13">
        <f>IF(Table2[[#This Row],[Pesticide(kg)]]="",_xlfn.XLOOKUP(Table2[[#This Row],[crop&amp;state]],'pivot tables'!$O$3:$O$151,'pivot tables'!$Q$3:$Q$151),Table2[[#This Row],[Pesticide(kg)]])</f>
        <v>5405.4</v>
      </c>
      <c r="R1043" s="13">
        <v>2.282</v>
      </c>
      <c r="S1043" s="13">
        <f>IF(Table2[[#This Row],[Yield]]="",IFERROR(Table2[[#This Row],[Production(Tones)]]/Table2[[#This Row],[Area(hectare)]],""),Table2[[#This Row],[Yield]])</f>
        <v>2.282</v>
      </c>
      <c r="T1043" s="13">
        <v>21.338999999999999</v>
      </c>
      <c r="U1043" s="13">
        <f>IF(Table2[[#This Row],[Avg_Temperature(°C)]]="",IFERROR((Table2[[#This Row],[Max_Temperature(°C)]]+Table2[[#This Row],[Min_Temperature(°C)]])/2,""),Table2[[#This Row],[Avg_Temperature(°C)]])</f>
        <v>21.338999999999999</v>
      </c>
      <c r="V1043" s="13">
        <v>31.474</v>
      </c>
      <c r="W1043" s="13">
        <f>IF(Table2[[#This Row],[Max_Temperature(°C)]]="",_xlfn.XLOOKUP(Table2[[#This Row],[State]],'pivot tables'!$T$2:$T$33,'pivot tables'!$V$2:$V$33),Table2[[#This Row],[Max_Temperature(°C)]])</f>
        <v>31.474</v>
      </c>
      <c r="X1043" s="13">
        <v>12.986000000000001</v>
      </c>
      <c r="Y1043" s="31">
        <f>IF(Table2[[#This Row],[Min_Temperature(°C)]]="",_xlfn.XLOOKUP(Table2[[#This Row],[State]],'pivot tables'!$T$2:$T$33,'pivot tables'!$W$2:$W$33),Table2[[#This Row],[Min_Temperature(°C)]])</f>
        <v>12.986000000000001</v>
      </c>
    </row>
    <row r="1044" spans="1:25" x14ac:dyDescent="0.3">
      <c r="A1044" s="5" t="s">
        <v>13</v>
      </c>
      <c r="B1044" s="4">
        <v>2014</v>
      </c>
      <c r="C1044" s="5" t="s">
        <v>27</v>
      </c>
      <c r="D1044" s="5" t="str">
        <f>PROPER(TRIM(Table2[[#This Row],[Season]]))</f>
        <v>Rabi</v>
      </c>
      <c r="E1044" s="5" t="str">
        <f>IF(Table2[[#This Row],[Season]]="",_xlfn.XLOOKUP(Table2[[#This Row],[State]],'pivot tables'!$F$3:$F$33,'pivot tables'!$G$3:$G$33),Table2[[#This Row],[Season]])</f>
        <v>Rabi</v>
      </c>
      <c r="F1044" s="5" t="s">
        <v>250</v>
      </c>
      <c r="G1044" s="16">
        <v>486</v>
      </c>
      <c r="H1044" s="16">
        <f>IF(Table2[[#This Row],[Area(hectare)]]="",IFERROR(Table2[[#This Row],[Production(Tones)]]/Table2[[#This Row],[Yield blanks]],""),Table2[[#This Row],[Area(hectare)]])</f>
        <v>486</v>
      </c>
      <c r="I1044" s="16">
        <v>1113</v>
      </c>
      <c r="J1044" s="16">
        <f>IF(Table2[[#This Row],[Production(Tones)]]="",Table2[[#This Row],[Area Blanks]]*Table2[[#This Row],[Yield]],Table2[[#This Row],[Production(Tones)]])</f>
        <v>1113</v>
      </c>
      <c r="K1044" s="13">
        <v>2029.9</v>
      </c>
      <c r="L1044" s="13">
        <f>IF(Table2[[#This Row],[Annual_Rainfall(mm)]]="",_xlfn.XLOOKUP(Table2[[#This Row],[State]],'pivot tables'!$J$3:$J$32,'pivot tables'!$K$3:$K$32),Table2[[#This Row],[Annual_Rainfall(mm)]])</f>
        <v>2029.9</v>
      </c>
      <c r="M1044" s="13" t="str">
        <f>Table2[[#This Row],[Crop]]&amp;Table2[[#This Row],[State]]</f>
        <v>RiceMizoram</v>
      </c>
      <c r="N1044" s="13">
        <v>73366.559999999998</v>
      </c>
      <c r="O1044" s="13">
        <f>IF(Table2[[#This Row],[Fertilizer(kg)]]="",_xlfn.XLOOKUP(Table2[[#This Row],[crop&amp;state]],'pivot tables'!$O$3:$O$151,'pivot tables'!$P$3:$P$151),Table2[[#This Row],[Fertilizer(kg)]])</f>
        <v>73366.559999999998</v>
      </c>
      <c r="P1044" s="13">
        <v>160.38</v>
      </c>
      <c r="Q1044" s="13">
        <f>IF(Table2[[#This Row],[Pesticide(kg)]]="",_xlfn.XLOOKUP(Table2[[#This Row],[crop&amp;state]],'pivot tables'!$O$3:$O$151,'pivot tables'!$Q$3:$Q$151),Table2[[#This Row],[Pesticide(kg)]])</f>
        <v>160.38</v>
      </c>
      <c r="R1044" s="13">
        <v>2.0630000000000002</v>
      </c>
      <c r="S1044" s="13">
        <f>IF(Table2[[#This Row],[Yield]]="",IFERROR(Table2[[#This Row],[Production(Tones)]]/Table2[[#This Row],[Area(hectare)]],""),Table2[[#This Row],[Yield]])</f>
        <v>2.0630000000000002</v>
      </c>
      <c r="T1044" s="13">
        <v>21.338999999999999</v>
      </c>
      <c r="U1044" s="13">
        <f>IF(Table2[[#This Row],[Avg_Temperature(°C)]]="",IFERROR((Table2[[#This Row],[Max_Temperature(°C)]]+Table2[[#This Row],[Min_Temperature(°C)]])/2,""),Table2[[#This Row],[Avg_Temperature(°C)]])</f>
        <v>21.338999999999999</v>
      </c>
      <c r="V1044" s="13">
        <v>31.474</v>
      </c>
      <c r="W1044" s="13">
        <f>IF(Table2[[#This Row],[Max_Temperature(°C)]]="",_xlfn.XLOOKUP(Table2[[#This Row],[State]],'pivot tables'!$T$2:$T$33,'pivot tables'!$V$2:$V$33),Table2[[#This Row],[Max_Temperature(°C)]])</f>
        <v>31.474</v>
      </c>
      <c r="X1044" s="13">
        <v>12.986000000000001</v>
      </c>
      <c r="Y1044" s="31">
        <f>IF(Table2[[#This Row],[Min_Temperature(°C)]]="",_xlfn.XLOOKUP(Table2[[#This Row],[State]],'pivot tables'!$T$2:$T$33,'pivot tables'!$W$2:$W$33),Table2[[#This Row],[Min_Temperature(°C)]])</f>
        <v>12.986000000000001</v>
      </c>
    </row>
    <row r="1045" spans="1:25" x14ac:dyDescent="0.3">
      <c r="A1045" s="5" t="s">
        <v>18</v>
      </c>
      <c r="B1045" s="4">
        <v>2014</v>
      </c>
      <c r="C1045" s="5" t="s">
        <v>705</v>
      </c>
      <c r="D1045" s="5" t="str">
        <f>PROPER(TRIM(Table2[[#This Row],[Season]]))</f>
        <v>Whole Year</v>
      </c>
      <c r="E1045" s="5" t="str">
        <f>IF(Table2[[#This Row],[Season]]="",_xlfn.XLOOKUP(Table2[[#This Row],[State]],'pivot tables'!$F$3:$F$33,'pivot tables'!$G$3:$G$33),Table2[[#This Row],[Season]])</f>
        <v>Whole Year</v>
      </c>
      <c r="F1045" s="5" t="s">
        <v>250</v>
      </c>
      <c r="G1045" s="16">
        <v>1476</v>
      </c>
      <c r="H1045" s="16">
        <f>IF(Table2[[#This Row],[Area(hectare)]]="",IFERROR(Table2[[#This Row],[Production(Tones)]]/Table2[[#This Row],[Yield blanks]],""),Table2[[#This Row],[Area(hectare)]])</f>
        <v>1476</v>
      </c>
      <c r="I1045" s="16">
        <v>44257</v>
      </c>
      <c r="J1045" s="16">
        <f>IF(Table2[[#This Row],[Production(Tones)]]="",Table2[[#This Row],[Area Blanks]]*Table2[[#This Row],[Yield]],Table2[[#This Row],[Production(Tones)]])</f>
        <v>44257</v>
      </c>
      <c r="K1045" s="13">
        <v>2029.9</v>
      </c>
      <c r="L1045" s="13">
        <f>IF(Table2[[#This Row],[Annual_Rainfall(mm)]]="",_xlfn.XLOOKUP(Table2[[#This Row],[State]],'pivot tables'!$J$3:$J$32,'pivot tables'!$K$3:$K$32),Table2[[#This Row],[Annual_Rainfall(mm)]])</f>
        <v>2029.9</v>
      </c>
      <c r="M1045" s="13" t="str">
        <f>Table2[[#This Row],[Crop]]&amp;Table2[[#This Row],[State]]</f>
        <v>SugarcaneMizoram</v>
      </c>
      <c r="N1045" s="13">
        <v>222816.96</v>
      </c>
      <c r="O1045" s="13">
        <f>IF(Table2[[#This Row],[Fertilizer(kg)]]="",_xlfn.XLOOKUP(Table2[[#This Row],[crop&amp;state]],'pivot tables'!$O$3:$O$151,'pivot tables'!$P$3:$P$151),Table2[[#This Row],[Fertilizer(kg)]])</f>
        <v>222816.96</v>
      </c>
      <c r="P1045" s="13">
        <v>487.08</v>
      </c>
      <c r="Q1045" s="13">
        <f>IF(Table2[[#This Row],[Pesticide(kg)]]="",_xlfn.XLOOKUP(Table2[[#This Row],[crop&amp;state]],'pivot tables'!$O$3:$O$151,'pivot tables'!$Q$3:$Q$151),Table2[[#This Row],[Pesticide(kg)]])</f>
        <v>487.08</v>
      </c>
      <c r="R1045" s="13">
        <v>27.9</v>
      </c>
      <c r="S1045" s="13">
        <f>IF(Table2[[#This Row],[Yield]]="",IFERROR(Table2[[#This Row],[Production(Tones)]]/Table2[[#This Row],[Area(hectare)]],""),Table2[[#This Row],[Yield]])</f>
        <v>27.9</v>
      </c>
      <c r="T1045" s="13">
        <v>21.338999999999999</v>
      </c>
      <c r="U1045" s="13">
        <f>IF(Table2[[#This Row],[Avg_Temperature(°C)]]="",IFERROR((Table2[[#This Row],[Max_Temperature(°C)]]+Table2[[#This Row],[Min_Temperature(°C)]])/2,""),Table2[[#This Row],[Avg_Temperature(°C)]])</f>
        <v>21.338999999999999</v>
      </c>
      <c r="V1045" s="13">
        <v>31.474</v>
      </c>
      <c r="W1045" s="13">
        <f>IF(Table2[[#This Row],[Max_Temperature(°C)]]="",_xlfn.XLOOKUP(Table2[[#This Row],[State]],'pivot tables'!$T$2:$T$33,'pivot tables'!$V$2:$V$33),Table2[[#This Row],[Max_Temperature(°C)]])</f>
        <v>31.474</v>
      </c>
      <c r="X1045" s="13">
        <v>12.986000000000001</v>
      </c>
      <c r="Y1045" s="31">
        <f>IF(Table2[[#This Row],[Min_Temperature(°C)]]="",_xlfn.XLOOKUP(Table2[[#This Row],[State]],'pivot tables'!$T$2:$T$33,'pivot tables'!$W$2:$W$33),Table2[[#This Row],[Min_Temperature(°C)]])</f>
        <v>12.986000000000001</v>
      </c>
    </row>
    <row r="1046" spans="1:25" x14ac:dyDescent="0.3">
      <c r="A1046" s="5" t="s">
        <v>22</v>
      </c>
      <c r="B1046" s="4">
        <v>2014</v>
      </c>
      <c r="C1046" s="5" t="s">
        <v>49</v>
      </c>
      <c r="D1046" s="5" t="str">
        <f>PROPER(TRIM(Table2[[#This Row],[Season]]))</f>
        <v>Kharif</v>
      </c>
      <c r="E1046" s="5" t="str">
        <f>IF(Table2[[#This Row],[Season]]="",_xlfn.XLOOKUP(Table2[[#This Row],[State]],'pivot tables'!$F$3:$F$33,'pivot tables'!$G$3:$G$33),Table2[[#This Row],[Season]])</f>
        <v>Kharif</v>
      </c>
      <c r="F1046" s="5" t="s">
        <v>274</v>
      </c>
      <c r="G1046" s="16">
        <v>320</v>
      </c>
      <c r="H1046" s="16">
        <f>IF(Table2[[#This Row],[Area(hectare)]]="",IFERROR(Table2[[#This Row],[Production(Tones)]]/Table2[[#This Row],[Yield blanks]],""),Table2[[#This Row],[Area(hectare)]])</f>
        <v>320</v>
      </c>
      <c r="I1046" s="16">
        <v>300</v>
      </c>
      <c r="J1046" s="16">
        <f>IF(Table2[[#This Row],[Production(Tones)]]="",Table2[[#This Row],[Area Blanks]]*Table2[[#This Row],[Yield]],Table2[[#This Row],[Production(Tones)]])</f>
        <v>300</v>
      </c>
      <c r="K1046" s="13">
        <v>1333.3</v>
      </c>
      <c r="L1046" s="13">
        <f>IF(Table2[[#This Row],[Annual_Rainfall(mm)]]="",_xlfn.XLOOKUP(Table2[[#This Row],[State]],'pivot tables'!$J$3:$J$32,'pivot tables'!$K$3:$K$32),Table2[[#This Row],[Annual_Rainfall(mm)]])</f>
        <v>1333.3</v>
      </c>
      <c r="M1046" s="13" t="str">
        <f>Table2[[#This Row],[Crop]]&amp;Table2[[#This Row],[State]]</f>
        <v>RagiNagaland</v>
      </c>
      <c r="N1046" s="13">
        <v>48307.199999999997</v>
      </c>
      <c r="O1046" s="13">
        <f>IF(Table2[[#This Row],[Fertilizer(kg)]]="",_xlfn.XLOOKUP(Table2[[#This Row],[crop&amp;state]],'pivot tables'!$O$3:$O$151,'pivot tables'!$P$3:$P$151),Table2[[#This Row],[Fertilizer(kg)]])</f>
        <v>48307.199999999997</v>
      </c>
      <c r="P1046" s="13">
        <v>105.6</v>
      </c>
      <c r="Q1046" s="13">
        <f>IF(Table2[[#This Row],[Pesticide(kg)]]="",_xlfn.XLOOKUP(Table2[[#This Row],[crop&amp;state]],'pivot tables'!$O$3:$O$151,'pivot tables'!$Q$3:$Q$151),Table2[[#This Row],[Pesticide(kg)]])</f>
        <v>105.6</v>
      </c>
      <c r="R1046" s="13">
        <v>0.96599999999999997</v>
      </c>
      <c r="S1046" s="13">
        <f>IF(Table2[[#This Row],[Yield]]="",IFERROR(Table2[[#This Row],[Production(Tones)]]/Table2[[#This Row],[Area(hectare)]],""),Table2[[#This Row],[Yield]])</f>
        <v>0.96599999999999997</v>
      </c>
      <c r="T1046" s="13">
        <v>20.626999999999999</v>
      </c>
      <c r="U1046" s="13">
        <f>IF(Table2[[#This Row],[Avg_Temperature(°C)]]="",IFERROR((Table2[[#This Row],[Max_Temperature(°C)]]+Table2[[#This Row],[Min_Temperature(°C)]])/2,""),Table2[[#This Row],[Avg_Temperature(°C)]])</f>
        <v>20.626999999999999</v>
      </c>
      <c r="V1046" s="13">
        <v>30.352</v>
      </c>
      <c r="W1046" s="13">
        <f>IF(Table2[[#This Row],[Max_Temperature(°C)]]="",_xlfn.XLOOKUP(Table2[[#This Row],[State]],'pivot tables'!$T$2:$T$33,'pivot tables'!$V$2:$V$33),Table2[[#This Row],[Max_Temperature(°C)]])</f>
        <v>30.352</v>
      </c>
      <c r="X1046" s="13">
        <v>12.051</v>
      </c>
      <c r="Y1046" s="31">
        <f>IF(Table2[[#This Row],[Min_Temperature(°C)]]="",_xlfn.XLOOKUP(Table2[[#This Row],[State]],'pivot tables'!$T$2:$T$33,'pivot tables'!$W$2:$W$33),Table2[[#This Row],[Min_Temperature(°C)]])</f>
        <v>12.051</v>
      </c>
    </row>
    <row r="1047" spans="1:25" x14ac:dyDescent="0.3">
      <c r="A1047" s="5" t="s">
        <v>13</v>
      </c>
      <c r="B1047" s="4">
        <v>2014</v>
      </c>
      <c r="C1047" s="5" t="s">
        <v>49</v>
      </c>
      <c r="D1047" s="5" t="str">
        <f>PROPER(TRIM(Table2[[#This Row],[Season]]))</f>
        <v>Kharif</v>
      </c>
      <c r="E1047" s="5" t="str">
        <f>IF(Table2[[#This Row],[Season]]="",_xlfn.XLOOKUP(Table2[[#This Row],[State]],'pivot tables'!$F$3:$F$33,'pivot tables'!$G$3:$G$33),Table2[[#This Row],[Season]])</f>
        <v>Kharif</v>
      </c>
      <c r="F1047" s="5" t="s">
        <v>274</v>
      </c>
      <c r="G1047" s="16"/>
      <c r="H1047" s="16">
        <f>IF(Table2[[#This Row],[Area(hectare)]]="",IFERROR(Table2[[#This Row],[Production(Tones)]]/Table2[[#This Row],[Yield blanks]],""),Table2[[#This Row],[Area(hectare)]])</f>
        <v>196130.0309597523</v>
      </c>
      <c r="I1047" s="16">
        <v>443450</v>
      </c>
      <c r="J1047" s="16">
        <f>IF(Table2[[#This Row],[Production(Tones)]]="",Table2[[#This Row],[Area Blanks]]*Table2[[#This Row],[Yield]],Table2[[#This Row],[Production(Tones)]])</f>
        <v>443450</v>
      </c>
      <c r="K1047" s="13"/>
      <c r="L1047" s="13">
        <f>IF(Table2[[#This Row],[Annual_Rainfall(mm)]]="",_xlfn.XLOOKUP(Table2[[#This Row],[State]],'pivot tables'!$J$3:$J$32,'pivot tables'!$K$3:$K$32),Table2[[#This Row],[Annual_Rainfall(mm)]])</f>
        <v>1534.2110416666676</v>
      </c>
      <c r="M1047" s="13" t="str">
        <f>Table2[[#This Row],[Crop]]&amp;Table2[[#This Row],[State]]</f>
        <v>RiceNagaland</v>
      </c>
      <c r="N1047" s="13">
        <v>28868080.800000001</v>
      </c>
      <c r="O1047" s="13">
        <f>IF(Table2[[#This Row],[Fertilizer(kg)]]="",_xlfn.XLOOKUP(Table2[[#This Row],[crop&amp;state]],'pivot tables'!$O$3:$O$151,'pivot tables'!$P$3:$P$151),Table2[[#This Row],[Fertilizer(kg)]])</f>
        <v>28868080.800000001</v>
      </c>
      <c r="P1047" s="13">
        <v>63105.9</v>
      </c>
      <c r="Q1047" s="13">
        <f>IF(Table2[[#This Row],[Pesticide(kg)]]="",_xlfn.XLOOKUP(Table2[[#This Row],[crop&amp;state]],'pivot tables'!$O$3:$O$151,'pivot tables'!$Q$3:$Q$151),Table2[[#This Row],[Pesticide(kg)]])</f>
        <v>63105.9</v>
      </c>
      <c r="R1047" s="13">
        <v>2.2610000000000001</v>
      </c>
      <c r="S1047" s="13">
        <f>IF(Table2[[#This Row],[Yield]]="",IFERROR(Table2[[#This Row],[Production(Tones)]]/Table2[[#This Row],[Area(hectare)]],""),Table2[[#This Row],[Yield]])</f>
        <v>2.2610000000000001</v>
      </c>
      <c r="T1047" s="13">
        <v>20.626999999999999</v>
      </c>
      <c r="U1047" s="13">
        <f>IF(Table2[[#This Row],[Avg_Temperature(°C)]]="",IFERROR((Table2[[#This Row],[Max_Temperature(°C)]]+Table2[[#This Row],[Min_Temperature(°C)]])/2,""),Table2[[#This Row],[Avg_Temperature(°C)]])</f>
        <v>20.626999999999999</v>
      </c>
      <c r="V1047" s="13">
        <v>30.352</v>
      </c>
      <c r="W1047" s="13">
        <f>IF(Table2[[#This Row],[Max_Temperature(°C)]]="",_xlfn.XLOOKUP(Table2[[#This Row],[State]],'pivot tables'!$T$2:$T$33,'pivot tables'!$V$2:$V$33),Table2[[#This Row],[Max_Temperature(°C)]])</f>
        <v>30.352</v>
      </c>
      <c r="X1047" s="13">
        <v>12.051</v>
      </c>
      <c r="Y1047" s="31">
        <f>IF(Table2[[#This Row],[Min_Temperature(°C)]]="",_xlfn.XLOOKUP(Table2[[#This Row],[State]],'pivot tables'!$T$2:$T$33,'pivot tables'!$W$2:$W$33),Table2[[#This Row],[Min_Temperature(°C)]])</f>
        <v>12.051</v>
      </c>
    </row>
    <row r="1048" spans="1:25" x14ac:dyDescent="0.3">
      <c r="A1048" s="5" t="s">
        <v>13</v>
      </c>
      <c r="B1048" s="4">
        <v>2014</v>
      </c>
      <c r="C1048" s="5" t="s">
        <v>706</v>
      </c>
      <c r="D1048" s="5" t="str">
        <f>PROPER(TRIM(Table2[[#This Row],[Season]]))</f>
        <v/>
      </c>
      <c r="E1048" s="5" t="str">
        <f>IF(Table2[[#This Row],[Season]]="",_xlfn.XLOOKUP(Table2[[#This Row],[State]],'pivot tables'!$F$3:$F$33,'pivot tables'!$G$3:$G$33),Table2[[#This Row],[Season]])</f>
        <v>Kharif</v>
      </c>
      <c r="F1048" s="5" t="s">
        <v>274</v>
      </c>
      <c r="G1048" s="16">
        <v>4010</v>
      </c>
      <c r="H1048" s="16">
        <f>IF(Table2[[#This Row],[Area(hectare)]]="",IFERROR(Table2[[#This Row],[Production(Tones)]]/Table2[[#This Row],[Yield blanks]],""),Table2[[#This Row],[Area(hectare)]])</f>
        <v>4010</v>
      </c>
      <c r="I1048" s="16">
        <v>10740</v>
      </c>
      <c r="J1048" s="16">
        <f>IF(Table2[[#This Row],[Production(Tones)]]="",Table2[[#This Row],[Area Blanks]]*Table2[[#This Row],[Yield]],Table2[[#This Row],[Production(Tones)]])</f>
        <v>10740</v>
      </c>
      <c r="K1048" s="13">
        <v>1333.3</v>
      </c>
      <c r="L1048" s="13">
        <f>IF(Table2[[#This Row],[Annual_Rainfall(mm)]]="",_xlfn.XLOOKUP(Table2[[#This Row],[State]],'pivot tables'!$J$3:$J$32,'pivot tables'!$K$3:$K$32),Table2[[#This Row],[Annual_Rainfall(mm)]])</f>
        <v>1333.3</v>
      </c>
      <c r="M1048" s="13" t="str">
        <f>Table2[[#This Row],[Crop]]&amp;Table2[[#This Row],[State]]</f>
        <v>RiceNagaland</v>
      </c>
      <c r="N1048" s="13">
        <v>605349.6</v>
      </c>
      <c r="O1048" s="13">
        <f>IF(Table2[[#This Row],[Fertilizer(kg)]]="",_xlfn.XLOOKUP(Table2[[#This Row],[crop&amp;state]],'pivot tables'!$O$3:$O$151,'pivot tables'!$P$3:$P$151),Table2[[#This Row],[Fertilizer(kg)]])</f>
        <v>605349.6</v>
      </c>
      <c r="P1048" s="13">
        <v>1323.3</v>
      </c>
      <c r="Q1048" s="13">
        <f>IF(Table2[[#This Row],[Pesticide(kg)]]="",_xlfn.XLOOKUP(Table2[[#This Row],[crop&amp;state]],'pivot tables'!$O$3:$O$151,'pivot tables'!$Q$3:$Q$151),Table2[[#This Row],[Pesticide(kg)]])</f>
        <v>1323.3</v>
      </c>
      <c r="R1048" s="13"/>
      <c r="S1048" s="13">
        <f>IF(Table2[[#This Row],[Yield]]="",IFERROR(Table2[[#This Row],[Production(Tones)]]/Table2[[#This Row],[Area(hectare)]],""),Table2[[#This Row],[Yield]])</f>
        <v>2.6783042394014962</v>
      </c>
      <c r="T1048" s="13">
        <v>20.626999999999999</v>
      </c>
      <c r="U1048" s="13">
        <f>IF(Table2[[#This Row],[Avg_Temperature(°C)]]="",IFERROR((Table2[[#This Row],[Max_Temperature(°C)]]+Table2[[#This Row],[Min_Temperature(°C)]])/2,""),Table2[[#This Row],[Avg_Temperature(°C)]])</f>
        <v>20.626999999999999</v>
      </c>
      <c r="V1048" s="13">
        <v>30.352</v>
      </c>
      <c r="W1048" s="13">
        <f>IF(Table2[[#This Row],[Max_Temperature(°C)]]="",_xlfn.XLOOKUP(Table2[[#This Row],[State]],'pivot tables'!$T$2:$T$33,'pivot tables'!$V$2:$V$33),Table2[[#This Row],[Max_Temperature(°C)]])</f>
        <v>30.352</v>
      </c>
      <c r="X1048" s="13">
        <v>12.051</v>
      </c>
      <c r="Y1048" s="31">
        <f>IF(Table2[[#This Row],[Min_Temperature(°C)]]="",_xlfn.XLOOKUP(Table2[[#This Row],[State]],'pivot tables'!$T$2:$T$33,'pivot tables'!$W$2:$W$33),Table2[[#This Row],[Min_Temperature(°C)]])</f>
        <v>12.051</v>
      </c>
    </row>
    <row r="1049" spans="1:25" x14ac:dyDescent="0.3">
      <c r="A1049" s="5" t="s">
        <v>18</v>
      </c>
      <c r="B1049" s="4">
        <v>2014</v>
      </c>
      <c r="C1049" s="5" t="s">
        <v>49</v>
      </c>
      <c r="D1049" s="5" t="str">
        <f>PROPER(TRIM(Table2[[#This Row],[Season]]))</f>
        <v>Kharif</v>
      </c>
      <c r="E1049" s="5" t="str">
        <f>IF(Table2[[#This Row],[Season]]="",_xlfn.XLOOKUP(Table2[[#This Row],[State]],'pivot tables'!$F$3:$F$33,'pivot tables'!$G$3:$G$33),Table2[[#This Row],[Season]])</f>
        <v>Kharif</v>
      </c>
      <c r="F1049" s="5" t="s">
        <v>274</v>
      </c>
      <c r="G1049" s="16"/>
      <c r="H1049" s="16">
        <f>IF(Table2[[#This Row],[Area(hectare)]]="",IFERROR(Table2[[#This Row],[Production(Tones)]]/Table2[[#This Row],[Yield blanks]],""),Table2[[#This Row],[Area(hectare)]])</f>
        <v>4350.0137854976565</v>
      </c>
      <c r="I1049" s="16">
        <v>189330</v>
      </c>
      <c r="J1049" s="16">
        <f>IF(Table2[[#This Row],[Production(Tones)]]="",Table2[[#This Row],[Area Blanks]]*Table2[[#This Row],[Yield]],Table2[[#This Row],[Production(Tones)]])</f>
        <v>189330</v>
      </c>
      <c r="K1049" s="13"/>
      <c r="L1049" s="13">
        <f>IF(Table2[[#This Row],[Annual_Rainfall(mm)]]="",_xlfn.XLOOKUP(Table2[[#This Row],[State]],'pivot tables'!$J$3:$J$32,'pivot tables'!$K$3:$K$32),Table2[[#This Row],[Annual_Rainfall(mm)]])</f>
        <v>1534.2110416666676</v>
      </c>
      <c r="M1049" s="13" t="str">
        <f>Table2[[#This Row],[Crop]]&amp;Table2[[#This Row],[State]]</f>
        <v>SugarcaneNagaland</v>
      </c>
      <c r="N1049" s="13">
        <v>656676</v>
      </c>
      <c r="O1049" s="13">
        <f>IF(Table2[[#This Row],[Fertilizer(kg)]]="",_xlfn.XLOOKUP(Table2[[#This Row],[crop&amp;state]],'pivot tables'!$O$3:$O$151,'pivot tables'!$P$3:$P$151),Table2[[#This Row],[Fertilizer(kg)]])</f>
        <v>656676</v>
      </c>
      <c r="P1049" s="13">
        <v>1435.5</v>
      </c>
      <c r="Q1049" s="13">
        <f>IF(Table2[[#This Row],[Pesticide(kg)]]="",_xlfn.XLOOKUP(Table2[[#This Row],[crop&amp;state]],'pivot tables'!$O$3:$O$151,'pivot tables'!$Q$3:$Q$151),Table2[[#This Row],[Pesticide(kg)]])</f>
        <v>1435.5</v>
      </c>
      <c r="R1049" s="13">
        <v>43.524000000000001</v>
      </c>
      <c r="S1049" s="13">
        <f>IF(Table2[[#This Row],[Yield]]="",IFERROR(Table2[[#This Row],[Production(Tones)]]/Table2[[#This Row],[Area(hectare)]],""),Table2[[#This Row],[Yield]])</f>
        <v>43.524000000000001</v>
      </c>
      <c r="T1049" s="13">
        <v>20.626999999999999</v>
      </c>
      <c r="U1049" s="13">
        <f>IF(Table2[[#This Row],[Avg_Temperature(°C)]]="",IFERROR((Table2[[#This Row],[Max_Temperature(°C)]]+Table2[[#This Row],[Min_Temperature(°C)]])/2,""),Table2[[#This Row],[Avg_Temperature(°C)]])</f>
        <v>20.626999999999999</v>
      </c>
      <c r="V1049" s="13">
        <v>30.352</v>
      </c>
      <c r="W1049" s="13">
        <f>IF(Table2[[#This Row],[Max_Temperature(°C)]]="",_xlfn.XLOOKUP(Table2[[#This Row],[State]],'pivot tables'!$T$2:$T$33,'pivot tables'!$V$2:$V$33),Table2[[#This Row],[Max_Temperature(°C)]])</f>
        <v>30.352</v>
      </c>
      <c r="X1049" s="13">
        <v>12.051</v>
      </c>
      <c r="Y1049" s="31">
        <f>IF(Table2[[#This Row],[Min_Temperature(°C)]]="",_xlfn.XLOOKUP(Table2[[#This Row],[State]],'pivot tables'!$T$2:$T$33,'pivot tables'!$W$2:$W$33),Table2[[#This Row],[Min_Temperature(°C)]])</f>
        <v>12.051</v>
      </c>
    </row>
    <row r="1050" spans="1:25" x14ac:dyDescent="0.3">
      <c r="A1050" s="5" t="s">
        <v>31</v>
      </c>
      <c r="B1050" s="4">
        <v>2014</v>
      </c>
      <c r="C1050" s="5" t="s">
        <v>49</v>
      </c>
      <c r="D1050" s="5" t="str">
        <f>PROPER(TRIM(Table2[[#This Row],[Season]]))</f>
        <v>Kharif</v>
      </c>
      <c r="E1050" s="5" t="str">
        <f>IF(Table2[[#This Row],[Season]]="",_xlfn.XLOOKUP(Table2[[#This Row],[State]],'pivot tables'!$F$3:$F$33,'pivot tables'!$G$3:$G$33),Table2[[#This Row],[Season]])</f>
        <v>Kharif</v>
      </c>
      <c r="F1050" s="5" t="s">
        <v>274</v>
      </c>
      <c r="G1050" s="16">
        <v>300</v>
      </c>
      <c r="H1050" s="16">
        <f>IF(Table2[[#This Row],[Area(hectare)]]="",IFERROR(Table2[[#This Row],[Production(Tones)]]/Table2[[#This Row],[Yield blanks]],""),Table2[[#This Row],[Area(hectare)]])</f>
        <v>300</v>
      </c>
      <c r="I1050" s="16"/>
      <c r="J1050" s="16">
        <f>IF(Table2[[#This Row],[Production(Tones)]]="",Table2[[#This Row],[Area Blanks]]*Table2[[#This Row],[Yield]],Table2[[#This Row],[Production(Tones)]])</f>
        <v>229.5</v>
      </c>
      <c r="K1050" s="13">
        <v>1333.3</v>
      </c>
      <c r="L1050" s="13">
        <f>IF(Table2[[#This Row],[Annual_Rainfall(mm)]]="",_xlfn.XLOOKUP(Table2[[#This Row],[State]],'pivot tables'!$J$3:$J$32,'pivot tables'!$K$3:$K$32),Table2[[#This Row],[Annual_Rainfall(mm)]])</f>
        <v>1333.3</v>
      </c>
      <c r="M1050" s="13" t="str">
        <f>Table2[[#This Row],[Crop]]&amp;Table2[[#This Row],[State]]</f>
        <v>SunflowerNagaland</v>
      </c>
      <c r="N1050" s="13"/>
      <c r="O1050" s="13">
        <f>IF(Table2[[#This Row],[Fertilizer(kg)]]="",_xlfn.XLOOKUP(Table2[[#This Row],[crop&amp;state]],'pivot tables'!$O$3:$O$151,'pivot tables'!$P$3:$P$151),Table2[[#This Row],[Fertilizer(kg)]])</f>
        <v>207587.39444444442</v>
      </c>
      <c r="P1050" s="13">
        <v>99</v>
      </c>
      <c r="Q1050" s="13">
        <f>IF(Table2[[#This Row],[Pesticide(kg)]]="",_xlfn.XLOOKUP(Table2[[#This Row],[crop&amp;state]],'pivot tables'!$O$3:$O$151,'pivot tables'!$Q$3:$Q$151),Table2[[#This Row],[Pesticide(kg)]])</f>
        <v>99</v>
      </c>
      <c r="R1050" s="13">
        <v>0.76500000000000001</v>
      </c>
      <c r="S1050" s="13">
        <f>IF(Table2[[#This Row],[Yield]]="",IFERROR(Table2[[#This Row],[Production(Tones)]]/Table2[[#This Row],[Area(hectare)]],""),Table2[[#This Row],[Yield]])</f>
        <v>0.76500000000000001</v>
      </c>
      <c r="T1050" s="13">
        <v>20.626999999999999</v>
      </c>
      <c r="U1050" s="13">
        <f>IF(Table2[[#This Row],[Avg_Temperature(°C)]]="",IFERROR((Table2[[#This Row],[Max_Temperature(°C)]]+Table2[[#This Row],[Min_Temperature(°C)]])/2,""),Table2[[#This Row],[Avg_Temperature(°C)]])</f>
        <v>20.626999999999999</v>
      </c>
      <c r="V1050" s="13">
        <v>30.352</v>
      </c>
      <c r="W1050" s="13">
        <f>IF(Table2[[#This Row],[Max_Temperature(°C)]]="",_xlfn.XLOOKUP(Table2[[#This Row],[State]],'pivot tables'!$T$2:$T$33,'pivot tables'!$V$2:$V$33),Table2[[#This Row],[Max_Temperature(°C)]])</f>
        <v>30.352</v>
      </c>
      <c r="X1050" s="13">
        <v>12.051</v>
      </c>
      <c r="Y1050" s="31">
        <f>IF(Table2[[#This Row],[Min_Temperature(°C)]]="",_xlfn.XLOOKUP(Table2[[#This Row],[State]],'pivot tables'!$T$2:$T$33,'pivot tables'!$W$2:$W$33),Table2[[#This Row],[Min_Temperature(°C)]])</f>
        <v>12.051</v>
      </c>
    </row>
    <row r="1051" spans="1:25" x14ac:dyDescent="0.3">
      <c r="A1051" s="5" t="s">
        <v>31</v>
      </c>
      <c r="B1051" s="4">
        <v>2014</v>
      </c>
      <c r="C1051" s="5" t="s">
        <v>27</v>
      </c>
      <c r="D1051" s="5" t="str">
        <f>PROPER(TRIM(Table2[[#This Row],[Season]]))</f>
        <v>Rabi</v>
      </c>
      <c r="E1051" s="5" t="str">
        <f>IF(Table2[[#This Row],[Season]]="",_xlfn.XLOOKUP(Table2[[#This Row],[State]],'pivot tables'!$F$3:$F$33,'pivot tables'!$G$3:$G$33),Table2[[#This Row],[Season]])</f>
        <v>Rabi</v>
      </c>
      <c r="F1051" s="5" t="s">
        <v>274</v>
      </c>
      <c r="G1051" s="16">
        <v>2090</v>
      </c>
      <c r="H1051" s="16">
        <f>IF(Table2[[#This Row],[Area(hectare)]]="",IFERROR(Table2[[#This Row],[Production(Tones)]]/Table2[[#This Row],[Yield blanks]],""),Table2[[#This Row],[Area(hectare)]])</f>
        <v>2090</v>
      </c>
      <c r="I1051" s="16">
        <v>1280</v>
      </c>
      <c r="J1051" s="16">
        <f>IF(Table2[[#This Row],[Production(Tones)]]="",Table2[[#This Row],[Area Blanks]]*Table2[[#This Row],[Yield]],Table2[[#This Row],[Production(Tones)]])</f>
        <v>1280</v>
      </c>
      <c r="K1051" s="13">
        <v>1333.3</v>
      </c>
      <c r="L1051" s="13">
        <f>IF(Table2[[#This Row],[Annual_Rainfall(mm)]]="",_xlfn.XLOOKUP(Table2[[#This Row],[State]],'pivot tables'!$J$3:$J$32,'pivot tables'!$K$3:$K$32),Table2[[#This Row],[Annual_Rainfall(mm)]])</f>
        <v>1333.3</v>
      </c>
      <c r="M1051" s="13" t="str">
        <f>Table2[[#This Row],[Crop]]&amp;Table2[[#This Row],[State]]</f>
        <v>SunflowerNagaland</v>
      </c>
      <c r="N1051" s="13">
        <v>315506.40000000002</v>
      </c>
      <c r="O1051" s="13">
        <f>IF(Table2[[#This Row],[Fertilizer(kg)]]="",_xlfn.XLOOKUP(Table2[[#This Row],[crop&amp;state]],'pivot tables'!$O$3:$O$151,'pivot tables'!$P$3:$P$151),Table2[[#This Row],[Fertilizer(kg)]])</f>
        <v>315506.40000000002</v>
      </c>
      <c r="P1051" s="13">
        <v>689.7</v>
      </c>
      <c r="Q1051" s="13">
        <f>IF(Table2[[#This Row],[Pesticide(kg)]]="",_xlfn.XLOOKUP(Table2[[#This Row],[crop&amp;state]],'pivot tables'!$O$3:$O$151,'pivot tables'!$Q$3:$Q$151),Table2[[#This Row],[Pesticide(kg)]])</f>
        <v>689.7</v>
      </c>
      <c r="R1051" s="13">
        <v>0.61599999999999999</v>
      </c>
      <c r="S1051" s="13">
        <f>IF(Table2[[#This Row],[Yield]]="",IFERROR(Table2[[#This Row],[Production(Tones)]]/Table2[[#This Row],[Area(hectare)]],""),Table2[[#This Row],[Yield]])</f>
        <v>0.61599999999999999</v>
      </c>
      <c r="T1051" s="13">
        <v>20.626999999999999</v>
      </c>
      <c r="U1051" s="13">
        <f>IF(Table2[[#This Row],[Avg_Temperature(°C)]]="",IFERROR((Table2[[#This Row],[Max_Temperature(°C)]]+Table2[[#This Row],[Min_Temperature(°C)]])/2,""),Table2[[#This Row],[Avg_Temperature(°C)]])</f>
        <v>20.626999999999999</v>
      </c>
      <c r="V1051" s="13">
        <v>30.352</v>
      </c>
      <c r="W1051" s="13">
        <f>IF(Table2[[#This Row],[Max_Temperature(°C)]]="",_xlfn.XLOOKUP(Table2[[#This Row],[State]],'pivot tables'!$T$2:$T$33,'pivot tables'!$V$2:$V$33),Table2[[#This Row],[Max_Temperature(°C)]])</f>
        <v>30.352</v>
      </c>
      <c r="X1051" s="13">
        <v>12.051</v>
      </c>
      <c r="Y1051" s="31">
        <f>IF(Table2[[#This Row],[Min_Temperature(°C)]]="",_xlfn.XLOOKUP(Table2[[#This Row],[State]],'pivot tables'!$T$2:$T$33,'pivot tables'!$W$2:$W$33),Table2[[#This Row],[Min_Temperature(°C)]])</f>
        <v>12.051</v>
      </c>
    </row>
    <row r="1052" spans="1:25" x14ac:dyDescent="0.3">
      <c r="A1052" s="5" t="s">
        <v>32</v>
      </c>
      <c r="B1052" s="4">
        <v>2014</v>
      </c>
      <c r="C1052" s="5" t="s">
        <v>49</v>
      </c>
      <c r="D1052" s="5" t="str">
        <f>PROPER(TRIM(Table2[[#This Row],[Season]]))</f>
        <v>Kharif</v>
      </c>
      <c r="E1052" s="5" t="str">
        <f>IF(Table2[[#This Row],[Season]]="",_xlfn.XLOOKUP(Table2[[#This Row],[State]],'pivot tables'!$F$3:$F$33,'pivot tables'!$G$3:$G$33),Table2[[#This Row],[Season]])</f>
        <v>Kharif</v>
      </c>
      <c r="F1052" s="5" t="s">
        <v>274</v>
      </c>
      <c r="G1052" s="16">
        <v>790</v>
      </c>
      <c r="H1052" s="16">
        <f>IF(Table2[[#This Row],[Area(hectare)]]="",IFERROR(Table2[[#This Row],[Production(Tones)]]/Table2[[#This Row],[Yield blanks]],""),Table2[[#This Row],[Area(hectare)]])</f>
        <v>790</v>
      </c>
      <c r="I1052" s="16">
        <v>640</v>
      </c>
      <c r="J1052" s="16">
        <f>IF(Table2[[#This Row],[Production(Tones)]]="",Table2[[#This Row],[Area Blanks]]*Table2[[#This Row],[Yield]],Table2[[#This Row],[Production(Tones)]])</f>
        <v>640</v>
      </c>
      <c r="K1052" s="13">
        <v>1333.3</v>
      </c>
      <c r="L1052" s="13">
        <f>IF(Table2[[#This Row],[Annual_Rainfall(mm)]]="",_xlfn.XLOOKUP(Table2[[#This Row],[State]],'pivot tables'!$J$3:$J$32,'pivot tables'!$K$3:$K$32),Table2[[#This Row],[Annual_Rainfall(mm)]])</f>
        <v>1333.3</v>
      </c>
      <c r="M1052" s="13" t="str">
        <f>Table2[[#This Row],[Crop]]&amp;Table2[[#This Row],[State]]</f>
        <v>UradNagaland</v>
      </c>
      <c r="N1052" s="13">
        <v>119258.4</v>
      </c>
      <c r="O1052" s="13">
        <f>IF(Table2[[#This Row],[Fertilizer(kg)]]="",_xlfn.XLOOKUP(Table2[[#This Row],[crop&amp;state]],'pivot tables'!$O$3:$O$151,'pivot tables'!$P$3:$P$151),Table2[[#This Row],[Fertilizer(kg)]])</f>
        <v>119258.4</v>
      </c>
      <c r="P1052" s="13">
        <v>260.7</v>
      </c>
      <c r="Q1052" s="13">
        <f>IF(Table2[[#This Row],[Pesticide(kg)]]="",_xlfn.XLOOKUP(Table2[[#This Row],[crop&amp;state]],'pivot tables'!$O$3:$O$151,'pivot tables'!$Q$3:$Q$151),Table2[[#This Row],[Pesticide(kg)]])</f>
        <v>260.7</v>
      </c>
      <c r="R1052" s="13">
        <v>0.82099999999999995</v>
      </c>
      <c r="S1052" s="13">
        <f>IF(Table2[[#This Row],[Yield]]="",IFERROR(Table2[[#This Row],[Production(Tones)]]/Table2[[#This Row],[Area(hectare)]],""),Table2[[#This Row],[Yield]])</f>
        <v>0.82099999999999995</v>
      </c>
      <c r="T1052" s="13">
        <v>20.626999999999999</v>
      </c>
      <c r="U1052" s="13">
        <f>IF(Table2[[#This Row],[Avg_Temperature(°C)]]="",IFERROR((Table2[[#This Row],[Max_Temperature(°C)]]+Table2[[#This Row],[Min_Temperature(°C)]])/2,""),Table2[[#This Row],[Avg_Temperature(°C)]])</f>
        <v>20.626999999999999</v>
      </c>
      <c r="V1052" s="13">
        <v>30.352</v>
      </c>
      <c r="W1052" s="13">
        <f>IF(Table2[[#This Row],[Max_Temperature(°C)]]="",_xlfn.XLOOKUP(Table2[[#This Row],[State]],'pivot tables'!$T$2:$T$33,'pivot tables'!$V$2:$V$33),Table2[[#This Row],[Max_Temperature(°C)]])</f>
        <v>30.352</v>
      </c>
      <c r="X1052" s="13">
        <v>12.051</v>
      </c>
      <c r="Y1052" s="31">
        <f>IF(Table2[[#This Row],[Min_Temperature(°C)]]="",_xlfn.XLOOKUP(Table2[[#This Row],[State]],'pivot tables'!$T$2:$T$33,'pivot tables'!$W$2:$W$33),Table2[[#This Row],[Min_Temperature(°C)]])</f>
        <v>12.051</v>
      </c>
    </row>
    <row r="1053" spans="1:25" x14ac:dyDescent="0.3">
      <c r="A1053" s="5" t="s">
        <v>20</v>
      </c>
      <c r="B1053" s="4">
        <v>2014</v>
      </c>
      <c r="C1053" s="5" t="s">
        <v>27</v>
      </c>
      <c r="D1053" s="5" t="str">
        <f>PROPER(TRIM(Table2[[#This Row],[Season]]))</f>
        <v>Rabi</v>
      </c>
      <c r="E1053" s="5" t="str">
        <f>IF(Table2[[#This Row],[Season]]="",_xlfn.XLOOKUP(Table2[[#This Row],[State]],'pivot tables'!$F$3:$F$33,'pivot tables'!$G$3:$G$33),Table2[[#This Row],[Season]])</f>
        <v>Rabi</v>
      </c>
      <c r="F1053" s="5" t="s">
        <v>274</v>
      </c>
      <c r="G1053" s="16">
        <v>3070</v>
      </c>
      <c r="H1053" s="16">
        <f>IF(Table2[[#This Row],[Area(hectare)]]="",IFERROR(Table2[[#This Row],[Production(Tones)]]/Table2[[#This Row],[Yield blanks]],""),Table2[[#This Row],[Area(hectare)]])</f>
        <v>3070</v>
      </c>
      <c r="I1053" s="16">
        <v>5600</v>
      </c>
      <c r="J1053" s="16">
        <f>IF(Table2[[#This Row],[Production(Tones)]]="",Table2[[#This Row],[Area Blanks]]*Table2[[#This Row],[Yield]],Table2[[#This Row],[Production(Tones)]])</f>
        <v>5600</v>
      </c>
      <c r="K1053" s="13">
        <v>1333.3</v>
      </c>
      <c r="L1053" s="13">
        <f>IF(Table2[[#This Row],[Annual_Rainfall(mm)]]="",_xlfn.XLOOKUP(Table2[[#This Row],[State]],'pivot tables'!$J$3:$J$32,'pivot tables'!$K$3:$K$32),Table2[[#This Row],[Annual_Rainfall(mm)]])</f>
        <v>1333.3</v>
      </c>
      <c r="M1053" s="13" t="str">
        <f>Table2[[#This Row],[Crop]]&amp;Table2[[#This Row],[State]]</f>
        <v>WheatNagaland</v>
      </c>
      <c r="N1053" s="13">
        <v>463447.2</v>
      </c>
      <c r="O1053" s="13">
        <f>IF(Table2[[#This Row],[Fertilizer(kg)]]="",_xlfn.XLOOKUP(Table2[[#This Row],[crop&amp;state]],'pivot tables'!$O$3:$O$151,'pivot tables'!$P$3:$P$151),Table2[[#This Row],[Fertilizer(kg)]])</f>
        <v>463447.2</v>
      </c>
      <c r="P1053" s="13">
        <v>1013.1</v>
      </c>
      <c r="Q1053" s="13">
        <f>IF(Table2[[#This Row],[Pesticide(kg)]]="",_xlfn.XLOOKUP(Table2[[#This Row],[crop&amp;state]],'pivot tables'!$O$3:$O$151,'pivot tables'!$Q$3:$Q$151),Table2[[#This Row],[Pesticide(kg)]])</f>
        <v>1013.1</v>
      </c>
      <c r="R1053" s="13">
        <v>1.823</v>
      </c>
      <c r="S1053" s="13">
        <f>IF(Table2[[#This Row],[Yield]]="",IFERROR(Table2[[#This Row],[Production(Tones)]]/Table2[[#This Row],[Area(hectare)]],""),Table2[[#This Row],[Yield]])</f>
        <v>1.823</v>
      </c>
      <c r="T1053" s="13">
        <v>20.626999999999999</v>
      </c>
      <c r="U1053" s="13">
        <f>IF(Table2[[#This Row],[Avg_Temperature(°C)]]="",IFERROR((Table2[[#This Row],[Max_Temperature(°C)]]+Table2[[#This Row],[Min_Temperature(°C)]])/2,""),Table2[[#This Row],[Avg_Temperature(°C)]])</f>
        <v>20.626999999999999</v>
      </c>
      <c r="V1053" s="13">
        <v>30.352</v>
      </c>
      <c r="W1053" s="13">
        <f>IF(Table2[[#This Row],[Max_Temperature(°C)]]="",_xlfn.XLOOKUP(Table2[[#This Row],[State]],'pivot tables'!$T$2:$T$33,'pivot tables'!$V$2:$V$33),Table2[[#This Row],[Max_Temperature(°C)]])</f>
        <v>30.352</v>
      </c>
      <c r="X1053" s="13">
        <v>12.051</v>
      </c>
      <c r="Y1053" s="31">
        <f>IF(Table2[[#This Row],[Min_Temperature(°C)]]="",_xlfn.XLOOKUP(Table2[[#This Row],[State]],'pivot tables'!$T$2:$T$33,'pivot tables'!$W$2:$W$33),Table2[[#This Row],[Min_Temperature(°C)]])</f>
        <v>12.051</v>
      </c>
    </row>
    <row r="1054" spans="1:25" x14ac:dyDescent="0.3">
      <c r="A1054" s="5" t="s">
        <v>13</v>
      </c>
      <c r="B1054" s="4">
        <v>2014</v>
      </c>
      <c r="C1054" s="5" t="s">
        <v>49</v>
      </c>
      <c r="D1054" s="5" t="str">
        <f>PROPER(TRIM(Table2[[#This Row],[Season]]))</f>
        <v>Kharif</v>
      </c>
      <c r="E1054" s="5" t="str">
        <f>IF(Table2[[#This Row],[Season]]="",_xlfn.XLOOKUP(Table2[[#This Row],[State]],'pivot tables'!$F$3:$F$33,'pivot tables'!$G$3:$G$33),Table2[[#This Row],[Season]])</f>
        <v>Kharif</v>
      </c>
      <c r="F1054" s="5" t="s">
        <v>252</v>
      </c>
      <c r="G1054" s="16">
        <v>2894000</v>
      </c>
      <c r="H1054" s="16">
        <f>IF(Table2[[#This Row],[Area(hectare)]]="",IFERROR(Table2[[#This Row],[Production(Tones)]]/Table2[[#This Row],[Yield blanks]],""),Table2[[#This Row],[Area(hectare)]])</f>
        <v>2894000</v>
      </c>
      <c r="I1054" s="16">
        <v>11107000</v>
      </c>
      <c r="J1054" s="16">
        <f>IF(Table2[[#This Row],[Production(Tones)]]="",Table2[[#This Row],[Area Blanks]]*Table2[[#This Row],[Yield]],Table2[[#This Row],[Production(Tones)]])</f>
        <v>11107000</v>
      </c>
      <c r="K1054" s="13">
        <v>382.7</v>
      </c>
      <c r="L1054" s="13">
        <f>IF(Table2[[#This Row],[Annual_Rainfall(mm)]]="",_xlfn.XLOOKUP(Table2[[#This Row],[State]],'pivot tables'!$J$3:$J$32,'pivot tables'!$K$3:$K$32),Table2[[#This Row],[Annual_Rainfall(mm)]])</f>
        <v>382.7</v>
      </c>
      <c r="M1054" s="13" t="str">
        <f>Table2[[#This Row],[Crop]]&amp;Table2[[#This Row],[State]]</f>
        <v>RicePunjab</v>
      </c>
      <c r="N1054" s="13">
        <v>436878240</v>
      </c>
      <c r="O1054" s="13">
        <f>IF(Table2[[#This Row],[Fertilizer(kg)]]="",_xlfn.XLOOKUP(Table2[[#This Row],[crop&amp;state]],'pivot tables'!$O$3:$O$151,'pivot tables'!$P$3:$P$151),Table2[[#This Row],[Fertilizer(kg)]])</f>
        <v>436878240</v>
      </c>
      <c r="P1054" s="13">
        <v>955020</v>
      </c>
      <c r="Q1054" s="13">
        <f>IF(Table2[[#This Row],[Pesticide(kg)]]="",_xlfn.XLOOKUP(Table2[[#This Row],[crop&amp;state]],'pivot tables'!$O$3:$O$151,'pivot tables'!$Q$3:$Q$151),Table2[[#This Row],[Pesticide(kg)]])</f>
        <v>955020</v>
      </c>
      <c r="R1054" s="13">
        <v>3.7280000000000002</v>
      </c>
      <c r="S1054" s="13">
        <f>IF(Table2[[#This Row],[Yield]]="",IFERROR(Table2[[#This Row],[Production(Tones)]]/Table2[[#This Row],[Area(hectare)]],""),Table2[[#This Row],[Yield]])</f>
        <v>3.7280000000000002</v>
      </c>
      <c r="T1054" s="13">
        <v>24.751999999999999</v>
      </c>
      <c r="U1054" s="13">
        <f>IF(Table2[[#This Row],[Avg_Temperature(°C)]]="",IFERROR((Table2[[#This Row],[Max_Temperature(°C)]]+Table2[[#This Row],[Min_Temperature(°C)]])/2,""),Table2[[#This Row],[Avg_Temperature(°C)]])</f>
        <v>24.751999999999999</v>
      </c>
      <c r="V1054" s="13">
        <v>37.152999999999999</v>
      </c>
      <c r="W1054" s="13">
        <f>IF(Table2[[#This Row],[Max_Temperature(°C)]]="",_xlfn.XLOOKUP(Table2[[#This Row],[State]],'pivot tables'!$T$2:$T$33,'pivot tables'!$V$2:$V$33),Table2[[#This Row],[Max_Temperature(°C)]])</f>
        <v>37.152999999999999</v>
      </c>
      <c r="X1054" s="13">
        <v>13.515000000000001</v>
      </c>
      <c r="Y1054" s="31">
        <f>IF(Table2[[#This Row],[Min_Temperature(°C)]]="",_xlfn.XLOOKUP(Table2[[#This Row],[State]],'pivot tables'!$T$2:$T$33,'pivot tables'!$W$2:$W$33),Table2[[#This Row],[Min_Temperature(°C)]])</f>
        <v>13.515000000000001</v>
      </c>
    </row>
    <row r="1055" spans="1:25" x14ac:dyDescent="0.3">
      <c r="A1055" s="5" t="s">
        <v>18</v>
      </c>
      <c r="B1055" s="4">
        <v>2014</v>
      </c>
      <c r="C1055" s="5" t="s">
        <v>705</v>
      </c>
      <c r="D1055" s="5" t="str">
        <f>PROPER(TRIM(Table2[[#This Row],[Season]]))</f>
        <v>Whole Year</v>
      </c>
      <c r="E1055" s="5" t="str">
        <f>IF(Table2[[#This Row],[Season]]="",_xlfn.XLOOKUP(Table2[[#This Row],[State]],'pivot tables'!$F$3:$F$33,'pivot tables'!$G$3:$G$33),Table2[[#This Row],[Season]])</f>
        <v>Whole Year</v>
      </c>
      <c r="F1055" s="5" t="s">
        <v>252</v>
      </c>
      <c r="G1055" s="16">
        <v>94000</v>
      </c>
      <c r="H1055" s="16">
        <f>IF(Table2[[#This Row],[Area(hectare)]]="",IFERROR(Table2[[#This Row],[Production(Tones)]]/Table2[[#This Row],[Yield blanks]],""),Table2[[#This Row],[Area(hectare)]])</f>
        <v>94000</v>
      </c>
      <c r="I1055" s="16">
        <v>7039000</v>
      </c>
      <c r="J1055" s="16">
        <f>IF(Table2[[#This Row],[Production(Tones)]]="",Table2[[#This Row],[Area Blanks]]*Table2[[#This Row],[Yield]],Table2[[#This Row],[Production(Tones)]])</f>
        <v>7039000</v>
      </c>
      <c r="K1055" s="13">
        <v>382.7</v>
      </c>
      <c r="L1055" s="13">
        <f>IF(Table2[[#This Row],[Annual_Rainfall(mm)]]="",_xlfn.XLOOKUP(Table2[[#This Row],[State]],'pivot tables'!$J$3:$J$32,'pivot tables'!$K$3:$K$32),Table2[[#This Row],[Annual_Rainfall(mm)]])</f>
        <v>382.7</v>
      </c>
      <c r="M1055" s="13" t="str">
        <f>Table2[[#This Row],[Crop]]&amp;Table2[[#This Row],[State]]</f>
        <v>SugarcanePunjab</v>
      </c>
      <c r="N1055" s="13">
        <v>14190240</v>
      </c>
      <c r="O1055" s="13">
        <f>IF(Table2[[#This Row],[Fertilizer(kg)]]="",_xlfn.XLOOKUP(Table2[[#This Row],[crop&amp;state]],'pivot tables'!$O$3:$O$151,'pivot tables'!$P$3:$P$151),Table2[[#This Row],[Fertilizer(kg)]])</f>
        <v>14190240</v>
      </c>
      <c r="P1055" s="13">
        <v>31020</v>
      </c>
      <c r="Q1055" s="13">
        <f>IF(Table2[[#This Row],[Pesticide(kg)]]="",_xlfn.XLOOKUP(Table2[[#This Row],[crop&amp;state]],'pivot tables'!$O$3:$O$151,'pivot tables'!$Q$3:$Q$151),Table2[[#This Row],[Pesticide(kg)]])</f>
        <v>31020</v>
      </c>
      <c r="R1055" s="13">
        <v>77.412999999999997</v>
      </c>
      <c r="S1055" s="13">
        <f>IF(Table2[[#This Row],[Yield]]="",IFERROR(Table2[[#This Row],[Production(Tones)]]/Table2[[#This Row],[Area(hectare)]],""),Table2[[#This Row],[Yield]])</f>
        <v>77.412999999999997</v>
      </c>
      <c r="T1055" s="13">
        <v>24.751999999999999</v>
      </c>
      <c r="U1055" s="13">
        <f>IF(Table2[[#This Row],[Avg_Temperature(°C)]]="",IFERROR((Table2[[#This Row],[Max_Temperature(°C)]]+Table2[[#This Row],[Min_Temperature(°C)]])/2,""),Table2[[#This Row],[Avg_Temperature(°C)]])</f>
        <v>24.751999999999999</v>
      </c>
      <c r="V1055" s="13">
        <v>37.152999999999999</v>
      </c>
      <c r="W1055" s="13">
        <f>IF(Table2[[#This Row],[Max_Temperature(°C)]]="",_xlfn.XLOOKUP(Table2[[#This Row],[State]],'pivot tables'!$T$2:$T$33,'pivot tables'!$V$2:$V$33),Table2[[#This Row],[Max_Temperature(°C)]])</f>
        <v>37.152999999999999</v>
      </c>
      <c r="X1055" s="13">
        <v>13.515000000000001</v>
      </c>
      <c r="Y1055" s="31">
        <f>IF(Table2[[#This Row],[Min_Temperature(°C)]]="",_xlfn.XLOOKUP(Table2[[#This Row],[State]],'pivot tables'!$T$2:$T$33,'pivot tables'!$W$2:$W$33),Table2[[#This Row],[Min_Temperature(°C)]])</f>
        <v>13.515000000000001</v>
      </c>
    </row>
    <row r="1056" spans="1:25" x14ac:dyDescent="0.3">
      <c r="A1056" s="5" t="s">
        <v>32</v>
      </c>
      <c r="B1056" s="4">
        <v>2014</v>
      </c>
      <c r="C1056" s="5" t="s">
        <v>49</v>
      </c>
      <c r="D1056" s="5" t="str">
        <f>PROPER(TRIM(Table2[[#This Row],[Season]]))</f>
        <v>Kharif</v>
      </c>
      <c r="E1056" s="5" t="str">
        <f>IF(Table2[[#This Row],[Season]]="",_xlfn.XLOOKUP(Table2[[#This Row],[State]],'pivot tables'!$F$3:$F$33,'pivot tables'!$G$3:$G$33),Table2[[#This Row],[Season]])</f>
        <v>Kharif</v>
      </c>
      <c r="F1056" s="5" t="s">
        <v>252</v>
      </c>
      <c r="G1056" s="16">
        <v>2200</v>
      </c>
      <c r="H1056" s="16">
        <f>IF(Table2[[#This Row],[Area(hectare)]]="",IFERROR(Table2[[#This Row],[Production(Tones)]]/Table2[[#This Row],[Yield blanks]],""),Table2[[#This Row],[Area(hectare)]])</f>
        <v>2200</v>
      </c>
      <c r="I1056" s="16">
        <v>1210</v>
      </c>
      <c r="J1056" s="16">
        <f>IF(Table2[[#This Row],[Production(Tones)]]="",Table2[[#This Row],[Area Blanks]]*Table2[[#This Row],[Yield]],Table2[[#This Row],[Production(Tones)]])</f>
        <v>1210</v>
      </c>
      <c r="K1056" s="13">
        <v>382.7</v>
      </c>
      <c r="L1056" s="13">
        <f>IF(Table2[[#This Row],[Annual_Rainfall(mm)]]="",_xlfn.XLOOKUP(Table2[[#This Row],[State]],'pivot tables'!$J$3:$J$32,'pivot tables'!$K$3:$K$32),Table2[[#This Row],[Annual_Rainfall(mm)]])</f>
        <v>382.7</v>
      </c>
      <c r="M1056" s="13" t="str">
        <f>Table2[[#This Row],[Crop]]&amp;Table2[[#This Row],[State]]</f>
        <v>UradPunjab</v>
      </c>
      <c r="N1056" s="13">
        <v>332112</v>
      </c>
      <c r="O1056" s="13">
        <f>IF(Table2[[#This Row],[Fertilizer(kg)]]="",_xlfn.XLOOKUP(Table2[[#This Row],[crop&amp;state]],'pivot tables'!$O$3:$O$151,'pivot tables'!$P$3:$P$151),Table2[[#This Row],[Fertilizer(kg)]])</f>
        <v>332112</v>
      </c>
      <c r="P1056" s="13">
        <v>726</v>
      </c>
      <c r="Q1056" s="13">
        <f>IF(Table2[[#This Row],[Pesticide(kg)]]="",_xlfn.XLOOKUP(Table2[[#This Row],[crop&amp;state]],'pivot tables'!$O$3:$O$151,'pivot tables'!$Q$3:$Q$151),Table2[[#This Row],[Pesticide(kg)]])</f>
        <v>726</v>
      </c>
      <c r="R1056" s="13">
        <v>0.52300000000000002</v>
      </c>
      <c r="S1056" s="13">
        <f>IF(Table2[[#This Row],[Yield]]="",IFERROR(Table2[[#This Row],[Production(Tones)]]/Table2[[#This Row],[Area(hectare)]],""),Table2[[#This Row],[Yield]])</f>
        <v>0.52300000000000002</v>
      </c>
      <c r="T1056" s="13">
        <v>24.751999999999999</v>
      </c>
      <c r="U1056" s="13">
        <f>IF(Table2[[#This Row],[Avg_Temperature(°C)]]="",IFERROR((Table2[[#This Row],[Max_Temperature(°C)]]+Table2[[#This Row],[Min_Temperature(°C)]])/2,""),Table2[[#This Row],[Avg_Temperature(°C)]])</f>
        <v>24.751999999999999</v>
      </c>
      <c r="V1056" s="13">
        <v>37.152999999999999</v>
      </c>
      <c r="W1056" s="13">
        <f>IF(Table2[[#This Row],[Max_Temperature(°C)]]="",_xlfn.XLOOKUP(Table2[[#This Row],[State]],'pivot tables'!$T$2:$T$33,'pivot tables'!$V$2:$V$33),Table2[[#This Row],[Max_Temperature(°C)]])</f>
        <v>37.152999999999999</v>
      </c>
      <c r="X1056" s="13">
        <v>13.515000000000001</v>
      </c>
      <c r="Y1056" s="31">
        <f>IF(Table2[[#This Row],[Min_Temperature(°C)]]="",_xlfn.XLOOKUP(Table2[[#This Row],[State]],'pivot tables'!$T$2:$T$33,'pivot tables'!$W$2:$W$33),Table2[[#This Row],[Min_Temperature(°C)]])</f>
        <v>13.515000000000001</v>
      </c>
    </row>
    <row r="1057" spans="1:25" x14ac:dyDescent="0.3">
      <c r="A1057" s="5" t="s">
        <v>20</v>
      </c>
      <c r="B1057" s="4">
        <v>2014</v>
      </c>
      <c r="C1057" s="5" t="s">
        <v>27</v>
      </c>
      <c r="D1057" s="5" t="str">
        <f>PROPER(TRIM(Table2[[#This Row],[Season]]))</f>
        <v>Rabi</v>
      </c>
      <c r="E1057" s="5" t="str">
        <f>IF(Table2[[#This Row],[Season]]="",_xlfn.XLOOKUP(Table2[[#This Row],[State]],'pivot tables'!$F$3:$F$33,'pivot tables'!$G$3:$G$33),Table2[[#This Row],[Season]])</f>
        <v>Rabi</v>
      </c>
      <c r="F1057" s="5" t="s">
        <v>252</v>
      </c>
      <c r="G1057" s="16">
        <v>3505000</v>
      </c>
      <c r="H1057" s="16">
        <f>IF(Table2[[#This Row],[Area(hectare)]]="",IFERROR(Table2[[#This Row],[Production(Tones)]]/Table2[[#This Row],[Yield blanks]],""),Table2[[#This Row],[Area(hectare)]])</f>
        <v>3505000</v>
      </c>
      <c r="I1057" s="16">
        <v>15050000</v>
      </c>
      <c r="J1057" s="16">
        <f>IF(Table2[[#This Row],[Production(Tones)]]="",Table2[[#This Row],[Area Blanks]]*Table2[[#This Row],[Yield]],Table2[[#This Row],[Production(Tones)]])</f>
        <v>15050000</v>
      </c>
      <c r="K1057" s="13">
        <v>382.7</v>
      </c>
      <c r="L1057" s="13">
        <f>IF(Table2[[#This Row],[Annual_Rainfall(mm)]]="",_xlfn.XLOOKUP(Table2[[#This Row],[State]],'pivot tables'!$J$3:$J$32,'pivot tables'!$K$3:$K$32),Table2[[#This Row],[Annual_Rainfall(mm)]])</f>
        <v>382.7</v>
      </c>
      <c r="M1057" s="13" t="str">
        <f>Table2[[#This Row],[Crop]]&amp;Table2[[#This Row],[State]]</f>
        <v>WheatPunjab</v>
      </c>
      <c r="N1057" s="13">
        <v>529114800</v>
      </c>
      <c r="O1057" s="13">
        <f>IF(Table2[[#This Row],[Fertilizer(kg)]]="",_xlfn.XLOOKUP(Table2[[#This Row],[crop&amp;state]],'pivot tables'!$O$3:$O$151,'pivot tables'!$P$3:$P$151),Table2[[#This Row],[Fertilizer(kg)]])</f>
        <v>529114800</v>
      </c>
      <c r="P1057" s="13">
        <v>1156650</v>
      </c>
      <c r="Q1057" s="13">
        <f>IF(Table2[[#This Row],[Pesticide(kg)]]="",_xlfn.XLOOKUP(Table2[[#This Row],[crop&amp;state]],'pivot tables'!$O$3:$O$151,'pivot tables'!$Q$3:$Q$151),Table2[[#This Row],[Pesticide(kg)]])</f>
        <v>1156650</v>
      </c>
      <c r="R1057" s="13">
        <v>4.1740000000000004</v>
      </c>
      <c r="S1057" s="13">
        <f>IF(Table2[[#This Row],[Yield]]="",IFERROR(Table2[[#This Row],[Production(Tones)]]/Table2[[#This Row],[Area(hectare)]],""),Table2[[#This Row],[Yield]])</f>
        <v>4.1740000000000004</v>
      </c>
      <c r="T1057" s="13">
        <v>24.751999999999999</v>
      </c>
      <c r="U1057" s="13">
        <f>IF(Table2[[#This Row],[Avg_Temperature(°C)]]="",IFERROR((Table2[[#This Row],[Max_Temperature(°C)]]+Table2[[#This Row],[Min_Temperature(°C)]])/2,""),Table2[[#This Row],[Avg_Temperature(°C)]])</f>
        <v>24.751999999999999</v>
      </c>
      <c r="V1057" s="13">
        <v>37.152999999999999</v>
      </c>
      <c r="W1057" s="13">
        <f>IF(Table2[[#This Row],[Max_Temperature(°C)]]="",_xlfn.XLOOKUP(Table2[[#This Row],[State]],'pivot tables'!$T$2:$T$33,'pivot tables'!$V$2:$V$33),Table2[[#This Row],[Max_Temperature(°C)]])</f>
        <v>37.152999999999999</v>
      </c>
      <c r="X1057" s="13">
        <v>13.515000000000001</v>
      </c>
      <c r="Y1057" s="31">
        <f>IF(Table2[[#This Row],[Min_Temperature(°C)]]="",_xlfn.XLOOKUP(Table2[[#This Row],[State]],'pivot tables'!$T$2:$T$33,'pivot tables'!$W$2:$W$33),Table2[[#This Row],[Min_Temperature(°C)]])</f>
        <v>13.515000000000001</v>
      </c>
    </row>
    <row r="1058" spans="1:25" x14ac:dyDescent="0.3">
      <c r="A1058" s="5" t="s">
        <v>22</v>
      </c>
      <c r="B1058" s="4">
        <v>2014</v>
      </c>
      <c r="C1058" s="5" t="s">
        <v>49</v>
      </c>
      <c r="D1058" s="5" t="str">
        <f>PROPER(TRIM(Table2[[#This Row],[Season]]))</f>
        <v>Kharif</v>
      </c>
      <c r="E1058" s="5" t="str">
        <f>IF(Table2[[#This Row],[Season]]="",_xlfn.XLOOKUP(Table2[[#This Row],[State]],'pivot tables'!$F$3:$F$33,'pivot tables'!$G$3:$G$33),Table2[[#This Row],[Season]])</f>
        <v>Kharif</v>
      </c>
      <c r="F1058" s="5" t="s">
        <v>481</v>
      </c>
      <c r="G1058" s="16">
        <v>1196</v>
      </c>
      <c r="H1058" s="16">
        <f>IF(Table2[[#This Row],[Area(hectare)]]="",IFERROR(Table2[[#This Row],[Production(Tones)]]/Table2[[#This Row],[Yield blanks]],""),Table2[[#This Row],[Area(hectare)]])</f>
        <v>1196</v>
      </c>
      <c r="I1058" s="16">
        <v>1333</v>
      </c>
      <c r="J1058" s="16">
        <f>IF(Table2[[#This Row],[Production(Tones)]]="",Table2[[#This Row],[Area Blanks]]*Table2[[#This Row],[Yield]],Table2[[#This Row],[Production(Tones)]])</f>
        <v>1333</v>
      </c>
      <c r="K1058" s="13"/>
      <c r="L1058" s="13">
        <f>IF(Table2[[#This Row],[Annual_Rainfall(mm)]]="",_xlfn.XLOOKUP(Table2[[#This Row],[State]],'pivot tables'!$J$3:$J$32,'pivot tables'!$K$3:$K$32),Table2[[#This Row],[Annual_Rainfall(mm)]])</f>
        <v>994.48985507246334</v>
      </c>
      <c r="M1058" s="13" t="str">
        <f>Table2[[#This Row],[Crop]]&amp;Table2[[#This Row],[State]]</f>
        <v>RagiTelangana</v>
      </c>
      <c r="N1058" s="13">
        <v>180548.16</v>
      </c>
      <c r="O1058" s="13">
        <f>IF(Table2[[#This Row],[Fertilizer(kg)]]="",_xlfn.XLOOKUP(Table2[[#This Row],[crop&amp;state]],'pivot tables'!$O$3:$O$151,'pivot tables'!$P$3:$P$151),Table2[[#This Row],[Fertilizer(kg)]])</f>
        <v>180548.16</v>
      </c>
      <c r="P1058" s="13">
        <v>394.68</v>
      </c>
      <c r="Q1058" s="13">
        <f>IF(Table2[[#This Row],[Pesticide(kg)]]="",_xlfn.XLOOKUP(Table2[[#This Row],[crop&amp;state]],'pivot tables'!$O$3:$O$151,'pivot tables'!$Q$3:$Q$151),Table2[[#This Row],[Pesticide(kg)]])</f>
        <v>394.68</v>
      </c>
      <c r="R1058" s="13">
        <v>1.38</v>
      </c>
      <c r="S1058" s="13">
        <f>IF(Table2[[#This Row],[Yield]]="",IFERROR(Table2[[#This Row],[Production(Tones)]]/Table2[[#This Row],[Area(hectare)]],""),Table2[[#This Row],[Yield]])</f>
        <v>1.38</v>
      </c>
      <c r="T1058" s="13">
        <v>26.286000000000001</v>
      </c>
      <c r="U1058" s="13">
        <f>IF(Table2[[#This Row],[Avg_Temperature(°C)]]="",IFERROR((Table2[[#This Row],[Max_Temperature(°C)]]+Table2[[#This Row],[Min_Temperature(°C)]])/2,""),Table2[[#This Row],[Avg_Temperature(°C)]])</f>
        <v>26.286000000000001</v>
      </c>
      <c r="V1058" s="13">
        <v>36.682000000000002</v>
      </c>
      <c r="W1058" s="13">
        <f>IF(Table2[[#This Row],[Max_Temperature(°C)]]="",_xlfn.XLOOKUP(Table2[[#This Row],[State]],'pivot tables'!$T$2:$T$33,'pivot tables'!$V$2:$V$33),Table2[[#This Row],[Max_Temperature(°C)]])</f>
        <v>36.682000000000002</v>
      </c>
      <c r="X1058" s="13">
        <v>16.969000000000001</v>
      </c>
      <c r="Y1058" s="31">
        <f>IF(Table2[[#This Row],[Min_Temperature(°C)]]="",_xlfn.XLOOKUP(Table2[[#This Row],[State]],'pivot tables'!$T$2:$T$33,'pivot tables'!$W$2:$W$33),Table2[[#This Row],[Min_Temperature(°C)]])</f>
        <v>16.969000000000001</v>
      </c>
    </row>
    <row r="1059" spans="1:25" x14ac:dyDescent="0.3">
      <c r="A1059" s="5" t="s">
        <v>22</v>
      </c>
      <c r="B1059" s="4">
        <v>2014</v>
      </c>
      <c r="C1059" s="5" t="s">
        <v>27</v>
      </c>
      <c r="D1059" s="5" t="str">
        <f>PROPER(TRIM(Table2[[#This Row],[Season]]))</f>
        <v>Rabi</v>
      </c>
      <c r="E1059" s="5" t="str">
        <f>IF(Table2[[#This Row],[Season]]="",_xlfn.XLOOKUP(Table2[[#This Row],[State]],'pivot tables'!$F$3:$F$33,'pivot tables'!$G$3:$G$33),Table2[[#This Row],[Season]])</f>
        <v>Rabi</v>
      </c>
      <c r="F1059" s="5" t="s">
        <v>481</v>
      </c>
      <c r="G1059" s="16">
        <v>331</v>
      </c>
      <c r="H1059" s="16">
        <f>IF(Table2[[#This Row],[Area(hectare)]]="",IFERROR(Table2[[#This Row],[Production(Tones)]]/Table2[[#This Row],[Yield blanks]],""),Table2[[#This Row],[Area(hectare)]])</f>
        <v>331</v>
      </c>
      <c r="I1059" s="16">
        <v>415</v>
      </c>
      <c r="J1059" s="16">
        <f>IF(Table2[[#This Row],[Production(Tones)]]="",Table2[[#This Row],[Area Blanks]]*Table2[[#This Row],[Yield]],Table2[[#This Row],[Production(Tones)]])</f>
        <v>415</v>
      </c>
      <c r="K1059" s="13">
        <v>746.4</v>
      </c>
      <c r="L1059" s="13">
        <f>IF(Table2[[#This Row],[Annual_Rainfall(mm)]]="",_xlfn.XLOOKUP(Table2[[#This Row],[State]],'pivot tables'!$J$3:$J$32,'pivot tables'!$K$3:$K$32),Table2[[#This Row],[Annual_Rainfall(mm)]])</f>
        <v>746.4</v>
      </c>
      <c r="M1059" s="13" t="str">
        <f>Table2[[#This Row],[Crop]]&amp;Table2[[#This Row],[State]]</f>
        <v>RagiTelangana</v>
      </c>
      <c r="N1059" s="13">
        <v>49967.76</v>
      </c>
      <c r="O1059" s="13">
        <f>IF(Table2[[#This Row],[Fertilizer(kg)]]="",_xlfn.XLOOKUP(Table2[[#This Row],[crop&amp;state]],'pivot tables'!$O$3:$O$151,'pivot tables'!$P$3:$P$151),Table2[[#This Row],[Fertilizer(kg)]])</f>
        <v>49967.76</v>
      </c>
      <c r="P1059" s="13">
        <v>109.23</v>
      </c>
      <c r="Q1059" s="13">
        <f>IF(Table2[[#This Row],[Pesticide(kg)]]="",_xlfn.XLOOKUP(Table2[[#This Row],[crop&amp;state]],'pivot tables'!$O$3:$O$151,'pivot tables'!$Q$3:$Q$151),Table2[[#This Row],[Pesticide(kg)]])</f>
        <v>109.23</v>
      </c>
      <c r="R1059" s="13">
        <v>1.268</v>
      </c>
      <c r="S1059" s="13">
        <f>IF(Table2[[#This Row],[Yield]]="",IFERROR(Table2[[#This Row],[Production(Tones)]]/Table2[[#This Row],[Area(hectare)]],""),Table2[[#This Row],[Yield]])</f>
        <v>1.268</v>
      </c>
      <c r="T1059" s="13">
        <v>26.286000000000001</v>
      </c>
      <c r="U1059" s="13">
        <f>IF(Table2[[#This Row],[Avg_Temperature(°C)]]="",IFERROR((Table2[[#This Row],[Max_Temperature(°C)]]+Table2[[#This Row],[Min_Temperature(°C)]])/2,""),Table2[[#This Row],[Avg_Temperature(°C)]])</f>
        <v>26.286000000000001</v>
      </c>
      <c r="V1059" s="13">
        <v>36.682000000000002</v>
      </c>
      <c r="W1059" s="13">
        <f>IF(Table2[[#This Row],[Max_Temperature(°C)]]="",_xlfn.XLOOKUP(Table2[[#This Row],[State]],'pivot tables'!$T$2:$T$33,'pivot tables'!$V$2:$V$33),Table2[[#This Row],[Max_Temperature(°C)]])</f>
        <v>36.682000000000002</v>
      </c>
      <c r="X1059" s="13">
        <v>16.969000000000001</v>
      </c>
      <c r="Y1059" s="31">
        <f>IF(Table2[[#This Row],[Min_Temperature(°C)]]="",_xlfn.XLOOKUP(Table2[[#This Row],[State]],'pivot tables'!$T$2:$T$33,'pivot tables'!$W$2:$W$33),Table2[[#This Row],[Min_Temperature(°C)]])</f>
        <v>16.969000000000001</v>
      </c>
    </row>
    <row r="1060" spans="1:25" x14ac:dyDescent="0.3">
      <c r="A1060" s="5" t="s">
        <v>13</v>
      </c>
      <c r="B1060" s="4">
        <v>2014</v>
      </c>
      <c r="C1060" s="5" t="s">
        <v>49</v>
      </c>
      <c r="D1060" s="5" t="str">
        <f>PROPER(TRIM(Table2[[#This Row],[Season]]))</f>
        <v>Kharif</v>
      </c>
      <c r="E1060" s="5" t="str">
        <f>IF(Table2[[#This Row],[Season]]="",_xlfn.XLOOKUP(Table2[[#This Row],[State]],'pivot tables'!$F$3:$F$33,'pivot tables'!$G$3:$G$33),Table2[[#This Row],[Season]])</f>
        <v>Kharif</v>
      </c>
      <c r="F1060" s="5" t="s">
        <v>481</v>
      </c>
      <c r="G1060" s="16">
        <v>920307</v>
      </c>
      <c r="H1060" s="16">
        <f>IF(Table2[[#This Row],[Area(hectare)]]="",IFERROR(Table2[[#This Row],[Production(Tones)]]/Table2[[#This Row],[Yield blanks]],""),Table2[[#This Row],[Area(hectare)]])</f>
        <v>920307</v>
      </c>
      <c r="I1060" s="16">
        <v>2854873</v>
      </c>
      <c r="J1060" s="16">
        <f>IF(Table2[[#This Row],[Production(Tones)]]="",Table2[[#This Row],[Area Blanks]]*Table2[[#This Row],[Yield]],Table2[[#This Row],[Production(Tones)]])</f>
        <v>2854873</v>
      </c>
      <c r="K1060" s="13"/>
      <c r="L1060" s="13">
        <f>IF(Table2[[#This Row],[Annual_Rainfall(mm)]]="",_xlfn.XLOOKUP(Table2[[#This Row],[State]],'pivot tables'!$J$3:$J$32,'pivot tables'!$K$3:$K$32),Table2[[#This Row],[Annual_Rainfall(mm)]])</f>
        <v>994.48985507246334</v>
      </c>
      <c r="M1060" s="13" t="str">
        <f>Table2[[#This Row],[Crop]]&amp;Table2[[#This Row],[State]]</f>
        <v>RiceTelangana</v>
      </c>
      <c r="N1060" s="13">
        <v>138929544.69999999</v>
      </c>
      <c r="O1060" s="13">
        <f>IF(Table2[[#This Row],[Fertilizer(kg)]]="",_xlfn.XLOOKUP(Table2[[#This Row],[crop&amp;state]],'pivot tables'!$O$3:$O$151,'pivot tables'!$P$3:$P$151),Table2[[#This Row],[Fertilizer(kg)]])</f>
        <v>138929544.69999999</v>
      </c>
      <c r="P1060" s="13">
        <v>303701.31</v>
      </c>
      <c r="Q1060" s="13">
        <f>IF(Table2[[#This Row],[Pesticide(kg)]]="",_xlfn.XLOOKUP(Table2[[#This Row],[crop&amp;state]],'pivot tables'!$O$3:$O$151,'pivot tables'!$Q$3:$Q$151),Table2[[#This Row],[Pesticide(kg)]])</f>
        <v>303701.31</v>
      </c>
      <c r="R1060" s="13">
        <v>2.9590000000000001</v>
      </c>
      <c r="S1060" s="13">
        <f>IF(Table2[[#This Row],[Yield]]="",IFERROR(Table2[[#This Row],[Production(Tones)]]/Table2[[#This Row],[Area(hectare)]],""),Table2[[#This Row],[Yield]])</f>
        <v>2.9590000000000001</v>
      </c>
      <c r="T1060" s="13">
        <v>26.286000000000001</v>
      </c>
      <c r="U1060" s="13">
        <f>IF(Table2[[#This Row],[Avg_Temperature(°C)]]="",IFERROR((Table2[[#This Row],[Max_Temperature(°C)]]+Table2[[#This Row],[Min_Temperature(°C)]])/2,""),Table2[[#This Row],[Avg_Temperature(°C)]])</f>
        <v>26.286000000000001</v>
      </c>
      <c r="V1060" s="13">
        <v>36.682000000000002</v>
      </c>
      <c r="W1060" s="13">
        <f>IF(Table2[[#This Row],[Max_Temperature(°C)]]="",_xlfn.XLOOKUP(Table2[[#This Row],[State]],'pivot tables'!$T$2:$T$33,'pivot tables'!$V$2:$V$33),Table2[[#This Row],[Max_Temperature(°C)]])</f>
        <v>36.682000000000002</v>
      </c>
      <c r="X1060" s="13">
        <v>16.969000000000001</v>
      </c>
      <c r="Y1060" s="31">
        <f>IF(Table2[[#This Row],[Min_Temperature(°C)]]="",_xlfn.XLOOKUP(Table2[[#This Row],[State]],'pivot tables'!$T$2:$T$33,'pivot tables'!$W$2:$W$33),Table2[[#This Row],[Min_Temperature(°C)]])</f>
        <v>16.969000000000001</v>
      </c>
    </row>
    <row r="1061" spans="1:25" x14ac:dyDescent="0.3">
      <c r="A1061" s="5" t="s">
        <v>13</v>
      </c>
      <c r="B1061" s="4">
        <v>2014</v>
      </c>
      <c r="C1061" s="5" t="s">
        <v>27</v>
      </c>
      <c r="D1061" s="5" t="str">
        <f>PROPER(TRIM(Table2[[#This Row],[Season]]))</f>
        <v>Rabi</v>
      </c>
      <c r="E1061" s="5" t="str">
        <f>IF(Table2[[#This Row],[Season]]="",_xlfn.XLOOKUP(Table2[[#This Row],[State]],'pivot tables'!$F$3:$F$33,'pivot tables'!$G$3:$G$33),Table2[[#This Row],[Season]])</f>
        <v>Rabi</v>
      </c>
      <c r="F1061" s="5" t="s">
        <v>481</v>
      </c>
      <c r="G1061" s="16">
        <v>495113</v>
      </c>
      <c r="H1061" s="16">
        <f>IF(Table2[[#This Row],[Area(hectare)]]="",IFERROR(Table2[[#This Row],[Production(Tones)]]/Table2[[#This Row],[Yield blanks]],""),Table2[[#This Row],[Area(hectare)]])</f>
        <v>495113</v>
      </c>
      <c r="I1061" s="16">
        <v>1690109</v>
      </c>
      <c r="J1061" s="16">
        <f>IF(Table2[[#This Row],[Production(Tones)]]="",Table2[[#This Row],[Area Blanks]]*Table2[[#This Row],[Yield]],Table2[[#This Row],[Production(Tones)]])</f>
        <v>1690109</v>
      </c>
      <c r="K1061" s="13">
        <v>746.4</v>
      </c>
      <c r="L1061" s="13">
        <f>IF(Table2[[#This Row],[Annual_Rainfall(mm)]]="",_xlfn.XLOOKUP(Table2[[#This Row],[State]],'pivot tables'!$J$3:$J$32,'pivot tables'!$K$3:$K$32),Table2[[#This Row],[Annual_Rainfall(mm)]])</f>
        <v>746.4</v>
      </c>
      <c r="M1061" s="13" t="str">
        <f>Table2[[#This Row],[Crop]]&amp;Table2[[#This Row],[State]]</f>
        <v>RiceTelangana</v>
      </c>
      <c r="N1061" s="13" t="s">
        <v>496</v>
      </c>
      <c r="O1061" s="13" t="str">
        <f>IF(Table2[[#This Row],[Fertilizer(kg)]]="",_xlfn.XLOOKUP(Table2[[#This Row],[crop&amp;state]],'pivot tables'!$O$3:$O$151,'pivot tables'!$P$3:$P$151),Table2[[#This Row],[Fertilizer(kg)]])</f>
        <v>74,742,258.48</v>
      </c>
      <c r="P1061" s="13">
        <v>163387.29</v>
      </c>
      <c r="Q1061" s="13">
        <f>IF(Table2[[#This Row],[Pesticide(kg)]]="",_xlfn.XLOOKUP(Table2[[#This Row],[crop&amp;state]],'pivot tables'!$O$3:$O$151,'pivot tables'!$Q$3:$Q$151),Table2[[#This Row],[Pesticide(kg)]])</f>
        <v>163387.29</v>
      </c>
      <c r="R1061" s="13">
        <v>3.3319999999999999</v>
      </c>
      <c r="S1061" s="13">
        <f>IF(Table2[[#This Row],[Yield]]="",IFERROR(Table2[[#This Row],[Production(Tones)]]/Table2[[#This Row],[Area(hectare)]],""),Table2[[#This Row],[Yield]])</f>
        <v>3.3319999999999999</v>
      </c>
      <c r="T1061" s="13">
        <v>26.286000000000001</v>
      </c>
      <c r="U1061" s="13">
        <f>IF(Table2[[#This Row],[Avg_Temperature(°C)]]="",IFERROR((Table2[[#This Row],[Max_Temperature(°C)]]+Table2[[#This Row],[Min_Temperature(°C)]])/2,""),Table2[[#This Row],[Avg_Temperature(°C)]])</f>
        <v>26.286000000000001</v>
      </c>
      <c r="V1061" s="13">
        <v>36.682000000000002</v>
      </c>
      <c r="W1061" s="13">
        <f>IF(Table2[[#This Row],[Max_Temperature(°C)]]="",_xlfn.XLOOKUP(Table2[[#This Row],[State]],'pivot tables'!$T$2:$T$33,'pivot tables'!$V$2:$V$33),Table2[[#This Row],[Max_Temperature(°C)]])</f>
        <v>36.682000000000002</v>
      </c>
      <c r="X1061" s="13">
        <v>16.969000000000001</v>
      </c>
      <c r="Y1061" s="31">
        <f>IF(Table2[[#This Row],[Min_Temperature(°C)]]="",_xlfn.XLOOKUP(Table2[[#This Row],[State]],'pivot tables'!$T$2:$T$33,'pivot tables'!$W$2:$W$33),Table2[[#This Row],[Min_Temperature(°C)]])</f>
        <v>16.969000000000001</v>
      </c>
    </row>
    <row r="1062" spans="1:25" x14ac:dyDescent="0.3">
      <c r="A1062" s="5" t="s">
        <v>18</v>
      </c>
      <c r="B1062" s="4">
        <v>2014</v>
      </c>
      <c r="C1062" s="5" t="s">
        <v>49</v>
      </c>
      <c r="D1062" s="5" t="str">
        <f>PROPER(TRIM(Table2[[#This Row],[Season]]))</f>
        <v>Kharif</v>
      </c>
      <c r="E1062" s="5" t="str">
        <f>IF(Table2[[#This Row],[Season]]="",_xlfn.XLOOKUP(Table2[[#This Row],[State]],'pivot tables'!$F$3:$F$33,'pivot tables'!$G$3:$G$33),Table2[[#This Row],[Season]])</f>
        <v>Kharif</v>
      </c>
      <c r="F1062" s="5" t="s">
        <v>481</v>
      </c>
      <c r="G1062" s="16">
        <v>38139</v>
      </c>
      <c r="H1062" s="16">
        <f>IF(Table2[[#This Row],[Area(hectare)]]="",IFERROR(Table2[[#This Row],[Production(Tones)]]/Table2[[#This Row],[Yield blanks]],""),Table2[[#This Row],[Area(hectare)]])</f>
        <v>38139</v>
      </c>
      <c r="I1062" s="16">
        <v>3343035</v>
      </c>
      <c r="J1062" s="16">
        <f>IF(Table2[[#This Row],[Production(Tones)]]="",Table2[[#This Row],[Area Blanks]]*Table2[[#This Row],[Yield]],Table2[[#This Row],[Production(Tones)]])</f>
        <v>3343035</v>
      </c>
      <c r="K1062" s="13">
        <v>746.4</v>
      </c>
      <c r="L1062" s="13">
        <f>IF(Table2[[#This Row],[Annual_Rainfall(mm)]]="",_xlfn.XLOOKUP(Table2[[#This Row],[State]],'pivot tables'!$J$3:$J$32,'pivot tables'!$K$3:$K$32),Table2[[#This Row],[Annual_Rainfall(mm)]])</f>
        <v>746.4</v>
      </c>
      <c r="M1062" s="13" t="str">
        <f>Table2[[#This Row],[Crop]]&amp;Table2[[#This Row],[State]]</f>
        <v>SugarcaneTelangana</v>
      </c>
      <c r="N1062" s="13">
        <v>5757463.4400000004</v>
      </c>
      <c r="O1062" s="13">
        <f>IF(Table2[[#This Row],[Fertilizer(kg)]]="",_xlfn.XLOOKUP(Table2[[#This Row],[crop&amp;state]],'pivot tables'!$O$3:$O$151,'pivot tables'!$P$3:$P$151),Table2[[#This Row],[Fertilizer(kg)]])</f>
        <v>5757463.4400000004</v>
      </c>
      <c r="P1062" s="13">
        <v>12585.87</v>
      </c>
      <c r="Q1062" s="13">
        <f>IF(Table2[[#This Row],[Pesticide(kg)]]="",_xlfn.XLOOKUP(Table2[[#This Row],[crop&amp;state]],'pivot tables'!$O$3:$O$151,'pivot tables'!$Q$3:$Q$151),Table2[[#This Row],[Pesticide(kg)]])</f>
        <v>12585.87</v>
      </c>
      <c r="R1062" s="13">
        <v>83.858000000000004</v>
      </c>
      <c r="S1062" s="13">
        <f>IF(Table2[[#This Row],[Yield]]="",IFERROR(Table2[[#This Row],[Production(Tones)]]/Table2[[#This Row],[Area(hectare)]],""),Table2[[#This Row],[Yield]])</f>
        <v>83.858000000000004</v>
      </c>
      <c r="T1062" s="13">
        <v>26.286000000000001</v>
      </c>
      <c r="U1062" s="13">
        <f>IF(Table2[[#This Row],[Avg_Temperature(°C)]]="",IFERROR((Table2[[#This Row],[Max_Temperature(°C)]]+Table2[[#This Row],[Min_Temperature(°C)]])/2,""),Table2[[#This Row],[Avg_Temperature(°C)]])</f>
        <v>26.286000000000001</v>
      </c>
      <c r="V1062" s="13">
        <v>36.682000000000002</v>
      </c>
      <c r="W1062" s="13">
        <f>IF(Table2[[#This Row],[Max_Temperature(°C)]]="",_xlfn.XLOOKUP(Table2[[#This Row],[State]],'pivot tables'!$T$2:$T$33,'pivot tables'!$V$2:$V$33),Table2[[#This Row],[Max_Temperature(°C)]])</f>
        <v>36.682000000000002</v>
      </c>
      <c r="X1062" s="13"/>
      <c r="Y1062" s="31">
        <f>IF(Table2[[#This Row],[Min_Temperature(°C)]]="",_xlfn.XLOOKUP(Table2[[#This Row],[State]],'pivot tables'!$T$2:$T$33,'pivot tables'!$W$2:$W$33),Table2[[#This Row],[Min_Temperature(°C)]])</f>
        <v>17.02277777777778</v>
      </c>
    </row>
    <row r="1063" spans="1:25" x14ac:dyDescent="0.3">
      <c r="A1063" s="5" t="s">
        <v>31</v>
      </c>
      <c r="B1063" s="4">
        <v>2014</v>
      </c>
      <c r="C1063" s="5" t="s">
        <v>49</v>
      </c>
      <c r="D1063" s="5" t="str">
        <f>PROPER(TRIM(Table2[[#This Row],[Season]]))</f>
        <v>Kharif</v>
      </c>
      <c r="E1063" s="5" t="str">
        <f>IF(Table2[[#This Row],[Season]]="",_xlfn.XLOOKUP(Table2[[#This Row],[State]],'pivot tables'!$F$3:$F$33,'pivot tables'!$G$3:$G$33),Table2[[#This Row],[Season]])</f>
        <v>Kharif</v>
      </c>
      <c r="F1063" s="5" t="s">
        <v>481</v>
      </c>
      <c r="G1063" s="16">
        <v>1369</v>
      </c>
      <c r="H1063" s="16">
        <f>IF(Table2[[#This Row],[Area(hectare)]]="",IFERROR(Table2[[#This Row],[Production(Tones)]]/Table2[[#This Row],[Yield blanks]],""),Table2[[#This Row],[Area(hectare)]])</f>
        <v>1369</v>
      </c>
      <c r="I1063" s="16">
        <v>1395</v>
      </c>
      <c r="J1063" s="16">
        <f>IF(Table2[[#This Row],[Production(Tones)]]="",Table2[[#This Row],[Area Blanks]]*Table2[[#This Row],[Yield]],Table2[[#This Row],[Production(Tones)]])</f>
        <v>1395</v>
      </c>
      <c r="K1063" s="13">
        <v>746.4</v>
      </c>
      <c r="L1063" s="13">
        <f>IF(Table2[[#This Row],[Annual_Rainfall(mm)]]="",_xlfn.XLOOKUP(Table2[[#This Row],[State]],'pivot tables'!$J$3:$J$32,'pivot tables'!$K$3:$K$32),Table2[[#This Row],[Annual_Rainfall(mm)]])</f>
        <v>746.4</v>
      </c>
      <c r="M1063" s="13" t="str">
        <f>Table2[[#This Row],[Crop]]&amp;Table2[[#This Row],[State]]</f>
        <v>SunflowerTelangana</v>
      </c>
      <c r="N1063" s="13">
        <v>206664.24</v>
      </c>
      <c r="O1063" s="13">
        <f>IF(Table2[[#This Row],[Fertilizer(kg)]]="",_xlfn.XLOOKUP(Table2[[#This Row],[crop&amp;state]],'pivot tables'!$O$3:$O$151,'pivot tables'!$P$3:$P$151),Table2[[#This Row],[Fertilizer(kg)]])</f>
        <v>206664.24</v>
      </c>
      <c r="P1063" s="13">
        <v>451.77</v>
      </c>
      <c r="Q1063" s="13">
        <f>IF(Table2[[#This Row],[Pesticide(kg)]]="",_xlfn.XLOOKUP(Table2[[#This Row],[crop&amp;state]],'pivot tables'!$O$3:$O$151,'pivot tables'!$Q$3:$Q$151),Table2[[#This Row],[Pesticide(kg)]])</f>
        <v>451.77</v>
      </c>
      <c r="R1063" s="13">
        <v>1.0129999999999999</v>
      </c>
      <c r="S1063" s="13">
        <f>IF(Table2[[#This Row],[Yield]]="",IFERROR(Table2[[#This Row],[Production(Tones)]]/Table2[[#This Row],[Area(hectare)]],""),Table2[[#This Row],[Yield]])</f>
        <v>1.0129999999999999</v>
      </c>
      <c r="T1063" s="13">
        <v>26.286000000000001</v>
      </c>
      <c r="U1063" s="13">
        <f>IF(Table2[[#This Row],[Avg_Temperature(°C)]]="",IFERROR((Table2[[#This Row],[Max_Temperature(°C)]]+Table2[[#This Row],[Min_Temperature(°C)]])/2,""),Table2[[#This Row],[Avg_Temperature(°C)]])</f>
        <v>26.286000000000001</v>
      </c>
      <c r="V1063" s="13">
        <v>36.682000000000002</v>
      </c>
      <c r="W1063" s="13">
        <f>IF(Table2[[#This Row],[Max_Temperature(°C)]]="",_xlfn.XLOOKUP(Table2[[#This Row],[State]],'pivot tables'!$T$2:$T$33,'pivot tables'!$V$2:$V$33),Table2[[#This Row],[Max_Temperature(°C)]])</f>
        <v>36.682000000000002</v>
      </c>
      <c r="X1063" s="13">
        <v>16.969000000000001</v>
      </c>
      <c r="Y1063" s="31">
        <f>IF(Table2[[#This Row],[Min_Temperature(°C)]]="",_xlfn.XLOOKUP(Table2[[#This Row],[State]],'pivot tables'!$T$2:$T$33,'pivot tables'!$W$2:$W$33),Table2[[#This Row],[Min_Temperature(°C)]])</f>
        <v>16.969000000000001</v>
      </c>
    </row>
    <row r="1064" spans="1:25" x14ac:dyDescent="0.3">
      <c r="A1064" s="5" t="s">
        <v>31</v>
      </c>
      <c r="B1064" s="4">
        <v>2014</v>
      </c>
      <c r="C1064" s="5" t="s">
        <v>27</v>
      </c>
      <c r="D1064" s="5" t="str">
        <f>PROPER(TRIM(Table2[[#This Row],[Season]]))</f>
        <v>Rabi</v>
      </c>
      <c r="E1064" s="5" t="str">
        <f>IF(Table2[[#This Row],[Season]]="",_xlfn.XLOOKUP(Table2[[#This Row],[State]],'pivot tables'!$F$3:$F$33,'pivot tables'!$G$3:$G$33),Table2[[#This Row],[Season]])</f>
        <v>Rabi</v>
      </c>
      <c r="F1064" s="5" t="s">
        <v>481</v>
      </c>
      <c r="G1064" s="16">
        <v>17002</v>
      </c>
      <c r="H1064" s="16">
        <f>IF(Table2[[#This Row],[Area(hectare)]]="",IFERROR(Table2[[#This Row],[Production(Tones)]]/Table2[[#This Row],[Yield blanks]],""),Table2[[#This Row],[Area(hectare)]])</f>
        <v>17002</v>
      </c>
      <c r="I1064" s="16">
        <v>24272</v>
      </c>
      <c r="J1064" s="16">
        <f>IF(Table2[[#This Row],[Production(Tones)]]="",Table2[[#This Row],[Area Blanks]]*Table2[[#This Row],[Yield]],Table2[[#This Row],[Production(Tones)]])</f>
        <v>24272</v>
      </c>
      <c r="K1064" s="13">
        <v>746.4</v>
      </c>
      <c r="L1064" s="13">
        <f>IF(Table2[[#This Row],[Annual_Rainfall(mm)]]="",_xlfn.XLOOKUP(Table2[[#This Row],[State]],'pivot tables'!$J$3:$J$32,'pivot tables'!$K$3:$K$32),Table2[[#This Row],[Annual_Rainfall(mm)]])</f>
        <v>746.4</v>
      </c>
      <c r="M1064" s="13" t="str">
        <f>Table2[[#This Row],[Crop]]&amp;Table2[[#This Row],[State]]</f>
        <v>SunflowerTelangana</v>
      </c>
      <c r="N1064" s="13"/>
      <c r="O1064" s="13">
        <f>IF(Table2[[#This Row],[Fertilizer(kg)]]="",_xlfn.XLOOKUP(Table2[[#This Row],[crop&amp;state]],'pivot tables'!$O$3:$O$151,'pivot tables'!$P$3:$P$151),Table2[[#This Row],[Fertilizer(kg)]])</f>
        <v>579469.38846153847</v>
      </c>
      <c r="P1064" s="13">
        <v>5610.66</v>
      </c>
      <c r="Q1064" s="13">
        <f>IF(Table2[[#This Row],[Pesticide(kg)]]="",_xlfn.XLOOKUP(Table2[[#This Row],[crop&amp;state]],'pivot tables'!$O$3:$O$151,'pivot tables'!$Q$3:$Q$151),Table2[[#This Row],[Pesticide(kg)]])</f>
        <v>5610.66</v>
      </c>
      <c r="R1064" s="13">
        <v>1.321</v>
      </c>
      <c r="S1064" s="13">
        <f>IF(Table2[[#This Row],[Yield]]="",IFERROR(Table2[[#This Row],[Production(Tones)]]/Table2[[#This Row],[Area(hectare)]],""),Table2[[#This Row],[Yield]])</f>
        <v>1.321</v>
      </c>
      <c r="T1064" s="13">
        <v>26.286000000000001</v>
      </c>
      <c r="U1064" s="13">
        <f>IF(Table2[[#This Row],[Avg_Temperature(°C)]]="",IFERROR((Table2[[#This Row],[Max_Temperature(°C)]]+Table2[[#This Row],[Min_Temperature(°C)]])/2,""),Table2[[#This Row],[Avg_Temperature(°C)]])</f>
        <v>26.286000000000001</v>
      </c>
      <c r="V1064" s="13">
        <v>36.682000000000002</v>
      </c>
      <c r="W1064" s="13">
        <f>IF(Table2[[#This Row],[Max_Temperature(°C)]]="",_xlfn.XLOOKUP(Table2[[#This Row],[State]],'pivot tables'!$T$2:$T$33,'pivot tables'!$V$2:$V$33),Table2[[#This Row],[Max_Temperature(°C)]])</f>
        <v>36.682000000000002</v>
      </c>
      <c r="X1064" s="13">
        <v>16.969000000000001</v>
      </c>
      <c r="Y1064" s="31">
        <f>IF(Table2[[#This Row],[Min_Temperature(°C)]]="",_xlfn.XLOOKUP(Table2[[#This Row],[State]],'pivot tables'!$T$2:$T$33,'pivot tables'!$W$2:$W$33),Table2[[#This Row],[Min_Temperature(°C)]])</f>
        <v>16.969000000000001</v>
      </c>
    </row>
    <row r="1065" spans="1:25" x14ac:dyDescent="0.3">
      <c r="A1065" s="5" t="s">
        <v>32</v>
      </c>
      <c r="B1065" s="4">
        <v>2014</v>
      </c>
      <c r="C1065" s="5" t="s">
        <v>49</v>
      </c>
      <c r="D1065" s="5" t="str">
        <f>PROPER(TRIM(Table2[[#This Row],[Season]]))</f>
        <v>Kharif</v>
      </c>
      <c r="E1065" s="5" t="str">
        <f>IF(Table2[[#This Row],[Season]]="",_xlfn.XLOOKUP(Table2[[#This Row],[State]],'pivot tables'!$F$3:$F$33,'pivot tables'!$G$3:$G$33),Table2[[#This Row],[Season]])</f>
        <v>Kharif</v>
      </c>
      <c r="F1065" s="5" t="s">
        <v>481</v>
      </c>
      <c r="G1065" s="16">
        <v>19851</v>
      </c>
      <c r="H1065" s="16">
        <f>IF(Table2[[#This Row],[Area(hectare)]]="",IFERROR(Table2[[#This Row],[Production(Tones)]]/Table2[[#This Row],[Yield blanks]],""),Table2[[#This Row],[Area(hectare)]])</f>
        <v>19851</v>
      </c>
      <c r="I1065" s="16">
        <v>13022</v>
      </c>
      <c r="J1065" s="16">
        <f>IF(Table2[[#This Row],[Production(Tones)]]="",Table2[[#This Row],[Area Blanks]]*Table2[[#This Row],[Yield]],Table2[[#This Row],[Production(Tones)]])</f>
        <v>13022</v>
      </c>
      <c r="K1065" s="13">
        <v>746.4</v>
      </c>
      <c r="L1065" s="13">
        <f>IF(Table2[[#This Row],[Annual_Rainfall(mm)]]="",_xlfn.XLOOKUP(Table2[[#This Row],[State]],'pivot tables'!$J$3:$J$32,'pivot tables'!$K$3:$K$32),Table2[[#This Row],[Annual_Rainfall(mm)]])</f>
        <v>746.4</v>
      </c>
      <c r="M1065" s="13" t="str">
        <f>Table2[[#This Row],[Crop]]&amp;Table2[[#This Row],[State]]</f>
        <v>UradTelangana</v>
      </c>
      <c r="N1065" s="13">
        <v>2996706.96</v>
      </c>
      <c r="O1065" s="13">
        <f>IF(Table2[[#This Row],[Fertilizer(kg)]]="",_xlfn.XLOOKUP(Table2[[#This Row],[crop&amp;state]],'pivot tables'!$O$3:$O$151,'pivot tables'!$P$3:$P$151),Table2[[#This Row],[Fertilizer(kg)]])</f>
        <v>2996706.96</v>
      </c>
      <c r="P1065" s="13">
        <v>6550.83</v>
      </c>
      <c r="Q1065" s="13">
        <f>IF(Table2[[#This Row],[Pesticide(kg)]]="",_xlfn.XLOOKUP(Table2[[#This Row],[crop&amp;state]],'pivot tables'!$O$3:$O$151,'pivot tables'!$Q$3:$Q$151),Table2[[#This Row],[Pesticide(kg)]])</f>
        <v>6550.83</v>
      </c>
      <c r="R1065" s="13">
        <v>0.66900000000000004</v>
      </c>
      <c r="S1065" s="13">
        <f>IF(Table2[[#This Row],[Yield]]="",IFERROR(Table2[[#This Row],[Production(Tones)]]/Table2[[#This Row],[Area(hectare)]],""),Table2[[#This Row],[Yield]])</f>
        <v>0.66900000000000004</v>
      </c>
      <c r="T1065" s="13">
        <v>26.286000000000001</v>
      </c>
      <c r="U1065" s="13">
        <f>IF(Table2[[#This Row],[Avg_Temperature(°C)]]="",IFERROR((Table2[[#This Row],[Max_Temperature(°C)]]+Table2[[#This Row],[Min_Temperature(°C)]])/2,""),Table2[[#This Row],[Avg_Temperature(°C)]])</f>
        <v>26.286000000000001</v>
      </c>
      <c r="V1065" s="13">
        <v>36.682000000000002</v>
      </c>
      <c r="W1065" s="13">
        <f>IF(Table2[[#This Row],[Max_Temperature(°C)]]="",_xlfn.XLOOKUP(Table2[[#This Row],[State]],'pivot tables'!$T$2:$T$33,'pivot tables'!$V$2:$V$33),Table2[[#This Row],[Max_Temperature(°C)]])</f>
        <v>36.682000000000002</v>
      </c>
      <c r="X1065" s="13">
        <v>16.969000000000001</v>
      </c>
      <c r="Y1065" s="31">
        <f>IF(Table2[[#This Row],[Min_Temperature(°C)]]="",_xlfn.XLOOKUP(Table2[[#This Row],[State]],'pivot tables'!$T$2:$T$33,'pivot tables'!$W$2:$W$33),Table2[[#This Row],[Min_Temperature(°C)]])</f>
        <v>16.969000000000001</v>
      </c>
    </row>
    <row r="1066" spans="1:25" x14ac:dyDescent="0.3">
      <c r="A1066" s="5" t="s">
        <v>32</v>
      </c>
      <c r="B1066" s="4">
        <v>2014</v>
      </c>
      <c r="C1066" s="5" t="s">
        <v>27</v>
      </c>
      <c r="D1066" s="5" t="str">
        <f>PROPER(TRIM(Table2[[#This Row],[Season]]))</f>
        <v>Rabi</v>
      </c>
      <c r="E1066" s="5" t="str">
        <f>IF(Table2[[#This Row],[Season]]="",_xlfn.XLOOKUP(Table2[[#This Row],[State]],'pivot tables'!$F$3:$F$33,'pivot tables'!$G$3:$G$33),Table2[[#This Row],[Season]])</f>
        <v>Rabi</v>
      </c>
      <c r="F1066" s="5" t="s">
        <v>481</v>
      </c>
      <c r="G1066" s="16">
        <v>8164</v>
      </c>
      <c r="H1066" s="16">
        <f>IF(Table2[[#This Row],[Area(hectare)]]="",IFERROR(Table2[[#This Row],[Production(Tones)]]/Table2[[#This Row],[Yield blanks]],""),Table2[[#This Row],[Area(hectare)]])</f>
        <v>8164</v>
      </c>
      <c r="I1066" s="16">
        <v>3316</v>
      </c>
      <c r="J1066" s="16">
        <f>IF(Table2[[#This Row],[Production(Tones)]]="",Table2[[#This Row],[Area Blanks]]*Table2[[#This Row],[Yield]],Table2[[#This Row],[Production(Tones)]])</f>
        <v>3316</v>
      </c>
      <c r="K1066" s="13">
        <v>746.4</v>
      </c>
      <c r="L1066" s="13">
        <f>IF(Table2[[#This Row],[Annual_Rainfall(mm)]]="",_xlfn.XLOOKUP(Table2[[#This Row],[State]],'pivot tables'!$J$3:$J$32,'pivot tables'!$K$3:$K$32),Table2[[#This Row],[Annual_Rainfall(mm)]])</f>
        <v>746.4</v>
      </c>
      <c r="M1066" s="13" t="str">
        <f>Table2[[#This Row],[Crop]]&amp;Table2[[#This Row],[State]]</f>
        <v>UradTelangana</v>
      </c>
      <c r="N1066" s="13">
        <v>1232437.44</v>
      </c>
      <c r="O1066" s="13">
        <f>IF(Table2[[#This Row],[Fertilizer(kg)]]="",_xlfn.XLOOKUP(Table2[[#This Row],[crop&amp;state]],'pivot tables'!$O$3:$O$151,'pivot tables'!$P$3:$P$151),Table2[[#This Row],[Fertilizer(kg)]])</f>
        <v>1232437.44</v>
      </c>
      <c r="P1066" s="13">
        <v>2694.12</v>
      </c>
      <c r="Q1066" s="13">
        <f>IF(Table2[[#This Row],[Pesticide(kg)]]="",_xlfn.XLOOKUP(Table2[[#This Row],[crop&amp;state]],'pivot tables'!$O$3:$O$151,'pivot tables'!$Q$3:$Q$151),Table2[[#This Row],[Pesticide(kg)]])</f>
        <v>2694.12</v>
      </c>
      <c r="R1066" s="13">
        <v>0.41</v>
      </c>
      <c r="S1066" s="13">
        <f>IF(Table2[[#This Row],[Yield]]="",IFERROR(Table2[[#This Row],[Production(Tones)]]/Table2[[#This Row],[Area(hectare)]],""),Table2[[#This Row],[Yield]])</f>
        <v>0.41</v>
      </c>
      <c r="T1066" s="13">
        <v>26.286000000000001</v>
      </c>
      <c r="U1066" s="13">
        <f>IF(Table2[[#This Row],[Avg_Temperature(°C)]]="",IFERROR((Table2[[#This Row],[Max_Temperature(°C)]]+Table2[[#This Row],[Min_Temperature(°C)]])/2,""),Table2[[#This Row],[Avg_Temperature(°C)]])</f>
        <v>26.286000000000001</v>
      </c>
      <c r="V1066" s="13">
        <v>36.682000000000002</v>
      </c>
      <c r="W1066" s="13">
        <f>IF(Table2[[#This Row],[Max_Temperature(°C)]]="",_xlfn.XLOOKUP(Table2[[#This Row],[State]],'pivot tables'!$T$2:$T$33,'pivot tables'!$V$2:$V$33),Table2[[#This Row],[Max_Temperature(°C)]])</f>
        <v>36.682000000000002</v>
      </c>
      <c r="X1066" s="13">
        <v>16.969000000000001</v>
      </c>
      <c r="Y1066" s="31">
        <f>IF(Table2[[#This Row],[Min_Temperature(°C)]]="",_xlfn.XLOOKUP(Table2[[#This Row],[State]],'pivot tables'!$T$2:$T$33,'pivot tables'!$W$2:$W$33),Table2[[#This Row],[Min_Temperature(°C)]])</f>
        <v>16.969000000000001</v>
      </c>
    </row>
    <row r="1067" spans="1:25" x14ac:dyDescent="0.3">
      <c r="A1067" s="5" t="s">
        <v>20</v>
      </c>
      <c r="B1067" s="4">
        <v>2014</v>
      </c>
      <c r="C1067" s="5" t="s">
        <v>27</v>
      </c>
      <c r="D1067" s="5" t="str">
        <f>PROPER(TRIM(Table2[[#This Row],[Season]]))</f>
        <v>Rabi</v>
      </c>
      <c r="E1067" s="5" t="str">
        <f>IF(Table2[[#This Row],[Season]]="",_xlfn.XLOOKUP(Table2[[#This Row],[State]],'pivot tables'!$F$3:$F$33,'pivot tables'!$G$3:$G$33),Table2[[#This Row],[Season]])</f>
        <v>Rabi</v>
      </c>
      <c r="F1067" s="5" t="s">
        <v>481</v>
      </c>
      <c r="G1067" s="16">
        <v>5828</v>
      </c>
      <c r="H1067" s="16">
        <f>IF(Table2[[#This Row],[Area(hectare)]]="",IFERROR(Table2[[#This Row],[Production(Tones)]]/Table2[[#This Row],[Yield blanks]],""),Table2[[#This Row],[Area(hectare)]])</f>
        <v>5828</v>
      </c>
      <c r="I1067" s="16">
        <v>6929</v>
      </c>
      <c r="J1067" s="16">
        <f>IF(Table2[[#This Row],[Production(Tones)]]="",Table2[[#This Row],[Area Blanks]]*Table2[[#This Row],[Yield]],Table2[[#This Row],[Production(Tones)]])</f>
        <v>6929</v>
      </c>
      <c r="K1067" s="13">
        <v>746.4</v>
      </c>
      <c r="L1067" s="13">
        <f>IF(Table2[[#This Row],[Annual_Rainfall(mm)]]="",_xlfn.XLOOKUP(Table2[[#This Row],[State]],'pivot tables'!$J$3:$J$32,'pivot tables'!$K$3:$K$32),Table2[[#This Row],[Annual_Rainfall(mm)]])</f>
        <v>746.4</v>
      </c>
      <c r="M1067" s="13" t="str">
        <f>Table2[[#This Row],[Crop]]&amp;Table2[[#This Row],[State]]</f>
        <v>WheatTelangana</v>
      </c>
      <c r="N1067" s="13">
        <v>879794.88</v>
      </c>
      <c r="O1067" s="13">
        <f>IF(Table2[[#This Row],[Fertilizer(kg)]]="",_xlfn.XLOOKUP(Table2[[#This Row],[crop&amp;state]],'pivot tables'!$O$3:$O$151,'pivot tables'!$P$3:$P$151),Table2[[#This Row],[Fertilizer(kg)]])</f>
        <v>879794.88</v>
      </c>
      <c r="P1067" s="13">
        <v>1923.24</v>
      </c>
      <c r="Q1067" s="13">
        <f>IF(Table2[[#This Row],[Pesticide(kg)]]="",_xlfn.XLOOKUP(Table2[[#This Row],[crop&amp;state]],'pivot tables'!$O$3:$O$151,'pivot tables'!$Q$3:$Q$151),Table2[[#This Row],[Pesticide(kg)]])</f>
        <v>1923.24</v>
      </c>
      <c r="R1067" s="13">
        <v>1.1559999999999999</v>
      </c>
      <c r="S1067" s="13">
        <f>IF(Table2[[#This Row],[Yield]]="",IFERROR(Table2[[#This Row],[Production(Tones)]]/Table2[[#This Row],[Area(hectare)]],""),Table2[[#This Row],[Yield]])</f>
        <v>1.1559999999999999</v>
      </c>
      <c r="T1067" s="13">
        <v>26.286000000000001</v>
      </c>
      <c r="U1067" s="13">
        <f>IF(Table2[[#This Row],[Avg_Temperature(°C)]]="",IFERROR((Table2[[#This Row],[Max_Temperature(°C)]]+Table2[[#This Row],[Min_Temperature(°C)]])/2,""),Table2[[#This Row],[Avg_Temperature(°C)]])</f>
        <v>26.286000000000001</v>
      </c>
      <c r="V1067" s="13">
        <v>36.682000000000002</v>
      </c>
      <c r="W1067" s="13">
        <f>IF(Table2[[#This Row],[Max_Temperature(°C)]]="",_xlfn.XLOOKUP(Table2[[#This Row],[State]],'pivot tables'!$T$2:$T$33,'pivot tables'!$V$2:$V$33),Table2[[#This Row],[Max_Temperature(°C)]])</f>
        <v>36.682000000000002</v>
      </c>
      <c r="X1067" s="13">
        <v>16.969000000000001</v>
      </c>
      <c r="Y1067" s="31">
        <f>IF(Table2[[#This Row],[Min_Temperature(°C)]]="",_xlfn.XLOOKUP(Table2[[#This Row],[State]],'pivot tables'!$T$2:$T$33,'pivot tables'!$W$2:$W$33),Table2[[#This Row],[Min_Temperature(°C)]])</f>
        <v>16.969000000000001</v>
      </c>
    </row>
    <row r="1068" spans="1:25" x14ac:dyDescent="0.3">
      <c r="A1068" s="5" t="s">
        <v>13</v>
      </c>
      <c r="B1068" s="4">
        <v>2014</v>
      </c>
      <c r="C1068" s="5" t="s">
        <v>49</v>
      </c>
      <c r="D1068" s="5" t="str">
        <f>PROPER(TRIM(Table2[[#This Row],[Season]]))</f>
        <v>Kharif</v>
      </c>
      <c r="E1068" s="5" t="str">
        <f>IF(Table2[[#This Row],[Season]]="",_xlfn.XLOOKUP(Table2[[#This Row],[State]],'pivot tables'!$F$3:$F$33,'pivot tables'!$G$3:$G$33),Table2[[#This Row],[Season]])</f>
        <v>Kharif</v>
      </c>
      <c r="F1068" s="5" t="s">
        <v>264</v>
      </c>
      <c r="G1068" s="16">
        <v>257273</v>
      </c>
      <c r="H1068" s="16">
        <f>IF(Table2[[#This Row],[Area(hectare)]]="",IFERROR(Table2[[#This Row],[Production(Tones)]]/Table2[[#This Row],[Yield blanks]],""),Table2[[#This Row],[Area(hectare)]])</f>
        <v>257273</v>
      </c>
      <c r="I1068" s="16">
        <v>746954</v>
      </c>
      <c r="J1068" s="16">
        <f>IF(Table2[[#This Row],[Production(Tones)]]="",Table2[[#This Row],[Area Blanks]]*Table2[[#This Row],[Yield]],Table2[[#This Row],[Production(Tones)]])</f>
        <v>746954</v>
      </c>
      <c r="K1068" s="13">
        <v>2015.7</v>
      </c>
      <c r="L1068" s="13">
        <f>IF(Table2[[#This Row],[Annual_Rainfall(mm)]]="",_xlfn.XLOOKUP(Table2[[#This Row],[State]],'pivot tables'!$J$3:$J$32,'pivot tables'!$K$3:$K$32),Table2[[#This Row],[Annual_Rainfall(mm)]])</f>
        <v>2015.7</v>
      </c>
      <c r="M1068" s="13" t="str">
        <f>Table2[[#This Row],[Crop]]&amp;Table2[[#This Row],[State]]</f>
        <v>RiceTripura</v>
      </c>
      <c r="N1068" s="13">
        <v>38837932.079999998</v>
      </c>
      <c r="O1068" s="13">
        <f>IF(Table2[[#This Row],[Fertilizer(kg)]]="",_xlfn.XLOOKUP(Table2[[#This Row],[crop&amp;state]],'pivot tables'!$O$3:$O$151,'pivot tables'!$P$3:$P$151),Table2[[#This Row],[Fertilizer(kg)]])</f>
        <v>38837932.079999998</v>
      </c>
      <c r="P1068" s="13">
        <v>84900.09</v>
      </c>
      <c r="Q1068" s="13">
        <f>IF(Table2[[#This Row],[Pesticide(kg)]]="",_xlfn.XLOOKUP(Table2[[#This Row],[crop&amp;state]],'pivot tables'!$O$3:$O$151,'pivot tables'!$Q$3:$Q$151),Table2[[#This Row],[Pesticide(kg)]])</f>
        <v>84900.09</v>
      </c>
      <c r="R1068" s="13"/>
      <c r="S1068" s="13">
        <f>IF(Table2[[#This Row],[Yield]]="",IFERROR(Table2[[#This Row],[Production(Tones)]]/Table2[[#This Row],[Area(hectare)]],""),Table2[[#This Row],[Yield]])</f>
        <v>2.9033516925600433</v>
      </c>
      <c r="T1068" s="13">
        <v>25.074999999999999</v>
      </c>
      <c r="U1068" s="13">
        <f>IF(Table2[[#This Row],[Avg_Temperature(°C)]]="",IFERROR((Table2[[#This Row],[Max_Temperature(°C)]]+Table2[[#This Row],[Min_Temperature(°C)]])/2,""),Table2[[#This Row],[Avg_Temperature(°C)]])</f>
        <v>25.074999999999999</v>
      </c>
      <c r="V1068" s="13">
        <v>33.968000000000004</v>
      </c>
      <c r="W1068" s="13">
        <f>IF(Table2[[#This Row],[Max_Temperature(°C)]]="",_xlfn.XLOOKUP(Table2[[#This Row],[State]],'pivot tables'!$T$2:$T$33,'pivot tables'!$V$2:$V$33),Table2[[#This Row],[Max_Temperature(°C)]])</f>
        <v>33.968000000000004</v>
      </c>
      <c r="X1068" s="13">
        <v>17.504999999999999</v>
      </c>
      <c r="Y1068" s="31">
        <f>IF(Table2[[#This Row],[Min_Temperature(°C)]]="",_xlfn.XLOOKUP(Table2[[#This Row],[State]],'pivot tables'!$T$2:$T$33,'pivot tables'!$W$2:$W$33),Table2[[#This Row],[Min_Temperature(°C)]])</f>
        <v>17.504999999999999</v>
      </c>
    </row>
    <row r="1069" spans="1:25" x14ac:dyDescent="0.3">
      <c r="A1069" s="5" t="s">
        <v>18</v>
      </c>
      <c r="B1069" s="4">
        <v>2014</v>
      </c>
      <c r="C1069" s="5" t="s">
        <v>705</v>
      </c>
      <c r="D1069" s="5" t="str">
        <f>PROPER(TRIM(Table2[[#This Row],[Season]]))</f>
        <v>Whole Year</v>
      </c>
      <c r="E1069" s="5" t="str">
        <f>IF(Table2[[#This Row],[Season]]="",_xlfn.XLOOKUP(Table2[[#This Row],[State]],'pivot tables'!$F$3:$F$33,'pivot tables'!$G$3:$G$33),Table2[[#This Row],[Season]])</f>
        <v>Whole Year</v>
      </c>
      <c r="F1069" s="5" t="s">
        <v>264</v>
      </c>
      <c r="G1069" s="16">
        <v>793</v>
      </c>
      <c r="H1069" s="16">
        <f>IF(Table2[[#This Row],[Area(hectare)]]="",IFERROR(Table2[[#This Row],[Production(Tones)]]/Table2[[#This Row],[Yield blanks]],""),Table2[[#This Row],[Area(hectare)]])</f>
        <v>793</v>
      </c>
      <c r="I1069" s="16"/>
      <c r="J1069" s="16">
        <f>IF(Table2[[#This Row],[Production(Tones)]]="",Table2[[#This Row],[Area Blanks]]*Table2[[#This Row],[Yield]],Table2[[#This Row],[Production(Tones)]])</f>
        <v>41758.587</v>
      </c>
      <c r="K1069" s="13">
        <v>2015.7</v>
      </c>
      <c r="L1069" s="13">
        <f>IF(Table2[[#This Row],[Annual_Rainfall(mm)]]="",_xlfn.XLOOKUP(Table2[[#This Row],[State]],'pivot tables'!$J$3:$J$32,'pivot tables'!$K$3:$K$32),Table2[[#This Row],[Annual_Rainfall(mm)]])</f>
        <v>2015.7</v>
      </c>
      <c r="M1069" s="13" t="str">
        <f>Table2[[#This Row],[Crop]]&amp;Table2[[#This Row],[State]]</f>
        <v>SugarcaneTripura</v>
      </c>
      <c r="N1069" s="13">
        <v>119711.28</v>
      </c>
      <c r="O1069" s="13">
        <f>IF(Table2[[#This Row],[Fertilizer(kg)]]="",_xlfn.XLOOKUP(Table2[[#This Row],[crop&amp;state]],'pivot tables'!$O$3:$O$151,'pivot tables'!$P$3:$P$151),Table2[[#This Row],[Fertilizer(kg)]])</f>
        <v>119711.28</v>
      </c>
      <c r="P1069" s="13">
        <v>261.69</v>
      </c>
      <c r="Q1069" s="13">
        <f>IF(Table2[[#This Row],[Pesticide(kg)]]="",_xlfn.XLOOKUP(Table2[[#This Row],[crop&amp;state]],'pivot tables'!$O$3:$O$151,'pivot tables'!$Q$3:$Q$151),Table2[[#This Row],[Pesticide(kg)]])</f>
        <v>261.69</v>
      </c>
      <c r="R1069" s="13">
        <v>52.658999999999999</v>
      </c>
      <c r="S1069" s="13">
        <f>IF(Table2[[#This Row],[Yield]]="",IFERROR(Table2[[#This Row],[Production(Tones)]]/Table2[[#This Row],[Area(hectare)]],""),Table2[[#This Row],[Yield]])</f>
        <v>52.658999999999999</v>
      </c>
      <c r="T1069" s="13">
        <v>25.074999999999999</v>
      </c>
      <c r="U1069" s="13">
        <f>IF(Table2[[#This Row],[Avg_Temperature(°C)]]="",IFERROR((Table2[[#This Row],[Max_Temperature(°C)]]+Table2[[#This Row],[Min_Temperature(°C)]])/2,""),Table2[[#This Row],[Avg_Temperature(°C)]])</f>
        <v>25.074999999999999</v>
      </c>
      <c r="V1069" s="13">
        <v>33.968000000000004</v>
      </c>
      <c r="W1069" s="13">
        <f>IF(Table2[[#This Row],[Max_Temperature(°C)]]="",_xlfn.XLOOKUP(Table2[[#This Row],[State]],'pivot tables'!$T$2:$T$33,'pivot tables'!$V$2:$V$33),Table2[[#This Row],[Max_Temperature(°C)]])</f>
        <v>33.968000000000004</v>
      </c>
      <c r="X1069" s="13">
        <v>17.504999999999999</v>
      </c>
      <c r="Y1069" s="31">
        <f>IF(Table2[[#This Row],[Min_Temperature(°C)]]="",_xlfn.XLOOKUP(Table2[[#This Row],[State]],'pivot tables'!$T$2:$T$33,'pivot tables'!$W$2:$W$33),Table2[[#This Row],[Min_Temperature(°C)]])</f>
        <v>17.504999999999999</v>
      </c>
    </row>
    <row r="1070" spans="1:25" x14ac:dyDescent="0.3">
      <c r="A1070" s="5" t="s">
        <v>32</v>
      </c>
      <c r="B1070" s="4">
        <v>2014</v>
      </c>
      <c r="C1070" s="5" t="s">
        <v>49</v>
      </c>
      <c r="D1070" s="5" t="str">
        <f>PROPER(TRIM(Table2[[#This Row],[Season]]))</f>
        <v>Kharif</v>
      </c>
      <c r="E1070" s="5" t="str">
        <f>IF(Table2[[#This Row],[Season]]="",_xlfn.XLOOKUP(Table2[[#This Row],[State]],'pivot tables'!$F$3:$F$33,'pivot tables'!$G$3:$G$33),Table2[[#This Row],[Season]])</f>
        <v>Kharif</v>
      </c>
      <c r="F1070" s="5" t="s">
        <v>264</v>
      </c>
      <c r="G1070" s="16">
        <v>889</v>
      </c>
      <c r="H1070" s="16">
        <f>IF(Table2[[#This Row],[Area(hectare)]]="",IFERROR(Table2[[#This Row],[Production(Tones)]]/Table2[[#This Row],[Yield blanks]],""),Table2[[#This Row],[Area(hectare)]])</f>
        <v>889</v>
      </c>
      <c r="I1070" s="16">
        <v>520</v>
      </c>
      <c r="J1070" s="16">
        <f>IF(Table2[[#This Row],[Production(Tones)]]="",Table2[[#This Row],[Area Blanks]]*Table2[[#This Row],[Yield]],Table2[[#This Row],[Production(Tones)]])</f>
        <v>520</v>
      </c>
      <c r="K1070" s="13">
        <v>2015.7</v>
      </c>
      <c r="L1070" s="13">
        <f>IF(Table2[[#This Row],[Annual_Rainfall(mm)]]="",_xlfn.XLOOKUP(Table2[[#This Row],[State]],'pivot tables'!$J$3:$J$32,'pivot tables'!$K$3:$K$32),Table2[[#This Row],[Annual_Rainfall(mm)]])</f>
        <v>2015.7</v>
      </c>
      <c r="M1070" s="13" t="str">
        <f>Table2[[#This Row],[Crop]]&amp;Table2[[#This Row],[State]]</f>
        <v>UradTripura</v>
      </c>
      <c r="N1070" s="13">
        <v>134203.44</v>
      </c>
      <c r="O1070" s="13">
        <f>IF(Table2[[#This Row],[Fertilizer(kg)]]="",_xlfn.XLOOKUP(Table2[[#This Row],[crop&amp;state]],'pivot tables'!$O$3:$O$151,'pivot tables'!$P$3:$P$151),Table2[[#This Row],[Fertilizer(kg)]])</f>
        <v>134203.44</v>
      </c>
      <c r="P1070" s="13">
        <v>293.37</v>
      </c>
      <c r="Q1070" s="13">
        <f>IF(Table2[[#This Row],[Pesticide(kg)]]="",_xlfn.XLOOKUP(Table2[[#This Row],[crop&amp;state]],'pivot tables'!$O$3:$O$151,'pivot tables'!$Q$3:$Q$151),Table2[[#This Row],[Pesticide(kg)]])</f>
        <v>293.37</v>
      </c>
      <c r="R1070" s="13">
        <v>0.57199999999999995</v>
      </c>
      <c r="S1070" s="13">
        <f>IF(Table2[[#This Row],[Yield]]="",IFERROR(Table2[[#This Row],[Production(Tones)]]/Table2[[#This Row],[Area(hectare)]],""),Table2[[#This Row],[Yield]])</f>
        <v>0.57199999999999995</v>
      </c>
      <c r="T1070" s="13">
        <v>25.074999999999999</v>
      </c>
      <c r="U1070" s="13">
        <f>IF(Table2[[#This Row],[Avg_Temperature(°C)]]="",IFERROR((Table2[[#This Row],[Max_Temperature(°C)]]+Table2[[#This Row],[Min_Temperature(°C)]])/2,""),Table2[[#This Row],[Avg_Temperature(°C)]])</f>
        <v>25.074999999999999</v>
      </c>
      <c r="V1070" s="13">
        <v>33.968000000000004</v>
      </c>
      <c r="W1070" s="13">
        <f>IF(Table2[[#This Row],[Max_Temperature(°C)]]="",_xlfn.XLOOKUP(Table2[[#This Row],[State]],'pivot tables'!$T$2:$T$33,'pivot tables'!$V$2:$V$33),Table2[[#This Row],[Max_Temperature(°C)]])</f>
        <v>33.968000000000004</v>
      </c>
      <c r="X1070" s="13">
        <v>17.504999999999999</v>
      </c>
      <c r="Y1070" s="31">
        <f>IF(Table2[[#This Row],[Min_Temperature(°C)]]="",_xlfn.XLOOKUP(Table2[[#This Row],[State]],'pivot tables'!$T$2:$T$33,'pivot tables'!$W$2:$W$33),Table2[[#This Row],[Min_Temperature(°C)]])</f>
        <v>17.504999999999999</v>
      </c>
    </row>
    <row r="1071" spans="1:25" x14ac:dyDescent="0.3">
      <c r="A1071" s="5" t="s">
        <v>32</v>
      </c>
      <c r="B1071" s="4">
        <v>2014</v>
      </c>
      <c r="C1071" s="5" t="s">
        <v>27</v>
      </c>
      <c r="D1071" s="5" t="str">
        <f>PROPER(TRIM(Table2[[#This Row],[Season]]))</f>
        <v>Rabi</v>
      </c>
      <c r="E1071" s="5" t="str">
        <f>IF(Table2[[#This Row],[Season]]="",_xlfn.XLOOKUP(Table2[[#This Row],[State]],'pivot tables'!$F$3:$F$33,'pivot tables'!$G$3:$G$33),Table2[[#This Row],[Season]])</f>
        <v>Rabi</v>
      </c>
      <c r="F1071" s="5" t="s">
        <v>264</v>
      </c>
      <c r="G1071" s="16">
        <v>436</v>
      </c>
      <c r="H1071" s="16">
        <f>IF(Table2[[#This Row],[Area(hectare)]]="",IFERROR(Table2[[#This Row],[Production(Tones)]]/Table2[[#This Row],[Yield blanks]],""),Table2[[#This Row],[Area(hectare)]])</f>
        <v>436</v>
      </c>
      <c r="I1071" s="16">
        <v>325</v>
      </c>
      <c r="J1071" s="16">
        <f>IF(Table2[[#This Row],[Production(Tones)]]="",Table2[[#This Row],[Area Blanks]]*Table2[[#This Row],[Yield]],Table2[[#This Row],[Production(Tones)]])</f>
        <v>325</v>
      </c>
      <c r="K1071" s="13">
        <v>2015.7</v>
      </c>
      <c r="L1071" s="13">
        <f>IF(Table2[[#This Row],[Annual_Rainfall(mm)]]="",_xlfn.XLOOKUP(Table2[[#This Row],[State]],'pivot tables'!$J$3:$J$32,'pivot tables'!$K$3:$K$32),Table2[[#This Row],[Annual_Rainfall(mm)]])</f>
        <v>2015.7</v>
      </c>
      <c r="M1071" s="13" t="str">
        <f>Table2[[#This Row],[Crop]]&amp;Table2[[#This Row],[State]]</f>
        <v>UradTripura</v>
      </c>
      <c r="N1071" s="13"/>
      <c r="O1071" s="13">
        <f>IF(Table2[[#This Row],[Fertilizer(kg)]]="",_xlfn.XLOOKUP(Table2[[#This Row],[crop&amp;state]],'pivot tables'!$O$3:$O$151,'pivot tables'!$P$3:$P$151),Table2[[#This Row],[Fertilizer(kg)]])</f>
        <v>243251.82599999997</v>
      </c>
      <c r="P1071" s="13">
        <v>143.88</v>
      </c>
      <c r="Q1071" s="13">
        <f>IF(Table2[[#This Row],[Pesticide(kg)]]="",_xlfn.XLOOKUP(Table2[[#This Row],[crop&amp;state]],'pivot tables'!$O$3:$O$151,'pivot tables'!$Q$3:$Q$151),Table2[[#This Row],[Pesticide(kg)]])</f>
        <v>143.88</v>
      </c>
      <c r="R1071" s="13">
        <v>0.70499999999999996</v>
      </c>
      <c r="S1071" s="13">
        <f>IF(Table2[[#This Row],[Yield]]="",IFERROR(Table2[[#This Row],[Production(Tones)]]/Table2[[#This Row],[Area(hectare)]],""),Table2[[#This Row],[Yield]])</f>
        <v>0.70499999999999996</v>
      </c>
      <c r="T1071" s="13"/>
      <c r="U1071" s="13">
        <f>IF(Table2[[#This Row],[Avg_Temperature(°C)]]="",IFERROR((Table2[[#This Row],[Max_Temperature(°C)]]+Table2[[#This Row],[Min_Temperature(°C)]])/2,""),Table2[[#This Row],[Avg_Temperature(°C)]])</f>
        <v>25.736499999999999</v>
      </c>
      <c r="V1071" s="13">
        <v>33.968000000000004</v>
      </c>
      <c r="W1071" s="13">
        <f>IF(Table2[[#This Row],[Max_Temperature(°C)]]="",_xlfn.XLOOKUP(Table2[[#This Row],[State]],'pivot tables'!$T$2:$T$33,'pivot tables'!$V$2:$V$33),Table2[[#This Row],[Max_Temperature(°C)]])</f>
        <v>33.968000000000004</v>
      </c>
      <c r="X1071" s="13">
        <v>17.504999999999999</v>
      </c>
      <c r="Y1071" s="31">
        <f>IF(Table2[[#This Row],[Min_Temperature(°C)]]="",_xlfn.XLOOKUP(Table2[[#This Row],[State]],'pivot tables'!$T$2:$T$33,'pivot tables'!$W$2:$W$33),Table2[[#This Row],[Min_Temperature(°C)]])</f>
        <v>17.504999999999999</v>
      </c>
    </row>
    <row r="1072" spans="1:25" x14ac:dyDescent="0.3">
      <c r="A1072" s="5" t="s">
        <v>20</v>
      </c>
      <c r="B1072" s="4">
        <v>2014</v>
      </c>
      <c r="C1072" s="5" t="s">
        <v>27</v>
      </c>
      <c r="D1072" s="5" t="str">
        <f>PROPER(TRIM(Table2[[#This Row],[Season]]))</f>
        <v>Rabi</v>
      </c>
      <c r="E1072" s="5" t="str">
        <f>IF(Table2[[#This Row],[Season]]="",_xlfn.XLOOKUP(Table2[[#This Row],[State]],'pivot tables'!$F$3:$F$33,'pivot tables'!$G$3:$G$33),Table2[[#This Row],[Season]])</f>
        <v>Rabi</v>
      </c>
      <c r="F1072" s="5" t="s">
        <v>264</v>
      </c>
      <c r="G1072" s="16">
        <v>135</v>
      </c>
      <c r="H1072" s="16">
        <f>IF(Table2[[#This Row],[Area(hectare)]]="",IFERROR(Table2[[#This Row],[Production(Tones)]]/Table2[[#This Row],[Yield blanks]],""),Table2[[#This Row],[Area(hectare)]])</f>
        <v>135</v>
      </c>
      <c r="I1072" s="16">
        <v>304</v>
      </c>
      <c r="J1072" s="16">
        <f>IF(Table2[[#This Row],[Production(Tones)]]="",Table2[[#This Row],[Area Blanks]]*Table2[[#This Row],[Yield]],Table2[[#This Row],[Production(Tones)]])</f>
        <v>304</v>
      </c>
      <c r="K1072" s="13">
        <v>2015.7</v>
      </c>
      <c r="L1072" s="13">
        <f>IF(Table2[[#This Row],[Annual_Rainfall(mm)]]="",_xlfn.XLOOKUP(Table2[[#This Row],[State]],'pivot tables'!$J$3:$J$32,'pivot tables'!$K$3:$K$32),Table2[[#This Row],[Annual_Rainfall(mm)]])</f>
        <v>2015.7</v>
      </c>
      <c r="M1072" s="13" t="str">
        <f>Table2[[#This Row],[Crop]]&amp;Table2[[#This Row],[State]]</f>
        <v>WheatTripura</v>
      </c>
      <c r="N1072" s="13">
        <v>20379.599999999999</v>
      </c>
      <c r="O1072" s="13">
        <f>IF(Table2[[#This Row],[Fertilizer(kg)]]="",_xlfn.XLOOKUP(Table2[[#This Row],[crop&amp;state]],'pivot tables'!$O$3:$O$151,'pivot tables'!$P$3:$P$151),Table2[[#This Row],[Fertilizer(kg)]])</f>
        <v>20379.599999999999</v>
      </c>
      <c r="P1072" s="13">
        <v>44.55</v>
      </c>
      <c r="Q1072" s="13">
        <f>IF(Table2[[#This Row],[Pesticide(kg)]]="",_xlfn.XLOOKUP(Table2[[#This Row],[crop&amp;state]],'pivot tables'!$O$3:$O$151,'pivot tables'!$Q$3:$Q$151),Table2[[#This Row],[Pesticide(kg)]])</f>
        <v>44.55</v>
      </c>
      <c r="R1072" s="13">
        <v>2.214</v>
      </c>
      <c r="S1072" s="13">
        <f>IF(Table2[[#This Row],[Yield]]="",IFERROR(Table2[[#This Row],[Production(Tones)]]/Table2[[#This Row],[Area(hectare)]],""),Table2[[#This Row],[Yield]])</f>
        <v>2.214</v>
      </c>
      <c r="T1072" s="13">
        <v>25.074999999999999</v>
      </c>
      <c r="U1072" s="13">
        <f>IF(Table2[[#This Row],[Avg_Temperature(°C)]]="",IFERROR((Table2[[#This Row],[Max_Temperature(°C)]]+Table2[[#This Row],[Min_Temperature(°C)]])/2,""),Table2[[#This Row],[Avg_Temperature(°C)]])</f>
        <v>25.074999999999999</v>
      </c>
      <c r="V1072" s="13">
        <v>33.968000000000004</v>
      </c>
      <c r="W1072" s="13">
        <f>IF(Table2[[#This Row],[Max_Temperature(°C)]]="",_xlfn.XLOOKUP(Table2[[#This Row],[State]],'pivot tables'!$T$2:$T$33,'pivot tables'!$V$2:$V$33),Table2[[#This Row],[Max_Temperature(°C)]])</f>
        <v>33.968000000000004</v>
      </c>
      <c r="X1072" s="13">
        <v>17.504999999999999</v>
      </c>
      <c r="Y1072" s="31">
        <f>IF(Table2[[#This Row],[Min_Temperature(°C)]]="",_xlfn.XLOOKUP(Table2[[#This Row],[State]],'pivot tables'!$T$2:$T$33,'pivot tables'!$W$2:$W$33),Table2[[#This Row],[Min_Temperature(°C)]])</f>
        <v>17.504999999999999</v>
      </c>
    </row>
    <row r="1073" spans="1:25" x14ac:dyDescent="0.3">
      <c r="A1073" s="5" t="s">
        <v>13</v>
      </c>
      <c r="B1073" s="4">
        <v>2014</v>
      </c>
      <c r="C1073" s="5" t="s">
        <v>49</v>
      </c>
      <c r="D1073" s="5" t="str">
        <f>PROPER(TRIM(Table2[[#This Row],[Season]]))</f>
        <v>Kharif</v>
      </c>
      <c r="E1073" s="5" t="str">
        <f>IF(Table2[[#This Row],[Season]]="",_xlfn.XLOOKUP(Table2[[#This Row],[State]],'pivot tables'!$F$3:$F$33,'pivot tables'!$G$3:$G$33),Table2[[#This Row],[Season]])</f>
        <v>Kharif</v>
      </c>
      <c r="F1073" s="5" t="s">
        <v>253</v>
      </c>
      <c r="G1073" s="16">
        <v>5842029</v>
      </c>
      <c r="H1073" s="16">
        <f>IF(Table2[[#This Row],[Area(hectare)]]="",IFERROR(Table2[[#This Row],[Production(Tones)]]/Table2[[#This Row],[Yield blanks]],""),Table2[[#This Row],[Area(hectare)]])</f>
        <v>5842029</v>
      </c>
      <c r="I1073" s="16">
        <v>13241518</v>
      </c>
      <c r="J1073" s="16">
        <f>IF(Table2[[#This Row],[Production(Tones)]]="",Table2[[#This Row],[Area Blanks]]*Table2[[#This Row],[Yield]],Table2[[#This Row],[Production(Tones)]])</f>
        <v>13241518</v>
      </c>
      <c r="K1073" s="13">
        <v>616.4</v>
      </c>
      <c r="L1073" s="13">
        <f>IF(Table2[[#This Row],[Annual_Rainfall(mm)]]="",_xlfn.XLOOKUP(Table2[[#This Row],[State]],'pivot tables'!$J$3:$J$32,'pivot tables'!$K$3:$K$32),Table2[[#This Row],[Annual_Rainfall(mm)]])</f>
        <v>616.4</v>
      </c>
      <c r="M1073" s="13" t="str">
        <f>Table2[[#This Row],[Crop]]&amp;Table2[[#This Row],[State]]</f>
        <v>RiceUttar Pradesh</v>
      </c>
      <c r="N1073" s="13">
        <v>881912697.79999995</v>
      </c>
      <c r="O1073" s="13">
        <f>IF(Table2[[#This Row],[Fertilizer(kg)]]="",_xlfn.XLOOKUP(Table2[[#This Row],[crop&amp;state]],'pivot tables'!$O$3:$O$151,'pivot tables'!$P$3:$P$151),Table2[[#This Row],[Fertilizer(kg)]])</f>
        <v>881912697.79999995</v>
      </c>
      <c r="P1073" s="13"/>
      <c r="Q1073" s="13">
        <f>IF(Table2[[#This Row],[Pesticide(kg)]]="",_xlfn.XLOOKUP(Table2[[#This Row],[crop&amp;state]],'pivot tables'!$O$3:$O$151,'pivot tables'!$Q$3:$Q$151),Table2[[#This Row],[Pesticide(kg)]])</f>
        <v>895063.91235294112</v>
      </c>
      <c r="R1073" s="13">
        <v>2.2410000000000001</v>
      </c>
      <c r="S1073" s="13">
        <f>IF(Table2[[#This Row],[Yield]]="",IFERROR(Table2[[#This Row],[Production(Tones)]]/Table2[[#This Row],[Area(hectare)]],""),Table2[[#This Row],[Yield]])</f>
        <v>2.2410000000000001</v>
      </c>
      <c r="T1073" s="13">
        <v>25.945</v>
      </c>
      <c r="U1073" s="13">
        <f>IF(Table2[[#This Row],[Avg_Temperature(°C)]]="",IFERROR((Table2[[#This Row],[Max_Temperature(°C)]]+Table2[[#This Row],[Min_Temperature(°C)]])/2,""),Table2[[#This Row],[Avg_Temperature(°C)]])</f>
        <v>25.945</v>
      </c>
      <c r="V1073" s="13">
        <v>38.182000000000002</v>
      </c>
      <c r="W1073" s="13">
        <f>IF(Table2[[#This Row],[Max_Temperature(°C)]]="",_xlfn.XLOOKUP(Table2[[#This Row],[State]],'pivot tables'!$T$2:$T$33,'pivot tables'!$V$2:$V$33),Table2[[#This Row],[Max_Temperature(°C)]])</f>
        <v>38.182000000000002</v>
      </c>
      <c r="X1073" s="13">
        <v>15.007999999999999</v>
      </c>
      <c r="Y1073" s="31">
        <f>IF(Table2[[#This Row],[Min_Temperature(°C)]]="",_xlfn.XLOOKUP(Table2[[#This Row],[State]],'pivot tables'!$T$2:$T$33,'pivot tables'!$W$2:$W$33),Table2[[#This Row],[Min_Temperature(°C)]])</f>
        <v>15.007999999999999</v>
      </c>
    </row>
    <row r="1074" spans="1:25" x14ac:dyDescent="0.3">
      <c r="A1074" s="5" t="s">
        <v>13</v>
      </c>
      <c r="B1074" s="4">
        <v>2014</v>
      </c>
      <c r="C1074" s="5" t="s">
        <v>120</v>
      </c>
      <c r="D1074" s="5" t="str">
        <f>PROPER(TRIM(Table2[[#This Row],[Season]]))</f>
        <v>Summer</v>
      </c>
      <c r="E1074" s="5" t="str">
        <f>IF(Table2[[#This Row],[Season]]="",_xlfn.XLOOKUP(Table2[[#This Row],[State]],'pivot tables'!$F$3:$F$33,'pivot tables'!$G$3:$G$33),Table2[[#This Row],[Season]])</f>
        <v>Summer</v>
      </c>
      <c r="F1074" s="5" t="s">
        <v>253</v>
      </c>
      <c r="G1074" s="16">
        <v>29947</v>
      </c>
      <c r="H1074" s="16">
        <f>IF(Table2[[#This Row],[Area(hectare)]]="",IFERROR(Table2[[#This Row],[Production(Tones)]]/Table2[[#This Row],[Yield blanks]],""),Table2[[#This Row],[Area(hectare)]])</f>
        <v>29947</v>
      </c>
      <c r="I1074" s="16">
        <v>75449</v>
      </c>
      <c r="J1074" s="16">
        <f>IF(Table2[[#This Row],[Production(Tones)]]="",Table2[[#This Row],[Area Blanks]]*Table2[[#This Row],[Yield]],Table2[[#This Row],[Production(Tones)]])</f>
        <v>75449</v>
      </c>
      <c r="K1074" s="13">
        <v>616.4</v>
      </c>
      <c r="L1074" s="13">
        <f>IF(Table2[[#This Row],[Annual_Rainfall(mm)]]="",_xlfn.XLOOKUP(Table2[[#This Row],[State]],'pivot tables'!$J$3:$J$32,'pivot tables'!$K$3:$K$32),Table2[[#This Row],[Annual_Rainfall(mm)]])</f>
        <v>616.4</v>
      </c>
      <c r="M1074" s="13" t="str">
        <f>Table2[[#This Row],[Crop]]&amp;Table2[[#This Row],[State]]</f>
        <v>RiceUttar Pradesh</v>
      </c>
      <c r="N1074" s="13">
        <v>4520799.12</v>
      </c>
      <c r="O1074" s="13">
        <f>IF(Table2[[#This Row],[Fertilizer(kg)]]="",_xlfn.XLOOKUP(Table2[[#This Row],[crop&amp;state]],'pivot tables'!$O$3:$O$151,'pivot tables'!$P$3:$P$151),Table2[[#This Row],[Fertilizer(kg)]])</f>
        <v>4520799.12</v>
      </c>
      <c r="P1074" s="13">
        <v>9882.51</v>
      </c>
      <c r="Q1074" s="13">
        <f>IF(Table2[[#This Row],[Pesticide(kg)]]="",_xlfn.XLOOKUP(Table2[[#This Row],[crop&amp;state]],'pivot tables'!$O$3:$O$151,'pivot tables'!$Q$3:$Q$151),Table2[[#This Row],[Pesticide(kg)]])</f>
        <v>9882.51</v>
      </c>
      <c r="R1074" s="13">
        <v>2.3839999999999999</v>
      </c>
      <c r="S1074" s="13">
        <f>IF(Table2[[#This Row],[Yield]]="",IFERROR(Table2[[#This Row],[Production(Tones)]]/Table2[[#This Row],[Area(hectare)]],""),Table2[[#This Row],[Yield]])</f>
        <v>2.3839999999999999</v>
      </c>
      <c r="T1074" s="13">
        <v>25.945</v>
      </c>
      <c r="U1074" s="13">
        <f>IF(Table2[[#This Row],[Avg_Temperature(°C)]]="",IFERROR((Table2[[#This Row],[Max_Temperature(°C)]]+Table2[[#This Row],[Min_Temperature(°C)]])/2,""),Table2[[#This Row],[Avg_Temperature(°C)]])</f>
        <v>25.945</v>
      </c>
      <c r="V1074" s="13">
        <v>38.182000000000002</v>
      </c>
      <c r="W1074" s="13">
        <f>IF(Table2[[#This Row],[Max_Temperature(°C)]]="",_xlfn.XLOOKUP(Table2[[#This Row],[State]],'pivot tables'!$T$2:$T$33,'pivot tables'!$V$2:$V$33),Table2[[#This Row],[Max_Temperature(°C)]])</f>
        <v>38.182000000000002</v>
      </c>
      <c r="X1074" s="13">
        <v>15.007999999999999</v>
      </c>
      <c r="Y1074" s="31">
        <f>IF(Table2[[#This Row],[Min_Temperature(°C)]]="",_xlfn.XLOOKUP(Table2[[#This Row],[State]],'pivot tables'!$T$2:$T$33,'pivot tables'!$W$2:$W$33),Table2[[#This Row],[Min_Temperature(°C)]])</f>
        <v>15.007999999999999</v>
      </c>
    </row>
    <row r="1075" spans="1:25" x14ac:dyDescent="0.3">
      <c r="A1075" s="5" t="s">
        <v>18</v>
      </c>
      <c r="B1075" s="4">
        <v>2014</v>
      </c>
      <c r="C1075" s="5" t="s">
        <v>49</v>
      </c>
      <c r="D1075" s="5" t="str">
        <f>PROPER(TRIM(Table2[[#This Row],[Season]]))</f>
        <v>Kharif</v>
      </c>
      <c r="E1075" s="5" t="str">
        <f>IF(Table2[[#This Row],[Season]]="",_xlfn.XLOOKUP(Table2[[#This Row],[State]],'pivot tables'!$F$3:$F$33,'pivot tables'!$G$3:$G$33),Table2[[#This Row],[Season]])</f>
        <v>Kharif</v>
      </c>
      <c r="F1075" s="5" t="s">
        <v>253</v>
      </c>
      <c r="G1075" s="16">
        <v>2228261</v>
      </c>
      <c r="H1075" s="16">
        <f>IF(Table2[[#This Row],[Area(hectare)]]="",IFERROR(Table2[[#This Row],[Production(Tones)]]/Table2[[#This Row],[Yield blanks]],""),Table2[[#This Row],[Area(hectare)]])</f>
        <v>2228261</v>
      </c>
      <c r="I1075" s="16">
        <v>146576786</v>
      </c>
      <c r="J1075" s="16">
        <f>IF(Table2[[#This Row],[Production(Tones)]]="",Table2[[#This Row],[Area Blanks]]*Table2[[#This Row],[Yield]],Table2[[#This Row],[Production(Tones)]])</f>
        <v>146576786</v>
      </c>
      <c r="K1075" s="13"/>
      <c r="L1075" s="13">
        <f>IF(Table2[[#This Row],[Annual_Rainfall(mm)]]="",_xlfn.XLOOKUP(Table2[[#This Row],[State]],'pivot tables'!$J$3:$J$32,'pivot tables'!$K$3:$K$32),Table2[[#This Row],[Annual_Rainfall(mm)]])</f>
        <v>736.37142857142896</v>
      </c>
      <c r="M1075" s="13" t="str">
        <f>Table2[[#This Row],[Crop]]&amp;Table2[[#This Row],[State]]</f>
        <v>SugarcaneUttar Pradesh</v>
      </c>
      <c r="N1075" s="13">
        <v>336378280.60000002</v>
      </c>
      <c r="O1075" s="13">
        <f>IF(Table2[[#This Row],[Fertilizer(kg)]]="",_xlfn.XLOOKUP(Table2[[#This Row],[crop&amp;state]],'pivot tables'!$O$3:$O$151,'pivot tables'!$P$3:$P$151),Table2[[#This Row],[Fertilizer(kg)]])</f>
        <v>336378280.60000002</v>
      </c>
      <c r="P1075" s="13"/>
      <c r="Q1075" s="13">
        <f>IF(Table2[[#This Row],[Pesticide(kg)]]="",_xlfn.XLOOKUP(Table2[[#This Row],[crop&amp;state]],'pivot tables'!$O$3:$O$151,'pivot tables'!$Q$3:$Q$151),Table2[[#This Row],[Pesticide(kg)]])</f>
        <v>697233.39624999987</v>
      </c>
      <c r="R1075" s="13">
        <v>59.215000000000003</v>
      </c>
      <c r="S1075" s="13">
        <f>IF(Table2[[#This Row],[Yield]]="",IFERROR(Table2[[#This Row],[Production(Tones)]]/Table2[[#This Row],[Area(hectare)]],""),Table2[[#This Row],[Yield]])</f>
        <v>59.215000000000003</v>
      </c>
      <c r="T1075" s="13">
        <v>25.945</v>
      </c>
      <c r="U1075" s="13">
        <f>IF(Table2[[#This Row],[Avg_Temperature(°C)]]="",IFERROR((Table2[[#This Row],[Max_Temperature(°C)]]+Table2[[#This Row],[Min_Temperature(°C)]])/2,""),Table2[[#This Row],[Avg_Temperature(°C)]])</f>
        <v>25.945</v>
      </c>
      <c r="V1075" s="13">
        <v>38.182000000000002</v>
      </c>
      <c r="W1075" s="13">
        <f>IF(Table2[[#This Row],[Max_Temperature(°C)]]="",_xlfn.XLOOKUP(Table2[[#This Row],[State]],'pivot tables'!$T$2:$T$33,'pivot tables'!$V$2:$V$33),Table2[[#This Row],[Max_Temperature(°C)]])</f>
        <v>38.182000000000002</v>
      </c>
      <c r="X1075" s="13">
        <v>15.007999999999999</v>
      </c>
      <c r="Y1075" s="31">
        <f>IF(Table2[[#This Row],[Min_Temperature(°C)]]="",_xlfn.XLOOKUP(Table2[[#This Row],[State]],'pivot tables'!$T$2:$T$33,'pivot tables'!$W$2:$W$33),Table2[[#This Row],[Min_Temperature(°C)]])</f>
        <v>15.007999999999999</v>
      </c>
    </row>
    <row r="1076" spans="1:25" x14ac:dyDescent="0.3">
      <c r="A1076" s="5" t="s">
        <v>31</v>
      </c>
      <c r="B1076" s="4">
        <v>2014</v>
      </c>
      <c r="C1076" s="5" t="s">
        <v>120</v>
      </c>
      <c r="D1076" s="5" t="str">
        <f>PROPER(TRIM(Table2[[#This Row],[Season]]))</f>
        <v>Summer</v>
      </c>
      <c r="E1076" s="5" t="str">
        <f>IF(Table2[[#This Row],[Season]]="",_xlfn.XLOOKUP(Table2[[#This Row],[State]],'pivot tables'!$F$3:$F$33,'pivot tables'!$G$3:$G$33),Table2[[#This Row],[Season]])</f>
        <v>Summer</v>
      </c>
      <c r="F1076" s="5" t="s">
        <v>253</v>
      </c>
      <c r="G1076" s="16">
        <v>2544</v>
      </c>
      <c r="H1076" s="16">
        <f>IF(Table2[[#This Row],[Area(hectare)]]="",IFERROR(Table2[[#This Row],[Production(Tones)]]/Table2[[#This Row],[Yield blanks]],""),Table2[[#This Row],[Area(hectare)]])</f>
        <v>2544</v>
      </c>
      <c r="I1076" s="16">
        <v>4352</v>
      </c>
      <c r="J1076" s="16">
        <f>IF(Table2[[#This Row],[Production(Tones)]]="",Table2[[#This Row],[Area Blanks]]*Table2[[#This Row],[Yield]],Table2[[#This Row],[Production(Tones)]])</f>
        <v>4352</v>
      </c>
      <c r="K1076" s="13">
        <v>616.4</v>
      </c>
      <c r="L1076" s="13">
        <f>IF(Table2[[#This Row],[Annual_Rainfall(mm)]]="",_xlfn.XLOOKUP(Table2[[#This Row],[State]],'pivot tables'!$J$3:$J$32,'pivot tables'!$K$3:$K$32),Table2[[#This Row],[Annual_Rainfall(mm)]])</f>
        <v>616.4</v>
      </c>
      <c r="M1076" s="13" t="str">
        <f>Table2[[#This Row],[Crop]]&amp;Table2[[#This Row],[State]]</f>
        <v>SunflowerUttar Pradesh</v>
      </c>
      <c r="N1076" s="13">
        <v>384042.23999999999</v>
      </c>
      <c r="O1076" s="13">
        <f>IF(Table2[[#This Row],[Fertilizer(kg)]]="",_xlfn.XLOOKUP(Table2[[#This Row],[crop&amp;state]],'pivot tables'!$O$3:$O$151,'pivot tables'!$P$3:$P$151),Table2[[#This Row],[Fertilizer(kg)]])</f>
        <v>384042.23999999999</v>
      </c>
      <c r="P1076" s="13">
        <v>839.52</v>
      </c>
      <c r="Q1076" s="13">
        <f>IF(Table2[[#This Row],[Pesticide(kg)]]="",_xlfn.XLOOKUP(Table2[[#This Row],[crop&amp;state]],'pivot tables'!$O$3:$O$151,'pivot tables'!$Q$3:$Q$151),Table2[[#This Row],[Pesticide(kg)]])</f>
        <v>839.52</v>
      </c>
      <c r="R1076" s="13">
        <v>1.7030000000000001</v>
      </c>
      <c r="S1076" s="13">
        <f>IF(Table2[[#This Row],[Yield]]="",IFERROR(Table2[[#This Row],[Production(Tones)]]/Table2[[#This Row],[Area(hectare)]],""),Table2[[#This Row],[Yield]])</f>
        <v>1.7030000000000001</v>
      </c>
      <c r="T1076" s="13">
        <v>25.945</v>
      </c>
      <c r="U1076" s="13">
        <f>IF(Table2[[#This Row],[Avg_Temperature(°C)]]="",IFERROR((Table2[[#This Row],[Max_Temperature(°C)]]+Table2[[#This Row],[Min_Temperature(°C)]])/2,""),Table2[[#This Row],[Avg_Temperature(°C)]])</f>
        <v>25.945</v>
      </c>
      <c r="V1076" s="13">
        <v>38.182000000000002</v>
      </c>
      <c r="W1076" s="13">
        <f>IF(Table2[[#This Row],[Max_Temperature(°C)]]="",_xlfn.XLOOKUP(Table2[[#This Row],[State]],'pivot tables'!$T$2:$T$33,'pivot tables'!$V$2:$V$33),Table2[[#This Row],[Max_Temperature(°C)]])</f>
        <v>38.182000000000002</v>
      </c>
      <c r="X1076" s="13">
        <v>15.007999999999999</v>
      </c>
      <c r="Y1076" s="31">
        <f>IF(Table2[[#This Row],[Min_Temperature(°C)]]="",_xlfn.XLOOKUP(Table2[[#This Row],[State]],'pivot tables'!$T$2:$T$33,'pivot tables'!$W$2:$W$33),Table2[[#This Row],[Min_Temperature(°C)]])</f>
        <v>15.007999999999999</v>
      </c>
    </row>
    <row r="1077" spans="1:25" x14ac:dyDescent="0.3">
      <c r="A1077" s="5" t="s">
        <v>32</v>
      </c>
      <c r="B1077" s="4">
        <v>2014</v>
      </c>
      <c r="C1077" s="5" t="s">
        <v>49</v>
      </c>
      <c r="D1077" s="5" t="str">
        <f>PROPER(TRIM(Table2[[#This Row],[Season]]))</f>
        <v>Kharif</v>
      </c>
      <c r="E1077" s="5" t="str">
        <f>IF(Table2[[#This Row],[Season]]="",_xlfn.XLOOKUP(Table2[[#This Row],[State]],'pivot tables'!$F$3:$F$33,'pivot tables'!$G$3:$G$33),Table2[[#This Row],[Season]])</f>
        <v>Kharif</v>
      </c>
      <c r="F1077" s="5" t="s">
        <v>253</v>
      </c>
      <c r="G1077" s="16">
        <v>519466</v>
      </c>
      <c r="H1077" s="16">
        <f>IF(Table2[[#This Row],[Area(hectare)]]="",IFERROR(Table2[[#This Row],[Production(Tones)]]/Table2[[#This Row],[Yield blanks]],""),Table2[[#This Row],[Area(hectare)]])</f>
        <v>519466</v>
      </c>
      <c r="I1077" s="16">
        <v>278369</v>
      </c>
      <c r="J1077" s="16">
        <f>IF(Table2[[#This Row],[Production(Tones)]]="",Table2[[#This Row],[Area Blanks]]*Table2[[#This Row],[Yield]],Table2[[#This Row],[Production(Tones)]])</f>
        <v>278369</v>
      </c>
      <c r="K1077" s="13">
        <v>616.4</v>
      </c>
      <c r="L1077" s="13">
        <f>IF(Table2[[#This Row],[Annual_Rainfall(mm)]]="",_xlfn.XLOOKUP(Table2[[#This Row],[State]],'pivot tables'!$J$3:$J$32,'pivot tables'!$K$3:$K$32),Table2[[#This Row],[Annual_Rainfall(mm)]])</f>
        <v>616.4</v>
      </c>
      <c r="M1077" s="13" t="str">
        <f>Table2[[#This Row],[Crop]]&amp;Table2[[#This Row],[State]]</f>
        <v>UradUttar Pradesh</v>
      </c>
      <c r="N1077" s="13">
        <v>78418587.359999999</v>
      </c>
      <c r="O1077" s="13">
        <f>IF(Table2[[#This Row],[Fertilizer(kg)]]="",_xlfn.XLOOKUP(Table2[[#This Row],[crop&amp;state]],'pivot tables'!$O$3:$O$151,'pivot tables'!$P$3:$P$151),Table2[[#This Row],[Fertilizer(kg)]])</f>
        <v>78418587.359999999</v>
      </c>
      <c r="P1077" s="13">
        <v>171423.78</v>
      </c>
      <c r="Q1077" s="13">
        <f>IF(Table2[[#This Row],[Pesticide(kg)]]="",_xlfn.XLOOKUP(Table2[[#This Row],[crop&amp;state]],'pivot tables'!$O$3:$O$151,'pivot tables'!$Q$3:$Q$151),Table2[[#This Row],[Pesticide(kg)]])</f>
        <v>171423.78</v>
      </c>
      <c r="R1077" s="13">
        <v>0.57499999999999996</v>
      </c>
      <c r="S1077" s="13">
        <f>IF(Table2[[#This Row],[Yield]]="",IFERROR(Table2[[#This Row],[Production(Tones)]]/Table2[[#This Row],[Area(hectare)]],""),Table2[[#This Row],[Yield]])</f>
        <v>0.57499999999999996</v>
      </c>
      <c r="T1077" s="13">
        <v>25.945</v>
      </c>
      <c r="U1077" s="13">
        <f>IF(Table2[[#This Row],[Avg_Temperature(°C)]]="",IFERROR((Table2[[#This Row],[Max_Temperature(°C)]]+Table2[[#This Row],[Min_Temperature(°C)]])/2,""),Table2[[#This Row],[Avg_Temperature(°C)]])</f>
        <v>25.945</v>
      </c>
      <c r="V1077" s="13">
        <v>38.182000000000002</v>
      </c>
      <c r="W1077" s="13">
        <f>IF(Table2[[#This Row],[Max_Temperature(°C)]]="",_xlfn.XLOOKUP(Table2[[#This Row],[State]],'pivot tables'!$T$2:$T$33,'pivot tables'!$V$2:$V$33),Table2[[#This Row],[Max_Temperature(°C)]])</f>
        <v>38.182000000000002</v>
      </c>
      <c r="X1077" s="13">
        <v>15.007999999999999</v>
      </c>
      <c r="Y1077" s="31">
        <f>IF(Table2[[#This Row],[Min_Temperature(°C)]]="",_xlfn.XLOOKUP(Table2[[#This Row],[State]],'pivot tables'!$T$2:$T$33,'pivot tables'!$W$2:$W$33),Table2[[#This Row],[Min_Temperature(°C)]])</f>
        <v>15.007999999999999</v>
      </c>
    </row>
    <row r="1078" spans="1:25" x14ac:dyDescent="0.3">
      <c r="A1078" s="5" t="s">
        <v>32</v>
      </c>
      <c r="B1078" s="4">
        <v>2014</v>
      </c>
      <c r="C1078" s="5" t="s">
        <v>120</v>
      </c>
      <c r="D1078" s="5" t="str">
        <f>PROPER(TRIM(Table2[[#This Row],[Season]]))</f>
        <v>Summer</v>
      </c>
      <c r="E1078" s="5" t="str">
        <f>IF(Table2[[#This Row],[Season]]="",_xlfn.XLOOKUP(Table2[[#This Row],[State]],'pivot tables'!$F$3:$F$33,'pivot tables'!$G$3:$G$33),Table2[[#This Row],[Season]])</f>
        <v>Summer</v>
      </c>
      <c r="F1078" s="5" t="s">
        <v>253</v>
      </c>
      <c r="G1078" s="16">
        <v>43663</v>
      </c>
      <c r="H1078" s="16">
        <f>IF(Table2[[#This Row],[Area(hectare)]]="",IFERROR(Table2[[#This Row],[Production(Tones)]]/Table2[[#This Row],[Yield blanks]],""),Table2[[#This Row],[Area(hectare)]])</f>
        <v>43663</v>
      </c>
      <c r="I1078" s="16">
        <v>23591</v>
      </c>
      <c r="J1078" s="16">
        <f>IF(Table2[[#This Row],[Production(Tones)]]="",Table2[[#This Row],[Area Blanks]]*Table2[[#This Row],[Yield]],Table2[[#This Row],[Production(Tones)]])</f>
        <v>23591</v>
      </c>
      <c r="K1078" s="13">
        <v>616.4</v>
      </c>
      <c r="L1078" s="13">
        <f>IF(Table2[[#This Row],[Annual_Rainfall(mm)]]="",_xlfn.XLOOKUP(Table2[[#This Row],[State]],'pivot tables'!$J$3:$J$32,'pivot tables'!$K$3:$K$32),Table2[[#This Row],[Annual_Rainfall(mm)]])</f>
        <v>616.4</v>
      </c>
      <c r="M1078" s="13" t="str">
        <f>Table2[[#This Row],[Crop]]&amp;Table2[[#This Row],[State]]</f>
        <v>UradUttar Pradesh</v>
      </c>
      <c r="N1078" s="13" t="s">
        <v>497</v>
      </c>
      <c r="O1078" s="13" t="str">
        <f>IF(Table2[[#This Row],[Fertilizer(kg)]]="",_xlfn.XLOOKUP(Table2[[#This Row],[crop&amp;state]],'pivot tables'!$O$3:$O$151,'pivot tables'!$P$3:$P$151),Table2[[#This Row],[Fertilizer(kg)]])</f>
        <v xml:space="preserve"> 6591366.48 </v>
      </c>
      <c r="P1078" s="13">
        <v>14408.79</v>
      </c>
      <c r="Q1078" s="13">
        <f>IF(Table2[[#This Row],[Pesticide(kg)]]="",_xlfn.XLOOKUP(Table2[[#This Row],[crop&amp;state]],'pivot tables'!$O$3:$O$151,'pivot tables'!$Q$3:$Q$151),Table2[[#This Row],[Pesticide(kg)]])</f>
        <v>14408.79</v>
      </c>
      <c r="R1078" s="13">
        <v>0.57499999999999996</v>
      </c>
      <c r="S1078" s="13">
        <f>IF(Table2[[#This Row],[Yield]]="",IFERROR(Table2[[#This Row],[Production(Tones)]]/Table2[[#This Row],[Area(hectare)]],""),Table2[[#This Row],[Yield]])</f>
        <v>0.57499999999999996</v>
      </c>
      <c r="T1078" s="13">
        <v>25.945</v>
      </c>
      <c r="U1078" s="13">
        <f>IF(Table2[[#This Row],[Avg_Temperature(°C)]]="",IFERROR((Table2[[#This Row],[Max_Temperature(°C)]]+Table2[[#This Row],[Min_Temperature(°C)]])/2,""),Table2[[#This Row],[Avg_Temperature(°C)]])</f>
        <v>25.945</v>
      </c>
      <c r="V1078" s="13">
        <v>38.182000000000002</v>
      </c>
      <c r="W1078" s="13">
        <f>IF(Table2[[#This Row],[Max_Temperature(°C)]]="",_xlfn.XLOOKUP(Table2[[#This Row],[State]],'pivot tables'!$T$2:$T$33,'pivot tables'!$V$2:$V$33),Table2[[#This Row],[Max_Temperature(°C)]])</f>
        <v>38.182000000000002</v>
      </c>
      <c r="X1078" s="13">
        <v>15.007999999999999</v>
      </c>
      <c r="Y1078" s="31">
        <f>IF(Table2[[#This Row],[Min_Temperature(°C)]]="",_xlfn.XLOOKUP(Table2[[#This Row],[State]],'pivot tables'!$T$2:$T$33,'pivot tables'!$W$2:$W$33),Table2[[#This Row],[Min_Temperature(°C)]])</f>
        <v>15.007999999999999</v>
      </c>
    </row>
    <row r="1079" spans="1:25" x14ac:dyDescent="0.3">
      <c r="A1079" s="5" t="s">
        <v>20</v>
      </c>
      <c r="B1079" s="4">
        <v>2014</v>
      </c>
      <c r="C1079" s="5" t="s">
        <v>27</v>
      </c>
      <c r="D1079" s="5" t="str">
        <f>PROPER(TRIM(Table2[[#This Row],[Season]]))</f>
        <v>Rabi</v>
      </c>
      <c r="E1079" s="5" t="str">
        <f>IF(Table2[[#This Row],[Season]]="",_xlfn.XLOOKUP(Table2[[#This Row],[State]],'pivot tables'!$F$3:$F$33,'pivot tables'!$G$3:$G$33),Table2[[#This Row],[Season]])</f>
        <v>Rabi</v>
      </c>
      <c r="F1079" s="5" t="s">
        <v>253</v>
      </c>
      <c r="G1079" s="16">
        <v>9846466</v>
      </c>
      <c r="H1079" s="16">
        <f>IF(Table2[[#This Row],[Area(hectare)]]="",IFERROR(Table2[[#This Row],[Production(Tones)]]/Table2[[#This Row],[Yield blanks]],""),Table2[[#This Row],[Area(hectare)]])</f>
        <v>9846466</v>
      </c>
      <c r="I1079" s="16">
        <v>20054791</v>
      </c>
      <c r="J1079" s="16">
        <f>IF(Table2[[#This Row],[Production(Tones)]]="",Table2[[#This Row],[Area Blanks]]*Table2[[#This Row],[Yield]],Table2[[#This Row],[Production(Tones)]])</f>
        <v>20054791</v>
      </c>
      <c r="K1079" s="13">
        <v>616.4</v>
      </c>
      <c r="L1079" s="13">
        <f>IF(Table2[[#This Row],[Annual_Rainfall(mm)]]="",_xlfn.XLOOKUP(Table2[[#This Row],[State]],'pivot tables'!$J$3:$J$32,'pivot tables'!$K$3:$K$32),Table2[[#This Row],[Annual_Rainfall(mm)]])</f>
        <v>616.4</v>
      </c>
      <c r="M1079" s="13" t="str">
        <f>Table2[[#This Row],[Crop]]&amp;Table2[[#This Row],[State]]</f>
        <v>WheatUttar Pradesh</v>
      </c>
      <c r="N1079" s="13">
        <v>1486422507</v>
      </c>
      <c r="O1079" s="13">
        <f>IF(Table2[[#This Row],[Fertilizer(kg)]]="",_xlfn.XLOOKUP(Table2[[#This Row],[crop&amp;state]],'pivot tables'!$O$3:$O$151,'pivot tables'!$P$3:$P$151),Table2[[#This Row],[Fertilizer(kg)]])</f>
        <v>1486422507</v>
      </c>
      <c r="P1079" s="13">
        <v>3249333.78</v>
      </c>
      <c r="Q1079" s="13">
        <f>IF(Table2[[#This Row],[Pesticide(kg)]]="",_xlfn.XLOOKUP(Table2[[#This Row],[crop&amp;state]],'pivot tables'!$O$3:$O$151,'pivot tables'!$Q$3:$Q$151),Table2[[#This Row],[Pesticide(kg)]])</f>
        <v>3249333.78</v>
      </c>
      <c r="R1079" s="13"/>
      <c r="S1079" s="13">
        <f>IF(Table2[[#This Row],[Yield]]="",IFERROR(Table2[[#This Row],[Production(Tones)]]/Table2[[#This Row],[Area(hectare)]],""),Table2[[#This Row],[Yield]])</f>
        <v>2.0367501395932308</v>
      </c>
      <c r="T1079" s="13">
        <v>25.945</v>
      </c>
      <c r="U1079" s="13">
        <f>IF(Table2[[#This Row],[Avg_Temperature(°C)]]="",IFERROR((Table2[[#This Row],[Max_Temperature(°C)]]+Table2[[#This Row],[Min_Temperature(°C)]])/2,""),Table2[[#This Row],[Avg_Temperature(°C)]])</f>
        <v>25.945</v>
      </c>
      <c r="V1079" s="13">
        <v>38.182000000000002</v>
      </c>
      <c r="W1079" s="13">
        <f>IF(Table2[[#This Row],[Max_Temperature(°C)]]="",_xlfn.XLOOKUP(Table2[[#This Row],[State]],'pivot tables'!$T$2:$T$33,'pivot tables'!$V$2:$V$33),Table2[[#This Row],[Max_Temperature(°C)]])</f>
        <v>38.182000000000002</v>
      </c>
      <c r="X1079" s="13">
        <v>15.007999999999999</v>
      </c>
      <c r="Y1079" s="31">
        <f>IF(Table2[[#This Row],[Min_Temperature(°C)]]="",_xlfn.XLOOKUP(Table2[[#This Row],[State]],'pivot tables'!$T$2:$T$33,'pivot tables'!$W$2:$W$33),Table2[[#This Row],[Min_Temperature(°C)]])</f>
        <v>15.007999999999999</v>
      </c>
    </row>
    <row r="1080" spans="1:25" x14ac:dyDescent="0.3">
      <c r="A1080" s="5" t="s">
        <v>22</v>
      </c>
      <c r="B1080" s="4">
        <v>2014</v>
      </c>
      <c r="C1080" s="5" t="s">
        <v>49</v>
      </c>
      <c r="D1080" s="5" t="str">
        <f>PROPER(TRIM(Table2[[#This Row],[Season]]))</f>
        <v>Kharif</v>
      </c>
      <c r="E1080" s="5" t="str">
        <f>IF(Table2[[#This Row],[Season]]="",_xlfn.XLOOKUP(Table2[[#This Row],[State]],'pivot tables'!$F$3:$F$33,'pivot tables'!$G$3:$G$33),Table2[[#This Row],[Season]])</f>
        <v>Kharif</v>
      </c>
      <c r="F1080" s="5" t="s">
        <v>295</v>
      </c>
      <c r="G1080" s="16">
        <v>107904</v>
      </c>
      <c r="H1080" s="16">
        <f>IF(Table2[[#This Row],[Area(hectare)]]="",IFERROR(Table2[[#This Row],[Production(Tones)]]/Table2[[#This Row],[Yield blanks]],""),Table2[[#This Row],[Area(hectare)]])</f>
        <v>107904</v>
      </c>
      <c r="I1080" s="16">
        <v>149033</v>
      </c>
      <c r="J1080" s="16">
        <f>IF(Table2[[#This Row],[Production(Tones)]]="",Table2[[#This Row],[Area Blanks]]*Table2[[#This Row],[Yield]],Table2[[#This Row],[Production(Tones)]])</f>
        <v>149033</v>
      </c>
      <c r="K1080" s="13">
        <v>1287.4000000000001</v>
      </c>
      <c r="L1080" s="13">
        <f>IF(Table2[[#This Row],[Annual_Rainfall(mm)]]="",_xlfn.XLOOKUP(Table2[[#This Row],[State]],'pivot tables'!$J$3:$J$32,'pivot tables'!$K$3:$K$32),Table2[[#This Row],[Annual_Rainfall(mm)]])</f>
        <v>1287.4000000000001</v>
      </c>
      <c r="M1080" s="13" t="str">
        <f>Table2[[#This Row],[Crop]]&amp;Table2[[#This Row],[State]]</f>
        <v>RagiUttarakhand</v>
      </c>
      <c r="N1080" s="13">
        <v>16289187.84</v>
      </c>
      <c r="O1080" s="13">
        <f>IF(Table2[[#This Row],[Fertilizer(kg)]]="",_xlfn.XLOOKUP(Table2[[#This Row],[crop&amp;state]],'pivot tables'!$O$3:$O$151,'pivot tables'!$P$3:$P$151),Table2[[#This Row],[Fertilizer(kg)]])</f>
        <v>16289187.84</v>
      </c>
      <c r="P1080" s="13">
        <v>35608.32</v>
      </c>
      <c r="Q1080" s="13">
        <f>IF(Table2[[#This Row],[Pesticide(kg)]]="",_xlfn.XLOOKUP(Table2[[#This Row],[crop&amp;state]],'pivot tables'!$O$3:$O$151,'pivot tables'!$Q$3:$Q$151),Table2[[#This Row],[Pesticide(kg)]])</f>
        <v>35608.32</v>
      </c>
      <c r="R1080" s="13">
        <v>1.484</v>
      </c>
      <c r="S1080" s="13">
        <f>IF(Table2[[#This Row],[Yield]]="",IFERROR(Table2[[#This Row],[Production(Tones)]]/Table2[[#This Row],[Area(hectare)]],""),Table2[[#This Row],[Yield]])</f>
        <v>1.484</v>
      </c>
      <c r="T1080" s="13">
        <v>18.928999999999998</v>
      </c>
      <c r="U1080" s="13">
        <f>IF(Table2[[#This Row],[Avg_Temperature(°C)]]="",IFERROR((Table2[[#This Row],[Max_Temperature(°C)]]+Table2[[#This Row],[Min_Temperature(°C)]])/2,""),Table2[[#This Row],[Avg_Temperature(°C)]])</f>
        <v>18.928999999999998</v>
      </c>
      <c r="V1080" s="13">
        <v>28.824999999999999</v>
      </c>
      <c r="W1080" s="13">
        <f>IF(Table2[[#This Row],[Max_Temperature(°C)]]="",_xlfn.XLOOKUP(Table2[[#This Row],[State]],'pivot tables'!$T$2:$T$33,'pivot tables'!$V$2:$V$33),Table2[[#This Row],[Max_Temperature(°C)]])</f>
        <v>28.824999999999999</v>
      </c>
      <c r="X1080" s="13">
        <v>10.435</v>
      </c>
      <c r="Y1080" s="31">
        <f>IF(Table2[[#This Row],[Min_Temperature(°C)]]="",_xlfn.XLOOKUP(Table2[[#This Row],[State]],'pivot tables'!$T$2:$T$33,'pivot tables'!$W$2:$W$33),Table2[[#This Row],[Min_Temperature(°C)]])</f>
        <v>10.435</v>
      </c>
    </row>
    <row r="1081" spans="1:25" x14ac:dyDescent="0.3">
      <c r="A1081" s="5" t="s">
        <v>13</v>
      </c>
      <c r="B1081" s="4">
        <v>2014</v>
      </c>
      <c r="C1081" s="5" t="s">
        <v>49</v>
      </c>
      <c r="D1081" s="5" t="str">
        <f>PROPER(TRIM(Table2[[#This Row],[Season]]))</f>
        <v>Kharif</v>
      </c>
      <c r="E1081" s="5" t="str">
        <f>IF(Table2[[#This Row],[Season]]="",_xlfn.XLOOKUP(Table2[[#This Row],[State]],'pivot tables'!$F$3:$F$33,'pivot tables'!$G$3:$G$33),Table2[[#This Row],[Season]])</f>
        <v>Kharif</v>
      </c>
      <c r="F1081" s="5" t="s">
        <v>295</v>
      </c>
      <c r="G1081" s="16">
        <v>247698</v>
      </c>
      <c r="H1081" s="16">
        <f>IF(Table2[[#This Row],[Area(hectare)]]="",IFERROR(Table2[[#This Row],[Production(Tones)]]/Table2[[#This Row],[Yield blanks]],""),Table2[[#This Row],[Area(hectare)]])</f>
        <v>247698</v>
      </c>
      <c r="I1081" s="16">
        <v>561856</v>
      </c>
      <c r="J1081" s="16">
        <f>IF(Table2[[#This Row],[Production(Tones)]]="",Table2[[#This Row],[Area Blanks]]*Table2[[#This Row],[Yield]],Table2[[#This Row],[Production(Tones)]])</f>
        <v>561856</v>
      </c>
      <c r="K1081" s="13">
        <v>1287.4000000000001</v>
      </c>
      <c r="L1081" s="13">
        <f>IF(Table2[[#This Row],[Annual_Rainfall(mm)]]="",_xlfn.XLOOKUP(Table2[[#This Row],[State]],'pivot tables'!$J$3:$J$32,'pivot tables'!$K$3:$K$32),Table2[[#This Row],[Annual_Rainfall(mm)]])</f>
        <v>1287.4000000000001</v>
      </c>
      <c r="M1081" s="13" t="str">
        <f>Table2[[#This Row],[Crop]]&amp;Table2[[#This Row],[State]]</f>
        <v>RiceUttarakhand</v>
      </c>
      <c r="N1081" s="13">
        <v>37392490.079999998</v>
      </c>
      <c r="O1081" s="13">
        <f>IF(Table2[[#This Row],[Fertilizer(kg)]]="",_xlfn.XLOOKUP(Table2[[#This Row],[crop&amp;state]],'pivot tables'!$O$3:$O$151,'pivot tables'!$P$3:$P$151),Table2[[#This Row],[Fertilizer(kg)]])</f>
        <v>37392490.079999998</v>
      </c>
      <c r="P1081" s="13">
        <v>81740.34</v>
      </c>
      <c r="Q1081" s="13">
        <f>IF(Table2[[#This Row],[Pesticide(kg)]]="",_xlfn.XLOOKUP(Table2[[#This Row],[crop&amp;state]],'pivot tables'!$O$3:$O$151,'pivot tables'!$Q$3:$Q$151),Table2[[#This Row],[Pesticide(kg)]])</f>
        <v>81740.34</v>
      </c>
      <c r="R1081" s="13"/>
      <c r="S1081" s="13">
        <f>IF(Table2[[#This Row],[Yield]]="",IFERROR(Table2[[#This Row],[Production(Tones)]]/Table2[[#This Row],[Area(hectare)]],""),Table2[[#This Row],[Yield]])</f>
        <v>2.2683106040420191</v>
      </c>
      <c r="T1081" s="13">
        <v>18.928999999999998</v>
      </c>
      <c r="U1081" s="13">
        <f>IF(Table2[[#This Row],[Avg_Temperature(°C)]]="",IFERROR((Table2[[#This Row],[Max_Temperature(°C)]]+Table2[[#This Row],[Min_Temperature(°C)]])/2,""),Table2[[#This Row],[Avg_Temperature(°C)]])</f>
        <v>18.928999999999998</v>
      </c>
      <c r="V1081" s="13">
        <v>28.824999999999999</v>
      </c>
      <c r="W1081" s="13">
        <f>IF(Table2[[#This Row],[Max_Temperature(°C)]]="",_xlfn.XLOOKUP(Table2[[#This Row],[State]],'pivot tables'!$T$2:$T$33,'pivot tables'!$V$2:$V$33),Table2[[#This Row],[Max_Temperature(°C)]])</f>
        <v>28.824999999999999</v>
      </c>
      <c r="X1081" s="13">
        <v>10.435</v>
      </c>
      <c r="Y1081" s="31">
        <f>IF(Table2[[#This Row],[Min_Temperature(°C)]]="",_xlfn.XLOOKUP(Table2[[#This Row],[State]],'pivot tables'!$T$2:$T$33,'pivot tables'!$W$2:$W$33),Table2[[#This Row],[Min_Temperature(°C)]])</f>
        <v>10.435</v>
      </c>
    </row>
    <row r="1082" spans="1:25" x14ac:dyDescent="0.3">
      <c r="A1082" s="5" t="s">
        <v>13</v>
      </c>
      <c r="B1082" s="4">
        <v>2014</v>
      </c>
      <c r="C1082" s="5" t="s">
        <v>120</v>
      </c>
      <c r="D1082" s="5" t="str">
        <f>PROPER(TRIM(Table2[[#This Row],[Season]]))</f>
        <v>Summer</v>
      </c>
      <c r="E1082" s="5" t="str">
        <f>IF(Table2[[#This Row],[Season]]="",_xlfn.XLOOKUP(Table2[[#This Row],[State]],'pivot tables'!$F$3:$F$33,'pivot tables'!$G$3:$G$33),Table2[[#This Row],[Season]])</f>
        <v>Summer</v>
      </c>
      <c r="F1082" s="5" t="s">
        <v>295</v>
      </c>
      <c r="G1082" s="16">
        <v>12394</v>
      </c>
      <c r="H1082" s="16">
        <f>IF(Table2[[#This Row],[Area(hectare)]]="",IFERROR(Table2[[#This Row],[Production(Tones)]]/Table2[[#This Row],[Yield blanks]],""),Table2[[#This Row],[Area(hectare)]])</f>
        <v>12394</v>
      </c>
      <c r="I1082" s="16">
        <v>39004</v>
      </c>
      <c r="J1082" s="16">
        <f>IF(Table2[[#This Row],[Production(Tones)]]="",Table2[[#This Row],[Area Blanks]]*Table2[[#This Row],[Yield]],Table2[[#This Row],[Production(Tones)]])</f>
        <v>39004</v>
      </c>
      <c r="K1082" s="13">
        <v>1287.4000000000001</v>
      </c>
      <c r="L1082" s="13">
        <f>IF(Table2[[#This Row],[Annual_Rainfall(mm)]]="",_xlfn.XLOOKUP(Table2[[#This Row],[State]],'pivot tables'!$J$3:$J$32,'pivot tables'!$K$3:$K$32),Table2[[#This Row],[Annual_Rainfall(mm)]])</f>
        <v>1287.4000000000001</v>
      </c>
      <c r="M1082" s="13" t="str">
        <f>Table2[[#This Row],[Crop]]&amp;Table2[[#This Row],[State]]</f>
        <v>RiceUttarakhand</v>
      </c>
      <c r="N1082" s="13">
        <v>1870998.24</v>
      </c>
      <c r="O1082" s="13">
        <f>IF(Table2[[#This Row],[Fertilizer(kg)]]="",_xlfn.XLOOKUP(Table2[[#This Row],[crop&amp;state]],'pivot tables'!$O$3:$O$151,'pivot tables'!$P$3:$P$151),Table2[[#This Row],[Fertilizer(kg)]])</f>
        <v>1870998.24</v>
      </c>
      <c r="P1082" s="13">
        <v>4090.02</v>
      </c>
      <c r="Q1082" s="13">
        <f>IF(Table2[[#This Row],[Pesticide(kg)]]="",_xlfn.XLOOKUP(Table2[[#This Row],[crop&amp;state]],'pivot tables'!$O$3:$O$151,'pivot tables'!$Q$3:$Q$151),Table2[[#This Row],[Pesticide(kg)]])</f>
        <v>4090.02</v>
      </c>
      <c r="R1082" s="13">
        <v>3.15</v>
      </c>
      <c r="S1082" s="13">
        <f>IF(Table2[[#This Row],[Yield]]="",IFERROR(Table2[[#This Row],[Production(Tones)]]/Table2[[#This Row],[Area(hectare)]],""),Table2[[#This Row],[Yield]])</f>
        <v>3.15</v>
      </c>
      <c r="T1082" s="13">
        <v>18.928999999999998</v>
      </c>
      <c r="U1082" s="13">
        <f>IF(Table2[[#This Row],[Avg_Temperature(°C)]]="",IFERROR((Table2[[#This Row],[Max_Temperature(°C)]]+Table2[[#This Row],[Min_Temperature(°C)]])/2,""),Table2[[#This Row],[Avg_Temperature(°C)]])</f>
        <v>18.928999999999998</v>
      </c>
      <c r="V1082" s="13">
        <v>28.824999999999999</v>
      </c>
      <c r="W1082" s="13">
        <f>IF(Table2[[#This Row],[Max_Temperature(°C)]]="",_xlfn.XLOOKUP(Table2[[#This Row],[State]],'pivot tables'!$T$2:$T$33,'pivot tables'!$V$2:$V$33),Table2[[#This Row],[Max_Temperature(°C)]])</f>
        <v>28.824999999999999</v>
      </c>
      <c r="X1082" s="13">
        <v>10.435</v>
      </c>
      <c r="Y1082" s="31">
        <f>IF(Table2[[#This Row],[Min_Temperature(°C)]]="",_xlfn.XLOOKUP(Table2[[#This Row],[State]],'pivot tables'!$T$2:$T$33,'pivot tables'!$W$2:$W$33),Table2[[#This Row],[Min_Temperature(°C)]])</f>
        <v>10.435</v>
      </c>
    </row>
    <row r="1083" spans="1:25" x14ac:dyDescent="0.3">
      <c r="A1083" s="5" t="s">
        <v>18</v>
      </c>
      <c r="B1083" s="4">
        <v>2014</v>
      </c>
      <c r="C1083" s="5" t="s">
        <v>705</v>
      </c>
      <c r="D1083" s="5" t="str">
        <f>PROPER(TRIM(Table2[[#This Row],[Season]]))</f>
        <v>Whole Year</v>
      </c>
      <c r="E1083" s="5" t="str">
        <f>IF(Table2[[#This Row],[Season]]="",_xlfn.XLOOKUP(Table2[[#This Row],[State]],'pivot tables'!$F$3:$F$33,'pivot tables'!$G$3:$G$33),Table2[[#This Row],[Season]])</f>
        <v>Whole Year</v>
      </c>
      <c r="F1083" s="5" t="s">
        <v>295</v>
      </c>
      <c r="G1083" s="16">
        <v>100737</v>
      </c>
      <c r="H1083" s="16">
        <f>IF(Table2[[#This Row],[Area(hectare)]]="",IFERROR(Table2[[#This Row],[Production(Tones)]]/Table2[[#This Row],[Yield blanks]],""),Table2[[#This Row],[Area(hectare)]])</f>
        <v>100737</v>
      </c>
      <c r="I1083" s="16">
        <v>6108965</v>
      </c>
      <c r="J1083" s="16">
        <f>IF(Table2[[#This Row],[Production(Tones)]]="",Table2[[#This Row],[Area Blanks]]*Table2[[#This Row],[Yield]],Table2[[#This Row],[Production(Tones)]])</f>
        <v>6108965</v>
      </c>
      <c r="K1083" s="13">
        <v>1287.4000000000001</v>
      </c>
      <c r="L1083" s="13">
        <f>IF(Table2[[#This Row],[Annual_Rainfall(mm)]]="",_xlfn.XLOOKUP(Table2[[#This Row],[State]],'pivot tables'!$J$3:$J$32,'pivot tables'!$K$3:$K$32),Table2[[#This Row],[Annual_Rainfall(mm)]])</f>
        <v>1287.4000000000001</v>
      </c>
      <c r="M1083" s="13" t="str">
        <f>Table2[[#This Row],[Crop]]&amp;Table2[[#This Row],[State]]</f>
        <v>SugarcaneUttarakhand</v>
      </c>
      <c r="N1083" s="13">
        <v>15207257.52</v>
      </c>
      <c r="O1083" s="13">
        <f>IF(Table2[[#This Row],[Fertilizer(kg)]]="",_xlfn.XLOOKUP(Table2[[#This Row],[crop&amp;state]],'pivot tables'!$O$3:$O$151,'pivot tables'!$P$3:$P$151),Table2[[#This Row],[Fertilizer(kg)]])</f>
        <v>15207257.52</v>
      </c>
      <c r="P1083" s="13">
        <v>33243.21</v>
      </c>
      <c r="Q1083" s="13">
        <f>IF(Table2[[#This Row],[Pesticide(kg)]]="",_xlfn.XLOOKUP(Table2[[#This Row],[crop&amp;state]],'pivot tables'!$O$3:$O$151,'pivot tables'!$Q$3:$Q$151),Table2[[#This Row],[Pesticide(kg)]])</f>
        <v>33243.21</v>
      </c>
      <c r="R1083" s="13"/>
      <c r="S1083" s="13">
        <f>IF(Table2[[#This Row],[Yield]]="",IFERROR(Table2[[#This Row],[Production(Tones)]]/Table2[[#This Row],[Area(hectare)]],""),Table2[[#This Row],[Yield]])</f>
        <v>60.642713203688814</v>
      </c>
      <c r="T1083" s="13">
        <v>18.928999999999998</v>
      </c>
      <c r="U1083" s="13">
        <f>IF(Table2[[#This Row],[Avg_Temperature(°C)]]="",IFERROR((Table2[[#This Row],[Max_Temperature(°C)]]+Table2[[#This Row],[Min_Temperature(°C)]])/2,""),Table2[[#This Row],[Avg_Temperature(°C)]])</f>
        <v>18.928999999999998</v>
      </c>
      <c r="V1083" s="13"/>
      <c r="W1083" s="13">
        <f>IF(Table2[[#This Row],[Max_Temperature(°C)]]="",_xlfn.XLOOKUP(Table2[[#This Row],[State]],'pivot tables'!$T$2:$T$33,'pivot tables'!$V$2:$V$33),Table2[[#This Row],[Max_Temperature(°C)]])</f>
        <v>28.961999999999996</v>
      </c>
      <c r="X1083" s="13">
        <v>10.435</v>
      </c>
      <c r="Y1083" s="31">
        <f>IF(Table2[[#This Row],[Min_Temperature(°C)]]="",_xlfn.XLOOKUP(Table2[[#This Row],[State]],'pivot tables'!$T$2:$T$33,'pivot tables'!$W$2:$W$33),Table2[[#This Row],[Min_Temperature(°C)]])</f>
        <v>10.435</v>
      </c>
    </row>
    <row r="1084" spans="1:25" x14ac:dyDescent="0.3">
      <c r="A1084" s="5" t="s">
        <v>31</v>
      </c>
      <c r="B1084" s="4">
        <v>2014</v>
      </c>
      <c r="C1084" s="5" t="s">
        <v>705</v>
      </c>
      <c r="D1084" s="5" t="str">
        <f>PROPER(TRIM(Table2[[#This Row],[Season]]))</f>
        <v>Whole Year</v>
      </c>
      <c r="E1084" s="5" t="str">
        <f>IF(Table2[[#This Row],[Season]]="",_xlfn.XLOOKUP(Table2[[#This Row],[State]],'pivot tables'!$F$3:$F$33,'pivot tables'!$G$3:$G$33),Table2[[#This Row],[Season]])</f>
        <v>Whole Year</v>
      </c>
      <c r="F1084" s="5" t="s">
        <v>295</v>
      </c>
      <c r="G1084" s="16">
        <v>40</v>
      </c>
      <c r="H1084" s="16">
        <f>IF(Table2[[#This Row],[Area(hectare)]]="",IFERROR(Table2[[#This Row],[Production(Tones)]]/Table2[[#This Row],[Yield blanks]],""),Table2[[#This Row],[Area(hectare)]])</f>
        <v>40</v>
      </c>
      <c r="I1084" s="16">
        <v>43</v>
      </c>
      <c r="J1084" s="16">
        <f>IF(Table2[[#This Row],[Production(Tones)]]="",Table2[[#This Row],[Area Blanks]]*Table2[[#This Row],[Yield]],Table2[[#This Row],[Production(Tones)]])</f>
        <v>43</v>
      </c>
      <c r="K1084" s="13">
        <v>1287.4000000000001</v>
      </c>
      <c r="L1084" s="13">
        <f>IF(Table2[[#This Row],[Annual_Rainfall(mm)]]="",_xlfn.XLOOKUP(Table2[[#This Row],[State]],'pivot tables'!$J$3:$J$32,'pivot tables'!$K$3:$K$32),Table2[[#This Row],[Annual_Rainfall(mm)]])</f>
        <v>1287.4000000000001</v>
      </c>
      <c r="M1084" s="13" t="str">
        <f>Table2[[#This Row],[Crop]]&amp;Table2[[#This Row],[State]]</f>
        <v>SunflowerUttarakhand</v>
      </c>
      <c r="N1084" s="13">
        <v>6038.4</v>
      </c>
      <c r="O1084" s="13">
        <f>IF(Table2[[#This Row],[Fertilizer(kg)]]="",_xlfn.XLOOKUP(Table2[[#This Row],[crop&amp;state]],'pivot tables'!$O$3:$O$151,'pivot tables'!$P$3:$P$151),Table2[[#This Row],[Fertilizer(kg)]])</f>
        <v>6038.4</v>
      </c>
      <c r="P1084" s="13">
        <v>13.2</v>
      </c>
      <c r="Q1084" s="13">
        <f>IF(Table2[[#This Row],[Pesticide(kg)]]="",_xlfn.XLOOKUP(Table2[[#This Row],[crop&amp;state]],'pivot tables'!$O$3:$O$151,'pivot tables'!$Q$3:$Q$151),Table2[[#This Row],[Pesticide(kg)]])</f>
        <v>13.2</v>
      </c>
      <c r="R1084" s="13">
        <v>1.038</v>
      </c>
      <c r="S1084" s="13">
        <f>IF(Table2[[#This Row],[Yield]]="",IFERROR(Table2[[#This Row],[Production(Tones)]]/Table2[[#This Row],[Area(hectare)]],""),Table2[[#This Row],[Yield]])</f>
        <v>1.038</v>
      </c>
      <c r="T1084" s="13">
        <v>18.928999999999998</v>
      </c>
      <c r="U1084" s="13">
        <f>IF(Table2[[#This Row],[Avg_Temperature(°C)]]="",IFERROR((Table2[[#This Row],[Max_Temperature(°C)]]+Table2[[#This Row],[Min_Temperature(°C)]])/2,""),Table2[[#This Row],[Avg_Temperature(°C)]])</f>
        <v>18.928999999999998</v>
      </c>
      <c r="V1084" s="13">
        <v>28.824999999999999</v>
      </c>
      <c r="W1084" s="13">
        <f>IF(Table2[[#This Row],[Max_Temperature(°C)]]="",_xlfn.XLOOKUP(Table2[[#This Row],[State]],'pivot tables'!$T$2:$T$33,'pivot tables'!$V$2:$V$33),Table2[[#This Row],[Max_Temperature(°C)]])</f>
        <v>28.824999999999999</v>
      </c>
      <c r="X1084" s="13">
        <v>10.435</v>
      </c>
      <c r="Y1084" s="31">
        <f>IF(Table2[[#This Row],[Min_Temperature(°C)]]="",_xlfn.XLOOKUP(Table2[[#This Row],[State]],'pivot tables'!$T$2:$T$33,'pivot tables'!$W$2:$W$33),Table2[[#This Row],[Min_Temperature(°C)]])</f>
        <v>10.435</v>
      </c>
    </row>
    <row r="1085" spans="1:25" x14ac:dyDescent="0.3">
      <c r="A1085" s="5" t="s">
        <v>32</v>
      </c>
      <c r="B1085" s="4">
        <v>2014</v>
      </c>
      <c r="C1085" s="5" t="s">
        <v>49</v>
      </c>
      <c r="D1085" s="5" t="str">
        <f>PROPER(TRIM(Table2[[#This Row],[Season]]))</f>
        <v>Kharif</v>
      </c>
      <c r="E1085" s="5" t="str">
        <f>IF(Table2[[#This Row],[Season]]="",_xlfn.XLOOKUP(Table2[[#This Row],[State]],'pivot tables'!$F$3:$F$33,'pivot tables'!$G$3:$G$33),Table2[[#This Row],[Season]])</f>
        <v>Kharif</v>
      </c>
      <c r="F1085" s="5" t="s">
        <v>295</v>
      </c>
      <c r="G1085" s="16">
        <v>12610</v>
      </c>
      <c r="H1085" s="16">
        <f>IF(Table2[[#This Row],[Area(hectare)]]="",IFERROR(Table2[[#This Row],[Production(Tones)]]/Table2[[#This Row],[Yield blanks]],""),Table2[[#This Row],[Area(hectare)]])</f>
        <v>12610</v>
      </c>
      <c r="I1085" s="16">
        <v>9538</v>
      </c>
      <c r="J1085" s="16">
        <f>IF(Table2[[#This Row],[Production(Tones)]]="",Table2[[#This Row],[Area Blanks]]*Table2[[#This Row],[Yield]],Table2[[#This Row],[Production(Tones)]])</f>
        <v>9538</v>
      </c>
      <c r="K1085" s="13">
        <v>1287.4000000000001</v>
      </c>
      <c r="L1085" s="13">
        <f>IF(Table2[[#This Row],[Annual_Rainfall(mm)]]="",_xlfn.XLOOKUP(Table2[[#This Row],[State]],'pivot tables'!$J$3:$J$32,'pivot tables'!$K$3:$K$32),Table2[[#This Row],[Annual_Rainfall(mm)]])</f>
        <v>1287.4000000000001</v>
      </c>
      <c r="M1085" s="13" t="str">
        <f>Table2[[#This Row],[Crop]]&amp;Table2[[#This Row],[State]]</f>
        <v>UradUttarakhand</v>
      </c>
      <c r="N1085" s="13">
        <v>1903605.6</v>
      </c>
      <c r="O1085" s="13">
        <f>IF(Table2[[#This Row],[Fertilizer(kg)]]="",_xlfn.XLOOKUP(Table2[[#This Row],[crop&amp;state]],'pivot tables'!$O$3:$O$151,'pivot tables'!$P$3:$P$151),Table2[[#This Row],[Fertilizer(kg)]])</f>
        <v>1903605.6</v>
      </c>
      <c r="P1085" s="13">
        <v>4161.3</v>
      </c>
      <c r="Q1085" s="13">
        <f>IF(Table2[[#This Row],[Pesticide(kg)]]="",_xlfn.XLOOKUP(Table2[[#This Row],[crop&amp;state]],'pivot tables'!$O$3:$O$151,'pivot tables'!$Q$3:$Q$151),Table2[[#This Row],[Pesticide(kg)]])</f>
        <v>4161.3</v>
      </c>
      <c r="R1085" s="13">
        <v>0.75</v>
      </c>
      <c r="S1085" s="13">
        <f>IF(Table2[[#This Row],[Yield]]="",IFERROR(Table2[[#This Row],[Production(Tones)]]/Table2[[#This Row],[Area(hectare)]],""),Table2[[#This Row],[Yield]])</f>
        <v>0.75</v>
      </c>
      <c r="T1085" s="13">
        <v>18.928999999999998</v>
      </c>
      <c r="U1085" s="13">
        <f>IF(Table2[[#This Row],[Avg_Temperature(°C)]]="",IFERROR((Table2[[#This Row],[Max_Temperature(°C)]]+Table2[[#This Row],[Min_Temperature(°C)]])/2,""),Table2[[#This Row],[Avg_Temperature(°C)]])</f>
        <v>18.928999999999998</v>
      </c>
      <c r="V1085" s="13">
        <v>28.824999999999999</v>
      </c>
      <c r="W1085" s="13">
        <f>IF(Table2[[#This Row],[Max_Temperature(°C)]]="",_xlfn.XLOOKUP(Table2[[#This Row],[State]],'pivot tables'!$T$2:$T$33,'pivot tables'!$V$2:$V$33),Table2[[#This Row],[Max_Temperature(°C)]])</f>
        <v>28.824999999999999</v>
      </c>
      <c r="X1085" s="13">
        <v>10.435</v>
      </c>
      <c r="Y1085" s="31">
        <f>IF(Table2[[#This Row],[Min_Temperature(°C)]]="",_xlfn.XLOOKUP(Table2[[#This Row],[State]],'pivot tables'!$T$2:$T$33,'pivot tables'!$W$2:$W$33),Table2[[#This Row],[Min_Temperature(°C)]])</f>
        <v>10.435</v>
      </c>
    </row>
    <row r="1086" spans="1:25" x14ac:dyDescent="0.3">
      <c r="A1086" s="5" t="s">
        <v>32</v>
      </c>
      <c r="B1086" s="4">
        <v>2014</v>
      </c>
      <c r="C1086" s="5" t="s">
        <v>120</v>
      </c>
      <c r="D1086" s="5" t="str">
        <f>PROPER(TRIM(Table2[[#This Row],[Season]]))</f>
        <v>Summer</v>
      </c>
      <c r="E1086" s="5" t="str">
        <f>IF(Table2[[#This Row],[Season]]="",_xlfn.XLOOKUP(Table2[[#This Row],[State]],'pivot tables'!$F$3:$F$33,'pivot tables'!$G$3:$G$33),Table2[[#This Row],[Season]])</f>
        <v>Summer</v>
      </c>
      <c r="F1086" s="5" t="s">
        <v>295</v>
      </c>
      <c r="G1086" s="16">
        <v>57</v>
      </c>
      <c r="H1086" s="16">
        <f>IF(Table2[[#This Row],[Area(hectare)]]="",IFERROR(Table2[[#This Row],[Production(Tones)]]/Table2[[#This Row],[Yield blanks]],""),Table2[[#This Row],[Area(hectare)]])</f>
        <v>57</v>
      </c>
      <c r="I1086" s="16">
        <v>32</v>
      </c>
      <c r="J1086" s="16">
        <f>IF(Table2[[#This Row],[Production(Tones)]]="",Table2[[#This Row],[Area Blanks]]*Table2[[#This Row],[Yield]],Table2[[#This Row],[Production(Tones)]])</f>
        <v>32</v>
      </c>
      <c r="K1086" s="13">
        <v>1287.4000000000001</v>
      </c>
      <c r="L1086" s="13">
        <f>IF(Table2[[#This Row],[Annual_Rainfall(mm)]]="",_xlfn.XLOOKUP(Table2[[#This Row],[State]],'pivot tables'!$J$3:$J$32,'pivot tables'!$K$3:$K$32),Table2[[#This Row],[Annual_Rainfall(mm)]])</f>
        <v>1287.4000000000001</v>
      </c>
      <c r="M1086" s="13" t="str">
        <f>Table2[[#This Row],[Crop]]&amp;Table2[[#This Row],[State]]</f>
        <v>UradUttarakhand</v>
      </c>
      <c r="N1086" s="13">
        <v>8604.7199999999993</v>
      </c>
      <c r="O1086" s="13">
        <f>IF(Table2[[#This Row],[Fertilizer(kg)]]="",_xlfn.XLOOKUP(Table2[[#This Row],[crop&amp;state]],'pivot tables'!$O$3:$O$151,'pivot tables'!$P$3:$P$151),Table2[[#This Row],[Fertilizer(kg)]])</f>
        <v>8604.7199999999993</v>
      </c>
      <c r="P1086" s="13">
        <v>18.809999999999999</v>
      </c>
      <c r="Q1086" s="13">
        <f>IF(Table2[[#This Row],[Pesticide(kg)]]="",_xlfn.XLOOKUP(Table2[[#This Row],[crop&amp;state]],'pivot tables'!$O$3:$O$151,'pivot tables'!$Q$3:$Q$151),Table2[[#This Row],[Pesticide(kg)]])</f>
        <v>18.809999999999999</v>
      </c>
      <c r="R1086" s="13">
        <v>0.57999999999999996</v>
      </c>
      <c r="S1086" s="13">
        <f>IF(Table2[[#This Row],[Yield]]="",IFERROR(Table2[[#This Row],[Production(Tones)]]/Table2[[#This Row],[Area(hectare)]],""),Table2[[#This Row],[Yield]])</f>
        <v>0.57999999999999996</v>
      </c>
      <c r="T1086" s="13">
        <v>18.928999999999998</v>
      </c>
      <c r="U1086" s="13">
        <f>IF(Table2[[#This Row],[Avg_Temperature(°C)]]="",IFERROR((Table2[[#This Row],[Max_Temperature(°C)]]+Table2[[#This Row],[Min_Temperature(°C)]])/2,""),Table2[[#This Row],[Avg_Temperature(°C)]])</f>
        <v>18.928999999999998</v>
      </c>
      <c r="V1086" s="13">
        <v>28.824999999999999</v>
      </c>
      <c r="W1086" s="13">
        <f>IF(Table2[[#This Row],[Max_Temperature(°C)]]="",_xlfn.XLOOKUP(Table2[[#This Row],[State]],'pivot tables'!$T$2:$T$33,'pivot tables'!$V$2:$V$33),Table2[[#This Row],[Max_Temperature(°C)]])</f>
        <v>28.824999999999999</v>
      </c>
      <c r="X1086" s="13">
        <v>10.435</v>
      </c>
      <c r="Y1086" s="31">
        <f>IF(Table2[[#This Row],[Min_Temperature(°C)]]="",_xlfn.XLOOKUP(Table2[[#This Row],[State]],'pivot tables'!$T$2:$T$33,'pivot tables'!$W$2:$W$33),Table2[[#This Row],[Min_Temperature(°C)]])</f>
        <v>10.435</v>
      </c>
    </row>
    <row r="1087" spans="1:25" x14ac:dyDescent="0.3">
      <c r="A1087" s="5" t="s">
        <v>20</v>
      </c>
      <c r="B1087" s="4">
        <v>2014</v>
      </c>
      <c r="C1087" s="5" t="s">
        <v>27</v>
      </c>
      <c r="D1087" s="5" t="str">
        <f>PROPER(TRIM(Table2[[#This Row],[Season]]))</f>
        <v>Rabi</v>
      </c>
      <c r="E1087" s="5" t="str">
        <f>IF(Table2[[#This Row],[Season]]="",_xlfn.XLOOKUP(Table2[[#This Row],[State]],'pivot tables'!$F$3:$F$33,'pivot tables'!$G$3:$G$33),Table2[[#This Row],[Season]])</f>
        <v>Rabi</v>
      </c>
      <c r="F1087" s="5" t="s">
        <v>295</v>
      </c>
      <c r="G1087" s="16">
        <v>343879</v>
      </c>
      <c r="H1087" s="16">
        <f>IF(Table2[[#This Row],[Area(hectare)]]="",IFERROR(Table2[[#This Row],[Production(Tones)]]/Table2[[#This Row],[Yield blanks]],""),Table2[[#This Row],[Area(hectare)]])</f>
        <v>343879</v>
      </c>
      <c r="I1087" s="16">
        <v>662026</v>
      </c>
      <c r="J1087" s="16">
        <f>IF(Table2[[#This Row],[Production(Tones)]]="",Table2[[#This Row],[Area Blanks]]*Table2[[#This Row],[Yield]],Table2[[#This Row],[Production(Tones)]])</f>
        <v>662026</v>
      </c>
      <c r="K1087" s="13">
        <v>1287.4000000000001</v>
      </c>
      <c r="L1087" s="13">
        <f>IF(Table2[[#This Row],[Annual_Rainfall(mm)]]="",_xlfn.XLOOKUP(Table2[[#This Row],[State]],'pivot tables'!$J$3:$J$32,'pivot tables'!$K$3:$K$32),Table2[[#This Row],[Annual_Rainfall(mm)]])</f>
        <v>1287.4000000000001</v>
      </c>
      <c r="M1087" s="13" t="str">
        <f>Table2[[#This Row],[Crop]]&amp;Table2[[#This Row],[State]]</f>
        <v>WheatUttarakhand</v>
      </c>
      <c r="N1087" s="13">
        <v>51911973.840000004</v>
      </c>
      <c r="O1087" s="13">
        <f>IF(Table2[[#This Row],[Fertilizer(kg)]]="",_xlfn.XLOOKUP(Table2[[#This Row],[crop&amp;state]],'pivot tables'!$O$3:$O$151,'pivot tables'!$P$3:$P$151),Table2[[#This Row],[Fertilizer(kg)]])</f>
        <v>51911973.840000004</v>
      </c>
      <c r="P1087" s="13">
        <v>113480.07</v>
      </c>
      <c r="Q1087" s="13">
        <f>IF(Table2[[#This Row],[Pesticide(kg)]]="",_xlfn.XLOOKUP(Table2[[#This Row],[crop&amp;state]],'pivot tables'!$O$3:$O$151,'pivot tables'!$Q$3:$Q$151),Table2[[#This Row],[Pesticide(kg)]])</f>
        <v>113480.07</v>
      </c>
      <c r="R1087" s="13">
        <v>1.5429999999999999</v>
      </c>
      <c r="S1087" s="13">
        <f>IF(Table2[[#This Row],[Yield]]="",IFERROR(Table2[[#This Row],[Production(Tones)]]/Table2[[#This Row],[Area(hectare)]],""),Table2[[#This Row],[Yield]])</f>
        <v>1.5429999999999999</v>
      </c>
      <c r="T1087" s="13">
        <v>18.928999999999998</v>
      </c>
      <c r="U1087" s="13">
        <f>IF(Table2[[#This Row],[Avg_Temperature(°C)]]="",IFERROR((Table2[[#This Row],[Max_Temperature(°C)]]+Table2[[#This Row],[Min_Temperature(°C)]])/2,""),Table2[[#This Row],[Avg_Temperature(°C)]])</f>
        <v>18.928999999999998</v>
      </c>
      <c r="V1087" s="13">
        <v>28.824999999999999</v>
      </c>
      <c r="W1087" s="13">
        <f>IF(Table2[[#This Row],[Max_Temperature(°C)]]="",_xlfn.XLOOKUP(Table2[[#This Row],[State]],'pivot tables'!$T$2:$T$33,'pivot tables'!$V$2:$V$33),Table2[[#This Row],[Max_Temperature(°C)]])</f>
        <v>28.824999999999999</v>
      </c>
      <c r="X1087" s="13">
        <v>10.435</v>
      </c>
      <c r="Y1087" s="31">
        <f>IF(Table2[[#This Row],[Min_Temperature(°C)]]="",_xlfn.XLOOKUP(Table2[[#This Row],[State]],'pivot tables'!$T$2:$T$33,'pivot tables'!$W$2:$W$33),Table2[[#This Row],[Min_Temperature(°C)]])</f>
        <v>10.435</v>
      </c>
    </row>
    <row r="1088" spans="1:25" x14ac:dyDescent="0.3">
      <c r="A1088" s="5" t="s">
        <v>22</v>
      </c>
      <c r="B1088" s="4">
        <v>2014</v>
      </c>
      <c r="C1088" s="5" t="s">
        <v>176</v>
      </c>
      <c r="D1088" s="5" t="str">
        <f>PROPER(TRIM(Table2[[#This Row],[Season]]))</f>
        <v>Autumn</v>
      </c>
      <c r="E1088" s="5" t="str">
        <f>IF(Table2[[#This Row],[Season]]="",_xlfn.XLOOKUP(Table2[[#This Row],[State]],'pivot tables'!$F$3:$F$33,'pivot tables'!$G$3:$G$33),Table2[[#This Row],[Season]])</f>
        <v>Autumn</v>
      </c>
      <c r="F1088" s="5" t="s">
        <v>322</v>
      </c>
      <c r="G1088" s="16">
        <v>21395</v>
      </c>
      <c r="H1088" s="16">
        <f>IF(Table2[[#This Row],[Area(hectare)]]="",IFERROR(Table2[[#This Row],[Production(Tones)]]/Table2[[#This Row],[Yield blanks]],""),Table2[[#This Row],[Area(hectare)]])</f>
        <v>21395</v>
      </c>
      <c r="I1088" s="16">
        <v>20856</v>
      </c>
      <c r="J1088" s="16">
        <f>IF(Table2[[#This Row],[Production(Tones)]]="",Table2[[#This Row],[Area Blanks]]*Table2[[#This Row],[Yield]],Table2[[#This Row],[Production(Tones)]])</f>
        <v>20856</v>
      </c>
      <c r="K1088" s="13">
        <v>1156.5999999999999</v>
      </c>
      <c r="L1088" s="13">
        <f>IF(Table2[[#This Row],[Annual_Rainfall(mm)]]="",_xlfn.XLOOKUP(Table2[[#This Row],[State]],'pivot tables'!$J$3:$J$32,'pivot tables'!$K$3:$K$32),Table2[[#This Row],[Annual_Rainfall(mm)]])</f>
        <v>1156.5999999999999</v>
      </c>
      <c r="M1088" s="13" t="str">
        <f>Table2[[#This Row],[Crop]]&amp;Table2[[#This Row],[State]]</f>
        <v>RagiJharkhand</v>
      </c>
      <c r="N1088" s="13"/>
      <c r="O1088" s="13">
        <f>IF(Table2[[#This Row],[Fertilizer(kg)]]="",_xlfn.XLOOKUP(Table2[[#This Row],[crop&amp;state]],'pivot tables'!$O$3:$O$151,'pivot tables'!$P$3:$P$151),Table2[[#This Row],[Fertilizer(kg)]])</f>
        <v>3116983.4785714289</v>
      </c>
      <c r="P1088" s="13">
        <v>7060.35</v>
      </c>
      <c r="Q1088" s="13">
        <f>IF(Table2[[#This Row],[Pesticide(kg)]]="",_xlfn.XLOOKUP(Table2[[#This Row],[crop&amp;state]],'pivot tables'!$O$3:$O$151,'pivot tables'!$Q$3:$Q$151),Table2[[#This Row],[Pesticide(kg)]])</f>
        <v>7060.35</v>
      </c>
      <c r="R1088" s="13">
        <v>0.92900000000000005</v>
      </c>
      <c r="S1088" s="13">
        <f>IF(Table2[[#This Row],[Yield]]="",IFERROR(Table2[[#This Row],[Production(Tones)]]/Table2[[#This Row],[Area(hectare)]],""),Table2[[#This Row],[Yield]])</f>
        <v>0.92900000000000005</v>
      </c>
      <c r="T1088" s="13">
        <v>23.033000000000001</v>
      </c>
      <c r="U1088" s="13">
        <f>IF(Table2[[#This Row],[Avg_Temperature(°C)]]="",IFERROR((Table2[[#This Row],[Max_Temperature(°C)]]+Table2[[#This Row],[Min_Temperature(°C)]])/2,""),Table2[[#This Row],[Avg_Temperature(°C)]])</f>
        <v>23.033000000000001</v>
      </c>
      <c r="V1088" s="13">
        <v>33.116999999999997</v>
      </c>
      <c r="W1088" s="13">
        <f>IF(Table2[[#This Row],[Max_Temperature(°C)]]="",_xlfn.XLOOKUP(Table2[[#This Row],[State]],'pivot tables'!$T$2:$T$33,'pivot tables'!$V$2:$V$33),Table2[[#This Row],[Max_Temperature(°C)]])</f>
        <v>33.116999999999997</v>
      </c>
      <c r="X1088" s="13">
        <v>13.225</v>
      </c>
      <c r="Y1088" s="31">
        <f>IF(Table2[[#This Row],[Min_Temperature(°C)]]="",_xlfn.XLOOKUP(Table2[[#This Row],[State]],'pivot tables'!$T$2:$T$33,'pivot tables'!$W$2:$W$33),Table2[[#This Row],[Min_Temperature(°C)]])</f>
        <v>13.225</v>
      </c>
    </row>
    <row r="1089" spans="1:25" x14ac:dyDescent="0.3">
      <c r="A1089" s="5" t="s">
        <v>13</v>
      </c>
      <c r="B1089" s="4">
        <v>2014</v>
      </c>
      <c r="C1089" s="5" t="s">
        <v>176</v>
      </c>
      <c r="D1089" s="5" t="str">
        <f>PROPER(TRIM(Table2[[#This Row],[Season]]))</f>
        <v>Autumn</v>
      </c>
      <c r="E1089" s="5" t="str">
        <f>IF(Table2[[#This Row],[Season]]="",_xlfn.XLOOKUP(Table2[[#This Row],[State]],'pivot tables'!$F$3:$F$33,'pivot tables'!$G$3:$G$33),Table2[[#This Row],[Season]])</f>
        <v>Autumn</v>
      </c>
      <c r="F1089" s="5" t="s">
        <v>322</v>
      </c>
      <c r="G1089" s="16">
        <v>139909</v>
      </c>
      <c r="H1089" s="16">
        <f>IF(Table2[[#This Row],[Area(hectare)]]="",IFERROR(Table2[[#This Row],[Production(Tones)]]/Table2[[#This Row],[Yield blanks]],""),Table2[[#This Row],[Area(hectare)]])</f>
        <v>139909</v>
      </c>
      <c r="I1089" s="16">
        <v>143816</v>
      </c>
      <c r="J1089" s="16">
        <f>IF(Table2[[#This Row],[Production(Tones)]]="",Table2[[#This Row],[Area Blanks]]*Table2[[#This Row],[Yield]],Table2[[#This Row],[Production(Tones)]])</f>
        <v>143816</v>
      </c>
      <c r="K1089" s="13">
        <v>1156.5999999999999</v>
      </c>
      <c r="L1089" s="13">
        <f>IF(Table2[[#This Row],[Annual_Rainfall(mm)]]="",_xlfn.XLOOKUP(Table2[[#This Row],[State]],'pivot tables'!$J$3:$J$32,'pivot tables'!$K$3:$K$32),Table2[[#This Row],[Annual_Rainfall(mm)]])</f>
        <v>1156.5999999999999</v>
      </c>
      <c r="M1089" s="13" t="str">
        <f>Table2[[#This Row],[Crop]]&amp;Table2[[#This Row],[State]]</f>
        <v>RiceJharkhand</v>
      </c>
      <c r="N1089" s="13">
        <v>21120662.640000001</v>
      </c>
      <c r="O1089" s="13">
        <f>IF(Table2[[#This Row],[Fertilizer(kg)]]="",_xlfn.XLOOKUP(Table2[[#This Row],[crop&amp;state]],'pivot tables'!$O$3:$O$151,'pivot tables'!$P$3:$P$151),Table2[[#This Row],[Fertilizer(kg)]])</f>
        <v>21120662.640000001</v>
      </c>
      <c r="P1089" s="13">
        <v>46169.97</v>
      </c>
      <c r="Q1089" s="13">
        <f>IF(Table2[[#This Row],[Pesticide(kg)]]="",_xlfn.XLOOKUP(Table2[[#This Row],[crop&amp;state]],'pivot tables'!$O$3:$O$151,'pivot tables'!$Q$3:$Q$151),Table2[[#This Row],[Pesticide(kg)]])</f>
        <v>46169.97</v>
      </c>
      <c r="R1089" s="13">
        <v>1.01</v>
      </c>
      <c r="S1089" s="13">
        <f>IF(Table2[[#This Row],[Yield]]="",IFERROR(Table2[[#This Row],[Production(Tones)]]/Table2[[#This Row],[Area(hectare)]],""),Table2[[#This Row],[Yield]])</f>
        <v>1.01</v>
      </c>
      <c r="T1089" s="13">
        <v>23.033000000000001</v>
      </c>
      <c r="U1089" s="13">
        <f>IF(Table2[[#This Row],[Avg_Temperature(°C)]]="",IFERROR((Table2[[#This Row],[Max_Temperature(°C)]]+Table2[[#This Row],[Min_Temperature(°C)]])/2,""),Table2[[#This Row],[Avg_Temperature(°C)]])</f>
        <v>23.033000000000001</v>
      </c>
      <c r="V1089" s="13">
        <v>33.116999999999997</v>
      </c>
      <c r="W1089" s="13">
        <f>IF(Table2[[#This Row],[Max_Temperature(°C)]]="",_xlfn.XLOOKUP(Table2[[#This Row],[State]],'pivot tables'!$T$2:$T$33,'pivot tables'!$V$2:$V$33),Table2[[#This Row],[Max_Temperature(°C)]])</f>
        <v>33.116999999999997</v>
      </c>
      <c r="X1089" s="13">
        <v>13.225</v>
      </c>
      <c r="Y1089" s="31">
        <f>IF(Table2[[#This Row],[Min_Temperature(°C)]]="",_xlfn.XLOOKUP(Table2[[#This Row],[State]],'pivot tables'!$T$2:$T$33,'pivot tables'!$W$2:$W$33),Table2[[#This Row],[Min_Temperature(°C)]])</f>
        <v>13.225</v>
      </c>
    </row>
    <row r="1090" spans="1:25" x14ac:dyDescent="0.3">
      <c r="A1090" s="5" t="s">
        <v>13</v>
      </c>
      <c r="B1090" s="4">
        <v>2014</v>
      </c>
      <c r="C1090" s="5" t="s">
        <v>324</v>
      </c>
      <c r="D1090" s="5" t="str">
        <f>PROPER(TRIM(Table2[[#This Row],[Season]]))</f>
        <v>Winter</v>
      </c>
      <c r="E1090" s="5" t="str">
        <f>IF(Table2[[#This Row],[Season]]="",_xlfn.XLOOKUP(Table2[[#This Row],[State]],'pivot tables'!$F$3:$F$33,'pivot tables'!$G$3:$G$33),Table2[[#This Row],[Season]])</f>
        <v>Winter</v>
      </c>
      <c r="F1090" s="5" t="s">
        <v>322</v>
      </c>
      <c r="G1090" s="16">
        <v>849093</v>
      </c>
      <c r="H1090" s="16">
        <f>IF(Table2[[#This Row],[Area(hectare)]]="",IFERROR(Table2[[#This Row],[Production(Tones)]]/Table2[[#This Row],[Yield blanks]],""),Table2[[#This Row],[Area(hectare)]])</f>
        <v>849093</v>
      </c>
      <c r="I1090" s="16">
        <v>1248966</v>
      </c>
      <c r="J1090" s="16">
        <f>IF(Table2[[#This Row],[Production(Tones)]]="",Table2[[#This Row],[Area Blanks]]*Table2[[#This Row],[Yield]],Table2[[#This Row],[Production(Tones)]])</f>
        <v>1248966</v>
      </c>
      <c r="K1090" s="13">
        <v>1156.5999999999999</v>
      </c>
      <c r="L1090" s="13">
        <f>IF(Table2[[#This Row],[Annual_Rainfall(mm)]]="",_xlfn.XLOOKUP(Table2[[#This Row],[State]],'pivot tables'!$J$3:$J$32,'pivot tables'!$K$3:$K$32),Table2[[#This Row],[Annual_Rainfall(mm)]])</f>
        <v>1156.5999999999999</v>
      </c>
      <c r="M1090" s="13" t="str">
        <f>Table2[[#This Row],[Crop]]&amp;Table2[[#This Row],[State]]</f>
        <v>RiceJharkhand</v>
      </c>
      <c r="N1090" s="13">
        <v>128179079.3</v>
      </c>
      <c r="O1090" s="13">
        <f>IF(Table2[[#This Row],[Fertilizer(kg)]]="",_xlfn.XLOOKUP(Table2[[#This Row],[crop&amp;state]],'pivot tables'!$O$3:$O$151,'pivot tables'!$P$3:$P$151),Table2[[#This Row],[Fertilizer(kg)]])</f>
        <v>128179079.3</v>
      </c>
      <c r="P1090" s="13">
        <v>280200.69</v>
      </c>
      <c r="Q1090" s="13">
        <f>IF(Table2[[#This Row],[Pesticide(kg)]]="",_xlfn.XLOOKUP(Table2[[#This Row],[crop&amp;state]],'pivot tables'!$O$3:$O$151,'pivot tables'!$Q$3:$Q$151),Table2[[#This Row],[Pesticide(kg)]])</f>
        <v>280200.69</v>
      </c>
      <c r="R1090" s="13">
        <v>1.417</v>
      </c>
      <c r="S1090" s="13">
        <f>IF(Table2[[#This Row],[Yield]]="",IFERROR(Table2[[#This Row],[Production(Tones)]]/Table2[[#This Row],[Area(hectare)]],""),Table2[[#This Row],[Yield]])</f>
        <v>1.417</v>
      </c>
      <c r="T1090" s="13">
        <v>23.033000000000001</v>
      </c>
      <c r="U1090" s="13">
        <f>IF(Table2[[#This Row],[Avg_Temperature(°C)]]="",IFERROR((Table2[[#This Row],[Max_Temperature(°C)]]+Table2[[#This Row],[Min_Temperature(°C)]])/2,""),Table2[[#This Row],[Avg_Temperature(°C)]])</f>
        <v>23.033000000000001</v>
      </c>
      <c r="V1090" s="13">
        <v>33.116999999999997</v>
      </c>
      <c r="W1090" s="13">
        <f>IF(Table2[[#This Row],[Max_Temperature(°C)]]="",_xlfn.XLOOKUP(Table2[[#This Row],[State]],'pivot tables'!$T$2:$T$33,'pivot tables'!$V$2:$V$33),Table2[[#This Row],[Max_Temperature(°C)]])</f>
        <v>33.116999999999997</v>
      </c>
      <c r="X1090" s="13">
        <v>13.225</v>
      </c>
      <c r="Y1090" s="31">
        <f>IF(Table2[[#This Row],[Min_Temperature(°C)]]="",_xlfn.XLOOKUP(Table2[[#This Row],[State]],'pivot tables'!$T$2:$T$33,'pivot tables'!$W$2:$W$33),Table2[[#This Row],[Min_Temperature(°C)]])</f>
        <v>13.225</v>
      </c>
    </row>
    <row r="1091" spans="1:25" x14ac:dyDescent="0.3">
      <c r="A1091" s="5" t="s">
        <v>18</v>
      </c>
      <c r="B1091" s="4">
        <v>2014</v>
      </c>
      <c r="C1091" s="5" t="s">
        <v>705</v>
      </c>
      <c r="D1091" s="5" t="str">
        <f>PROPER(TRIM(Table2[[#This Row],[Season]]))</f>
        <v>Whole Year</v>
      </c>
      <c r="E1091" s="5" t="str">
        <f>IF(Table2[[#This Row],[Season]]="",_xlfn.XLOOKUP(Table2[[#This Row],[State]],'pivot tables'!$F$3:$F$33,'pivot tables'!$G$3:$G$33),Table2[[#This Row],[Season]])</f>
        <v>Whole Year</v>
      </c>
      <c r="F1091" s="5" t="s">
        <v>322</v>
      </c>
      <c r="G1091" s="16"/>
      <c r="H1091" s="16">
        <f>IF(Table2[[#This Row],[Area(hectare)]]="",IFERROR(Table2[[#This Row],[Production(Tones)]]/Table2[[#This Row],[Yield blanks]],""),Table2[[#This Row],[Area(hectare)]])</f>
        <v>882.36958110369869</v>
      </c>
      <c r="I1091" s="16">
        <v>37431</v>
      </c>
      <c r="J1091" s="16">
        <f>IF(Table2[[#This Row],[Production(Tones)]]="",Table2[[#This Row],[Area Blanks]]*Table2[[#This Row],[Yield]],Table2[[#This Row],[Production(Tones)]])</f>
        <v>37431</v>
      </c>
      <c r="K1091" s="13">
        <v>1156.5999999999999</v>
      </c>
      <c r="L1091" s="13">
        <f>IF(Table2[[#This Row],[Annual_Rainfall(mm)]]="",_xlfn.XLOOKUP(Table2[[#This Row],[State]],'pivot tables'!$J$3:$J$32,'pivot tables'!$K$3:$K$32),Table2[[#This Row],[Annual_Rainfall(mm)]])</f>
        <v>1156.5999999999999</v>
      </c>
      <c r="M1091" s="13" t="str">
        <f>Table2[[#This Row],[Crop]]&amp;Table2[[#This Row],[State]]</f>
        <v>SugarcaneJharkhand</v>
      </c>
      <c r="N1091" s="13">
        <v>107634.48</v>
      </c>
      <c r="O1091" s="13">
        <f>IF(Table2[[#This Row],[Fertilizer(kg)]]="",_xlfn.XLOOKUP(Table2[[#This Row],[crop&amp;state]],'pivot tables'!$O$3:$O$151,'pivot tables'!$P$3:$P$151),Table2[[#This Row],[Fertilizer(kg)]])</f>
        <v>107634.48</v>
      </c>
      <c r="P1091" s="13">
        <v>235.29</v>
      </c>
      <c r="Q1091" s="13">
        <f>IF(Table2[[#This Row],[Pesticide(kg)]]="",_xlfn.XLOOKUP(Table2[[#This Row],[crop&amp;state]],'pivot tables'!$O$3:$O$151,'pivot tables'!$Q$3:$Q$151),Table2[[#This Row],[Pesticide(kg)]])</f>
        <v>235.29</v>
      </c>
      <c r="R1091" s="13">
        <v>42.420999999999999</v>
      </c>
      <c r="S1091" s="13">
        <f>IF(Table2[[#This Row],[Yield]]="",IFERROR(Table2[[#This Row],[Production(Tones)]]/Table2[[#This Row],[Area(hectare)]],""),Table2[[#This Row],[Yield]])</f>
        <v>42.420999999999999</v>
      </c>
      <c r="T1091" s="13">
        <v>23.033000000000001</v>
      </c>
      <c r="U1091" s="13">
        <f>IF(Table2[[#This Row],[Avg_Temperature(°C)]]="",IFERROR((Table2[[#This Row],[Max_Temperature(°C)]]+Table2[[#This Row],[Min_Temperature(°C)]])/2,""),Table2[[#This Row],[Avg_Temperature(°C)]])</f>
        <v>23.033000000000001</v>
      </c>
      <c r="V1091" s="13">
        <v>33.116999999999997</v>
      </c>
      <c r="W1091" s="13">
        <f>IF(Table2[[#This Row],[Max_Temperature(°C)]]="",_xlfn.XLOOKUP(Table2[[#This Row],[State]],'pivot tables'!$T$2:$T$33,'pivot tables'!$V$2:$V$33),Table2[[#This Row],[Max_Temperature(°C)]])</f>
        <v>33.116999999999997</v>
      </c>
      <c r="X1091" s="13">
        <v>13.225</v>
      </c>
      <c r="Y1091" s="31">
        <f>IF(Table2[[#This Row],[Min_Temperature(°C)]]="",_xlfn.XLOOKUP(Table2[[#This Row],[State]],'pivot tables'!$T$2:$T$33,'pivot tables'!$W$2:$W$33),Table2[[#This Row],[Min_Temperature(°C)]])</f>
        <v>13.225</v>
      </c>
    </row>
    <row r="1092" spans="1:25" x14ac:dyDescent="0.3">
      <c r="A1092" s="5" t="s">
        <v>20</v>
      </c>
      <c r="B1092" s="4">
        <v>2014</v>
      </c>
      <c r="C1092" s="5" t="s">
        <v>27</v>
      </c>
      <c r="D1092" s="5" t="str">
        <f>PROPER(TRIM(Table2[[#This Row],[Season]]))</f>
        <v>Rabi</v>
      </c>
      <c r="E1092" s="5" t="str">
        <f>IF(Table2[[#This Row],[Season]]="",_xlfn.XLOOKUP(Table2[[#This Row],[State]],'pivot tables'!$F$3:$F$33,'pivot tables'!$G$3:$G$33),Table2[[#This Row],[Season]])</f>
        <v>Rabi</v>
      </c>
      <c r="F1092" s="5" t="s">
        <v>322</v>
      </c>
      <c r="G1092" s="16">
        <v>63741</v>
      </c>
      <c r="H1092" s="16">
        <f>IF(Table2[[#This Row],[Area(hectare)]]="",IFERROR(Table2[[#This Row],[Production(Tones)]]/Table2[[#This Row],[Yield blanks]],""),Table2[[#This Row],[Area(hectare)]])</f>
        <v>63741</v>
      </c>
      <c r="I1092" s="16">
        <v>96435</v>
      </c>
      <c r="J1092" s="16">
        <f>IF(Table2[[#This Row],[Production(Tones)]]="",Table2[[#This Row],[Area Blanks]]*Table2[[#This Row],[Yield]],Table2[[#This Row],[Production(Tones)]])</f>
        <v>96435</v>
      </c>
      <c r="K1092" s="13">
        <v>1156.5999999999999</v>
      </c>
      <c r="L1092" s="13">
        <f>IF(Table2[[#This Row],[Annual_Rainfall(mm)]]="",_xlfn.XLOOKUP(Table2[[#This Row],[State]],'pivot tables'!$J$3:$J$32,'pivot tables'!$K$3:$K$32),Table2[[#This Row],[Annual_Rainfall(mm)]])</f>
        <v>1156.5999999999999</v>
      </c>
      <c r="M1092" s="13" t="str">
        <f>Table2[[#This Row],[Crop]]&amp;Table2[[#This Row],[State]]</f>
        <v>WheatJharkhand</v>
      </c>
      <c r="N1092" s="13">
        <v>9622341.3599999994</v>
      </c>
      <c r="O1092" s="13">
        <f>IF(Table2[[#This Row],[Fertilizer(kg)]]="",_xlfn.XLOOKUP(Table2[[#This Row],[crop&amp;state]],'pivot tables'!$O$3:$O$151,'pivot tables'!$P$3:$P$151),Table2[[#This Row],[Fertilizer(kg)]])</f>
        <v>9622341.3599999994</v>
      </c>
      <c r="P1092" s="13">
        <v>21034.53</v>
      </c>
      <c r="Q1092" s="13">
        <f>IF(Table2[[#This Row],[Pesticide(kg)]]="",_xlfn.XLOOKUP(Table2[[#This Row],[crop&amp;state]],'pivot tables'!$O$3:$O$151,'pivot tables'!$Q$3:$Q$151),Table2[[#This Row],[Pesticide(kg)]])</f>
        <v>21034.53</v>
      </c>
      <c r="R1092" s="13">
        <v>1.466</v>
      </c>
      <c r="S1092" s="13">
        <f>IF(Table2[[#This Row],[Yield]]="",IFERROR(Table2[[#This Row],[Production(Tones)]]/Table2[[#This Row],[Area(hectare)]],""),Table2[[#This Row],[Yield]])</f>
        <v>1.466</v>
      </c>
      <c r="T1092" s="13">
        <v>23.033000000000001</v>
      </c>
      <c r="U1092" s="13">
        <f>IF(Table2[[#This Row],[Avg_Temperature(°C)]]="",IFERROR((Table2[[#This Row],[Max_Temperature(°C)]]+Table2[[#This Row],[Min_Temperature(°C)]])/2,""),Table2[[#This Row],[Avg_Temperature(°C)]])</f>
        <v>23.033000000000001</v>
      </c>
      <c r="V1092" s="13">
        <v>33.116999999999997</v>
      </c>
      <c r="W1092" s="13">
        <f>IF(Table2[[#This Row],[Max_Temperature(°C)]]="",_xlfn.XLOOKUP(Table2[[#This Row],[State]],'pivot tables'!$T$2:$T$33,'pivot tables'!$V$2:$V$33),Table2[[#This Row],[Max_Temperature(°C)]])</f>
        <v>33.116999999999997</v>
      </c>
      <c r="X1092" s="13">
        <v>13.225</v>
      </c>
      <c r="Y1092" s="31">
        <f>IF(Table2[[#This Row],[Min_Temperature(°C)]]="",_xlfn.XLOOKUP(Table2[[#This Row],[State]],'pivot tables'!$T$2:$T$33,'pivot tables'!$W$2:$W$33),Table2[[#This Row],[Min_Temperature(°C)]])</f>
        <v>13.225</v>
      </c>
    </row>
    <row r="1093" spans="1:25" x14ac:dyDescent="0.3">
      <c r="A1093" s="5" t="s">
        <v>20</v>
      </c>
      <c r="B1093" s="4">
        <v>2014</v>
      </c>
      <c r="C1093" s="5" t="s">
        <v>324</v>
      </c>
      <c r="D1093" s="5" t="str">
        <f>PROPER(TRIM(Table2[[#This Row],[Season]]))</f>
        <v>Winter</v>
      </c>
      <c r="E1093" s="5" t="str">
        <f>IF(Table2[[#This Row],[Season]]="",_xlfn.XLOOKUP(Table2[[#This Row],[State]],'pivot tables'!$F$3:$F$33,'pivot tables'!$G$3:$G$33),Table2[[#This Row],[Season]])</f>
        <v>Winter</v>
      </c>
      <c r="F1093" s="5" t="s">
        <v>322</v>
      </c>
      <c r="G1093" s="16">
        <v>23515</v>
      </c>
      <c r="H1093" s="16">
        <f>IF(Table2[[#This Row],[Area(hectare)]]="",IFERROR(Table2[[#This Row],[Production(Tones)]]/Table2[[#This Row],[Yield blanks]],""),Table2[[#This Row],[Area(hectare)]])</f>
        <v>23515</v>
      </c>
      <c r="I1093" s="16">
        <v>42516</v>
      </c>
      <c r="J1093" s="16">
        <f>IF(Table2[[#This Row],[Production(Tones)]]="",Table2[[#This Row],[Area Blanks]]*Table2[[#This Row],[Yield]],Table2[[#This Row],[Production(Tones)]])</f>
        <v>42516</v>
      </c>
      <c r="K1093" s="13">
        <v>1156.5999999999999</v>
      </c>
      <c r="L1093" s="13">
        <f>IF(Table2[[#This Row],[Annual_Rainfall(mm)]]="",_xlfn.XLOOKUP(Table2[[#This Row],[State]],'pivot tables'!$J$3:$J$32,'pivot tables'!$K$3:$K$32),Table2[[#This Row],[Annual_Rainfall(mm)]])</f>
        <v>1156.5999999999999</v>
      </c>
      <c r="M1093" s="13" t="str">
        <f>Table2[[#This Row],[Crop]]&amp;Table2[[#This Row],[State]]</f>
        <v>WheatJharkhand</v>
      </c>
      <c r="N1093" s="13">
        <v>3549824.4</v>
      </c>
      <c r="O1093" s="13">
        <f>IF(Table2[[#This Row],[Fertilizer(kg)]]="",_xlfn.XLOOKUP(Table2[[#This Row],[crop&amp;state]],'pivot tables'!$O$3:$O$151,'pivot tables'!$P$3:$P$151),Table2[[#This Row],[Fertilizer(kg)]])</f>
        <v>3549824.4</v>
      </c>
      <c r="P1093" s="13">
        <v>7759.95</v>
      </c>
      <c r="Q1093" s="13">
        <f>IF(Table2[[#This Row],[Pesticide(kg)]]="",_xlfn.XLOOKUP(Table2[[#This Row],[crop&amp;state]],'pivot tables'!$O$3:$O$151,'pivot tables'!$Q$3:$Q$151),Table2[[#This Row],[Pesticide(kg)]])</f>
        <v>7759.95</v>
      </c>
      <c r="R1093" s="13"/>
      <c r="S1093" s="13">
        <f>IF(Table2[[#This Row],[Yield]]="",IFERROR(Table2[[#This Row],[Production(Tones)]]/Table2[[#This Row],[Area(hectare)]],""),Table2[[#This Row],[Yield]])</f>
        <v>1.8080374229215395</v>
      </c>
      <c r="T1093" s="13">
        <v>23.033000000000001</v>
      </c>
      <c r="U1093" s="13">
        <f>IF(Table2[[#This Row],[Avg_Temperature(°C)]]="",IFERROR((Table2[[#This Row],[Max_Temperature(°C)]]+Table2[[#This Row],[Min_Temperature(°C)]])/2,""),Table2[[#This Row],[Avg_Temperature(°C)]])</f>
        <v>23.033000000000001</v>
      </c>
      <c r="V1093" s="13">
        <v>33.116999999999997</v>
      </c>
      <c r="W1093" s="13">
        <f>IF(Table2[[#This Row],[Max_Temperature(°C)]]="",_xlfn.XLOOKUP(Table2[[#This Row],[State]],'pivot tables'!$T$2:$T$33,'pivot tables'!$V$2:$V$33),Table2[[#This Row],[Max_Temperature(°C)]])</f>
        <v>33.116999999999997</v>
      </c>
      <c r="X1093" s="13"/>
      <c r="Y1093" s="31">
        <f>IF(Table2[[#This Row],[Min_Temperature(°C)]]="",_xlfn.XLOOKUP(Table2[[#This Row],[State]],'pivot tables'!$T$2:$T$33,'pivot tables'!$W$2:$W$33),Table2[[#This Row],[Min_Temperature(°C)]])</f>
        <v>13.761183673469382</v>
      </c>
    </row>
    <row r="1094" spans="1:25" x14ac:dyDescent="0.3">
      <c r="A1094" s="5" t="s">
        <v>22</v>
      </c>
      <c r="B1094" s="4">
        <v>2014</v>
      </c>
      <c r="C1094" s="5" t="s">
        <v>176</v>
      </c>
      <c r="D1094" s="5" t="str">
        <f>PROPER(TRIM(Table2[[#This Row],[Season]]))</f>
        <v>Autumn</v>
      </c>
      <c r="E1094" s="5" t="str">
        <f>IF(Table2[[#This Row],[Season]]="",_xlfn.XLOOKUP(Table2[[#This Row],[State]],'pivot tables'!$F$3:$F$33,'pivot tables'!$G$3:$G$33),Table2[[#This Row],[Season]])</f>
        <v>Autumn</v>
      </c>
      <c r="F1094" s="5" t="s">
        <v>28</v>
      </c>
      <c r="G1094" s="16">
        <v>10127</v>
      </c>
      <c r="H1094" s="16">
        <f>IF(Table2[[#This Row],[Area(hectare)]]="",IFERROR(Table2[[#This Row],[Production(Tones)]]/Table2[[#This Row],[Yield blanks]],""),Table2[[#This Row],[Area(hectare)]])</f>
        <v>10127</v>
      </c>
      <c r="I1094" s="16">
        <v>11094</v>
      </c>
      <c r="J1094" s="16">
        <f>IF(Table2[[#This Row],[Production(Tones)]]="",Table2[[#This Row],[Area Blanks]]*Table2[[#This Row],[Yield]],Table2[[#This Row],[Production(Tones)]])</f>
        <v>11094</v>
      </c>
      <c r="K1094" s="13">
        <v>1483.5</v>
      </c>
      <c r="L1094" s="13">
        <f>IF(Table2[[#This Row],[Annual_Rainfall(mm)]]="",_xlfn.XLOOKUP(Table2[[#This Row],[State]],'pivot tables'!$J$3:$J$32,'pivot tables'!$K$3:$K$32),Table2[[#This Row],[Annual_Rainfall(mm)]])</f>
        <v>1483.5</v>
      </c>
      <c r="M1094" s="13" t="str">
        <f>Table2[[#This Row],[Crop]]&amp;Table2[[#This Row],[State]]</f>
        <v>RagiWest Bengal</v>
      </c>
      <c r="N1094" s="13">
        <v>1528771.92</v>
      </c>
      <c r="O1094" s="13">
        <f>IF(Table2[[#This Row],[Fertilizer(kg)]]="",_xlfn.XLOOKUP(Table2[[#This Row],[crop&amp;state]],'pivot tables'!$O$3:$O$151,'pivot tables'!$P$3:$P$151),Table2[[#This Row],[Fertilizer(kg)]])</f>
        <v>1528771.92</v>
      </c>
      <c r="P1094" s="13">
        <v>3341.91</v>
      </c>
      <c r="Q1094" s="13">
        <f>IF(Table2[[#This Row],[Pesticide(kg)]]="",_xlfn.XLOOKUP(Table2[[#This Row],[crop&amp;state]],'pivot tables'!$O$3:$O$151,'pivot tables'!$Q$3:$Q$151),Table2[[#This Row],[Pesticide(kg)]])</f>
        <v>3341.91</v>
      </c>
      <c r="R1094" s="13">
        <v>0.71</v>
      </c>
      <c r="S1094" s="13">
        <f>IF(Table2[[#This Row],[Yield]]="",IFERROR(Table2[[#This Row],[Production(Tones)]]/Table2[[#This Row],[Area(hectare)]],""),Table2[[#This Row],[Yield]])</f>
        <v>0.71</v>
      </c>
      <c r="T1094" s="13">
        <v>25.574999999999999</v>
      </c>
      <c r="U1094" s="13">
        <f>IF(Table2[[#This Row],[Avg_Temperature(°C)]]="",IFERROR((Table2[[#This Row],[Max_Temperature(°C)]]+Table2[[#This Row],[Min_Temperature(°C)]])/2,""),Table2[[#This Row],[Avg_Temperature(°C)]])</f>
        <v>25.574999999999999</v>
      </c>
      <c r="V1094" s="13">
        <v>35.835999999999999</v>
      </c>
      <c r="W1094" s="13">
        <f>IF(Table2[[#This Row],[Max_Temperature(°C)]]="",_xlfn.XLOOKUP(Table2[[#This Row],[State]],'pivot tables'!$T$2:$T$33,'pivot tables'!$V$2:$V$33),Table2[[#This Row],[Max_Temperature(°C)]])</f>
        <v>35.835999999999999</v>
      </c>
      <c r="X1094" s="13">
        <v>16.353999999999999</v>
      </c>
      <c r="Y1094" s="31">
        <f>IF(Table2[[#This Row],[Min_Temperature(°C)]]="",_xlfn.XLOOKUP(Table2[[#This Row],[State]],'pivot tables'!$T$2:$T$33,'pivot tables'!$W$2:$W$33),Table2[[#This Row],[Min_Temperature(°C)]])</f>
        <v>16.353999999999999</v>
      </c>
    </row>
    <row r="1095" spans="1:25" x14ac:dyDescent="0.3">
      <c r="A1095" s="5" t="s">
        <v>13</v>
      </c>
      <c r="B1095" s="4">
        <v>2014</v>
      </c>
      <c r="C1095" s="5" t="s">
        <v>176</v>
      </c>
      <c r="D1095" s="5" t="str">
        <f>PROPER(TRIM(Table2[[#This Row],[Season]]))</f>
        <v>Autumn</v>
      </c>
      <c r="E1095" s="5" t="str">
        <f>IF(Table2[[#This Row],[Season]]="",_xlfn.XLOOKUP(Table2[[#This Row],[State]],'pivot tables'!$F$3:$F$33,'pivot tables'!$G$3:$G$33),Table2[[#This Row],[Season]])</f>
        <v>Autumn</v>
      </c>
      <c r="F1095" s="5" t="s">
        <v>28</v>
      </c>
      <c r="G1095" s="16">
        <v>227829</v>
      </c>
      <c r="H1095" s="16">
        <f>IF(Table2[[#This Row],[Area(hectare)]]="",IFERROR(Table2[[#This Row],[Production(Tones)]]/Table2[[#This Row],[Yield blanks]],""),Table2[[#This Row],[Area(hectare)]])</f>
        <v>227829</v>
      </c>
      <c r="I1095" s="16">
        <v>591451</v>
      </c>
      <c r="J1095" s="16">
        <f>IF(Table2[[#This Row],[Production(Tones)]]="",Table2[[#This Row],[Area Blanks]]*Table2[[#This Row],[Yield]],Table2[[#This Row],[Production(Tones)]])</f>
        <v>591451</v>
      </c>
      <c r="K1095" s="13">
        <v>1483.5</v>
      </c>
      <c r="L1095" s="13">
        <f>IF(Table2[[#This Row],[Annual_Rainfall(mm)]]="",_xlfn.XLOOKUP(Table2[[#This Row],[State]],'pivot tables'!$J$3:$J$32,'pivot tables'!$K$3:$K$32),Table2[[#This Row],[Annual_Rainfall(mm)]])</f>
        <v>1483.5</v>
      </c>
      <c r="M1095" s="13" t="str">
        <f>Table2[[#This Row],[Crop]]&amp;Table2[[#This Row],[State]]</f>
        <v>RiceWest Bengal</v>
      </c>
      <c r="N1095" s="13">
        <v>34393065.840000004</v>
      </c>
      <c r="O1095" s="13">
        <f>IF(Table2[[#This Row],[Fertilizer(kg)]]="",_xlfn.XLOOKUP(Table2[[#This Row],[crop&amp;state]],'pivot tables'!$O$3:$O$151,'pivot tables'!$P$3:$P$151),Table2[[#This Row],[Fertilizer(kg)]])</f>
        <v>34393065.840000004</v>
      </c>
      <c r="P1095" s="13">
        <v>75183.570000000007</v>
      </c>
      <c r="Q1095" s="13">
        <f>IF(Table2[[#This Row],[Pesticide(kg)]]="",_xlfn.XLOOKUP(Table2[[#This Row],[crop&amp;state]],'pivot tables'!$O$3:$O$151,'pivot tables'!$Q$3:$Q$151),Table2[[#This Row],[Pesticide(kg)]])</f>
        <v>75183.570000000007</v>
      </c>
      <c r="R1095" s="13">
        <v>2.516</v>
      </c>
      <c r="S1095" s="13">
        <f>IF(Table2[[#This Row],[Yield]]="",IFERROR(Table2[[#This Row],[Production(Tones)]]/Table2[[#This Row],[Area(hectare)]],""),Table2[[#This Row],[Yield]])</f>
        <v>2.516</v>
      </c>
      <c r="T1095" s="13">
        <v>25.574999999999999</v>
      </c>
      <c r="U1095" s="13">
        <f>IF(Table2[[#This Row],[Avg_Temperature(°C)]]="",IFERROR((Table2[[#This Row],[Max_Temperature(°C)]]+Table2[[#This Row],[Min_Temperature(°C)]])/2,""),Table2[[#This Row],[Avg_Temperature(°C)]])</f>
        <v>25.574999999999999</v>
      </c>
      <c r="V1095" s="13">
        <v>35.835999999999999</v>
      </c>
      <c r="W1095" s="13">
        <f>IF(Table2[[#This Row],[Max_Temperature(°C)]]="",_xlfn.XLOOKUP(Table2[[#This Row],[State]],'pivot tables'!$T$2:$T$33,'pivot tables'!$V$2:$V$33),Table2[[#This Row],[Max_Temperature(°C)]])</f>
        <v>35.835999999999999</v>
      </c>
      <c r="X1095" s="13">
        <v>16.353999999999999</v>
      </c>
      <c r="Y1095" s="31">
        <f>IF(Table2[[#This Row],[Min_Temperature(°C)]]="",_xlfn.XLOOKUP(Table2[[#This Row],[State]],'pivot tables'!$T$2:$T$33,'pivot tables'!$W$2:$W$33),Table2[[#This Row],[Min_Temperature(°C)]])</f>
        <v>16.353999999999999</v>
      </c>
    </row>
    <row r="1096" spans="1:25" x14ac:dyDescent="0.3">
      <c r="A1096" s="5" t="s">
        <v>13</v>
      </c>
      <c r="B1096" s="4">
        <v>2014</v>
      </c>
      <c r="C1096" s="5" t="s">
        <v>120</v>
      </c>
      <c r="D1096" s="5" t="str">
        <f>PROPER(TRIM(Table2[[#This Row],[Season]]))</f>
        <v>Summer</v>
      </c>
      <c r="E1096" s="5" t="str">
        <f>IF(Table2[[#This Row],[Season]]="",_xlfn.XLOOKUP(Table2[[#This Row],[State]],'pivot tables'!$F$3:$F$33,'pivot tables'!$G$3:$G$33),Table2[[#This Row],[Season]])</f>
        <v>Summer</v>
      </c>
      <c r="F1096" s="5" t="s">
        <v>28</v>
      </c>
      <c r="G1096" s="16">
        <v>1290020</v>
      </c>
      <c r="H1096" s="16">
        <f>IF(Table2[[#This Row],[Area(hectare)]]="",IFERROR(Table2[[#This Row],[Production(Tones)]]/Table2[[#This Row],[Yield blanks]],""),Table2[[#This Row],[Area(hectare)]])</f>
        <v>1290020</v>
      </c>
      <c r="I1096" s="16">
        <v>4351753</v>
      </c>
      <c r="J1096" s="16">
        <f>IF(Table2[[#This Row],[Production(Tones)]]="",Table2[[#This Row],[Area Blanks]]*Table2[[#This Row],[Yield]],Table2[[#This Row],[Production(Tones)]])</f>
        <v>4351753</v>
      </c>
      <c r="K1096" s="13">
        <v>1483.5</v>
      </c>
      <c r="L1096" s="13">
        <f>IF(Table2[[#This Row],[Annual_Rainfall(mm)]]="",_xlfn.XLOOKUP(Table2[[#This Row],[State]],'pivot tables'!$J$3:$J$32,'pivot tables'!$K$3:$K$32),Table2[[#This Row],[Annual_Rainfall(mm)]])</f>
        <v>1483.5</v>
      </c>
      <c r="M1096" s="13" t="str">
        <f>Table2[[#This Row],[Crop]]&amp;Table2[[#This Row],[State]]</f>
        <v>RiceWest Bengal</v>
      </c>
      <c r="N1096" s="13">
        <v>194741419.19999999</v>
      </c>
      <c r="O1096" s="13">
        <f>IF(Table2[[#This Row],[Fertilizer(kg)]]="",_xlfn.XLOOKUP(Table2[[#This Row],[crop&amp;state]],'pivot tables'!$O$3:$O$151,'pivot tables'!$P$3:$P$151),Table2[[#This Row],[Fertilizer(kg)]])</f>
        <v>194741419.19999999</v>
      </c>
      <c r="P1096" s="13"/>
      <c r="Q1096" s="13">
        <f>IF(Table2[[#This Row],[Pesticide(kg)]]="",_xlfn.XLOOKUP(Table2[[#This Row],[crop&amp;state]],'pivot tables'!$O$3:$O$151,'pivot tables'!$Q$3:$Q$151),Table2[[#This Row],[Pesticide(kg)]])</f>
        <v>623995.41444444447</v>
      </c>
      <c r="R1096" s="13">
        <v>3.254</v>
      </c>
      <c r="S1096" s="13">
        <f>IF(Table2[[#This Row],[Yield]]="",IFERROR(Table2[[#This Row],[Production(Tones)]]/Table2[[#This Row],[Area(hectare)]],""),Table2[[#This Row],[Yield]])</f>
        <v>3.254</v>
      </c>
      <c r="T1096" s="13">
        <v>25.574999999999999</v>
      </c>
      <c r="U1096" s="13">
        <f>IF(Table2[[#This Row],[Avg_Temperature(°C)]]="",IFERROR((Table2[[#This Row],[Max_Temperature(°C)]]+Table2[[#This Row],[Min_Temperature(°C)]])/2,""),Table2[[#This Row],[Avg_Temperature(°C)]])</f>
        <v>25.574999999999999</v>
      </c>
      <c r="V1096" s="13" t="s">
        <v>499</v>
      </c>
      <c r="W1096" s="13" t="str">
        <f>IF(Table2[[#This Row],[Max_Temperature(°C)]]="",_xlfn.XLOOKUP(Table2[[#This Row],[State]],'pivot tables'!$T$2:$T$33,'pivot tables'!$V$2:$V$33),Table2[[#This Row],[Max_Temperature(°C)]])</f>
        <v xml:space="preserve"> 35.836 </v>
      </c>
      <c r="X1096" s="13">
        <v>16.353999999999999</v>
      </c>
      <c r="Y1096" s="31">
        <f>IF(Table2[[#This Row],[Min_Temperature(°C)]]="",_xlfn.XLOOKUP(Table2[[#This Row],[State]],'pivot tables'!$T$2:$T$33,'pivot tables'!$W$2:$W$33),Table2[[#This Row],[Min_Temperature(°C)]])</f>
        <v>16.353999999999999</v>
      </c>
    </row>
    <row r="1097" spans="1:25" x14ac:dyDescent="0.3">
      <c r="A1097" s="5" t="s">
        <v>13</v>
      </c>
      <c r="B1097" s="4">
        <v>2014</v>
      </c>
      <c r="C1097" s="5" t="s">
        <v>324</v>
      </c>
      <c r="D1097" s="5" t="str">
        <f>PROPER(TRIM(Table2[[#This Row],[Season]]))</f>
        <v>Winter</v>
      </c>
      <c r="E1097" s="5" t="str">
        <f>IF(Table2[[#This Row],[Season]]="",_xlfn.XLOOKUP(Table2[[#This Row],[State]],'pivot tables'!$F$3:$F$33,'pivot tables'!$G$3:$G$33),Table2[[#This Row],[Season]])</f>
        <v>Winter</v>
      </c>
      <c r="F1097" s="5" t="s">
        <v>28</v>
      </c>
      <c r="G1097" s="16">
        <v>4008662</v>
      </c>
      <c r="H1097" s="16">
        <f>IF(Table2[[#This Row],[Area(hectare)]]="",IFERROR(Table2[[#This Row],[Production(Tones)]]/Table2[[#This Row],[Yield blanks]],""),Table2[[#This Row],[Area(hectare)]])</f>
        <v>4008662</v>
      </c>
      <c r="I1097" s="16">
        <v>10983992</v>
      </c>
      <c r="J1097" s="16">
        <f>IF(Table2[[#This Row],[Production(Tones)]]="",Table2[[#This Row],[Area Blanks]]*Table2[[#This Row],[Yield]],Table2[[#This Row],[Production(Tones)]])</f>
        <v>10983992</v>
      </c>
      <c r="K1097" s="13">
        <v>1483.5</v>
      </c>
      <c r="L1097" s="13">
        <f>IF(Table2[[#This Row],[Annual_Rainfall(mm)]]="",_xlfn.XLOOKUP(Table2[[#This Row],[State]],'pivot tables'!$J$3:$J$32,'pivot tables'!$K$3:$K$32),Table2[[#This Row],[Annual_Rainfall(mm)]])</f>
        <v>1483.5</v>
      </c>
      <c r="M1097" s="13" t="str">
        <f>Table2[[#This Row],[Crop]]&amp;Table2[[#This Row],[State]]</f>
        <v>RiceWest Bengal</v>
      </c>
      <c r="N1097" s="13">
        <v>605147615.5</v>
      </c>
      <c r="O1097" s="13">
        <f>IF(Table2[[#This Row],[Fertilizer(kg)]]="",_xlfn.XLOOKUP(Table2[[#This Row],[crop&amp;state]],'pivot tables'!$O$3:$O$151,'pivot tables'!$P$3:$P$151),Table2[[#This Row],[Fertilizer(kg)]])</f>
        <v>605147615.5</v>
      </c>
      <c r="P1097" s="13">
        <v>1322858.46</v>
      </c>
      <c r="Q1097" s="13">
        <f>IF(Table2[[#This Row],[Pesticide(kg)]]="",_xlfn.XLOOKUP(Table2[[#This Row],[crop&amp;state]],'pivot tables'!$O$3:$O$151,'pivot tables'!$Q$3:$Q$151),Table2[[#This Row],[Pesticide(kg)]])</f>
        <v>1322858.46</v>
      </c>
      <c r="R1097" s="13">
        <v>2.7010000000000001</v>
      </c>
      <c r="S1097" s="13">
        <f>IF(Table2[[#This Row],[Yield]]="",IFERROR(Table2[[#This Row],[Production(Tones)]]/Table2[[#This Row],[Area(hectare)]],""),Table2[[#This Row],[Yield]])</f>
        <v>2.7010000000000001</v>
      </c>
      <c r="T1097" s="13">
        <v>25.574999999999999</v>
      </c>
      <c r="U1097" s="13">
        <f>IF(Table2[[#This Row],[Avg_Temperature(°C)]]="",IFERROR((Table2[[#This Row],[Max_Temperature(°C)]]+Table2[[#This Row],[Min_Temperature(°C)]])/2,""),Table2[[#This Row],[Avg_Temperature(°C)]])</f>
        <v>25.574999999999999</v>
      </c>
      <c r="V1097" s="13" t="s">
        <v>499</v>
      </c>
      <c r="W1097" s="13" t="str">
        <f>IF(Table2[[#This Row],[Max_Temperature(°C)]]="",_xlfn.XLOOKUP(Table2[[#This Row],[State]],'pivot tables'!$T$2:$T$33,'pivot tables'!$V$2:$V$33),Table2[[#This Row],[Max_Temperature(°C)]])</f>
        <v xml:space="preserve"> 35.836 </v>
      </c>
      <c r="X1097" s="13">
        <v>16.353999999999999</v>
      </c>
      <c r="Y1097" s="31">
        <f>IF(Table2[[#This Row],[Min_Temperature(°C)]]="",_xlfn.XLOOKUP(Table2[[#This Row],[State]],'pivot tables'!$T$2:$T$33,'pivot tables'!$W$2:$W$33),Table2[[#This Row],[Min_Temperature(°C)]])</f>
        <v>16.353999999999999</v>
      </c>
    </row>
    <row r="1098" spans="1:25" x14ac:dyDescent="0.3">
      <c r="A1098" s="5" t="s">
        <v>18</v>
      </c>
      <c r="B1098" s="4">
        <v>2014</v>
      </c>
      <c r="C1098" s="5" t="s">
        <v>705</v>
      </c>
      <c r="D1098" s="5" t="str">
        <f>PROPER(TRIM(Table2[[#This Row],[Season]]))</f>
        <v>Whole Year</v>
      </c>
      <c r="E1098" s="5" t="str">
        <f>IF(Table2[[#This Row],[Season]]="",_xlfn.XLOOKUP(Table2[[#This Row],[State]],'pivot tables'!$F$3:$F$33,'pivot tables'!$G$3:$G$33),Table2[[#This Row],[Season]])</f>
        <v>Whole Year</v>
      </c>
      <c r="F1098" s="5" t="s">
        <v>28</v>
      </c>
      <c r="G1098" s="16">
        <v>17728</v>
      </c>
      <c r="H1098" s="16">
        <f>IF(Table2[[#This Row],[Area(hectare)]]="",IFERROR(Table2[[#This Row],[Production(Tones)]]/Table2[[#This Row],[Yield blanks]],""),Table2[[#This Row],[Area(hectare)]])</f>
        <v>17728</v>
      </c>
      <c r="I1098" s="16">
        <v>2105506</v>
      </c>
      <c r="J1098" s="16">
        <f>IF(Table2[[#This Row],[Production(Tones)]]="",Table2[[#This Row],[Area Blanks]]*Table2[[#This Row],[Yield]],Table2[[#This Row],[Production(Tones)]])</f>
        <v>2105506</v>
      </c>
      <c r="K1098" s="13">
        <v>1483.5</v>
      </c>
      <c r="L1098" s="13">
        <f>IF(Table2[[#This Row],[Annual_Rainfall(mm)]]="",_xlfn.XLOOKUP(Table2[[#This Row],[State]],'pivot tables'!$J$3:$J$32,'pivot tables'!$K$3:$K$32),Table2[[#This Row],[Annual_Rainfall(mm)]])</f>
        <v>1483.5</v>
      </c>
      <c r="M1098" s="13" t="str">
        <f>Table2[[#This Row],[Crop]]&amp;Table2[[#This Row],[State]]</f>
        <v>SugarcaneWest Bengal</v>
      </c>
      <c r="N1098" s="13">
        <v>2676218.8799999999</v>
      </c>
      <c r="O1098" s="13">
        <f>IF(Table2[[#This Row],[Fertilizer(kg)]]="",_xlfn.XLOOKUP(Table2[[#This Row],[crop&amp;state]],'pivot tables'!$O$3:$O$151,'pivot tables'!$P$3:$P$151),Table2[[#This Row],[Fertilizer(kg)]])</f>
        <v>2676218.8799999999</v>
      </c>
      <c r="P1098" s="13" t="s">
        <v>500</v>
      </c>
      <c r="Q1098" s="13" t="str">
        <f>IF(Table2[[#This Row],[Pesticide(kg)]]="",_xlfn.XLOOKUP(Table2[[#This Row],[crop&amp;state]],'pivot tables'!$O$3:$O$151,'pivot tables'!$Q$3:$Q$151),Table2[[#This Row],[Pesticide(kg)]])</f>
        <v xml:space="preserve"> 5850.24 </v>
      </c>
      <c r="R1098" s="13">
        <v>105.069</v>
      </c>
      <c r="S1098" s="13">
        <f>IF(Table2[[#This Row],[Yield]]="",IFERROR(Table2[[#This Row],[Production(Tones)]]/Table2[[#This Row],[Area(hectare)]],""),Table2[[#This Row],[Yield]])</f>
        <v>105.069</v>
      </c>
      <c r="T1098" s="13">
        <v>25.574999999999999</v>
      </c>
      <c r="U1098" s="13">
        <f>IF(Table2[[#This Row],[Avg_Temperature(°C)]]="",IFERROR((Table2[[#This Row],[Max_Temperature(°C)]]+Table2[[#This Row],[Min_Temperature(°C)]])/2,""),Table2[[#This Row],[Avg_Temperature(°C)]])</f>
        <v>25.574999999999999</v>
      </c>
      <c r="V1098" s="13">
        <v>35.835999999999999</v>
      </c>
      <c r="W1098" s="13">
        <f>IF(Table2[[#This Row],[Max_Temperature(°C)]]="",_xlfn.XLOOKUP(Table2[[#This Row],[State]],'pivot tables'!$T$2:$T$33,'pivot tables'!$V$2:$V$33),Table2[[#This Row],[Max_Temperature(°C)]])</f>
        <v>35.835999999999999</v>
      </c>
      <c r="X1098" s="13">
        <v>16.353999999999999</v>
      </c>
      <c r="Y1098" s="31">
        <f>IF(Table2[[#This Row],[Min_Temperature(°C)]]="",_xlfn.XLOOKUP(Table2[[#This Row],[State]],'pivot tables'!$T$2:$T$33,'pivot tables'!$W$2:$W$33),Table2[[#This Row],[Min_Temperature(°C)]])</f>
        <v>16.353999999999999</v>
      </c>
    </row>
    <row r="1099" spans="1:25" x14ac:dyDescent="0.3">
      <c r="A1099" s="5" t="s">
        <v>31</v>
      </c>
      <c r="B1099" s="4">
        <v>2014</v>
      </c>
      <c r="C1099" s="5" t="s">
        <v>49</v>
      </c>
      <c r="D1099" s="5" t="str">
        <f>PROPER(TRIM(Table2[[#This Row],[Season]]))</f>
        <v>Kharif</v>
      </c>
      <c r="E1099" s="5" t="str">
        <f>IF(Table2[[#This Row],[Season]]="",_xlfn.XLOOKUP(Table2[[#This Row],[State]],'pivot tables'!$F$3:$F$33,'pivot tables'!$G$3:$G$33),Table2[[#This Row],[Season]])</f>
        <v>Kharif</v>
      </c>
      <c r="F1099" s="5" t="s">
        <v>28</v>
      </c>
      <c r="G1099" s="16">
        <v>6899</v>
      </c>
      <c r="H1099" s="16">
        <f>IF(Table2[[#This Row],[Area(hectare)]]="",IFERROR(Table2[[#This Row],[Production(Tones)]]/Table2[[#This Row],[Yield blanks]],""),Table2[[#This Row],[Area(hectare)]])</f>
        <v>6899</v>
      </c>
      <c r="I1099" s="16">
        <v>9002</v>
      </c>
      <c r="J1099" s="16">
        <f>IF(Table2[[#This Row],[Production(Tones)]]="",Table2[[#This Row],[Area Blanks]]*Table2[[#This Row],[Yield]],Table2[[#This Row],[Production(Tones)]])</f>
        <v>9002</v>
      </c>
      <c r="K1099" s="13">
        <v>1483.5</v>
      </c>
      <c r="L1099" s="13">
        <f>IF(Table2[[#This Row],[Annual_Rainfall(mm)]]="",_xlfn.XLOOKUP(Table2[[#This Row],[State]],'pivot tables'!$J$3:$J$32,'pivot tables'!$K$3:$K$32),Table2[[#This Row],[Annual_Rainfall(mm)]])</f>
        <v>1483.5</v>
      </c>
      <c r="M1099" s="13" t="str">
        <f>Table2[[#This Row],[Crop]]&amp;Table2[[#This Row],[State]]</f>
        <v>SunflowerWest Bengal</v>
      </c>
      <c r="N1099" s="13">
        <v>1041473.04</v>
      </c>
      <c r="O1099" s="13">
        <f>IF(Table2[[#This Row],[Fertilizer(kg)]]="",_xlfn.XLOOKUP(Table2[[#This Row],[crop&amp;state]],'pivot tables'!$O$3:$O$151,'pivot tables'!$P$3:$P$151),Table2[[#This Row],[Fertilizer(kg)]])</f>
        <v>1041473.04</v>
      </c>
      <c r="P1099" s="13">
        <v>2276.67</v>
      </c>
      <c r="Q1099" s="13">
        <f>IF(Table2[[#This Row],[Pesticide(kg)]]="",_xlfn.XLOOKUP(Table2[[#This Row],[crop&amp;state]],'pivot tables'!$O$3:$O$151,'pivot tables'!$Q$3:$Q$151),Table2[[#This Row],[Pesticide(kg)]])</f>
        <v>2276.67</v>
      </c>
      <c r="R1099" s="13">
        <v>1.2649999999999999</v>
      </c>
      <c r="S1099" s="13">
        <f>IF(Table2[[#This Row],[Yield]]="",IFERROR(Table2[[#This Row],[Production(Tones)]]/Table2[[#This Row],[Area(hectare)]],""),Table2[[#This Row],[Yield]])</f>
        <v>1.2649999999999999</v>
      </c>
      <c r="T1099" s="13">
        <v>25.574999999999999</v>
      </c>
      <c r="U1099" s="13">
        <f>IF(Table2[[#This Row],[Avg_Temperature(°C)]]="",IFERROR((Table2[[#This Row],[Max_Temperature(°C)]]+Table2[[#This Row],[Min_Temperature(°C)]])/2,""),Table2[[#This Row],[Avg_Temperature(°C)]])</f>
        <v>25.574999999999999</v>
      </c>
      <c r="V1099" s="13">
        <v>35.835999999999999</v>
      </c>
      <c r="W1099" s="13">
        <f>IF(Table2[[#This Row],[Max_Temperature(°C)]]="",_xlfn.XLOOKUP(Table2[[#This Row],[State]],'pivot tables'!$T$2:$T$33,'pivot tables'!$V$2:$V$33),Table2[[#This Row],[Max_Temperature(°C)]])</f>
        <v>35.835999999999999</v>
      </c>
      <c r="X1099" s="13">
        <v>16.353999999999999</v>
      </c>
      <c r="Y1099" s="31">
        <f>IF(Table2[[#This Row],[Min_Temperature(°C)]]="",_xlfn.XLOOKUP(Table2[[#This Row],[State]],'pivot tables'!$T$2:$T$33,'pivot tables'!$W$2:$W$33),Table2[[#This Row],[Min_Temperature(°C)]])</f>
        <v>16.353999999999999</v>
      </c>
    </row>
    <row r="1100" spans="1:25" x14ac:dyDescent="0.3">
      <c r="A1100" s="5" t="s">
        <v>32</v>
      </c>
      <c r="B1100" s="4">
        <v>2014</v>
      </c>
      <c r="C1100" s="5" t="s">
        <v>49</v>
      </c>
      <c r="D1100" s="5" t="str">
        <f>PROPER(TRIM(Table2[[#This Row],[Season]]))</f>
        <v>Kharif</v>
      </c>
      <c r="E1100" s="5" t="str">
        <f>IF(Table2[[#This Row],[Season]]="",_xlfn.XLOOKUP(Table2[[#This Row],[State]],'pivot tables'!$F$3:$F$33,'pivot tables'!$G$3:$G$33),Table2[[#This Row],[Season]])</f>
        <v>Kharif</v>
      </c>
      <c r="F1100" s="5" t="s">
        <v>28</v>
      </c>
      <c r="G1100" s="16">
        <v>61669</v>
      </c>
      <c r="H1100" s="16">
        <f>IF(Table2[[#This Row],[Area(hectare)]]="",IFERROR(Table2[[#This Row],[Production(Tones)]]/Table2[[#This Row],[Yield blanks]],""),Table2[[#This Row],[Area(hectare)]])</f>
        <v>61669</v>
      </c>
      <c r="I1100" s="16">
        <v>42332</v>
      </c>
      <c r="J1100" s="16">
        <f>IF(Table2[[#This Row],[Production(Tones)]]="",Table2[[#This Row],[Area Blanks]]*Table2[[#This Row],[Yield]],Table2[[#This Row],[Production(Tones)]])</f>
        <v>42332</v>
      </c>
      <c r="K1100" s="13">
        <v>1483.5</v>
      </c>
      <c r="L1100" s="13">
        <f>IF(Table2[[#This Row],[Annual_Rainfall(mm)]]="",_xlfn.XLOOKUP(Table2[[#This Row],[State]],'pivot tables'!$J$3:$J$32,'pivot tables'!$K$3:$K$32),Table2[[#This Row],[Annual_Rainfall(mm)]])</f>
        <v>1483.5</v>
      </c>
      <c r="M1100" s="13" t="str">
        <f>Table2[[#This Row],[Crop]]&amp;Table2[[#This Row],[State]]</f>
        <v>UradWest Bengal</v>
      </c>
      <c r="N1100" s="13">
        <v>9309552.2400000002</v>
      </c>
      <c r="O1100" s="13">
        <f>IF(Table2[[#This Row],[Fertilizer(kg)]]="",_xlfn.XLOOKUP(Table2[[#This Row],[crop&amp;state]],'pivot tables'!$O$3:$O$151,'pivot tables'!$P$3:$P$151),Table2[[#This Row],[Fertilizer(kg)]])</f>
        <v>9309552.2400000002</v>
      </c>
      <c r="P1100" s="13">
        <v>20350.77</v>
      </c>
      <c r="Q1100" s="13">
        <f>IF(Table2[[#This Row],[Pesticide(kg)]]="",_xlfn.XLOOKUP(Table2[[#This Row],[crop&amp;state]],'pivot tables'!$O$3:$O$151,'pivot tables'!$Q$3:$Q$151),Table2[[#This Row],[Pesticide(kg)]])</f>
        <v>20350.77</v>
      </c>
      <c r="R1100" s="13">
        <v>0.56999999999999995</v>
      </c>
      <c r="S1100" s="13">
        <f>IF(Table2[[#This Row],[Yield]]="",IFERROR(Table2[[#This Row],[Production(Tones)]]/Table2[[#This Row],[Area(hectare)]],""),Table2[[#This Row],[Yield]])</f>
        <v>0.56999999999999995</v>
      </c>
      <c r="T1100" s="13">
        <v>25.574999999999999</v>
      </c>
      <c r="U1100" s="13">
        <f>IF(Table2[[#This Row],[Avg_Temperature(°C)]]="",IFERROR((Table2[[#This Row],[Max_Temperature(°C)]]+Table2[[#This Row],[Min_Temperature(°C)]])/2,""),Table2[[#This Row],[Avg_Temperature(°C)]])</f>
        <v>25.574999999999999</v>
      </c>
      <c r="V1100" s="13">
        <v>35.835999999999999</v>
      </c>
      <c r="W1100" s="13">
        <f>IF(Table2[[#This Row],[Max_Temperature(°C)]]="",_xlfn.XLOOKUP(Table2[[#This Row],[State]],'pivot tables'!$T$2:$T$33,'pivot tables'!$V$2:$V$33),Table2[[#This Row],[Max_Temperature(°C)]])</f>
        <v>35.835999999999999</v>
      </c>
      <c r="X1100" s="13">
        <v>16.353999999999999</v>
      </c>
      <c r="Y1100" s="31">
        <f>IF(Table2[[#This Row],[Min_Temperature(°C)]]="",_xlfn.XLOOKUP(Table2[[#This Row],[State]],'pivot tables'!$T$2:$T$33,'pivot tables'!$W$2:$W$33),Table2[[#This Row],[Min_Temperature(°C)]])</f>
        <v>16.353999999999999</v>
      </c>
    </row>
    <row r="1101" spans="1:25" x14ac:dyDescent="0.3">
      <c r="A1101" s="5" t="s">
        <v>32</v>
      </c>
      <c r="B1101" s="4">
        <v>2014</v>
      </c>
      <c r="C1101" s="5" t="s">
        <v>27</v>
      </c>
      <c r="D1101" s="5" t="str">
        <f>PROPER(TRIM(Table2[[#This Row],[Season]]))</f>
        <v>Rabi</v>
      </c>
      <c r="E1101" s="5" t="str">
        <f>IF(Table2[[#This Row],[Season]]="",_xlfn.XLOOKUP(Table2[[#This Row],[State]],'pivot tables'!$F$3:$F$33,'pivot tables'!$G$3:$G$33),Table2[[#This Row],[Season]])</f>
        <v>Rabi</v>
      </c>
      <c r="F1101" s="5" t="s">
        <v>28</v>
      </c>
      <c r="G1101" s="16">
        <v>10038</v>
      </c>
      <c r="H1101" s="16">
        <f>IF(Table2[[#This Row],[Area(hectare)]]="",IFERROR(Table2[[#This Row],[Production(Tones)]]/Table2[[#This Row],[Yield blanks]],""),Table2[[#This Row],[Area(hectare)]])</f>
        <v>10038</v>
      </c>
      <c r="I1101" s="16">
        <v>9433</v>
      </c>
      <c r="J1101" s="16">
        <f>IF(Table2[[#This Row],[Production(Tones)]]="",Table2[[#This Row],[Area Blanks]]*Table2[[#This Row],[Yield]],Table2[[#This Row],[Production(Tones)]])</f>
        <v>9433</v>
      </c>
      <c r="K1101" s="13">
        <v>1483.5</v>
      </c>
      <c r="L1101" s="13">
        <f>IF(Table2[[#This Row],[Annual_Rainfall(mm)]]="",_xlfn.XLOOKUP(Table2[[#This Row],[State]],'pivot tables'!$J$3:$J$32,'pivot tables'!$K$3:$K$32),Table2[[#This Row],[Annual_Rainfall(mm)]])</f>
        <v>1483.5</v>
      </c>
      <c r="M1101" s="13" t="str">
        <f>Table2[[#This Row],[Crop]]&amp;Table2[[#This Row],[State]]</f>
        <v>UradWest Bengal</v>
      </c>
      <c r="N1101" s="13">
        <v>1515336.48</v>
      </c>
      <c r="O1101" s="13">
        <f>IF(Table2[[#This Row],[Fertilizer(kg)]]="",_xlfn.XLOOKUP(Table2[[#This Row],[crop&amp;state]],'pivot tables'!$O$3:$O$151,'pivot tables'!$P$3:$P$151),Table2[[#This Row],[Fertilizer(kg)]])</f>
        <v>1515336.48</v>
      </c>
      <c r="P1101" s="13">
        <v>3312.54</v>
      </c>
      <c r="Q1101" s="13">
        <f>IF(Table2[[#This Row],[Pesticide(kg)]]="",_xlfn.XLOOKUP(Table2[[#This Row],[crop&amp;state]],'pivot tables'!$O$3:$O$151,'pivot tables'!$Q$3:$Q$151),Table2[[#This Row],[Pesticide(kg)]])</f>
        <v>3312.54</v>
      </c>
      <c r="R1101" s="13">
        <v>0.89100000000000001</v>
      </c>
      <c r="S1101" s="13">
        <f>IF(Table2[[#This Row],[Yield]]="",IFERROR(Table2[[#This Row],[Production(Tones)]]/Table2[[#This Row],[Area(hectare)]],""),Table2[[#This Row],[Yield]])</f>
        <v>0.89100000000000001</v>
      </c>
      <c r="T1101" s="13">
        <v>25.574999999999999</v>
      </c>
      <c r="U1101" s="13">
        <f>IF(Table2[[#This Row],[Avg_Temperature(°C)]]="",IFERROR((Table2[[#This Row],[Max_Temperature(°C)]]+Table2[[#This Row],[Min_Temperature(°C)]])/2,""),Table2[[#This Row],[Avg_Temperature(°C)]])</f>
        <v>25.574999999999999</v>
      </c>
      <c r="V1101" s="13">
        <v>35.835999999999999</v>
      </c>
      <c r="W1101" s="13">
        <f>IF(Table2[[#This Row],[Max_Temperature(°C)]]="",_xlfn.XLOOKUP(Table2[[#This Row],[State]],'pivot tables'!$T$2:$T$33,'pivot tables'!$V$2:$V$33),Table2[[#This Row],[Max_Temperature(°C)]])</f>
        <v>35.835999999999999</v>
      </c>
      <c r="X1101" s="13">
        <v>16.353999999999999</v>
      </c>
      <c r="Y1101" s="31">
        <f>IF(Table2[[#This Row],[Min_Temperature(°C)]]="",_xlfn.XLOOKUP(Table2[[#This Row],[State]],'pivot tables'!$T$2:$T$33,'pivot tables'!$W$2:$W$33),Table2[[#This Row],[Min_Temperature(°C)]])</f>
        <v>16.353999999999999</v>
      </c>
    </row>
    <row r="1102" spans="1:25" x14ac:dyDescent="0.3">
      <c r="A1102" s="5" t="s">
        <v>20</v>
      </c>
      <c r="B1102" s="4">
        <v>2014</v>
      </c>
      <c r="C1102" s="5" t="s">
        <v>27</v>
      </c>
      <c r="D1102" s="5" t="str">
        <f>PROPER(TRIM(Table2[[#This Row],[Season]]))</f>
        <v>Rabi</v>
      </c>
      <c r="E1102" s="5" t="str">
        <f>IF(Table2[[#This Row],[Season]]="",_xlfn.XLOOKUP(Table2[[#This Row],[State]],'pivot tables'!$F$3:$F$33,'pivot tables'!$G$3:$G$33),Table2[[#This Row],[Season]])</f>
        <v>Rabi</v>
      </c>
      <c r="F1102" s="5" t="s">
        <v>28</v>
      </c>
      <c r="G1102" s="16">
        <v>334640</v>
      </c>
      <c r="H1102" s="16">
        <f>IF(Table2[[#This Row],[Area(hectare)]]="",IFERROR(Table2[[#This Row],[Production(Tones)]]/Table2[[#This Row],[Yield blanks]],""),Table2[[#This Row],[Area(hectare)]])</f>
        <v>334640</v>
      </c>
      <c r="I1102" s="16">
        <v>939254</v>
      </c>
      <c r="J1102" s="16">
        <f>IF(Table2[[#This Row],[Production(Tones)]]="",Table2[[#This Row],[Area Blanks]]*Table2[[#This Row],[Yield]],Table2[[#This Row],[Production(Tones)]])</f>
        <v>939254</v>
      </c>
      <c r="K1102" s="13">
        <v>1483.5</v>
      </c>
      <c r="L1102" s="13">
        <f>IF(Table2[[#This Row],[Annual_Rainfall(mm)]]="",_xlfn.XLOOKUP(Table2[[#This Row],[State]],'pivot tables'!$J$3:$J$32,'pivot tables'!$K$3:$K$32),Table2[[#This Row],[Annual_Rainfall(mm)]])</f>
        <v>1483.5</v>
      </c>
      <c r="M1102" s="13" t="str">
        <f>Table2[[#This Row],[Crop]]&amp;Table2[[#This Row],[State]]</f>
        <v>WheatWest Bengal</v>
      </c>
      <c r="N1102" s="13">
        <v>50517254.399999999</v>
      </c>
      <c r="O1102" s="13">
        <f>IF(Table2[[#This Row],[Fertilizer(kg)]]="",_xlfn.XLOOKUP(Table2[[#This Row],[crop&amp;state]],'pivot tables'!$O$3:$O$151,'pivot tables'!$P$3:$P$151),Table2[[#This Row],[Fertilizer(kg)]])</f>
        <v>50517254.399999999</v>
      </c>
      <c r="P1102" s="13">
        <v>110431.2</v>
      </c>
      <c r="Q1102" s="13">
        <f>IF(Table2[[#This Row],[Pesticide(kg)]]="",_xlfn.XLOOKUP(Table2[[#This Row],[crop&amp;state]],'pivot tables'!$O$3:$O$151,'pivot tables'!$Q$3:$Q$151),Table2[[#This Row],[Pesticide(kg)]])</f>
        <v>110431.2</v>
      </c>
      <c r="R1102" s="13">
        <v>2.6150000000000002</v>
      </c>
      <c r="S1102" s="13">
        <f>IF(Table2[[#This Row],[Yield]]="",IFERROR(Table2[[#This Row],[Production(Tones)]]/Table2[[#This Row],[Area(hectare)]],""),Table2[[#This Row],[Yield]])</f>
        <v>2.6150000000000002</v>
      </c>
      <c r="T1102" s="13">
        <v>25.574999999999999</v>
      </c>
      <c r="U1102" s="13">
        <f>IF(Table2[[#This Row],[Avg_Temperature(°C)]]="",IFERROR((Table2[[#This Row],[Max_Temperature(°C)]]+Table2[[#This Row],[Min_Temperature(°C)]])/2,""),Table2[[#This Row],[Avg_Temperature(°C)]])</f>
        <v>25.574999999999999</v>
      </c>
      <c r="V1102" s="13">
        <v>35.835999999999999</v>
      </c>
      <c r="W1102" s="13">
        <f>IF(Table2[[#This Row],[Max_Temperature(°C)]]="",_xlfn.XLOOKUP(Table2[[#This Row],[State]],'pivot tables'!$T$2:$T$33,'pivot tables'!$V$2:$V$33),Table2[[#This Row],[Max_Temperature(°C)]])</f>
        <v>35.835999999999999</v>
      </c>
      <c r="X1102" s="13">
        <v>16.353999999999999</v>
      </c>
      <c r="Y1102" s="31">
        <f>IF(Table2[[#This Row],[Min_Temperature(°C)]]="",_xlfn.XLOOKUP(Table2[[#This Row],[State]],'pivot tables'!$T$2:$T$33,'pivot tables'!$W$2:$W$33),Table2[[#This Row],[Min_Temperature(°C)]])</f>
        <v>16.353999999999999</v>
      </c>
    </row>
    <row r="1103" spans="1:25" x14ac:dyDescent="0.3">
      <c r="A1103" s="5" t="s">
        <v>22</v>
      </c>
      <c r="B1103" s="4">
        <v>2015</v>
      </c>
      <c r="C1103" s="5" t="s">
        <v>49</v>
      </c>
      <c r="D1103" s="5" t="str">
        <f>PROPER(TRIM(Table2[[#This Row],[Season]]))</f>
        <v>Kharif</v>
      </c>
      <c r="E1103" s="5" t="str">
        <f>IF(Table2[[#This Row],[Season]]="",_xlfn.XLOOKUP(Table2[[#This Row],[State]],'pivot tables'!$F$3:$F$33,'pivot tables'!$G$3:$G$33),Table2[[#This Row],[Season]])</f>
        <v>Kharif</v>
      </c>
      <c r="F1103" s="5" t="s">
        <v>243</v>
      </c>
      <c r="G1103" s="16">
        <v>6925</v>
      </c>
      <c r="H1103" s="16">
        <f>IF(Table2[[#This Row],[Area(hectare)]]="",IFERROR(Table2[[#This Row],[Production(Tones)]]/Table2[[#This Row],[Yield blanks]],""),Table2[[#This Row],[Area(hectare)]])</f>
        <v>6925</v>
      </c>
      <c r="I1103" s="16">
        <v>9893</v>
      </c>
      <c r="J1103" s="16">
        <f>IF(Table2[[#This Row],[Production(Tones)]]="",Table2[[#This Row],[Area Blanks]]*Table2[[#This Row],[Yield]],Table2[[#This Row],[Production(Tones)]])</f>
        <v>9893</v>
      </c>
      <c r="K1103" s="13">
        <v>874</v>
      </c>
      <c r="L1103" s="13">
        <f>IF(Table2[[#This Row],[Annual_Rainfall(mm)]]="",_xlfn.XLOOKUP(Table2[[#This Row],[State]],'pivot tables'!$J$3:$J$32,'pivot tables'!$K$3:$K$32),Table2[[#This Row],[Annual_Rainfall(mm)]])</f>
        <v>874</v>
      </c>
      <c r="M1103" s="13" t="str">
        <f>Table2[[#This Row],[Crop]]&amp;Table2[[#This Row],[State]]</f>
        <v>RagiBihar</v>
      </c>
      <c r="N1103" s="13">
        <v>1093526.75</v>
      </c>
      <c r="O1103" s="13">
        <f>IF(Table2[[#This Row],[Fertilizer(kg)]]="",_xlfn.XLOOKUP(Table2[[#This Row],[crop&amp;state]],'pivot tables'!$O$3:$O$151,'pivot tables'!$P$3:$P$151),Table2[[#This Row],[Fertilizer(kg)]])</f>
        <v>1093526.75</v>
      </c>
      <c r="P1103" s="13">
        <v>2285.25</v>
      </c>
      <c r="Q1103" s="13">
        <f>IF(Table2[[#This Row],[Pesticide(kg)]]="",_xlfn.XLOOKUP(Table2[[#This Row],[crop&amp;state]],'pivot tables'!$O$3:$O$151,'pivot tables'!$Q$3:$Q$151),Table2[[#This Row],[Pesticide(kg)]])</f>
        <v>2285.25</v>
      </c>
      <c r="R1103" s="13">
        <v>1.276</v>
      </c>
      <c r="S1103" s="13">
        <f>IF(Table2[[#This Row],[Yield]]="",IFERROR(Table2[[#This Row],[Production(Tones)]]/Table2[[#This Row],[Area(hectare)]],""),Table2[[#This Row],[Yield]])</f>
        <v>1.276</v>
      </c>
      <c r="T1103" s="13">
        <v>26.545000000000002</v>
      </c>
      <c r="U1103" s="13">
        <f>IF(Table2[[#This Row],[Avg_Temperature(°C)]]="",IFERROR((Table2[[#This Row],[Max_Temperature(°C)]]+Table2[[#This Row],[Min_Temperature(°C)]])/2,""),Table2[[#This Row],[Avg_Temperature(°C)]])</f>
        <v>26.545000000000002</v>
      </c>
      <c r="V1103" s="13">
        <v>37.911999999999999</v>
      </c>
      <c r="W1103" s="13">
        <f>IF(Table2[[#This Row],[Max_Temperature(°C)]]="",_xlfn.XLOOKUP(Table2[[#This Row],[State]],'pivot tables'!$T$2:$T$33,'pivot tables'!$V$2:$V$33),Table2[[#This Row],[Max_Temperature(°C)]])</f>
        <v>37.911999999999999</v>
      </c>
      <c r="X1103" s="13">
        <v>16.007999999999999</v>
      </c>
      <c r="Y1103" s="31">
        <f>IF(Table2[[#This Row],[Min_Temperature(°C)]]="",_xlfn.XLOOKUP(Table2[[#This Row],[State]],'pivot tables'!$T$2:$T$33,'pivot tables'!$W$2:$W$33),Table2[[#This Row],[Min_Temperature(°C)]])</f>
        <v>16.007999999999999</v>
      </c>
    </row>
    <row r="1104" spans="1:25" x14ac:dyDescent="0.3">
      <c r="A1104" s="5" t="s">
        <v>13</v>
      </c>
      <c r="B1104" s="4">
        <v>2015</v>
      </c>
      <c r="C1104" s="5" t="s">
        <v>176</v>
      </c>
      <c r="D1104" s="5" t="str">
        <f>PROPER(TRIM(Table2[[#This Row],[Season]]))</f>
        <v>Autumn</v>
      </c>
      <c r="E1104" s="5" t="str">
        <f>IF(Table2[[#This Row],[Season]]="",_xlfn.XLOOKUP(Table2[[#This Row],[State]],'pivot tables'!$F$3:$F$33,'pivot tables'!$G$3:$G$33),Table2[[#This Row],[Season]])</f>
        <v>Autumn</v>
      </c>
      <c r="F1104" s="5" t="s">
        <v>243</v>
      </c>
      <c r="G1104" s="16">
        <v>549012</v>
      </c>
      <c r="H1104" s="16">
        <f>IF(Table2[[#This Row],[Area(hectare)]]="",IFERROR(Table2[[#This Row],[Production(Tones)]]/Table2[[#This Row],[Yield blanks]],""),Table2[[#This Row],[Area(hectare)]])</f>
        <v>549012</v>
      </c>
      <c r="I1104" s="16">
        <v>725206</v>
      </c>
      <c r="J1104" s="16">
        <f>IF(Table2[[#This Row],[Production(Tones)]]="",Table2[[#This Row],[Area Blanks]]*Table2[[#This Row],[Yield]],Table2[[#This Row],[Production(Tones)]])</f>
        <v>725206</v>
      </c>
      <c r="K1104" s="13">
        <v>874</v>
      </c>
      <c r="L1104" s="13">
        <f>IF(Table2[[#This Row],[Annual_Rainfall(mm)]]="",_xlfn.XLOOKUP(Table2[[#This Row],[State]],'pivot tables'!$J$3:$J$32,'pivot tables'!$K$3:$K$32),Table2[[#This Row],[Annual_Rainfall(mm)]])</f>
        <v>874</v>
      </c>
      <c r="M1104" s="13" t="str">
        <f>Table2[[#This Row],[Crop]]&amp;Table2[[#This Row],[State]]</f>
        <v>RiceBihar</v>
      </c>
      <c r="N1104" s="13">
        <v>86694484.920000002</v>
      </c>
      <c r="O1104" s="13">
        <f>IF(Table2[[#This Row],[Fertilizer(kg)]]="",_xlfn.XLOOKUP(Table2[[#This Row],[crop&amp;state]],'pivot tables'!$O$3:$O$151,'pivot tables'!$P$3:$P$151),Table2[[#This Row],[Fertilizer(kg)]])</f>
        <v>86694484.920000002</v>
      </c>
      <c r="P1104" s="13">
        <v>181173.96</v>
      </c>
      <c r="Q1104" s="13">
        <f>IF(Table2[[#This Row],[Pesticide(kg)]]="",_xlfn.XLOOKUP(Table2[[#This Row],[crop&amp;state]],'pivot tables'!$O$3:$O$151,'pivot tables'!$Q$3:$Q$151),Table2[[#This Row],[Pesticide(kg)]])</f>
        <v>181173.96</v>
      </c>
      <c r="R1104" s="13">
        <v>1.347</v>
      </c>
      <c r="S1104" s="13">
        <f>IF(Table2[[#This Row],[Yield]]="",IFERROR(Table2[[#This Row],[Production(Tones)]]/Table2[[#This Row],[Area(hectare)]],""),Table2[[#This Row],[Yield]])</f>
        <v>1.347</v>
      </c>
      <c r="T1104" s="13">
        <v>26.545000000000002</v>
      </c>
      <c r="U1104" s="13">
        <f>IF(Table2[[#This Row],[Avg_Temperature(°C)]]="",IFERROR((Table2[[#This Row],[Max_Temperature(°C)]]+Table2[[#This Row],[Min_Temperature(°C)]])/2,""),Table2[[#This Row],[Avg_Temperature(°C)]])</f>
        <v>26.545000000000002</v>
      </c>
      <c r="V1104" s="13">
        <v>37.911999999999999</v>
      </c>
      <c r="W1104" s="13">
        <f>IF(Table2[[#This Row],[Max_Temperature(°C)]]="",_xlfn.XLOOKUP(Table2[[#This Row],[State]],'pivot tables'!$T$2:$T$33,'pivot tables'!$V$2:$V$33),Table2[[#This Row],[Max_Temperature(°C)]])</f>
        <v>37.911999999999999</v>
      </c>
      <c r="X1104" s="13">
        <v>16.007999999999999</v>
      </c>
      <c r="Y1104" s="31">
        <f>IF(Table2[[#This Row],[Min_Temperature(°C)]]="",_xlfn.XLOOKUP(Table2[[#This Row],[State]],'pivot tables'!$T$2:$T$33,'pivot tables'!$W$2:$W$33),Table2[[#This Row],[Min_Temperature(°C)]])</f>
        <v>16.007999999999999</v>
      </c>
    </row>
    <row r="1105" spans="1:25" x14ac:dyDescent="0.3">
      <c r="A1105" s="5" t="s">
        <v>13</v>
      </c>
      <c r="B1105" s="4">
        <v>2015</v>
      </c>
      <c r="C1105" s="5" t="s">
        <v>120</v>
      </c>
      <c r="D1105" s="5" t="str">
        <f>PROPER(TRIM(Table2[[#This Row],[Season]]))</f>
        <v>Summer</v>
      </c>
      <c r="E1105" s="5" t="str">
        <f>IF(Table2[[#This Row],[Season]]="",_xlfn.XLOOKUP(Table2[[#This Row],[State]],'pivot tables'!$F$3:$F$33,'pivot tables'!$G$3:$G$33),Table2[[#This Row],[Season]])</f>
        <v>Summer</v>
      </c>
      <c r="F1105" s="5" t="s">
        <v>243</v>
      </c>
      <c r="G1105" s="16">
        <v>81302</v>
      </c>
      <c r="H1105" s="16">
        <f>IF(Table2[[#This Row],[Area(hectare)]]="",IFERROR(Table2[[#This Row],[Production(Tones)]]/Table2[[#This Row],[Yield blanks]],""),Table2[[#This Row],[Area(hectare)]])</f>
        <v>81302</v>
      </c>
      <c r="I1105" s="16">
        <v>200983</v>
      </c>
      <c r="J1105" s="16">
        <f>IF(Table2[[#This Row],[Production(Tones)]]="",Table2[[#This Row],[Area Blanks]]*Table2[[#This Row],[Yield]],Table2[[#This Row],[Production(Tones)]])</f>
        <v>200983</v>
      </c>
      <c r="K1105" s="13">
        <v>874</v>
      </c>
      <c r="L1105" s="13">
        <f>IF(Table2[[#This Row],[Annual_Rainfall(mm)]]="",_xlfn.XLOOKUP(Table2[[#This Row],[State]],'pivot tables'!$J$3:$J$32,'pivot tables'!$K$3:$K$32),Table2[[#This Row],[Annual_Rainfall(mm)]])</f>
        <v>874</v>
      </c>
      <c r="M1105" s="13" t="str">
        <f>Table2[[#This Row],[Crop]]&amp;Table2[[#This Row],[State]]</f>
        <v>RiceBihar</v>
      </c>
      <c r="N1105" s="13">
        <v>12838398.82</v>
      </c>
      <c r="O1105" s="13">
        <f>IF(Table2[[#This Row],[Fertilizer(kg)]]="",_xlfn.XLOOKUP(Table2[[#This Row],[crop&amp;state]],'pivot tables'!$O$3:$O$151,'pivot tables'!$P$3:$P$151),Table2[[#This Row],[Fertilizer(kg)]])</f>
        <v>12838398.82</v>
      </c>
      <c r="P1105" s="13">
        <v>26829.66</v>
      </c>
      <c r="Q1105" s="13">
        <f>IF(Table2[[#This Row],[Pesticide(kg)]]="",_xlfn.XLOOKUP(Table2[[#This Row],[crop&amp;state]],'pivot tables'!$O$3:$O$151,'pivot tables'!$Q$3:$Q$151),Table2[[#This Row],[Pesticide(kg)]])</f>
        <v>26829.66</v>
      </c>
      <c r="R1105" s="13">
        <v>2.528</v>
      </c>
      <c r="S1105" s="13">
        <f>IF(Table2[[#This Row],[Yield]]="",IFERROR(Table2[[#This Row],[Production(Tones)]]/Table2[[#This Row],[Area(hectare)]],""),Table2[[#This Row],[Yield]])</f>
        <v>2.528</v>
      </c>
      <c r="T1105" s="13">
        <v>26.545000000000002</v>
      </c>
      <c r="U1105" s="13">
        <f>IF(Table2[[#This Row],[Avg_Temperature(°C)]]="",IFERROR((Table2[[#This Row],[Max_Temperature(°C)]]+Table2[[#This Row],[Min_Temperature(°C)]])/2,""),Table2[[#This Row],[Avg_Temperature(°C)]])</f>
        <v>26.545000000000002</v>
      </c>
      <c r="V1105" s="13">
        <v>37.911999999999999</v>
      </c>
      <c r="W1105" s="13">
        <f>IF(Table2[[#This Row],[Max_Temperature(°C)]]="",_xlfn.XLOOKUP(Table2[[#This Row],[State]],'pivot tables'!$T$2:$T$33,'pivot tables'!$V$2:$V$33),Table2[[#This Row],[Max_Temperature(°C)]])</f>
        <v>37.911999999999999</v>
      </c>
      <c r="X1105" s="13">
        <v>16.007999999999999</v>
      </c>
      <c r="Y1105" s="31">
        <f>IF(Table2[[#This Row],[Min_Temperature(°C)]]="",_xlfn.XLOOKUP(Table2[[#This Row],[State]],'pivot tables'!$T$2:$T$33,'pivot tables'!$W$2:$W$33),Table2[[#This Row],[Min_Temperature(°C)]])</f>
        <v>16.007999999999999</v>
      </c>
    </row>
    <row r="1106" spans="1:25" x14ac:dyDescent="0.3">
      <c r="A1106" s="5" t="s">
        <v>13</v>
      </c>
      <c r="B1106" s="4">
        <v>2015</v>
      </c>
      <c r="C1106" s="5" t="s">
        <v>324</v>
      </c>
      <c r="D1106" s="5" t="str">
        <f>PROPER(TRIM(Table2[[#This Row],[Season]]))</f>
        <v>Winter</v>
      </c>
      <c r="E1106" s="5" t="str">
        <f>IF(Table2[[#This Row],[Season]]="",_xlfn.XLOOKUP(Table2[[#This Row],[State]],'pivot tables'!$F$3:$F$33,'pivot tables'!$G$3:$G$33),Table2[[#This Row],[Season]])</f>
        <v>Winter</v>
      </c>
      <c r="F1106" s="5" t="s">
        <v>243</v>
      </c>
      <c r="G1106" s="16">
        <v>2602000</v>
      </c>
      <c r="H1106" s="16">
        <f>IF(Table2[[#This Row],[Area(hectare)]]="",IFERROR(Table2[[#This Row],[Production(Tones)]]/Table2[[#This Row],[Yield blanks]],""),Table2[[#This Row],[Area(hectare)]])</f>
        <v>2602000</v>
      </c>
      <c r="I1106" s="16">
        <v>5876027</v>
      </c>
      <c r="J1106" s="16">
        <f>IF(Table2[[#This Row],[Production(Tones)]]="",Table2[[#This Row],[Area Blanks]]*Table2[[#This Row],[Yield]],Table2[[#This Row],[Production(Tones)]])</f>
        <v>5876027</v>
      </c>
      <c r="K1106" s="13">
        <v>874</v>
      </c>
      <c r="L1106" s="13">
        <f>IF(Table2[[#This Row],[Annual_Rainfall(mm)]]="",_xlfn.XLOOKUP(Table2[[#This Row],[State]],'pivot tables'!$J$3:$J$32,'pivot tables'!$K$3:$K$32),Table2[[#This Row],[Annual_Rainfall(mm)]])</f>
        <v>874</v>
      </c>
      <c r="M1106" s="13" t="str">
        <f>Table2[[#This Row],[Crop]]&amp;Table2[[#This Row],[State]]</f>
        <v>RiceBihar</v>
      </c>
      <c r="N1106" s="13">
        <v>410881820</v>
      </c>
      <c r="O1106" s="13">
        <f>IF(Table2[[#This Row],[Fertilizer(kg)]]="",_xlfn.XLOOKUP(Table2[[#This Row],[crop&amp;state]],'pivot tables'!$O$3:$O$151,'pivot tables'!$P$3:$P$151),Table2[[#This Row],[Fertilizer(kg)]])</f>
        <v>410881820</v>
      </c>
      <c r="P1106" s="13">
        <v>858660</v>
      </c>
      <c r="Q1106" s="13">
        <f>IF(Table2[[#This Row],[Pesticide(kg)]]="",_xlfn.XLOOKUP(Table2[[#This Row],[crop&amp;state]],'pivot tables'!$O$3:$O$151,'pivot tables'!$Q$3:$Q$151),Table2[[#This Row],[Pesticide(kg)]])</f>
        <v>858660</v>
      </c>
      <c r="R1106" s="13">
        <v>2.1659999999999999</v>
      </c>
      <c r="S1106" s="13">
        <f>IF(Table2[[#This Row],[Yield]]="",IFERROR(Table2[[#This Row],[Production(Tones)]]/Table2[[#This Row],[Area(hectare)]],""),Table2[[#This Row],[Yield]])</f>
        <v>2.1659999999999999</v>
      </c>
      <c r="T1106" s="13">
        <v>26.545000000000002</v>
      </c>
      <c r="U1106" s="13">
        <f>IF(Table2[[#This Row],[Avg_Temperature(°C)]]="",IFERROR((Table2[[#This Row],[Max_Temperature(°C)]]+Table2[[#This Row],[Min_Temperature(°C)]])/2,""),Table2[[#This Row],[Avg_Temperature(°C)]])</f>
        <v>26.545000000000002</v>
      </c>
      <c r="V1106" s="13">
        <v>37.911999999999999</v>
      </c>
      <c r="W1106" s="13">
        <f>IF(Table2[[#This Row],[Max_Temperature(°C)]]="",_xlfn.XLOOKUP(Table2[[#This Row],[State]],'pivot tables'!$T$2:$T$33,'pivot tables'!$V$2:$V$33),Table2[[#This Row],[Max_Temperature(°C)]])</f>
        <v>37.911999999999999</v>
      </c>
      <c r="X1106" s="13">
        <v>16.007999999999999</v>
      </c>
      <c r="Y1106" s="31">
        <f>IF(Table2[[#This Row],[Min_Temperature(°C)]]="",_xlfn.XLOOKUP(Table2[[#This Row],[State]],'pivot tables'!$T$2:$T$33,'pivot tables'!$W$2:$W$33),Table2[[#This Row],[Min_Temperature(°C)]])</f>
        <v>16.007999999999999</v>
      </c>
    </row>
    <row r="1107" spans="1:25" x14ac:dyDescent="0.3">
      <c r="A1107" s="5" t="s">
        <v>18</v>
      </c>
      <c r="B1107" s="4">
        <v>2015</v>
      </c>
      <c r="C1107" s="5" t="s">
        <v>705</v>
      </c>
      <c r="D1107" s="5" t="str">
        <f>PROPER(TRIM(Table2[[#This Row],[Season]]))</f>
        <v>Whole Year</v>
      </c>
      <c r="E1107" s="5" t="str">
        <f>IF(Table2[[#This Row],[Season]]="",_xlfn.XLOOKUP(Table2[[#This Row],[State]],'pivot tables'!$F$3:$F$33,'pivot tables'!$G$3:$G$33),Table2[[#This Row],[Season]])</f>
        <v>Whole Year</v>
      </c>
      <c r="F1107" s="5" t="s">
        <v>243</v>
      </c>
      <c r="G1107" s="16">
        <v>244021</v>
      </c>
      <c r="H1107" s="16">
        <f>IF(Table2[[#This Row],[Area(hectare)]]="",IFERROR(Table2[[#This Row],[Production(Tones)]]/Table2[[#This Row],[Yield blanks]],""),Table2[[#This Row],[Area(hectare)]])</f>
        <v>244021</v>
      </c>
      <c r="I1107" s="16">
        <v>11914615</v>
      </c>
      <c r="J1107" s="16">
        <f>IF(Table2[[#This Row],[Production(Tones)]]="",Table2[[#This Row],[Area Blanks]]*Table2[[#This Row],[Yield]],Table2[[#This Row],[Production(Tones)]])</f>
        <v>11914615</v>
      </c>
      <c r="K1107" s="13">
        <v>874</v>
      </c>
      <c r="L1107" s="13">
        <f>IF(Table2[[#This Row],[Annual_Rainfall(mm)]]="",_xlfn.XLOOKUP(Table2[[#This Row],[State]],'pivot tables'!$J$3:$J$32,'pivot tables'!$K$3:$K$32),Table2[[#This Row],[Annual_Rainfall(mm)]])</f>
        <v>874</v>
      </c>
      <c r="M1107" s="13" t="str">
        <f>Table2[[#This Row],[Crop]]&amp;Table2[[#This Row],[State]]</f>
        <v>SugarcaneBihar</v>
      </c>
      <c r="N1107" s="13" t="s">
        <v>501</v>
      </c>
      <c r="O1107" s="13" t="str">
        <f>IF(Table2[[#This Row],[Fertilizer(kg)]]="",_xlfn.XLOOKUP(Table2[[#This Row],[crop&amp;state]],'pivot tables'!$O$3:$O$151,'pivot tables'!$P$3:$P$151),Table2[[#This Row],[Fertilizer(kg)]])</f>
        <v xml:space="preserve"> 38533356.11 </v>
      </c>
      <c r="P1107" s="13">
        <v>80526.929999999993</v>
      </c>
      <c r="Q1107" s="13">
        <f>IF(Table2[[#This Row],[Pesticide(kg)]]="",_xlfn.XLOOKUP(Table2[[#This Row],[crop&amp;state]],'pivot tables'!$O$3:$O$151,'pivot tables'!$Q$3:$Q$151),Table2[[#This Row],[Pesticide(kg)]])</f>
        <v>80526.929999999993</v>
      </c>
      <c r="R1107" s="13">
        <v>61.677999999999997</v>
      </c>
      <c r="S1107" s="13">
        <f>IF(Table2[[#This Row],[Yield]]="",IFERROR(Table2[[#This Row],[Production(Tones)]]/Table2[[#This Row],[Area(hectare)]],""),Table2[[#This Row],[Yield]])</f>
        <v>61.677999999999997</v>
      </c>
      <c r="T1107" s="13">
        <v>26.545000000000002</v>
      </c>
      <c r="U1107" s="13">
        <f>IF(Table2[[#This Row],[Avg_Temperature(°C)]]="",IFERROR((Table2[[#This Row],[Max_Temperature(°C)]]+Table2[[#This Row],[Min_Temperature(°C)]])/2,""),Table2[[#This Row],[Avg_Temperature(°C)]])</f>
        <v>26.545000000000002</v>
      </c>
      <c r="V1107" s="13">
        <v>37.911999999999999</v>
      </c>
      <c r="W1107" s="13">
        <f>IF(Table2[[#This Row],[Max_Temperature(°C)]]="",_xlfn.XLOOKUP(Table2[[#This Row],[State]],'pivot tables'!$T$2:$T$33,'pivot tables'!$V$2:$V$33),Table2[[#This Row],[Max_Temperature(°C)]])</f>
        <v>37.911999999999999</v>
      </c>
      <c r="X1107" s="13">
        <v>16.007999999999999</v>
      </c>
      <c r="Y1107" s="31">
        <f>IF(Table2[[#This Row],[Min_Temperature(°C)]]="",_xlfn.XLOOKUP(Table2[[#This Row],[State]],'pivot tables'!$T$2:$T$33,'pivot tables'!$W$2:$W$33),Table2[[#This Row],[Min_Temperature(°C)]])</f>
        <v>16.007999999999999</v>
      </c>
    </row>
    <row r="1108" spans="1:25" x14ac:dyDescent="0.3">
      <c r="A1108" s="5" t="s">
        <v>31</v>
      </c>
      <c r="B1108" s="4">
        <v>2015</v>
      </c>
      <c r="C1108" s="5" t="s">
        <v>27</v>
      </c>
      <c r="D1108" s="5" t="str">
        <f>PROPER(TRIM(Table2[[#This Row],[Season]]))</f>
        <v>Rabi</v>
      </c>
      <c r="E1108" s="5" t="str">
        <f>IF(Table2[[#This Row],[Season]]="",_xlfn.XLOOKUP(Table2[[#This Row],[State]],'pivot tables'!$F$3:$F$33,'pivot tables'!$G$3:$G$33),Table2[[#This Row],[Season]])</f>
        <v>Rabi</v>
      </c>
      <c r="F1108" s="5" t="s">
        <v>243</v>
      </c>
      <c r="G1108" s="16">
        <v>11404</v>
      </c>
      <c r="H1108" s="16">
        <f>IF(Table2[[#This Row],[Area(hectare)]]="",IFERROR(Table2[[#This Row],[Production(Tones)]]/Table2[[#This Row],[Yield blanks]],""),Table2[[#This Row],[Area(hectare)]])</f>
        <v>11404</v>
      </c>
      <c r="I1108" s="16">
        <v>16203</v>
      </c>
      <c r="J1108" s="16">
        <f>IF(Table2[[#This Row],[Production(Tones)]]="",Table2[[#This Row],[Area Blanks]]*Table2[[#This Row],[Yield]],Table2[[#This Row],[Production(Tones)]])</f>
        <v>16203</v>
      </c>
      <c r="K1108" s="13">
        <v>874</v>
      </c>
      <c r="L1108" s="13">
        <f>IF(Table2[[#This Row],[Annual_Rainfall(mm)]]="",_xlfn.XLOOKUP(Table2[[#This Row],[State]],'pivot tables'!$J$3:$J$32,'pivot tables'!$K$3:$K$32),Table2[[#This Row],[Annual_Rainfall(mm)]])</f>
        <v>874</v>
      </c>
      <c r="M1108" s="13" t="str">
        <f>Table2[[#This Row],[Crop]]&amp;Table2[[#This Row],[State]]</f>
        <v>SunflowerBihar</v>
      </c>
      <c r="N1108" s="13">
        <v>1800805.64</v>
      </c>
      <c r="O1108" s="13">
        <f>IF(Table2[[#This Row],[Fertilizer(kg)]]="",_xlfn.XLOOKUP(Table2[[#This Row],[crop&amp;state]],'pivot tables'!$O$3:$O$151,'pivot tables'!$P$3:$P$151),Table2[[#This Row],[Fertilizer(kg)]])</f>
        <v>1800805.64</v>
      </c>
      <c r="P1108" s="13">
        <v>3763.32</v>
      </c>
      <c r="Q1108" s="13">
        <f>IF(Table2[[#This Row],[Pesticide(kg)]]="",_xlfn.XLOOKUP(Table2[[#This Row],[crop&amp;state]],'pivot tables'!$O$3:$O$151,'pivot tables'!$Q$3:$Q$151),Table2[[#This Row],[Pesticide(kg)]])</f>
        <v>3763.32</v>
      </c>
      <c r="R1108" s="13">
        <v>1.39</v>
      </c>
      <c r="S1108" s="13">
        <f>IF(Table2[[#This Row],[Yield]]="",IFERROR(Table2[[#This Row],[Production(Tones)]]/Table2[[#This Row],[Area(hectare)]],""),Table2[[#This Row],[Yield]])</f>
        <v>1.39</v>
      </c>
      <c r="T1108" s="13">
        <v>26.545000000000002</v>
      </c>
      <c r="U1108" s="13">
        <f>IF(Table2[[#This Row],[Avg_Temperature(°C)]]="",IFERROR((Table2[[#This Row],[Max_Temperature(°C)]]+Table2[[#This Row],[Min_Temperature(°C)]])/2,""),Table2[[#This Row],[Avg_Temperature(°C)]])</f>
        <v>26.545000000000002</v>
      </c>
      <c r="V1108" s="13">
        <v>37.911999999999999</v>
      </c>
      <c r="W1108" s="13">
        <f>IF(Table2[[#This Row],[Max_Temperature(°C)]]="",_xlfn.XLOOKUP(Table2[[#This Row],[State]],'pivot tables'!$T$2:$T$33,'pivot tables'!$V$2:$V$33),Table2[[#This Row],[Max_Temperature(°C)]])</f>
        <v>37.911999999999999</v>
      </c>
      <c r="X1108" s="13">
        <v>16.007999999999999</v>
      </c>
      <c r="Y1108" s="31">
        <f>IF(Table2[[#This Row],[Min_Temperature(°C)]]="",_xlfn.XLOOKUP(Table2[[#This Row],[State]],'pivot tables'!$T$2:$T$33,'pivot tables'!$W$2:$W$33),Table2[[#This Row],[Min_Temperature(°C)]])</f>
        <v>16.007999999999999</v>
      </c>
    </row>
    <row r="1109" spans="1:25" x14ac:dyDescent="0.3">
      <c r="A1109" s="5" t="s">
        <v>32</v>
      </c>
      <c r="B1109" s="4">
        <v>2015</v>
      </c>
      <c r="C1109" s="5" t="s">
        <v>49</v>
      </c>
      <c r="D1109" s="5" t="str">
        <f>PROPER(TRIM(Table2[[#This Row],[Season]]))</f>
        <v>Kharif</v>
      </c>
      <c r="E1109" s="5" t="str">
        <f>IF(Table2[[#This Row],[Season]]="",_xlfn.XLOOKUP(Table2[[#This Row],[State]],'pivot tables'!$F$3:$F$33,'pivot tables'!$G$3:$G$33),Table2[[#This Row],[Season]])</f>
        <v>Kharif</v>
      </c>
      <c r="F1109" s="5" t="s">
        <v>243</v>
      </c>
      <c r="G1109" s="16">
        <v>13651</v>
      </c>
      <c r="H1109" s="16">
        <f>IF(Table2[[#This Row],[Area(hectare)]]="",IFERROR(Table2[[#This Row],[Production(Tones)]]/Table2[[#This Row],[Yield blanks]],""),Table2[[#This Row],[Area(hectare)]])</f>
        <v>13651</v>
      </c>
      <c r="I1109" s="16">
        <v>12048</v>
      </c>
      <c r="J1109" s="16">
        <f>IF(Table2[[#This Row],[Production(Tones)]]="",Table2[[#This Row],[Area Blanks]]*Table2[[#This Row],[Yield]],Table2[[#This Row],[Production(Tones)]])</f>
        <v>12048</v>
      </c>
      <c r="K1109" s="13">
        <v>874</v>
      </c>
      <c r="L1109" s="13">
        <f>IF(Table2[[#This Row],[Annual_Rainfall(mm)]]="",_xlfn.XLOOKUP(Table2[[#This Row],[State]],'pivot tables'!$J$3:$J$32,'pivot tables'!$K$3:$K$32),Table2[[#This Row],[Annual_Rainfall(mm)]])</f>
        <v>874</v>
      </c>
      <c r="M1109" s="13" t="str">
        <f>Table2[[#This Row],[Crop]]&amp;Table2[[#This Row],[State]]</f>
        <v>UradBihar</v>
      </c>
      <c r="N1109" s="13">
        <v>2155629.41</v>
      </c>
      <c r="O1109" s="13">
        <f>IF(Table2[[#This Row],[Fertilizer(kg)]]="",_xlfn.XLOOKUP(Table2[[#This Row],[crop&amp;state]],'pivot tables'!$O$3:$O$151,'pivot tables'!$P$3:$P$151),Table2[[#This Row],[Fertilizer(kg)]])</f>
        <v>2155629.41</v>
      </c>
      <c r="P1109" s="13">
        <v>4504.83</v>
      </c>
      <c r="Q1109" s="13">
        <f>IF(Table2[[#This Row],[Pesticide(kg)]]="",_xlfn.XLOOKUP(Table2[[#This Row],[crop&amp;state]],'pivot tables'!$O$3:$O$151,'pivot tables'!$Q$3:$Q$151),Table2[[#This Row],[Pesticide(kg)]])</f>
        <v>4504.83</v>
      </c>
      <c r="R1109" s="13">
        <v>0.90700000000000003</v>
      </c>
      <c r="S1109" s="13">
        <f>IF(Table2[[#This Row],[Yield]]="",IFERROR(Table2[[#This Row],[Production(Tones)]]/Table2[[#This Row],[Area(hectare)]],""),Table2[[#This Row],[Yield]])</f>
        <v>0.90700000000000003</v>
      </c>
      <c r="T1109" s="13">
        <v>26.545000000000002</v>
      </c>
      <c r="U1109" s="13">
        <f>IF(Table2[[#This Row],[Avg_Temperature(°C)]]="",IFERROR((Table2[[#This Row],[Max_Temperature(°C)]]+Table2[[#This Row],[Min_Temperature(°C)]])/2,""),Table2[[#This Row],[Avg_Temperature(°C)]])</f>
        <v>26.545000000000002</v>
      </c>
      <c r="V1109" s="13">
        <v>37.911999999999999</v>
      </c>
      <c r="W1109" s="13">
        <f>IF(Table2[[#This Row],[Max_Temperature(°C)]]="",_xlfn.XLOOKUP(Table2[[#This Row],[State]],'pivot tables'!$T$2:$T$33,'pivot tables'!$V$2:$V$33),Table2[[#This Row],[Max_Temperature(°C)]])</f>
        <v>37.911999999999999</v>
      </c>
      <c r="X1109" s="13">
        <v>16.007999999999999</v>
      </c>
      <c r="Y1109" s="31">
        <f>IF(Table2[[#This Row],[Min_Temperature(°C)]]="",_xlfn.XLOOKUP(Table2[[#This Row],[State]],'pivot tables'!$T$2:$T$33,'pivot tables'!$W$2:$W$33),Table2[[#This Row],[Min_Temperature(°C)]])</f>
        <v>16.007999999999999</v>
      </c>
    </row>
    <row r="1110" spans="1:25" x14ac:dyDescent="0.3">
      <c r="A1110" s="5" t="s">
        <v>20</v>
      </c>
      <c r="B1110" s="4">
        <v>2015</v>
      </c>
      <c r="C1110" s="5" t="s">
        <v>27</v>
      </c>
      <c r="D1110" s="5" t="str">
        <f>PROPER(TRIM(Table2[[#This Row],[Season]]))</f>
        <v>Rabi</v>
      </c>
      <c r="E1110" s="5" t="str">
        <f>IF(Table2[[#This Row],[Season]]="",_xlfn.XLOOKUP(Table2[[#This Row],[State]],'pivot tables'!$F$3:$F$33,'pivot tables'!$G$3:$G$33),Table2[[#This Row],[Season]])</f>
        <v>Rabi</v>
      </c>
      <c r="F1110" s="5" t="s">
        <v>243</v>
      </c>
      <c r="G1110" s="16">
        <v>2110750</v>
      </c>
      <c r="H1110" s="16">
        <f>IF(Table2[[#This Row],[Area(hectare)]]="",IFERROR(Table2[[#This Row],[Production(Tones)]]/Table2[[#This Row],[Yield blanks]],""),Table2[[#This Row],[Area(hectare)]])</f>
        <v>2110750</v>
      </c>
      <c r="I1110" s="16">
        <v>4736448</v>
      </c>
      <c r="J1110" s="16">
        <f>IF(Table2[[#This Row],[Production(Tones)]]="",Table2[[#This Row],[Area Blanks]]*Table2[[#This Row],[Yield]],Table2[[#This Row],[Production(Tones)]])</f>
        <v>4736448</v>
      </c>
      <c r="K1110" s="13">
        <v>874</v>
      </c>
      <c r="L1110" s="13">
        <f>IF(Table2[[#This Row],[Annual_Rainfall(mm)]]="",_xlfn.XLOOKUP(Table2[[#This Row],[State]],'pivot tables'!$J$3:$J$32,'pivot tables'!$K$3:$K$32),Table2[[#This Row],[Annual_Rainfall(mm)]])</f>
        <v>874</v>
      </c>
      <c r="M1110" s="13" t="str">
        <f>Table2[[#This Row],[Crop]]&amp;Table2[[#This Row],[State]]</f>
        <v>WheatBihar</v>
      </c>
      <c r="N1110" s="13">
        <v>333308532.5</v>
      </c>
      <c r="O1110" s="13">
        <f>IF(Table2[[#This Row],[Fertilizer(kg)]]="",_xlfn.XLOOKUP(Table2[[#This Row],[crop&amp;state]],'pivot tables'!$O$3:$O$151,'pivot tables'!$P$3:$P$151),Table2[[#This Row],[Fertilizer(kg)]])</f>
        <v>333308532.5</v>
      </c>
      <c r="P1110" s="13">
        <v>696547.5</v>
      </c>
      <c r="Q1110" s="13">
        <f>IF(Table2[[#This Row],[Pesticide(kg)]]="",_xlfn.XLOOKUP(Table2[[#This Row],[crop&amp;state]],'pivot tables'!$O$3:$O$151,'pivot tables'!$Q$3:$Q$151),Table2[[#This Row],[Pesticide(kg)]])</f>
        <v>696547.5</v>
      </c>
      <c r="R1110" s="13">
        <v>2.3130000000000002</v>
      </c>
      <c r="S1110" s="13">
        <f>IF(Table2[[#This Row],[Yield]]="",IFERROR(Table2[[#This Row],[Production(Tones)]]/Table2[[#This Row],[Area(hectare)]],""),Table2[[#This Row],[Yield]])</f>
        <v>2.3130000000000002</v>
      </c>
      <c r="T1110" s="13">
        <v>26.545000000000002</v>
      </c>
      <c r="U1110" s="13">
        <f>IF(Table2[[#This Row],[Avg_Temperature(°C)]]="",IFERROR((Table2[[#This Row],[Max_Temperature(°C)]]+Table2[[#This Row],[Min_Temperature(°C)]])/2,""),Table2[[#This Row],[Avg_Temperature(°C)]])</f>
        <v>26.545000000000002</v>
      </c>
      <c r="V1110" s="13">
        <v>37.911999999999999</v>
      </c>
      <c r="W1110" s="13">
        <f>IF(Table2[[#This Row],[Max_Temperature(°C)]]="",_xlfn.XLOOKUP(Table2[[#This Row],[State]],'pivot tables'!$T$2:$T$33,'pivot tables'!$V$2:$V$33),Table2[[#This Row],[Max_Temperature(°C)]])</f>
        <v>37.911999999999999</v>
      </c>
      <c r="X1110" s="13">
        <v>16.007999999999999</v>
      </c>
      <c r="Y1110" s="31">
        <f>IF(Table2[[#This Row],[Min_Temperature(°C)]]="",_xlfn.XLOOKUP(Table2[[#This Row],[State]],'pivot tables'!$T$2:$T$33,'pivot tables'!$W$2:$W$33),Table2[[#This Row],[Min_Temperature(°C)]])</f>
        <v>16.007999999999999</v>
      </c>
    </row>
    <row r="1111" spans="1:25" x14ac:dyDescent="0.3">
      <c r="A1111" s="5" t="s">
        <v>22</v>
      </c>
      <c r="B1111" s="4">
        <v>2015</v>
      </c>
      <c r="C1111" s="5" t="s">
        <v>49</v>
      </c>
      <c r="D1111" s="5" t="str">
        <f>PROPER(TRIM(Table2[[#This Row],[Season]]))</f>
        <v>Kharif</v>
      </c>
      <c r="E1111" s="5" t="str">
        <f>IF(Table2[[#This Row],[Season]]="",_xlfn.XLOOKUP(Table2[[#This Row],[State]],'pivot tables'!$F$3:$F$33,'pivot tables'!$G$3:$G$33),Table2[[#This Row],[Season]])</f>
        <v>Kharif</v>
      </c>
      <c r="F1111" s="5" t="s">
        <v>282</v>
      </c>
      <c r="G1111" s="16">
        <v>8042</v>
      </c>
      <c r="H1111" s="16">
        <f>IF(Table2[[#This Row],[Area(hectare)]]="",IFERROR(Table2[[#This Row],[Production(Tones)]]/Table2[[#This Row],[Yield blanks]],""),Table2[[#This Row],[Area(hectare)]])</f>
        <v>8042</v>
      </c>
      <c r="I1111" s="16">
        <v>1521</v>
      </c>
      <c r="J1111" s="16">
        <f>IF(Table2[[#This Row],[Production(Tones)]]="",Table2[[#This Row],[Area Blanks]]*Table2[[#This Row],[Yield]],Table2[[#This Row],[Production(Tones)]])</f>
        <v>1521</v>
      </c>
      <c r="K1111" s="13">
        <v>1136</v>
      </c>
      <c r="L1111" s="13">
        <f>IF(Table2[[#This Row],[Annual_Rainfall(mm)]]="",_xlfn.XLOOKUP(Table2[[#This Row],[State]],'pivot tables'!$J$3:$J$32,'pivot tables'!$K$3:$K$32),Table2[[#This Row],[Annual_Rainfall(mm)]])</f>
        <v>1136</v>
      </c>
      <c r="M1111" s="13" t="str">
        <f>Table2[[#This Row],[Crop]]&amp;Table2[[#This Row],[State]]</f>
        <v>RagiChhattisgarh</v>
      </c>
      <c r="N1111" s="13">
        <v>1269912.22</v>
      </c>
      <c r="O1111" s="13">
        <f>IF(Table2[[#This Row],[Fertilizer(kg)]]="",_xlfn.XLOOKUP(Table2[[#This Row],[crop&amp;state]],'pivot tables'!$O$3:$O$151,'pivot tables'!$P$3:$P$151),Table2[[#This Row],[Fertilizer(kg)]])</f>
        <v>1269912.22</v>
      </c>
      <c r="P1111" s="13">
        <v>2653.86</v>
      </c>
      <c r="Q1111" s="13">
        <f>IF(Table2[[#This Row],[Pesticide(kg)]]="",_xlfn.XLOOKUP(Table2[[#This Row],[crop&amp;state]],'pivot tables'!$O$3:$O$151,'pivot tables'!$Q$3:$Q$151),Table2[[#This Row],[Pesticide(kg)]])</f>
        <v>2653.86</v>
      </c>
      <c r="R1111" s="13">
        <v>0.19500000000000001</v>
      </c>
      <c r="S1111" s="13">
        <f>IF(Table2[[#This Row],[Yield]]="",IFERROR(Table2[[#This Row],[Production(Tones)]]/Table2[[#This Row],[Area(hectare)]],""),Table2[[#This Row],[Yield]])</f>
        <v>0.19500000000000001</v>
      </c>
      <c r="T1111" s="13">
        <v>26.193000000000001</v>
      </c>
      <c r="U1111" s="13">
        <f>IF(Table2[[#This Row],[Avg_Temperature(°C)]]="",IFERROR((Table2[[#This Row],[Max_Temperature(°C)]]+Table2[[#This Row],[Min_Temperature(°C)]])/2,""),Table2[[#This Row],[Avg_Temperature(°C)]])</f>
        <v>26.193000000000001</v>
      </c>
      <c r="V1111" s="13">
        <v>36.991</v>
      </c>
      <c r="W1111" s="13">
        <f>IF(Table2[[#This Row],[Max_Temperature(°C)]]="",_xlfn.XLOOKUP(Table2[[#This Row],[State]],'pivot tables'!$T$2:$T$33,'pivot tables'!$V$2:$V$33),Table2[[#This Row],[Max_Temperature(°C)]])</f>
        <v>36.991</v>
      </c>
      <c r="X1111" s="13">
        <v>15.51</v>
      </c>
      <c r="Y1111" s="31">
        <f>IF(Table2[[#This Row],[Min_Temperature(°C)]]="",_xlfn.XLOOKUP(Table2[[#This Row],[State]],'pivot tables'!$T$2:$T$33,'pivot tables'!$W$2:$W$33),Table2[[#This Row],[Min_Temperature(°C)]])</f>
        <v>15.51</v>
      </c>
    </row>
    <row r="1112" spans="1:25" x14ac:dyDescent="0.3">
      <c r="A1112" s="5" t="s">
        <v>13</v>
      </c>
      <c r="B1112" s="4">
        <v>2015</v>
      </c>
      <c r="C1112" s="5" t="s">
        <v>49</v>
      </c>
      <c r="D1112" s="5" t="str">
        <f>PROPER(TRIM(Table2[[#This Row],[Season]]))</f>
        <v>Kharif</v>
      </c>
      <c r="E1112" s="5" t="str">
        <f>IF(Table2[[#This Row],[Season]]="",_xlfn.XLOOKUP(Table2[[#This Row],[State]],'pivot tables'!$F$3:$F$33,'pivot tables'!$G$3:$G$33),Table2[[#This Row],[Season]])</f>
        <v>Kharif</v>
      </c>
      <c r="F1112" s="5" t="s">
        <v>282</v>
      </c>
      <c r="G1112" s="16">
        <v>3959746</v>
      </c>
      <c r="H1112" s="16">
        <f>IF(Table2[[#This Row],[Area(hectare)]]="",IFERROR(Table2[[#This Row],[Production(Tones)]]/Table2[[#This Row],[Yield blanks]],""),Table2[[#This Row],[Area(hectare)]])</f>
        <v>3959746</v>
      </c>
      <c r="I1112" s="16">
        <v>5154328</v>
      </c>
      <c r="J1112" s="16">
        <f>IF(Table2[[#This Row],[Production(Tones)]]="",Table2[[#This Row],[Area Blanks]]*Table2[[#This Row],[Yield]],Table2[[#This Row],[Production(Tones)]])</f>
        <v>5154328</v>
      </c>
      <c r="K1112" s="13">
        <v>1136</v>
      </c>
      <c r="L1112" s="13">
        <f>IF(Table2[[#This Row],[Annual_Rainfall(mm)]]="",_xlfn.XLOOKUP(Table2[[#This Row],[State]],'pivot tables'!$J$3:$J$32,'pivot tables'!$K$3:$K$32),Table2[[#This Row],[Annual_Rainfall(mm)]])</f>
        <v>1136</v>
      </c>
      <c r="M1112" s="13" t="str">
        <f>Table2[[#This Row],[Crop]]&amp;Table2[[#This Row],[State]]</f>
        <v>RiceChhattisgarh</v>
      </c>
      <c r="N1112" s="13">
        <v>625283490.89999998</v>
      </c>
      <c r="O1112" s="13">
        <f>IF(Table2[[#This Row],[Fertilizer(kg)]]="",_xlfn.XLOOKUP(Table2[[#This Row],[crop&amp;state]],'pivot tables'!$O$3:$O$151,'pivot tables'!$P$3:$P$151),Table2[[#This Row],[Fertilizer(kg)]])</f>
        <v>625283490.89999998</v>
      </c>
      <c r="P1112" s="13">
        <v>1306716.18</v>
      </c>
      <c r="Q1112" s="13">
        <f>IF(Table2[[#This Row],[Pesticide(kg)]]="",_xlfn.XLOOKUP(Table2[[#This Row],[crop&amp;state]],'pivot tables'!$O$3:$O$151,'pivot tables'!$Q$3:$Q$151),Table2[[#This Row],[Pesticide(kg)]])</f>
        <v>1306716.18</v>
      </c>
      <c r="R1112" s="13">
        <v>1.22</v>
      </c>
      <c r="S1112" s="13">
        <f>IF(Table2[[#This Row],[Yield]]="",IFERROR(Table2[[#This Row],[Production(Tones)]]/Table2[[#This Row],[Area(hectare)]],""),Table2[[#This Row],[Yield]])</f>
        <v>1.22</v>
      </c>
      <c r="T1112" s="13">
        <v>26.193000000000001</v>
      </c>
      <c r="U1112" s="13">
        <f>IF(Table2[[#This Row],[Avg_Temperature(°C)]]="",IFERROR((Table2[[#This Row],[Max_Temperature(°C)]]+Table2[[#This Row],[Min_Temperature(°C)]])/2,""),Table2[[#This Row],[Avg_Temperature(°C)]])</f>
        <v>26.193000000000001</v>
      </c>
      <c r="V1112" s="13">
        <v>36.991</v>
      </c>
      <c r="W1112" s="13">
        <f>IF(Table2[[#This Row],[Max_Temperature(°C)]]="",_xlfn.XLOOKUP(Table2[[#This Row],[State]],'pivot tables'!$T$2:$T$33,'pivot tables'!$V$2:$V$33),Table2[[#This Row],[Max_Temperature(°C)]])</f>
        <v>36.991</v>
      </c>
      <c r="X1112" s="13">
        <v>15.51</v>
      </c>
      <c r="Y1112" s="31">
        <f>IF(Table2[[#This Row],[Min_Temperature(°C)]]="",_xlfn.XLOOKUP(Table2[[#This Row],[State]],'pivot tables'!$T$2:$T$33,'pivot tables'!$W$2:$W$33),Table2[[#This Row],[Min_Temperature(°C)]])</f>
        <v>15.51</v>
      </c>
    </row>
    <row r="1113" spans="1:25" x14ac:dyDescent="0.3">
      <c r="A1113" s="5" t="s">
        <v>18</v>
      </c>
      <c r="B1113" s="4">
        <v>2015</v>
      </c>
      <c r="C1113" s="5" t="s">
        <v>705</v>
      </c>
      <c r="D1113" s="5" t="str">
        <f>PROPER(TRIM(Table2[[#This Row],[Season]]))</f>
        <v>Whole Year</v>
      </c>
      <c r="E1113" s="5" t="str">
        <f>IF(Table2[[#This Row],[Season]]="",_xlfn.XLOOKUP(Table2[[#This Row],[State]],'pivot tables'!$F$3:$F$33,'pivot tables'!$G$3:$G$33),Table2[[#This Row],[Season]])</f>
        <v>Whole Year</v>
      </c>
      <c r="F1113" s="5" t="s">
        <v>282</v>
      </c>
      <c r="G1113" s="16">
        <v>19221</v>
      </c>
      <c r="H1113" s="16">
        <f>IF(Table2[[#This Row],[Area(hectare)]]="",IFERROR(Table2[[#This Row],[Production(Tones)]]/Table2[[#This Row],[Yield blanks]],""),Table2[[#This Row],[Area(hectare)]])</f>
        <v>19221</v>
      </c>
      <c r="I1113" s="16">
        <v>46895</v>
      </c>
      <c r="J1113" s="16">
        <f>IF(Table2[[#This Row],[Production(Tones)]]="",Table2[[#This Row],[Area Blanks]]*Table2[[#This Row],[Yield]],Table2[[#This Row],[Production(Tones)]])</f>
        <v>46895</v>
      </c>
      <c r="K1113" s="13">
        <v>1136</v>
      </c>
      <c r="L1113" s="13">
        <f>IF(Table2[[#This Row],[Annual_Rainfall(mm)]]="",_xlfn.XLOOKUP(Table2[[#This Row],[State]],'pivot tables'!$J$3:$J$32,'pivot tables'!$K$3:$K$32),Table2[[#This Row],[Annual_Rainfall(mm)]])</f>
        <v>1136</v>
      </c>
      <c r="M1113" s="13" t="str">
        <f>Table2[[#This Row],[Crop]]&amp;Table2[[#This Row],[State]]</f>
        <v>SugarcaneChhattisgarh</v>
      </c>
      <c r="N1113" s="13">
        <v>3035188.11</v>
      </c>
      <c r="O1113" s="13">
        <f>IF(Table2[[#This Row],[Fertilizer(kg)]]="",_xlfn.XLOOKUP(Table2[[#This Row],[crop&amp;state]],'pivot tables'!$O$3:$O$151,'pivot tables'!$P$3:$P$151),Table2[[#This Row],[Fertilizer(kg)]])</f>
        <v>3035188.11</v>
      </c>
      <c r="P1113" s="13">
        <v>6342.93</v>
      </c>
      <c r="Q1113" s="13">
        <f>IF(Table2[[#This Row],[Pesticide(kg)]]="",_xlfn.XLOOKUP(Table2[[#This Row],[crop&amp;state]],'pivot tables'!$O$3:$O$151,'pivot tables'!$Q$3:$Q$151),Table2[[#This Row],[Pesticide(kg)]])</f>
        <v>6342.93</v>
      </c>
      <c r="R1113" s="13">
        <v>2.9119999999999999</v>
      </c>
      <c r="S1113" s="13">
        <f>IF(Table2[[#This Row],[Yield]]="",IFERROR(Table2[[#This Row],[Production(Tones)]]/Table2[[#This Row],[Area(hectare)]],""),Table2[[#This Row],[Yield]])</f>
        <v>2.9119999999999999</v>
      </c>
      <c r="T1113" s="13">
        <v>26.193000000000001</v>
      </c>
      <c r="U1113" s="13">
        <f>IF(Table2[[#This Row],[Avg_Temperature(°C)]]="",IFERROR((Table2[[#This Row],[Max_Temperature(°C)]]+Table2[[#This Row],[Min_Temperature(°C)]])/2,""),Table2[[#This Row],[Avg_Temperature(°C)]])</f>
        <v>26.193000000000001</v>
      </c>
      <c r="V1113" s="13">
        <v>36.991</v>
      </c>
      <c r="W1113" s="13">
        <f>IF(Table2[[#This Row],[Max_Temperature(°C)]]="",_xlfn.XLOOKUP(Table2[[#This Row],[State]],'pivot tables'!$T$2:$T$33,'pivot tables'!$V$2:$V$33),Table2[[#This Row],[Max_Temperature(°C)]])</f>
        <v>36.991</v>
      </c>
      <c r="X1113" s="13">
        <v>15.51</v>
      </c>
      <c r="Y1113" s="31">
        <f>IF(Table2[[#This Row],[Min_Temperature(°C)]]="",_xlfn.XLOOKUP(Table2[[#This Row],[State]],'pivot tables'!$T$2:$T$33,'pivot tables'!$W$2:$W$33),Table2[[#This Row],[Min_Temperature(°C)]])</f>
        <v>15.51</v>
      </c>
    </row>
    <row r="1114" spans="1:25" x14ac:dyDescent="0.3">
      <c r="A1114" s="5" t="s">
        <v>31</v>
      </c>
      <c r="B1114" s="4">
        <v>2015</v>
      </c>
      <c r="C1114" s="5" t="s">
        <v>49</v>
      </c>
      <c r="D1114" s="5" t="str">
        <f>PROPER(TRIM(Table2[[#This Row],[Season]]))</f>
        <v>Kharif</v>
      </c>
      <c r="E1114" s="5" t="str">
        <f>IF(Table2[[#This Row],[Season]]="",_xlfn.XLOOKUP(Table2[[#This Row],[State]],'pivot tables'!$F$3:$F$33,'pivot tables'!$G$3:$G$33),Table2[[#This Row],[Season]])</f>
        <v>Kharif</v>
      </c>
      <c r="F1114" s="5" t="s">
        <v>282</v>
      </c>
      <c r="G1114" s="16">
        <v>2471</v>
      </c>
      <c r="H1114" s="16">
        <f>IF(Table2[[#This Row],[Area(hectare)]]="",IFERROR(Table2[[#This Row],[Production(Tones)]]/Table2[[#This Row],[Yield blanks]],""),Table2[[#This Row],[Area(hectare)]])</f>
        <v>2471</v>
      </c>
      <c r="I1114" s="16">
        <v>808</v>
      </c>
      <c r="J1114" s="16">
        <f>IF(Table2[[#This Row],[Production(Tones)]]="",Table2[[#This Row],[Area Blanks]]*Table2[[#This Row],[Yield]],Table2[[#This Row],[Production(Tones)]])</f>
        <v>808</v>
      </c>
      <c r="K1114" s="13">
        <v>1136</v>
      </c>
      <c r="L1114" s="13">
        <f>IF(Table2[[#This Row],[Annual_Rainfall(mm)]]="",_xlfn.XLOOKUP(Table2[[#This Row],[State]],'pivot tables'!$J$3:$J$32,'pivot tables'!$K$3:$K$32),Table2[[#This Row],[Annual_Rainfall(mm)]])</f>
        <v>1136</v>
      </c>
      <c r="M1114" s="13" t="str">
        <f>Table2[[#This Row],[Crop]]&amp;Table2[[#This Row],[State]]</f>
        <v>SunflowerChhattisgarh</v>
      </c>
      <c r="N1114" s="13">
        <v>390195.61</v>
      </c>
      <c r="O1114" s="13">
        <f>IF(Table2[[#This Row],[Fertilizer(kg)]]="",_xlfn.XLOOKUP(Table2[[#This Row],[crop&amp;state]],'pivot tables'!$O$3:$O$151,'pivot tables'!$P$3:$P$151),Table2[[#This Row],[Fertilizer(kg)]])</f>
        <v>390195.61</v>
      </c>
      <c r="P1114" s="13">
        <v>815.43</v>
      </c>
      <c r="Q1114" s="13">
        <f>IF(Table2[[#This Row],[Pesticide(kg)]]="",_xlfn.XLOOKUP(Table2[[#This Row],[crop&amp;state]],'pivot tables'!$O$3:$O$151,'pivot tables'!$Q$3:$Q$151),Table2[[#This Row],[Pesticide(kg)]])</f>
        <v>815.43</v>
      </c>
      <c r="R1114" s="13">
        <v>0.47299999999999998</v>
      </c>
      <c r="S1114" s="13">
        <f>IF(Table2[[#This Row],[Yield]]="",IFERROR(Table2[[#This Row],[Production(Tones)]]/Table2[[#This Row],[Area(hectare)]],""),Table2[[#This Row],[Yield]])</f>
        <v>0.47299999999999998</v>
      </c>
      <c r="T1114" s="13">
        <v>26.193000000000001</v>
      </c>
      <c r="U1114" s="13">
        <f>IF(Table2[[#This Row],[Avg_Temperature(°C)]]="",IFERROR((Table2[[#This Row],[Max_Temperature(°C)]]+Table2[[#This Row],[Min_Temperature(°C)]])/2,""),Table2[[#This Row],[Avg_Temperature(°C)]])</f>
        <v>26.193000000000001</v>
      </c>
      <c r="V1114" s="13">
        <v>36.991</v>
      </c>
      <c r="W1114" s="13">
        <f>IF(Table2[[#This Row],[Max_Temperature(°C)]]="",_xlfn.XLOOKUP(Table2[[#This Row],[State]],'pivot tables'!$T$2:$T$33,'pivot tables'!$V$2:$V$33),Table2[[#This Row],[Max_Temperature(°C)]])</f>
        <v>36.991</v>
      </c>
      <c r="X1114" s="13">
        <v>15.51</v>
      </c>
      <c r="Y1114" s="31">
        <f>IF(Table2[[#This Row],[Min_Temperature(°C)]]="",_xlfn.XLOOKUP(Table2[[#This Row],[State]],'pivot tables'!$T$2:$T$33,'pivot tables'!$W$2:$W$33),Table2[[#This Row],[Min_Temperature(°C)]])</f>
        <v>15.51</v>
      </c>
    </row>
    <row r="1115" spans="1:25" x14ac:dyDescent="0.3">
      <c r="A1115" s="5" t="s">
        <v>32</v>
      </c>
      <c r="B1115" s="4">
        <v>2015</v>
      </c>
      <c r="C1115" s="5" t="s">
        <v>706</v>
      </c>
      <c r="D1115" s="5" t="str">
        <f>PROPER(TRIM(Table2[[#This Row],[Season]]))</f>
        <v/>
      </c>
      <c r="E1115" s="5" t="str">
        <f>IF(Table2[[#This Row],[Season]]="",_xlfn.XLOOKUP(Table2[[#This Row],[State]],'pivot tables'!$F$3:$F$33,'pivot tables'!$G$3:$G$33),Table2[[#This Row],[Season]])</f>
        <v>Kharif</v>
      </c>
      <c r="F1115" s="5" t="s">
        <v>282</v>
      </c>
      <c r="G1115" s="16"/>
      <c r="H1115" s="16">
        <f>IF(Table2[[#This Row],[Area(hectare)]]="",IFERROR(Table2[[#This Row],[Production(Tones)]]/Table2[[#This Row],[Yield blanks]],""),Table2[[#This Row],[Area(hectare)]])</f>
        <v>86866.873065015476</v>
      </c>
      <c r="I1115" s="16">
        <v>28058</v>
      </c>
      <c r="J1115" s="16">
        <f>IF(Table2[[#This Row],[Production(Tones)]]="",Table2[[#This Row],[Area Blanks]]*Table2[[#This Row],[Yield]],Table2[[#This Row],[Production(Tones)]])</f>
        <v>28058</v>
      </c>
      <c r="K1115" s="13">
        <v>1136</v>
      </c>
      <c r="L1115" s="13">
        <f>IF(Table2[[#This Row],[Annual_Rainfall(mm)]]="",_xlfn.XLOOKUP(Table2[[#This Row],[State]],'pivot tables'!$J$3:$J$32,'pivot tables'!$K$3:$K$32),Table2[[#This Row],[Annual_Rainfall(mm)]])</f>
        <v>1136</v>
      </c>
      <c r="M1115" s="13" t="str">
        <f>Table2[[#This Row],[Crop]]&amp;Table2[[#This Row],[State]]</f>
        <v>UradChhattisgarh</v>
      </c>
      <c r="N1115" s="13">
        <v>14788271.5</v>
      </c>
      <c r="O1115" s="13">
        <f>IF(Table2[[#This Row],[Fertilizer(kg)]]="",_xlfn.XLOOKUP(Table2[[#This Row],[crop&amp;state]],'pivot tables'!$O$3:$O$151,'pivot tables'!$P$3:$P$151),Table2[[#This Row],[Fertilizer(kg)]])</f>
        <v>14788271.5</v>
      </c>
      <c r="P1115" s="13">
        <v>30904.5</v>
      </c>
      <c r="Q1115" s="13">
        <f>IF(Table2[[#This Row],[Pesticide(kg)]]="",_xlfn.XLOOKUP(Table2[[#This Row],[crop&amp;state]],'pivot tables'!$O$3:$O$151,'pivot tables'!$Q$3:$Q$151),Table2[[#This Row],[Pesticide(kg)]])</f>
        <v>30904.5</v>
      </c>
      <c r="R1115" s="13">
        <v>0.32300000000000001</v>
      </c>
      <c r="S1115" s="13">
        <f>IF(Table2[[#This Row],[Yield]]="",IFERROR(Table2[[#This Row],[Production(Tones)]]/Table2[[#This Row],[Area(hectare)]],""),Table2[[#This Row],[Yield]])</f>
        <v>0.32300000000000001</v>
      </c>
      <c r="T1115" s="13">
        <v>26.193000000000001</v>
      </c>
      <c r="U1115" s="13">
        <f>IF(Table2[[#This Row],[Avg_Temperature(°C)]]="",IFERROR((Table2[[#This Row],[Max_Temperature(°C)]]+Table2[[#This Row],[Min_Temperature(°C)]])/2,""),Table2[[#This Row],[Avg_Temperature(°C)]])</f>
        <v>26.193000000000001</v>
      </c>
      <c r="V1115" s="13">
        <v>36.991</v>
      </c>
      <c r="W1115" s="13">
        <f>IF(Table2[[#This Row],[Max_Temperature(°C)]]="",_xlfn.XLOOKUP(Table2[[#This Row],[State]],'pivot tables'!$T$2:$T$33,'pivot tables'!$V$2:$V$33),Table2[[#This Row],[Max_Temperature(°C)]])</f>
        <v>36.991</v>
      </c>
      <c r="X1115" s="13">
        <v>15.51</v>
      </c>
      <c r="Y1115" s="31">
        <f>IF(Table2[[#This Row],[Min_Temperature(°C)]]="",_xlfn.XLOOKUP(Table2[[#This Row],[State]],'pivot tables'!$T$2:$T$33,'pivot tables'!$W$2:$W$33),Table2[[#This Row],[Min_Temperature(°C)]])</f>
        <v>15.51</v>
      </c>
    </row>
    <row r="1116" spans="1:25" x14ac:dyDescent="0.3">
      <c r="A1116" s="5" t="s">
        <v>32</v>
      </c>
      <c r="B1116" s="4">
        <v>2015</v>
      </c>
      <c r="C1116" s="5" t="s">
        <v>27</v>
      </c>
      <c r="D1116" s="5" t="str">
        <f>PROPER(TRIM(Table2[[#This Row],[Season]]))</f>
        <v>Rabi</v>
      </c>
      <c r="E1116" s="5" t="str">
        <f>IF(Table2[[#This Row],[Season]]="",_xlfn.XLOOKUP(Table2[[#This Row],[State]],'pivot tables'!$F$3:$F$33,'pivot tables'!$G$3:$G$33),Table2[[#This Row],[Season]])</f>
        <v>Rabi</v>
      </c>
      <c r="F1116" s="5" t="s">
        <v>282</v>
      </c>
      <c r="G1116" s="16">
        <v>3301</v>
      </c>
      <c r="H1116" s="16">
        <f>IF(Table2[[#This Row],[Area(hectare)]]="",IFERROR(Table2[[#This Row],[Production(Tones)]]/Table2[[#This Row],[Yield blanks]],""),Table2[[#This Row],[Area(hectare)]])</f>
        <v>3301</v>
      </c>
      <c r="I1116" s="16">
        <v>848</v>
      </c>
      <c r="J1116" s="16">
        <f>IF(Table2[[#This Row],[Production(Tones)]]="",Table2[[#This Row],[Area Blanks]]*Table2[[#This Row],[Yield]],Table2[[#This Row],[Production(Tones)]])</f>
        <v>848</v>
      </c>
      <c r="K1116" s="13">
        <v>1136</v>
      </c>
      <c r="L1116" s="13">
        <f>IF(Table2[[#This Row],[Annual_Rainfall(mm)]]="",_xlfn.XLOOKUP(Table2[[#This Row],[State]],'pivot tables'!$J$3:$J$32,'pivot tables'!$K$3:$K$32),Table2[[#This Row],[Annual_Rainfall(mm)]])</f>
        <v>1136</v>
      </c>
      <c r="M1116" s="13" t="str">
        <f>Table2[[#This Row],[Crop]]&amp;Table2[[#This Row],[State]]</f>
        <v>UradChhattisgarh</v>
      </c>
      <c r="N1116" s="13">
        <v>521260.91</v>
      </c>
      <c r="O1116" s="13">
        <f>IF(Table2[[#This Row],[Fertilizer(kg)]]="",_xlfn.XLOOKUP(Table2[[#This Row],[crop&amp;state]],'pivot tables'!$O$3:$O$151,'pivot tables'!$P$3:$P$151),Table2[[#This Row],[Fertilizer(kg)]])</f>
        <v>521260.91</v>
      </c>
      <c r="P1116" s="13">
        <v>1089.33</v>
      </c>
      <c r="Q1116" s="13">
        <f>IF(Table2[[#This Row],[Pesticide(kg)]]="",_xlfn.XLOOKUP(Table2[[#This Row],[crop&amp;state]],'pivot tables'!$O$3:$O$151,'pivot tables'!$Q$3:$Q$151),Table2[[#This Row],[Pesticide(kg)]])</f>
        <v>1089.33</v>
      </c>
      <c r="R1116" s="13">
        <v>0.26400000000000001</v>
      </c>
      <c r="S1116" s="13">
        <f>IF(Table2[[#This Row],[Yield]]="",IFERROR(Table2[[#This Row],[Production(Tones)]]/Table2[[#This Row],[Area(hectare)]],""),Table2[[#This Row],[Yield]])</f>
        <v>0.26400000000000001</v>
      </c>
      <c r="T1116" s="13">
        <v>26.193000000000001</v>
      </c>
      <c r="U1116" s="13">
        <f>IF(Table2[[#This Row],[Avg_Temperature(°C)]]="",IFERROR((Table2[[#This Row],[Max_Temperature(°C)]]+Table2[[#This Row],[Min_Temperature(°C)]])/2,""),Table2[[#This Row],[Avg_Temperature(°C)]])</f>
        <v>26.193000000000001</v>
      </c>
      <c r="V1116" s="13">
        <v>36.991</v>
      </c>
      <c r="W1116" s="13">
        <f>IF(Table2[[#This Row],[Max_Temperature(°C)]]="",_xlfn.XLOOKUP(Table2[[#This Row],[State]],'pivot tables'!$T$2:$T$33,'pivot tables'!$V$2:$V$33),Table2[[#This Row],[Max_Temperature(°C)]])</f>
        <v>36.991</v>
      </c>
      <c r="X1116" s="13">
        <v>15.51</v>
      </c>
      <c r="Y1116" s="31">
        <f>IF(Table2[[#This Row],[Min_Temperature(°C)]]="",_xlfn.XLOOKUP(Table2[[#This Row],[State]],'pivot tables'!$T$2:$T$33,'pivot tables'!$W$2:$W$33),Table2[[#This Row],[Min_Temperature(°C)]])</f>
        <v>15.51</v>
      </c>
    </row>
    <row r="1117" spans="1:25" x14ac:dyDescent="0.3">
      <c r="A1117" s="5" t="s">
        <v>20</v>
      </c>
      <c r="B1117" s="4">
        <v>2015</v>
      </c>
      <c r="C1117" s="5" t="s">
        <v>27</v>
      </c>
      <c r="D1117" s="5" t="str">
        <f>PROPER(TRIM(Table2[[#This Row],[Season]]))</f>
        <v>Rabi</v>
      </c>
      <c r="E1117" s="5" t="str">
        <f>IF(Table2[[#This Row],[Season]]="",_xlfn.XLOOKUP(Table2[[#This Row],[State]],'pivot tables'!$F$3:$F$33,'pivot tables'!$G$3:$G$33),Table2[[#This Row],[Season]])</f>
        <v>Rabi</v>
      </c>
      <c r="F1117" s="5" t="s">
        <v>282</v>
      </c>
      <c r="G1117" s="16">
        <v>105785</v>
      </c>
      <c r="H1117" s="16">
        <f>IF(Table2[[#This Row],[Area(hectare)]]="",IFERROR(Table2[[#This Row],[Production(Tones)]]/Table2[[#This Row],[Yield blanks]],""),Table2[[#This Row],[Area(hectare)]])</f>
        <v>105785</v>
      </c>
      <c r="I1117" s="16">
        <v>142329</v>
      </c>
      <c r="J1117" s="16">
        <f>IF(Table2[[#This Row],[Production(Tones)]]="",Table2[[#This Row],[Area Blanks]]*Table2[[#This Row],[Yield]],Table2[[#This Row],[Production(Tones)]])</f>
        <v>142329</v>
      </c>
      <c r="K1117" s="13">
        <v>1136</v>
      </c>
      <c r="L1117" s="13">
        <f>IF(Table2[[#This Row],[Annual_Rainfall(mm)]]="",_xlfn.XLOOKUP(Table2[[#This Row],[State]],'pivot tables'!$J$3:$J$32,'pivot tables'!$K$3:$K$32),Table2[[#This Row],[Annual_Rainfall(mm)]])</f>
        <v>1136</v>
      </c>
      <c r="M1117" s="13" t="str">
        <f>Table2[[#This Row],[Crop]]&amp;Table2[[#This Row],[State]]</f>
        <v>WheatChhattisgarh</v>
      </c>
      <c r="N1117" s="13">
        <v>16704509.35</v>
      </c>
      <c r="O1117" s="13">
        <f>IF(Table2[[#This Row],[Fertilizer(kg)]]="",_xlfn.XLOOKUP(Table2[[#This Row],[crop&amp;state]],'pivot tables'!$O$3:$O$151,'pivot tables'!$P$3:$P$151),Table2[[#This Row],[Fertilizer(kg)]])</f>
        <v>16704509.35</v>
      </c>
      <c r="P1117" s="13">
        <v>34909.050000000003</v>
      </c>
      <c r="Q1117" s="13">
        <f>IF(Table2[[#This Row],[Pesticide(kg)]]="",_xlfn.XLOOKUP(Table2[[#This Row],[crop&amp;state]],'pivot tables'!$O$3:$O$151,'pivot tables'!$Q$3:$Q$151),Table2[[#This Row],[Pesticide(kg)]])</f>
        <v>34909.050000000003</v>
      </c>
      <c r="R1117" s="13"/>
      <c r="S1117" s="13">
        <f>IF(Table2[[#This Row],[Yield]]="",IFERROR(Table2[[#This Row],[Production(Tones)]]/Table2[[#This Row],[Area(hectare)]],""),Table2[[#This Row],[Yield]])</f>
        <v>1.3454554048305525</v>
      </c>
      <c r="T1117" s="13">
        <v>26.193000000000001</v>
      </c>
      <c r="U1117" s="13">
        <f>IF(Table2[[#This Row],[Avg_Temperature(°C)]]="",IFERROR((Table2[[#This Row],[Max_Temperature(°C)]]+Table2[[#This Row],[Min_Temperature(°C)]])/2,""),Table2[[#This Row],[Avg_Temperature(°C)]])</f>
        <v>26.193000000000001</v>
      </c>
      <c r="V1117" s="13">
        <v>36.991</v>
      </c>
      <c r="W1117" s="13">
        <f>IF(Table2[[#This Row],[Max_Temperature(°C)]]="",_xlfn.XLOOKUP(Table2[[#This Row],[State]],'pivot tables'!$T$2:$T$33,'pivot tables'!$V$2:$V$33),Table2[[#This Row],[Max_Temperature(°C)]])</f>
        <v>36.991</v>
      </c>
      <c r="X1117" s="13">
        <v>15.51</v>
      </c>
      <c r="Y1117" s="31">
        <f>IF(Table2[[#This Row],[Min_Temperature(°C)]]="",_xlfn.XLOOKUP(Table2[[#This Row],[State]],'pivot tables'!$T$2:$T$33,'pivot tables'!$W$2:$W$33),Table2[[#This Row],[Min_Temperature(°C)]])</f>
        <v>15.51</v>
      </c>
    </row>
    <row r="1118" spans="1:25" x14ac:dyDescent="0.3">
      <c r="A1118" s="5" t="s">
        <v>22</v>
      </c>
      <c r="B1118" s="4">
        <v>2015</v>
      </c>
      <c r="C1118" s="5" t="s">
        <v>49</v>
      </c>
      <c r="D1118" s="5" t="str">
        <f>PROPER(TRIM(Table2[[#This Row],[Season]]))</f>
        <v>Kharif</v>
      </c>
      <c r="E1118" s="5" t="str">
        <f>IF(Table2[[#This Row],[Season]]="",_xlfn.XLOOKUP(Table2[[#This Row],[State]],'pivot tables'!$F$3:$F$33,'pivot tables'!$G$3:$G$33),Table2[[#This Row],[Season]])</f>
        <v>Kharif</v>
      </c>
      <c r="F1118" s="5" t="s">
        <v>244</v>
      </c>
      <c r="G1118" s="16">
        <v>19235</v>
      </c>
      <c r="H1118" s="16">
        <f>IF(Table2[[#This Row],[Area(hectare)]]="",IFERROR(Table2[[#This Row],[Production(Tones)]]/Table2[[#This Row],[Yield blanks]],""),Table2[[#This Row],[Area(hectare)]])</f>
        <v>19235</v>
      </c>
      <c r="I1118" s="16">
        <v>15013</v>
      </c>
      <c r="J1118" s="16">
        <f>IF(Table2[[#This Row],[Production(Tones)]]="",Table2[[#This Row],[Area Blanks]]*Table2[[#This Row],[Yield]],Table2[[#This Row],[Production(Tones)]])</f>
        <v>15013</v>
      </c>
      <c r="K1118" s="13">
        <v>584.29999999999995</v>
      </c>
      <c r="L1118" s="13">
        <f>IF(Table2[[#This Row],[Annual_Rainfall(mm)]]="",_xlfn.XLOOKUP(Table2[[#This Row],[State]],'pivot tables'!$J$3:$J$32,'pivot tables'!$K$3:$K$32),Table2[[#This Row],[Annual_Rainfall(mm)]])</f>
        <v>584.29999999999995</v>
      </c>
      <c r="M1118" s="13" t="str">
        <f>Table2[[#This Row],[Crop]]&amp;Table2[[#This Row],[State]]</f>
        <v>RagiGujarat</v>
      </c>
      <c r="N1118" s="13">
        <v>3037398.85</v>
      </c>
      <c r="O1118" s="13">
        <f>IF(Table2[[#This Row],[Fertilizer(kg)]]="",_xlfn.XLOOKUP(Table2[[#This Row],[crop&amp;state]],'pivot tables'!$O$3:$O$151,'pivot tables'!$P$3:$P$151),Table2[[#This Row],[Fertilizer(kg)]])</f>
        <v>3037398.85</v>
      </c>
      <c r="P1118" s="13">
        <v>6347.55</v>
      </c>
      <c r="Q1118" s="13">
        <f>IF(Table2[[#This Row],[Pesticide(kg)]]="",_xlfn.XLOOKUP(Table2[[#This Row],[crop&amp;state]],'pivot tables'!$O$3:$O$151,'pivot tables'!$Q$3:$Q$151),Table2[[#This Row],[Pesticide(kg)]])</f>
        <v>6347.55</v>
      </c>
      <c r="R1118" s="13">
        <v>0.76700000000000002</v>
      </c>
      <c r="S1118" s="13">
        <f>IF(Table2[[#This Row],[Yield]]="",IFERROR(Table2[[#This Row],[Production(Tones)]]/Table2[[#This Row],[Area(hectare)]],""),Table2[[#This Row],[Yield]])</f>
        <v>0.76700000000000002</v>
      </c>
      <c r="T1118" s="13">
        <v>27.344999999999999</v>
      </c>
      <c r="U1118" s="13">
        <f>IF(Table2[[#This Row],[Avg_Temperature(°C)]]="",IFERROR((Table2[[#This Row],[Max_Temperature(°C)]]+Table2[[#This Row],[Min_Temperature(°C)]])/2,""),Table2[[#This Row],[Avg_Temperature(°C)]])</f>
        <v>27.344999999999999</v>
      </c>
      <c r="V1118" s="13">
        <v>39.527999999999999</v>
      </c>
      <c r="W1118" s="13">
        <f>IF(Table2[[#This Row],[Max_Temperature(°C)]]="",_xlfn.XLOOKUP(Table2[[#This Row],[State]],'pivot tables'!$T$2:$T$33,'pivot tables'!$V$2:$V$33),Table2[[#This Row],[Max_Temperature(°C)]])</f>
        <v>39.527999999999999</v>
      </c>
      <c r="X1118" s="13">
        <v>16.321999999999999</v>
      </c>
      <c r="Y1118" s="31">
        <f>IF(Table2[[#This Row],[Min_Temperature(°C)]]="",_xlfn.XLOOKUP(Table2[[#This Row],[State]],'pivot tables'!$T$2:$T$33,'pivot tables'!$W$2:$W$33),Table2[[#This Row],[Min_Temperature(°C)]])</f>
        <v>16.321999999999999</v>
      </c>
    </row>
    <row r="1119" spans="1:25" x14ac:dyDescent="0.3">
      <c r="A1119" s="5" t="s">
        <v>13</v>
      </c>
      <c r="B1119" s="4">
        <v>2015</v>
      </c>
      <c r="C1119" s="5" t="s">
        <v>49</v>
      </c>
      <c r="D1119" s="5" t="str">
        <f>PROPER(TRIM(Table2[[#This Row],[Season]]))</f>
        <v>Kharif</v>
      </c>
      <c r="E1119" s="5" t="str">
        <f>IF(Table2[[#This Row],[Season]]="",_xlfn.XLOOKUP(Table2[[#This Row],[State]],'pivot tables'!$F$3:$F$33,'pivot tables'!$G$3:$G$33),Table2[[#This Row],[Season]])</f>
        <v>Kharif</v>
      </c>
      <c r="F1119" s="5" t="s">
        <v>244</v>
      </c>
      <c r="G1119" s="16">
        <v>741042</v>
      </c>
      <c r="H1119" s="16">
        <f>IF(Table2[[#This Row],[Area(hectare)]]="",IFERROR(Table2[[#This Row],[Production(Tones)]]/Table2[[#This Row],[Yield blanks]],""),Table2[[#This Row],[Area(hectare)]])</f>
        <v>741042</v>
      </c>
      <c r="I1119" s="16">
        <v>1584355</v>
      </c>
      <c r="J1119" s="16">
        <f>IF(Table2[[#This Row],[Production(Tones)]]="",Table2[[#This Row],[Area Blanks]]*Table2[[#This Row],[Yield]],Table2[[#This Row],[Production(Tones)]])</f>
        <v>1584355</v>
      </c>
      <c r="K1119" s="13">
        <v>0</v>
      </c>
      <c r="L1119" s="13">
        <f>IF(Table2[[#This Row],[Annual_Rainfall(mm)]]="",_xlfn.XLOOKUP(Table2[[#This Row],[State]],'pivot tables'!$J$3:$J$32,'pivot tables'!$K$3:$K$32),Table2[[#This Row],[Annual_Rainfall(mm)]])</f>
        <v>0</v>
      </c>
      <c r="M1119" s="13" t="str">
        <f>Table2[[#This Row],[Crop]]&amp;Table2[[#This Row],[State]]</f>
        <v>RiceGujarat</v>
      </c>
      <c r="N1119" s="13">
        <v>117017942.2</v>
      </c>
      <c r="O1119" s="13">
        <f>IF(Table2[[#This Row],[Fertilizer(kg)]]="",_xlfn.XLOOKUP(Table2[[#This Row],[crop&amp;state]],'pivot tables'!$O$3:$O$151,'pivot tables'!$P$3:$P$151),Table2[[#This Row],[Fertilizer(kg)]])</f>
        <v>117017942.2</v>
      </c>
      <c r="P1119" s="13">
        <v>244543.86</v>
      </c>
      <c r="Q1119" s="13">
        <f>IF(Table2[[#This Row],[Pesticide(kg)]]="",_xlfn.XLOOKUP(Table2[[#This Row],[crop&amp;state]],'pivot tables'!$O$3:$O$151,'pivot tables'!$Q$3:$Q$151),Table2[[#This Row],[Pesticide(kg)]])</f>
        <v>244543.86</v>
      </c>
      <c r="R1119" s="13"/>
      <c r="S1119" s="13">
        <f>IF(Table2[[#This Row],[Yield]]="",IFERROR(Table2[[#This Row],[Production(Tones)]]/Table2[[#This Row],[Area(hectare)]],""),Table2[[#This Row],[Yield]])</f>
        <v>2.1380097214462879</v>
      </c>
      <c r="T1119" s="13">
        <v>27.344999999999999</v>
      </c>
      <c r="U1119" s="13">
        <f>IF(Table2[[#This Row],[Avg_Temperature(°C)]]="",IFERROR((Table2[[#This Row],[Max_Temperature(°C)]]+Table2[[#This Row],[Min_Temperature(°C)]])/2,""),Table2[[#This Row],[Avg_Temperature(°C)]])</f>
        <v>27.344999999999999</v>
      </c>
      <c r="V1119" s="13">
        <v>39.527999999999999</v>
      </c>
      <c r="W1119" s="13">
        <f>IF(Table2[[#This Row],[Max_Temperature(°C)]]="",_xlfn.XLOOKUP(Table2[[#This Row],[State]],'pivot tables'!$T$2:$T$33,'pivot tables'!$V$2:$V$33),Table2[[#This Row],[Max_Temperature(°C)]])</f>
        <v>39.527999999999999</v>
      </c>
      <c r="X1119" s="13">
        <v>16.321999999999999</v>
      </c>
      <c r="Y1119" s="31">
        <f>IF(Table2[[#This Row],[Min_Temperature(°C)]]="",_xlfn.XLOOKUP(Table2[[#This Row],[State]],'pivot tables'!$T$2:$T$33,'pivot tables'!$W$2:$W$33),Table2[[#This Row],[Min_Temperature(°C)]])</f>
        <v>16.321999999999999</v>
      </c>
    </row>
    <row r="1120" spans="1:25" x14ac:dyDescent="0.3">
      <c r="A1120" s="5" t="s">
        <v>13</v>
      </c>
      <c r="B1120" s="4">
        <v>2015</v>
      </c>
      <c r="C1120" s="5" t="s">
        <v>120</v>
      </c>
      <c r="D1120" s="5" t="str">
        <f>PROPER(TRIM(Table2[[#This Row],[Season]]))</f>
        <v>Summer</v>
      </c>
      <c r="E1120" s="5" t="str">
        <f>IF(Table2[[#This Row],[Season]]="",_xlfn.XLOOKUP(Table2[[#This Row],[State]],'pivot tables'!$F$3:$F$33,'pivot tables'!$G$3:$G$33),Table2[[#This Row],[Season]])</f>
        <v>Summer</v>
      </c>
      <c r="F1120" s="5" t="s">
        <v>244</v>
      </c>
      <c r="G1120" s="16">
        <v>33140</v>
      </c>
      <c r="H1120" s="16">
        <f>IF(Table2[[#This Row],[Area(hectare)]]="",IFERROR(Table2[[#This Row],[Production(Tones)]]/Table2[[#This Row],[Yield blanks]],""),Table2[[#This Row],[Area(hectare)]])</f>
        <v>33140</v>
      </c>
      <c r="I1120" s="16">
        <v>107509</v>
      </c>
      <c r="J1120" s="16">
        <f>IF(Table2[[#This Row],[Production(Tones)]]="",Table2[[#This Row],[Area Blanks]]*Table2[[#This Row],[Yield]],Table2[[#This Row],[Production(Tones)]])</f>
        <v>107509</v>
      </c>
      <c r="K1120" s="13">
        <v>584.29999999999995</v>
      </c>
      <c r="L1120" s="13">
        <f>IF(Table2[[#This Row],[Annual_Rainfall(mm)]]="",_xlfn.XLOOKUP(Table2[[#This Row],[State]],'pivot tables'!$J$3:$J$32,'pivot tables'!$K$3:$K$32),Table2[[#This Row],[Annual_Rainfall(mm)]])</f>
        <v>584.29999999999995</v>
      </c>
      <c r="M1120" s="13" t="str">
        <f>Table2[[#This Row],[Crop]]&amp;Table2[[#This Row],[State]]</f>
        <v>RiceGujarat</v>
      </c>
      <c r="N1120" s="13">
        <v>5233137.4000000004</v>
      </c>
      <c r="O1120" s="13">
        <f>IF(Table2[[#This Row],[Fertilizer(kg)]]="",_xlfn.XLOOKUP(Table2[[#This Row],[crop&amp;state]],'pivot tables'!$O$3:$O$151,'pivot tables'!$P$3:$P$151),Table2[[#This Row],[Fertilizer(kg)]])</f>
        <v>5233137.4000000004</v>
      </c>
      <c r="P1120" s="13">
        <v>10936.2</v>
      </c>
      <c r="Q1120" s="13">
        <f>IF(Table2[[#This Row],[Pesticide(kg)]]="",_xlfn.XLOOKUP(Table2[[#This Row],[crop&amp;state]],'pivot tables'!$O$3:$O$151,'pivot tables'!$Q$3:$Q$151),Table2[[#This Row],[Pesticide(kg)]])</f>
        <v>10936.2</v>
      </c>
      <c r="R1120" s="13">
        <v>3.202</v>
      </c>
      <c r="S1120" s="13">
        <f>IF(Table2[[#This Row],[Yield]]="",IFERROR(Table2[[#This Row],[Production(Tones)]]/Table2[[#This Row],[Area(hectare)]],""),Table2[[#This Row],[Yield]])</f>
        <v>3.202</v>
      </c>
      <c r="T1120" s="13">
        <v>27.344999999999999</v>
      </c>
      <c r="U1120" s="13">
        <f>IF(Table2[[#This Row],[Avg_Temperature(°C)]]="",IFERROR((Table2[[#This Row],[Max_Temperature(°C)]]+Table2[[#This Row],[Min_Temperature(°C)]])/2,""),Table2[[#This Row],[Avg_Temperature(°C)]])</f>
        <v>27.344999999999999</v>
      </c>
      <c r="V1120" s="13">
        <v>39.527999999999999</v>
      </c>
      <c r="W1120" s="13">
        <f>IF(Table2[[#This Row],[Max_Temperature(°C)]]="",_xlfn.XLOOKUP(Table2[[#This Row],[State]],'pivot tables'!$T$2:$T$33,'pivot tables'!$V$2:$V$33),Table2[[#This Row],[Max_Temperature(°C)]])</f>
        <v>39.527999999999999</v>
      </c>
      <c r="X1120" s="13">
        <v>16.321999999999999</v>
      </c>
      <c r="Y1120" s="31">
        <f>IF(Table2[[#This Row],[Min_Temperature(°C)]]="",_xlfn.XLOOKUP(Table2[[#This Row],[State]],'pivot tables'!$T$2:$T$33,'pivot tables'!$W$2:$W$33),Table2[[#This Row],[Min_Temperature(°C)]])</f>
        <v>16.321999999999999</v>
      </c>
    </row>
    <row r="1121" spans="1:25" x14ac:dyDescent="0.3">
      <c r="A1121" s="5" t="s">
        <v>18</v>
      </c>
      <c r="B1121" s="4">
        <v>2015</v>
      </c>
      <c r="C1121" s="5" t="s">
        <v>705</v>
      </c>
      <c r="D1121" s="5" t="str">
        <f>PROPER(TRIM(Table2[[#This Row],[Season]]))</f>
        <v>Whole Year</v>
      </c>
      <c r="E1121" s="5" t="str">
        <f>IF(Table2[[#This Row],[Season]]="",_xlfn.XLOOKUP(Table2[[#This Row],[State]],'pivot tables'!$F$3:$F$33,'pivot tables'!$G$3:$G$33),Table2[[#This Row],[Season]])</f>
        <v>Whole Year</v>
      </c>
      <c r="F1121" s="5" t="s">
        <v>244</v>
      </c>
      <c r="G1121" s="16">
        <v>157130</v>
      </c>
      <c r="H1121" s="16">
        <f>IF(Table2[[#This Row],[Area(hectare)]]="",IFERROR(Table2[[#This Row],[Production(Tones)]]/Table2[[#This Row],[Yield blanks]],""),Table2[[#This Row],[Area(hectare)]])</f>
        <v>157130</v>
      </c>
      <c r="I1121" s="16">
        <v>10947109</v>
      </c>
      <c r="J1121" s="16">
        <f>IF(Table2[[#This Row],[Production(Tones)]]="",Table2[[#This Row],[Area Blanks]]*Table2[[#This Row],[Yield]],Table2[[#This Row],[Production(Tones)]])</f>
        <v>10947109</v>
      </c>
      <c r="K1121" s="13">
        <v>584.29999999999995</v>
      </c>
      <c r="L1121" s="13">
        <f>IF(Table2[[#This Row],[Annual_Rainfall(mm)]]="",_xlfn.XLOOKUP(Table2[[#This Row],[State]],'pivot tables'!$J$3:$J$32,'pivot tables'!$K$3:$K$32),Table2[[#This Row],[Annual_Rainfall(mm)]])</f>
        <v>584.29999999999995</v>
      </c>
      <c r="M1121" s="13" t="str">
        <f>Table2[[#This Row],[Crop]]&amp;Table2[[#This Row],[State]]</f>
        <v>SugarcaneGujarat</v>
      </c>
      <c r="N1121" s="13">
        <v>24812398.300000001</v>
      </c>
      <c r="O1121" s="13">
        <f>IF(Table2[[#This Row],[Fertilizer(kg)]]="",_xlfn.XLOOKUP(Table2[[#This Row],[crop&amp;state]],'pivot tables'!$O$3:$O$151,'pivot tables'!$P$3:$P$151),Table2[[#This Row],[Fertilizer(kg)]])</f>
        <v>24812398.300000001</v>
      </c>
      <c r="P1121" s="13">
        <v>51852.9</v>
      </c>
      <c r="Q1121" s="13">
        <f>IF(Table2[[#This Row],[Pesticide(kg)]]="",_xlfn.XLOOKUP(Table2[[#This Row],[crop&amp;state]],'pivot tables'!$O$3:$O$151,'pivot tables'!$Q$3:$Q$151),Table2[[#This Row],[Pesticide(kg)]])</f>
        <v>51852.9</v>
      </c>
      <c r="R1121" s="13">
        <v>68.724000000000004</v>
      </c>
      <c r="S1121" s="13">
        <f>IF(Table2[[#This Row],[Yield]]="",IFERROR(Table2[[#This Row],[Production(Tones)]]/Table2[[#This Row],[Area(hectare)]],""),Table2[[#This Row],[Yield]])</f>
        <v>68.724000000000004</v>
      </c>
      <c r="T1121" s="13">
        <v>27.344999999999999</v>
      </c>
      <c r="U1121" s="13">
        <f>IF(Table2[[#This Row],[Avg_Temperature(°C)]]="",IFERROR((Table2[[#This Row],[Max_Temperature(°C)]]+Table2[[#This Row],[Min_Temperature(°C)]])/2,""),Table2[[#This Row],[Avg_Temperature(°C)]])</f>
        <v>27.344999999999999</v>
      </c>
      <c r="V1121" s="13">
        <v>39.527999999999999</v>
      </c>
      <c r="W1121" s="13">
        <f>IF(Table2[[#This Row],[Max_Temperature(°C)]]="",_xlfn.XLOOKUP(Table2[[#This Row],[State]],'pivot tables'!$T$2:$T$33,'pivot tables'!$V$2:$V$33),Table2[[#This Row],[Max_Temperature(°C)]])</f>
        <v>39.527999999999999</v>
      </c>
      <c r="X1121" s="13">
        <v>16.321999999999999</v>
      </c>
      <c r="Y1121" s="31">
        <f>IF(Table2[[#This Row],[Min_Temperature(°C)]]="",_xlfn.XLOOKUP(Table2[[#This Row],[State]],'pivot tables'!$T$2:$T$33,'pivot tables'!$W$2:$W$33),Table2[[#This Row],[Min_Temperature(°C)]])</f>
        <v>16.321999999999999</v>
      </c>
    </row>
    <row r="1122" spans="1:25" x14ac:dyDescent="0.3">
      <c r="A1122" s="5" t="s">
        <v>32</v>
      </c>
      <c r="B1122" s="4">
        <v>2015</v>
      </c>
      <c r="C1122" s="5" t="s">
        <v>49</v>
      </c>
      <c r="D1122" s="5" t="str">
        <f>PROPER(TRIM(Table2[[#This Row],[Season]]))</f>
        <v>Kharif</v>
      </c>
      <c r="E1122" s="5" t="str">
        <f>IF(Table2[[#This Row],[Season]]="",_xlfn.XLOOKUP(Table2[[#This Row],[State]],'pivot tables'!$F$3:$F$33,'pivot tables'!$G$3:$G$33),Table2[[#This Row],[Season]])</f>
        <v>Kharif</v>
      </c>
      <c r="F1122" s="5" t="s">
        <v>244</v>
      </c>
      <c r="G1122" s="16">
        <v>65221</v>
      </c>
      <c r="H1122" s="16">
        <f>IF(Table2[[#This Row],[Area(hectare)]]="",IFERROR(Table2[[#This Row],[Production(Tones)]]/Table2[[#This Row],[Yield blanks]],""),Table2[[#This Row],[Area(hectare)]])</f>
        <v>65221</v>
      </c>
      <c r="I1122" s="16">
        <v>38989</v>
      </c>
      <c r="J1122" s="16">
        <f>IF(Table2[[#This Row],[Production(Tones)]]="",Table2[[#This Row],[Area Blanks]]*Table2[[#This Row],[Yield]],Table2[[#This Row],[Production(Tones)]])</f>
        <v>38989</v>
      </c>
      <c r="K1122" s="13">
        <v>584.29999999999995</v>
      </c>
      <c r="L1122" s="13">
        <f>IF(Table2[[#This Row],[Annual_Rainfall(mm)]]="",_xlfn.XLOOKUP(Table2[[#This Row],[State]],'pivot tables'!$J$3:$J$32,'pivot tables'!$K$3:$K$32),Table2[[#This Row],[Annual_Rainfall(mm)]])</f>
        <v>584.29999999999995</v>
      </c>
      <c r="M1122" s="13" t="str">
        <f>Table2[[#This Row],[Crop]]&amp;Table2[[#This Row],[State]]</f>
        <v>UradGujarat</v>
      </c>
      <c r="N1122" s="13">
        <v>10299048.109999999</v>
      </c>
      <c r="O1122" s="13">
        <f>IF(Table2[[#This Row],[Fertilizer(kg)]]="",_xlfn.XLOOKUP(Table2[[#This Row],[crop&amp;state]],'pivot tables'!$O$3:$O$151,'pivot tables'!$P$3:$P$151),Table2[[#This Row],[Fertilizer(kg)]])</f>
        <v>10299048.109999999</v>
      </c>
      <c r="P1122" s="13">
        <v>21522.93</v>
      </c>
      <c r="Q1122" s="13">
        <f>IF(Table2[[#This Row],[Pesticide(kg)]]="",_xlfn.XLOOKUP(Table2[[#This Row],[crop&amp;state]],'pivot tables'!$O$3:$O$151,'pivot tables'!$Q$3:$Q$151),Table2[[#This Row],[Pesticide(kg)]])</f>
        <v>21522.93</v>
      </c>
      <c r="R1122" s="13">
        <v>0.63300000000000001</v>
      </c>
      <c r="S1122" s="13">
        <f>IF(Table2[[#This Row],[Yield]]="",IFERROR(Table2[[#This Row],[Production(Tones)]]/Table2[[#This Row],[Area(hectare)]],""),Table2[[#This Row],[Yield]])</f>
        <v>0.63300000000000001</v>
      </c>
      <c r="T1122" s="13">
        <v>27.344999999999999</v>
      </c>
      <c r="U1122" s="13">
        <f>IF(Table2[[#This Row],[Avg_Temperature(°C)]]="",IFERROR((Table2[[#This Row],[Max_Temperature(°C)]]+Table2[[#This Row],[Min_Temperature(°C)]])/2,""),Table2[[#This Row],[Avg_Temperature(°C)]])</f>
        <v>27.344999999999999</v>
      </c>
      <c r="V1122" s="13">
        <v>39.527999999999999</v>
      </c>
      <c r="W1122" s="13">
        <f>IF(Table2[[#This Row],[Max_Temperature(°C)]]="",_xlfn.XLOOKUP(Table2[[#This Row],[State]],'pivot tables'!$T$2:$T$33,'pivot tables'!$V$2:$V$33),Table2[[#This Row],[Max_Temperature(°C)]])</f>
        <v>39.527999999999999</v>
      </c>
      <c r="X1122" s="13">
        <v>16.321999999999999</v>
      </c>
      <c r="Y1122" s="31">
        <f>IF(Table2[[#This Row],[Min_Temperature(°C)]]="",_xlfn.XLOOKUP(Table2[[#This Row],[State]],'pivot tables'!$T$2:$T$33,'pivot tables'!$W$2:$W$33),Table2[[#This Row],[Min_Temperature(°C)]])</f>
        <v>16.321999999999999</v>
      </c>
    </row>
    <row r="1123" spans="1:25" x14ac:dyDescent="0.3">
      <c r="A1123" s="5" t="s">
        <v>32</v>
      </c>
      <c r="B1123" s="4">
        <v>2015</v>
      </c>
      <c r="C1123" s="5" t="s">
        <v>120</v>
      </c>
      <c r="D1123" s="5" t="str">
        <f>PROPER(TRIM(Table2[[#This Row],[Season]]))</f>
        <v>Summer</v>
      </c>
      <c r="E1123" s="5" t="str">
        <f>IF(Table2[[#This Row],[Season]]="",_xlfn.XLOOKUP(Table2[[#This Row],[State]],'pivot tables'!$F$3:$F$33,'pivot tables'!$G$3:$G$33),Table2[[#This Row],[Season]])</f>
        <v>Summer</v>
      </c>
      <c r="F1123" s="5" t="s">
        <v>244</v>
      </c>
      <c r="G1123" s="16">
        <v>2852</v>
      </c>
      <c r="H1123" s="16">
        <f>IF(Table2[[#This Row],[Area(hectare)]]="",IFERROR(Table2[[#This Row],[Production(Tones)]]/Table2[[#This Row],[Yield blanks]],""),Table2[[#This Row],[Area(hectare)]])</f>
        <v>2852</v>
      </c>
      <c r="I1123" s="16">
        <v>2016</v>
      </c>
      <c r="J1123" s="16">
        <f>IF(Table2[[#This Row],[Production(Tones)]]="",Table2[[#This Row],[Area Blanks]]*Table2[[#This Row],[Yield]],Table2[[#This Row],[Production(Tones)]])</f>
        <v>2016</v>
      </c>
      <c r="K1123" s="13">
        <v>584.29999999999995</v>
      </c>
      <c r="L1123" s="13">
        <f>IF(Table2[[#This Row],[Annual_Rainfall(mm)]]="",_xlfn.XLOOKUP(Table2[[#This Row],[State]],'pivot tables'!$J$3:$J$32,'pivot tables'!$K$3:$K$32),Table2[[#This Row],[Annual_Rainfall(mm)]])</f>
        <v>584.29999999999995</v>
      </c>
      <c r="M1123" s="13" t="str">
        <f>Table2[[#This Row],[Crop]]&amp;Table2[[#This Row],[State]]</f>
        <v>UradGujarat</v>
      </c>
      <c r="N1123" s="13">
        <v>450359.32</v>
      </c>
      <c r="O1123" s="13">
        <f>IF(Table2[[#This Row],[Fertilizer(kg)]]="",_xlfn.XLOOKUP(Table2[[#This Row],[crop&amp;state]],'pivot tables'!$O$3:$O$151,'pivot tables'!$P$3:$P$151),Table2[[#This Row],[Fertilizer(kg)]])</f>
        <v>450359.32</v>
      </c>
      <c r="P1123" s="13">
        <v>941.16</v>
      </c>
      <c r="Q1123" s="13">
        <f>IF(Table2[[#This Row],[Pesticide(kg)]]="",_xlfn.XLOOKUP(Table2[[#This Row],[crop&amp;state]],'pivot tables'!$O$3:$O$151,'pivot tables'!$Q$3:$Q$151),Table2[[#This Row],[Pesticide(kg)]])</f>
        <v>941.16</v>
      </c>
      <c r="R1123" s="13">
        <v>0.73299999999999998</v>
      </c>
      <c r="S1123" s="13">
        <f>IF(Table2[[#This Row],[Yield]]="",IFERROR(Table2[[#This Row],[Production(Tones)]]/Table2[[#This Row],[Area(hectare)]],""),Table2[[#This Row],[Yield]])</f>
        <v>0.73299999999999998</v>
      </c>
      <c r="T1123" s="13">
        <v>27.344999999999999</v>
      </c>
      <c r="U1123" s="13">
        <f>IF(Table2[[#This Row],[Avg_Temperature(°C)]]="",IFERROR((Table2[[#This Row],[Max_Temperature(°C)]]+Table2[[#This Row],[Min_Temperature(°C)]])/2,""),Table2[[#This Row],[Avg_Temperature(°C)]])</f>
        <v>27.344999999999999</v>
      </c>
      <c r="V1123" s="13">
        <v>39.527999999999999</v>
      </c>
      <c r="W1123" s="13">
        <f>IF(Table2[[#This Row],[Max_Temperature(°C)]]="",_xlfn.XLOOKUP(Table2[[#This Row],[State]],'pivot tables'!$T$2:$T$33,'pivot tables'!$V$2:$V$33),Table2[[#This Row],[Max_Temperature(°C)]])</f>
        <v>39.527999999999999</v>
      </c>
      <c r="X1123" s="13">
        <v>16.321999999999999</v>
      </c>
      <c r="Y1123" s="31">
        <f>IF(Table2[[#This Row],[Min_Temperature(°C)]]="",_xlfn.XLOOKUP(Table2[[#This Row],[State]],'pivot tables'!$T$2:$T$33,'pivot tables'!$W$2:$W$33),Table2[[#This Row],[Min_Temperature(°C)]])</f>
        <v>16.321999999999999</v>
      </c>
    </row>
    <row r="1124" spans="1:25" x14ac:dyDescent="0.3">
      <c r="A1124" s="5" t="s">
        <v>20</v>
      </c>
      <c r="B1124" s="4">
        <v>2015</v>
      </c>
      <c r="C1124" s="5" t="s">
        <v>27</v>
      </c>
      <c r="D1124" s="5" t="str">
        <f>PROPER(TRIM(Table2[[#This Row],[Season]]))</f>
        <v>Rabi</v>
      </c>
      <c r="E1124" s="5" t="str">
        <f>IF(Table2[[#This Row],[Season]]="",_xlfn.XLOOKUP(Table2[[#This Row],[State]],'pivot tables'!$F$3:$F$33,'pivot tables'!$G$3:$G$33),Table2[[#This Row],[Season]])</f>
        <v>Rabi</v>
      </c>
      <c r="F1124" s="5" t="s">
        <v>244</v>
      </c>
      <c r="G1124" s="16">
        <v>857696</v>
      </c>
      <c r="H1124" s="16">
        <f>IF(Table2[[#This Row],[Area(hectare)]]="",IFERROR(Table2[[#This Row],[Production(Tones)]]/Table2[[#This Row],[Yield blanks]],""),Table2[[#This Row],[Area(hectare)]])</f>
        <v>857696</v>
      </c>
      <c r="I1124" s="16">
        <v>2315849</v>
      </c>
      <c r="J1124" s="16">
        <f>IF(Table2[[#This Row],[Production(Tones)]]="",Table2[[#This Row],[Area Blanks]]*Table2[[#This Row],[Yield]],Table2[[#This Row],[Production(Tones)]])</f>
        <v>2315849</v>
      </c>
      <c r="K1124" s="13">
        <v>584.29999999999995</v>
      </c>
      <c r="L1124" s="13">
        <f>IF(Table2[[#This Row],[Annual_Rainfall(mm)]]="",_xlfn.XLOOKUP(Table2[[#This Row],[State]],'pivot tables'!$J$3:$J$32,'pivot tables'!$K$3:$K$32),Table2[[#This Row],[Annual_Rainfall(mm)]])</f>
        <v>584.29999999999995</v>
      </c>
      <c r="M1124" s="13" t="str">
        <f>Table2[[#This Row],[Crop]]&amp;Table2[[#This Row],[State]]</f>
        <v>WheatGujarat</v>
      </c>
      <c r="N1124" s="13">
        <v>135438775.40000001</v>
      </c>
      <c r="O1124" s="13">
        <f>IF(Table2[[#This Row],[Fertilizer(kg)]]="",_xlfn.XLOOKUP(Table2[[#This Row],[crop&amp;state]],'pivot tables'!$O$3:$O$151,'pivot tables'!$P$3:$P$151),Table2[[#This Row],[Fertilizer(kg)]])</f>
        <v>135438775.40000001</v>
      </c>
      <c r="P1124" s="13">
        <v>283039.68</v>
      </c>
      <c r="Q1124" s="13">
        <f>IF(Table2[[#This Row],[Pesticide(kg)]]="",_xlfn.XLOOKUP(Table2[[#This Row],[crop&amp;state]],'pivot tables'!$O$3:$O$151,'pivot tables'!$Q$3:$Q$151),Table2[[#This Row],[Pesticide(kg)]])</f>
        <v>283039.68</v>
      </c>
      <c r="R1124" s="13">
        <v>2.6760000000000002</v>
      </c>
      <c r="S1124" s="13">
        <f>IF(Table2[[#This Row],[Yield]]="",IFERROR(Table2[[#This Row],[Production(Tones)]]/Table2[[#This Row],[Area(hectare)]],""),Table2[[#This Row],[Yield]])</f>
        <v>2.6760000000000002</v>
      </c>
      <c r="T1124" s="13">
        <v>27.344999999999999</v>
      </c>
      <c r="U1124" s="13">
        <f>IF(Table2[[#This Row],[Avg_Temperature(°C)]]="",IFERROR((Table2[[#This Row],[Max_Temperature(°C)]]+Table2[[#This Row],[Min_Temperature(°C)]])/2,""),Table2[[#This Row],[Avg_Temperature(°C)]])</f>
        <v>27.344999999999999</v>
      </c>
      <c r="V1124" s="13">
        <v>39.527999999999999</v>
      </c>
      <c r="W1124" s="13">
        <f>IF(Table2[[#This Row],[Max_Temperature(°C)]]="",_xlfn.XLOOKUP(Table2[[#This Row],[State]],'pivot tables'!$T$2:$T$33,'pivot tables'!$V$2:$V$33),Table2[[#This Row],[Max_Temperature(°C)]])</f>
        <v>39.527999999999999</v>
      </c>
      <c r="X1124" s="13">
        <v>16.321999999999999</v>
      </c>
      <c r="Y1124" s="31">
        <f>IF(Table2[[#This Row],[Min_Temperature(°C)]]="",_xlfn.XLOOKUP(Table2[[#This Row],[State]],'pivot tables'!$T$2:$T$33,'pivot tables'!$W$2:$W$33),Table2[[#This Row],[Min_Temperature(°C)]])</f>
        <v>16.321999999999999</v>
      </c>
    </row>
    <row r="1125" spans="1:25" x14ac:dyDescent="0.3">
      <c r="A1125" s="5" t="s">
        <v>13</v>
      </c>
      <c r="B1125" s="4">
        <v>2015</v>
      </c>
      <c r="C1125" s="5" t="s">
        <v>49</v>
      </c>
      <c r="D1125" s="5" t="str">
        <f>PROPER(TRIM(Table2[[#This Row],[Season]]))</f>
        <v>Kharif</v>
      </c>
      <c r="E1125" s="5" t="str">
        <f>IF(Table2[[#This Row],[Season]]="",_xlfn.XLOOKUP(Table2[[#This Row],[State]],'pivot tables'!$F$3:$F$33,'pivot tables'!$G$3:$G$33),Table2[[#This Row],[Season]])</f>
        <v>Kharif</v>
      </c>
      <c r="F1125" s="5" t="s">
        <v>258</v>
      </c>
      <c r="G1125" s="16">
        <v>1353000</v>
      </c>
      <c r="H1125" s="16">
        <f>IF(Table2[[#This Row],[Area(hectare)]]="",IFERROR(Table2[[#This Row],[Production(Tones)]]/Table2[[#This Row],[Yield blanks]],""),Table2[[#This Row],[Area(hectare)]])</f>
        <v>1353000</v>
      </c>
      <c r="I1125" s="16">
        <v>4142000</v>
      </c>
      <c r="J1125" s="16">
        <f>IF(Table2[[#This Row],[Production(Tones)]]="",Table2[[#This Row],[Area Blanks]]*Table2[[#This Row],[Yield]],Table2[[#This Row],[Production(Tones)]])</f>
        <v>4142000</v>
      </c>
      <c r="K1125" s="13">
        <v>426.8</v>
      </c>
      <c r="L1125" s="13">
        <f>IF(Table2[[#This Row],[Annual_Rainfall(mm)]]="",_xlfn.XLOOKUP(Table2[[#This Row],[State]],'pivot tables'!$J$3:$J$32,'pivot tables'!$K$3:$K$32),Table2[[#This Row],[Annual_Rainfall(mm)]])</f>
        <v>426.8</v>
      </c>
      <c r="M1125" s="13" t="str">
        <f>Table2[[#This Row],[Crop]]&amp;Table2[[#This Row],[State]]</f>
        <v>RiceHaryana</v>
      </c>
      <c r="N1125" s="13">
        <v>213652230</v>
      </c>
      <c r="O1125" s="13">
        <f>IF(Table2[[#This Row],[Fertilizer(kg)]]="",_xlfn.XLOOKUP(Table2[[#This Row],[crop&amp;state]],'pivot tables'!$O$3:$O$151,'pivot tables'!$P$3:$P$151),Table2[[#This Row],[Fertilizer(kg)]])</f>
        <v>213652230</v>
      </c>
      <c r="P1125" s="13">
        <v>446490</v>
      </c>
      <c r="Q1125" s="13">
        <f>IF(Table2[[#This Row],[Pesticide(kg)]]="",_xlfn.XLOOKUP(Table2[[#This Row],[crop&amp;state]],'pivot tables'!$O$3:$O$151,'pivot tables'!$Q$3:$Q$151),Table2[[#This Row],[Pesticide(kg)]])</f>
        <v>446490</v>
      </c>
      <c r="R1125" s="13">
        <v>2.9630000000000001</v>
      </c>
      <c r="S1125" s="13">
        <f>IF(Table2[[#This Row],[Yield]]="",IFERROR(Table2[[#This Row],[Production(Tones)]]/Table2[[#This Row],[Area(hectare)]],""),Table2[[#This Row],[Yield]])</f>
        <v>2.9630000000000001</v>
      </c>
      <c r="T1125" s="13">
        <v>25.318000000000001</v>
      </c>
      <c r="U1125" s="13">
        <f>IF(Table2[[#This Row],[Avg_Temperature(°C)]]="",IFERROR((Table2[[#This Row],[Max_Temperature(°C)]]+Table2[[#This Row],[Min_Temperature(°C)]])/2,""),Table2[[#This Row],[Avg_Temperature(°C)]])</f>
        <v>25.318000000000001</v>
      </c>
      <c r="V1125" s="13">
        <v>37.671999999999997</v>
      </c>
      <c r="W1125" s="13">
        <f>IF(Table2[[#This Row],[Max_Temperature(°C)]]="",_xlfn.XLOOKUP(Table2[[#This Row],[State]],'pivot tables'!$T$2:$T$33,'pivot tables'!$V$2:$V$33),Table2[[#This Row],[Max_Temperature(°C)]])</f>
        <v>37.671999999999997</v>
      </c>
      <c r="X1125" s="13">
        <v>13.340999999999999</v>
      </c>
      <c r="Y1125" s="31">
        <f>IF(Table2[[#This Row],[Min_Temperature(°C)]]="",_xlfn.XLOOKUP(Table2[[#This Row],[State]],'pivot tables'!$T$2:$T$33,'pivot tables'!$W$2:$W$33),Table2[[#This Row],[Min_Temperature(°C)]])</f>
        <v>13.340999999999999</v>
      </c>
    </row>
    <row r="1126" spans="1:25" x14ac:dyDescent="0.3">
      <c r="A1126" s="5" t="s">
        <v>18</v>
      </c>
      <c r="B1126" s="4">
        <v>2015</v>
      </c>
      <c r="C1126" s="5" t="s">
        <v>705</v>
      </c>
      <c r="D1126" s="5" t="str">
        <f>PROPER(TRIM(Table2[[#This Row],[Season]]))</f>
        <v>Whole Year</v>
      </c>
      <c r="E1126" s="5" t="str">
        <f>IF(Table2[[#This Row],[Season]]="",_xlfn.XLOOKUP(Table2[[#This Row],[State]],'pivot tables'!$F$3:$F$33,'pivot tables'!$G$3:$G$33),Table2[[#This Row],[Season]])</f>
        <v>Whole Year</v>
      </c>
      <c r="F1126" s="5" t="s">
        <v>258</v>
      </c>
      <c r="G1126" s="16">
        <v>93000</v>
      </c>
      <c r="H1126" s="16">
        <f>IF(Table2[[#This Row],[Area(hectare)]]="",IFERROR(Table2[[#This Row],[Production(Tones)]]/Table2[[#This Row],[Yield blanks]],""),Table2[[#This Row],[Area(hectare)]])</f>
        <v>93000</v>
      </c>
      <c r="I1126" s="16">
        <v>6992000</v>
      </c>
      <c r="J1126" s="16">
        <f>IF(Table2[[#This Row],[Production(Tones)]]="",Table2[[#This Row],[Area Blanks]]*Table2[[#This Row],[Yield]],Table2[[#This Row],[Production(Tones)]])</f>
        <v>6992000</v>
      </c>
      <c r="K1126" s="13">
        <v>426.8</v>
      </c>
      <c r="L1126" s="13">
        <f>IF(Table2[[#This Row],[Annual_Rainfall(mm)]]="",_xlfn.XLOOKUP(Table2[[#This Row],[State]],'pivot tables'!$J$3:$J$32,'pivot tables'!$K$3:$K$32),Table2[[#This Row],[Annual_Rainfall(mm)]])</f>
        <v>426.8</v>
      </c>
      <c r="M1126" s="13" t="str">
        <f>Table2[[#This Row],[Crop]]&amp;Table2[[#This Row],[State]]</f>
        <v>SugarcaneHaryana</v>
      </c>
      <c r="N1126" s="13">
        <v>14685630</v>
      </c>
      <c r="O1126" s="13">
        <f>IF(Table2[[#This Row],[Fertilizer(kg)]]="",_xlfn.XLOOKUP(Table2[[#This Row],[crop&amp;state]],'pivot tables'!$O$3:$O$151,'pivot tables'!$P$3:$P$151),Table2[[#This Row],[Fertilizer(kg)]])</f>
        <v>14685630</v>
      </c>
      <c r="P1126" s="13">
        <v>30690</v>
      </c>
      <c r="Q1126" s="13">
        <f>IF(Table2[[#This Row],[Pesticide(kg)]]="",_xlfn.XLOOKUP(Table2[[#This Row],[crop&amp;state]],'pivot tables'!$O$3:$O$151,'pivot tables'!$Q$3:$Q$151),Table2[[#This Row],[Pesticide(kg)]])</f>
        <v>30690</v>
      </c>
      <c r="R1126" s="13">
        <v>74.576999999999998</v>
      </c>
      <c r="S1126" s="13">
        <f>IF(Table2[[#This Row],[Yield]]="",IFERROR(Table2[[#This Row],[Production(Tones)]]/Table2[[#This Row],[Area(hectare)]],""),Table2[[#This Row],[Yield]])</f>
        <v>74.576999999999998</v>
      </c>
      <c r="T1126" s="13">
        <v>25.318000000000001</v>
      </c>
      <c r="U1126" s="13">
        <f>IF(Table2[[#This Row],[Avg_Temperature(°C)]]="",IFERROR((Table2[[#This Row],[Max_Temperature(°C)]]+Table2[[#This Row],[Min_Temperature(°C)]])/2,""),Table2[[#This Row],[Avg_Temperature(°C)]])</f>
        <v>25.318000000000001</v>
      </c>
      <c r="V1126" s="13">
        <v>37.671999999999997</v>
      </c>
      <c r="W1126" s="13">
        <f>IF(Table2[[#This Row],[Max_Temperature(°C)]]="",_xlfn.XLOOKUP(Table2[[#This Row],[State]],'pivot tables'!$T$2:$T$33,'pivot tables'!$V$2:$V$33),Table2[[#This Row],[Max_Temperature(°C)]])</f>
        <v>37.671999999999997</v>
      </c>
      <c r="X1126" s="13">
        <v>13.340999999999999</v>
      </c>
      <c r="Y1126" s="31">
        <f>IF(Table2[[#This Row],[Min_Temperature(°C)]]="",_xlfn.XLOOKUP(Table2[[#This Row],[State]],'pivot tables'!$T$2:$T$33,'pivot tables'!$W$2:$W$33),Table2[[#This Row],[Min_Temperature(°C)]])</f>
        <v>13.340999999999999</v>
      </c>
    </row>
    <row r="1127" spans="1:25" x14ac:dyDescent="0.3">
      <c r="A1127" s="5" t="s">
        <v>31</v>
      </c>
      <c r="B1127" s="4">
        <v>2015</v>
      </c>
      <c r="C1127" s="5" t="s">
        <v>49</v>
      </c>
      <c r="D1127" s="5" t="str">
        <f>PROPER(TRIM(Table2[[#This Row],[Season]]))</f>
        <v>Kharif</v>
      </c>
      <c r="E1127" s="5" t="str">
        <f>IF(Table2[[#This Row],[Season]]="",_xlfn.XLOOKUP(Table2[[#This Row],[State]],'pivot tables'!$F$3:$F$33,'pivot tables'!$G$3:$G$33),Table2[[#This Row],[Season]])</f>
        <v>Kharif</v>
      </c>
      <c r="F1127" s="5" t="s">
        <v>258</v>
      </c>
      <c r="G1127" s="16">
        <v>8400</v>
      </c>
      <c r="H1127" s="16">
        <f>IF(Table2[[#This Row],[Area(hectare)]]="",IFERROR(Table2[[#This Row],[Production(Tones)]]/Table2[[#This Row],[Yield blanks]],""),Table2[[#This Row],[Area(hectare)]])</f>
        <v>8400</v>
      </c>
      <c r="I1127" s="16">
        <v>21500</v>
      </c>
      <c r="J1127" s="16">
        <f>IF(Table2[[#This Row],[Production(Tones)]]="",Table2[[#This Row],[Area Blanks]]*Table2[[#This Row],[Yield]],Table2[[#This Row],[Production(Tones)]])</f>
        <v>21500</v>
      </c>
      <c r="K1127" s="13">
        <v>426.8</v>
      </c>
      <c r="L1127" s="13">
        <f>IF(Table2[[#This Row],[Annual_Rainfall(mm)]]="",_xlfn.XLOOKUP(Table2[[#This Row],[State]],'pivot tables'!$J$3:$J$32,'pivot tables'!$K$3:$K$32),Table2[[#This Row],[Annual_Rainfall(mm)]])</f>
        <v>426.8</v>
      </c>
      <c r="M1127" s="13" t="str">
        <f>Table2[[#This Row],[Crop]]&amp;Table2[[#This Row],[State]]</f>
        <v>SunflowerHaryana</v>
      </c>
      <c r="N1127" s="13">
        <v>1326444</v>
      </c>
      <c r="O1127" s="13">
        <f>IF(Table2[[#This Row],[Fertilizer(kg)]]="",_xlfn.XLOOKUP(Table2[[#This Row],[crop&amp;state]],'pivot tables'!$O$3:$O$151,'pivot tables'!$P$3:$P$151),Table2[[#This Row],[Fertilizer(kg)]])</f>
        <v>1326444</v>
      </c>
      <c r="P1127" s="13">
        <v>2772</v>
      </c>
      <c r="Q1127" s="13">
        <f>IF(Table2[[#This Row],[Pesticide(kg)]]="",_xlfn.XLOOKUP(Table2[[#This Row],[crop&amp;state]],'pivot tables'!$O$3:$O$151,'pivot tables'!$Q$3:$Q$151),Table2[[#This Row],[Pesticide(kg)]])</f>
        <v>2772</v>
      </c>
      <c r="R1127" s="13">
        <v>2.2469999999999999</v>
      </c>
      <c r="S1127" s="13">
        <f>IF(Table2[[#This Row],[Yield]]="",IFERROR(Table2[[#This Row],[Production(Tones)]]/Table2[[#This Row],[Area(hectare)]],""),Table2[[#This Row],[Yield]])</f>
        <v>2.2469999999999999</v>
      </c>
      <c r="T1127" s="13">
        <v>25.318000000000001</v>
      </c>
      <c r="U1127" s="13">
        <f>IF(Table2[[#This Row],[Avg_Temperature(°C)]]="",IFERROR((Table2[[#This Row],[Max_Temperature(°C)]]+Table2[[#This Row],[Min_Temperature(°C)]])/2,""),Table2[[#This Row],[Avg_Temperature(°C)]])</f>
        <v>25.318000000000001</v>
      </c>
      <c r="V1127" s="13">
        <v>37.671999999999997</v>
      </c>
      <c r="W1127" s="13">
        <f>IF(Table2[[#This Row],[Max_Temperature(°C)]]="",_xlfn.XLOOKUP(Table2[[#This Row],[State]],'pivot tables'!$T$2:$T$33,'pivot tables'!$V$2:$V$33),Table2[[#This Row],[Max_Temperature(°C)]])</f>
        <v>37.671999999999997</v>
      </c>
      <c r="X1127" s="13">
        <v>13.340999999999999</v>
      </c>
      <c r="Y1127" s="31">
        <f>IF(Table2[[#This Row],[Min_Temperature(°C)]]="",_xlfn.XLOOKUP(Table2[[#This Row],[State]],'pivot tables'!$T$2:$T$33,'pivot tables'!$W$2:$W$33),Table2[[#This Row],[Min_Temperature(°C)]])</f>
        <v>13.340999999999999</v>
      </c>
    </row>
    <row r="1128" spans="1:25" x14ac:dyDescent="0.3">
      <c r="A1128" s="5" t="s">
        <v>32</v>
      </c>
      <c r="B1128" s="4">
        <v>2015</v>
      </c>
      <c r="C1128" s="5" t="s">
        <v>49</v>
      </c>
      <c r="D1128" s="5" t="str">
        <f>PROPER(TRIM(Table2[[#This Row],[Season]]))</f>
        <v>Kharif</v>
      </c>
      <c r="E1128" s="5" t="str">
        <f>IF(Table2[[#This Row],[Season]]="",_xlfn.XLOOKUP(Table2[[#This Row],[State]],'pivot tables'!$F$3:$F$33,'pivot tables'!$G$3:$G$33),Table2[[#This Row],[Season]])</f>
        <v>Kharif</v>
      </c>
      <c r="F1128" s="5" t="s">
        <v>258</v>
      </c>
      <c r="G1128" s="16">
        <v>1600</v>
      </c>
      <c r="H1128" s="16">
        <f>IF(Table2[[#This Row],[Area(hectare)]]="",IFERROR(Table2[[#This Row],[Production(Tones)]]/Table2[[#This Row],[Yield blanks]],""),Table2[[#This Row],[Area(hectare)]])</f>
        <v>1600</v>
      </c>
      <c r="I1128" s="16"/>
      <c r="J1128" s="16">
        <f>IF(Table2[[#This Row],[Production(Tones)]]="",Table2[[#This Row],[Area Blanks]]*Table2[[#This Row],[Yield]],Table2[[#This Row],[Production(Tones)]])</f>
        <v>584</v>
      </c>
      <c r="K1128" s="13">
        <v>426.8</v>
      </c>
      <c r="L1128" s="13">
        <f>IF(Table2[[#This Row],[Annual_Rainfall(mm)]]="",_xlfn.XLOOKUP(Table2[[#This Row],[State]],'pivot tables'!$J$3:$J$32,'pivot tables'!$K$3:$K$32),Table2[[#This Row],[Annual_Rainfall(mm)]])</f>
        <v>426.8</v>
      </c>
      <c r="M1128" s="13" t="str">
        <f>Table2[[#This Row],[Crop]]&amp;Table2[[#This Row],[State]]</f>
        <v>UradHaryana</v>
      </c>
      <c r="N1128" s="13">
        <v>252656</v>
      </c>
      <c r="O1128" s="13">
        <f>IF(Table2[[#This Row],[Fertilizer(kg)]]="",_xlfn.XLOOKUP(Table2[[#This Row],[crop&amp;state]],'pivot tables'!$O$3:$O$151,'pivot tables'!$P$3:$P$151),Table2[[#This Row],[Fertilizer(kg)]])</f>
        <v>252656</v>
      </c>
      <c r="P1128" s="13">
        <v>528</v>
      </c>
      <c r="Q1128" s="13">
        <f>IF(Table2[[#This Row],[Pesticide(kg)]]="",_xlfn.XLOOKUP(Table2[[#This Row],[crop&amp;state]],'pivot tables'!$O$3:$O$151,'pivot tables'!$Q$3:$Q$151),Table2[[#This Row],[Pesticide(kg)]])</f>
        <v>528</v>
      </c>
      <c r="R1128" s="13">
        <v>0.36499999999999999</v>
      </c>
      <c r="S1128" s="13">
        <f>IF(Table2[[#This Row],[Yield]]="",IFERROR(Table2[[#This Row],[Production(Tones)]]/Table2[[#This Row],[Area(hectare)]],""),Table2[[#This Row],[Yield]])</f>
        <v>0.36499999999999999</v>
      </c>
      <c r="T1128" s="13">
        <v>25.318000000000001</v>
      </c>
      <c r="U1128" s="13">
        <f>IF(Table2[[#This Row],[Avg_Temperature(°C)]]="",IFERROR((Table2[[#This Row],[Max_Temperature(°C)]]+Table2[[#This Row],[Min_Temperature(°C)]])/2,""),Table2[[#This Row],[Avg_Temperature(°C)]])</f>
        <v>25.318000000000001</v>
      </c>
      <c r="V1128" s="13">
        <v>37.671999999999997</v>
      </c>
      <c r="W1128" s="13">
        <f>IF(Table2[[#This Row],[Max_Temperature(°C)]]="",_xlfn.XLOOKUP(Table2[[#This Row],[State]],'pivot tables'!$T$2:$T$33,'pivot tables'!$V$2:$V$33),Table2[[#This Row],[Max_Temperature(°C)]])</f>
        <v>37.671999999999997</v>
      </c>
      <c r="X1128" s="13">
        <v>13.340999999999999</v>
      </c>
      <c r="Y1128" s="31">
        <f>IF(Table2[[#This Row],[Min_Temperature(°C)]]="",_xlfn.XLOOKUP(Table2[[#This Row],[State]],'pivot tables'!$T$2:$T$33,'pivot tables'!$W$2:$W$33),Table2[[#This Row],[Min_Temperature(°C)]])</f>
        <v>13.340999999999999</v>
      </c>
    </row>
    <row r="1129" spans="1:25" x14ac:dyDescent="0.3">
      <c r="A1129" s="5" t="s">
        <v>20</v>
      </c>
      <c r="B1129" s="4">
        <v>2015</v>
      </c>
      <c r="C1129" s="5" t="s">
        <v>27</v>
      </c>
      <c r="D1129" s="5" t="str">
        <f>PROPER(TRIM(Table2[[#This Row],[Season]]))</f>
        <v>Rabi</v>
      </c>
      <c r="E1129" s="5" t="str">
        <f>IF(Table2[[#This Row],[Season]]="",_xlfn.XLOOKUP(Table2[[#This Row],[State]],'pivot tables'!$F$3:$F$33,'pivot tables'!$G$3:$G$33),Table2[[#This Row],[Season]])</f>
        <v>Rabi</v>
      </c>
      <c r="F1129" s="5" t="s">
        <v>258</v>
      </c>
      <c r="G1129" s="16">
        <v>2576000</v>
      </c>
      <c r="H1129" s="16">
        <f>IF(Table2[[#This Row],[Area(hectare)]]="",IFERROR(Table2[[#This Row],[Production(Tones)]]/Table2[[#This Row],[Yield blanks]],""),Table2[[#This Row],[Area(hectare)]])</f>
        <v>2576000</v>
      </c>
      <c r="I1129" s="16">
        <v>11350000</v>
      </c>
      <c r="J1129" s="16">
        <f>IF(Table2[[#This Row],[Production(Tones)]]="",Table2[[#This Row],[Area Blanks]]*Table2[[#This Row],[Yield]],Table2[[#This Row],[Production(Tones)]])</f>
        <v>11350000</v>
      </c>
      <c r="K1129" s="13">
        <v>426.8</v>
      </c>
      <c r="L1129" s="13">
        <f>IF(Table2[[#This Row],[Annual_Rainfall(mm)]]="",_xlfn.XLOOKUP(Table2[[#This Row],[State]],'pivot tables'!$J$3:$J$32,'pivot tables'!$K$3:$K$32),Table2[[#This Row],[Annual_Rainfall(mm)]])</f>
        <v>426.8</v>
      </c>
      <c r="M1129" s="13" t="str">
        <f>Table2[[#This Row],[Crop]]&amp;Table2[[#This Row],[State]]</f>
        <v>WheatHaryana</v>
      </c>
      <c r="N1129" s="13">
        <v>406776160</v>
      </c>
      <c r="O1129" s="13">
        <f>IF(Table2[[#This Row],[Fertilizer(kg)]]="",_xlfn.XLOOKUP(Table2[[#This Row],[crop&amp;state]],'pivot tables'!$O$3:$O$151,'pivot tables'!$P$3:$P$151),Table2[[#This Row],[Fertilizer(kg)]])</f>
        <v>406776160</v>
      </c>
      <c r="P1129" s="13">
        <v>850080</v>
      </c>
      <c r="Q1129" s="13">
        <f>IF(Table2[[#This Row],[Pesticide(kg)]]="",_xlfn.XLOOKUP(Table2[[#This Row],[crop&amp;state]],'pivot tables'!$O$3:$O$151,'pivot tables'!$Q$3:$Q$151),Table2[[#This Row],[Pesticide(kg)]])</f>
        <v>850080</v>
      </c>
      <c r="R1129" s="13">
        <v>4.2530000000000001</v>
      </c>
      <c r="S1129" s="13">
        <f>IF(Table2[[#This Row],[Yield]]="",IFERROR(Table2[[#This Row],[Production(Tones)]]/Table2[[#This Row],[Area(hectare)]],""),Table2[[#This Row],[Yield]])</f>
        <v>4.2530000000000001</v>
      </c>
      <c r="T1129" s="13">
        <v>25.318000000000001</v>
      </c>
      <c r="U1129" s="13">
        <f>IF(Table2[[#This Row],[Avg_Temperature(°C)]]="",IFERROR((Table2[[#This Row],[Max_Temperature(°C)]]+Table2[[#This Row],[Min_Temperature(°C)]])/2,""),Table2[[#This Row],[Avg_Temperature(°C)]])</f>
        <v>25.318000000000001</v>
      </c>
      <c r="V1129" s="13">
        <v>37.671999999999997</v>
      </c>
      <c r="W1129" s="13">
        <f>IF(Table2[[#This Row],[Max_Temperature(°C)]]="",_xlfn.XLOOKUP(Table2[[#This Row],[State]],'pivot tables'!$T$2:$T$33,'pivot tables'!$V$2:$V$33),Table2[[#This Row],[Max_Temperature(°C)]])</f>
        <v>37.671999999999997</v>
      </c>
      <c r="X1129" s="13">
        <v>13.340999999999999</v>
      </c>
      <c r="Y1129" s="31">
        <f>IF(Table2[[#This Row],[Min_Temperature(°C)]]="",_xlfn.XLOOKUP(Table2[[#This Row],[State]],'pivot tables'!$T$2:$T$33,'pivot tables'!$W$2:$W$33),Table2[[#This Row],[Min_Temperature(°C)]])</f>
        <v>13.340999999999999</v>
      </c>
    </row>
    <row r="1130" spans="1:25" x14ac:dyDescent="0.3">
      <c r="A1130" s="5" t="s">
        <v>22</v>
      </c>
      <c r="B1130" s="4">
        <v>2015</v>
      </c>
      <c r="C1130" s="5" t="s">
        <v>49</v>
      </c>
      <c r="D1130" s="5" t="str">
        <f>PROPER(TRIM(Table2[[#This Row],[Season]]))</f>
        <v>Kharif</v>
      </c>
      <c r="E1130" s="5" t="str">
        <f>IF(Table2[[#This Row],[Season]]="",_xlfn.XLOOKUP(Table2[[#This Row],[State]],'pivot tables'!$F$3:$F$33,'pivot tables'!$G$3:$G$33),Table2[[#This Row],[Season]])</f>
        <v>Kharif</v>
      </c>
      <c r="F1130" s="5" t="s">
        <v>259</v>
      </c>
      <c r="G1130" s="16">
        <v>1817</v>
      </c>
      <c r="H1130" s="16">
        <f>IF(Table2[[#This Row],[Area(hectare)]]="",IFERROR(Table2[[#This Row],[Production(Tones)]]/Table2[[#This Row],[Yield blanks]],""),Table2[[#This Row],[Area(hectare)]])</f>
        <v>1817</v>
      </c>
      <c r="I1130" s="16">
        <v>1877</v>
      </c>
      <c r="J1130" s="16">
        <f>IF(Table2[[#This Row],[Production(Tones)]]="",Table2[[#This Row],[Area Blanks]]*Table2[[#This Row],[Yield]],Table2[[#This Row],[Production(Tones)]])</f>
        <v>1877</v>
      </c>
      <c r="K1130" s="13">
        <v>1223.2</v>
      </c>
      <c r="L1130" s="13">
        <f>IF(Table2[[#This Row],[Annual_Rainfall(mm)]]="",_xlfn.XLOOKUP(Table2[[#This Row],[State]],'pivot tables'!$J$3:$J$32,'pivot tables'!$K$3:$K$32),Table2[[#This Row],[Annual_Rainfall(mm)]])</f>
        <v>1223.2</v>
      </c>
      <c r="M1130" s="13" t="str">
        <f>Table2[[#This Row],[Crop]]&amp;Table2[[#This Row],[State]]</f>
        <v>RagiHimachal Pradesh</v>
      </c>
      <c r="N1130" s="13">
        <v>286922.46999999997</v>
      </c>
      <c r="O1130" s="13">
        <f>IF(Table2[[#This Row],[Fertilizer(kg)]]="",_xlfn.XLOOKUP(Table2[[#This Row],[crop&amp;state]],'pivot tables'!$O$3:$O$151,'pivot tables'!$P$3:$P$151),Table2[[#This Row],[Fertilizer(kg)]])</f>
        <v>286922.46999999997</v>
      </c>
      <c r="P1130" s="13">
        <v>599.61</v>
      </c>
      <c r="Q1130" s="13">
        <f>IF(Table2[[#This Row],[Pesticide(kg)]]="",_xlfn.XLOOKUP(Table2[[#This Row],[crop&amp;state]],'pivot tables'!$O$3:$O$151,'pivot tables'!$Q$3:$Q$151),Table2[[#This Row],[Pesticide(kg)]])</f>
        <v>599.61</v>
      </c>
      <c r="R1130" s="13">
        <v>0.84599999999999997</v>
      </c>
      <c r="S1130" s="13">
        <f>IF(Table2[[#This Row],[Yield]]="",IFERROR(Table2[[#This Row],[Production(Tones)]]/Table2[[#This Row],[Area(hectare)]],""),Table2[[#This Row],[Yield]])</f>
        <v>0.84599999999999997</v>
      </c>
      <c r="T1130" s="13">
        <v>21.018999999999998</v>
      </c>
      <c r="U1130" s="13">
        <f>IF(Table2[[#This Row],[Avg_Temperature(°C)]]="",IFERROR((Table2[[#This Row],[Max_Temperature(°C)]]+Table2[[#This Row],[Min_Temperature(°C)]])/2,""),Table2[[#This Row],[Avg_Temperature(°C)]])</f>
        <v>21.018999999999998</v>
      </c>
      <c r="V1130" s="13">
        <v>31.641999999999999</v>
      </c>
      <c r="W1130" s="13">
        <f>IF(Table2[[#This Row],[Max_Temperature(°C)]]="",_xlfn.XLOOKUP(Table2[[#This Row],[State]],'pivot tables'!$T$2:$T$33,'pivot tables'!$V$2:$V$33),Table2[[#This Row],[Max_Temperature(°C)]])</f>
        <v>31.641999999999999</v>
      </c>
      <c r="X1130" s="13">
        <v>12.125</v>
      </c>
      <c r="Y1130" s="31">
        <f>IF(Table2[[#This Row],[Min_Temperature(°C)]]="",_xlfn.XLOOKUP(Table2[[#This Row],[State]],'pivot tables'!$T$2:$T$33,'pivot tables'!$W$2:$W$33),Table2[[#This Row],[Min_Temperature(°C)]])</f>
        <v>12.125</v>
      </c>
    </row>
    <row r="1131" spans="1:25" x14ac:dyDescent="0.3">
      <c r="A1131" s="5" t="s">
        <v>13</v>
      </c>
      <c r="B1131" s="4">
        <v>2015</v>
      </c>
      <c r="C1131" s="5" t="s">
        <v>49</v>
      </c>
      <c r="D1131" s="5" t="str">
        <f>PROPER(TRIM(Table2[[#This Row],[Season]]))</f>
        <v>Kharif</v>
      </c>
      <c r="E1131" s="5" t="str">
        <f>IF(Table2[[#This Row],[Season]]="",_xlfn.XLOOKUP(Table2[[#This Row],[State]],'pivot tables'!$F$3:$F$33,'pivot tables'!$G$3:$G$33),Table2[[#This Row],[Season]])</f>
        <v>Kharif</v>
      </c>
      <c r="F1131" s="5" t="s">
        <v>259</v>
      </c>
      <c r="G1131" s="16">
        <v>71614</v>
      </c>
      <c r="H1131" s="16">
        <f>IF(Table2[[#This Row],[Area(hectare)]]="",IFERROR(Table2[[#This Row],[Production(Tones)]]/Table2[[#This Row],[Yield blanks]],""),Table2[[#This Row],[Area(hectare)]])</f>
        <v>71614</v>
      </c>
      <c r="I1131" s="16">
        <v>114670</v>
      </c>
      <c r="J1131" s="16">
        <f>IF(Table2[[#This Row],[Production(Tones)]]="",Table2[[#This Row],[Area Blanks]]*Table2[[#This Row],[Yield]],Table2[[#This Row],[Production(Tones)]])</f>
        <v>114670</v>
      </c>
      <c r="K1131" s="13">
        <v>1223.2</v>
      </c>
      <c r="L1131" s="13">
        <f>IF(Table2[[#This Row],[Annual_Rainfall(mm)]]="",_xlfn.XLOOKUP(Table2[[#This Row],[State]],'pivot tables'!$J$3:$J$32,'pivot tables'!$K$3:$K$32),Table2[[#This Row],[Annual_Rainfall(mm)]])</f>
        <v>1223.2</v>
      </c>
      <c r="M1131" s="13" t="str">
        <f>Table2[[#This Row],[Crop]]&amp;Table2[[#This Row],[State]]</f>
        <v>RiceHimachal Pradesh</v>
      </c>
      <c r="N1131" s="13">
        <v>11308566.74</v>
      </c>
      <c r="O1131" s="13">
        <f>IF(Table2[[#This Row],[Fertilizer(kg)]]="",_xlfn.XLOOKUP(Table2[[#This Row],[crop&amp;state]],'pivot tables'!$O$3:$O$151,'pivot tables'!$P$3:$P$151),Table2[[#This Row],[Fertilizer(kg)]])</f>
        <v>11308566.74</v>
      </c>
      <c r="P1131" s="13">
        <v>23632.62</v>
      </c>
      <c r="Q1131" s="13">
        <f>IF(Table2[[#This Row],[Pesticide(kg)]]="",_xlfn.XLOOKUP(Table2[[#This Row],[crop&amp;state]],'pivot tables'!$O$3:$O$151,'pivot tables'!$Q$3:$Q$151),Table2[[#This Row],[Pesticide(kg)]])</f>
        <v>23632.62</v>
      </c>
      <c r="R1131" s="13">
        <v>1.613</v>
      </c>
      <c r="S1131" s="13">
        <f>IF(Table2[[#This Row],[Yield]]="",IFERROR(Table2[[#This Row],[Production(Tones)]]/Table2[[#This Row],[Area(hectare)]],""),Table2[[#This Row],[Yield]])</f>
        <v>1.613</v>
      </c>
      <c r="T1131" s="13">
        <v>21.018999999999998</v>
      </c>
      <c r="U1131" s="13">
        <f>IF(Table2[[#This Row],[Avg_Temperature(°C)]]="",IFERROR((Table2[[#This Row],[Max_Temperature(°C)]]+Table2[[#This Row],[Min_Temperature(°C)]])/2,""),Table2[[#This Row],[Avg_Temperature(°C)]])</f>
        <v>21.018999999999998</v>
      </c>
      <c r="V1131" s="13">
        <v>31.641999999999999</v>
      </c>
      <c r="W1131" s="13">
        <f>IF(Table2[[#This Row],[Max_Temperature(°C)]]="",_xlfn.XLOOKUP(Table2[[#This Row],[State]],'pivot tables'!$T$2:$T$33,'pivot tables'!$V$2:$V$33),Table2[[#This Row],[Max_Temperature(°C)]])</f>
        <v>31.641999999999999</v>
      </c>
      <c r="X1131" s="13">
        <v>12.125</v>
      </c>
      <c r="Y1131" s="31">
        <f>IF(Table2[[#This Row],[Min_Temperature(°C)]]="",_xlfn.XLOOKUP(Table2[[#This Row],[State]],'pivot tables'!$T$2:$T$33,'pivot tables'!$W$2:$W$33),Table2[[#This Row],[Min_Temperature(°C)]])</f>
        <v>12.125</v>
      </c>
    </row>
    <row r="1132" spans="1:25" x14ac:dyDescent="0.3">
      <c r="A1132" s="5" t="s">
        <v>18</v>
      </c>
      <c r="B1132" s="4">
        <v>2015</v>
      </c>
      <c r="C1132" s="5" t="s">
        <v>705</v>
      </c>
      <c r="D1132" s="5" t="str">
        <f>PROPER(TRIM(Table2[[#This Row],[Season]]))</f>
        <v>Whole Year</v>
      </c>
      <c r="E1132" s="5" t="str">
        <f>IF(Table2[[#This Row],[Season]]="",_xlfn.XLOOKUP(Table2[[#This Row],[State]],'pivot tables'!$F$3:$F$33,'pivot tables'!$G$3:$G$33),Table2[[#This Row],[Season]])</f>
        <v>Whole Year</v>
      </c>
      <c r="F1132" s="5" t="s">
        <v>259</v>
      </c>
      <c r="G1132" s="16">
        <v>1874</v>
      </c>
      <c r="H1132" s="16">
        <f>IF(Table2[[#This Row],[Area(hectare)]]="",IFERROR(Table2[[#This Row],[Production(Tones)]]/Table2[[#This Row],[Yield blanks]],""),Table2[[#This Row],[Area(hectare)]])</f>
        <v>1874</v>
      </c>
      <c r="I1132" s="16">
        <v>37516</v>
      </c>
      <c r="J1132" s="16">
        <f>IF(Table2[[#This Row],[Production(Tones)]]="",Table2[[#This Row],[Area Blanks]]*Table2[[#This Row],[Yield]],Table2[[#This Row],[Production(Tones)]])</f>
        <v>37516</v>
      </c>
      <c r="K1132" s="13">
        <v>1223.2</v>
      </c>
      <c r="L1132" s="13">
        <f>IF(Table2[[#This Row],[Annual_Rainfall(mm)]]="",_xlfn.XLOOKUP(Table2[[#This Row],[State]],'pivot tables'!$J$3:$J$32,'pivot tables'!$K$3:$K$32),Table2[[#This Row],[Annual_Rainfall(mm)]])</f>
        <v>1223.2</v>
      </c>
      <c r="M1132" s="13" t="str">
        <f>Table2[[#This Row],[Crop]]&amp;Table2[[#This Row],[State]]</f>
        <v>SugarcaneHimachal Pradesh</v>
      </c>
      <c r="N1132" s="13">
        <v>295923.34000000003</v>
      </c>
      <c r="O1132" s="13">
        <f>IF(Table2[[#This Row],[Fertilizer(kg)]]="",_xlfn.XLOOKUP(Table2[[#This Row],[crop&amp;state]],'pivot tables'!$O$3:$O$151,'pivot tables'!$P$3:$P$151),Table2[[#This Row],[Fertilizer(kg)]])</f>
        <v>295923.34000000003</v>
      </c>
      <c r="P1132" s="13">
        <v>618.41999999999996</v>
      </c>
      <c r="Q1132" s="13">
        <f>IF(Table2[[#This Row],[Pesticide(kg)]]="",_xlfn.XLOOKUP(Table2[[#This Row],[crop&amp;state]],'pivot tables'!$O$3:$O$151,'pivot tables'!$Q$3:$Q$151),Table2[[#This Row],[Pesticide(kg)]])</f>
        <v>618.41999999999996</v>
      </c>
      <c r="R1132" s="13">
        <v>16.196999999999999</v>
      </c>
      <c r="S1132" s="13">
        <f>IF(Table2[[#This Row],[Yield]]="",IFERROR(Table2[[#This Row],[Production(Tones)]]/Table2[[#This Row],[Area(hectare)]],""),Table2[[#This Row],[Yield]])</f>
        <v>16.196999999999999</v>
      </c>
      <c r="T1132" s="13">
        <v>21.018999999999998</v>
      </c>
      <c r="U1132" s="13">
        <f>IF(Table2[[#This Row],[Avg_Temperature(°C)]]="",IFERROR((Table2[[#This Row],[Max_Temperature(°C)]]+Table2[[#This Row],[Min_Temperature(°C)]])/2,""),Table2[[#This Row],[Avg_Temperature(°C)]])</f>
        <v>21.018999999999998</v>
      </c>
      <c r="V1132" s="13">
        <v>31.641999999999999</v>
      </c>
      <c r="W1132" s="13">
        <f>IF(Table2[[#This Row],[Max_Temperature(°C)]]="",_xlfn.XLOOKUP(Table2[[#This Row],[State]],'pivot tables'!$T$2:$T$33,'pivot tables'!$V$2:$V$33),Table2[[#This Row],[Max_Temperature(°C)]])</f>
        <v>31.641999999999999</v>
      </c>
      <c r="X1132" s="13">
        <v>12.125</v>
      </c>
      <c r="Y1132" s="31">
        <f>IF(Table2[[#This Row],[Min_Temperature(°C)]]="",_xlfn.XLOOKUP(Table2[[#This Row],[State]],'pivot tables'!$T$2:$T$33,'pivot tables'!$W$2:$W$33),Table2[[#This Row],[Min_Temperature(°C)]])</f>
        <v>12.125</v>
      </c>
    </row>
    <row r="1133" spans="1:25" x14ac:dyDescent="0.3">
      <c r="A1133" s="5" t="s">
        <v>32</v>
      </c>
      <c r="B1133" s="4">
        <v>2015</v>
      </c>
      <c r="C1133" s="5" t="s">
        <v>49</v>
      </c>
      <c r="D1133" s="5" t="str">
        <f>PROPER(TRIM(Table2[[#This Row],[Season]]))</f>
        <v>Kharif</v>
      </c>
      <c r="E1133" s="5" t="str">
        <f>IF(Table2[[#This Row],[Season]]="",_xlfn.XLOOKUP(Table2[[#This Row],[State]],'pivot tables'!$F$3:$F$33,'pivot tables'!$G$3:$G$33),Table2[[#This Row],[Season]])</f>
        <v>Kharif</v>
      </c>
      <c r="F1133" s="5" t="s">
        <v>259</v>
      </c>
      <c r="G1133" s="16">
        <v>6922</v>
      </c>
      <c r="H1133" s="16">
        <f>IF(Table2[[#This Row],[Area(hectare)]]="",IFERROR(Table2[[#This Row],[Production(Tones)]]/Table2[[#This Row],[Yield blanks]],""),Table2[[#This Row],[Area(hectare)]])</f>
        <v>6922</v>
      </c>
      <c r="I1133" s="16" t="s">
        <v>503</v>
      </c>
      <c r="J1133" s="16" t="str">
        <f>IF(Table2[[#This Row],[Production(Tones)]]="",Table2[[#This Row],[Area Blanks]]*Table2[[#This Row],[Yield]],Table2[[#This Row],[Production(Tones)]])</f>
        <v xml:space="preserve"> 3327 </v>
      </c>
      <c r="K1133" s="13">
        <v>1223.2</v>
      </c>
      <c r="L1133" s="13">
        <f>IF(Table2[[#This Row],[Annual_Rainfall(mm)]]="",_xlfn.XLOOKUP(Table2[[#This Row],[State]],'pivot tables'!$J$3:$J$32,'pivot tables'!$K$3:$K$32),Table2[[#This Row],[Annual_Rainfall(mm)]])</f>
        <v>1223.2</v>
      </c>
      <c r="M1133" s="13" t="str">
        <f>Table2[[#This Row],[Crop]]&amp;Table2[[#This Row],[State]]</f>
        <v>UradHimachal Pradesh</v>
      </c>
      <c r="N1133" s="13">
        <v>1093053.02</v>
      </c>
      <c r="O1133" s="13">
        <f>IF(Table2[[#This Row],[Fertilizer(kg)]]="",_xlfn.XLOOKUP(Table2[[#This Row],[crop&amp;state]],'pivot tables'!$O$3:$O$151,'pivot tables'!$P$3:$P$151),Table2[[#This Row],[Fertilizer(kg)]])</f>
        <v>1093053.02</v>
      </c>
      <c r="P1133" s="13">
        <v>2284.2600000000002</v>
      </c>
      <c r="Q1133" s="13">
        <f>IF(Table2[[#This Row],[Pesticide(kg)]]="",_xlfn.XLOOKUP(Table2[[#This Row],[crop&amp;state]],'pivot tables'!$O$3:$O$151,'pivot tables'!$Q$3:$Q$151),Table2[[#This Row],[Pesticide(kg)]])</f>
        <v>2284.2600000000002</v>
      </c>
      <c r="R1133" s="13">
        <v>0.57899999999999996</v>
      </c>
      <c r="S1133" s="13">
        <f>IF(Table2[[#This Row],[Yield]]="",IFERROR(Table2[[#This Row],[Production(Tones)]]/Table2[[#This Row],[Area(hectare)]],""),Table2[[#This Row],[Yield]])</f>
        <v>0.57899999999999996</v>
      </c>
      <c r="T1133" s="13">
        <v>21.018999999999998</v>
      </c>
      <c r="U1133" s="13">
        <f>IF(Table2[[#This Row],[Avg_Temperature(°C)]]="",IFERROR((Table2[[#This Row],[Max_Temperature(°C)]]+Table2[[#This Row],[Min_Temperature(°C)]])/2,""),Table2[[#This Row],[Avg_Temperature(°C)]])</f>
        <v>21.018999999999998</v>
      </c>
      <c r="V1133" s="13">
        <v>31.641999999999999</v>
      </c>
      <c r="W1133" s="13">
        <f>IF(Table2[[#This Row],[Max_Temperature(°C)]]="",_xlfn.XLOOKUP(Table2[[#This Row],[State]],'pivot tables'!$T$2:$T$33,'pivot tables'!$V$2:$V$33),Table2[[#This Row],[Max_Temperature(°C)]])</f>
        <v>31.641999999999999</v>
      </c>
      <c r="X1133" s="13">
        <v>12.125</v>
      </c>
      <c r="Y1133" s="31">
        <f>IF(Table2[[#This Row],[Min_Temperature(°C)]]="",_xlfn.XLOOKUP(Table2[[#This Row],[State]],'pivot tables'!$T$2:$T$33,'pivot tables'!$W$2:$W$33),Table2[[#This Row],[Min_Temperature(°C)]])</f>
        <v>12.125</v>
      </c>
    </row>
    <row r="1134" spans="1:25" x14ac:dyDescent="0.3">
      <c r="A1134" s="5" t="s">
        <v>20</v>
      </c>
      <c r="B1134" s="4">
        <v>2015</v>
      </c>
      <c r="C1134" s="5" t="s">
        <v>27</v>
      </c>
      <c r="D1134" s="5" t="str">
        <f>PROPER(TRIM(Table2[[#This Row],[Season]]))</f>
        <v>Rabi</v>
      </c>
      <c r="E1134" s="5" t="str">
        <f>IF(Table2[[#This Row],[Season]]="",_xlfn.XLOOKUP(Table2[[#This Row],[State]],'pivot tables'!$F$3:$F$33,'pivot tables'!$G$3:$G$33),Table2[[#This Row],[Season]])</f>
        <v>Rabi</v>
      </c>
      <c r="F1134" s="5" t="s">
        <v>259</v>
      </c>
      <c r="G1134" s="16">
        <v>342675</v>
      </c>
      <c r="H1134" s="16">
        <f>IF(Table2[[#This Row],[Area(hectare)]]="",IFERROR(Table2[[#This Row],[Production(Tones)]]/Table2[[#This Row],[Yield blanks]],""),Table2[[#This Row],[Area(hectare)]])</f>
        <v>342675</v>
      </c>
      <c r="I1134" s="16">
        <v>602287</v>
      </c>
      <c r="J1134" s="16">
        <f>IF(Table2[[#This Row],[Production(Tones)]]="",Table2[[#This Row],[Area Blanks]]*Table2[[#This Row],[Yield]],Table2[[#This Row],[Production(Tones)]])</f>
        <v>602287</v>
      </c>
      <c r="K1134" s="13">
        <v>1223.2</v>
      </c>
      <c r="L1134" s="13">
        <f>IF(Table2[[#This Row],[Annual_Rainfall(mm)]]="",_xlfn.XLOOKUP(Table2[[#This Row],[State]],'pivot tables'!$J$3:$J$32,'pivot tables'!$K$3:$K$32),Table2[[#This Row],[Annual_Rainfall(mm)]])</f>
        <v>1223.2</v>
      </c>
      <c r="M1134" s="13" t="str">
        <f>Table2[[#This Row],[Crop]]&amp;Table2[[#This Row],[State]]</f>
        <v>WheatHimachal Pradesh</v>
      </c>
      <c r="N1134" s="13">
        <v>54111809.25</v>
      </c>
      <c r="O1134" s="13">
        <f>IF(Table2[[#This Row],[Fertilizer(kg)]]="",_xlfn.XLOOKUP(Table2[[#This Row],[crop&amp;state]],'pivot tables'!$O$3:$O$151,'pivot tables'!$P$3:$P$151),Table2[[#This Row],[Fertilizer(kg)]])</f>
        <v>54111809.25</v>
      </c>
      <c r="P1134" s="13">
        <v>113082.75</v>
      </c>
      <c r="Q1134" s="13">
        <f>IF(Table2[[#This Row],[Pesticide(kg)]]="",_xlfn.XLOOKUP(Table2[[#This Row],[crop&amp;state]],'pivot tables'!$O$3:$O$151,'pivot tables'!$Q$3:$Q$151),Table2[[#This Row],[Pesticide(kg)]])</f>
        <v>113082.75</v>
      </c>
      <c r="R1134" s="13">
        <v>1.605</v>
      </c>
      <c r="S1134" s="13">
        <f>IF(Table2[[#This Row],[Yield]]="",IFERROR(Table2[[#This Row],[Production(Tones)]]/Table2[[#This Row],[Area(hectare)]],""),Table2[[#This Row],[Yield]])</f>
        <v>1.605</v>
      </c>
      <c r="T1134" s="13">
        <v>21.018999999999998</v>
      </c>
      <c r="U1134" s="13">
        <f>IF(Table2[[#This Row],[Avg_Temperature(°C)]]="",IFERROR((Table2[[#This Row],[Max_Temperature(°C)]]+Table2[[#This Row],[Min_Temperature(°C)]])/2,""),Table2[[#This Row],[Avg_Temperature(°C)]])</f>
        <v>21.018999999999998</v>
      </c>
      <c r="V1134" s="13">
        <v>31.641999999999999</v>
      </c>
      <c r="W1134" s="13">
        <f>IF(Table2[[#This Row],[Max_Temperature(°C)]]="",_xlfn.XLOOKUP(Table2[[#This Row],[State]],'pivot tables'!$T$2:$T$33,'pivot tables'!$V$2:$V$33),Table2[[#This Row],[Max_Temperature(°C)]])</f>
        <v>31.641999999999999</v>
      </c>
      <c r="X1134" s="13">
        <v>12.125</v>
      </c>
      <c r="Y1134" s="31">
        <f>IF(Table2[[#This Row],[Min_Temperature(°C)]]="",_xlfn.XLOOKUP(Table2[[#This Row],[State]],'pivot tables'!$T$2:$T$33,'pivot tables'!$W$2:$W$33),Table2[[#This Row],[Min_Temperature(°C)]])</f>
        <v>12.125</v>
      </c>
    </row>
    <row r="1135" spans="1:25" x14ac:dyDescent="0.3">
      <c r="A1135" s="5" t="s">
        <v>13</v>
      </c>
      <c r="B1135" s="4">
        <v>2015</v>
      </c>
      <c r="C1135" s="5" t="s">
        <v>49</v>
      </c>
      <c r="D1135" s="5" t="str">
        <f>PROPER(TRIM(Table2[[#This Row],[Season]]))</f>
        <v>Kharif</v>
      </c>
      <c r="E1135" s="5" t="str">
        <f>IF(Table2[[#This Row],[Season]]="",_xlfn.XLOOKUP(Table2[[#This Row],[State]],'pivot tables'!$F$3:$F$33,'pivot tables'!$G$3:$G$33),Table2[[#This Row],[Season]])</f>
        <v>Kharif</v>
      </c>
      <c r="F1135" s="5" t="s">
        <v>246</v>
      </c>
      <c r="G1135" s="16">
        <v>2027000</v>
      </c>
      <c r="H1135" s="16">
        <f>IF(Table2[[#This Row],[Area(hectare)]]="",IFERROR(Table2[[#This Row],[Production(Tones)]]/Table2[[#This Row],[Yield blanks]],""),Table2[[#This Row],[Area(hectare)]])</f>
        <v>2027000</v>
      </c>
      <c r="I1135" s="16">
        <v>3546790</v>
      </c>
      <c r="J1135" s="16">
        <f>IF(Table2[[#This Row],[Production(Tones)]]="",Table2[[#This Row],[Area Blanks]]*Table2[[#This Row],[Yield]],Table2[[#This Row],[Production(Tones)]])</f>
        <v>3546790</v>
      </c>
      <c r="K1135" s="13">
        <v>1000.7</v>
      </c>
      <c r="L1135" s="13">
        <f>IF(Table2[[#This Row],[Annual_Rainfall(mm)]]="",_xlfn.XLOOKUP(Table2[[#This Row],[State]],'pivot tables'!$J$3:$J$32,'pivot tables'!$K$3:$K$32),Table2[[#This Row],[Annual_Rainfall(mm)]])</f>
        <v>1000.7</v>
      </c>
      <c r="M1135" s="13" t="str">
        <f>Table2[[#This Row],[Crop]]&amp;Table2[[#This Row],[State]]</f>
        <v>RiceMadhya Pradesh</v>
      </c>
      <c r="N1135" s="13">
        <v>320083570</v>
      </c>
      <c r="O1135" s="13">
        <f>IF(Table2[[#This Row],[Fertilizer(kg)]]="",_xlfn.XLOOKUP(Table2[[#This Row],[crop&amp;state]],'pivot tables'!$O$3:$O$151,'pivot tables'!$P$3:$P$151),Table2[[#This Row],[Fertilizer(kg)]])</f>
        <v>320083570</v>
      </c>
      <c r="P1135" s="13">
        <v>668910</v>
      </c>
      <c r="Q1135" s="13">
        <f>IF(Table2[[#This Row],[Pesticide(kg)]]="",_xlfn.XLOOKUP(Table2[[#This Row],[crop&amp;state]],'pivot tables'!$O$3:$O$151,'pivot tables'!$Q$3:$Q$151),Table2[[#This Row],[Pesticide(kg)]])</f>
        <v>668910</v>
      </c>
      <c r="R1135" s="13">
        <v>1.702</v>
      </c>
      <c r="S1135" s="13">
        <f>IF(Table2[[#This Row],[Yield]]="",IFERROR(Table2[[#This Row],[Production(Tones)]]/Table2[[#This Row],[Area(hectare)]],""),Table2[[#This Row],[Yield]])</f>
        <v>1.702</v>
      </c>
      <c r="T1135" s="13">
        <v>25.88</v>
      </c>
      <c r="U1135" s="13">
        <f>IF(Table2[[#This Row],[Avg_Temperature(°C)]]="",IFERROR((Table2[[#This Row],[Max_Temperature(°C)]]+Table2[[#This Row],[Min_Temperature(°C)]])/2,""),Table2[[#This Row],[Avg_Temperature(°C)]])</f>
        <v>25.88</v>
      </c>
      <c r="V1135" s="13">
        <v>37.674999999999997</v>
      </c>
      <c r="W1135" s="13">
        <f>IF(Table2[[#This Row],[Max_Temperature(°C)]]="",_xlfn.XLOOKUP(Table2[[#This Row],[State]],'pivot tables'!$T$2:$T$33,'pivot tables'!$V$2:$V$33),Table2[[#This Row],[Max_Temperature(°C)]])</f>
        <v>37.674999999999997</v>
      </c>
      <c r="X1135" s="13">
        <v>14.656000000000001</v>
      </c>
      <c r="Y1135" s="31">
        <f>IF(Table2[[#This Row],[Min_Temperature(°C)]]="",_xlfn.XLOOKUP(Table2[[#This Row],[State]],'pivot tables'!$T$2:$T$33,'pivot tables'!$W$2:$W$33),Table2[[#This Row],[Min_Temperature(°C)]])</f>
        <v>14.656000000000001</v>
      </c>
    </row>
    <row r="1136" spans="1:25" x14ac:dyDescent="0.3">
      <c r="A1136" s="5" t="s">
        <v>18</v>
      </c>
      <c r="B1136" s="4">
        <v>2015</v>
      </c>
      <c r="C1136" s="5" t="s">
        <v>705</v>
      </c>
      <c r="D1136" s="5" t="str">
        <f>PROPER(TRIM(Table2[[#This Row],[Season]]))</f>
        <v>Whole Year</v>
      </c>
      <c r="E1136" s="5" t="str">
        <f>IF(Table2[[#This Row],[Season]]="",_xlfn.XLOOKUP(Table2[[#This Row],[State]],'pivot tables'!$F$3:$F$33,'pivot tables'!$G$3:$G$33),Table2[[#This Row],[Season]])</f>
        <v>Whole Year</v>
      </c>
      <c r="F1136" s="5" t="s">
        <v>246</v>
      </c>
      <c r="G1136" s="16">
        <v>102000</v>
      </c>
      <c r="H1136" s="16">
        <f>IF(Table2[[#This Row],[Area(hectare)]]="",IFERROR(Table2[[#This Row],[Production(Tones)]]/Table2[[#This Row],[Yield blanks]],""),Table2[[#This Row],[Area(hectare)]])</f>
        <v>102000</v>
      </c>
      <c r="I1136" s="16">
        <v>5160000</v>
      </c>
      <c r="J1136" s="16">
        <f>IF(Table2[[#This Row],[Production(Tones)]]="",Table2[[#This Row],[Area Blanks]]*Table2[[#This Row],[Yield]],Table2[[#This Row],[Production(Tones)]])</f>
        <v>5160000</v>
      </c>
      <c r="K1136" s="13">
        <v>1000.7</v>
      </c>
      <c r="L1136" s="13">
        <f>IF(Table2[[#This Row],[Annual_Rainfall(mm)]]="",_xlfn.XLOOKUP(Table2[[#This Row],[State]],'pivot tables'!$J$3:$J$32,'pivot tables'!$K$3:$K$32),Table2[[#This Row],[Annual_Rainfall(mm)]])</f>
        <v>1000.7</v>
      </c>
      <c r="M1136" s="13" t="str">
        <f>Table2[[#This Row],[Crop]]&amp;Table2[[#This Row],[State]]</f>
        <v>SugarcaneMadhya Pradesh</v>
      </c>
      <c r="N1136" s="13">
        <v>16106820</v>
      </c>
      <c r="O1136" s="13">
        <f>IF(Table2[[#This Row],[Fertilizer(kg)]]="",_xlfn.XLOOKUP(Table2[[#This Row],[crop&amp;state]],'pivot tables'!$O$3:$O$151,'pivot tables'!$P$3:$P$151),Table2[[#This Row],[Fertilizer(kg)]])</f>
        <v>16106820</v>
      </c>
      <c r="P1136" s="13">
        <v>33660</v>
      </c>
      <c r="Q1136" s="13">
        <f>IF(Table2[[#This Row],[Pesticide(kg)]]="",_xlfn.XLOOKUP(Table2[[#This Row],[crop&amp;state]],'pivot tables'!$O$3:$O$151,'pivot tables'!$Q$3:$Q$151),Table2[[#This Row],[Pesticide(kg)]])</f>
        <v>33660</v>
      </c>
      <c r="R1136" s="13">
        <v>42.406999999999996</v>
      </c>
      <c r="S1136" s="13">
        <f>IF(Table2[[#This Row],[Yield]]="",IFERROR(Table2[[#This Row],[Production(Tones)]]/Table2[[#This Row],[Area(hectare)]],""),Table2[[#This Row],[Yield]])</f>
        <v>42.406999999999996</v>
      </c>
      <c r="T1136" s="13">
        <v>25.88</v>
      </c>
      <c r="U1136" s="13">
        <f>IF(Table2[[#This Row],[Avg_Temperature(°C)]]="",IFERROR((Table2[[#This Row],[Max_Temperature(°C)]]+Table2[[#This Row],[Min_Temperature(°C)]])/2,""),Table2[[#This Row],[Avg_Temperature(°C)]])</f>
        <v>25.88</v>
      </c>
      <c r="V1136" s="13">
        <v>37.674999999999997</v>
      </c>
      <c r="W1136" s="13">
        <f>IF(Table2[[#This Row],[Max_Temperature(°C)]]="",_xlfn.XLOOKUP(Table2[[#This Row],[State]],'pivot tables'!$T$2:$T$33,'pivot tables'!$V$2:$V$33),Table2[[#This Row],[Max_Temperature(°C)]])</f>
        <v>37.674999999999997</v>
      </c>
      <c r="X1136" s="13">
        <v>14.656000000000001</v>
      </c>
      <c r="Y1136" s="31">
        <f>IF(Table2[[#This Row],[Min_Temperature(°C)]]="",_xlfn.XLOOKUP(Table2[[#This Row],[State]],'pivot tables'!$T$2:$T$33,'pivot tables'!$W$2:$W$33),Table2[[#This Row],[Min_Temperature(°C)]])</f>
        <v>14.656000000000001</v>
      </c>
    </row>
    <row r="1137" spans="1:25" x14ac:dyDescent="0.3">
      <c r="A1137" s="5" t="s">
        <v>31</v>
      </c>
      <c r="B1137" s="4">
        <v>2015</v>
      </c>
      <c r="C1137" s="5" t="s">
        <v>27</v>
      </c>
      <c r="D1137" s="5" t="str">
        <f>PROPER(TRIM(Table2[[#This Row],[Season]]))</f>
        <v>Rabi</v>
      </c>
      <c r="E1137" s="5" t="str">
        <f>IF(Table2[[#This Row],[Season]]="",_xlfn.XLOOKUP(Table2[[#This Row],[State]],'pivot tables'!$F$3:$F$33,'pivot tables'!$G$3:$G$33),Table2[[#This Row],[Season]])</f>
        <v>Rabi</v>
      </c>
      <c r="F1137" s="5" t="s">
        <v>246</v>
      </c>
      <c r="G1137" s="16">
        <v>1000</v>
      </c>
      <c r="H1137" s="16">
        <f>IF(Table2[[#This Row],[Area(hectare)]]="",IFERROR(Table2[[#This Row],[Production(Tones)]]/Table2[[#This Row],[Yield blanks]],""),Table2[[#This Row],[Area(hectare)]])</f>
        <v>1000</v>
      </c>
      <c r="I1137" s="16">
        <v>1000</v>
      </c>
      <c r="J1137" s="16">
        <f>IF(Table2[[#This Row],[Production(Tones)]]="",Table2[[#This Row],[Area Blanks]]*Table2[[#This Row],[Yield]],Table2[[#This Row],[Production(Tones)]])</f>
        <v>1000</v>
      </c>
      <c r="K1137" s="13">
        <v>1000.7</v>
      </c>
      <c r="L1137" s="13">
        <f>IF(Table2[[#This Row],[Annual_Rainfall(mm)]]="",_xlfn.XLOOKUP(Table2[[#This Row],[State]],'pivot tables'!$J$3:$J$32,'pivot tables'!$K$3:$K$32),Table2[[#This Row],[Annual_Rainfall(mm)]])</f>
        <v>1000.7</v>
      </c>
      <c r="M1137" s="13" t="str">
        <f>Table2[[#This Row],[Crop]]&amp;Table2[[#This Row],[State]]</f>
        <v>SunflowerMadhya Pradesh</v>
      </c>
      <c r="N1137" s="13"/>
      <c r="O1137" s="13">
        <f>IF(Table2[[#This Row],[Fertilizer(kg)]]="",_xlfn.XLOOKUP(Table2[[#This Row],[crop&amp;state]],'pivot tables'!$O$3:$O$151,'pivot tables'!$P$3:$P$151),Table2[[#This Row],[Fertilizer(kg)]])</f>
        <v>89541.726666666669</v>
      </c>
      <c r="P1137" s="13">
        <v>330</v>
      </c>
      <c r="Q1137" s="13">
        <f>IF(Table2[[#This Row],[Pesticide(kg)]]="",_xlfn.XLOOKUP(Table2[[#This Row],[crop&amp;state]],'pivot tables'!$O$3:$O$151,'pivot tables'!$Q$3:$Q$151),Table2[[#This Row],[Pesticide(kg)]])</f>
        <v>330</v>
      </c>
      <c r="R1137" s="13">
        <v>1</v>
      </c>
      <c r="S1137" s="13">
        <f>IF(Table2[[#This Row],[Yield]]="",IFERROR(Table2[[#This Row],[Production(Tones)]]/Table2[[#This Row],[Area(hectare)]],""),Table2[[#This Row],[Yield]])</f>
        <v>1</v>
      </c>
      <c r="T1137" s="13">
        <v>25.88</v>
      </c>
      <c r="U1137" s="13">
        <f>IF(Table2[[#This Row],[Avg_Temperature(°C)]]="",IFERROR((Table2[[#This Row],[Max_Temperature(°C)]]+Table2[[#This Row],[Min_Temperature(°C)]])/2,""),Table2[[#This Row],[Avg_Temperature(°C)]])</f>
        <v>25.88</v>
      </c>
      <c r="V1137" s="13">
        <v>37.674999999999997</v>
      </c>
      <c r="W1137" s="13">
        <f>IF(Table2[[#This Row],[Max_Temperature(°C)]]="",_xlfn.XLOOKUP(Table2[[#This Row],[State]],'pivot tables'!$T$2:$T$33,'pivot tables'!$V$2:$V$33),Table2[[#This Row],[Max_Temperature(°C)]])</f>
        <v>37.674999999999997</v>
      </c>
      <c r="X1137" s="13">
        <v>14.656000000000001</v>
      </c>
      <c r="Y1137" s="31">
        <f>IF(Table2[[#This Row],[Min_Temperature(°C)]]="",_xlfn.XLOOKUP(Table2[[#This Row],[State]],'pivot tables'!$T$2:$T$33,'pivot tables'!$W$2:$W$33),Table2[[#This Row],[Min_Temperature(°C)]])</f>
        <v>14.656000000000001</v>
      </c>
    </row>
    <row r="1138" spans="1:25" x14ac:dyDescent="0.3">
      <c r="A1138" s="5" t="s">
        <v>32</v>
      </c>
      <c r="B1138" s="4">
        <v>2015</v>
      </c>
      <c r="C1138" s="5" t="s">
        <v>49</v>
      </c>
      <c r="D1138" s="5" t="str">
        <f>PROPER(TRIM(Table2[[#This Row],[Season]]))</f>
        <v>Kharif</v>
      </c>
      <c r="E1138" s="5" t="str">
        <f>IF(Table2[[#This Row],[Season]]="",_xlfn.XLOOKUP(Table2[[#This Row],[State]],'pivot tables'!$F$3:$F$33,'pivot tables'!$G$3:$G$33),Table2[[#This Row],[Season]])</f>
        <v>Kharif</v>
      </c>
      <c r="F1138" s="5" t="s">
        <v>246</v>
      </c>
      <c r="G1138" s="16">
        <v>937000</v>
      </c>
      <c r="H1138" s="16">
        <f>IF(Table2[[#This Row],[Area(hectare)]]="",IFERROR(Table2[[#This Row],[Production(Tones)]]/Table2[[#This Row],[Yield blanks]],""),Table2[[#This Row],[Area(hectare)]])</f>
        <v>937000</v>
      </c>
      <c r="I1138" s="16"/>
      <c r="J1138" s="16">
        <f>IF(Table2[[#This Row],[Production(Tones)]]="",Table2[[#This Row],[Area Blanks]]*Table2[[#This Row],[Yield]],Table2[[#This Row],[Production(Tones)]])</f>
        <v>519098.00000000006</v>
      </c>
      <c r="K1138" s="13">
        <v>1000.7</v>
      </c>
      <c r="L1138" s="13">
        <f>IF(Table2[[#This Row],[Annual_Rainfall(mm)]]="",_xlfn.XLOOKUP(Table2[[#This Row],[State]],'pivot tables'!$J$3:$J$32,'pivot tables'!$K$3:$K$32),Table2[[#This Row],[Annual_Rainfall(mm)]])</f>
        <v>1000.7</v>
      </c>
      <c r="M1138" s="13" t="str">
        <f>Table2[[#This Row],[Crop]]&amp;Table2[[#This Row],[State]]</f>
        <v>UradMadhya Pradesh</v>
      </c>
      <c r="N1138" s="13">
        <v>147961670</v>
      </c>
      <c r="O1138" s="13">
        <f>IF(Table2[[#This Row],[Fertilizer(kg)]]="",_xlfn.XLOOKUP(Table2[[#This Row],[crop&amp;state]],'pivot tables'!$O$3:$O$151,'pivot tables'!$P$3:$P$151),Table2[[#This Row],[Fertilizer(kg)]])</f>
        <v>147961670</v>
      </c>
      <c r="P1138" s="13">
        <v>309210</v>
      </c>
      <c r="Q1138" s="13">
        <f>IF(Table2[[#This Row],[Pesticide(kg)]]="",_xlfn.XLOOKUP(Table2[[#This Row],[crop&amp;state]],'pivot tables'!$O$3:$O$151,'pivot tables'!$Q$3:$Q$151),Table2[[#This Row],[Pesticide(kg)]])</f>
        <v>309210</v>
      </c>
      <c r="R1138" s="13">
        <v>0.55400000000000005</v>
      </c>
      <c r="S1138" s="13">
        <f>IF(Table2[[#This Row],[Yield]]="",IFERROR(Table2[[#This Row],[Production(Tones)]]/Table2[[#This Row],[Area(hectare)]],""),Table2[[#This Row],[Yield]])</f>
        <v>0.55400000000000005</v>
      </c>
      <c r="T1138" s="13">
        <v>25.88</v>
      </c>
      <c r="U1138" s="13">
        <f>IF(Table2[[#This Row],[Avg_Temperature(°C)]]="",IFERROR((Table2[[#This Row],[Max_Temperature(°C)]]+Table2[[#This Row],[Min_Temperature(°C)]])/2,""),Table2[[#This Row],[Avg_Temperature(°C)]])</f>
        <v>25.88</v>
      </c>
      <c r="V1138" s="13">
        <v>37.674999999999997</v>
      </c>
      <c r="W1138" s="13">
        <f>IF(Table2[[#This Row],[Max_Temperature(°C)]]="",_xlfn.XLOOKUP(Table2[[#This Row],[State]],'pivot tables'!$T$2:$T$33,'pivot tables'!$V$2:$V$33),Table2[[#This Row],[Max_Temperature(°C)]])</f>
        <v>37.674999999999997</v>
      </c>
      <c r="X1138" s="13">
        <v>14.656000000000001</v>
      </c>
      <c r="Y1138" s="31">
        <f>IF(Table2[[#This Row],[Min_Temperature(°C)]]="",_xlfn.XLOOKUP(Table2[[#This Row],[State]],'pivot tables'!$T$2:$T$33,'pivot tables'!$W$2:$W$33),Table2[[#This Row],[Min_Temperature(°C)]])</f>
        <v>14.656000000000001</v>
      </c>
    </row>
    <row r="1139" spans="1:25" x14ac:dyDescent="0.3">
      <c r="A1139" s="5" t="s">
        <v>20</v>
      </c>
      <c r="B1139" s="4">
        <v>2015</v>
      </c>
      <c r="C1139" s="5" t="s">
        <v>27</v>
      </c>
      <c r="D1139" s="5" t="str">
        <f>PROPER(TRIM(Table2[[#This Row],[Season]]))</f>
        <v>Rabi</v>
      </c>
      <c r="E1139" s="5" t="str">
        <f>IF(Table2[[#This Row],[Season]]="",_xlfn.XLOOKUP(Table2[[#This Row],[State]],'pivot tables'!$F$3:$F$33,'pivot tables'!$G$3:$G$33),Table2[[#This Row],[Season]])</f>
        <v>Rabi</v>
      </c>
      <c r="F1139" s="5" t="s">
        <v>246</v>
      </c>
      <c r="G1139" s="16">
        <v>5914000</v>
      </c>
      <c r="H1139" s="16">
        <f>IF(Table2[[#This Row],[Area(hectare)]]="",IFERROR(Table2[[#This Row],[Production(Tones)]]/Table2[[#This Row],[Yield blanks]],""),Table2[[#This Row],[Area(hectare)]])</f>
        <v>5914000</v>
      </c>
      <c r="I1139" s="16">
        <v>18408000</v>
      </c>
      <c r="J1139" s="16">
        <f>IF(Table2[[#This Row],[Production(Tones)]]="",Table2[[#This Row],[Area Blanks]]*Table2[[#This Row],[Yield]],Table2[[#This Row],[Production(Tones)]])</f>
        <v>18408000</v>
      </c>
      <c r="K1139" s="13">
        <v>1000.7</v>
      </c>
      <c r="L1139" s="13">
        <f>IF(Table2[[#This Row],[Annual_Rainfall(mm)]]="",_xlfn.XLOOKUP(Table2[[#This Row],[State]],'pivot tables'!$J$3:$J$32,'pivot tables'!$K$3:$K$32),Table2[[#This Row],[Annual_Rainfall(mm)]])</f>
        <v>1000.7</v>
      </c>
      <c r="M1139" s="13" t="str">
        <f>Table2[[#This Row],[Crop]]&amp;Table2[[#This Row],[State]]</f>
        <v>WheatMadhya Pradesh</v>
      </c>
      <c r="N1139" s="13">
        <v>933879740</v>
      </c>
      <c r="O1139" s="13">
        <f>IF(Table2[[#This Row],[Fertilizer(kg)]]="",_xlfn.XLOOKUP(Table2[[#This Row],[crop&amp;state]],'pivot tables'!$O$3:$O$151,'pivot tables'!$P$3:$P$151),Table2[[#This Row],[Fertilizer(kg)]])</f>
        <v>933879740</v>
      </c>
      <c r="P1139" s="13">
        <v>1951620</v>
      </c>
      <c r="Q1139" s="13">
        <f>IF(Table2[[#This Row],[Pesticide(kg)]]="",_xlfn.XLOOKUP(Table2[[#This Row],[crop&amp;state]],'pivot tables'!$O$3:$O$151,'pivot tables'!$Q$3:$Q$151),Table2[[#This Row],[Pesticide(kg)]])</f>
        <v>1951620</v>
      </c>
      <c r="R1139" s="13"/>
      <c r="S1139" s="13">
        <f>IF(Table2[[#This Row],[Yield]]="",IFERROR(Table2[[#This Row],[Production(Tones)]]/Table2[[#This Row],[Area(hectare)]],""),Table2[[#This Row],[Yield]])</f>
        <v>3.1126141359485966</v>
      </c>
      <c r="T1139" s="13">
        <v>25.88</v>
      </c>
      <c r="U1139" s="13">
        <f>IF(Table2[[#This Row],[Avg_Temperature(°C)]]="",IFERROR((Table2[[#This Row],[Max_Temperature(°C)]]+Table2[[#This Row],[Min_Temperature(°C)]])/2,""),Table2[[#This Row],[Avg_Temperature(°C)]])</f>
        <v>25.88</v>
      </c>
      <c r="V1139" s="13">
        <v>37.674999999999997</v>
      </c>
      <c r="W1139" s="13">
        <f>IF(Table2[[#This Row],[Max_Temperature(°C)]]="",_xlfn.XLOOKUP(Table2[[#This Row],[State]],'pivot tables'!$T$2:$T$33,'pivot tables'!$V$2:$V$33),Table2[[#This Row],[Max_Temperature(°C)]])</f>
        <v>37.674999999999997</v>
      </c>
      <c r="X1139" s="13">
        <v>14.656000000000001</v>
      </c>
      <c r="Y1139" s="31">
        <f>IF(Table2[[#This Row],[Min_Temperature(°C)]]="",_xlfn.XLOOKUP(Table2[[#This Row],[State]],'pivot tables'!$T$2:$T$33,'pivot tables'!$W$2:$W$33),Table2[[#This Row],[Min_Temperature(°C)]])</f>
        <v>14.656000000000001</v>
      </c>
    </row>
    <row r="1140" spans="1:25" x14ac:dyDescent="0.3">
      <c r="A1140" s="5" t="s">
        <v>22</v>
      </c>
      <c r="B1140" s="4">
        <v>2015</v>
      </c>
      <c r="C1140" s="5" t="s">
        <v>49</v>
      </c>
      <c r="D1140" s="5" t="str">
        <f>PROPER(TRIM(Table2[[#This Row],[Season]]))</f>
        <v>Kharif</v>
      </c>
      <c r="E1140" s="5" t="str">
        <f>IF(Table2[[#This Row],[Season]]="",_xlfn.XLOOKUP(Table2[[#This Row],[State]],'pivot tables'!$F$3:$F$33,'pivot tables'!$G$3:$G$33),Table2[[#This Row],[Season]])</f>
        <v>Kharif</v>
      </c>
      <c r="F1140" s="5" t="s">
        <v>248</v>
      </c>
      <c r="G1140" s="16">
        <v>91700</v>
      </c>
      <c r="H1140" s="16">
        <f>IF(Table2[[#This Row],[Area(hectare)]]="",IFERROR(Table2[[#This Row],[Production(Tones)]]/Table2[[#This Row],[Yield blanks]],""),Table2[[#This Row],[Area(hectare)]])</f>
        <v>91700</v>
      </c>
      <c r="I1140" s="16">
        <v>92900</v>
      </c>
      <c r="J1140" s="16">
        <f>IF(Table2[[#This Row],[Production(Tones)]]="",Table2[[#This Row],[Area Blanks]]*Table2[[#This Row],[Yield]],Table2[[#This Row],[Production(Tones)]])</f>
        <v>92900</v>
      </c>
      <c r="K1140" s="13">
        <v>875.7</v>
      </c>
      <c r="L1140" s="13">
        <f>IF(Table2[[#This Row],[Annual_Rainfall(mm)]]="",_xlfn.XLOOKUP(Table2[[#This Row],[State]],'pivot tables'!$J$3:$J$32,'pivot tables'!$K$3:$K$32),Table2[[#This Row],[Annual_Rainfall(mm)]])</f>
        <v>875.7</v>
      </c>
      <c r="M1140" s="13" t="str">
        <f>Table2[[#This Row],[Crop]]&amp;Table2[[#This Row],[State]]</f>
        <v>RagiMaharashtra</v>
      </c>
      <c r="N1140" s="13">
        <v>14480347</v>
      </c>
      <c r="O1140" s="13">
        <f>IF(Table2[[#This Row],[Fertilizer(kg)]]="",_xlfn.XLOOKUP(Table2[[#This Row],[crop&amp;state]],'pivot tables'!$O$3:$O$151,'pivot tables'!$P$3:$P$151),Table2[[#This Row],[Fertilizer(kg)]])</f>
        <v>14480347</v>
      </c>
      <c r="P1140" s="13">
        <v>30261</v>
      </c>
      <c r="Q1140" s="13">
        <f>IF(Table2[[#This Row],[Pesticide(kg)]]="",_xlfn.XLOOKUP(Table2[[#This Row],[crop&amp;state]],'pivot tables'!$O$3:$O$151,'pivot tables'!$Q$3:$Q$151),Table2[[#This Row],[Pesticide(kg)]])</f>
        <v>30261</v>
      </c>
      <c r="R1140" s="13">
        <v>0.89500000000000002</v>
      </c>
      <c r="S1140" s="13">
        <f>IF(Table2[[#This Row],[Yield]]="",IFERROR(Table2[[#This Row],[Production(Tones)]]/Table2[[#This Row],[Area(hectare)]],""),Table2[[#This Row],[Yield]])</f>
        <v>0.89500000000000002</v>
      </c>
      <c r="T1140" s="13">
        <v>26.045999999999999</v>
      </c>
      <c r="U1140" s="13">
        <f>IF(Table2[[#This Row],[Avg_Temperature(°C)]]="",IFERROR((Table2[[#This Row],[Max_Temperature(°C)]]+Table2[[#This Row],[Min_Temperature(°C)]])/2,""),Table2[[#This Row],[Avg_Temperature(°C)]])</f>
        <v>26.045999999999999</v>
      </c>
      <c r="V1140" s="13">
        <v>37.116</v>
      </c>
      <c r="W1140" s="13">
        <f>IF(Table2[[#This Row],[Max_Temperature(°C)]]="",_xlfn.XLOOKUP(Table2[[#This Row],[State]],'pivot tables'!$T$2:$T$33,'pivot tables'!$V$2:$V$33),Table2[[#This Row],[Max_Temperature(°C)]])</f>
        <v>37.116</v>
      </c>
      <c r="X1140" s="13">
        <v>15.631</v>
      </c>
      <c r="Y1140" s="31">
        <f>IF(Table2[[#This Row],[Min_Temperature(°C)]]="",_xlfn.XLOOKUP(Table2[[#This Row],[State]],'pivot tables'!$T$2:$T$33,'pivot tables'!$W$2:$W$33),Table2[[#This Row],[Min_Temperature(°C)]])</f>
        <v>15.631</v>
      </c>
    </row>
    <row r="1141" spans="1:25" x14ac:dyDescent="0.3">
      <c r="A1141" s="5" t="s">
        <v>13</v>
      </c>
      <c r="B1141" s="4">
        <v>2015</v>
      </c>
      <c r="C1141" s="5" t="s">
        <v>49</v>
      </c>
      <c r="D1141" s="5" t="str">
        <f>PROPER(TRIM(Table2[[#This Row],[Season]]))</f>
        <v>Kharif</v>
      </c>
      <c r="E1141" s="5" t="str">
        <f>IF(Table2[[#This Row],[Season]]="",_xlfn.XLOOKUP(Table2[[#This Row],[State]],'pivot tables'!$F$3:$F$33,'pivot tables'!$G$3:$G$33),Table2[[#This Row],[Season]])</f>
        <v>Kharif</v>
      </c>
      <c r="F1141" s="5" t="s">
        <v>248</v>
      </c>
      <c r="G1141" s="16">
        <v>1471400</v>
      </c>
      <c r="H1141" s="16">
        <f>IF(Table2[[#This Row],[Area(hectare)]]="",IFERROR(Table2[[#This Row],[Production(Tones)]]/Table2[[#This Row],[Yield blanks]],""),Table2[[#This Row],[Area(hectare)]])</f>
        <v>1471400</v>
      </c>
      <c r="I1141" s="16"/>
      <c r="J1141" s="16">
        <f>IF(Table2[[#This Row],[Production(Tones)]]="",Table2[[#This Row],[Area Blanks]]*Table2[[#This Row],[Yield]],Table2[[#This Row],[Production(Tones)]])</f>
        <v>1964319</v>
      </c>
      <c r="K1141" s="13">
        <v>875.7</v>
      </c>
      <c r="L1141" s="13">
        <f>IF(Table2[[#This Row],[Annual_Rainfall(mm)]]="",_xlfn.XLOOKUP(Table2[[#This Row],[State]],'pivot tables'!$J$3:$J$32,'pivot tables'!$K$3:$K$32),Table2[[#This Row],[Annual_Rainfall(mm)]])</f>
        <v>875.7</v>
      </c>
      <c r="M1141" s="13" t="str">
        <f>Table2[[#This Row],[Crop]]&amp;Table2[[#This Row],[State]]</f>
        <v>RiceMaharashtra</v>
      </c>
      <c r="N1141" s="13">
        <v>232348774</v>
      </c>
      <c r="O1141" s="13">
        <f>IF(Table2[[#This Row],[Fertilizer(kg)]]="",_xlfn.XLOOKUP(Table2[[#This Row],[crop&amp;state]],'pivot tables'!$O$3:$O$151,'pivot tables'!$P$3:$P$151),Table2[[#This Row],[Fertilizer(kg)]])</f>
        <v>232348774</v>
      </c>
      <c r="P1141" s="13">
        <v>485562</v>
      </c>
      <c r="Q1141" s="13">
        <f>IF(Table2[[#This Row],[Pesticide(kg)]]="",_xlfn.XLOOKUP(Table2[[#This Row],[crop&amp;state]],'pivot tables'!$O$3:$O$151,'pivot tables'!$Q$3:$Q$151),Table2[[#This Row],[Pesticide(kg)]])</f>
        <v>485562</v>
      </c>
      <c r="R1141" s="13">
        <v>1.335</v>
      </c>
      <c r="S1141" s="13">
        <f>IF(Table2[[#This Row],[Yield]]="",IFERROR(Table2[[#This Row],[Production(Tones)]]/Table2[[#This Row],[Area(hectare)]],""),Table2[[#This Row],[Yield]])</f>
        <v>1.335</v>
      </c>
      <c r="T1141" s="13">
        <v>26.045999999999999</v>
      </c>
      <c r="U1141" s="13">
        <f>IF(Table2[[#This Row],[Avg_Temperature(°C)]]="",IFERROR((Table2[[#This Row],[Max_Temperature(°C)]]+Table2[[#This Row],[Min_Temperature(°C)]])/2,""),Table2[[#This Row],[Avg_Temperature(°C)]])</f>
        <v>26.045999999999999</v>
      </c>
      <c r="V1141" s="13">
        <v>37.116</v>
      </c>
      <c r="W1141" s="13">
        <f>IF(Table2[[#This Row],[Max_Temperature(°C)]]="",_xlfn.XLOOKUP(Table2[[#This Row],[State]],'pivot tables'!$T$2:$T$33,'pivot tables'!$V$2:$V$33),Table2[[#This Row],[Max_Temperature(°C)]])</f>
        <v>37.116</v>
      </c>
      <c r="X1141" s="13">
        <v>15.631</v>
      </c>
      <c r="Y1141" s="31">
        <f>IF(Table2[[#This Row],[Min_Temperature(°C)]]="",_xlfn.XLOOKUP(Table2[[#This Row],[State]],'pivot tables'!$T$2:$T$33,'pivot tables'!$W$2:$W$33),Table2[[#This Row],[Min_Temperature(°C)]])</f>
        <v>15.631</v>
      </c>
    </row>
    <row r="1142" spans="1:25" x14ac:dyDescent="0.3">
      <c r="A1142" s="5" t="s">
        <v>13</v>
      </c>
      <c r="B1142" s="4">
        <v>2015</v>
      </c>
      <c r="C1142" s="5" t="s">
        <v>120</v>
      </c>
      <c r="D1142" s="5" t="str">
        <f>PROPER(TRIM(Table2[[#This Row],[Season]]))</f>
        <v>Summer</v>
      </c>
      <c r="E1142" s="5" t="str">
        <f>IF(Table2[[#This Row],[Season]]="",_xlfn.XLOOKUP(Table2[[#This Row],[State]],'pivot tables'!$F$3:$F$33,'pivot tables'!$G$3:$G$33),Table2[[#This Row],[Season]])</f>
        <v>Summer</v>
      </c>
      <c r="F1142" s="5" t="s">
        <v>248</v>
      </c>
      <c r="G1142" s="16">
        <v>31400</v>
      </c>
      <c r="H1142" s="16">
        <f>IF(Table2[[#This Row],[Area(hectare)]]="",IFERROR(Table2[[#This Row],[Production(Tones)]]/Table2[[#This Row],[Yield blanks]],""),Table2[[#This Row],[Area(hectare)]])</f>
        <v>31400</v>
      </c>
      <c r="I1142" s="16">
        <v>76000</v>
      </c>
      <c r="J1142" s="16">
        <f>IF(Table2[[#This Row],[Production(Tones)]]="",Table2[[#This Row],[Area Blanks]]*Table2[[#This Row],[Yield]],Table2[[#This Row],[Production(Tones)]])</f>
        <v>76000</v>
      </c>
      <c r="K1142" s="13">
        <v>875.7</v>
      </c>
      <c r="L1142" s="13">
        <f>IF(Table2[[#This Row],[Annual_Rainfall(mm)]]="",_xlfn.XLOOKUP(Table2[[#This Row],[State]],'pivot tables'!$J$3:$J$32,'pivot tables'!$K$3:$K$32),Table2[[#This Row],[Annual_Rainfall(mm)]])</f>
        <v>875.7</v>
      </c>
      <c r="M1142" s="13" t="str">
        <f>Table2[[#This Row],[Crop]]&amp;Table2[[#This Row],[State]]</f>
        <v>RiceMaharashtra</v>
      </c>
      <c r="N1142" s="13">
        <v>4958374</v>
      </c>
      <c r="O1142" s="13">
        <f>IF(Table2[[#This Row],[Fertilizer(kg)]]="",_xlfn.XLOOKUP(Table2[[#This Row],[crop&amp;state]],'pivot tables'!$O$3:$O$151,'pivot tables'!$P$3:$P$151),Table2[[#This Row],[Fertilizer(kg)]])</f>
        <v>4958374</v>
      </c>
      <c r="P1142" s="13">
        <v>10362</v>
      </c>
      <c r="Q1142" s="13">
        <f>IF(Table2[[#This Row],[Pesticide(kg)]]="",_xlfn.XLOOKUP(Table2[[#This Row],[crop&amp;state]],'pivot tables'!$O$3:$O$151,'pivot tables'!$Q$3:$Q$151),Table2[[#This Row],[Pesticide(kg)]])</f>
        <v>10362</v>
      </c>
      <c r="R1142" s="13">
        <v>2.5390000000000001</v>
      </c>
      <c r="S1142" s="13">
        <f>IF(Table2[[#This Row],[Yield]]="",IFERROR(Table2[[#This Row],[Production(Tones)]]/Table2[[#This Row],[Area(hectare)]],""),Table2[[#This Row],[Yield]])</f>
        <v>2.5390000000000001</v>
      </c>
      <c r="T1142" s="13">
        <v>26.045999999999999</v>
      </c>
      <c r="U1142" s="13">
        <f>IF(Table2[[#This Row],[Avg_Temperature(°C)]]="",IFERROR((Table2[[#This Row],[Max_Temperature(°C)]]+Table2[[#This Row],[Min_Temperature(°C)]])/2,""),Table2[[#This Row],[Avg_Temperature(°C)]])</f>
        <v>26.045999999999999</v>
      </c>
      <c r="V1142" s="13">
        <v>37.116</v>
      </c>
      <c r="W1142" s="13">
        <f>IF(Table2[[#This Row],[Max_Temperature(°C)]]="",_xlfn.XLOOKUP(Table2[[#This Row],[State]],'pivot tables'!$T$2:$T$33,'pivot tables'!$V$2:$V$33),Table2[[#This Row],[Max_Temperature(°C)]])</f>
        <v>37.116</v>
      </c>
      <c r="X1142" s="13">
        <v>15.631</v>
      </c>
      <c r="Y1142" s="31">
        <f>IF(Table2[[#This Row],[Min_Temperature(°C)]]="",_xlfn.XLOOKUP(Table2[[#This Row],[State]],'pivot tables'!$T$2:$T$33,'pivot tables'!$W$2:$W$33),Table2[[#This Row],[Min_Temperature(°C)]])</f>
        <v>15.631</v>
      </c>
    </row>
    <row r="1143" spans="1:25" x14ac:dyDescent="0.3">
      <c r="A1143" s="5" t="s">
        <v>18</v>
      </c>
      <c r="B1143" s="4">
        <v>2015</v>
      </c>
      <c r="C1143" s="5" t="s">
        <v>705</v>
      </c>
      <c r="D1143" s="5" t="str">
        <f>PROPER(TRIM(Table2[[#This Row],[Season]]))</f>
        <v>Whole Year</v>
      </c>
      <c r="E1143" s="5" t="str">
        <f>IF(Table2[[#This Row],[Season]]="",_xlfn.XLOOKUP(Table2[[#This Row],[State]],'pivot tables'!$F$3:$F$33,'pivot tables'!$G$3:$G$33),Table2[[#This Row],[Season]])</f>
        <v>Whole Year</v>
      </c>
      <c r="F1143" s="5" t="s">
        <v>248</v>
      </c>
      <c r="G1143" s="16">
        <v>987100</v>
      </c>
      <c r="H1143" s="16">
        <f>IF(Table2[[#This Row],[Area(hectare)]]="",IFERROR(Table2[[#This Row],[Production(Tones)]]/Table2[[#This Row],[Yield blanks]],""),Table2[[#This Row],[Area(hectare)]])</f>
        <v>987100</v>
      </c>
      <c r="I1143" s="16">
        <v>69235400</v>
      </c>
      <c r="J1143" s="16">
        <f>IF(Table2[[#This Row],[Production(Tones)]]="",Table2[[#This Row],[Area Blanks]]*Table2[[#This Row],[Yield]],Table2[[#This Row],[Production(Tones)]])</f>
        <v>69235400</v>
      </c>
      <c r="K1143" s="13">
        <v>875.7</v>
      </c>
      <c r="L1143" s="13">
        <f>IF(Table2[[#This Row],[Annual_Rainfall(mm)]]="",_xlfn.XLOOKUP(Table2[[#This Row],[State]],'pivot tables'!$J$3:$J$32,'pivot tables'!$K$3:$K$32),Table2[[#This Row],[Annual_Rainfall(mm)]])</f>
        <v>875.7</v>
      </c>
      <c r="M1143" s="13" t="str">
        <f>Table2[[#This Row],[Crop]]&amp;Table2[[#This Row],[State]]</f>
        <v>SugarcaneMaharashtra</v>
      </c>
      <c r="N1143" s="13">
        <v>155872961</v>
      </c>
      <c r="O1143" s="13">
        <f>IF(Table2[[#This Row],[Fertilizer(kg)]]="",_xlfn.XLOOKUP(Table2[[#This Row],[crop&amp;state]],'pivot tables'!$O$3:$O$151,'pivot tables'!$P$3:$P$151),Table2[[#This Row],[Fertilizer(kg)]])</f>
        <v>155872961</v>
      </c>
      <c r="P1143" s="13">
        <v>325743</v>
      </c>
      <c r="Q1143" s="13">
        <f>IF(Table2[[#This Row],[Pesticide(kg)]]="",_xlfn.XLOOKUP(Table2[[#This Row],[crop&amp;state]],'pivot tables'!$O$3:$O$151,'pivot tables'!$Q$3:$Q$151),Table2[[#This Row],[Pesticide(kg)]])</f>
        <v>325743</v>
      </c>
      <c r="R1143" s="13">
        <v>59.970999999999997</v>
      </c>
      <c r="S1143" s="13">
        <f>IF(Table2[[#This Row],[Yield]]="",IFERROR(Table2[[#This Row],[Production(Tones)]]/Table2[[#This Row],[Area(hectare)]],""),Table2[[#This Row],[Yield]])</f>
        <v>59.970999999999997</v>
      </c>
      <c r="T1143" s="13">
        <v>26.045999999999999</v>
      </c>
      <c r="U1143" s="13">
        <f>IF(Table2[[#This Row],[Avg_Temperature(°C)]]="",IFERROR((Table2[[#This Row],[Max_Temperature(°C)]]+Table2[[#This Row],[Min_Temperature(°C)]])/2,""),Table2[[#This Row],[Avg_Temperature(°C)]])</f>
        <v>26.045999999999999</v>
      </c>
      <c r="V1143" s="13">
        <v>37.116</v>
      </c>
      <c r="W1143" s="13">
        <f>IF(Table2[[#This Row],[Max_Temperature(°C)]]="",_xlfn.XLOOKUP(Table2[[#This Row],[State]],'pivot tables'!$T$2:$T$33,'pivot tables'!$V$2:$V$33),Table2[[#This Row],[Max_Temperature(°C)]])</f>
        <v>37.116</v>
      </c>
      <c r="X1143" s="13">
        <v>15.631</v>
      </c>
      <c r="Y1143" s="31">
        <f>IF(Table2[[#This Row],[Min_Temperature(°C)]]="",_xlfn.XLOOKUP(Table2[[#This Row],[State]],'pivot tables'!$T$2:$T$33,'pivot tables'!$W$2:$W$33),Table2[[#This Row],[Min_Temperature(°C)]])</f>
        <v>15.631</v>
      </c>
    </row>
    <row r="1144" spans="1:25" x14ac:dyDescent="0.3">
      <c r="A1144" s="5" t="s">
        <v>31</v>
      </c>
      <c r="B1144" s="4">
        <v>2015</v>
      </c>
      <c r="C1144" s="5" t="s">
        <v>49</v>
      </c>
      <c r="D1144" s="5" t="str">
        <f>PROPER(TRIM(Table2[[#This Row],[Season]]))</f>
        <v>Kharif</v>
      </c>
      <c r="E1144" s="5" t="str">
        <f>IF(Table2[[#This Row],[Season]]="",_xlfn.XLOOKUP(Table2[[#This Row],[State]],'pivot tables'!$F$3:$F$33,'pivot tables'!$G$3:$G$33),Table2[[#This Row],[Season]])</f>
        <v>Kharif</v>
      </c>
      <c r="F1144" s="5" t="s">
        <v>248</v>
      </c>
      <c r="G1144" s="16">
        <v>18532</v>
      </c>
      <c r="H1144" s="16">
        <f>IF(Table2[[#This Row],[Area(hectare)]]="",IFERROR(Table2[[#This Row],[Production(Tones)]]/Table2[[#This Row],[Yield blanks]],""),Table2[[#This Row],[Area(hectare)]])</f>
        <v>18532</v>
      </c>
      <c r="I1144" s="16">
        <v>2440</v>
      </c>
      <c r="J1144" s="16">
        <f>IF(Table2[[#This Row],[Production(Tones)]]="",Table2[[#This Row],[Area Blanks]]*Table2[[#This Row],[Yield]],Table2[[#This Row],[Production(Tones)]])</f>
        <v>2440</v>
      </c>
      <c r="K1144" s="13">
        <v>875.7</v>
      </c>
      <c r="L1144" s="13">
        <f>IF(Table2[[#This Row],[Annual_Rainfall(mm)]]="",_xlfn.XLOOKUP(Table2[[#This Row],[State]],'pivot tables'!$J$3:$J$32,'pivot tables'!$K$3:$K$32),Table2[[#This Row],[Annual_Rainfall(mm)]])</f>
        <v>875.7</v>
      </c>
      <c r="M1144" s="13" t="str">
        <f>Table2[[#This Row],[Crop]]&amp;Table2[[#This Row],[State]]</f>
        <v>SunflowerMaharashtra</v>
      </c>
      <c r="N1144" s="13">
        <v>2926388.12</v>
      </c>
      <c r="O1144" s="13">
        <f>IF(Table2[[#This Row],[Fertilizer(kg)]]="",_xlfn.XLOOKUP(Table2[[#This Row],[crop&amp;state]],'pivot tables'!$O$3:$O$151,'pivot tables'!$P$3:$P$151),Table2[[#This Row],[Fertilizer(kg)]])</f>
        <v>2926388.12</v>
      </c>
      <c r="P1144" s="13">
        <v>6115.56</v>
      </c>
      <c r="Q1144" s="13">
        <f>IF(Table2[[#This Row],[Pesticide(kg)]]="",_xlfn.XLOOKUP(Table2[[#This Row],[crop&amp;state]],'pivot tables'!$O$3:$O$151,'pivot tables'!$Q$3:$Q$151),Table2[[#This Row],[Pesticide(kg)]])</f>
        <v>6115.56</v>
      </c>
      <c r="R1144" s="13">
        <v>0.108</v>
      </c>
      <c r="S1144" s="13">
        <f>IF(Table2[[#This Row],[Yield]]="",IFERROR(Table2[[#This Row],[Production(Tones)]]/Table2[[#This Row],[Area(hectare)]],""),Table2[[#This Row],[Yield]])</f>
        <v>0.108</v>
      </c>
      <c r="T1144" s="13">
        <v>26.045999999999999</v>
      </c>
      <c r="U1144" s="13">
        <f>IF(Table2[[#This Row],[Avg_Temperature(°C)]]="",IFERROR((Table2[[#This Row],[Max_Temperature(°C)]]+Table2[[#This Row],[Min_Temperature(°C)]])/2,""),Table2[[#This Row],[Avg_Temperature(°C)]])</f>
        <v>26.045999999999999</v>
      </c>
      <c r="V1144" s="13">
        <v>37.116</v>
      </c>
      <c r="W1144" s="13">
        <f>IF(Table2[[#This Row],[Max_Temperature(°C)]]="",_xlfn.XLOOKUP(Table2[[#This Row],[State]],'pivot tables'!$T$2:$T$33,'pivot tables'!$V$2:$V$33),Table2[[#This Row],[Max_Temperature(°C)]])</f>
        <v>37.116</v>
      </c>
      <c r="X1144" s="13">
        <v>15.631</v>
      </c>
      <c r="Y1144" s="31">
        <f>IF(Table2[[#This Row],[Min_Temperature(°C)]]="",_xlfn.XLOOKUP(Table2[[#This Row],[State]],'pivot tables'!$T$2:$T$33,'pivot tables'!$W$2:$W$33),Table2[[#This Row],[Min_Temperature(°C)]])</f>
        <v>15.631</v>
      </c>
    </row>
    <row r="1145" spans="1:25" x14ac:dyDescent="0.3">
      <c r="A1145" s="5" t="s">
        <v>31</v>
      </c>
      <c r="B1145" s="4">
        <v>2015</v>
      </c>
      <c r="C1145" s="5" t="s">
        <v>27</v>
      </c>
      <c r="D1145" s="5" t="str">
        <f>PROPER(TRIM(Table2[[#This Row],[Season]]))</f>
        <v>Rabi</v>
      </c>
      <c r="E1145" s="5" t="str">
        <f>IF(Table2[[#This Row],[Season]]="",_xlfn.XLOOKUP(Table2[[#This Row],[State]],'pivot tables'!$F$3:$F$33,'pivot tables'!$G$3:$G$33),Table2[[#This Row],[Season]])</f>
        <v>Rabi</v>
      </c>
      <c r="F1145" s="5" t="s">
        <v>248</v>
      </c>
      <c r="G1145" s="16">
        <v>28631</v>
      </c>
      <c r="H1145" s="16">
        <f>IF(Table2[[#This Row],[Area(hectare)]]="",IFERROR(Table2[[#This Row],[Production(Tones)]]/Table2[[#This Row],[Yield blanks]],""),Table2[[#This Row],[Area(hectare)]])</f>
        <v>28631</v>
      </c>
      <c r="I1145" s="16">
        <v>7250</v>
      </c>
      <c r="J1145" s="16">
        <f>IF(Table2[[#This Row],[Production(Tones)]]="",Table2[[#This Row],[Area Blanks]]*Table2[[#This Row],[Yield]],Table2[[#This Row],[Production(Tones)]])</f>
        <v>7250</v>
      </c>
      <c r="K1145" s="13">
        <v>875.7</v>
      </c>
      <c r="L1145" s="13">
        <f>IF(Table2[[#This Row],[Annual_Rainfall(mm)]]="",_xlfn.XLOOKUP(Table2[[#This Row],[State]],'pivot tables'!$J$3:$J$32,'pivot tables'!$K$3:$K$32),Table2[[#This Row],[Annual_Rainfall(mm)]])</f>
        <v>875.7</v>
      </c>
      <c r="M1145" s="13" t="str">
        <f>Table2[[#This Row],[Crop]]&amp;Table2[[#This Row],[State]]</f>
        <v>SunflowerMaharashtra</v>
      </c>
      <c r="N1145" s="13">
        <v>4521121.21</v>
      </c>
      <c r="O1145" s="13">
        <f>IF(Table2[[#This Row],[Fertilizer(kg)]]="",_xlfn.XLOOKUP(Table2[[#This Row],[crop&amp;state]],'pivot tables'!$O$3:$O$151,'pivot tables'!$P$3:$P$151),Table2[[#This Row],[Fertilizer(kg)]])</f>
        <v>4521121.21</v>
      </c>
      <c r="P1145" s="13">
        <v>9448.23</v>
      </c>
      <c r="Q1145" s="13">
        <f>IF(Table2[[#This Row],[Pesticide(kg)]]="",_xlfn.XLOOKUP(Table2[[#This Row],[crop&amp;state]],'pivot tables'!$O$3:$O$151,'pivot tables'!$Q$3:$Q$151),Table2[[#This Row],[Pesticide(kg)]])</f>
        <v>9448.23</v>
      </c>
      <c r="R1145" s="13">
        <v>0.248</v>
      </c>
      <c r="S1145" s="13">
        <f>IF(Table2[[#This Row],[Yield]]="",IFERROR(Table2[[#This Row],[Production(Tones)]]/Table2[[#This Row],[Area(hectare)]],""),Table2[[#This Row],[Yield]])</f>
        <v>0.248</v>
      </c>
      <c r="T1145" s="13">
        <v>26.045999999999999</v>
      </c>
      <c r="U1145" s="13">
        <f>IF(Table2[[#This Row],[Avg_Temperature(°C)]]="",IFERROR((Table2[[#This Row],[Max_Temperature(°C)]]+Table2[[#This Row],[Min_Temperature(°C)]])/2,""),Table2[[#This Row],[Avg_Temperature(°C)]])</f>
        <v>26.045999999999999</v>
      </c>
      <c r="V1145" s="13">
        <v>37.116</v>
      </c>
      <c r="W1145" s="13">
        <f>IF(Table2[[#This Row],[Max_Temperature(°C)]]="",_xlfn.XLOOKUP(Table2[[#This Row],[State]],'pivot tables'!$T$2:$T$33,'pivot tables'!$V$2:$V$33),Table2[[#This Row],[Max_Temperature(°C)]])</f>
        <v>37.116</v>
      </c>
      <c r="X1145" s="13">
        <v>15.631</v>
      </c>
      <c r="Y1145" s="31">
        <f>IF(Table2[[#This Row],[Min_Temperature(°C)]]="",_xlfn.XLOOKUP(Table2[[#This Row],[State]],'pivot tables'!$T$2:$T$33,'pivot tables'!$W$2:$W$33),Table2[[#This Row],[Min_Temperature(°C)]])</f>
        <v>15.631</v>
      </c>
    </row>
    <row r="1146" spans="1:25" x14ac:dyDescent="0.3">
      <c r="A1146" s="5" t="s">
        <v>31</v>
      </c>
      <c r="B1146" s="4">
        <v>2015</v>
      </c>
      <c r="C1146" s="5" t="s">
        <v>120</v>
      </c>
      <c r="D1146" s="5" t="str">
        <f>PROPER(TRIM(Table2[[#This Row],[Season]]))</f>
        <v>Summer</v>
      </c>
      <c r="E1146" s="5" t="str">
        <f>IF(Table2[[#This Row],[Season]]="",_xlfn.XLOOKUP(Table2[[#This Row],[State]],'pivot tables'!$F$3:$F$33,'pivot tables'!$G$3:$G$33),Table2[[#This Row],[Season]])</f>
        <v>Summer</v>
      </c>
      <c r="F1146" s="5" t="s">
        <v>248</v>
      </c>
      <c r="G1146" s="16">
        <v>1020</v>
      </c>
      <c r="H1146" s="16">
        <f>IF(Table2[[#This Row],[Area(hectare)]]="",IFERROR(Table2[[#This Row],[Production(Tones)]]/Table2[[#This Row],[Yield blanks]],""),Table2[[#This Row],[Area(hectare)]])</f>
        <v>1020</v>
      </c>
      <c r="I1146" s="16">
        <v>1335</v>
      </c>
      <c r="J1146" s="16">
        <f>IF(Table2[[#This Row],[Production(Tones)]]="",Table2[[#This Row],[Area Blanks]]*Table2[[#This Row],[Yield]],Table2[[#This Row],[Production(Tones)]])</f>
        <v>1335</v>
      </c>
      <c r="K1146" s="13">
        <v>875.7</v>
      </c>
      <c r="L1146" s="13">
        <f>IF(Table2[[#This Row],[Annual_Rainfall(mm)]]="",_xlfn.XLOOKUP(Table2[[#This Row],[State]],'pivot tables'!$J$3:$J$32,'pivot tables'!$K$3:$K$32),Table2[[#This Row],[Annual_Rainfall(mm)]])</f>
        <v>875.7</v>
      </c>
      <c r="M1146" s="13" t="str">
        <f>Table2[[#This Row],[Crop]]&amp;Table2[[#This Row],[State]]</f>
        <v>SunflowerMaharashtra</v>
      </c>
      <c r="N1146" s="13">
        <v>161068.20000000001</v>
      </c>
      <c r="O1146" s="13">
        <f>IF(Table2[[#This Row],[Fertilizer(kg)]]="",_xlfn.XLOOKUP(Table2[[#This Row],[crop&amp;state]],'pivot tables'!$O$3:$O$151,'pivot tables'!$P$3:$P$151),Table2[[#This Row],[Fertilizer(kg)]])</f>
        <v>161068.20000000001</v>
      </c>
      <c r="P1146" s="13">
        <v>336.6</v>
      </c>
      <c r="Q1146" s="13">
        <f>IF(Table2[[#This Row],[Pesticide(kg)]]="",_xlfn.XLOOKUP(Table2[[#This Row],[crop&amp;state]],'pivot tables'!$O$3:$O$151,'pivot tables'!$Q$3:$Q$151),Table2[[#This Row],[Pesticide(kg)]])</f>
        <v>336.6</v>
      </c>
      <c r="R1146" s="13">
        <v>0.64400000000000002</v>
      </c>
      <c r="S1146" s="13">
        <f>IF(Table2[[#This Row],[Yield]]="",IFERROR(Table2[[#This Row],[Production(Tones)]]/Table2[[#This Row],[Area(hectare)]],""),Table2[[#This Row],[Yield]])</f>
        <v>0.64400000000000002</v>
      </c>
      <c r="T1146" s="13"/>
      <c r="U1146" s="13">
        <f>IF(Table2[[#This Row],[Avg_Temperature(°C)]]="",IFERROR((Table2[[#This Row],[Max_Temperature(°C)]]+Table2[[#This Row],[Min_Temperature(°C)]])/2,""),Table2[[#This Row],[Avg_Temperature(°C)]])</f>
        <v>26.3735</v>
      </c>
      <c r="V1146" s="13">
        <v>37.116</v>
      </c>
      <c r="W1146" s="13">
        <f>IF(Table2[[#This Row],[Max_Temperature(°C)]]="",_xlfn.XLOOKUP(Table2[[#This Row],[State]],'pivot tables'!$T$2:$T$33,'pivot tables'!$V$2:$V$33),Table2[[#This Row],[Max_Temperature(°C)]])</f>
        <v>37.116</v>
      </c>
      <c r="X1146" s="13">
        <v>15.631</v>
      </c>
      <c r="Y1146" s="31">
        <f>IF(Table2[[#This Row],[Min_Temperature(°C)]]="",_xlfn.XLOOKUP(Table2[[#This Row],[State]],'pivot tables'!$T$2:$T$33,'pivot tables'!$W$2:$W$33),Table2[[#This Row],[Min_Temperature(°C)]])</f>
        <v>15.631</v>
      </c>
    </row>
    <row r="1147" spans="1:25" x14ac:dyDescent="0.3">
      <c r="A1147" s="5" t="s">
        <v>32</v>
      </c>
      <c r="B1147" s="4">
        <v>2015</v>
      </c>
      <c r="C1147" s="5" t="s">
        <v>49</v>
      </c>
      <c r="D1147" s="5" t="str">
        <f>PROPER(TRIM(Table2[[#This Row],[Season]]))</f>
        <v>Kharif</v>
      </c>
      <c r="E1147" s="5" t="str">
        <f>IF(Table2[[#This Row],[Season]]="",_xlfn.XLOOKUP(Table2[[#This Row],[State]],'pivot tables'!$F$3:$F$33,'pivot tables'!$G$3:$G$33),Table2[[#This Row],[Season]])</f>
        <v>Kharif</v>
      </c>
      <c r="F1147" s="5" t="s">
        <v>248</v>
      </c>
      <c r="G1147" s="16">
        <v>285900</v>
      </c>
      <c r="H1147" s="16">
        <f>IF(Table2[[#This Row],[Area(hectare)]]="",IFERROR(Table2[[#This Row],[Production(Tones)]]/Table2[[#This Row],[Yield blanks]],""),Table2[[#This Row],[Area(hectare)]])</f>
        <v>285900</v>
      </c>
      <c r="I1147" s="16">
        <v>61420</v>
      </c>
      <c r="J1147" s="16">
        <f>IF(Table2[[#This Row],[Production(Tones)]]="",Table2[[#This Row],[Area Blanks]]*Table2[[#This Row],[Yield]],Table2[[#This Row],[Production(Tones)]])</f>
        <v>61420</v>
      </c>
      <c r="K1147" s="13">
        <v>875.7</v>
      </c>
      <c r="L1147" s="13">
        <f>IF(Table2[[#This Row],[Annual_Rainfall(mm)]]="",_xlfn.XLOOKUP(Table2[[#This Row],[State]],'pivot tables'!$J$3:$J$32,'pivot tables'!$K$3:$K$32),Table2[[#This Row],[Annual_Rainfall(mm)]])</f>
        <v>875.7</v>
      </c>
      <c r="M1147" s="13" t="str">
        <f>Table2[[#This Row],[Crop]]&amp;Table2[[#This Row],[State]]</f>
        <v>UradMaharashtra</v>
      </c>
      <c r="N1147" s="13">
        <v>45146469</v>
      </c>
      <c r="O1147" s="13">
        <f>IF(Table2[[#This Row],[Fertilizer(kg)]]="",_xlfn.XLOOKUP(Table2[[#This Row],[crop&amp;state]],'pivot tables'!$O$3:$O$151,'pivot tables'!$P$3:$P$151),Table2[[#This Row],[Fertilizer(kg)]])</f>
        <v>45146469</v>
      </c>
      <c r="P1147" s="13">
        <v>94347</v>
      </c>
      <c r="Q1147" s="13">
        <f>IF(Table2[[#This Row],[Pesticide(kg)]]="",_xlfn.XLOOKUP(Table2[[#This Row],[crop&amp;state]],'pivot tables'!$O$3:$O$151,'pivot tables'!$Q$3:$Q$151),Table2[[#This Row],[Pesticide(kg)]])</f>
        <v>94347</v>
      </c>
      <c r="R1147" s="13">
        <v>0.32400000000000001</v>
      </c>
      <c r="S1147" s="13">
        <f>IF(Table2[[#This Row],[Yield]]="",IFERROR(Table2[[#This Row],[Production(Tones)]]/Table2[[#This Row],[Area(hectare)]],""),Table2[[#This Row],[Yield]])</f>
        <v>0.32400000000000001</v>
      </c>
      <c r="T1147" s="13">
        <v>26.045999999999999</v>
      </c>
      <c r="U1147" s="13">
        <f>IF(Table2[[#This Row],[Avg_Temperature(°C)]]="",IFERROR((Table2[[#This Row],[Max_Temperature(°C)]]+Table2[[#This Row],[Min_Temperature(°C)]])/2,""),Table2[[#This Row],[Avg_Temperature(°C)]])</f>
        <v>26.045999999999999</v>
      </c>
      <c r="V1147" s="13">
        <v>37.116</v>
      </c>
      <c r="W1147" s="13">
        <f>IF(Table2[[#This Row],[Max_Temperature(°C)]]="",_xlfn.XLOOKUP(Table2[[#This Row],[State]],'pivot tables'!$T$2:$T$33,'pivot tables'!$V$2:$V$33),Table2[[#This Row],[Max_Temperature(°C)]])</f>
        <v>37.116</v>
      </c>
      <c r="X1147" s="13">
        <v>15.631</v>
      </c>
      <c r="Y1147" s="31">
        <f>IF(Table2[[#This Row],[Min_Temperature(°C)]]="",_xlfn.XLOOKUP(Table2[[#This Row],[State]],'pivot tables'!$T$2:$T$33,'pivot tables'!$W$2:$W$33),Table2[[#This Row],[Min_Temperature(°C)]])</f>
        <v>15.631</v>
      </c>
    </row>
    <row r="1148" spans="1:25" x14ac:dyDescent="0.3">
      <c r="A1148" s="5" t="s">
        <v>20</v>
      </c>
      <c r="B1148" s="4">
        <v>2015</v>
      </c>
      <c r="C1148" s="5" t="s">
        <v>27</v>
      </c>
      <c r="D1148" s="5" t="str">
        <f>PROPER(TRIM(Table2[[#This Row],[Season]]))</f>
        <v>Rabi</v>
      </c>
      <c r="E1148" s="5" t="str">
        <f>IF(Table2[[#This Row],[Season]]="",_xlfn.XLOOKUP(Table2[[#This Row],[State]],'pivot tables'!$F$3:$F$33,'pivot tables'!$G$3:$G$33),Table2[[#This Row],[Season]])</f>
        <v>Rabi</v>
      </c>
      <c r="F1148" s="5" t="s">
        <v>248</v>
      </c>
      <c r="G1148" s="16">
        <v>910854</v>
      </c>
      <c r="H1148" s="16">
        <f>IF(Table2[[#This Row],[Area(hectare)]]="",IFERROR(Table2[[#This Row],[Production(Tones)]]/Table2[[#This Row],[Yield blanks]],""),Table2[[#This Row],[Area(hectare)]])</f>
        <v>910854</v>
      </c>
      <c r="I1148" s="16">
        <v>981351</v>
      </c>
      <c r="J1148" s="16">
        <f>IF(Table2[[#This Row],[Production(Tones)]]="",Table2[[#This Row],[Area Blanks]]*Table2[[#This Row],[Yield]],Table2[[#This Row],[Production(Tones)]])</f>
        <v>981351</v>
      </c>
      <c r="K1148" s="13">
        <v>875.7</v>
      </c>
      <c r="L1148" s="13">
        <f>IF(Table2[[#This Row],[Annual_Rainfall(mm)]]="",_xlfn.XLOOKUP(Table2[[#This Row],[State]],'pivot tables'!$J$3:$J$32,'pivot tables'!$K$3:$K$32),Table2[[#This Row],[Annual_Rainfall(mm)]])</f>
        <v>875.7</v>
      </c>
      <c r="M1148" s="13" t="str">
        <f>Table2[[#This Row],[Crop]]&amp;Table2[[#This Row],[State]]</f>
        <v>WheatMaharashtra</v>
      </c>
      <c r="N1148" s="13">
        <v>143832955.09999999</v>
      </c>
      <c r="O1148" s="13">
        <f>IF(Table2[[#This Row],[Fertilizer(kg)]]="",_xlfn.XLOOKUP(Table2[[#This Row],[crop&amp;state]],'pivot tables'!$O$3:$O$151,'pivot tables'!$P$3:$P$151),Table2[[#This Row],[Fertilizer(kg)]])</f>
        <v>143832955.09999999</v>
      </c>
      <c r="P1148" s="13">
        <v>300581.82</v>
      </c>
      <c r="Q1148" s="13">
        <f>IF(Table2[[#This Row],[Pesticide(kg)]]="",_xlfn.XLOOKUP(Table2[[#This Row],[crop&amp;state]],'pivot tables'!$O$3:$O$151,'pivot tables'!$Q$3:$Q$151),Table2[[#This Row],[Pesticide(kg)]])</f>
        <v>300581.82</v>
      </c>
      <c r="R1148" s="13">
        <v>1.028</v>
      </c>
      <c r="S1148" s="13">
        <f>IF(Table2[[#This Row],[Yield]]="",IFERROR(Table2[[#This Row],[Production(Tones)]]/Table2[[#This Row],[Area(hectare)]],""),Table2[[#This Row],[Yield]])</f>
        <v>1.028</v>
      </c>
      <c r="T1148" s="13">
        <v>26.045999999999999</v>
      </c>
      <c r="U1148" s="13">
        <f>IF(Table2[[#This Row],[Avg_Temperature(°C)]]="",IFERROR((Table2[[#This Row],[Max_Temperature(°C)]]+Table2[[#This Row],[Min_Temperature(°C)]])/2,""),Table2[[#This Row],[Avg_Temperature(°C)]])</f>
        <v>26.045999999999999</v>
      </c>
      <c r="V1148" s="13">
        <v>37.116</v>
      </c>
      <c r="W1148" s="13">
        <f>IF(Table2[[#This Row],[Max_Temperature(°C)]]="",_xlfn.XLOOKUP(Table2[[#This Row],[State]],'pivot tables'!$T$2:$T$33,'pivot tables'!$V$2:$V$33),Table2[[#This Row],[Max_Temperature(°C)]])</f>
        <v>37.116</v>
      </c>
      <c r="X1148" s="13">
        <v>15.631</v>
      </c>
      <c r="Y1148" s="31">
        <f>IF(Table2[[#This Row],[Min_Temperature(°C)]]="",_xlfn.XLOOKUP(Table2[[#This Row],[State]],'pivot tables'!$T$2:$T$33,'pivot tables'!$W$2:$W$33),Table2[[#This Row],[Min_Temperature(°C)]])</f>
        <v>15.631</v>
      </c>
    </row>
    <row r="1149" spans="1:25" x14ac:dyDescent="0.3">
      <c r="A1149" s="5" t="s">
        <v>13</v>
      </c>
      <c r="B1149" s="4">
        <v>2015</v>
      </c>
      <c r="C1149" s="5" t="s">
        <v>49</v>
      </c>
      <c r="D1149" s="5" t="str">
        <f>PROPER(TRIM(Table2[[#This Row],[Season]]))</f>
        <v>Kharif</v>
      </c>
      <c r="E1149" s="5" t="str">
        <f>IF(Table2[[#This Row],[Season]]="",_xlfn.XLOOKUP(Table2[[#This Row],[State]],'pivot tables'!$F$3:$F$33,'pivot tables'!$G$3:$G$33),Table2[[#This Row],[Season]])</f>
        <v>Kharif</v>
      </c>
      <c r="F1149" s="5" t="s">
        <v>330</v>
      </c>
      <c r="G1149" s="16">
        <v>237000</v>
      </c>
      <c r="H1149" s="16">
        <f>IF(Table2[[#This Row],[Area(hectare)]]="",IFERROR(Table2[[#This Row],[Production(Tones)]]/Table2[[#This Row],[Yield blanks]],""),Table2[[#This Row],[Area(hectare)]])</f>
        <v>237000</v>
      </c>
      <c r="I1149" s="16">
        <v>508140</v>
      </c>
      <c r="J1149" s="16">
        <f>IF(Table2[[#This Row],[Production(Tones)]]="",Table2[[#This Row],[Area Blanks]]*Table2[[#This Row],[Yield]],Table2[[#This Row],[Production(Tones)]])</f>
        <v>508140</v>
      </c>
      <c r="K1149" s="13">
        <v>1329.1</v>
      </c>
      <c r="L1149" s="13">
        <f>IF(Table2[[#This Row],[Annual_Rainfall(mm)]]="",_xlfn.XLOOKUP(Table2[[#This Row],[State]],'pivot tables'!$J$3:$J$32,'pivot tables'!$K$3:$K$32),Table2[[#This Row],[Annual_Rainfall(mm)]])</f>
        <v>1329.1</v>
      </c>
      <c r="M1149" s="13" t="str">
        <f>Table2[[#This Row],[Crop]]&amp;Table2[[#This Row],[State]]</f>
        <v>RiceManipur</v>
      </c>
      <c r="N1149" s="13">
        <v>37424670</v>
      </c>
      <c r="O1149" s="13">
        <f>IF(Table2[[#This Row],[Fertilizer(kg)]]="",_xlfn.XLOOKUP(Table2[[#This Row],[crop&amp;state]],'pivot tables'!$O$3:$O$151,'pivot tables'!$P$3:$P$151),Table2[[#This Row],[Fertilizer(kg)]])</f>
        <v>37424670</v>
      </c>
      <c r="P1149" s="13">
        <v>78210</v>
      </c>
      <c r="Q1149" s="13">
        <f>IF(Table2[[#This Row],[Pesticide(kg)]]="",_xlfn.XLOOKUP(Table2[[#This Row],[crop&amp;state]],'pivot tables'!$O$3:$O$151,'pivot tables'!$Q$3:$Q$151),Table2[[#This Row],[Pesticide(kg)]])</f>
        <v>78210</v>
      </c>
      <c r="R1149" s="13">
        <v>1.877</v>
      </c>
      <c r="S1149" s="13">
        <f>IF(Table2[[#This Row],[Yield]]="",IFERROR(Table2[[#This Row],[Production(Tones)]]/Table2[[#This Row],[Area(hectare)]],""),Table2[[#This Row],[Yield]])</f>
        <v>1.877</v>
      </c>
      <c r="T1149" s="13">
        <v>21.071999999999999</v>
      </c>
      <c r="U1149" s="13">
        <f>IF(Table2[[#This Row],[Avg_Temperature(°C)]]="",IFERROR((Table2[[#This Row],[Max_Temperature(°C)]]+Table2[[#This Row],[Min_Temperature(°C)]])/2,""),Table2[[#This Row],[Avg_Temperature(°C)]])</f>
        <v>21.071999999999999</v>
      </c>
      <c r="V1149" s="13">
        <v>29.928999999999998</v>
      </c>
      <c r="W1149" s="13">
        <f>IF(Table2[[#This Row],[Max_Temperature(°C)]]="",_xlfn.XLOOKUP(Table2[[#This Row],[State]],'pivot tables'!$T$2:$T$33,'pivot tables'!$V$2:$V$33),Table2[[#This Row],[Max_Temperature(°C)]])</f>
        <v>29.928999999999998</v>
      </c>
      <c r="X1149" s="13">
        <v>13.601000000000001</v>
      </c>
      <c r="Y1149" s="31">
        <f>IF(Table2[[#This Row],[Min_Temperature(°C)]]="",_xlfn.XLOOKUP(Table2[[#This Row],[State]],'pivot tables'!$T$2:$T$33,'pivot tables'!$W$2:$W$33),Table2[[#This Row],[Min_Temperature(°C)]])</f>
        <v>13.601000000000001</v>
      </c>
    </row>
    <row r="1150" spans="1:25" x14ac:dyDescent="0.3">
      <c r="A1150" s="5" t="s">
        <v>18</v>
      </c>
      <c r="B1150" s="4">
        <v>2015</v>
      </c>
      <c r="C1150" s="5" t="s">
        <v>705</v>
      </c>
      <c r="D1150" s="5" t="str">
        <f>PROPER(TRIM(Table2[[#This Row],[Season]]))</f>
        <v>Whole Year</v>
      </c>
      <c r="E1150" s="5" t="str">
        <f>IF(Table2[[#This Row],[Season]]="",_xlfn.XLOOKUP(Table2[[#This Row],[State]],'pivot tables'!$F$3:$F$33,'pivot tables'!$G$3:$G$33),Table2[[#This Row],[Season]])</f>
        <v>Whole Year</v>
      </c>
      <c r="F1150" s="5" t="s">
        <v>330</v>
      </c>
      <c r="G1150" s="16">
        <v>6000</v>
      </c>
      <c r="H1150" s="16">
        <f>IF(Table2[[#This Row],[Area(hectare)]]="",IFERROR(Table2[[#This Row],[Production(Tones)]]/Table2[[#This Row],[Yield blanks]],""),Table2[[#This Row],[Area(hectare)]])</f>
        <v>6000</v>
      </c>
      <c r="I1150" s="16">
        <v>348000</v>
      </c>
      <c r="J1150" s="16">
        <f>IF(Table2[[#This Row],[Production(Tones)]]="",Table2[[#This Row],[Area Blanks]]*Table2[[#This Row],[Yield]],Table2[[#This Row],[Production(Tones)]])</f>
        <v>348000</v>
      </c>
      <c r="K1150" s="13">
        <v>1329.1</v>
      </c>
      <c r="L1150" s="13">
        <f>IF(Table2[[#This Row],[Annual_Rainfall(mm)]]="",_xlfn.XLOOKUP(Table2[[#This Row],[State]],'pivot tables'!$J$3:$J$32,'pivot tables'!$K$3:$K$32),Table2[[#This Row],[Annual_Rainfall(mm)]])</f>
        <v>1329.1</v>
      </c>
      <c r="M1150" s="13" t="str">
        <f>Table2[[#This Row],[Crop]]&amp;Table2[[#This Row],[State]]</f>
        <v>SugarcaneManipur</v>
      </c>
      <c r="N1150" s="13">
        <v>947460</v>
      </c>
      <c r="O1150" s="13">
        <f>IF(Table2[[#This Row],[Fertilizer(kg)]]="",_xlfn.XLOOKUP(Table2[[#This Row],[crop&amp;state]],'pivot tables'!$O$3:$O$151,'pivot tables'!$P$3:$P$151),Table2[[#This Row],[Fertilizer(kg)]])</f>
        <v>947460</v>
      </c>
      <c r="P1150" s="13">
        <v>1980</v>
      </c>
      <c r="Q1150" s="13">
        <f>IF(Table2[[#This Row],[Pesticide(kg)]]="",_xlfn.XLOOKUP(Table2[[#This Row],[crop&amp;state]],'pivot tables'!$O$3:$O$151,'pivot tables'!$Q$3:$Q$151),Table2[[#This Row],[Pesticide(kg)]])</f>
        <v>1980</v>
      </c>
      <c r="R1150" s="13">
        <v>54.381</v>
      </c>
      <c r="S1150" s="13">
        <f>IF(Table2[[#This Row],[Yield]]="",IFERROR(Table2[[#This Row],[Production(Tones)]]/Table2[[#This Row],[Area(hectare)]],""),Table2[[#This Row],[Yield]])</f>
        <v>54.381</v>
      </c>
      <c r="T1150" s="13">
        <v>21.071999999999999</v>
      </c>
      <c r="U1150" s="13">
        <f>IF(Table2[[#This Row],[Avg_Temperature(°C)]]="",IFERROR((Table2[[#This Row],[Max_Temperature(°C)]]+Table2[[#This Row],[Min_Temperature(°C)]])/2,""),Table2[[#This Row],[Avg_Temperature(°C)]])</f>
        <v>21.071999999999999</v>
      </c>
      <c r="V1150" s="13">
        <v>29.928999999999998</v>
      </c>
      <c r="W1150" s="13">
        <f>IF(Table2[[#This Row],[Max_Temperature(°C)]]="",_xlfn.XLOOKUP(Table2[[#This Row],[State]],'pivot tables'!$T$2:$T$33,'pivot tables'!$V$2:$V$33),Table2[[#This Row],[Max_Temperature(°C)]])</f>
        <v>29.928999999999998</v>
      </c>
      <c r="X1150" s="13">
        <v>13.601000000000001</v>
      </c>
      <c r="Y1150" s="31">
        <f>IF(Table2[[#This Row],[Min_Temperature(°C)]]="",_xlfn.XLOOKUP(Table2[[#This Row],[State]],'pivot tables'!$T$2:$T$33,'pivot tables'!$W$2:$W$33),Table2[[#This Row],[Min_Temperature(°C)]])</f>
        <v>13.601000000000001</v>
      </c>
    </row>
    <row r="1151" spans="1:25" x14ac:dyDescent="0.3">
      <c r="A1151" s="5" t="s">
        <v>32</v>
      </c>
      <c r="B1151" s="4">
        <v>2015</v>
      </c>
      <c r="C1151" s="5" t="s">
        <v>49</v>
      </c>
      <c r="D1151" s="5" t="str">
        <f>PROPER(TRIM(Table2[[#This Row],[Season]]))</f>
        <v>Kharif</v>
      </c>
      <c r="E1151" s="5" t="str">
        <f>IF(Table2[[#This Row],[Season]]="",_xlfn.XLOOKUP(Table2[[#This Row],[State]],'pivot tables'!$F$3:$F$33,'pivot tables'!$G$3:$G$33),Table2[[#This Row],[Season]])</f>
        <v>Kharif</v>
      </c>
      <c r="F1151" s="5" t="s">
        <v>330</v>
      </c>
      <c r="G1151" s="16">
        <v>1443</v>
      </c>
      <c r="H1151" s="16">
        <f>IF(Table2[[#This Row],[Area(hectare)]]="",IFERROR(Table2[[#This Row],[Production(Tones)]]/Table2[[#This Row],[Yield blanks]],""),Table2[[#This Row],[Area(hectare)]])</f>
        <v>1443</v>
      </c>
      <c r="I1151" s="16">
        <v>1618</v>
      </c>
      <c r="J1151" s="16">
        <f>IF(Table2[[#This Row],[Production(Tones)]]="",Table2[[#This Row],[Area Blanks]]*Table2[[#This Row],[Yield]],Table2[[#This Row],[Production(Tones)]])</f>
        <v>1618</v>
      </c>
      <c r="K1151" s="13">
        <v>1329.1</v>
      </c>
      <c r="L1151" s="13">
        <f>IF(Table2[[#This Row],[Annual_Rainfall(mm)]]="",_xlfn.XLOOKUP(Table2[[#This Row],[State]],'pivot tables'!$J$3:$J$32,'pivot tables'!$K$3:$K$32),Table2[[#This Row],[Annual_Rainfall(mm)]])</f>
        <v>1329.1</v>
      </c>
      <c r="M1151" s="13" t="str">
        <f>Table2[[#This Row],[Crop]]&amp;Table2[[#This Row],[State]]</f>
        <v>UradManipur</v>
      </c>
      <c r="N1151" s="13">
        <v>227864.13</v>
      </c>
      <c r="O1151" s="13">
        <f>IF(Table2[[#This Row],[Fertilizer(kg)]]="",_xlfn.XLOOKUP(Table2[[#This Row],[crop&amp;state]],'pivot tables'!$O$3:$O$151,'pivot tables'!$P$3:$P$151),Table2[[#This Row],[Fertilizer(kg)]])</f>
        <v>227864.13</v>
      </c>
      <c r="P1151" s="13">
        <v>476.19</v>
      </c>
      <c r="Q1151" s="13">
        <f>IF(Table2[[#This Row],[Pesticide(kg)]]="",_xlfn.XLOOKUP(Table2[[#This Row],[crop&amp;state]],'pivot tables'!$O$3:$O$151,'pivot tables'!$Q$3:$Q$151),Table2[[#This Row],[Pesticide(kg)]])</f>
        <v>476.19</v>
      </c>
      <c r="R1151" s="13">
        <v>1.1359999999999999</v>
      </c>
      <c r="S1151" s="13">
        <f>IF(Table2[[#This Row],[Yield]]="",IFERROR(Table2[[#This Row],[Production(Tones)]]/Table2[[#This Row],[Area(hectare)]],""),Table2[[#This Row],[Yield]])</f>
        <v>1.1359999999999999</v>
      </c>
      <c r="T1151" s="13">
        <v>21.071999999999999</v>
      </c>
      <c r="U1151" s="13">
        <f>IF(Table2[[#This Row],[Avg_Temperature(°C)]]="",IFERROR((Table2[[#This Row],[Max_Temperature(°C)]]+Table2[[#This Row],[Min_Temperature(°C)]])/2,""),Table2[[#This Row],[Avg_Temperature(°C)]])</f>
        <v>21.071999999999999</v>
      </c>
      <c r="V1151" s="13">
        <v>29.928999999999998</v>
      </c>
      <c r="W1151" s="13">
        <f>IF(Table2[[#This Row],[Max_Temperature(°C)]]="",_xlfn.XLOOKUP(Table2[[#This Row],[State]],'pivot tables'!$T$2:$T$33,'pivot tables'!$V$2:$V$33),Table2[[#This Row],[Max_Temperature(°C)]])</f>
        <v>29.928999999999998</v>
      </c>
      <c r="X1151" s="13">
        <v>13.601000000000001</v>
      </c>
      <c r="Y1151" s="31">
        <f>IF(Table2[[#This Row],[Min_Temperature(°C)]]="",_xlfn.XLOOKUP(Table2[[#This Row],[State]],'pivot tables'!$T$2:$T$33,'pivot tables'!$W$2:$W$33),Table2[[#This Row],[Min_Temperature(°C)]])</f>
        <v>13.601000000000001</v>
      </c>
    </row>
    <row r="1152" spans="1:25" x14ac:dyDescent="0.3">
      <c r="A1152" s="5" t="s">
        <v>20</v>
      </c>
      <c r="B1152" s="4">
        <v>2015</v>
      </c>
      <c r="C1152" s="5" t="s">
        <v>27</v>
      </c>
      <c r="D1152" s="5" t="str">
        <f>PROPER(TRIM(Table2[[#This Row],[Season]]))</f>
        <v>Rabi</v>
      </c>
      <c r="E1152" s="5" t="str">
        <f>IF(Table2[[#This Row],[Season]]="",_xlfn.XLOOKUP(Table2[[#This Row],[State]],'pivot tables'!$F$3:$F$33,'pivot tables'!$G$3:$G$33),Table2[[#This Row],[Season]])</f>
        <v>Rabi</v>
      </c>
      <c r="F1152" s="5" t="s">
        <v>330</v>
      </c>
      <c r="G1152" s="16">
        <v>2250</v>
      </c>
      <c r="H1152" s="16">
        <f>IF(Table2[[#This Row],[Area(hectare)]]="",IFERROR(Table2[[#This Row],[Production(Tones)]]/Table2[[#This Row],[Yield blanks]],""),Table2[[#This Row],[Area(hectare)]])</f>
        <v>2250</v>
      </c>
      <c r="I1152" s="16">
        <v>5620</v>
      </c>
      <c r="J1152" s="16">
        <f>IF(Table2[[#This Row],[Production(Tones)]]="",Table2[[#This Row],[Area Blanks]]*Table2[[#This Row],[Yield]],Table2[[#This Row],[Production(Tones)]])</f>
        <v>5620</v>
      </c>
      <c r="K1152" s="13">
        <v>1329.1</v>
      </c>
      <c r="L1152" s="13">
        <f>IF(Table2[[#This Row],[Annual_Rainfall(mm)]]="",_xlfn.XLOOKUP(Table2[[#This Row],[State]],'pivot tables'!$J$3:$J$32,'pivot tables'!$K$3:$K$32),Table2[[#This Row],[Annual_Rainfall(mm)]])</f>
        <v>1329.1</v>
      </c>
      <c r="M1152" s="13" t="str">
        <f>Table2[[#This Row],[Crop]]&amp;Table2[[#This Row],[State]]</f>
        <v>WheatManipur</v>
      </c>
      <c r="N1152" s="13">
        <v>355297.5</v>
      </c>
      <c r="O1152" s="13">
        <f>IF(Table2[[#This Row],[Fertilizer(kg)]]="",_xlfn.XLOOKUP(Table2[[#This Row],[crop&amp;state]],'pivot tables'!$O$3:$O$151,'pivot tables'!$P$3:$P$151),Table2[[#This Row],[Fertilizer(kg)]])</f>
        <v>355297.5</v>
      </c>
      <c r="P1152" s="13">
        <v>742.5</v>
      </c>
      <c r="Q1152" s="13">
        <f>IF(Table2[[#This Row],[Pesticide(kg)]]="",_xlfn.XLOOKUP(Table2[[#This Row],[crop&amp;state]],'pivot tables'!$O$3:$O$151,'pivot tables'!$Q$3:$Q$151),Table2[[#This Row],[Pesticide(kg)]])</f>
        <v>742.5</v>
      </c>
      <c r="R1152" s="13">
        <v>2.5030000000000001</v>
      </c>
      <c r="S1152" s="13">
        <f>IF(Table2[[#This Row],[Yield]]="",IFERROR(Table2[[#This Row],[Production(Tones)]]/Table2[[#This Row],[Area(hectare)]],""),Table2[[#This Row],[Yield]])</f>
        <v>2.5030000000000001</v>
      </c>
      <c r="T1152" s="13">
        <v>21.071999999999999</v>
      </c>
      <c r="U1152" s="13">
        <f>IF(Table2[[#This Row],[Avg_Temperature(°C)]]="",IFERROR((Table2[[#This Row],[Max_Temperature(°C)]]+Table2[[#This Row],[Min_Temperature(°C)]])/2,""),Table2[[#This Row],[Avg_Temperature(°C)]])</f>
        <v>21.071999999999999</v>
      </c>
      <c r="V1152" s="13">
        <v>29.928999999999998</v>
      </c>
      <c r="W1152" s="13">
        <f>IF(Table2[[#This Row],[Max_Temperature(°C)]]="",_xlfn.XLOOKUP(Table2[[#This Row],[State]],'pivot tables'!$T$2:$T$33,'pivot tables'!$V$2:$V$33),Table2[[#This Row],[Max_Temperature(°C)]])</f>
        <v>29.928999999999998</v>
      </c>
      <c r="X1152" s="13">
        <v>13.601000000000001</v>
      </c>
      <c r="Y1152" s="31">
        <f>IF(Table2[[#This Row],[Min_Temperature(°C)]]="",_xlfn.XLOOKUP(Table2[[#This Row],[State]],'pivot tables'!$T$2:$T$33,'pivot tables'!$W$2:$W$33),Table2[[#This Row],[Min_Temperature(°C)]])</f>
        <v>13.601000000000001</v>
      </c>
    </row>
    <row r="1153" spans="1:25" x14ac:dyDescent="0.3">
      <c r="A1153" s="5" t="s">
        <v>13</v>
      </c>
      <c r="B1153" s="4">
        <v>2015</v>
      </c>
      <c r="C1153" s="5" t="s">
        <v>176</v>
      </c>
      <c r="D1153" s="5" t="str">
        <f>PROPER(TRIM(Table2[[#This Row],[Season]]))</f>
        <v>Autumn</v>
      </c>
      <c r="E1153" s="5" t="str">
        <f>IF(Table2[[#This Row],[Season]]="",_xlfn.XLOOKUP(Table2[[#This Row],[State]],'pivot tables'!$F$3:$F$33,'pivot tables'!$G$3:$G$33),Table2[[#This Row],[Season]])</f>
        <v>Autumn</v>
      </c>
      <c r="F1153" s="5" t="s">
        <v>250</v>
      </c>
      <c r="G1153" s="16"/>
      <c r="H1153" s="16">
        <f>IF(Table2[[#This Row],[Area(hectare)]]="",IFERROR(Table2[[#This Row],[Production(Tones)]]/Table2[[#This Row],[Yield blanks]],""),Table2[[#This Row],[Area(hectare)]])</f>
        <v>19888.071895424837</v>
      </c>
      <c r="I1153" s="16">
        <v>24343</v>
      </c>
      <c r="J1153" s="16">
        <f>IF(Table2[[#This Row],[Production(Tones)]]="",Table2[[#This Row],[Area Blanks]]*Table2[[#This Row],[Yield]],Table2[[#This Row],[Production(Tones)]])</f>
        <v>24343</v>
      </c>
      <c r="K1153" s="13">
        <v>2310.8000000000002</v>
      </c>
      <c r="L1153" s="13">
        <f>IF(Table2[[#This Row],[Annual_Rainfall(mm)]]="",_xlfn.XLOOKUP(Table2[[#This Row],[State]],'pivot tables'!$J$3:$J$32,'pivot tables'!$K$3:$K$32),Table2[[#This Row],[Annual_Rainfall(mm)]])</f>
        <v>2310.8000000000002</v>
      </c>
      <c r="M1153" s="13" t="str">
        <f>Table2[[#This Row],[Crop]]&amp;Table2[[#This Row],[State]]</f>
        <v>RiceMizoram</v>
      </c>
      <c r="N1153" s="13">
        <v>3134671.41</v>
      </c>
      <c r="O1153" s="13">
        <f>IF(Table2[[#This Row],[Fertilizer(kg)]]="",_xlfn.XLOOKUP(Table2[[#This Row],[crop&amp;state]],'pivot tables'!$O$3:$O$151,'pivot tables'!$P$3:$P$151),Table2[[#This Row],[Fertilizer(kg)]])</f>
        <v>3134671.41</v>
      </c>
      <c r="P1153" s="13">
        <v>6550.83</v>
      </c>
      <c r="Q1153" s="13">
        <f>IF(Table2[[#This Row],[Pesticide(kg)]]="",_xlfn.XLOOKUP(Table2[[#This Row],[crop&amp;state]],'pivot tables'!$O$3:$O$151,'pivot tables'!$Q$3:$Q$151),Table2[[#This Row],[Pesticide(kg)]])</f>
        <v>6550.83</v>
      </c>
      <c r="R1153" s="13">
        <v>1.224</v>
      </c>
      <c r="S1153" s="13">
        <f>IF(Table2[[#This Row],[Yield]]="",IFERROR(Table2[[#This Row],[Production(Tones)]]/Table2[[#This Row],[Area(hectare)]],""),Table2[[#This Row],[Yield]])</f>
        <v>1.224</v>
      </c>
      <c r="T1153" s="13">
        <v>20.602</v>
      </c>
      <c r="U1153" s="13">
        <f>IF(Table2[[#This Row],[Avg_Temperature(°C)]]="",IFERROR((Table2[[#This Row],[Max_Temperature(°C)]]+Table2[[#This Row],[Min_Temperature(°C)]])/2,""),Table2[[#This Row],[Avg_Temperature(°C)]])</f>
        <v>20.602</v>
      </c>
      <c r="V1153" s="13"/>
      <c r="W1153" s="13">
        <f>IF(Table2[[#This Row],[Max_Temperature(°C)]]="",_xlfn.XLOOKUP(Table2[[#This Row],[State]],'pivot tables'!$T$2:$T$33,'pivot tables'!$V$2:$V$33),Table2[[#This Row],[Max_Temperature(°C)]])</f>
        <v>30.574777777777758</v>
      </c>
      <c r="X1153" s="13">
        <v>12.8</v>
      </c>
      <c r="Y1153" s="31">
        <f>IF(Table2[[#This Row],[Min_Temperature(°C)]]="",_xlfn.XLOOKUP(Table2[[#This Row],[State]],'pivot tables'!$T$2:$T$33,'pivot tables'!$W$2:$W$33),Table2[[#This Row],[Min_Temperature(°C)]])</f>
        <v>12.8</v>
      </c>
    </row>
    <row r="1154" spans="1:25" x14ac:dyDescent="0.3">
      <c r="A1154" s="5" t="s">
        <v>13</v>
      </c>
      <c r="B1154" s="4">
        <v>2015</v>
      </c>
      <c r="C1154" s="5" t="s">
        <v>49</v>
      </c>
      <c r="D1154" s="5" t="str">
        <f>PROPER(TRIM(Table2[[#This Row],[Season]]))</f>
        <v>Kharif</v>
      </c>
      <c r="E1154" s="5" t="str">
        <f>IF(Table2[[#This Row],[Season]]="",_xlfn.XLOOKUP(Table2[[#This Row],[State]],'pivot tables'!$F$3:$F$33,'pivot tables'!$G$3:$G$33),Table2[[#This Row],[Season]])</f>
        <v>Kharif</v>
      </c>
      <c r="F1154" s="5" t="s">
        <v>250</v>
      </c>
      <c r="G1154" s="16">
        <v>16804</v>
      </c>
      <c r="H1154" s="16">
        <f>IF(Table2[[#This Row],[Area(hectare)]]="",IFERROR(Table2[[#This Row],[Production(Tones)]]/Table2[[#This Row],[Yield blanks]],""),Table2[[#This Row],[Area(hectare)]])</f>
        <v>16804</v>
      </c>
      <c r="I1154" s="16">
        <v>36471</v>
      </c>
      <c r="J1154" s="16">
        <f>IF(Table2[[#This Row],[Production(Tones)]]="",Table2[[#This Row],[Area Blanks]]*Table2[[#This Row],[Yield]],Table2[[#This Row],[Production(Tones)]])</f>
        <v>36471</v>
      </c>
      <c r="K1154" s="13">
        <v>2310.8000000000002</v>
      </c>
      <c r="L1154" s="13">
        <f>IF(Table2[[#This Row],[Annual_Rainfall(mm)]]="",_xlfn.XLOOKUP(Table2[[#This Row],[State]],'pivot tables'!$J$3:$J$32,'pivot tables'!$K$3:$K$32),Table2[[#This Row],[Annual_Rainfall(mm)]])</f>
        <v>2310.8000000000002</v>
      </c>
      <c r="M1154" s="13" t="str">
        <f>Table2[[#This Row],[Crop]]&amp;Table2[[#This Row],[State]]</f>
        <v>RiceMizoram</v>
      </c>
      <c r="N1154" s="13">
        <v>2653519.64</v>
      </c>
      <c r="O1154" s="13">
        <f>IF(Table2[[#This Row],[Fertilizer(kg)]]="",_xlfn.XLOOKUP(Table2[[#This Row],[crop&amp;state]],'pivot tables'!$O$3:$O$151,'pivot tables'!$P$3:$P$151),Table2[[#This Row],[Fertilizer(kg)]])</f>
        <v>2653519.64</v>
      </c>
      <c r="P1154" s="13">
        <v>5545.32</v>
      </c>
      <c r="Q1154" s="13">
        <f>IF(Table2[[#This Row],[Pesticide(kg)]]="",_xlfn.XLOOKUP(Table2[[#This Row],[crop&amp;state]],'pivot tables'!$O$3:$O$151,'pivot tables'!$Q$3:$Q$151),Table2[[#This Row],[Pesticide(kg)]])</f>
        <v>5545.32</v>
      </c>
      <c r="R1154" s="13">
        <v>2.16</v>
      </c>
      <c r="S1154" s="13">
        <f>IF(Table2[[#This Row],[Yield]]="",IFERROR(Table2[[#This Row],[Production(Tones)]]/Table2[[#This Row],[Area(hectare)]],""),Table2[[#This Row],[Yield]])</f>
        <v>2.16</v>
      </c>
      <c r="T1154" s="13">
        <v>20.602</v>
      </c>
      <c r="U1154" s="13">
        <f>IF(Table2[[#This Row],[Avg_Temperature(°C)]]="",IFERROR((Table2[[#This Row],[Max_Temperature(°C)]]+Table2[[#This Row],[Min_Temperature(°C)]])/2,""),Table2[[#This Row],[Avg_Temperature(°C)]])</f>
        <v>20.602</v>
      </c>
      <c r="V1154" s="13" t="s">
        <v>506</v>
      </c>
      <c r="W1154" s="13" t="str">
        <f>IF(Table2[[#This Row],[Max_Temperature(°C)]]="",_xlfn.XLOOKUP(Table2[[#This Row],[State]],'pivot tables'!$T$2:$T$33,'pivot tables'!$V$2:$V$33),Table2[[#This Row],[Max_Temperature(°C)]])</f>
        <v>29.91</v>
      </c>
      <c r="X1154" s="13">
        <v>12.8</v>
      </c>
      <c r="Y1154" s="31">
        <f>IF(Table2[[#This Row],[Min_Temperature(°C)]]="",_xlfn.XLOOKUP(Table2[[#This Row],[State]],'pivot tables'!$T$2:$T$33,'pivot tables'!$W$2:$W$33),Table2[[#This Row],[Min_Temperature(°C)]])</f>
        <v>12.8</v>
      </c>
    </row>
    <row r="1155" spans="1:25" x14ac:dyDescent="0.3">
      <c r="A1155" s="5" t="s">
        <v>13</v>
      </c>
      <c r="B1155" s="4">
        <v>2015</v>
      </c>
      <c r="C1155" s="5" t="s">
        <v>27</v>
      </c>
      <c r="D1155" s="5" t="str">
        <f>PROPER(TRIM(Table2[[#This Row],[Season]]))</f>
        <v>Rabi</v>
      </c>
      <c r="E1155" s="5" t="str">
        <f>IF(Table2[[#This Row],[Season]]="",_xlfn.XLOOKUP(Table2[[#This Row],[State]],'pivot tables'!$F$3:$F$33,'pivot tables'!$G$3:$G$33),Table2[[#This Row],[Season]])</f>
        <v>Rabi</v>
      </c>
      <c r="F1155" s="5" t="s">
        <v>250</v>
      </c>
      <c r="G1155" s="16">
        <v>498</v>
      </c>
      <c r="H1155" s="16">
        <f>IF(Table2[[#This Row],[Area(hectare)]]="",IFERROR(Table2[[#This Row],[Production(Tones)]]/Table2[[#This Row],[Yield blanks]],""),Table2[[#This Row],[Area(hectare)]])</f>
        <v>498</v>
      </c>
      <c r="I1155" s="16">
        <v>1275</v>
      </c>
      <c r="J1155" s="16">
        <f>IF(Table2[[#This Row],[Production(Tones)]]="",Table2[[#This Row],[Area Blanks]]*Table2[[#This Row],[Yield]],Table2[[#This Row],[Production(Tones)]])</f>
        <v>1275</v>
      </c>
      <c r="K1155" s="13">
        <v>2310.8000000000002</v>
      </c>
      <c r="L1155" s="13">
        <f>IF(Table2[[#This Row],[Annual_Rainfall(mm)]]="",_xlfn.XLOOKUP(Table2[[#This Row],[State]],'pivot tables'!$J$3:$J$32,'pivot tables'!$K$3:$K$32),Table2[[#This Row],[Annual_Rainfall(mm)]])</f>
        <v>2310.8000000000002</v>
      </c>
      <c r="M1155" s="13" t="str">
        <f>Table2[[#This Row],[Crop]]&amp;Table2[[#This Row],[State]]</f>
        <v>RiceMizoram</v>
      </c>
      <c r="N1155" s="13">
        <v>78639.179999999993</v>
      </c>
      <c r="O1155" s="13">
        <f>IF(Table2[[#This Row],[Fertilizer(kg)]]="",_xlfn.XLOOKUP(Table2[[#This Row],[crop&amp;state]],'pivot tables'!$O$3:$O$151,'pivot tables'!$P$3:$P$151),Table2[[#This Row],[Fertilizer(kg)]])</f>
        <v>78639.179999999993</v>
      </c>
      <c r="P1155" s="13">
        <v>164.34</v>
      </c>
      <c r="Q1155" s="13">
        <f>IF(Table2[[#This Row],[Pesticide(kg)]]="",_xlfn.XLOOKUP(Table2[[#This Row],[crop&amp;state]],'pivot tables'!$O$3:$O$151,'pivot tables'!$Q$3:$Q$151),Table2[[#This Row],[Pesticide(kg)]])</f>
        <v>164.34</v>
      </c>
      <c r="R1155" s="13">
        <v>2.5150000000000001</v>
      </c>
      <c r="S1155" s="13">
        <f>IF(Table2[[#This Row],[Yield]]="",IFERROR(Table2[[#This Row],[Production(Tones)]]/Table2[[#This Row],[Area(hectare)]],""),Table2[[#This Row],[Yield]])</f>
        <v>2.5150000000000001</v>
      </c>
      <c r="T1155" s="13">
        <v>20.602</v>
      </c>
      <c r="U1155" s="13">
        <f>IF(Table2[[#This Row],[Avg_Temperature(°C)]]="",IFERROR((Table2[[#This Row],[Max_Temperature(°C)]]+Table2[[#This Row],[Min_Temperature(°C)]])/2,""),Table2[[#This Row],[Avg_Temperature(°C)]])</f>
        <v>20.602</v>
      </c>
      <c r="V1155" s="13">
        <v>29.908000000000001</v>
      </c>
      <c r="W1155" s="13">
        <f>IF(Table2[[#This Row],[Max_Temperature(°C)]]="",_xlfn.XLOOKUP(Table2[[#This Row],[State]],'pivot tables'!$T$2:$T$33,'pivot tables'!$V$2:$V$33),Table2[[#This Row],[Max_Temperature(°C)]])</f>
        <v>29.908000000000001</v>
      </c>
      <c r="X1155" s="13">
        <v>12.8</v>
      </c>
      <c r="Y1155" s="31">
        <f>IF(Table2[[#This Row],[Min_Temperature(°C)]]="",_xlfn.XLOOKUP(Table2[[#This Row],[State]],'pivot tables'!$T$2:$T$33,'pivot tables'!$W$2:$W$33),Table2[[#This Row],[Min_Temperature(°C)]])</f>
        <v>12.8</v>
      </c>
    </row>
    <row r="1156" spans="1:25" x14ac:dyDescent="0.3">
      <c r="A1156" s="5" t="s">
        <v>18</v>
      </c>
      <c r="B1156" s="4">
        <v>2015</v>
      </c>
      <c r="C1156" s="5" t="s">
        <v>705</v>
      </c>
      <c r="D1156" s="5" t="str">
        <f>PROPER(TRIM(Table2[[#This Row],[Season]]))</f>
        <v>Whole Year</v>
      </c>
      <c r="E1156" s="5" t="str">
        <f>IF(Table2[[#This Row],[Season]]="",_xlfn.XLOOKUP(Table2[[#This Row],[State]],'pivot tables'!$F$3:$F$33,'pivot tables'!$G$3:$G$33),Table2[[#This Row],[Season]])</f>
        <v>Whole Year</v>
      </c>
      <c r="F1156" s="5" t="s">
        <v>250</v>
      </c>
      <c r="G1156" s="16">
        <v>1542</v>
      </c>
      <c r="H1156" s="16">
        <f>IF(Table2[[#This Row],[Area(hectare)]]="",IFERROR(Table2[[#This Row],[Production(Tones)]]/Table2[[#This Row],[Yield blanks]],""),Table2[[#This Row],[Area(hectare)]])</f>
        <v>1542</v>
      </c>
      <c r="I1156" s="16">
        <v>51270</v>
      </c>
      <c r="J1156" s="16">
        <f>IF(Table2[[#This Row],[Production(Tones)]]="",Table2[[#This Row],[Area Blanks]]*Table2[[#This Row],[Yield]],Table2[[#This Row],[Production(Tones)]])</f>
        <v>51270</v>
      </c>
      <c r="K1156" s="13">
        <v>2310.8000000000002</v>
      </c>
      <c r="L1156" s="13">
        <f>IF(Table2[[#This Row],[Annual_Rainfall(mm)]]="",_xlfn.XLOOKUP(Table2[[#This Row],[State]],'pivot tables'!$J$3:$J$32,'pivot tables'!$K$3:$K$32),Table2[[#This Row],[Annual_Rainfall(mm)]])</f>
        <v>2310.8000000000002</v>
      </c>
      <c r="M1156" s="13" t="str">
        <f>Table2[[#This Row],[Crop]]&amp;Table2[[#This Row],[State]]</f>
        <v>SugarcaneMizoram</v>
      </c>
      <c r="N1156" s="13">
        <v>243497.22</v>
      </c>
      <c r="O1156" s="13">
        <f>IF(Table2[[#This Row],[Fertilizer(kg)]]="",_xlfn.XLOOKUP(Table2[[#This Row],[crop&amp;state]],'pivot tables'!$O$3:$O$151,'pivot tables'!$P$3:$P$151),Table2[[#This Row],[Fertilizer(kg)]])</f>
        <v>243497.22</v>
      </c>
      <c r="P1156" s="13">
        <v>508.86</v>
      </c>
      <c r="Q1156" s="13">
        <f>IF(Table2[[#This Row],[Pesticide(kg)]]="",_xlfn.XLOOKUP(Table2[[#This Row],[crop&amp;state]],'pivot tables'!$O$3:$O$151,'pivot tables'!$Q$3:$Q$151),Table2[[#This Row],[Pesticide(kg)]])</f>
        <v>508.86</v>
      </c>
      <c r="R1156" s="13"/>
      <c r="S1156" s="13">
        <f>IF(Table2[[#This Row],[Yield]]="",IFERROR(Table2[[#This Row],[Production(Tones)]]/Table2[[#This Row],[Area(hectare)]],""),Table2[[#This Row],[Yield]])</f>
        <v>33.249027237354085</v>
      </c>
      <c r="T1156" s="13">
        <v>20.602</v>
      </c>
      <c r="U1156" s="13">
        <f>IF(Table2[[#This Row],[Avg_Temperature(°C)]]="",IFERROR((Table2[[#This Row],[Max_Temperature(°C)]]+Table2[[#This Row],[Min_Temperature(°C)]])/2,""),Table2[[#This Row],[Avg_Temperature(°C)]])</f>
        <v>20.602</v>
      </c>
      <c r="V1156" s="13">
        <v>29.908000000000001</v>
      </c>
      <c r="W1156" s="13">
        <f>IF(Table2[[#This Row],[Max_Temperature(°C)]]="",_xlfn.XLOOKUP(Table2[[#This Row],[State]],'pivot tables'!$T$2:$T$33,'pivot tables'!$V$2:$V$33),Table2[[#This Row],[Max_Temperature(°C)]])</f>
        <v>29.908000000000001</v>
      </c>
      <c r="X1156" s="13">
        <v>12.8</v>
      </c>
      <c r="Y1156" s="31">
        <f>IF(Table2[[#This Row],[Min_Temperature(°C)]]="",_xlfn.XLOOKUP(Table2[[#This Row],[State]],'pivot tables'!$T$2:$T$33,'pivot tables'!$W$2:$W$33),Table2[[#This Row],[Min_Temperature(°C)]])</f>
        <v>12.8</v>
      </c>
    </row>
    <row r="1157" spans="1:25" x14ac:dyDescent="0.3">
      <c r="A1157" s="5" t="s">
        <v>22</v>
      </c>
      <c r="B1157" s="4">
        <v>2015</v>
      </c>
      <c r="C1157" s="5" t="s">
        <v>49</v>
      </c>
      <c r="D1157" s="5" t="str">
        <f>PROPER(TRIM(Table2[[#This Row],[Season]]))</f>
        <v>Kharif</v>
      </c>
      <c r="E1157" s="5" t="str">
        <f>IF(Table2[[#This Row],[Season]]="",_xlfn.XLOOKUP(Table2[[#This Row],[State]],'pivot tables'!$F$3:$F$33,'pivot tables'!$G$3:$G$33),Table2[[#This Row],[Season]])</f>
        <v>Kharif</v>
      </c>
      <c r="F1157" s="5" t="s">
        <v>274</v>
      </c>
      <c r="G1157" s="16">
        <v>330</v>
      </c>
      <c r="H1157" s="16">
        <f>IF(Table2[[#This Row],[Area(hectare)]]="",IFERROR(Table2[[#This Row],[Production(Tones)]]/Table2[[#This Row],[Yield blanks]],""),Table2[[#This Row],[Area(hectare)]])</f>
        <v>330</v>
      </c>
      <c r="I1157" s="16">
        <v>320</v>
      </c>
      <c r="J1157" s="16">
        <f>IF(Table2[[#This Row],[Production(Tones)]]="",Table2[[#This Row],[Area Blanks]]*Table2[[#This Row],[Yield]],Table2[[#This Row],[Production(Tones)]])</f>
        <v>320</v>
      </c>
      <c r="K1157" s="13">
        <v>1308.3</v>
      </c>
      <c r="L1157" s="13">
        <f>IF(Table2[[#This Row],[Annual_Rainfall(mm)]]="",_xlfn.XLOOKUP(Table2[[#This Row],[State]],'pivot tables'!$J$3:$J$32,'pivot tables'!$K$3:$K$32),Table2[[#This Row],[Annual_Rainfall(mm)]])</f>
        <v>1308.3</v>
      </c>
      <c r="M1157" s="13" t="str">
        <f>Table2[[#This Row],[Crop]]&amp;Table2[[#This Row],[State]]</f>
        <v>RagiNagaland</v>
      </c>
      <c r="N1157" s="13">
        <v>52110.3</v>
      </c>
      <c r="O1157" s="13">
        <f>IF(Table2[[#This Row],[Fertilizer(kg)]]="",_xlfn.XLOOKUP(Table2[[#This Row],[crop&amp;state]],'pivot tables'!$O$3:$O$151,'pivot tables'!$P$3:$P$151),Table2[[#This Row],[Fertilizer(kg)]])</f>
        <v>52110.3</v>
      </c>
      <c r="P1157" s="13">
        <v>108.9</v>
      </c>
      <c r="Q1157" s="13">
        <f>IF(Table2[[#This Row],[Pesticide(kg)]]="",_xlfn.XLOOKUP(Table2[[#This Row],[crop&amp;state]],'pivot tables'!$O$3:$O$151,'pivot tables'!$Q$3:$Q$151),Table2[[#This Row],[Pesticide(kg)]])</f>
        <v>108.9</v>
      </c>
      <c r="R1157" s="13"/>
      <c r="S1157" s="13">
        <f>IF(Table2[[#This Row],[Yield]]="",IFERROR(Table2[[#This Row],[Production(Tones)]]/Table2[[#This Row],[Area(hectare)]],""),Table2[[#This Row],[Yield]])</f>
        <v>0.96969696969696972</v>
      </c>
      <c r="T1157" s="13">
        <v>20.469000000000001</v>
      </c>
      <c r="U1157" s="13">
        <f>IF(Table2[[#This Row],[Avg_Temperature(°C)]]="",IFERROR((Table2[[#This Row],[Max_Temperature(°C)]]+Table2[[#This Row],[Min_Temperature(°C)]])/2,""),Table2[[#This Row],[Avg_Temperature(°C)]])</f>
        <v>20.469000000000001</v>
      </c>
      <c r="V1157" s="13">
        <v>29.837</v>
      </c>
      <c r="W1157" s="13">
        <f>IF(Table2[[#This Row],[Max_Temperature(°C)]]="",_xlfn.XLOOKUP(Table2[[#This Row],[State]],'pivot tables'!$T$2:$T$33,'pivot tables'!$V$2:$V$33),Table2[[#This Row],[Max_Temperature(°C)]])</f>
        <v>29.837</v>
      </c>
      <c r="X1157" s="13">
        <v>12.835000000000001</v>
      </c>
      <c r="Y1157" s="31">
        <f>IF(Table2[[#This Row],[Min_Temperature(°C)]]="",_xlfn.XLOOKUP(Table2[[#This Row],[State]],'pivot tables'!$T$2:$T$33,'pivot tables'!$W$2:$W$33),Table2[[#This Row],[Min_Temperature(°C)]])</f>
        <v>12.835000000000001</v>
      </c>
    </row>
    <row r="1158" spans="1:25" x14ac:dyDescent="0.3">
      <c r="A1158" s="5" t="s">
        <v>13</v>
      </c>
      <c r="B1158" s="4">
        <v>2015</v>
      </c>
      <c r="C1158" s="5" t="s">
        <v>49</v>
      </c>
      <c r="D1158" s="5" t="str">
        <f>PROPER(TRIM(Table2[[#This Row],[Season]]))</f>
        <v>Kharif</v>
      </c>
      <c r="E1158" s="5" t="str">
        <f>IF(Table2[[#This Row],[Season]]="",_xlfn.XLOOKUP(Table2[[#This Row],[State]],'pivot tables'!$F$3:$F$33,'pivot tables'!$G$3:$G$33),Table2[[#This Row],[Season]])</f>
        <v>Kharif</v>
      </c>
      <c r="F1158" s="5" t="s">
        <v>274</v>
      </c>
      <c r="G1158" s="16">
        <v>176790</v>
      </c>
      <c r="H1158" s="16">
        <f>IF(Table2[[#This Row],[Area(hectare)]]="",IFERROR(Table2[[#This Row],[Production(Tones)]]/Table2[[#This Row],[Yield blanks]],""),Table2[[#This Row],[Area(hectare)]])</f>
        <v>176790</v>
      </c>
      <c r="I1158" s="16">
        <v>427240</v>
      </c>
      <c r="J1158" s="16">
        <f>IF(Table2[[#This Row],[Production(Tones)]]="",Table2[[#This Row],[Area Blanks]]*Table2[[#This Row],[Yield]],Table2[[#This Row],[Production(Tones)]])</f>
        <v>427240</v>
      </c>
      <c r="K1158" s="13">
        <v>1308.3</v>
      </c>
      <c r="L1158" s="13">
        <f>IF(Table2[[#This Row],[Annual_Rainfall(mm)]]="",_xlfn.XLOOKUP(Table2[[#This Row],[State]],'pivot tables'!$J$3:$J$32,'pivot tables'!$K$3:$K$32),Table2[[#This Row],[Annual_Rainfall(mm)]])</f>
        <v>1308.3</v>
      </c>
      <c r="M1158" s="13" t="str">
        <f>Table2[[#This Row],[Crop]]&amp;Table2[[#This Row],[State]]</f>
        <v>RiceNagaland</v>
      </c>
      <c r="N1158" s="13">
        <v>27916908.899999999</v>
      </c>
      <c r="O1158" s="13">
        <f>IF(Table2[[#This Row],[Fertilizer(kg)]]="",_xlfn.XLOOKUP(Table2[[#This Row],[crop&amp;state]],'pivot tables'!$O$3:$O$151,'pivot tables'!$P$3:$P$151),Table2[[#This Row],[Fertilizer(kg)]])</f>
        <v>27916908.899999999</v>
      </c>
      <c r="P1158" s="13">
        <v>58340.7</v>
      </c>
      <c r="Q1158" s="13">
        <f>IF(Table2[[#This Row],[Pesticide(kg)]]="",_xlfn.XLOOKUP(Table2[[#This Row],[crop&amp;state]],'pivot tables'!$O$3:$O$151,'pivot tables'!$Q$3:$Q$151),Table2[[#This Row],[Pesticide(kg)]])</f>
        <v>58340.7</v>
      </c>
      <c r="R1158" s="13">
        <v>2.41</v>
      </c>
      <c r="S1158" s="13">
        <f>IF(Table2[[#This Row],[Yield]]="",IFERROR(Table2[[#This Row],[Production(Tones)]]/Table2[[#This Row],[Area(hectare)]],""),Table2[[#This Row],[Yield]])</f>
        <v>2.41</v>
      </c>
      <c r="T1158" s="13">
        <v>20.469000000000001</v>
      </c>
      <c r="U1158" s="13">
        <f>IF(Table2[[#This Row],[Avg_Temperature(°C)]]="",IFERROR((Table2[[#This Row],[Max_Temperature(°C)]]+Table2[[#This Row],[Min_Temperature(°C)]])/2,""),Table2[[#This Row],[Avg_Temperature(°C)]])</f>
        <v>20.469000000000001</v>
      </c>
      <c r="V1158" s="13">
        <v>29.837</v>
      </c>
      <c r="W1158" s="13">
        <f>IF(Table2[[#This Row],[Max_Temperature(°C)]]="",_xlfn.XLOOKUP(Table2[[#This Row],[State]],'pivot tables'!$T$2:$T$33,'pivot tables'!$V$2:$V$33),Table2[[#This Row],[Max_Temperature(°C)]])</f>
        <v>29.837</v>
      </c>
      <c r="X1158" s="13">
        <v>12.835000000000001</v>
      </c>
      <c r="Y1158" s="31">
        <f>IF(Table2[[#This Row],[Min_Temperature(°C)]]="",_xlfn.XLOOKUP(Table2[[#This Row],[State]],'pivot tables'!$T$2:$T$33,'pivot tables'!$W$2:$W$33),Table2[[#This Row],[Min_Temperature(°C)]])</f>
        <v>12.835000000000001</v>
      </c>
    </row>
    <row r="1159" spans="1:25" x14ac:dyDescent="0.3">
      <c r="A1159" s="5" t="s">
        <v>13</v>
      </c>
      <c r="B1159" s="4">
        <v>2015</v>
      </c>
      <c r="C1159" s="5" t="s">
        <v>27</v>
      </c>
      <c r="D1159" s="5" t="str">
        <f>PROPER(TRIM(Table2[[#This Row],[Season]]))</f>
        <v>Rabi</v>
      </c>
      <c r="E1159" s="5" t="str">
        <f>IF(Table2[[#This Row],[Season]]="",_xlfn.XLOOKUP(Table2[[#This Row],[State]],'pivot tables'!$F$3:$F$33,'pivot tables'!$G$3:$G$33),Table2[[#This Row],[Season]])</f>
        <v>Rabi</v>
      </c>
      <c r="F1159" s="5" t="s">
        <v>274</v>
      </c>
      <c r="G1159" s="16">
        <v>4520</v>
      </c>
      <c r="H1159" s="16">
        <f>IF(Table2[[#This Row],[Area(hectare)]]="",IFERROR(Table2[[#This Row],[Production(Tones)]]/Table2[[#This Row],[Yield blanks]],""),Table2[[#This Row],[Area(hectare)]])</f>
        <v>4520</v>
      </c>
      <c r="I1159" s="16"/>
      <c r="J1159" s="16">
        <f>IF(Table2[[#This Row],[Production(Tones)]]="",Table2[[#This Row],[Area Blanks]]*Table2[[#This Row],[Yield]],Table2[[#This Row],[Production(Tones)]])</f>
        <v>12217.56</v>
      </c>
      <c r="K1159" s="13"/>
      <c r="L1159" s="13">
        <f>IF(Table2[[#This Row],[Annual_Rainfall(mm)]]="",_xlfn.XLOOKUP(Table2[[#This Row],[State]],'pivot tables'!$J$3:$J$32,'pivot tables'!$K$3:$K$32),Table2[[#This Row],[Annual_Rainfall(mm)]])</f>
        <v>1534.2110416666676</v>
      </c>
      <c r="M1159" s="13" t="str">
        <f>Table2[[#This Row],[Crop]]&amp;Table2[[#This Row],[State]]</f>
        <v>RiceNagaland</v>
      </c>
      <c r="N1159" s="13">
        <v>713753.2</v>
      </c>
      <c r="O1159" s="13">
        <f>IF(Table2[[#This Row],[Fertilizer(kg)]]="",_xlfn.XLOOKUP(Table2[[#This Row],[crop&amp;state]],'pivot tables'!$O$3:$O$151,'pivot tables'!$P$3:$P$151),Table2[[#This Row],[Fertilizer(kg)]])</f>
        <v>713753.2</v>
      </c>
      <c r="P1159" s="13">
        <v>1491.6</v>
      </c>
      <c r="Q1159" s="13">
        <f>IF(Table2[[#This Row],[Pesticide(kg)]]="",_xlfn.XLOOKUP(Table2[[#This Row],[crop&amp;state]],'pivot tables'!$O$3:$O$151,'pivot tables'!$Q$3:$Q$151),Table2[[#This Row],[Pesticide(kg)]])</f>
        <v>1491.6</v>
      </c>
      <c r="R1159" s="13">
        <v>2.7029999999999998</v>
      </c>
      <c r="S1159" s="13">
        <f>IF(Table2[[#This Row],[Yield]]="",IFERROR(Table2[[#This Row],[Production(Tones)]]/Table2[[#This Row],[Area(hectare)]],""),Table2[[#This Row],[Yield]])</f>
        <v>2.7029999999999998</v>
      </c>
      <c r="T1159" s="13">
        <v>20.469000000000001</v>
      </c>
      <c r="U1159" s="13">
        <f>IF(Table2[[#This Row],[Avg_Temperature(°C)]]="",IFERROR((Table2[[#This Row],[Max_Temperature(°C)]]+Table2[[#This Row],[Min_Temperature(°C)]])/2,""),Table2[[#This Row],[Avg_Temperature(°C)]])</f>
        <v>20.469000000000001</v>
      </c>
      <c r="V1159" s="13">
        <v>29.837</v>
      </c>
      <c r="W1159" s="13">
        <f>IF(Table2[[#This Row],[Max_Temperature(°C)]]="",_xlfn.XLOOKUP(Table2[[#This Row],[State]],'pivot tables'!$T$2:$T$33,'pivot tables'!$V$2:$V$33),Table2[[#This Row],[Max_Temperature(°C)]])</f>
        <v>29.837</v>
      </c>
      <c r="X1159" s="13">
        <v>12.835000000000001</v>
      </c>
      <c r="Y1159" s="31">
        <f>IF(Table2[[#This Row],[Min_Temperature(°C)]]="",_xlfn.XLOOKUP(Table2[[#This Row],[State]],'pivot tables'!$T$2:$T$33,'pivot tables'!$W$2:$W$33),Table2[[#This Row],[Min_Temperature(°C)]])</f>
        <v>12.835000000000001</v>
      </c>
    </row>
    <row r="1160" spans="1:25" x14ac:dyDescent="0.3">
      <c r="A1160" s="5" t="s">
        <v>18</v>
      </c>
      <c r="B1160" s="4">
        <v>2015</v>
      </c>
      <c r="C1160" s="5" t="s">
        <v>49</v>
      </c>
      <c r="D1160" s="5" t="str">
        <f>PROPER(TRIM(Table2[[#This Row],[Season]]))</f>
        <v>Kharif</v>
      </c>
      <c r="E1160" s="5" t="str">
        <f>IF(Table2[[#This Row],[Season]]="",_xlfn.XLOOKUP(Table2[[#This Row],[State]],'pivot tables'!$F$3:$F$33,'pivot tables'!$G$3:$G$33),Table2[[#This Row],[Season]])</f>
        <v>Kharif</v>
      </c>
      <c r="F1160" s="5" t="s">
        <v>274</v>
      </c>
      <c r="G1160" s="16">
        <v>4370</v>
      </c>
      <c r="H1160" s="16">
        <f>IF(Table2[[#This Row],[Area(hectare)]]="",IFERROR(Table2[[#This Row],[Production(Tones)]]/Table2[[#This Row],[Yield blanks]],""),Table2[[#This Row],[Area(hectare)]])</f>
        <v>4370</v>
      </c>
      <c r="I1160" s="16">
        <v>190200</v>
      </c>
      <c r="J1160" s="16">
        <f>IF(Table2[[#This Row],[Production(Tones)]]="",Table2[[#This Row],[Area Blanks]]*Table2[[#This Row],[Yield]],Table2[[#This Row],[Production(Tones)]])</f>
        <v>190200</v>
      </c>
      <c r="K1160" s="13">
        <v>1308.3</v>
      </c>
      <c r="L1160" s="13">
        <f>IF(Table2[[#This Row],[Annual_Rainfall(mm)]]="",_xlfn.XLOOKUP(Table2[[#This Row],[State]],'pivot tables'!$J$3:$J$32,'pivot tables'!$K$3:$K$32),Table2[[#This Row],[Annual_Rainfall(mm)]])</f>
        <v>1308.3</v>
      </c>
      <c r="M1160" s="13" t="str">
        <f>Table2[[#This Row],[Crop]]&amp;Table2[[#This Row],[State]]</f>
        <v>SugarcaneNagaland</v>
      </c>
      <c r="N1160" s="13">
        <v>690066.7</v>
      </c>
      <c r="O1160" s="13">
        <f>IF(Table2[[#This Row],[Fertilizer(kg)]]="",_xlfn.XLOOKUP(Table2[[#This Row],[crop&amp;state]],'pivot tables'!$O$3:$O$151,'pivot tables'!$P$3:$P$151),Table2[[#This Row],[Fertilizer(kg)]])</f>
        <v>690066.7</v>
      </c>
      <c r="P1160" s="13">
        <v>1442.1</v>
      </c>
      <c r="Q1160" s="13">
        <f>IF(Table2[[#This Row],[Pesticide(kg)]]="",_xlfn.XLOOKUP(Table2[[#This Row],[crop&amp;state]],'pivot tables'!$O$3:$O$151,'pivot tables'!$Q$3:$Q$151),Table2[[#This Row],[Pesticide(kg)]])</f>
        <v>1442.1</v>
      </c>
      <c r="R1160" s="13">
        <v>43.523000000000003</v>
      </c>
      <c r="S1160" s="13">
        <f>IF(Table2[[#This Row],[Yield]]="",IFERROR(Table2[[#This Row],[Production(Tones)]]/Table2[[#This Row],[Area(hectare)]],""),Table2[[#This Row],[Yield]])</f>
        <v>43.523000000000003</v>
      </c>
      <c r="T1160" s="13">
        <v>20.469000000000001</v>
      </c>
      <c r="U1160" s="13">
        <f>IF(Table2[[#This Row],[Avg_Temperature(°C)]]="",IFERROR((Table2[[#This Row],[Max_Temperature(°C)]]+Table2[[#This Row],[Min_Temperature(°C)]])/2,""),Table2[[#This Row],[Avg_Temperature(°C)]])</f>
        <v>20.469000000000001</v>
      </c>
      <c r="V1160" s="13">
        <v>29.837</v>
      </c>
      <c r="W1160" s="13">
        <f>IF(Table2[[#This Row],[Max_Temperature(°C)]]="",_xlfn.XLOOKUP(Table2[[#This Row],[State]],'pivot tables'!$T$2:$T$33,'pivot tables'!$V$2:$V$33),Table2[[#This Row],[Max_Temperature(°C)]])</f>
        <v>29.837</v>
      </c>
      <c r="X1160" s="13">
        <v>12.835000000000001</v>
      </c>
      <c r="Y1160" s="31">
        <f>IF(Table2[[#This Row],[Min_Temperature(°C)]]="",_xlfn.XLOOKUP(Table2[[#This Row],[State]],'pivot tables'!$T$2:$T$33,'pivot tables'!$W$2:$W$33),Table2[[#This Row],[Min_Temperature(°C)]])</f>
        <v>12.835000000000001</v>
      </c>
    </row>
    <row r="1161" spans="1:25" x14ac:dyDescent="0.3">
      <c r="A1161" s="5" t="s">
        <v>31</v>
      </c>
      <c r="B1161" s="4">
        <v>2015</v>
      </c>
      <c r="C1161" s="5" t="s">
        <v>49</v>
      </c>
      <c r="D1161" s="5" t="str">
        <f>PROPER(TRIM(Table2[[#This Row],[Season]]))</f>
        <v>Kharif</v>
      </c>
      <c r="E1161" s="5" t="str">
        <f>IF(Table2[[#This Row],[Season]]="",_xlfn.XLOOKUP(Table2[[#This Row],[State]],'pivot tables'!$F$3:$F$33,'pivot tables'!$G$3:$G$33),Table2[[#This Row],[Season]])</f>
        <v>Kharif</v>
      </c>
      <c r="F1161" s="5" t="s">
        <v>274</v>
      </c>
      <c r="G1161" s="16">
        <v>340</v>
      </c>
      <c r="H1161" s="16">
        <f>IF(Table2[[#This Row],[Area(hectare)]]="",IFERROR(Table2[[#This Row],[Production(Tones)]]/Table2[[#This Row],[Yield blanks]],""),Table2[[#This Row],[Area(hectare)]])</f>
        <v>340</v>
      </c>
      <c r="I1161" s="16">
        <v>280</v>
      </c>
      <c r="J1161" s="16">
        <f>IF(Table2[[#This Row],[Production(Tones)]]="",Table2[[#This Row],[Area Blanks]]*Table2[[#This Row],[Yield]],Table2[[#This Row],[Production(Tones)]])</f>
        <v>280</v>
      </c>
      <c r="K1161" s="13">
        <v>1308.3</v>
      </c>
      <c r="L1161" s="13">
        <f>IF(Table2[[#This Row],[Annual_Rainfall(mm)]]="",_xlfn.XLOOKUP(Table2[[#This Row],[State]],'pivot tables'!$J$3:$J$32,'pivot tables'!$K$3:$K$32),Table2[[#This Row],[Annual_Rainfall(mm)]])</f>
        <v>1308.3</v>
      </c>
      <c r="M1161" s="13" t="str">
        <f>Table2[[#This Row],[Crop]]&amp;Table2[[#This Row],[State]]</f>
        <v>SunflowerNagaland</v>
      </c>
      <c r="N1161" s="13">
        <v>53689.4</v>
      </c>
      <c r="O1161" s="13">
        <f>IF(Table2[[#This Row],[Fertilizer(kg)]]="",_xlfn.XLOOKUP(Table2[[#This Row],[crop&amp;state]],'pivot tables'!$O$3:$O$151,'pivot tables'!$P$3:$P$151),Table2[[#This Row],[Fertilizer(kg)]])</f>
        <v>53689.4</v>
      </c>
      <c r="P1161" s="13">
        <v>112.2</v>
      </c>
      <c r="Q1161" s="13">
        <f>IF(Table2[[#This Row],[Pesticide(kg)]]="",_xlfn.XLOOKUP(Table2[[#This Row],[crop&amp;state]],'pivot tables'!$O$3:$O$151,'pivot tables'!$Q$3:$Q$151),Table2[[#This Row],[Pesticide(kg)]])</f>
        <v>112.2</v>
      </c>
      <c r="R1161" s="13">
        <v>0.78800000000000003</v>
      </c>
      <c r="S1161" s="13">
        <f>IF(Table2[[#This Row],[Yield]]="",IFERROR(Table2[[#This Row],[Production(Tones)]]/Table2[[#This Row],[Area(hectare)]],""),Table2[[#This Row],[Yield]])</f>
        <v>0.78800000000000003</v>
      </c>
      <c r="T1161" s="13">
        <v>20.469000000000001</v>
      </c>
      <c r="U1161" s="13">
        <f>IF(Table2[[#This Row],[Avg_Temperature(°C)]]="",IFERROR((Table2[[#This Row],[Max_Temperature(°C)]]+Table2[[#This Row],[Min_Temperature(°C)]])/2,""),Table2[[#This Row],[Avg_Temperature(°C)]])</f>
        <v>20.469000000000001</v>
      </c>
      <c r="V1161" s="13"/>
      <c r="W1161" s="13">
        <f>IF(Table2[[#This Row],[Max_Temperature(°C)]]="",_xlfn.XLOOKUP(Table2[[#This Row],[State]],'pivot tables'!$T$2:$T$33,'pivot tables'!$V$2:$V$33),Table2[[#This Row],[Max_Temperature(°C)]])</f>
        <v>29.642875000000039</v>
      </c>
      <c r="X1161" s="13">
        <v>12.835000000000001</v>
      </c>
      <c r="Y1161" s="31">
        <f>IF(Table2[[#This Row],[Min_Temperature(°C)]]="",_xlfn.XLOOKUP(Table2[[#This Row],[State]],'pivot tables'!$T$2:$T$33,'pivot tables'!$W$2:$W$33),Table2[[#This Row],[Min_Temperature(°C)]])</f>
        <v>12.835000000000001</v>
      </c>
    </row>
    <row r="1162" spans="1:25" x14ac:dyDescent="0.3">
      <c r="A1162" s="5" t="s">
        <v>31</v>
      </c>
      <c r="B1162" s="4">
        <v>2015</v>
      </c>
      <c r="C1162" s="5" t="s">
        <v>27</v>
      </c>
      <c r="D1162" s="5" t="str">
        <f>PROPER(TRIM(Table2[[#This Row],[Season]]))</f>
        <v>Rabi</v>
      </c>
      <c r="E1162" s="5" t="str">
        <f>IF(Table2[[#This Row],[Season]]="",_xlfn.XLOOKUP(Table2[[#This Row],[State]],'pivot tables'!$F$3:$F$33,'pivot tables'!$G$3:$G$33),Table2[[#This Row],[Season]])</f>
        <v>Rabi</v>
      </c>
      <c r="F1162" s="5" t="s">
        <v>274</v>
      </c>
      <c r="G1162" s="16">
        <v>2170</v>
      </c>
      <c r="H1162" s="16">
        <f>IF(Table2[[#This Row],[Area(hectare)]]="",IFERROR(Table2[[#This Row],[Production(Tones)]]/Table2[[#This Row],[Yield blanks]],""),Table2[[#This Row],[Area(hectare)]])</f>
        <v>2170</v>
      </c>
      <c r="I1162" s="16">
        <v>1330</v>
      </c>
      <c r="J1162" s="16">
        <f>IF(Table2[[#This Row],[Production(Tones)]]="",Table2[[#This Row],[Area Blanks]]*Table2[[#This Row],[Yield]],Table2[[#This Row],[Production(Tones)]])</f>
        <v>1330</v>
      </c>
      <c r="K1162" s="13">
        <v>1308.3</v>
      </c>
      <c r="L1162" s="13">
        <f>IF(Table2[[#This Row],[Annual_Rainfall(mm)]]="",_xlfn.XLOOKUP(Table2[[#This Row],[State]],'pivot tables'!$J$3:$J$32,'pivot tables'!$K$3:$K$32),Table2[[#This Row],[Annual_Rainfall(mm)]])</f>
        <v>1308.3</v>
      </c>
      <c r="M1162" s="13" t="str">
        <f>Table2[[#This Row],[Crop]]&amp;Table2[[#This Row],[State]]</f>
        <v>SunflowerNagaland</v>
      </c>
      <c r="N1162" s="13">
        <v>342664.7</v>
      </c>
      <c r="O1162" s="13">
        <f>IF(Table2[[#This Row],[Fertilizer(kg)]]="",_xlfn.XLOOKUP(Table2[[#This Row],[crop&amp;state]],'pivot tables'!$O$3:$O$151,'pivot tables'!$P$3:$P$151),Table2[[#This Row],[Fertilizer(kg)]])</f>
        <v>342664.7</v>
      </c>
      <c r="P1162" s="13">
        <v>716.1</v>
      </c>
      <c r="Q1162" s="13">
        <f>IF(Table2[[#This Row],[Pesticide(kg)]]="",_xlfn.XLOOKUP(Table2[[#This Row],[crop&amp;state]],'pivot tables'!$O$3:$O$151,'pivot tables'!$Q$3:$Q$151),Table2[[#This Row],[Pesticide(kg)]])</f>
        <v>716.1</v>
      </c>
      <c r="R1162" s="13">
        <v>0.61399999999999999</v>
      </c>
      <c r="S1162" s="13">
        <f>IF(Table2[[#This Row],[Yield]]="",IFERROR(Table2[[#This Row],[Production(Tones)]]/Table2[[#This Row],[Area(hectare)]],""),Table2[[#This Row],[Yield]])</f>
        <v>0.61399999999999999</v>
      </c>
      <c r="T1162" s="13">
        <v>20.469000000000001</v>
      </c>
      <c r="U1162" s="13">
        <f>IF(Table2[[#This Row],[Avg_Temperature(°C)]]="",IFERROR((Table2[[#This Row],[Max_Temperature(°C)]]+Table2[[#This Row],[Min_Temperature(°C)]])/2,""),Table2[[#This Row],[Avg_Temperature(°C)]])</f>
        <v>20.469000000000001</v>
      </c>
      <c r="V1162" s="13">
        <v>29.837</v>
      </c>
      <c r="W1162" s="13">
        <f>IF(Table2[[#This Row],[Max_Temperature(°C)]]="",_xlfn.XLOOKUP(Table2[[#This Row],[State]],'pivot tables'!$T$2:$T$33,'pivot tables'!$V$2:$V$33),Table2[[#This Row],[Max_Temperature(°C)]])</f>
        <v>29.837</v>
      </c>
      <c r="X1162" s="13">
        <v>12.835000000000001</v>
      </c>
      <c r="Y1162" s="31">
        <f>IF(Table2[[#This Row],[Min_Temperature(°C)]]="",_xlfn.XLOOKUP(Table2[[#This Row],[State]],'pivot tables'!$T$2:$T$33,'pivot tables'!$W$2:$W$33),Table2[[#This Row],[Min_Temperature(°C)]])</f>
        <v>12.835000000000001</v>
      </c>
    </row>
    <row r="1163" spans="1:25" x14ac:dyDescent="0.3">
      <c r="A1163" s="5" t="s">
        <v>32</v>
      </c>
      <c r="B1163" s="4">
        <v>2015</v>
      </c>
      <c r="C1163" s="5" t="s">
        <v>27</v>
      </c>
      <c r="D1163" s="5" t="str">
        <f>PROPER(TRIM(Table2[[#This Row],[Season]]))</f>
        <v>Rabi</v>
      </c>
      <c r="E1163" s="5" t="str">
        <f>IF(Table2[[#This Row],[Season]]="",_xlfn.XLOOKUP(Table2[[#This Row],[State]],'pivot tables'!$F$3:$F$33,'pivot tables'!$G$3:$G$33),Table2[[#This Row],[Season]])</f>
        <v>Rabi</v>
      </c>
      <c r="F1163" s="5" t="s">
        <v>274</v>
      </c>
      <c r="G1163" s="16">
        <v>820</v>
      </c>
      <c r="H1163" s="16">
        <f>IF(Table2[[#This Row],[Area(hectare)]]="",IFERROR(Table2[[#This Row],[Production(Tones)]]/Table2[[#This Row],[Yield blanks]],""),Table2[[#This Row],[Area(hectare)]])</f>
        <v>820</v>
      </c>
      <c r="I1163" s="16">
        <v>670</v>
      </c>
      <c r="J1163" s="16">
        <f>IF(Table2[[#This Row],[Production(Tones)]]="",Table2[[#This Row],[Area Blanks]]*Table2[[#This Row],[Yield]],Table2[[#This Row],[Production(Tones)]])</f>
        <v>670</v>
      </c>
      <c r="K1163" s="13">
        <v>1308.3</v>
      </c>
      <c r="L1163" s="13">
        <f>IF(Table2[[#This Row],[Annual_Rainfall(mm)]]="",_xlfn.XLOOKUP(Table2[[#This Row],[State]],'pivot tables'!$J$3:$J$32,'pivot tables'!$K$3:$K$32),Table2[[#This Row],[Annual_Rainfall(mm)]])</f>
        <v>1308.3</v>
      </c>
      <c r="M1163" s="13" t="str">
        <f>Table2[[#This Row],[Crop]]&amp;Table2[[#This Row],[State]]</f>
        <v>UradNagaland</v>
      </c>
      <c r="N1163" s="13">
        <v>129486.2</v>
      </c>
      <c r="O1163" s="13">
        <f>IF(Table2[[#This Row],[Fertilizer(kg)]]="",_xlfn.XLOOKUP(Table2[[#This Row],[crop&amp;state]],'pivot tables'!$O$3:$O$151,'pivot tables'!$P$3:$P$151),Table2[[#This Row],[Fertilizer(kg)]])</f>
        <v>129486.2</v>
      </c>
      <c r="P1163" s="13">
        <v>270.60000000000002</v>
      </c>
      <c r="Q1163" s="13">
        <f>IF(Table2[[#This Row],[Pesticide(kg)]]="",_xlfn.XLOOKUP(Table2[[#This Row],[crop&amp;state]],'pivot tables'!$O$3:$O$151,'pivot tables'!$Q$3:$Q$151),Table2[[#This Row],[Pesticide(kg)]])</f>
        <v>270.60000000000002</v>
      </c>
      <c r="R1163" s="13">
        <v>0.82499999999999996</v>
      </c>
      <c r="S1163" s="13">
        <f>IF(Table2[[#This Row],[Yield]]="",IFERROR(Table2[[#This Row],[Production(Tones)]]/Table2[[#This Row],[Area(hectare)]],""),Table2[[#This Row],[Yield]])</f>
        <v>0.82499999999999996</v>
      </c>
      <c r="T1163" s="13">
        <v>20.469000000000001</v>
      </c>
      <c r="U1163" s="13">
        <f>IF(Table2[[#This Row],[Avg_Temperature(°C)]]="",IFERROR((Table2[[#This Row],[Max_Temperature(°C)]]+Table2[[#This Row],[Min_Temperature(°C)]])/2,""),Table2[[#This Row],[Avg_Temperature(°C)]])</f>
        <v>20.469000000000001</v>
      </c>
      <c r="V1163" s="13">
        <v>29.837</v>
      </c>
      <c r="W1163" s="13">
        <f>IF(Table2[[#This Row],[Max_Temperature(°C)]]="",_xlfn.XLOOKUP(Table2[[#This Row],[State]],'pivot tables'!$T$2:$T$33,'pivot tables'!$V$2:$V$33),Table2[[#This Row],[Max_Temperature(°C)]])</f>
        <v>29.837</v>
      </c>
      <c r="X1163" s="13">
        <v>12.835000000000001</v>
      </c>
      <c r="Y1163" s="31">
        <f>IF(Table2[[#This Row],[Min_Temperature(°C)]]="",_xlfn.XLOOKUP(Table2[[#This Row],[State]],'pivot tables'!$T$2:$T$33,'pivot tables'!$W$2:$W$33),Table2[[#This Row],[Min_Temperature(°C)]])</f>
        <v>12.835000000000001</v>
      </c>
    </row>
    <row r="1164" spans="1:25" x14ac:dyDescent="0.3">
      <c r="A1164" s="5" t="s">
        <v>20</v>
      </c>
      <c r="B1164" s="4">
        <v>2015</v>
      </c>
      <c r="C1164" s="5" t="s">
        <v>27</v>
      </c>
      <c r="D1164" s="5" t="str">
        <f>PROPER(TRIM(Table2[[#This Row],[Season]]))</f>
        <v>Rabi</v>
      </c>
      <c r="E1164" s="5" t="str">
        <f>IF(Table2[[#This Row],[Season]]="",_xlfn.XLOOKUP(Table2[[#This Row],[State]],'pivot tables'!$F$3:$F$33,'pivot tables'!$G$3:$G$33),Table2[[#This Row],[Season]])</f>
        <v>Rabi</v>
      </c>
      <c r="F1164" s="5" t="s">
        <v>274</v>
      </c>
      <c r="G1164" s="16">
        <v>3250</v>
      </c>
      <c r="H1164" s="16">
        <f>IF(Table2[[#This Row],[Area(hectare)]]="",IFERROR(Table2[[#This Row],[Production(Tones)]]/Table2[[#This Row],[Yield blanks]],""),Table2[[#This Row],[Area(hectare)]])</f>
        <v>3250</v>
      </c>
      <c r="I1164" s="16">
        <v>5950</v>
      </c>
      <c r="J1164" s="16">
        <f>IF(Table2[[#This Row],[Production(Tones)]]="",Table2[[#This Row],[Area Blanks]]*Table2[[#This Row],[Yield]],Table2[[#This Row],[Production(Tones)]])</f>
        <v>5950</v>
      </c>
      <c r="K1164" s="13">
        <v>1308.3</v>
      </c>
      <c r="L1164" s="13">
        <f>IF(Table2[[#This Row],[Annual_Rainfall(mm)]]="",_xlfn.XLOOKUP(Table2[[#This Row],[State]],'pivot tables'!$J$3:$J$32,'pivot tables'!$K$3:$K$32),Table2[[#This Row],[Annual_Rainfall(mm)]])</f>
        <v>1308.3</v>
      </c>
      <c r="M1164" s="13" t="str">
        <f>Table2[[#This Row],[Crop]]&amp;Table2[[#This Row],[State]]</f>
        <v>WheatNagaland</v>
      </c>
      <c r="N1164" s="13">
        <v>513207.5</v>
      </c>
      <c r="O1164" s="13">
        <f>IF(Table2[[#This Row],[Fertilizer(kg)]]="",_xlfn.XLOOKUP(Table2[[#This Row],[crop&amp;state]],'pivot tables'!$O$3:$O$151,'pivot tables'!$P$3:$P$151),Table2[[#This Row],[Fertilizer(kg)]])</f>
        <v>513207.5</v>
      </c>
      <c r="P1164" s="13">
        <v>1072.5</v>
      </c>
      <c r="Q1164" s="13">
        <f>IF(Table2[[#This Row],[Pesticide(kg)]]="",_xlfn.XLOOKUP(Table2[[#This Row],[crop&amp;state]],'pivot tables'!$O$3:$O$151,'pivot tables'!$Q$3:$Q$151),Table2[[#This Row],[Pesticide(kg)]])</f>
        <v>1072.5</v>
      </c>
      <c r="R1164" s="13">
        <v>1.829</v>
      </c>
      <c r="S1164" s="13">
        <f>IF(Table2[[#This Row],[Yield]]="",IFERROR(Table2[[#This Row],[Production(Tones)]]/Table2[[#This Row],[Area(hectare)]],""),Table2[[#This Row],[Yield]])</f>
        <v>1.829</v>
      </c>
      <c r="T1164" s="13">
        <v>20.469000000000001</v>
      </c>
      <c r="U1164" s="13">
        <f>IF(Table2[[#This Row],[Avg_Temperature(°C)]]="",IFERROR((Table2[[#This Row],[Max_Temperature(°C)]]+Table2[[#This Row],[Min_Temperature(°C)]])/2,""),Table2[[#This Row],[Avg_Temperature(°C)]])</f>
        <v>20.469000000000001</v>
      </c>
      <c r="V1164" s="13">
        <v>29.837</v>
      </c>
      <c r="W1164" s="13">
        <f>IF(Table2[[#This Row],[Max_Temperature(°C)]]="",_xlfn.XLOOKUP(Table2[[#This Row],[State]],'pivot tables'!$T$2:$T$33,'pivot tables'!$V$2:$V$33),Table2[[#This Row],[Max_Temperature(°C)]])</f>
        <v>29.837</v>
      </c>
      <c r="X1164" s="13">
        <v>12.835000000000001</v>
      </c>
      <c r="Y1164" s="31">
        <f>IF(Table2[[#This Row],[Min_Temperature(°C)]]="",_xlfn.XLOOKUP(Table2[[#This Row],[State]],'pivot tables'!$T$2:$T$33,'pivot tables'!$W$2:$W$33),Table2[[#This Row],[Min_Temperature(°C)]])</f>
        <v>12.835000000000001</v>
      </c>
    </row>
    <row r="1165" spans="1:25" x14ac:dyDescent="0.3">
      <c r="A1165" s="5" t="s">
        <v>13</v>
      </c>
      <c r="B1165" s="4">
        <v>2015</v>
      </c>
      <c r="C1165" s="5" t="s">
        <v>49</v>
      </c>
      <c r="D1165" s="5" t="str">
        <f>PROPER(TRIM(Table2[[#This Row],[Season]]))</f>
        <v>Kharif</v>
      </c>
      <c r="E1165" s="5" t="str">
        <f>IF(Table2[[#This Row],[Season]]="",_xlfn.XLOOKUP(Table2[[#This Row],[State]],'pivot tables'!$F$3:$F$33,'pivot tables'!$G$3:$G$33),Table2[[#This Row],[Season]])</f>
        <v>Kharif</v>
      </c>
      <c r="F1165" s="5" t="s">
        <v>252</v>
      </c>
      <c r="G1165" s="16">
        <v>2975000</v>
      </c>
      <c r="H1165" s="16">
        <f>IF(Table2[[#This Row],[Area(hectare)]]="",IFERROR(Table2[[#This Row],[Production(Tones)]]/Table2[[#This Row],[Yield blanks]],""),Table2[[#This Row],[Area(hectare)]])</f>
        <v>2975000</v>
      </c>
      <c r="I1165" s="16">
        <v>11823000</v>
      </c>
      <c r="J1165" s="16">
        <f>IF(Table2[[#This Row],[Production(Tones)]]="",Table2[[#This Row],[Area Blanks]]*Table2[[#This Row],[Yield]],Table2[[#This Row],[Production(Tones)]])</f>
        <v>11823000</v>
      </c>
      <c r="K1165" s="13">
        <v>512.6</v>
      </c>
      <c r="L1165" s="13">
        <f>IF(Table2[[#This Row],[Annual_Rainfall(mm)]]="",_xlfn.XLOOKUP(Table2[[#This Row],[State]],'pivot tables'!$J$3:$J$32,'pivot tables'!$K$3:$K$32),Table2[[#This Row],[Annual_Rainfall(mm)]])</f>
        <v>512.6</v>
      </c>
      <c r="M1165" s="13" t="str">
        <f>Table2[[#This Row],[Crop]]&amp;Table2[[#This Row],[State]]</f>
        <v>RicePunjab</v>
      </c>
      <c r="N1165" s="13">
        <v>469782250</v>
      </c>
      <c r="O1165" s="13">
        <f>IF(Table2[[#This Row],[Fertilizer(kg)]]="",_xlfn.XLOOKUP(Table2[[#This Row],[crop&amp;state]],'pivot tables'!$O$3:$O$151,'pivot tables'!$P$3:$P$151),Table2[[#This Row],[Fertilizer(kg)]])</f>
        <v>469782250</v>
      </c>
      <c r="P1165" s="13">
        <v>981750</v>
      </c>
      <c r="Q1165" s="13">
        <f>IF(Table2[[#This Row],[Pesticide(kg)]]="",_xlfn.XLOOKUP(Table2[[#This Row],[crop&amp;state]],'pivot tables'!$O$3:$O$151,'pivot tables'!$Q$3:$Q$151),Table2[[#This Row],[Pesticide(kg)]])</f>
        <v>981750</v>
      </c>
      <c r="R1165" s="13"/>
      <c r="S1165" s="13">
        <f>IF(Table2[[#This Row],[Yield]]="",IFERROR(Table2[[#This Row],[Production(Tones)]]/Table2[[#This Row],[Area(hectare)]],""),Table2[[#This Row],[Yield]])</f>
        <v>3.9741176470588235</v>
      </c>
      <c r="T1165" s="13">
        <v>24.686</v>
      </c>
      <c r="U1165" s="13">
        <f>IF(Table2[[#This Row],[Avg_Temperature(°C)]]="",IFERROR((Table2[[#This Row],[Max_Temperature(°C)]]+Table2[[#This Row],[Min_Temperature(°C)]])/2,""),Table2[[#This Row],[Avg_Temperature(°C)]])</f>
        <v>24.686</v>
      </c>
      <c r="V1165" s="13">
        <v>36.911000000000001</v>
      </c>
      <c r="W1165" s="13">
        <f>IF(Table2[[#This Row],[Max_Temperature(°C)]]="",_xlfn.XLOOKUP(Table2[[#This Row],[State]],'pivot tables'!$T$2:$T$33,'pivot tables'!$V$2:$V$33),Table2[[#This Row],[Max_Temperature(°C)]])</f>
        <v>36.911000000000001</v>
      </c>
      <c r="X1165" s="13">
        <v>13.464</v>
      </c>
      <c r="Y1165" s="31">
        <f>IF(Table2[[#This Row],[Min_Temperature(°C)]]="",_xlfn.XLOOKUP(Table2[[#This Row],[State]],'pivot tables'!$T$2:$T$33,'pivot tables'!$W$2:$W$33),Table2[[#This Row],[Min_Temperature(°C)]])</f>
        <v>13.464</v>
      </c>
    </row>
    <row r="1166" spans="1:25" x14ac:dyDescent="0.3">
      <c r="A1166" s="5" t="s">
        <v>18</v>
      </c>
      <c r="B1166" s="4">
        <v>2015</v>
      </c>
      <c r="C1166" s="5" t="s">
        <v>705</v>
      </c>
      <c r="D1166" s="5" t="str">
        <f>PROPER(TRIM(Table2[[#This Row],[Season]]))</f>
        <v>Whole Year</v>
      </c>
      <c r="E1166" s="5" t="str">
        <f>IF(Table2[[#This Row],[Season]]="",_xlfn.XLOOKUP(Table2[[#This Row],[State]],'pivot tables'!$F$3:$F$33,'pivot tables'!$G$3:$G$33),Table2[[#This Row],[Season]])</f>
        <v>Whole Year</v>
      </c>
      <c r="F1166" s="5" t="s">
        <v>252</v>
      </c>
      <c r="G1166" s="16">
        <v>90000</v>
      </c>
      <c r="H1166" s="16">
        <f>IF(Table2[[#This Row],[Area(hectare)]]="",IFERROR(Table2[[#This Row],[Production(Tones)]]/Table2[[#This Row],[Yield blanks]],""),Table2[[#This Row],[Area(hectare)]])</f>
        <v>90000</v>
      </c>
      <c r="I1166" s="16">
        <v>6607000</v>
      </c>
      <c r="J1166" s="16">
        <f>IF(Table2[[#This Row],[Production(Tones)]]="",Table2[[#This Row],[Area Blanks]]*Table2[[#This Row],[Yield]],Table2[[#This Row],[Production(Tones)]])</f>
        <v>6607000</v>
      </c>
      <c r="K1166" s="13">
        <v>512.6</v>
      </c>
      <c r="L1166" s="13">
        <f>IF(Table2[[#This Row],[Annual_Rainfall(mm)]]="",_xlfn.XLOOKUP(Table2[[#This Row],[State]],'pivot tables'!$J$3:$J$32,'pivot tables'!$K$3:$K$32),Table2[[#This Row],[Annual_Rainfall(mm)]])</f>
        <v>512.6</v>
      </c>
      <c r="M1166" s="13" t="str">
        <f>Table2[[#This Row],[Crop]]&amp;Table2[[#This Row],[State]]</f>
        <v>SugarcanePunjab</v>
      </c>
      <c r="N1166" s="13">
        <v>14211900</v>
      </c>
      <c r="O1166" s="13">
        <f>IF(Table2[[#This Row],[Fertilizer(kg)]]="",_xlfn.XLOOKUP(Table2[[#This Row],[crop&amp;state]],'pivot tables'!$O$3:$O$151,'pivot tables'!$P$3:$P$151),Table2[[#This Row],[Fertilizer(kg)]])</f>
        <v>14211900</v>
      </c>
      <c r="P1166" s="13">
        <v>29700</v>
      </c>
      <c r="Q1166" s="13">
        <f>IF(Table2[[#This Row],[Pesticide(kg)]]="",_xlfn.XLOOKUP(Table2[[#This Row],[crop&amp;state]],'pivot tables'!$O$3:$O$151,'pivot tables'!$Q$3:$Q$151),Table2[[#This Row],[Pesticide(kg)]])</f>
        <v>29700</v>
      </c>
      <c r="R1166" s="13">
        <v>77.085999999999999</v>
      </c>
      <c r="S1166" s="13">
        <f>IF(Table2[[#This Row],[Yield]]="",IFERROR(Table2[[#This Row],[Production(Tones)]]/Table2[[#This Row],[Area(hectare)]],""),Table2[[#This Row],[Yield]])</f>
        <v>77.085999999999999</v>
      </c>
      <c r="T1166" s="13">
        <v>24.686</v>
      </c>
      <c r="U1166" s="13">
        <f>IF(Table2[[#This Row],[Avg_Temperature(°C)]]="",IFERROR((Table2[[#This Row],[Max_Temperature(°C)]]+Table2[[#This Row],[Min_Temperature(°C)]])/2,""),Table2[[#This Row],[Avg_Temperature(°C)]])</f>
        <v>24.686</v>
      </c>
      <c r="V1166" s="13">
        <v>36.911000000000001</v>
      </c>
      <c r="W1166" s="13">
        <f>IF(Table2[[#This Row],[Max_Temperature(°C)]]="",_xlfn.XLOOKUP(Table2[[#This Row],[State]],'pivot tables'!$T$2:$T$33,'pivot tables'!$V$2:$V$33),Table2[[#This Row],[Max_Temperature(°C)]])</f>
        <v>36.911000000000001</v>
      </c>
      <c r="X1166" s="13">
        <v>13.464</v>
      </c>
      <c r="Y1166" s="31">
        <f>IF(Table2[[#This Row],[Min_Temperature(°C)]]="",_xlfn.XLOOKUP(Table2[[#This Row],[State]],'pivot tables'!$T$2:$T$33,'pivot tables'!$W$2:$W$33),Table2[[#This Row],[Min_Temperature(°C)]])</f>
        <v>13.464</v>
      </c>
    </row>
    <row r="1167" spans="1:25" x14ac:dyDescent="0.3">
      <c r="A1167" s="5" t="s">
        <v>32</v>
      </c>
      <c r="B1167" s="4">
        <v>2015</v>
      </c>
      <c r="C1167" s="5" t="s">
        <v>49</v>
      </c>
      <c r="D1167" s="5" t="str">
        <f>PROPER(TRIM(Table2[[#This Row],[Season]]))</f>
        <v>Kharif</v>
      </c>
      <c r="E1167" s="5" t="str">
        <f>IF(Table2[[#This Row],[Season]]="",_xlfn.XLOOKUP(Table2[[#This Row],[State]],'pivot tables'!$F$3:$F$33,'pivot tables'!$G$3:$G$33),Table2[[#This Row],[Season]])</f>
        <v>Kharif</v>
      </c>
      <c r="F1167" s="5" t="s">
        <v>252</v>
      </c>
      <c r="G1167" s="16">
        <v>2000</v>
      </c>
      <c r="H1167" s="16">
        <f>IF(Table2[[#This Row],[Area(hectare)]]="",IFERROR(Table2[[#This Row],[Production(Tones)]]/Table2[[#This Row],[Yield blanks]],""),Table2[[#This Row],[Area(hectare)]])</f>
        <v>2000</v>
      </c>
      <c r="I1167" s="16">
        <v>1080</v>
      </c>
      <c r="J1167" s="16">
        <f>IF(Table2[[#This Row],[Production(Tones)]]="",Table2[[#This Row],[Area Blanks]]*Table2[[#This Row],[Yield]],Table2[[#This Row],[Production(Tones)]])</f>
        <v>1080</v>
      </c>
      <c r="K1167" s="13">
        <v>512.6</v>
      </c>
      <c r="L1167" s="13">
        <f>IF(Table2[[#This Row],[Annual_Rainfall(mm)]]="",_xlfn.XLOOKUP(Table2[[#This Row],[State]],'pivot tables'!$J$3:$J$32,'pivot tables'!$K$3:$K$32),Table2[[#This Row],[Annual_Rainfall(mm)]])</f>
        <v>512.6</v>
      </c>
      <c r="M1167" s="13" t="str">
        <f>Table2[[#This Row],[Crop]]&amp;Table2[[#This Row],[State]]</f>
        <v>UradPunjab</v>
      </c>
      <c r="N1167" s="13">
        <v>315820</v>
      </c>
      <c r="O1167" s="13">
        <f>IF(Table2[[#This Row],[Fertilizer(kg)]]="",_xlfn.XLOOKUP(Table2[[#This Row],[crop&amp;state]],'pivot tables'!$O$3:$O$151,'pivot tables'!$P$3:$P$151),Table2[[#This Row],[Fertilizer(kg)]])</f>
        <v>315820</v>
      </c>
      <c r="P1167" s="13">
        <v>660</v>
      </c>
      <c r="Q1167" s="13">
        <f>IF(Table2[[#This Row],[Pesticide(kg)]]="",_xlfn.XLOOKUP(Table2[[#This Row],[crop&amp;state]],'pivot tables'!$O$3:$O$151,'pivot tables'!$Q$3:$Q$151),Table2[[#This Row],[Pesticide(kg)]])</f>
        <v>660</v>
      </c>
      <c r="R1167" s="13">
        <v>0.61399999999999999</v>
      </c>
      <c r="S1167" s="13">
        <f>IF(Table2[[#This Row],[Yield]]="",IFERROR(Table2[[#This Row],[Production(Tones)]]/Table2[[#This Row],[Area(hectare)]],""),Table2[[#This Row],[Yield]])</f>
        <v>0.61399999999999999</v>
      </c>
      <c r="T1167" s="13">
        <v>24.686</v>
      </c>
      <c r="U1167" s="13">
        <f>IF(Table2[[#This Row],[Avg_Temperature(°C)]]="",IFERROR((Table2[[#This Row],[Max_Temperature(°C)]]+Table2[[#This Row],[Min_Temperature(°C)]])/2,""),Table2[[#This Row],[Avg_Temperature(°C)]])</f>
        <v>24.686</v>
      </c>
      <c r="V1167" s="13"/>
      <c r="W1167" s="13">
        <f>IF(Table2[[#This Row],[Max_Temperature(°C)]]="",_xlfn.XLOOKUP(Table2[[#This Row],[State]],'pivot tables'!$T$2:$T$33,'pivot tables'!$V$2:$V$33),Table2[[#This Row],[Max_Temperature(°C)]])</f>
        <v>37.368756097560961</v>
      </c>
      <c r="X1167" s="13">
        <v>13.464</v>
      </c>
      <c r="Y1167" s="31">
        <f>IF(Table2[[#This Row],[Min_Temperature(°C)]]="",_xlfn.XLOOKUP(Table2[[#This Row],[State]],'pivot tables'!$T$2:$T$33,'pivot tables'!$W$2:$W$33),Table2[[#This Row],[Min_Temperature(°C)]])</f>
        <v>13.464</v>
      </c>
    </row>
    <row r="1168" spans="1:25" x14ac:dyDescent="0.3">
      <c r="A1168" s="5" t="s">
        <v>20</v>
      </c>
      <c r="B1168" s="4">
        <v>2015</v>
      </c>
      <c r="C1168" s="5" t="s">
        <v>27</v>
      </c>
      <c r="D1168" s="5" t="str">
        <f>PROPER(TRIM(Table2[[#This Row],[Season]]))</f>
        <v>Rabi</v>
      </c>
      <c r="E1168" s="5" t="str">
        <f>IF(Table2[[#This Row],[Season]]="",_xlfn.XLOOKUP(Table2[[#This Row],[State]],'pivot tables'!$F$3:$F$33,'pivot tables'!$G$3:$G$33),Table2[[#This Row],[Season]])</f>
        <v>Rabi</v>
      </c>
      <c r="F1168" s="5" t="s">
        <v>252</v>
      </c>
      <c r="G1168" s="16">
        <v>3508000</v>
      </c>
      <c r="H1168" s="16">
        <f>IF(Table2[[#This Row],[Area(hectare)]]="",IFERROR(Table2[[#This Row],[Production(Tones)]]/Table2[[#This Row],[Yield blanks]],""),Table2[[#This Row],[Area(hectare)]])</f>
        <v>3508000</v>
      </c>
      <c r="I1168" s="16">
        <v>16077000</v>
      </c>
      <c r="J1168" s="16">
        <f>IF(Table2[[#This Row],[Production(Tones)]]="",Table2[[#This Row],[Area Blanks]]*Table2[[#This Row],[Yield]],Table2[[#This Row],[Production(Tones)]])</f>
        <v>16077000</v>
      </c>
      <c r="K1168" s="13">
        <v>512.6</v>
      </c>
      <c r="L1168" s="13">
        <f>IF(Table2[[#This Row],[Annual_Rainfall(mm)]]="",_xlfn.XLOOKUP(Table2[[#This Row],[State]],'pivot tables'!$J$3:$J$32,'pivot tables'!$K$3:$K$32),Table2[[#This Row],[Annual_Rainfall(mm)]])</f>
        <v>512.6</v>
      </c>
      <c r="M1168" s="13" t="str">
        <f>Table2[[#This Row],[Crop]]&amp;Table2[[#This Row],[State]]</f>
        <v>WheatPunjab</v>
      </c>
      <c r="N1168" s="13">
        <v>553948280</v>
      </c>
      <c r="O1168" s="13">
        <f>IF(Table2[[#This Row],[Fertilizer(kg)]]="",_xlfn.XLOOKUP(Table2[[#This Row],[crop&amp;state]],'pivot tables'!$O$3:$O$151,'pivot tables'!$P$3:$P$151),Table2[[#This Row],[Fertilizer(kg)]])</f>
        <v>553948280</v>
      </c>
      <c r="P1168" s="13">
        <v>1157640</v>
      </c>
      <c r="Q1168" s="13">
        <f>IF(Table2[[#This Row],[Pesticide(kg)]]="",_xlfn.XLOOKUP(Table2[[#This Row],[crop&amp;state]],'pivot tables'!$O$3:$O$151,'pivot tables'!$Q$3:$Q$151),Table2[[#This Row],[Pesticide(kg)]])</f>
        <v>1157640</v>
      </c>
      <c r="R1168" s="13">
        <v>4.5519999999999996</v>
      </c>
      <c r="S1168" s="13">
        <f>IF(Table2[[#This Row],[Yield]]="",IFERROR(Table2[[#This Row],[Production(Tones)]]/Table2[[#This Row],[Area(hectare)]],""),Table2[[#This Row],[Yield]])</f>
        <v>4.5519999999999996</v>
      </c>
      <c r="T1168" s="13"/>
      <c r="U1168" s="13">
        <f>IF(Table2[[#This Row],[Avg_Temperature(°C)]]="",IFERROR((Table2[[#This Row],[Max_Temperature(°C)]]+Table2[[#This Row],[Min_Temperature(°C)]])/2,""),Table2[[#This Row],[Avg_Temperature(°C)]])</f>
        <v>25.185500000000001</v>
      </c>
      <c r="V1168" s="13">
        <v>36.911000000000001</v>
      </c>
      <c r="W1168" s="13">
        <f>IF(Table2[[#This Row],[Max_Temperature(°C)]]="",_xlfn.XLOOKUP(Table2[[#This Row],[State]],'pivot tables'!$T$2:$T$33,'pivot tables'!$V$2:$V$33),Table2[[#This Row],[Max_Temperature(°C)]])</f>
        <v>36.911000000000001</v>
      </c>
      <c r="X1168" s="13" t="s">
        <v>507</v>
      </c>
      <c r="Y1168" s="31" t="str">
        <f>IF(Table2[[#This Row],[Min_Temperature(°C)]]="",_xlfn.XLOOKUP(Table2[[#This Row],[State]],'pivot tables'!$T$2:$T$33,'pivot tables'!$W$2:$W$33),Table2[[#This Row],[Min_Temperature(°C)]])</f>
        <v>13.46</v>
      </c>
    </row>
    <row r="1169" spans="1:25" x14ac:dyDescent="0.3">
      <c r="A1169" s="5" t="s">
        <v>22</v>
      </c>
      <c r="B1169" s="4">
        <v>2015</v>
      </c>
      <c r="C1169" s="5" t="s">
        <v>49</v>
      </c>
      <c r="D1169" s="5" t="str">
        <f>PROPER(TRIM(Table2[[#This Row],[Season]]))</f>
        <v>Kharif</v>
      </c>
      <c r="E1169" s="5" t="str">
        <f>IF(Table2[[#This Row],[Season]]="",_xlfn.XLOOKUP(Table2[[#This Row],[State]],'pivot tables'!$F$3:$F$33,'pivot tables'!$G$3:$G$33),Table2[[#This Row],[Season]])</f>
        <v>Kharif</v>
      </c>
      <c r="F1169" s="5" t="s">
        <v>481</v>
      </c>
      <c r="G1169" s="16">
        <v>742</v>
      </c>
      <c r="H1169" s="16">
        <f>IF(Table2[[#This Row],[Area(hectare)]]="",IFERROR(Table2[[#This Row],[Production(Tones)]]/Table2[[#This Row],[Yield blanks]],""),Table2[[#This Row],[Area(hectare)]])</f>
        <v>742</v>
      </c>
      <c r="I1169" s="16">
        <v>404</v>
      </c>
      <c r="J1169" s="16">
        <f>IF(Table2[[#This Row],[Production(Tones)]]="",Table2[[#This Row],[Area Blanks]]*Table2[[#This Row],[Yield]],Table2[[#This Row],[Production(Tones)]])</f>
        <v>404</v>
      </c>
      <c r="K1169" s="13">
        <v>747.9</v>
      </c>
      <c r="L1169" s="13">
        <f>IF(Table2[[#This Row],[Annual_Rainfall(mm)]]="",_xlfn.XLOOKUP(Table2[[#This Row],[State]],'pivot tables'!$J$3:$J$32,'pivot tables'!$K$3:$K$32),Table2[[#This Row],[Annual_Rainfall(mm)]])</f>
        <v>747.9</v>
      </c>
      <c r="M1169" s="13" t="str">
        <f>Table2[[#This Row],[Crop]]&amp;Table2[[#This Row],[State]]</f>
        <v>RagiTelangana</v>
      </c>
      <c r="N1169" s="13">
        <v>117169.22</v>
      </c>
      <c r="O1169" s="13">
        <f>IF(Table2[[#This Row],[Fertilizer(kg)]]="",_xlfn.XLOOKUP(Table2[[#This Row],[crop&amp;state]],'pivot tables'!$O$3:$O$151,'pivot tables'!$P$3:$P$151),Table2[[#This Row],[Fertilizer(kg)]])</f>
        <v>117169.22</v>
      </c>
      <c r="P1169" s="13">
        <v>244.86</v>
      </c>
      <c r="Q1169" s="13">
        <f>IF(Table2[[#This Row],[Pesticide(kg)]]="",_xlfn.XLOOKUP(Table2[[#This Row],[crop&amp;state]],'pivot tables'!$O$3:$O$151,'pivot tables'!$Q$3:$Q$151),Table2[[#This Row],[Pesticide(kg)]])</f>
        <v>244.86</v>
      </c>
      <c r="R1169" s="13">
        <v>0.66700000000000004</v>
      </c>
      <c r="S1169" s="13">
        <f>IF(Table2[[#This Row],[Yield]]="",IFERROR(Table2[[#This Row],[Production(Tones)]]/Table2[[#This Row],[Area(hectare)]],""),Table2[[#This Row],[Yield]])</f>
        <v>0.66700000000000004</v>
      </c>
      <c r="T1169" s="13">
        <v>27.094999999999999</v>
      </c>
      <c r="U1169" s="13">
        <f>IF(Table2[[#This Row],[Avg_Temperature(°C)]]="",IFERROR((Table2[[#This Row],[Max_Temperature(°C)]]+Table2[[#This Row],[Min_Temperature(°C)]])/2,""),Table2[[#This Row],[Avg_Temperature(°C)]])</f>
        <v>27.094999999999999</v>
      </c>
      <c r="V1169" s="13">
        <v>37.840000000000003</v>
      </c>
      <c r="W1169" s="13">
        <f>IF(Table2[[#This Row],[Max_Temperature(°C)]]="",_xlfn.XLOOKUP(Table2[[#This Row],[State]],'pivot tables'!$T$2:$T$33,'pivot tables'!$V$2:$V$33),Table2[[#This Row],[Max_Temperature(°C)]])</f>
        <v>37.840000000000003</v>
      </c>
      <c r="X1169" s="13">
        <v>17.201000000000001</v>
      </c>
      <c r="Y1169" s="31">
        <f>IF(Table2[[#This Row],[Min_Temperature(°C)]]="",_xlfn.XLOOKUP(Table2[[#This Row],[State]],'pivot tables'!$T$2:$T$33,'pivot tables'!$W$2:$W$33),Table2[[#This Row],[Min_Temperature(°C)]])</f>
        <v>17.201000000000001</v>
      </c>
    </row>
    <row r="1170" spans="1:25" x14ac:dyDescent="0.3">
      <c r="A1170" s="5" t="s">
        <v>22</v>
      </c>
      <c r="B1170" s="4">
        <v>2015</v>
      </c>
      <c r="C1170" s="5" t="s">
        <v>27</v>
      </c>
      <c r="D1170" s="5" t="str">
        <f>PROPER(TRIM(Table2[[#This Row],[Season]]))</f>
        <v>Rabi</v>
      </c>
      <c r="E1170" s="5" t="str">
        <f>IF(Table2[[#This Row],[Season]]="",_xlfn.XLOOKUP(Table2[[#This Row],[State]],'pivot tables'!$F$3:$F$33,'pivot tables'!$G$3:$G$33),Table2[[#This Row],[Season]])</f>
        <v>Rabi</v>
      </c>
      <c r="F1170" s="5" t="s">
        <v>481</v>
      </c>
      <c r="G1170" s="16">
        <v>178</v>
      </c>
      <c r="H1170" s="16">
        <f>IF(Table2[[#This Row],[Area(hectare)]]="",IFERROR(Table2[[#This Row],[Production(Tones)]]/Table2[[#This Row],[Yield blanks]],""),Table2[[#This Row],[Area(hectare)]])</f>
        <v>178</v>
      </c>
      <c r="I1170" s="16">
        <v>110</v>
      </c>
      <c r="J1170" s="16">
        <f>IF(Table2[[#This Row],[Production(Tones)]]="",Table2[[#This Row],[Area Blanks]]*Table2[[#This Row],[Yield]],Table2[[#This Row],[Production(Tones)]])</f>
        <v>110</v>
      </c>
      <c r="K1170" s="13">
        <v>747.9</v>
      </c>
      <c r="L1170" s="13">
        <f>IF(Table2[[#This Row],[Annual_Rainfall(mm)]]="",_xlfn.XLOOKUP(Table2[[#This Row],[State]],'pivot tables'!$J$3:$J$32,'pivot tables'!$K$3:$K$32),Table2[[#This Row],[Annual_Rainfall(mm)]])</f>
        <v>747.9</v>
      </c>
      <c r="M1170" s="13" t="str">
        <f>Table2[[#This Row],[Crop]]&amp;Table2[[#This Row],[State]]</f>
        <v>RagiTelangana</v>
      </c>
      <c r="N1170" s="13">
        <v>28107.98</v>
      </c>
      <c r="O1170" s="13">
        <f>IF(Table2[[#This Row],[Fertilizer(kg)]]="",_xlfn.XLOOKUP(Table2[[#This Row],[crop&amp;state]],'pivot tables'!$O$3:$O$151,'pivot tables'!$P$3:$P$151),Table2[[#This Row],[Fertilizer(kg)]])</f>
        <v>28107.98</v>
      </c>
      <c r="P1170" s="13">
        <v>58.74</v>
      </c>
      <c r="Q1170" s="13">
        <f>IF(Table2[[#This Row],[Pesticide(kg)]]="",_xlfn.XLOOKUP(Table2[[#This Row],[crop&amp;state]],'pivot tables'!$O$3:$O$151,'pivot tables'!$Q$3:$Q$151),Table2[[#This Row],[Pesticide(kg)]])</f>
        <v>58.74</v>
      </c>
      <c r="R1170" s="13">
        <v>0.66300000000000003</v>
      </c>
      <c r="S1170" s="13">
        <f>IF(Table2[[#This Row],[Yield]]="",IFERROR(Table2[[#This Row],[Production(Tones)]]/Table2[[#This Row],[Area(hectare)]],""),Table2[[#This Row],[Yield]])</f>
        <v>0.66300000000000003</v>
      </c>
      <c r="T1170" s="13">
        <v>27.094999999999999</v>
      </c>
      <c r="U1170" s="13">
        <f>IF(Table2[[#This Row],[Avg_Temperature(°C)]]="",IFERROR((Table2[[#This Row],[Max_Temperature(°C)]]+Table2[[#This Row],[Min_Temperature(°C)]])/2,""),Table2[[#This Row],[Avg_Temperature(°C)]])</f>
        <v>27.094999999999999</v>
      </c>
      <c r="V1170" s="13">
        <v>37.840000000000003</v>
      </c>
      <c r="W1170" s="13">
        <f>IF(Table2[[#This Row],[Max_Temperature(°C)]]="",_xlfn.XLOOKUP(Table2[[#This Row],[State]],'pivot tables'!$T$2:$T$33,'pivot tables'!$V$2:$V$33),Table2[[#This Row],[Max_Temperature(°C)]])</f>
        <v>37.840000000000003</v>
      </c>
      <c r="X1170" s="13">
        <v>17.201000000000001</v>
      </c>
      <c r="Y1170" s="31">
        <f>IF(Table2[[#This Row],[Min_Temperature(°C)]]="",_xlfn.XLOOKUP(Table2[[#This Row],[State]],'pivot tables'!$T$2:$T$33,'pivot tables'!$W$2:$W$33),Table2[[#This Row],[Min_Temperature(°C)]])</f>
        <v>17.201000000000001</v>
      </c>
    </row>
    <row r="1171" spans="1:25" x14ac:dyDescent="0.3">
      <c r="A1171" s="5" t="s">
        <v>13</v>
      </c>
      <c r="B1171" s="4">
        <v>2015</v>
      </c>
      <c r="C1171" s="5" t="s">
        <v>49</v>
      </c>
      <c r="D1171" s="5" t="str">
        <f>PROPER(TRIM(Table2[[#This Row],[Season]]))</f>
        <v>Kharif</v>
      </c>
      <c r="E1171" s="5" t="str">
        <f>IF(Table2[[#This Row],[Season]]="",_xlfn.XLOOKUP(Table2[[#This Row],[State]],'pivot tables'!$F$3:$F$33,'pivot tables'!$G$3:$G$33),Table2[[#This Row],[Season]])</f>
        <v>Kharif</v>
      </c>
      <c r="F1171" s="5" t="s">
        <v>481</v>
      </c>
      <c r="G1171" s="16">
        <v>748713</v>
      </c>
      <c r="H1171" s="16">
        <f>IF(Table2[[#This Row],[Area(hectare)]]="",IFERROR(Table2[[#This Row],[Production(Tones)]]/Table2[[#This Row],[Yield blanks]],""),Table2[[#This Row],[Area(hectare)]])</f>
        <v>748713</v>
      </c>
      <c r="I1171" s="16">
        <v>2197030</v>
      </c>
      <c r="J1171" s="16">
        <f>IF(Table2[[#This Row],[Production(Tones)]]="",Table2[[#This Row],[Area Blanks]]*Table2[[#This Row],[Yield]],Table2[[#This Row],[Production(Tones)]])</f>
        <v>2197030</v>
      </c>
      <c r="K1171" s="13">
        <v>747.9</v>
      </c>
      <c r="L1171" s="13">
        <f>IF(Table2[[#This Row],[Annual_Rainfall(mm)]]="",_xlfn.XLOOKUP(Table2[[#This Row],[State]],'pivot tables'!$J$3:$J$32,'pivot tables'!$K$3:$K$32),Table2[[#This Row],[Annual_Rainfall(mm)]])</f>
        <v>747.9</v>
      </c>
      <c r="M1171" s="13" t="str">
        <f>Table2[[#This Row],[Crop]]&amp;Table2[[#This Row],[State]]</f>
        <v>RiceTelangana</v>
      </c>
      <c r="N1171" s="13">
        <v>118229269.8</v>
      </c>
      <c r="O1171" s="13">
        <f>IF(Table2[[#This Row],[Fertilizer(kg)]]="",_xlfn.XLOOKUP(Table2[[#This Row],[crop&amp;state]],'pivot tables'!$O$3:$O$151,'pivot tables'!$P$3:$P$151),Table2[[#This Row],[Fertilizer(kg)]])</f>
        <v>118229269.8</v>
      </c>
      <c r="P1171" s="13">
        <v>247075.29</v>
      </c>
      <c r="Q1171" s="13">
        <f>IF(Table2[[#This Row],[Pesticide(kg)]]="",_xlfn.XLOOKUP(Table2[[#This Row],[crop&amp;state]],'pivot tables'!$O$3:$O$151,'pivot tables'!$Q$3:$Q$151),Table2[[#This Row],[Pesticide(kg)]])</f>
        <v>247075.29</v>
      </c>
      <c r="R1171" s="13">
        <v>2.8220000000000001</v>
      </c>
      <c r="S1171" s="13">
        <f>IF(Table2[[#This Row],[Yield]]="",IFERROR(Table2[[#This Row],[Production(Tones)]]/Table2[[#This Row],[Area(hectare)]],""),Table2[[#This Row],[Yield]])</f>
        <v>2.8220000000000001</v>
      </c>
      <c r="T1171" s="13">
        <v>27.094999999999999</v>
      </c>
      <c r="U1171" s="13">
        <f>IF(Table2[[#This Row],[Avg_Temperature(°C)]]="",IFERROR((Table2[[#This Row],[Max_Temperature(°C)]]+Table2[[#This Row],[Min_Temperature(°C)]])/2,""),Table2[[#This Row],[Avg_Temperature(°C)]])</f>
        <v>27.094999999999999</v>
      </c>
      <c r="V1171" s="13">
        <v>37.840000000000003</v>
      </c>
      <c r="W1171" s="13">
        <f>IF(Table2[[#This Row],[Max_Temperature(°C)]]="",_xlfn.XLOOKUP(Table2[[#This Row],[State]],'pivot tables'!$T$2:$T$33,'pivot tables'!$V$2:$V$33),Table2[[#This Row],[Max_Temperature(°C)]])</f>
        <v>37.840000000000003</v>
      </c>
      <c r="X1171" s="13">
        <v>17.201000000000001</v>
      </c>
      <c r="Y1171" s="31">
        <f>IF(Table2[[#This Row],[Min_Temperature(°C)]]="",_xlfn.XLOOKUP(Table2[[#This Row],[State]],'pivot tables'!$T$2:$T$33,'pivot tables'!$W$2:$W$33),Table2[[#This Row],[Min_Temperature(°C)]])</f>
        <v>17.201000000000001</v>
      </c>
    </row>
    <row r="1172" spans="1:25" x14ac:dyDescent="0.3">
      <c r="A1172" s="5" t="s">
        <v>13</v>
      </c>
      <c r="B1172" s="4">
        <v>2015</v>
      </c>
      <c r="C1172" s="5" t="s">
        <v>27</v>
      </c>
      <c r="D1172" s="5" t="str">
        <f>PROPER(TRIM(Table2[[#This Row],[Season]]))</f>
        <v>Rabi</v>
      </c>
      <c r="E1172" s="5" t="str">
        <f>IF(Table2[[#This Row],[Season]]="",_xlfn.XLOOKUP(Table2[[#This Row],[State]],'pivot tables'!$F$3:$F$33,'pivot tables'!$G$3:$G$33),Table2[[#This Row],[Season]])</f>
        <v>Rabi</v>
      </c>
      <c r="F1172" s="5" t="s">
        <v>481</v>
      </c>
      <c r="G1172" s="16">
        <v>297475</v>
      </c>
      <c r="H1172" s="16">
        <f>IF(Table2[[#This Row],[Area(hectare)]]="",IFERROR(Table2[[#This Row],[Production(Tones)]]/Table2[[#This Row],[Yield blanks]],""),Table2[[#This Row],[Area(hectare)]])</f>
        <v>297475</v>
      </c>
      <c r="I1172" s="16">
        <v>850259</v>
      </c>
      <c r="J1172" s="16">
        <f>IF(Table2[[#This Row],[Production(Tones)]]="",Table2[[#This Row],[Area Blanks]]*Table2[[#This Row],[Yield]],Table2[[#This Row],[Production(Tones)]])</f>
        <v>850259</v>
      </c>
      <c r="K1172" s="13"/>
      <c r="L1172" s="13">
        <f>IF(Table2[[#This Row],[Annual_Rainfall(mm)]]="",_xlfn.XLOOKUP(Table2[[#This Row],[State]],'pivot tables'!$J$3:$J$32,'pivot tables'!$K$3:$K$32),Table2[[#This Row],[Annual_Rainfall(mm)]])</f>
        <v>994.48985507246334</v>
      </c>
      <c r="M1172" s="13" t="str">
        <f>Table2[[#This Row],[Crop]]&amp;Table2[[#This Row],[State]]</f>
        <v>RiceTelangana</v>
      </c>
      <c r="N1172" s="13">
        <v>46974277.25</v>
      </c>
      <c r="O1172" s="13">
        <f>IF(Table2[[#This Row],[Fertilizer(kg)]]="",_xlfn.XLOOKUP(Table2[[#This Row],[crop&amp;state]],'pivot tables'!$O$3:$O$151,'pivot tables'!$P$3:$P$151),Table2[[#This Row],[Fertilizer(kg)]])</f>
        <v>46974277.25</v>
      </c>
      <c r="P1172" s="13">
        <v>98166.75</v>
      </c>
      <c r="Q1172" s="13">
        <f>IF(Table2[[#This Row],[Pesticide(kg)]]="",_xlfn.XLOOKUP(Table2[[#This Row],[crop&amp;state]],'pivot tables'!$O$3:$O$151,'pivot tables'!$Q$3:$Q$151),Table2[[#This Row],[Pesticide(kg)]])</f>
        <v>98166.75</v>
      </c>
      <c r="R1172" s="13">
        <v>2.786</v>
      </c>
      <c r="S1172" s="13">
        <f>IF(Table2[[#This Row],[Yield]]="",IFERROR(Table2[[#This Row],[Production(Tones)]]/Table2[[#This Row],[Area(hectare)]],""),Table2[[#This Row],[Yield]])</f>
        <v>2.786</v>
      </c>
      <c r="T1172" s="13">
        <v>27.094999999999999</v>
      </c>
      <c r="U1172" s="13">
        <f>IF(Table2[[#This Row],[Avg_Temperature(°C)]]="",IFERROR((Table2[[#This Row],[Max_Temperature(°C)]]+Table2[[#This Row],[Min_Temperature(°C)]])/2,""),Table2[[#This Row],[Avg_Temperature(°C)]])</f>
        <v>27.094999999999999</v>
      </c>
      <c r="V1172" s="13">
        <v>37.840000000000003</v>
      </c>
      <c r="W1172" s="13">
        <f>IF(Table2[[#This Row],[Max_Temperature(°C)]]="",_xlfn.XLOOKUP(Table2[[#This Row],[State]],'pivot tables'!$T$2:$T$33,'pivot tables'!$V$2:$V$33),Table2[[#This Row],[Max_Temperature(°C)]])</f>
        <v>37.840000000000003</v>
      </c>
      <c r="X1172" s="13">
        <v>17.201000000000001</v>
      </c>
      <c r="Y1172" s="31">
        <f>IF(Table2[[#This Row],[Min_Temperature(°C)]]="",_xlfn.XLOOKUP(Table2[[#This Row],[State]],'pivot tables'!$T$2:$T$33,'pivot tables'!$W$2:$W$33),Table2[[#This Row],[Min_Temperature(°C)]])</f>
        <v>17.201000000000001</v>
      </c>
    </row>
    <row r="1173" spans="1:25" x14ac:dyDescent="0.3">
      <c r="A1173" s="5" t="s">
        <v>18</v>
      </c>
      <c r="B1173" s="4">
        <v>2015</v>
      </c>
      <c r="C1173" s="5" t="s">
        <v>49</v>
      </c>
      <c r="D1173" s="5" t="str">
        <f>PROPER(TRIM(Table2[[#This Row],[Season]]))</f>
        <v>Kharif</v>
      </c>
      <c r="E1173" s="5" t="str">
        <f>IF(Table2[[#This Row],[Season]]="",_xlfn.XLOOKUP(Table2[[#This Row],[State]],'pivot tables'!$F$3:$F$33,'pivot tables'!$G$3:$G$33),Table2[[#This Row],[Season]])</f>
        <v>Kharif</v>
      </c>
      <c r="F1173" s="5" t="s">
        <v>481</v>
      </c>
      <c r="G1173" s="16">
        <v>34895</v>
      </c>
      <c r="H1173" s="16">
        <f>IF(Table2[[#This Row],[Area(hectare)]]="",IFERROR(Table2[[#This Row],[Production(Tones)]]/Table2[[#This Row],[Yield blanks]],""),Table2[[#This Row],[Area(hectare)]])</f>
        <v>34895</v>
      </c>
      <c r="I1173" s="16">
        <v>2404655</v>
      </c>
      <c r="J1173" s="16">
        <f>IF(Table2[[#This Row],[Production(Tones)]]="",Table2[[#This Row],[Area Blanks]]*Table2[[#This Row],[Yield]],Table2[[#This Row],[Production(Tones)]])</f>
        <v>2404655</v>
      </c>
      <c r="K1173" s="13">
        <v>747.9</v>
      </c>
      <c r="L1173" s="13">
        <f>IF(Table2[[#This Row],[Annual_Rainfall(mm)]]="",_xlfn.XLOOKUP(Table2[[#This Row],[State]],'pivot tables'!$J$3:$J$32,'pivot tables'!$K$3:$K$32),Table2[[#This Row],[Annual_Rainfall(mm)]])</f>
        <v>747.9</v>
      </c>
      <c r="M1173" s="13" t="str">
        <f>Table2[[#This Row],[Crop]]&amp;Table2[[#This Row],[State]]</f>
        <v>SugarcaneTelangana</v>
      </c>
      <c r="N1173" s="13">
        <v>5510269.4500000002</v>
      </c>
      <c r="O1173" s="13">
        <f>IF(Table2[[#This Row],[Fertilizer(kg)]]="",_xlfn.XLOOKUP(Table2[[#This Row],[crop&amp;state]],'pivot tables'!$O$3:$O$151,'pivot tables'!$P$3:$P$151),Table2[[#This Row],[Fertilizer(kg)]])</f>
        <v>5510269.4500000002</v>
      </c>
      <c r="P1173" s="13">
        <v>11515.35</v>
      </c>
      <c r="Q1173" s="13">
        <f>IF(Table2[[#This Row],[Pesticide(kg)]]="",_xlfn.XLOOKUP(Table2[[#This Row],[crop&amp;state]],'pivot tables'!$O$3:$O$151,'pivot tables'!$Q$3:$Q$151),Table2[[#This Row],[Pesticide(kg)]])</f>
        <v>11515.35</v>
      </c>
      <c r="R1173" s="13">
        <v>70.393000000000001</v>
      </c>
      <c r="S1173" s="13">
        <f>IF(Table2[[#This Row],[Yield]]="",IFERROR(Table2[[#This Row],[Production(Tones)]]/Table2[[#This Row],[Area(hectare)]],""),Table2[[#This Row],[Yield]])</f>
        <v>70.393000000000001</v>
      </c>
      <c r="T1173" s="13">
        <v>27.094999999999999</v>
      </c>
      <c r="U1173" s="13">
        <f>IF(Table2[[#This Row],[Avg_Temperature(°C)]]="",IFERROR((Table2[[#This Row],[Max_Temperature(°C)]]+Table2[[#This Row],[Min_Temperature(°C)]])/2,""),Table2[[#This Row],[Avg_Temperature(°C)]])</f>
        <v>27.094999999999999</v>
      </c>
      <c r="V1173" s="13">
        <v>37.840000000000003</v>
      </c>
      <c r="W1173" s="13">
        <f>IF(Table2[[#This Row],[Max_Temperature(°C)]]="",_xlfn.XLOOKUP(Table2[[#This Row],[State]],'pivot tables'!$T$2:$T$33,'pivot tables'!$V$2:$V$33),Table2[[#This Row],[Max_Temperature(°C)]])</f>
        <v>37.840000000000003</v>
      </c>
      <c r="X1173" s="13">
        <v>17.201000000000001</v>
      </c>
      <c r="Y1173" s="31">
        <f>IF(Table2[[#This Row],[Min_Temperature(°C)]]="",_xlfn.XLOOKUP(Table2[[#This Row],[State]],'pivot tables'!$T$2:$T$33,'pivot tables'!$W$2:$W$33),Table2[[#This Row],[Min_Temperature(°C)]])</f>
        <v>17.201000000000001</v>
      </c>
    </row>
    <row r="1174" spans="1:25" x14ac:dyDescent="0.3">
      <c r="A1174" s="5" t="s">
        <v>31</v>
      </c>
      <c r="B1174" s="4">
        <v>2015</v>
      </c>
      <c r="C1174" s="5" t="s">
        <v>49</v>
      </c>
      <c r="D1174" s="5" t="str">
        <f>PROPER(TRIM(Table2[[#This Row],[Season]]))</f>
        <v>Kharif</v>
      </c>
      <c r="E1174" s="5" t="str">
        <f>IF(Table2[[#This Row],[Season]]="",_xlfn.XLOOKUP(Table2[[#This Row],[State]],'pivot tables'!$F$3:$F$33,'pivot tables'!$G$3:$G$33),Table2[[#This Row],[Season]])</f>
        <v>Kharif</v>
      </c>
      <c r="F1174" s="5" t="s">
        <v>481</v>
      </c>
      <c r="G1174" s="16">
        <v>910</v>
      </c>
      <c r="H1174" s="16">
        <f>IF(Table2[[#This Row],[Area(hectare)]]="",IFERROR(Table2[[#This Row],[Production(Tones)]]/Table2[[#This Row],[Yield blanks]],""),Table2[[#This Row],[Area(hectare)]])</f>
        <v>910</v>
      </c>
      <c r="I1174" s="16" t="s">
        <v>508</v>
      </c>
      <c r="J1174" s="16" t="str">
        <f>IF(Table2[[#This Row],[Production(Tones)]]="",Table2[[#This Row],[Area Blanks]]*Table2[[#This Row],[Yield]],Table2[[#This Row],[Production(Tones)]])</f>
        <v>828</v>
      </c>
      <c r="K1174" s="13">
        <v>747.9</v>
      </c>
      <c r="L1174" s="13">
        <f>IF(Table2[[#This Row],[Annual_Rainfall(mm)]]="",_xlfn.XLOOKUP(Table2[[#This Row],[State]],'pivot tables'!$J$3:$J$32,'pivot tables'!$K$3:$K$32),Table2[[#This Row],[Annual_Rainfall(mm)]])</f>
        <v>747.9</v>
      </c>
      <c r="M1174" s="13" t="str">
        <f>Table2[[#This Row],[Crop]]&amp;Table2[[#This Row],[State]]</f>
        <v>SunflowerTelangana</v>
      </c>
      <c r="N1174" s="13">
        <v>143698.1</v>
      </c>
      <c r="O1174" s="13">
        <f>IF(Table2[[#This Row],[Fertilizer(kg)]]="",_xlfn.XLOOKUP(Table2[[#This Row],[crop&amp;state]],'pivot tables'!$O$3:$O$151,'pivot tables'!$P$3:$P$151),Table2[[#This Row],[Fertilizer(kg)]])</f>
        <v>143698.1</v>
      </c>
      <c r="P1174" s="13">
        <v>300.3</v>
      </c>
      <c r="Q1174" s="13">
        <f>IF(Table2[[#This Row],[Pesticide(kg)]]="",_xlfn.XLOOKUP(Table2[[#This Row],[crop&amp;state]],'pivot tables'!$O$3:$O$151,'pivot tables'!$Q$3:$Q$151),Table2[[#This Row],[Pesticide(kg)]])</f>
        <v>300.3</v>
      </c>
      <c r="R1174" s="13">
        <v>0.91</v>
      </c>
      <c r="S1174" s="13">
        <f>IF(Table2[[#This Row],[Yield]]="",IFERROR(Table2[[#This Row],[Production(Tones)]]/Table2[[#This Row],[Area(hectare)]],""),Table2[[#This Row],[Yield]])</f>
        <v>0.91</v>
      </c>
      <c r="T1174" s="13">
        <v>27.094999999999999</v>
      </c>
      <c r="U1174" s="13">
        <f>IF(Table2[[#This Row],[Avg_Temperature(°C)]]="",IFERROR((Table2[[#This Row],[Max_Temperature(°C)]]+Table2[[#This Row],[Min_Temperature(°C)]])/2,""),Table2[[#This Row],[Avg_Temperature(°C)]])</f>
        <v>27.094999999999999</v>
      </c>
      <c r="V1174" s="13">
        <v>37.840000000000003</v>
      </c>
      <c r="W1174" s="13">
        <f>IF(Table2[[#This Row],[Max_Temperature(°C)]]="",_xlfn.XLOOKUP(Table2[[#This Row],[State]],'pivot tables'!$T$2:$T$33,'pivot tables'!$V$2:$V$33),Table2[[#This Row],[Max_Temperature(°C)]])</f>
        <v>37.840000000000003</v>
      </c>
      <c r="X1174" s="13">
        <v>17.201000000000001</v>
      </c>
      <c r="Y1174" s="31">
        <f>IF(Table2[[#This Row],[Min_Temperature(°C)]]="",_xlfn.XLOOKUP(Table2[[#This Row],[State]],'pivot tables'!$T$2:$T$33,'pivot tables'!$W$2:$W$33),Table2[[#This Row],[Min_Temperature(°C)]])</f>
        <v>17.201000000000001</v>
      </c>
    </row>
    <row r="1175" spans="1:25" x14ac:dyDescent="0.3">
      <c r="A1175" s="5" t="s">
        <v>31</v>
      </c>
      <c r="B1175" s="4">
        <v>2015</v>
      </c>
      <c r="C1175" s="5" t="s">
        <v>27</v>
      </c>
      <c r="D1175" s="5" t="str">
        <f>PROPER(TRIM(Table2[[#This Row],[Season]]))</f>
        <v>Rabi</v>
      </c>
      <c r="E1175" s="5" t="str">
        <f>IF(Table2[[#This Row],[Season]]="",_xlfn.XLOOKUP(Table2[[#This Row],[State]],'pivot tables'!$F$3:$F$33,'pivot tables'!$G$3:$G$33),Table2[[#This Row],[Season]])</f>
        <v>Rabi</v>
      </c>
      <c r="F1175" s="5" t="s">
        <v>481</v>
      </c>
      <c r="G1175" s="16">
        <v>10637</v>
      </c>
      <c r="H1175" s="16">
        <f>IF(Table2[[#This Row],[Area(hectare)]]="",IFERROR(Table2[[#This Row],[Production(Tones)]]/Table2[[#This Row],[Yield blanks]],""),Table2[[#This Row],[Area(hectare)]])</f>
        <v>10637</v>
      </c>
      <c r="I1175" s="16">
        <v>12502</v>
      </c>
      <c r="J1175" s="16">
        <f>IF(Table2[[#This Row],[Production(Tones)]]="",Table2[[#This Row],[Area Blanks]]*Table2[[#This Row],[Yield]],Table2[[#This Row],[Production(Tones)]])</f>
        <v>12502</v>
      </c>
      <c r="K1175" s="13">
        <v>747.9</v>
      </c>
      <c r="L1175" s="13">
        <f>IF(Table2[[#This Row],[Annual_Rainfall(mm)]]="",_xlfn.XLOOKUP(Table2[[#This Row],[State]],'pivot tables'!$J$3:$J$32,'pivot tables'!$K$3:$K$32),Table2[[#This Row],[Annual_Rainfall(mm)]])</f>
        <v>747.9</v>
      </c>
      <c r="M1175" s="13" t="str">
        <f>Table2[[#This Row],[Crop]]&amp;Table2[[#This Row],[State]]</f>
        <v>SunflowerTelangana</v>
      </c>
      <c r="N1175" s="13">
        <v>1679688.67</v>
      </c>
      <c r="O1175" s="13">
        <f>IF(Table2[[#This Row],[Fertilizer(kg)]]="",_xlfn.XLOOKUP(Table2[[#This Row],[crop&amp;state]],'pivot tables'!$O$3:$O$151,'pivot tables'!$P$3:$P$151),Table2[[#This Row],[Fertilizer(kg)]])</f>
        <v>1679688.67</v>
      </c>
      <c r="P1175" s="13">
        <v>3510.21</v>
      </c>
      <c r="Q1175" s="13">
        <f>IF(Table2[[#This Row],[Pesticide(kg)]]="",_xlfn.XLOOKUP(Table2[[#This Row],[crop&amp;state]],'pivot tables'!$O$3:$O$151,'pivot tables'!$Q$3:$Q$151),Table2[[#This Row],[Pesticide(kg)]])</f>
        <v>3510.21</v>
      </c>
      <c r="R1175" s="13">
        <v>1.077</v>
      </c>
      <c r="S1175" s="13">
        <f>IF(Table2[[#This Row],[Yield]]="",IFERROR(Table2[[#This Row],[Production(Tones)]]/Table2[[#This Row],[Area(hectare)]],""),Table2[[#This Row],[Yield]])</f>
        <v>1.077</v>
      </c>
      <c r="T1175" s="13">
        <v>27.094999999999999</v>
      </c>
      <c r="U1175" s="13">
        <f>IF(Table2[[#This Row],[Avg_Temperature(°C)]]="",IFERROR((Table2[[#This Row],[Max_Temperature(°C)]]+Table2[[#This Row],[Min_Temperature(°C)]])/2,""),Table2[[#This Row],[Avg_Temperature(°C)]])</f>
        <v>27.094999999999999</v>
      </c>
      <c r="V1175" s="13"/>
      <c r="W1175" s="13">
        <f>IF(Table2[[#This Row],[Max_Temperature(°C)]]="",_xlfn.XLOOKUP(Table2[[#This Row],[State]],'pivot tables'!$T$2:$T$33,'pivot tables'!$V$2:$V$33),Table2[[#This Row],[Max_Temperature(°C)]])</f>
        <v>36.588238805970164</v>
      </c>
      <c r="X1175" s="13">
        <v>17.201000000000001</v>
      </c>
      <c r="Y1175" s="31">
        <f>IF(Table2[[#This Row],[Min_Temperature(°C)]]="",_xlfn.XLOOKUP(Table2[[#This Row],[State]],'pivot tables'!$T$2:$T$33,'pivot tables'!$W$2:$W$33),Table2[[#This Row],[Min_Temperature(°C)]])</f>
        <v>17.201000000000001</v>
      </c>
    </row>
    <row r="1176" spans="1:25" x14ac:dyDescent="0.3">
      <c r="A1176" s="5" t="s">
        <v>32</v>
      </c>
      <c r="B1176" s="4">
        <v>2015</v>
      </c>
      <c r="C1176" s="5" t="s">
        <v>49</v>
      </c>
      <c r="D1176" s="5" t="str">
        <f>PROPER(TRIM(Table2[[#This Row],[Season]]))</f>
        <v>Kharif</v>
      </c>
      <c r="E1176" s="5" t="str">
        <f>IF(Table2[[#This Row],[Season]]="",_xlfn.XLOOKUP(Table2[[#This Row],[State]],'pivot tables'!$F$3:$F$33,'pivot tables'!$G$3:$G$33),Table2[[#This Row],[Season]])</f>
        <v>Kharif</v>
      </c>
      <c r="F1176" s="5" t="s">
        <v>481</v>
      </c>
      <c r="G1176" s="16">
        <v>23955</v>
      </c>
      <c r="H1176" s="16">
        <f>IF(Table2[[#This Row],[Area(hectare)]]="",IFERROR(Table2[[#This Row],[Production(Tones)]]/Table2[[#This Row],[Yield blanks]],""),Table2[[#This Row],[Area(hectare)]])</f>
        <v>23955</v>
      </c>
      <c r="I1176" s="16">
        <v>11111</v>
      </c>
      <c r="J1176" s="16">
        <f>IF(Table2[[#This Row],[Production(Tones)]]="",Table2[[#This Row],[Area Blanks]]*Table2[[#This Row],[Yield]],Table2[[#This Row],[Production(Tones)]])</f>
        <v>11111</v>
      </c>
      <c r="K1176" s="13">
        <v>747.9</v>
      </c>
      <c r="L1176" s="13">
        <f>IF(Table2[[#This Row],[Annual_Rainfall(mm)]]="",_xlfn.XLOOKUP(Table2[[#This Row],[State]],'pivot tables'!$J$3:$J$32,'pivot tables'!$K$3:$K$32),Table2[[#This Row],[Annual_Rainfall(mm)]])</f>
        <v>747.9</v>
      </c>
      <c r="M1176" s="13" t="str">
        <f>Table2[[#This Row],[Crop]]&amp;Table2[[#This Row],[State]]</f>
        <v>UradTelangana</v>
      </c>
      <c r="N1176" s="13">
        <v>3782734.05</v>
      </c>
      <c r="O1176" s="13">
        <f>IF(Table2[[#This Row],[Fertilizer(kg)]]="",_xlfn.XLOOKUP(Table2[[#This Row],[crop&amp;state]],'pivot tables'!$O$3:$O$151,'pivot tables'!$P$3:$P$151),Table2[[#This Row],[Fertilizer(kg)]])</f>
        <v>3782734.05</v>
      </c>
      <c r="P1176" s="13">
        <v>7905.15</v>
      </c>
      <c r="Q1176" s="13">
        <f>IF(Table2[[#This Row],[Pesticide(kg)]]="",_xlfn.XLOOKUP(Table2[[#This Row],[crop&amp;state]],'pivot tables'!$O$3:$O$151,'pivot tables'!$Q$3:$Q$151),Table2[[#This Row],[Pesticide(kg)]])</f>
        <v>7905.15</v>
      </c>
      <c r="R1176" s="13">
        <v>0.48499999999999999</v>
      </c>
      <c r="S1176" s="13">
        <f>IF(Table2[[#This Row],[Yield]]="",IFERROR(Table2[[#This Row],[Production(Tones)]]/Table2[[#This Row],[Area(hectare)]],""),Table2[[#This Row],[Yield]])</f>
        <v>0.48499999999999999</v>
      </c>
      <c r="T1176" s="13">
        <v>27.094999999999999</v>
      </c>
      <c r="U1176" s="13">
        <f>IF(Table2[[#This Row],[Avg_Temperature(°C)]]="",IFERROR((Table2[[#This Row],[Max_Temperature(°C)]]+Table2[[#This Row],[Min_Temperature(°C)]])/2,""),Table2[[#This Row],[Avg_Temperature(°C)]])</f>
        <v>27.094999999999999</v>
      </c>
      <c r="V1176" s="13">
        <v>37.840000000000003</v>
      </c>
      <c r="W1176" s="13">
        <f>IF(Table2[[#This Row],[Max_Temperature(°C)]]="",_xlfn.XLOOKUP(Table2[[#This Row],[State]],'pivot tables'!$T$2:$T$33,'pivot tables'!$V$2:$V$33),Table2[[#This Row],[Max_Temperature(°C)]])</f>
        <v>37.840000000000003</v>
      </c>
      <c r="X1176" s="13">
        <v>17.201000000000001</v>
      </c>
      <c r="Y1176" s="31">
        <f>IF(Table2[[#This Row],[Min_Temperature(°C)]]="",_xlfn.XLOOKUP(Table2[[#This Row],[State]],'pivot tables'!$T$2:$T$33,'pivot tables'!$W$2:$W$33),Table2[[#This Row],[Min_Temperature(°C)]])</f>
        <v>17.201000000000001</v>
      </c>
    </row>
    <row r="1177" spans="1:25" x14ac:dyDescent="0.3">
      <c r="A1177" s="5" t="s">
        <v>32</v>
      </c>
      <c r="B1177" s="4">
        <v>2015</v>
      </c>
      <c r="C1177" s="5" t="s">
        <v>27</v>
      </c>
      <c r="D1177" s="5" t="str">
        <f>PROPER(TRIM(Table2[[#This Row],[Season]]))</f>
        <v>Rabi</v>
      </c>
      <c r="E1177" s="5" t="str">
        <f>IF(Table2[[#This Row],[Season]]="",_xlfn.XLOOKUP(Table2[[#This Row],[State]],'pivot tables'!$F$3:$F$33,'pivot tables'!$G$3:$G$33),Table2[[#This Row],[Season]])</f>
        <v>Rabi</v>
      </c>
      <c r="F1177" s="5" t="s">
        <v>481</v>
      </c>
      <c r="G1177" s="16">
        <v>8126</v>
      </c>
      <c r="H1177" s="16">
        <f>IF(Table2[[#This Row],[Area(hectare)]]="",IFERROR(Table2[[#This Row],[Production(Tones)]]/Table2[[#This Row],[Yield blanks]],""),Table2[[#This Row],[Area(hectare)]])</f>
        <v>8126</v>
      </c>
      <c r="I1177" s="16">
        <v>6400</v>
      </c>
      <c r="J1177" s="16">
        <f>IF(Table2[[#This Row],[Production(Tones)]]="",Table2[[#This Row],[Area Blanks]]*Table2[[#This Row],[Yield]],Table2[[#This Row],[Production(Tones)]])</f>
        <v>6400</v>
      </c>
      <c r="K1177" s="13">
        <v>747.9</v>
      </c>
      <c r="L1177" s="13">
        <f>IF(Table2[[#This Row],[Annual_Rainfall(mm)]]="",_xlfn.XLOOKUP(Table2[[#This Row],[State]],'pivot tables'!$J$3:$J$32,'pivot tables'!$K$3:$K$32),Table2[[#This Row],[Annual_Rainfall(mm)]])</f>
        <v>747.9</v>
      </c>
      <c r="M1177" s="13" t="str">
        <f>Table2[[#This Row],[Crop]]&amp;Table2[[#This Row],[State]]</f>
        <v>UradTelangana</v>
      </c>
      <c r="N1177" s="13">
        <v>1283176.6599999999</v>
      </c>
      <c r="O1177" s="13">
        <f>IF(Table2[[#This Row],[Fertilizer(kg)]]="",_xlfn.XLOOKUP(Table2[[#This Row],[crop&amp;state]],'pivot tables'!$O$3:$O$151,'pivot tables'!$P$3:$P$151),Table2[[#This Row],[Fertilizer(kg)]])</f>
        <v>1283176.6599999999</v>
      </c>
      <c r="P1177" s="13">
        <v>2681.58</v>
      </c>
      <c r="Q1177" s="13">
        <f>IF(Table2[[#This Row],[Pesticide(kg)]]="",_xlfn.XLOOKUP(Table2[[#This Row],[crop&amp;state]],'pivot tables'!$O$3:$O$151,'pivot tables'!$Q$3:$Q$151),Table2[[#This Row],[Pesticide(kg)]])</f>
        <v>2681.58</v>
      </c>
      <c r="R1177" s="13">
        <v>0.77</v>
      </c>
      <c r="S1177" s="13">
        <f>IF(Table2[[#This Row],[Yield]]="",IFERROR(Table2[[#This Row],[Production(Tones)]]/Table2[[#This Row],[Area(hectare)]],""),Table2[[#This Row],[Yield]])</f>
        <v>0.77</v>
      </c>
      <c r="T1177" s="13">
        <v>27.094999999999999</v>
      </c>
      <c r="U1177" s="13">
        <f>IF(Table2[[#This Row],[Avg_Temperature(°C)]]="",IFERROR((Table2[[#This Row],[Max_Temperature(°C)]]+Table2[[#This Row],[Min_Temperature(°C)]])/2,""),Table2[[#This Row],[Avg_Temperature(°C)]])</f>
        <v>27.094999999999999</v>
      </c>
      <c r="V1177" s="13">
        <v>37.840000000000003</v>
      </c>
      <c r="W1177" s="13">
        <f>IF(Table2[[#This Row],[Max_Temperature(°C)]]="",_xlfn.XLOOKUP(Table2[[#This Row],[State]],'pivot tables'!$T$2:$T$33,'pivot tables'!$V$2:$V$33),Table2[[#This Row],[Max_Temperature(°C)]])</f>
        <v>37.840000000000003</v>
      </c>
      <c r="X1177" s="13">
        <v>17.201000000000001</v>
      </c>
      <c r="Y1177" s="31">
        <f>IF(Table2[[#This Row],[Min_Temperature(°C)]]="",_xlfn.XLOOKUP(Table2[[#This Row],[State]],'pivot tables'!$T$2:$T$33,'pivot tables'!$W$2:$W$33),Table2[[#This Row],[Min_Temperature(°C)]])</f>
        <v>17.201000000000001</v>
      </c>
    </row>
    <row r="1178" spans="1:25" x14ac:dyDescent="0.3">
      <c r="A1178" s="5" t="s">
        <v>20</v>
      </c>
      <c r="B1178" s="4">
        <v>2015</v>
      </c>
      <c r="C1178" s="5" t="s">
        <v>27</v>
      </c>
      <c r="D1178" s="5" t="str">
        <f>PROPER(TRIM(Table2[[#This Row],[Season]]))</f>
        <v>Rabi</v>
      </c>
      <c r="E1178" s="5" t="str">
        <f>IF(Table2[[#This Row],[Season]]="",_xlfn.XLOOKUP(Table2[[#This Row],[State]],'pivot tables'!$F$3:$F$33,'pivot tables'!$G$3:$G$33),Table2[[#This Row],[Season]])</f>
        <v>Rabi</v>
      </c>
      <c r="F1178" s="5" t="s">
        <v>481</v>
      </c>
      <c r="G1178" s="16">
        <v>4952</v>
      </c>
      <c r="H1178" s="16">
        <f>IF(Table2[[#This Row],[Area(hectare)]]="",IFERROR(Table2[[#This Row],[Production(Tones)]]/Table2[[#This Row],[Yield blanks]],""),Table2[[#This Row],[Area(hectare)]])</f>
        <v>4952</v>
      </c>
      <c r="I1178" s="16">
        <v>16902</v>
      </c>
      <c r="J1178" s="16">
        <f>IF(Table2[[#This Row],[Production(Tones)]]="",Table2[[#This Row],[Area Blanks]]*Table2[[#This Row],[Yield]],Table2[[#This Row],[Production(Tones)]])</f>
        <v>16902</v>
      </c>
      <c r="K1178" s="13">
        <v>747.9</v>
      </c>
      <c r="L1178" s="13">
        <f>IF(Table2[[#This Row],[Annual_Rainfall(mm)]]="",_xlfn.XLOOKUP(Table2[[#This Row],[State]],'pivot tables'!$J$3:$J$32,'pivot tables'!$K$3:$K$32),Table2[[#This Row],[Annual_Rainfall(mm)]])</f>
        <v>747.9</v>
      </c>
      <c r="M1178" s="13" t="str">
        <f>Table2[[#This Row],[Crop]]&amp;Table2[[#This Row],[State]]</f>
        <v>WheatTelangana</v>
      </c>
      <c r="N1178" s="13">
        <v>781970.32</v>
      </c>
      <c r="O1178" s="13">
        <f>IF(Table2[[#This Row],[Fertilizer(kg)]]="",_xlfn.XLOOKUP(Table2[[#This Row],[crop&amp;state]],'pivot tables'!$O$3:$O$151,'pivot tables'!$P$3:$P$151),Table2[[#This Row],[Fertilizer(kg)]])</f>
        <v>781970.32</v>
      </c>
      <c r="P1178" s="13">
        <v>1634.16</v>
      </c>
      <c r="Q1178" s="13">
        <f>IF(Table2[[#This Row],[Pesticide(kg)]]="",_xlfn.XLOOKUP(Table2[[#This Row],[crop&amp;state]],'pivot tables'!$O$3:$O$151,'pivot tables'!$Q$3:$Q$151),Table2[[#This Row],[Pesticide(kg)]])</f>
        <v>1634.16</v>
      </c>
      <c r="R1178" s="13"/>
      <c r="S1178" s="13">
        <f>IF(Table2[[#This Row],[Yield]]="",IFERROR(Table2[[#This Row],[Production(Tones)]]/Table2[[#This Row],[Area(hectare)]],""),Table2[[#This Row],[Yield]])</f>
        <v>3.4131663974151856</v>
      </c>
      <c r="T1178" s="13">
        <v>27.094999999999999</v>
      </c>
      <c r="U1178" s="13">
        <f>IF(Table2[[#This Row],[Avg_Temperature(°C)]]="",IFERROR((Table2[[#This Row],[Max_Temperature(°C)]]+Table2[[#This Row],[Min_Temperature(°C)]])/2,""),Table2[[#This Row],[Avg_Temperature(°C)]])</f>
        <v>27.094999999999999</v>
      </c>
      <c r="V1178" s="13"/>
      <c r="W1178" s="13">
        <f>IF(Table2[[#This Row],[Max_Temperature(°C)]]="",_xlfn.XLOOKUP(Table2[[#This Row],[State]],'pivot tables'!$T$2:$T$33,'pivot tables'!$V$2:$V$33),Table2[[#This Row],[Max_Temperature(°C)]])</f>
        <v>36.588238805970164</v>
      </c>
      <c r="X1178" s="13">
        <v>17.201000000000001</v>
      </c>
      <c r="Y1178" s="31">
        <f>IF(Table2[[#This Row],[Min_Temperature(°C)]]="",_xlfn.XLOOKUP(Table2[[#This Row],[State]],'pivot tables'!$T$2:$T$33,'pivot tables'!$W$2:$W$33),Table2[[#This Row],[Min_Temperature(°C)]])</f>
        <v>17.201000000000001</v>
      </c>
    </row>
    <row r="1179" spans="1:25" x14ac:dyDescent="0.3">
      <c r="A1179" s="5" t="s">
        <v>13</v>
      </c>
      <c r="B1179" s="4">
        <v>2015</v>
      </c>
      <c r="C1179" s="5" t="s">
        <v>49</v>
      </c>
      <c r="D1179" s="5" t="str">
        <f>PROPER(TRIM(Table2[[#This Row],[Season]]))</f>
        <v>Kharif</v>
      </c>
      <c r="E1179" s="5" t="str">
        <f>IF(Table2[[#This Row],[Season]]="",_xlfn.XLOOKUP(Table2[[#This Row],[State]],'pivot tables'!$F$3:$F$33,'pivot tables'!$G$3:$G$33),Table2[[#This Row],[Season]])</f>
        <v>Kharif</v>
      </c>
      <c r="F1179" s="5" t="s">
        <v>264</v>
      </c>
      <c r="G1179" s="16">
        <v>199818</v>
      </c>
      <c r="H1179" s="16">
        <f>IF(Table2[[#This Row],[Area(hectare)]]="",IFERROR(Table2[[#This Row],[Production(Tones)]]/Table2[[#This Row],[Yield blanks]],""),Table2[[#This Row],[Area(hectare)]])</f>
        <v>199818</v>
      </c>
      <c r="I1179" s="16">
        <v>575826</v>
      </c>
      <c r="J1179" s="16">
        <f>IF(Table2[[#This Row],[Production(Tones)]]="",Table2[[#This Row],[Area Blanks]]*Table2[[#This Row],[Yield]],Table2[[#This Row],[Production(Tones)]])</f>
        <v>575826</v>
      </c>
      <c r="K1179" s="13">
        <v>2334.4</v>
      </c>
      <c r="L1179" s="13">
        <f>IF(Table2[[#This Row],[Annual_Rainfall(mm)]]="",_xlfn.XLOOKUP(Table2[[#This Row],[State]],'pivot tables'!$J$3:$J$32,'pivot tables'!$K$3:$K$32),Table2[[#This Row],[Annual_Rainfall(mm)]])</f>
        <v>2334.4</v>
      </c>
      <c r="M1179" s="13" t="str">
        <f>Table2[[#This Row],[Crop]]&amp;Table2[[#This Row],[State]]</f>
        <v>RiceTripura</v>
      </c>
      <c r="N1179" s="13">
        <v>31553260.379999999</v>
      </c>
      <c r="O1179" s="13">
        <f>IF(Table2[[#This Row],[Fertilizer(kg)]]="",_xlfn.XLOOKUP(Table2[[#This Row],[crop&amp;state]],'pivot tables'!$O$3:$O$151,'pivot tables'!$P$3:$P$151),Table2[[#This Row],[Fertilizer(kg)]])</f>
        <v>31553260.379999999</v>
      </c>
      <c r="P1179" s="13">
        <v>65939.94</v>
      </c>
      <c r="Q1179" s="13">
        <f>IF(Table2[[#This Row],[Pesticide(kg)]]="",_xlfn.XLOOKUP(Table2[[#This Row],[crop&amp;state]],'pivot tables'!$O$3:$O$151,'pivot tables'!$Q$3:$Q$151),Table2[[#This Row],[Pesticide(kg)]])</f>
        <v>65939.94</v>
      </c>
      <c r="R1179" s="13">
        <v>2.895</v>
      </c>
      <c r="S1179" s="13">
        <f>IF(Table2[[#This Row],[Yield]]="",IFERROR(Table2[[#This Row],[Production(Tones)]]/Table2[[#This Row],[Area(hectare)]],""),Table2[[#This Row],[Yield]])</f>
        <v>2.895</v>
      </c>
      <c r="T1179" s="13">
        <v>24.614000000000001</v>
      </c>
      <c r="U1179" s="13">
        <f>IF(Table2[[#This Row],[Avg_Temperature(°C)]]="",IFERROR((Table2[[#This Row],[Max_Temperature(°C)]]+Table2[[#This Row],[Min_Temperature(°C)]])/2,""),Table2[[#This Row],[Avg_Temperature(°C)]])</f>
        <v>24.614000000000001</v>
      </c>
      <c r="V1179" s="13">
        <v>32.255000000000003</v>
      </c>
      <c r="W1179" s="13">
        <f>IF(Table2[[#This Row],[Max_Temperature(°C)]]="",_xlfn.XLOOKUP(Table2[[#This Row],[State]],'pivot tables'!$T$2:$T$33,'pivot tables'!$V$2:$V$33),Table2[[#This Row],[Max_Temperature(°C)]])</f>
        <v>32.255000000000003</v>
      </c>
      <c r="X1179" s="13">
        <v>17.474</v>
      </c>
      <c r="Y1179" s="31">
        <f>IF(Table2[[#This Row],[Min_Temperature(°C)]]="",_xlfn.XLOOKUP(Table2[[#This Row],[State]],'pivot tables'!$T$2:$T$33,'pivot tables'!$W$2:$W$33),Table2[[#This Row],[Min_Temperature(°C)]])</f>
        <v>17.474</v>
      </c>
    </row>
    <row r="1180" spans="1:25" x14ac:dyDescent="0.3">
      <c r="A1180" s="5" t="s">
        <v>13</v>
      </c>
      <c r="B1180" s="4">
        <v>2015</v>
      </c>
      <c r="C1180" s="5" t="s">
        <v>120</v>
      </c>
      <c r="D1180" s="5" t="str">
        <f>PROPER(TRIM(Table2[[#This Row],[Season]]))</f>
        <v>Summer</v>
      </c>
      <c r="E1180" s="5" t="str">
        <f>IF(Table2[[#This Row],[Season]]="",_xlfn.XLOOKUP(Table2[[#This Row],[State]],'pivot tables'!$F$3:$F$33,'pivot tables'!$G$3:$G$33),Table2[[#This Row],[Season]])</f>
        <v>Summer</v>
      </c>
      <c r="F1180" s="5" t="s">
        <v>264</v>
      </c>
      <c r="G1180" s="16">
        <v>69975</v>
      </c>
      <c r="H1180" s="16">
        <f>IF(Table2[[#This Row],[Area(hectare)]]="",IFERROR(Table2[[#This Row],[Production(Tones)]]/Table2[[#This Row],[Yield blanks]],""),Table2[[#This Row],[Area(hectare)]])</f>
        <v>69975</v>
      </c>
      <c r="I1180" s="16">
        <v>219022</v>
      </c>
      <c r="J1180" s="16">
        <f>IF(Table2[[#This Row],[Production(Tones)]]="",Table2[[#This Row],[Area Blanks]]*Table2[[#This Row],[Yield]],Table2[[#This Row],[Production(Tones)]])</f>
        <v>219022</v>
      </c>
      <c r="K1180" s="13">
        <v>2334.4</v>
      </c>
      <c r="L1180" s="13">
        <f>IF(Table2[[#This Row],[Annual_Rainfall(mm)]]="",_xlfn.XLOOKUP(Table2[[#This Row],[State]],'pivot tables'!$J$3:$J$32,'pivot tables'!$K$3:$K$32),Table2[[#This Row],[Annual_Rainfall(mm)]])</f>
        <v>2334.4</v>
      </c>
      <c r="M1180" s="13" t="str">
        <f>Table2[[#This Row],[Crop]]&amp;Table2[[#This Row],[State]]</f>
        <v>RiceTripura</v>
      </c>
      <c r="N1180" s="13">
        <v>11049752.25</v>
      </c>
      <c r="O1180" s="13">
        <f>IF(Table2[[#This Row],[Fertilizer(kg)]]="",_xlfn.XLOOKUP(Table2[[#This Row],[crop&amp;state]],'pivot tables'!$O$3:$O$151,'pivot tables'!$P$3:$P$151),Table2[[#This Row],[Fertilizer(kg)]])</f>
        <v>11049752.25</v>
      </c>
      <c r="P1180" s="13">
        <v>23091.75</v>
      </c>
      <c r="Q1180" s="13">
        <f>IF(Table2[[#This Row],[Pesticide(kg)]]="",_xlfn.XLOOKUP(Table2[[#This Row],[crop&amp;state]],'pivot tables'!$O$3:$O$151,'pivot tables'!$Q$3:$Q$151),Table2[[#This Row],[Pesticide(kg)]])</f>
        <v>23091.75</v>
      </c>
      <c r="R1180" s="13">
        <v>3.0459999999999998</v>
      </c>
      <c r="S1180" s="13">
        <f>IF(Table2[[#This Row],[Yield]]="",IFERROR(Table2[[#This Row],[Production(Tones)]]/Table2[[#This Row],[Area(hectare)]],""),Table2[[#This Row],[Yield]])</f>
        <v>3.0459999999999998</v>
      </c>
      <c r="T1180" s="13">
        <v>24.614000000000001</v>
      </c>
      <c r="U1180" s="13">
        <f>IF(Table2[[#This Row],[Avg_Temperature(°C)]]="",IFERROR((Table2[[#This Row],[Max_Temperature(°C)]]+Table2[[#This Row],[Min_Temperature(°C)]])/2,""),Table2[[#This Row],[Avg_Temperature(°C)]])</f>
        <v>24.614000000000001</v>
      </c>
      <c r="V1180" s="13">
        <v>32.255000000000003</v>
      </c>
      <c r="W1180" s="13">
        <f>IF(Table2[[#This Row],[Max_Temperature(°C)]]="",_xlfn.XLOOKUP(Table2[[#This Row],[State]],'pivot tables'!$T$2:$T$33,'pivot tables'!$V$2:$V$33),Table2[[#This Row],[Max_Temperature(°C)]])</f>
        <v>32.255000000000003</v>
      </c>
      <c r="X1180" s="13"/>
      <c r="Y1180" s="31">
        <f>IF(Table2[[#This Row],[Min_Temperature(°C)]]="",_xlfn.XLOOKUP(Table2[[#This Row],[State]],'pivot tables'!$T$2:$T$33,'pivot tables'!$W$2:$W$33),Table2[[#This Row],[Min_Temperature(°C)]])</f>
        <v>17.101166666666678</v>
      </c>
    </row>
    <row r="1181" spans="1:25" x14ac:dyDescent="0.3">
      <c r="A1181" s="5" t="s">
        <v>18</v>
      </c>
      <c r="B1181" s="4">
        <v>2015</v>
      </c>
      <c r="C1181" s="5" t="s">
        <v>705</v>
      </c>
      <c r="D1181" s="5" t="str">
        <f>PROPER(TRIM(Table2[[#This Row],[Season]]))</f>
        <v>Whole Year</v>
      </c>
      <c r="E1181" s="5" t="str">
        <f>IF(Table2[[#This Row],[Season]]="",_xlfn.XLOOKUP(Table2[[#This Row],[State]],'pivot tables'!$F$3:$F$33,'pivot tables'!$G$3:$G$33),Table2[[#This Row],[Season]])</f>
        <v>Whole Year</v>
      </c>
      <c r="F1181" s="5" t="s">
        <v>264</v>
      </c>
      <c r="G1181" s="16">
        <v>793</v>
      </c>
      <c r="H1181" s="16">
        <f>IF(Table2[[#This Row],[Area(hectare)]]="",IFERROR(Table2[[#This Row],[Production(Tones)]]/Table2[[#This Row],[Yield blanks]],""),Table2[[#This Row],[Area(hectare)]])</f>
        <v>793</v>
      </c>
      <c r="I1181" s="16">
        <v>40492</v>
      </c>
      <c r="J1181" s="16">
        <f>IF(Table2[[#This Row],[Production(Tones)]]="",Table2[[#This Row],[Area Blanks]]*Table2[[#This Row],[Yield]],Table2[[#This Row],[Production(Tones)]])</f>
        <v>40492</v>
      </c>
      <c r="K1181" s="13">
        <v>2334.4</v>
      </c>
      <c r="L1181" s="13">
        <f>IF(Table2[[#This Row],[Annual_Rainfall(mm)]]="",_xlfn.XLOOKUP(Table2[[#This Row],[State]],'pivot tables'!$J$3:$J$32,'pivot tables'!$K$3:$K$32),Table2[[#This Row],[Annual_Rainfall(mm)]])</f>
        <v>2334.4</v>
      </c>
      <c r="M1181" s="13" t="str">
        <f>Table2[[#This Row],[Crop]]&amp;Table2[[#This Row],[State]]</f>
        <v>SugarcaneTripura</v>
      </c>
      <c r="N1181" s="13">
        <v>125222.63</v>
      </c>
      <c r="O1181" s="13">
        <f>IF(Table2[[#This Row],[Fertilizer(kg)]]="",_xlfn.XLOOKUP(Table2[[#This Row],[crop&amp;state]],'pivot tables'!$O$3:$O$151,'pivot tables'!$P$3:$P$151),Table2[[#This Row],[Fertilizer(kg)]])</f>
        <v>125222.63</v>
      </c>
      <c r="P1181" s="13">
        <v>261.69</v>
      </c>
      <c r="Q1181" s="13">
        <f>IF(Table2[[#This Row],[Pesticide(kg)]]="",_xlfn.XLOOKUP(Table2[[#This Row],[crop&amp;state]],'pivot tables'!$O$3:$O$151,'pivot tables'!$Q$3:$Q$151),Table2[[#This Row],[Pesticide(kg)]])</f>
        <v>261.69</v>
      </c>
      <c r="R1181" s="13">
        <v>51.838999999999999</v>
      </c>
      <c r="S1181" s="13">
        <f>IF(Table2[[#This Row],[Yield]]="",IFERROR(Table2[[#This Row],[Production(Tones)]]/Table2[[#This Row],[Area(hectare)]],""),Table2[[#This Row],[Yield]])</f>
        <v>51.838999999999999</v>
      </c>
      <c r="T1181" s="13">
        <v>24.614000000000001</v>
      </c>
      <c r="U1181" s="13">
        <f>IF(Table2[[#This Row],[Avg_Temperature(°C)]]="",IFERROR((Table2[[#This Row],[Max_Temperature(°C)]]+Table2[[#This Row],[Min_Temperature(°C)]])/2,""),Table2[[#This Row],[Avg_Temperature(°C)]])</f>
        <v>24.614000000000001</v>
      </c>
      <c r="V1181" s="13">
        <v>32.255000000000003</v>
      </c>
      <c r="W1181" s="13">
        <f>IF(Table2[[#This Row],[Max_Temperature(°C)]]="",_xlfn.XLOOKUP(Table2[[#This Row],[State]],'pivot tables'!$T$2:$T$33,'pivot tables'!$V$2:$V$33),Table2[[#This Row],[Max_Temperature(°C)]])</f>
        <v>32.255000000000003</v>
      </c>
      <c r="X1181" s="13">
        <v>17.474</v>
      </c>
      <c r="Y1181" s="31">
        <f>IF(Table2[[#This Row],[Min_Temperature(°C)]]="",_xlfn.XLOOKUP(Table2[[#This Row],[State]],'pivot tables'!$T$2:$T$33,'pivot tables'!$W$2:$W$33),Table2[[#This Row],[Min_Temperature(°C)]])</f>
        <v>17.474</v>
      </c>
    </row>
    <row r="1182" spans="1:25" x14ac:dyDescent="0.3">
      <c r="A1182" s="5" t="s">
        <v>32</v>
      </c>
      <c r="B1182" s="4">
        <v>2015</v>
      </c>
      <c r="C1182" s="5" t="s">
        <v>49</v>
      </c>
      <c r="D1182" s="5" t="str">
        <f>PROPER(TRIM(Table2[[#This Row],[Season]]))</f>
        <v>Kharif</v>
      </c>
      <c r="E1182" s="5" t="str">
        <f>IF(Table2[[#This Row],[Season]]="",_xlfn.XLOOKUP(Table2[[#This Row],[State]],'pivot tables'!$F$3:$F$33,'pivot tables'!$G$3:$G$33),Table2[[#This Row],[Season]])</f>
        <v>Kharif</v>
      </c>
      <c r="F1182" s="5" t="s">
        <v>264</v>
      </c>
      <c r="G1182" s="16">
        <v>2300</v>
      </c>
      <c r="H1182" s="16">
        <f>IF(Table2[[#This Row],[Area(hectare)]]="",IFERROR(Table2[[#This Row],[Production(Tones)]]/Table2[[#This Row],[Yield blanks]],""),Table2[[#This Row],[Area(hectare)]])</f>
        <v>2300</v>
      </c>
      <c r="I1182" s="16">
        <v>1281</v>
      </c>
      <c r="J1182" s="16">
        <f>IF(Table2[[#This Row],[Production(Tones)]]="",Table2[[#This Row],[Area Blanks]]*Table2[[#This Row],[Yield]],Table2[[#This Row],[Production(Tones)]])</f>
        <v>1281</v>
      </c>
      <c r="K1182" s="13">
        <v>2334.4</v>
      </c>
      <c r="L1182" s="13">
        <f>IF(Table2[[#This Row],[Annual_Rainfall(mm)]]="",_xlfn.XLOOKUP(Table2[[#This Row],[State]],'pivot tables'!$J$3:$J$32,'pivot tables'!$K$3:$K$32),Table2[[#This Row],[Annual_Rainfall(mm)]])</f>
        <v>2334.4</v>
      </c>
      <c r="M1182" s="13" t="str">
        <f>Table2[[#This Row],[Crop]]&amp;Table2[[#This Row],[State]]</f>
        <v>UradTripura</v>
      </c>
      <c r="N1182" s="13">
        <v>363193</v>
      </c>
      <c r="O1182" s="13">
        <f>IF(Table2[[#This Row],[Fertilizer(kg)]]="",_xlfn.XLOOKUP(Table2[[#This Row],[crop&amp;state]],'pivot tables'!$O$3:$O$151,'pivot tables'!$P$3:$P$151),Table2[[#This Row],[Fertilizer(kg)]])</f>
        <v>363193</v>
      </c>
      <c r="P1182" s="13"/>
      <c r="Q1182" s="13">
        <f>IF(Table2[[#This Row],[Pesticide(kg)]]="",_xlfn.XLOOKUP(Table2[[#This Row],[crop&amp;state]],'pivot tables'!$O$3:$O$151,'pivot tables'!$Q$3:$Q$151),Table2[[#This Row],[Pesticide(kg)]])</f>
        <v>516.04111111111115</v>
      </c>
      <c r="R1182" s="13">
        <v>0.57099999999999995</v>
      </c>
      <c r="S1182" s="13">
        <f>IF(Table2[[#This Row],[Yield]]="",IFERROR(Table2[[#This Row],[Production(Tones)]]/Table2[[#This Row],[Area(hectare)]],""),Table2[[#This Row],[Yield]])</f>
        <v>0.57099999999999995</v>
      </c>
      <c r="T1182" s="13">
        <v>24.614000000000001</v>
      </c>
      <c r="U1182" s="13">
        <f>IF(Table2[[#This Row],[Avg_Temperature(°C)]]="",IFERROR((Table2[[#This Row],[Max_Temperature(°C)]]+Table2[[#This Row],[Min_Temperature(°C)]])/2,""),Table2[[#This Row],[Avg_Temperature(°C)]])</f>
        <v>24.614000000000001</v>
      </c>
      <c r="V1182" s="13">
        <v>32.255000000000003</v>
      </c>
      <c r="W1182" s="13">
        <f>IF(Table2[[#This Row],[Max_Temperature(°C)]]="",_xlfn.XLOOKUP(Table2[[#This Row],[State]],'pivot tables'!$T$2:$T$33,'pivot tables'!$V$2:$V$33),Table2[[#This Row],[Max_Temperature(°C)]])</f>
        <v>32.255000000000003</v>
      </c>
      <c r="X1182" s="13">
        <v>17.474</v>
      </c>
      <c r="Y1182" s="31">
        <f>IF(Table2[[#This Row],[Min_Temperature(°C)]]="",_xlfn.XLOOKUP(Table2[[#This Row],[State]],'pivot tables'!$T$2:$T$33,'pivot tables'!$W$2:$W$33),Table2[[#This Row],[Min_Temperature(°C)]])</f>
        <v>17.474</v>
      </c>
    </row>
    <row r="1183" spans="1:25" x14ac:dyDescent="0.3">
      <c r="A1183" s="5" t="s">
        <v>32</v>
      </c>
      <c r="B1183" s="4">
        <v>2015</v>
      </c>
      <c r="C1183" s="5" t="s">
        <v>27</v>
      </c>
      <c r="D1183" s="5" t="str">
        <f>PROPER(TRIM(Table2[[#This Row],[Season]]))</f>
        <v>Rabi</v>
      </c>
      <c r="E1183" s="5" t="str">
        <f>IF(Table2[[#This Row],[Season]]="",_xlfn.XLOOKUP(Table2[[#This Row],[State]],'pivot tables'!$F$3:$F$33,'pivot tables'!$G$3:$G$33),Table2[[#This Row],[Season]])</f>
        <v>Rabi</v>
      </c>
      <c r="F1183" s="5" t="s">
        <v>264</v>
      </c>
      <c r="G1183" s="16">
        <v>1289</v>
      </c>
      <c r="H1183" s="16">
        <f>IF(Table2[[#This Row],[Area(hectare)]]="",IFERROR(Table2[[#This Row],[Production(Tones)]]/Table2[[#This Row],[Yield blanks]],""),Table2[[#This Row],[Area(hectare)]])</f>
        <v>1289</v>
      </c>
      <c r="I1183" s="16">
        <v>960</v>
      </c>
      <c r="J1183" s="16">
        <f>IF(Table2[[#This Row],[Production(Tones)]]="",Table2[[#This Row],[Area Blanks]]*Table2[[#This Row],[Yield]],Table2[[#This Row],[Production(Tones)]])</f>
        <v>960</v>
      </c>
      <c r="K1183" s="13">
        <v>2334.4</v>
      </c>
      <c r="L1183" s="13">
        <f>IF(Table2[[#This Row],[Annual_Rainfall(mm)]]="",_xlfn.XLOOKUP(Table2[[#This Row],[State]],'pivot tables'!$J$3:$J$32,'pivot tables'!$K$3:$K$32),Table2[[#This Row],[Annual_Rainfall(mm)]])</f>
        <v>2334.4</v>
      </c>
      <c r="M1183" s="13" t="str">
        <f>Table2[[#This Row],[Crop]]&amp;Table2[[#This Row],[State]]</f>
        <v>UradTripura</v>
      </c>
      <c r="N1183" s="13">
        <v>203545.99</v>
      </c>
      <c r="O1183" s="13">
        <f>IF(Table2[[#This Row],[Fertilizer(kg)]]="",_xlfn.XLOOKUP(Table2[[#This Row],[crop&amp;state]],'pivot tables'!$O$3:$O$151,'pivot tables'!$P$3:$P$151),Table2[[#This Row],[Fertilizer(kg)]])</f>
        <v>203545.99</v>
      </c>
      <c r="P1183" s="13">
        <v>425.37</v>
      </c>
      <c r="Q1183" s="13">
        <f>IF(Table2[[#This Row],[Pesticide(kg)]]="",_xlfn.XLOOKUP(Table2[[#This Row],[crop&amp;state]],'pivot tables'!$O$3:$O$151,'pivot tables'!$Q$3:$Q$151),Table2[[#This Row],[Pesticide(kg)]])</f>
        <v>425.37</v>
      </c>
      <c r="R1183" s="13">
        <v>0.73499999999999999</v>
      </c>
      <c r="S1183" s="13">
        <f>IF(Table2[[#This Row],[Yield]]="",IFERROR(Table2[[#This Row],[Production(Tones)]]/Table2[[#This Row],[Area(hectare)]],""),Table2[[#This Row],[Yield]])</f>
        <v>0.73499999999999999</v>
      </c>
      <c r="T1183" s="13">
        <v>24.614000000000001</v>
      </c>
      <c r="U1183" s="13">
        <f>IF(Table2[[#This Row],[Avg_Temperature(°C)]]="",IFERROR((Table2[[#This Row],[Max_Temperature(°C)]]+Table2[[#This Row],[Min_Temperature(°C)]])/2,""),Table2[[#This Row],[Avg_Temperature(°C)]])</f>
        <v>24.614000000000001</v>
      </c>
      <c r="V1183" s="13">
        <v>32.255000000000003</v>
      </c>
      <c r="W1183" s="13">
        <f>IF(Table2[[#This Row],[Max_Temperature(°C)]]="",_xlfn.XLOOKUP(Table2[[#This Row],[State]],'pivot tables'!$T$2:$T$33,'pivot tables'!$V$2:$V$33),Table2[[#This Row],[Max_Temperature(°C)]])</f>
        <v>32.255000000000003</v>
      </c>
      <c r="X1183" s="13">
        <v>17.474</v>
      </c>
      <c r="Y1183" s="31">
        <f>IF(Table2[[#This Row],[Min_Temperature(°C)]]="",_xlfn.XLOOKUP(Table2[[#This Row],[State]],'pivot tables'!$T$2:$T$33,'pivot tables'!$W$2:$W$33),Table2[[#This Row],[Min_Temperature(°C)]])</f>
        <v>17.474</v>
      </c>
    </row>
    <row r="1184" spans="1:25" x14ac:dyDescent="0.3">
      <c r="A1184" s="5" t="s">
        <v>20</v>
      </c>
      <c r="B1184" s="4">
        <v>2015</v>
      </c>
      <c r="C1184" s="5" t="s">
        <v>706</v>
      </c>
      <c r="D1184" s="5" t="str">
        <f>PROPER(TRIM(Table2[[#This Row],[Season]]))</f>
        <v/>
      </c>
      <c r="E1184" s="5" t="str">
        <f>IF(Table2[[#This Row],[Season]]="",_xlfn.XLOOKUP(Table2[[#This Row],[State]],'pivot tables'!$F$3:$F$33,'pivot tables'!$G$3:$G$33),Table2[[#This Row],[Season]])</f>
        <v>Kharif</v>
      </c>
      <c r="F1184" s="5" t="s">
        <v>264</v>
      </c>
      <c r="G1184" s="16">
        <v>182</v>
      </c>
      <c r="H1184" s="16">
        <f>IF(Table2[[#This Row],[Area(hectare)]]="",IFERROR(Table2[[#This Row],[Production(Tones)]]/Table2[[#This Row],[Yield blanks]],""),Table2[[#This Row],[Area(hectare)]])</f>
        <v>182</v>
      </c>
      <c r="I1184" s="16">
        <v>407</v>
      </c>
      <c r="J1184" s="16">
        <f>IF(Table2[[#This Row],[Production(Tones)]]="",Table2[[#This Row],[Area Blanks]]*Table2[[#This Row],[Yield]],Table2[[#This Row],[Production(Tones)]])</f>
        <v>407</v>
      </c>
      <c r="K1184" s="13" t="s">
        <v>509</v>
      </c>
      <c r="L1184" s="13" t="str">
        <f>IF(Table2[[#This Row],[Annual_Rainfall(mm)]]="",_xlfn.XLOOKUP(Table2[[#This Row],[State]],'pivot tables'!$J$3:$J$32,'pivot tables'!$K$3:$K$32),Table2[[#This Row],[Annual_Rainfall(mm)]])</f>
        <v>2,334.40</v>
      </c>
      <c r="M1184" s="13" t="str">
        <f>Table2[[#This Row],[Crop]]&amp;Table2[[#This Row],[State]]</f>
        <v>WheatTripura</v>
      </c>
      <c r="N1184" s="13">
        <v>28739.62</v>
      </c>
      <c r="O1184" s="13">
        <f>IF(Table2[[#This Row],[Fertilizer(kg)]]="",_xlfn.XLOOKUP(Table2[[#This Row],[crop&amp;state]],'pivot tables'!$O$3:$O$151,'pivot tables'!$P$3:$P$151),Table2[[#This Row],[Fertilizer(kg)]])</f>
        <v>28739.62</v>
      </c>
      <c r="P1184" s="13">
        <v>60.06</v>
      </c>
      <c r="Q1184" s="13">
        <f>IF(Table2[[#This Row],[Pesticide(kg)]]="",_xlfn.XLOOKUP(Table2[[#This Row],[crop&amp;state]],'pivot tables'!$O$3:$O$151,'pivot tables'!$Q$3:$Q$151),Table2[[#This Row],[Pesticide(kg)]])</f>
        <v>60.06</v>
      </c>
      <c r="R1184" s="13">
        <v>2.2210000000000001</v>
      </c>
      <c r="S1184" s="13">
        <f>IF(Table2[[#This Row],[Yield]]="",IFERROR(Table2[[#This Row],[Production(Tones)]]/Table2[[#This Row],[Area(hectare)]],""),Table2[[#This Row],[Yield]])</f>
        <v>2.2210000000000001</v>
      </c>
      <c r="T1184" s="13">
        <v>24.614000000000001</v>
      </c>
      <c r="U1184" s="13">
        <f>IF(Table2[[#This Row],[Avg_Temperature(°C)]]="",IFERROR((Table2[[#This Row],[Max_Temperature(°C)]]+Table2[[#This Row],[Min_Temperature(°C)]])/2,""),Table2[[#This Row],[Avg_Temperature(°C)]])</f>
        <v>24.614000000000001</v>
      </c>
      <c r="V1184" s="13">
        <v>32.255000000000003</v>
      </c>
      <c r="W1184" s="13">
        <f>IF(Table2[[#This Row],[Max_Temperature(°C)]]="",_xlfn.XLOOKUP(Table2[[#This Row],[State]],'pivot tables'!$T$2:$T$33,'pivot tables'!$V$2:$V$33),Table2[[#This Row],[Max_Temperature(°C)]])</f>
        <v>32.255000000000003</v>
      </c>
      <c r="X1184" s="13">
        <v>17.474</v>
      </c>
      <c r="Y1184" s="31">
        <f>IF(Table2[[#This Row],[Min_Temperature(°C)]]="",_xlfn.XLOOKUP(Table2[[#This Row],[State]],'pivot tables'!$T$2:$T$33,'pivot tables'!$W$2:$W$33),Table2[[#This Row],[Min_Temperature(°C)]])</f>
        <v>17.474</v>
      </c>
    </row>
    <row r="1185" spans="1:25" x14ac:dyDescent="0.3">
      <c r="A1185" s="5" t="s">
        <v>13</v>
      </c>
      <c r="B1185" s="4">
        <v>2015</v>
      </c>
      <c r="C1185" s="5" t="s">
        <v>49</v>
      </c>
      <c r="D1185" s="5" t="str">
        <f>PROPER(TRIM(Table2[[#This Row],[Season]]))</f>
        <v>Kharif</v>
      </c>
      <c r="E1185" s="5" t="str">
        <f>IF(Table2[[#This Row],[Season]]="",_xlfn.XLOOKUP(Table2[[#This Row],[State]],'pivot tables'!$F$3:$F$33,'pivot tables'!$G$3:$G$33),Table2[[#This Row],[Season]])</f>
        <v>Kharif</v>
      </c>
      <c r="F1185" s="5" t="s">
        <v>253</v>
      </c>
      <c r="G1185" s="16">
        <v>5837445</v>
      </c>
      <c r="H1185" s="16">
        <f>IF(Table2[[#This Row],[Area(hectare)]]="",IFERROR(Table2[[#This Row],[Production(Tones)]]/Table2[[#This Row],[Yield blanks]],""),Table2[[#This Row],[Area(hectare)]])</f>
        <v>5837445</v>
      </c>
      <c r="I1185" s="16">
        <v>12434053</v>
      </c>
      <c r="J1185" s="16">
        <f>IF(Table2[[#This Row],[Production(Tones)]]="",Table2[[#This Row],[Area Blanks]]*Table2[[#This Row],[Yield]],Table2[[#This Row],[Production(Tones)]])</f>
        <v>12434053</v>
      </c>
      <c r="K1185" s="13">
        <v>596.70000000000005</v>
      </c>
      <c r="L1185" s="13">
        <f>IF(Table2[[#This Row],[Annual_Rainfall(mm)]]="",_xlfn.XLOOKUP(Table2[[#This Row],[State]],'pivot tables'!$J$3:$J$32,'pivot tables'!$K$3:$K$32),Table2[[#This Row],[Annual_Rainfall(mm)]])</f>
        <v>596.70000000000005</v>
      </c>
      <c r="M1185" s="13" t="str">
        <f>Table2[[#This Row],[Crop]]&amp;Table2[[#This Row],[State]]</f>
        <v>RiceUttar Pradesh</v>
      </c>
      <c r="N1185" s="13">
        <v>921790939.89999998</v>
      </c>
      <c r="O1185" s="13">
        <f>IF(Table2[[#This Row],[Fertilizer(kg)]]="",_xlfn.XLOOKUP(Table2[[#This Row],[crop&amp;state]],'pivot tables'!$O$3:$O$151,'pivot tables'!$P$3:$P$151),Table2[[#This Row],[Fertilizer(kg)]])</f>
        <v>921790939.89999998</v>
      </c>
      <c r="P1185" s="13">
        <v>1926356.85</v>
      </c>
      <c r="Q1185" s="13">
        <f>IF(Table2[[#This Row],[Pesticide(kg)]]="",_xlfn.XLOOKUP(Table2[[#This Row],[crop&amp;state]],'pivot tables'!$O$3:$O$151,'pivot tables'!$Q$3:$Q$151),Table2[[#This Row],[Pesticide(kg)]])</f>
        <v>1926356.85</v>
      </c>
      <c r="R1185" s="13">
        <v>2.0960000000000001</v>
      </c>
      <c r="S1185" s="13">
        <f>IF(Table2[[#This Row],[Yield]]="",IFERROR(Table2[[#This Row],[Production(Tones)]]/Table2[[#This Row],[Area(hectare)]],""),Table2[[#This Row],[Yield]])</f>
        <v>2.0960000000000001</v>
      </c>
      <c r="T1185" s="13">
        <v>26.527999999999999</v>
      </c>
      <c r="U1185" s="13">
        <f>IF(Table2[[#This Row],[Avg_Temperature(°C)]]="",IFERROR((Table2[[#This Row],[Max_Temperature(°C)]]+Table2[[#This Row],[Min_Temperature(°C)]])/2,""),Table2[[#This Row],[Avg_Temperature(°C)]])</f>
        <v>26.527999999999999</v>
      </c>
      <c r="V1185" s="13">
        <v>38.649000000000001</v>
      </c>
      <c r="W1185" s="13">
        <f>IF(Table2[[#This Row],[Max_Temperature(°C)]]="",_xlfn.XLOOKUP(Table2[[#This Row],[State]],'pivot tables'!$T$2:$T$33,'pivot tables'!$V$2:$V$33),Table2[[#This Row],[Max_Temperature(°C)]])</f>
        <v>38.649000000000001</v>
      </c>
      <c r="X1185" s="13">
        <v>15.095000000000001</v>
      </c>
      <c r="Y1185" s="31">
        <f>IF(Table2[[#This Row],[Min_Temperature(°C)]]="",_xlfn.XLOOKUP(Table2[[#This Row],[State]],'pivot tables'!$T$2:$T$33,'pivot tables'!$W$2:$W$33),Table2[[#This Row],[Min_Temperature(°C)]])</f>
        <v>15.095000000000001</v>
      </c>
    </row>
    <row r="1186" spans="1:25" x14ac:dyDescent="0.3">
      <c r="A1186" s="5" t="s">
        <v>13</v>
      </c>
      <c r="B1186" s="4">
        <v>2015</v>
      </c>
      <c r="C1186" s="5" t="s">
        <v>120</v>
      </c>
      <c r="D1186" s="5" t="str">
        <f>PROPER(TRIM(Table2[[#This Row],[Season]]))</f>
        <v>Summer</v>
      </c>
      <c r="E1186" s="5" t="str">
        <f>IF(Table2[[#This Row],[Season]]="",_xlfn.XLOOKUP(Table2[[#This Row],[State]],'pivot tables'!$F$3:$F$33,'pivot tables'!$G$3:$G$33),Table2[[#This Row],[Season]])</f>
        <v>Summer</v>
      </c>
      <c r="F1186" s="5" t="s">
        <v>253</v>
      </c>
      <c r="G1186" s="16">
        <v>24595</v>
      </c>
      <c r="H1186" s="16">
        <f>IF(Table2[[#This Row],[Area(hectare)]]="",IFERROR(Table2[[#This Row],[Production(Tones)]]/Table2[[#This Row],[Yield blanks]],""),Table2[[#This Row],[Area(hectare)]])</f>
        <v>24595</v>
      </c>
      <c r="I1186" s="16">
        <v>67107</v>
      </c>
      <c r="J1186" s="16">
        <f>IF(Table2[[#This Row],[Production(Tones)]]="",Table2[[#This Row],[Area Blanks]]*Table2[[#This Row],[Yield]],Table2[[#This Row],[Production(Tones)]])</f>
        <v>67107</v>
      </c>
      <c r="K1186" s="13">
        <v>596.70000000000005</v>
      </c>
      <c r="L1186" s="13">
        <f>IF(Table2[[#This Row],[Annual_Rainfall(mm)]]="",_xlfn.XLOOKUP(Table2[[#This Row],[State]],'pivot tables'!$J$3:$J$32,'pivot tables'!$K$3:$K$32),Table2[[#This Row],[Annual_Rainfall(mm)]])</f>
        <v>596.70000000000005</v>
      </c>
      <c r="M1186" s="13" t="str">
        <f>Table2[[#This Row],[Crop]]&amp;Table2[[#This Row],[State]]</f>
        <v>RiceUttar Pradesh</v>
      </c>
      <c r="N1186" s="13">
        <v>3883796.45</v>
      </c>
      <c r="O1186" s="13">
        <f>IF(Table2[[#This Row],[Fertilizer(kg)]]="",_xlfn.XLOOKUP(Table2[[#This Row],[crop&amp;state]],'pivot tables'!$O$3:$O$151,'pivot tables'!$P$3:$P$151),Table2[[#This Row],[Fertilizer(kg)]])</f>
        <v>3883796.45</v>
      </c>
      <c r="P1186" s="13">
        <v>8116.35</v>
      </c>
      <c r="Q1186" s="13">
        <f>IF(Table2[[#This Row],[Pesticide(kg)]]="",_xlfn.XLOOKUP(Table2[[#This Row],[crop&amp;state]],'pivot tables'!$O$3:$O$151,'pivot tables'!$Q$3:$Q$151),Table2[[#This Row],[Pesticide(kg)]])</f>
        <v>8116.35</v>
      </c>
      <c r="R1186" s="13">
        <v>2.2949999999999999</v>
      </c>
      <c r="S1186" s="13">
        <f>IF(Table2[[#This Row],[Yield]]="",IFERROR(Table2[[#This Row],[Production(Tones)]]/Table2[[#This Row],[Area(hectare)]],""),Table2[[#This Row],[Yield]])</f>
        <v>2.2949999999999999</v>
      </c>
      <c r="T1186" s="13">
        <v>26.527999999999999</v>
      </c>
      <c r="U1186" s="13">
        <f>IF(Table2[[#This Row],[Avg_Temperature(°C)]]="",IFERROR((Table2[[#This Row],[Max_Temperature(°C)]]+Table2[[#This Row],[Min_Temperature(°C)]])/2,""),Table2[[#This Row],[Avg_Temperature(°C)]])</f>
        <v>26.527999999999999</v>
      </c>
      <c r="V1186" s="13">
        <v>38.649000000000001</v>
      </c>
      <c r="W1186" s="13">
        <f>IF(Table2[[#This Row],[Max_Temperature(°C)]]="",_xlfn.XLOOKUP(Table2[[#This Row],[State]],'pivot tables'!$T$2:$T$33,'pivot tables'!$V$2:$V$33),Table2[[#This Row],[Max_Temperature(°C)]])</f>
        <v>38.649000000000001</v>
      </c>
      <c r="X1186" s="13"/>
      <c r="Y1186" s="31">
        <f>IF(Table2[[#This Row],[Min_Temperature(°C)]]="",_xlfn.XLOOKUP(Table2[[#This Row],[State]],'pivot tables'!$T$2:$T$33,'pivot tables'!$W$2:$W$33),Table2[[#This Row],[Min_Temperature(°C)]])</f>
        <v>14.985106060606071</v>
      </c>
    </row>
    <row r="1187" spans="1:25" x14ac:dyDescent="0.3">
      <c r="A1187" s="5" t="s">
        <v>18</v>
      </c>
      <c r="B1187" s="4">
        <v>2015</v>
      </c>
      <c r="C1187" s="5" t="s">
        <v>49</v>
      </c>
      <c r="D1187" s="5" t="str">
        <f>PROPER(TRIM(Table2[[#This Row],[Season]]))</f>
        <v>Kharif</v>
      </c>
      <c r="E1187" s="5" t="str">
        <f>IF(Table2[[#This Row],[Season]]="",_xlfn.XLOOKUP(Table2[[#This Row],[State]],'pivot tables'!$F$3:$F$33,'pivot tables'!$G$3:$G$33),Table2[[#This Row],[Season]])</f>
        <v>Kharif</v>
      </c>
      <c r="F1187" s="5" t="s">
        <v>253</v>
      </c>
      <c r="G1187" s="16">
        <v>2168888</v>
      </c>
      <c r="H1187" s="16">
        <f>IF(Table2[[#This Row],[Area(hectare)]]="",IFERROR(Table2[[#This Row],[Production(Tones)]]/Table2[[#This Row],[Yield blanks]],""),Table2[[#This Row],[Area(hectare)]])</f>
        <v>2168888</v>
      </c>
      <c r="I1187" s="16">
        <v>145384798</v>
      </c>
      <c r="J1187" s="16">
        <f>IF(Table2[[#This Row],[Production(Tones)]]="",Table2[[#This Row],[Area Blanks]]*Table2[[#This Row],[Yield]],Table2[[#This Row],[Production(Tones)]])</f>
        <v>145384798</v>
      </c>
      <c r="K1187" s="13">
        <v>596.70000000000005</v>
      </c>
      <c r="L1187" s="13">
        <f>IF(Table2[[#This Row],[Annual_Rainfall(mm)]]="",_xlfn.XLOOKUP(Table2[[#This Row],[State]],'pivot tables'!$J$3:$J$32,'pivot tables'!$K$3:$K$32),Table2[[#This Row],[Annual_Rainfall(mm)]])</f>
        <v>596.70000000000005</v>
      </c>
      <c r="M1187" s="13" t="str">
        <f>Table2[[#This Row],[Crop]]&amp;Table2[[#This Row],[State]]</f>
        <v>SugarcaneUttar Pradesh</v>
      </c>
      <c r="N1187" s="13">
        <v>342489104.10000002</v>
      </c>
      <c r="O1187" s="13">
        <f>IF(Table2[[#This Row],[Fertilizer(kg)]]="",_xlfn.XLOOKUP(Table2[[#This Row],[crop&amp;state]],'pivot tables'!$O$3:$O$151,'pivot tables'!$P$3:$P$151),Table2[[#This Row],[Fertilizer(kg)]])</f>
        <v>342489104.10000002</v>
      </c>
      <c r="P1187" s="13">
        <v>715733.04</v>
      </c>
      <c r="Q1187" s="13">
        <f>IF(Table2[[#This Row],[Pesticide(kg)]]="",_xlfn.XLOOKUP(Table2[[#This Row],[crop&amp;state]],'pivot tables'!$O$3:$O$151,'pivot tables'!$Q$3:$Q$151),Table2[[#This Row],[Pesticide(kg)]])</f>
        <v>715733.04</v>
      </c>
      <c r="R1187" s="13">
        <v>59.796999999999997</v>
      </c>
      <c r="S1187" s="13">
        <f>IF(Table2[[#This Row],[Yield]]="",IFERROR(Table2[[#This Row],[Production(Tones)]]/Table2[[#This Row],[Area(hectare)]],""),Table2[[#This Row],[Yield]])</f>
        <v>59.796999999999997</v>
      </c>
      <c r="T1187" s="13">
        <v>26.527999999999999</v>
      </c>
      <c r="U1187" s="13">
        <f>IF(Table2[[#This Row],[Avg_Temperature(°C)]]="",IFERROR((Table2[[#This Row],[Max_Temperature(°C)]]+Table2[[#This Row],[Min_Temperature(°C)]])/2,""),Table2[[#This Row],[Avg_Temperature(°C)]])</f>
        <v>26.527999999999999</v>
      </c>
      <c r="V1187" s="13">
        <v>38.649000000000001</v>
      </c>
      <c r="W1187" s="13">
        <f>IF(Table2[[#This Row],[Max_Temperature(°C)]]="",_xlfn.XLOOKUP(Table2[[#This Row],[State]],'pivot tables'!$T$2:$T$33,'pivot tables'!$V$2:$V$33),Table2[[#This Row],[Max_Temperature(°C)]])</f>
        <v>38.649000000000001</v>
      </c>
      <c r="X1187" s="13">
        <v>15.095000000000001</v>
      </c>
      <c r="Y1187" s="31">
        <f>IF(Table2[[#This Row],[Min_Temperature(°C)]]="",_xlfn.XLOOKUP(Table2[[#This Row],[State]],'pivot tables'!$T$2:$T$33,'pivot tables'!$W$2:$W$33),Table2[[#This Row],[Min_Temperature(°C)]])</f>
        <v>15.095000000000001</v>
      </c>
    </row>
    <row r="1188" spans="1:25" x14ac:dyDescent="0.3">
      <c r="A1188" s="5" t="s">
        <v>31</v>
      </c>
      <c r="B1188" s="4">
        <v>2015</v>
      </c>
      <c r="C1188" s="5" t="s">
        <v>120</v>
      </c>
      <c r="D1188" s="5" t="str">
        <f>PROPER(TRIM(Table2[[#This Row],[Season]]))</f>
        <v>Summer</v>
      </c>
      <c r="E1188" s="5" t="str">
        <f>IF(Table2[[#This Row],[Season]]="",_xlfn.XLOOKUP(Table2[[#This Row],[State]],'pivot tables'!$F$3:$F$33,'pivot tables'!$G$3:$G$33),Table2[[#This Row],[Season]])</f>
        <v>Summer</v>
      </c>
      <c r="F1188" s="5" t="s">
        <v>253</v>
      </c>
      <c r="G1188" s="16">
        <v>2198</v>
      </c>
      <c r="H1188" s="16">
        <f>IF(Table2[[#This Row],[Area(hectare)]]="",IFERROR(Table2[[#This Row],[Production(Tones)]]/Table2[[#This Row],[Yield blanks]],""),Table2[[#This Row],[Area(hectare)]])</f>
        <v>2198</v>
      </c>
      <c r="I1188" s="16">
        <v>3534</v>
      </c>
      <c r="J1188" s="16">
        <f>IF(Table2[[#This Row],[Production(Tones)]]="",Table2[[#This Row],[Area Blanks]]*Table2[[#This Row],[Yield]],Table2[[#This Row],[Production(Tones)]])</f>
        <v>3534</v>
      </c>
      <c r="K1188" s="13">
        <v>596.70000000000005</v>
      </c>
      <c r="L1188" s="13">
        <f>IF(Table2[[#This Row],[Annual_Rainfall(mm)]]="",_xlfn.XLOOKUP(Table2[[#This Row],[State]],'pivot tables'!$J$3:$J$32,'pivot tables'!$K$3:$K$32),Table2[[#This Row],[Annual_Rainfall(mm)]])</f>
        <v>596.70000000000005</v>
      </c>
      <c r="M1188" s="13" t="str">
        <f>Table2[[#This Row],[Crop]]&amp;Table2[[#This Row],[State]]</f>
        <v>SunflowerUttar Pradesh</v>
      </c>
      <c r="N1188" s="13">
        <v>347086.18</v>
      </c>
      <c r="O1188" s="13">
        <f>IF(Table2[[#This Row],[Fertilizer(kg)]]="",_xlfn.XLOOKUP(Table2[[#This Row],[crop&amp;state]],'pivot tables'!$O$3:$O$151,'pivot tables'!$P$3:$P$151),Table2[[#This Row],[Fertilizer(kg)]])</f>
        <v>347086.18</v>
      </c>
      <c r="P1188" s="13">
        <v>725.34</v>
      </c>
      <c r="Q1188" s="13">
        <f>IF(Table2[[#This Row],[Pesticide(kg)]]="",_xlfn.XLOOKUP(Table2[[#This Row],[crop&amp;state]],'pivot tables'!$O$3:$O$151,'pivot tables'!$Q$3:$Q$151),Table2[[#This Row],[Pesticide(kg)]])</f>
        <v>725.34</v>
      </c>
      <c r="R1188" s="13">
        <v>1.6240000000000001</v>
      </c>
      <c r="S1188" s="13">
        <f>IF(Table2[[#This Row],[Yield]]="",IFERROR(Table2[[#This Row],[Production(Tones)]]/Table2[[#This Row],[Area(hectare)]],""),Table2[[#This Row],[Yield]])</f>
        <v>1.6240000000000001</v>
      </c>
      <c r="T1188" s="13">
        <v>26.527999999999999</v>
      </c>
      <c r="U1188" s="13">
        <f>IF(Table2[[#This Row],[Avg_Temperature(°C)]]="",IFERROR((Table2[[#This Row],[Max_Temperature(°C)]]+Table2[[#This Row],[Min_Temperature(°C)]])/2,""),Table2[[#This Row],[Avg_Temperature(°C)]])</f>
        <v>26.527999999999999</v>
      </c>
      <c r="V1188" s="13">
        <v>38.649000000000001</v>
      </c>
      <c r="W1188" s="13">
        <f>IF(Table2[[#This Row],[Max_Temperature(°C)]]="",_xlfn.XLOOKUP(Table2[[#This Row],[State]],'pivot tables'!$T$2:$T$33,'pivot tables'!$V$2:$V$33),Table2[[#This Row],[Max_Temperature(°C)]])</f>
        <v>38.649000000000001</v>
      </c>
      <c r="X1188" s="13">
        <v>15.095000000000001</v>
      </c>
      <c r="Y1188" s="31">
        <f>IF(Table2[[#This Row],[Min_Temperature(°C)]]="",_xlfn.XLOOKUP(Table2[[#This Row],[State]],'pivot tables'!$T$2:$T$33,'pivot tables'!$W$2:$W$33),Table2[[#This Row],[Min_Temperature(°C)]])</f>
        <v>15.095000000000001</v>
      </c>
    </row>
    <row r="1189" spans="1:25" x14ac:dyDescent="0.3">
      <c r="A1189" s="5" t="s">
        <v>32</v>
      </c>
      <c r="B1189" s="4">
        <v>2015</v>
      </c>
      <c r="C1189" s="5" t="s">
        <v>49</v>
      </c>
      <c r="D1189" s="5" t="str">
        <f>PROPER(TRIM(Table2[[#This Row],[Season]]))</f>
        <v>Kharif</v>
      </c>
      <c r="E1189" s="5" t="str">
        <f>IF(Table2[[#This Row],[Season]]="",_xlfn.XLOOKUP(Table2[[#This Row],[State]],'pivot tables'!$F$3:$F$33,'pivot tables'!$G$3:$G$33),Table2[[#This Row],[Season]])</f>
        <v>Kharif</v>
      </c>
      <c r="F1189" s="5" t="s">
        <v>253</v>
      </c>
      <c r="G1189" s="16">
        <v>570013</v>
      </c>
      <c r="H1189" s="16">
        <f>IF(Table2[[#This Row],[Area(hectare)]]="",IFERROR(Table2[[#This Row],[Production(Tones)]]/Table2[[#This Row],[Yield blanks]],""),Table2[[#This Row],[Area(hectare)]])</f>
        <v>570013</v>
      </c>
      <c r="I1189" s="16">
        <v>165862</v>
      </c>
      <c r="J1189" s="16">
        <f>IF(Table2[[#This Row],[Production(Tones)]]="",Table2[[#This Row],[Area Blanks]]*Table2[[#This Row],[Yield]],Table2[[#This Row],[Production(Tones)]])</f>
        <v>165862</v>
      </c>
      <c r="K1189" s="13">
        <v>596.70000000000005</v>
      </c>
      <c r="L1189" s="13">
        <f>IF(Table2[[#This Row],[Annual_Rainfall(mm)]]="",_xlfn.XLOOKUP(Table2[[#This Row],[State]],'pivot tables'!$J$3:$J$32,'pivot tables'!$K$3:$K$32),Table2[[#This Row],[Annual_Rainfall(mm)]])</f>
        <v>596.70000000000005</v>
      </c>
      <c r="M1189" s="13" t="str">
        <f>Table2[[#This Row],[Crop]]&amp;Table2[[#This Row],[State]]</f>
        <v>UradUttar Pradesh</v>
      </c>
      <c r="N1189" s="13">
        <v>90010752.829999998</v>
      </c>
      <c r="O1189" s="13">
        <f>IF(Table2[[#This Row],[Fertilizer(kg)]]="",_xlfn.XLOOKUP(Table2[[#This Row],[crop&amp;state]],'pivot tables'!$O$3:$O$151,'pivot tables'!$P$3:$P$151),Table2[[#This Row],[Fertilizer(kg)]])</f>
        <v>90010752.829999998</v>
      </c>
      <c r="P1189" s="13">
        <v>188104.29</v>
      </c>
      <c r="Q1189" s="13">
        <f>IF(Table2[[#This Row],[Pesticide(kg)]]="",_xlfn.XLOOKUP(Table2[[#This Row],[crop&amp;state]],'pivot tables'!$O$3:$O$151,'pivot tables'!$Q$3:$Q$151),Table2[[#This Row],[Pesticide(kg)]])</f>
        <v>188104.29</v>
      </c>
      <c r="R1189" s="13">
        <v>0.376</v>
      </c>
      <c r="S1189" s="13">
        <f>IF(Table2[[#This Row],[Yield]]="",IFERROR(Table2[[#This Row],[Production(Tones)]]/Table2[[#This Row],[Area(hectare)]],""),Table2[[#This Row],[Yield]])</f>
        <v>0.376</v>
      </c>
      <c r="T1189" s="13"/>
      <c r="U1189" s="13">
        <f>IF(Table2[[#This Row],[Avg_Temperature(°C)]]="",IFERROR((Table2[[#This Row],[Max_Temperature(°C)]]+Table2[[#This Row],[Min_Temperature(°C)]])/2,""),Table2[[#This Row],[Avg_Temperature(°C)]])</f>
        <v>26.872</v>
      </c>
      <c r="V1189" s="13">
        <v>38.649000000000001</v>
      </c>
      <c r="W1189" s="13">
        <f>IF(Table2[[#This Row],[Max_Temperature(°C)]]="",_xlfn.XLOOKUP(Table2[[#This Row],[State]],'pivot tables'!$T$2:$T$33,'pivot tables'!$V$2:$V$33),Table2[[#This Row],[Max_Temperature(°C)]])</f>
        <v>38.649000000000001</v>
      </c>
      <c r="X1189" s="13">
        <v>15.095000000000001</v>
      </c>
      <c r="Y1189" s="31">
        <f>IF(Table2[[#This Row],[Min_Temperature(°C)]]="",_xlfn.XLOOKUP(Table2[[#This Row],[State]],'pivot tables'!$T$2:$T$33,'pivot tables'!$W$2:$W$33),Table2[[#This Row],[Min_Temperature(°C)]])</f>
        <v>15.095000000000001</v>
      </c>
    </row>
    <row r="1190" spans="1:25" x14ac:dyDescent="0.3">
      <c r="A1190" s="5" t="s">
        <v>32</v>
      </c>
      <c r="B1190" s="4">
        <v>2015</v>
      </c>
      <c r="C1190" s="5" t="s">
        <v>120</v>
      </c>
      <c r="D1190" s="5" t="str">
        <f>PROPER(TRIM(Table2[[#This Row],[Season]]))</f>
        <v>Summer</v>
      </c>
      <c r="E1190" s="5" t="str">
        <f>IF(Table2[[#This Row],[Season]]="",_xlfn.XLOOKUP(Table2[[#This Row],[State]],'pivot tables'!$F$3:$F$33,'pivot tables'!$G$3:$G$33),Table2[[#This Row],[Season]])</f>
        <v>Summer</v>
      </c>
      <c r="F1190" s="5" t="s">
        <v>253</v>
      </c>
      <c r="G1190" s="16">
        <v>47215</v>
      </c>
      <c r="H1190" s="16">
        <f>IF(Table2[[#This Row],[Area(hectare)]]="",IFERROR(Table2[[#This Row],[Production(Tones)]]/Table2[[#This Row],[Yield blanks]],""),Table2[[#This Row],[Area(hectare)]])</f>
        <v>47215</v>
      </c>
      <c r="I1190" s="16">
        <v>27233</v>
      </c>
      <c r="J1190" s="16">
        <f>IF(Table2[[#This Row],[Production(Tones)]]="",Table2[[#This Row],[Area Blanks]]*Table2[[#This Row],[Yield]],Table2[[#This Row],[Production(Tones)]])</f>
        <v>27233</v>
      </c>
      <c r="K1190" s="13">
        <v>596.70000000000005</v>
      </c>
      <c r="L1190" s="13">
        <f>IF(Table2[[#This Row],[Annual_Rainfall(mm)]]="",_xlfn.XLOOKUP(Table2[[#This Row],[State]],'pivot tables'!$J$3:$J$32,'pivot tables'!$K$3:$K$32),Table2[[#This Row],[Annual_Rainfall(mm)]])</f>
        <v>596.70000000000005</v>
      </c>
      <c r="M1190" s="13" t="str">
        <f>Table2[[#This Row],[Crop]]&amp;Table2[[#This Row],[State]]</f>
        <v>UradUttar Pradesh</v>
      </c>
      <c r="N1190" s="13">
        <v>7455720.6500000004</v>
      </c>
      <c r="O1190" s="13">
        <f>IF(Table2[[#This Row],[Fertilizer(kg)]]="",_xlfn.XLOOKUP(Table2[[#This Row],[crop&amp;state]],'pivot tables'!$O$3:$O$151,'pivot tables'!$P$3:$P$151),Table2[[#This Row],[Fertilizer(kg)]])</f>
        <v>7455720.6500000004</v>
      </c>
      <c r="P1190" s="13">
        <v>15580.95</v>
      </c>
      <c r="Q1190" s="13">
        <f>IF(Table2[[#This Row],[Pesticide(kg)]]="",_xlfn.XLOOKUP(Table2[[#This Row],[crop&amp;state]],'pivot tables'!$O$3:$O$151,'pivot tables'!$Q$3:$Q$151),Table2[[#This Row],[Pesticide(kg)]])</f>
        <v>15580.95</v>
      </c>
      <c r="R1190" s="13">
        <v>0.6</v>
      </c>
      <c r="S1190" s="13">
        <f>IF(Table2[[#This Row],[Yield]]="",IFERROR(Table2[[#This Row],[Production(Tones)]]/Table2[[#This Row],[Area(hectare)]],""),Table2[[#This Row],[Yield]])</f>
        <v>0.6</v>
      </c>
      <c r="T1190" s="13">
        <v>26.527999999999999</v>
      </c>
      <c r="U1190" s="13">
        <f>IF(Table2[[#This Row],[Avg_Temperature(°C)]]="",IFERROR((Table2[[#This Row],[Max_Temperature(°C)]]+Table2[[#This Row],[Min_Temperature(°C)]])/2,""),Table2[[#This Row],[Avg_Temperature(°C)]])</f>
        <v>26.527999999999999</v>
      </c>
      <c r="V1190" s="13">
        <v>38.649000000000001</v>
      </c>
      <c r="W1190" s="13">
        <f>IF(Table2[[#This Row],[Max_Temperature(°C)]]="",_xlfn.XLOOKUP(Table2[[#This Row],[State]],'pivot tables'!$T$2:$T$33,'pivot tables'!$V$2:$V$33),Table2[[#This Row],[Max_Temperature(°C)]])</f>
        <v>38.649000000000001</v>
      </c>
      <c r="X1190" s="13" t="s">
        <v>510</v>
      </c>
      <c r="Y1190" s="31" t="str">
        <f>IF(Table2[[#This Row],[Min_Temperature(°C)]]="",_xlfn.XLOOKUP(Table2[[#This Row],[State]],'pivot tables'!$T$2:$T$33,'pivot tables'!$W$2:$W$33),Table2[[#This Row],[Min_Temperature(°C)]])</f>
        <v>15.10</v>
      </c>
    </row>
    <row r="1191" spans="1:25" x14ac:dyDescent="0.3">
      <c r="A1191" s="5" t="s">
        <v>20</v>
      </c>
      <c r="B1191" s="4">
        <v>2015</v>
      </c>
      <c r="C1191" s="5" t="s">
        <v>27</v>
      </c>
      <c r="D1191" s="5" t="str">
        <f>PROPER(TRIM(Table2[[#This Row],[Season]]))</f>
        <v>Rabi</v>
      </c>
      <c r="E1191" s="5" t="str">
        <f>IF(Table2[[#This Row],[Season]]="",_xlfn.XLOOKUP(Table2[[#This Row],[State]],'pivot tables'!$F$3:$F$33,'pivot tables'!$G$3:$G$33),Table2[[#This Row],[Season]])</f>
        <v>Rabi</v>
      </c>
      <c r="F1191" s="5" t="s">
        <v>253</v>
      </c>
      <c r="G1191" s="16">
        <v>9644838</v>
      </c>
      <c r="H1191" s="16">
        <f>IF(Table2[[#This Row],[Area(hectare)]]="",IFERROR(Table2[[#This Row],[Production(Tones)]]/Table2[[#This Row],[Yield blanks]],""),Table2[[#This Row],[Area(hectare)]])</f>
        <v>9644838</v>
      </c>
      <c r="I1191" s="16">
        <v>26874361</v>
      </c>
      <c r="J1191" s="16">
        <f>IF(Table2[[#This Row],[Production(Tones)]]="",Table2[[#This Row],[Area Blanks]]*Table2[[#This Row],[Yield]],Table2[[#This Row],[Production(Tones)]])</f>
        <v>26874361</v>
      </c>
      <c r="K1191" s="13">
        <v>596.70000000000005</v>
      </c>
      <c r="L1191" s="13">
        <f>IF(Table2[[#This Row],[Annual_Rainfall(mm)]]="",_xlfn.XLOOKUP(Table2[[#This Row],[State]],'pivot tables'!$J$3:$J$32,'pivot tables'!$K$3:$K$32),Table2[[#This Row],[Annual_Rainfall(mm)]])</f>
        <v>596.70000000000005</v>
      </c>
      <c r="M1191" s="13" t="str">
        <f>Table2[[#This Row],[Crop]]&amp;Table2[[#This Row],[State]]</f>
        <v>WheatUttar Pradesh</v>
      </c>
      <c r="N1191" s="13">
        <v>1523016369</v>
      </c>
      <c r="O1191" s="13">
        <f>IF(Table2[[#This Row],[Fertilizer(kg)]]="",_xlfn.XLOOKUP(Table2[[#This Row],[crop&amp;state]],'pivot tables'!$O$3:$O$151,'pivot tables'!$P$3:$P$151),Table2[[#This Row],[Fertilizer(kg)]])</f>
        <v>1523016369</v>
      </c>
      <c r="P1191" s="13">
        <v>3182796.54</v>
      </c>
      <c r="Q1191" s="13">
        <f>IF(Table2[[#This Row],[Pesticide(kg)]]="",_xlfn.XLOOKUP(Table2[[#This Row],[crop&amp;state]],'pivot tables'!$O$3:$O$151,'pivot tables'!$Q$3:$Q$151),Table2[[#This Row],[Pesticide(kg)]])</f>
        <v>3182796.54</v>
      </c>
      <c r="R1191" s="13">
        <v>2.7679999999999998</v>
      </c>
      <c r="S1191" s="13">
        <f>IF(Table2[[#This Row],[Yield]]="",IFERROR(Table2[[#This Row],[Production(Tones)]]/Table2[[#This Row],[Area(hectare)]],""),Table2[[#This Row],[Yield]])</f>
        <v>2.7679999999999998</v>
      </c>
      <c r="T1191" s="13">
        <v>26.527999999999999</v>
      </c>
      <c r="U1191" s="13">
        <f>IF(Table2[[#This Row],[Avg_Temperature(°C)]]="",IFERROR((Table2[[#This Row],[Max_Temperature(°C)]]+Table2[[#This Row],[Min_Temperature(°C)]])/2,""),Table2[[#This Row],[Avg_Temperature(°C)]])</f>
        <v>26.527999999999999</v>
      </c>
      <c r="V1191" s="13">
        <v>38.649000000000001</v>
      </c>
      <c r="W1191" s="13">
        <f>IF(Table2[[#This Row],[Max_Temperature(°C)]]="",_xlfn.XLOOKUP(Table2[[#This Row],[State]],'pivot tables'!$T$2:$T$33,'pivot tables'!$V$2:$V$33),Table2[[#This Row],[Max_Temperature(°C)]])</f>
        <v>38.649000000000001</v>
      </c>
      <c r="X1191" s="13">
        <v>15.095000000000001</v>
      </c>
      <c r="Y1191" s="31">
        <f>IF(Table2[[#This Row],[Min_Temperature(°C)]]="",_xlfn.XLOOKUP(Table2[[#This Row],[State]],'pivot tables'!$T$2:$T$33,'pivot tables'!$W$2:$W$33),Table2[[#This Row],[Min_Temperature(°C)]])</f>
        <v>15.095000000000001</v>
      </c>
    </row>
    <row r="1192" spans="1:25" x14ac:dyDescent="0.3">
      <c r="A1192" s="5" t="s">
        <v>22</v>
      </c>
      <c r="B1192" s="4">
        <v>2015</v>
      </c>
      <c r="C1192" s="5" t="s">
        <v>49</v>
      </c>
      <c r="D1192" s="5" t="str">
        <f>PROPER(TRIM(Table2[[#This Row],[Season]]))</f>
        <v>Kharif</v>
      </c>
      <c r="E1192" s="5" t="str">
        <f>IF(Table2[[#This Row],[Season]]="",_xlfn.XLOOKUP(Table2[[#This Row],[State]],'pivot tables'!$F$3:$F$33,'pivot tables'!$G$3:$G$33),Table2[[#This Row],[Season]])</f>
        <v>Kharif</v>
      </c>
      <c r="F1192" s="5" t="s">
        <v>295</v>
      </c>
      <c r="G1192" s="16">
        <v>105450</v>
      </c>
      <c r="H1192" s="16">
        <f>IF(Table2[[#This Row],[Area(hectare)]]="",IFERROR(Table2[[#This Row],[Production(Tones)]]/Table2[[#This Row],[Yield blanks]],""),Table2[[#This Row],[Area(hectare)]])</f>
        <v>105450</v>
      </c>
      <c r="I1192" s="16">
        <v>148705</v>
      </c>
      <c r="J1192" s="16">
        <f>IF(Table2[[#This Row],[Production(Tones)]]="",Table2[[#This Row],[Area Blanks]]*Table2[[#This Row],[Yield]],Table2[[#This Row],[Production(Tones)]])</f>
        <v>148705</v>
      </c>
      <c r="K1192" s="13">
        <v>1247.5999999999999</v>
      </c>
      <c r="L1192" s="13">
        <f>IF(Table2[[#This Row],[Annual_Rainfall(mm)]]="",_xlfn.XLOOKUP(Table2[[#This Row],[State]],'pivot tables'!$J$3:$J$32,'pivot tables'!$K$3:$K$32),Table2[[#This Row],[Annual_Rainfall(mm)]])</f>
        <v>1247.5999999999999</v>
      </c>
      <c r="M1192" s="13" t="str">
        <f>Table2[[#This Row],[Crop]]&amp;Table2[[#This Row],[State]]</f>
        <v>RagiUttarakhand</v>
      </c>
      <c r="N1192" s="13">
        <v>16651609.5</v>
      </c>
      <c r="O1192" s="13">
        <f>IF(Table2[[#This Row],[Fertilizer(kg)]]="",_xlfn.XLOOKUP(Table2[[#This Row],[crop&amp;state]],'pivot tables'!$O$3:$O$151,'pivot tables'!$P$3:$P$151),Table2[[#This Row],[Fertilizer(kg)]])</f>
        <v>16651609.5</v>
      </c>
      <c r="P1192" s="13">
        <v>34798.5</v>
      </c>
      <c r="Q1192" s="13">
        <f>IF(Table2[[#This Row],[Pesticide(kg)]]="",_xlfn.XLOOKUP(Table2[[#This Row],[crop&amp;state]],'pivot tables'!$O$3:$O$151,'pivot tables'!$Q$3:$Q$151),Table2[[#This Row],[Pesticide(kg)]])</f>
        <v>34798.5</v>
      </c>
      <c r="R1192" s="13">
        <v>1.502</v>
      </c>
      <c r="S1192" s="13">
        <f>IF(Table2[[#This Row],[Yield]]="",IFERROR(Table2[[#This Row],[Production(Tones)]]/Table2[[#This Row],[Area(hectare)]],""),Table2[[#This Row],[Yield]])</f>
        <v>1.502</v>
      </c>
      <c r="T1192" s="13">
        <v>19.035</v>
      </c>
      <c r="U1192" s="13">
        <f>IF(Table2[[#This Row],[Avg_Temperature(°C)]]="",IFERROR((Table2[[#This Row],[Max_Temperature(°C)]]+Table2[[#This Row],[Min_Temperature(°C)]])/2,""),Table2[[#This Row],[Avg_Temperature(°C)]])</f>
        <v>19.035</v>
      </c>
      <c r="V1192" s="13">
        <v>29.125</v>
      </c>
      <c r="W1192" s="13">
        <f>IF(Table2[[#This Row],[Max_Temperature(°C)]]="",_xlfn.XLOOKUP(Table2[[#This Row],[State]],'pivot tables'!$T$2:$T$33,'pivot tables'!$V$2:$V$33),Table2[[#This Row],[Max_Temperature(°C)]])</f>
        <v>29.125</v>
      </c>
      <c r="X1192" s="13">
        <v>10.433</v>
      </c>
      <c r="Y1192" s="31">
        <f>IF(Table2[[#This Row],[Min_Temperature(°C)]]="",_xlfn.XLOOKUP(Table2[[#This Row],[State]],'pivot tables'!$T$2:$T$33,'pivot tables'!$W$2:$W$33),Table2[[#This Row],[Min_Temperature(°C)]])</f>
        <v>10.433</v>
      </c>
    </row>
    <row r="1193" spans="1:25" x14ac:dyDescent="0.3">
      <c r="A1193" s="5" t="s">
        <v>13</v>
      </c>
      <c r="B1193" s="4">
        <v>2015</v>
      </c>
      <c r="C1193" s="5" t="s">
        <v>49</v>
      </c>
      <c r="D1193" s="5" t="str">
        <f>PROPER(TRIM(Table2[[#This Row],[Season]]))</f>
        <v>Kharif</v>
      </c>
      <c r="E1193" s="5" t="str">
        <f>IF(Table2[[#This Row],[Season]]="",_xlfn.XLOOKUP(Table2[[#This Row],[State]],'pivot tables'!$F$3:$F$33,'pivot tables'!$G$3:$G$33),Table2[[#This Row],[Season]])</f>
        <v>Kharif</v>
      </c>
      <c r="F1193" s="5" t="s">
        <v>295</v>
      </c>
      <c r="G1193" s="16">
        <v>252163</v>
      </c>
      <c r="H1193" s="16">
        <f>IF(Table2[[#This Row],[Area(hectare)]]="",IFERROR(Table2[[#This Row],[Production(Tones)]]/Table2[[#This Row],[Yield blanks]],""),Table2[[#This Row],[Area(hectare)]])</f>
        <v>252163</v>
      </c>
      <c r="I1193" s="16">
        <v>591755</v>
      </c>
      <c r="J1193" s="16">
        <f>IF(Table2[[#This Row],[Production(Tones)]]="",Table2[[#This Row],[Area Blanks]]*Table2[[#This Row],[Yield]],Table2[[#This Row],[Production(Tones)]])</f>
        <v>591755</v>
      </c>
      <c r="K1193" s="13">
        <v>1247.5999999999999</v>
      </c>
      <c r="L1193" s="13">
        <f>IF(Table2[[#This Row],[Annual_Rainfall(mm)]]="",_xlfn.XLOOKUP(Table2[[#This Row],[State]],'pivot tables'!$J$3:$J$32,'pivot tables'!$K$3:$K$32),Table2[[#This Row],[Annual_Rainfall(mm)]])</f>
        <v>1247.5999999999999</v>
      </c>
      <c r="M1193" s="13" t="str">
        <f>Table2[[#This Row],[Crop]]&amp;Table2[[#This Row],[State]]</f>
        <v>RiceUttarakhand</v>
      </c>
      <c r="N1193" s="13">
        <v>39819059.329999998</v>
      </c>
      <c r="O1193" s="13">
        <f>IF(Table2[[#This Row],[Fertilizer(kg)]]="",_xlfn.XLOOKUP(Table2[[#This Row],[crop&amp;state]],'pivot tables'!$O$3:$O$151,'pivot tables'!$P$3:$P$151),Table2[[#This Row],[Fertilizer(kg)]])</f>
        <v>39819059.329999998</v>
      </c>
      <c r="P1193" s="13">
        <v>83213.789999999994</v>
      </c>
      <c r="Q1193" s="13">
        <f>IF(Table2[[#This Row],[Pesticide(kg)]]="",_xlfn.XLOOKUP(Table2[[#This Row],[crop&amp;state]],'pivot tables'!$O$3:$O$151,'pivot tables'!$Q$3:$Q$151),Table2[[#This Row],[Pesticide(kg)]])</f>
        <v>83213.789999999994</v>
      </c>
      <c r="R1193" s="13">
        <v>1.7949999999999999</v>
      </c>
      <c r="S1193" s="13">
        <f>IF(Table2[[#This Row],[Yield]]="",IFERROR(Table2[[#This Row],[Production(Tones)]]/Table2[[#This Row],[Area(hectare)]],""),Table2[[#This Row],[Yield]])</f>
        <v>1.7949999999999999</v>
      </c>
      <c r="T1193" s="13">
        <v>19.035</v>
      </c>
      <c r="U1193" s="13">
        <f>IF(Table2[[#This Row],[Avg_Temperature(°C)]]="",IFERROR((Table2[[#This Row],[Max_Temperature(°C)]]+Table2[[#This Row],[Min_Temperature(°C)]])/2,""),Table2[[#This Row],[Avg_Temperature(°C)]])</f>
        <v>19.035</v>
      </c>
      <c r="V1193" s="13">
        <v>29.125</v>
      </c>
      <c r="W1193" s="13">
        <f>IF(Table2[[#This Row],[Max_Temperature(°C)]]="",_xlfn.XLOOKUP(Table2[[#This Row],[State]],'pivot tables'!$T$2:$T$33,'pivot tables'!$V$2:$V$33),Table2[[#This Row],[Max_Temperature(°C)]])</f>
        <v>29.125</v>
      </c>
      <c r="X1193" s="13">
        <v>10.433</v>
      </c>
      <c r="Y1193" s="31">
        <f>IF(Table2[[#This Row],[Min_Temperature(°C)]]="",_xlfn.XLOOKUP(Table2[[#This Row],[State]],'pivot tables'!$T$2:$T$33,'pivot tables'!$W$2:$W$33),Table2[[#This Row],[Min_Temperature(°C)]])</f>
        <v>10.433</v>
      </c>
    </row>
    <row r="1194" spans="1:25" x14ac:dyDescent="0.3">
      <c r="A1194" s="5" t="s">
        <v>13</v>
      </c>
      <c r="B1194" s="4">
        <v>2015</v>
      </c>
      <c r="C1194" s="5" t="s">
        <v>120</v>
      </c>
      <c r="D1194" s="5" t="str">
        <f>PROPER(TRIM(Table2[[#This Row],[Season]]))</f>
        <v>Summer</v>
      </c>
      <c r="E1194" s="5" t="str">
        <f>IF(Table2[[#This Row],[Season]]="",_xlfn.XLOOKUP(Table2[[#This Row],[State]],'pivot tables'!$F$3:$F$33,'pivot tables'!$G$3:$G$33),Table2[[#This Row],[Season]])</f>
        <v>Summer</v>
      </c>
      <c r="F1194" s="5" t="s">
        <v>295</v>
      </c>
      <c r="G1194" s="16">
        <v>13043</v>
      </c>
      <c r="H1194" s="16">
        <f>IF(Table2[[#This Row],[Area(hectare)]]="",IFERROR(Table2[[#This Row],[Production(Tones)]]/Table2[[#This Row],[Yield blanks]],""),Table2[[#This Row],[Area(hectare)]])</f>
        <v>13043</v>
      </c>
      <c r="I1194" s="16">
        <v>50137</v>
      </c>
      <c r="J1194" s="16">
        <f>IF(Table2[[#This Row],[Production(Tones)]]="",Table2[[#This Row],[Area Blanks]]*Table2[[#This Row],[Yield]],Table2[[#This Row],[Production(Tones)]])</f>
        <v>50137</v>
      </c>
      <c r="K1194" s="13">
        <v>1247.5999999999999</v>
      </c>
      <c r="L1194" s="13">
        <f>IF(Table2[[#This Row],[Annual_Rainfall(mm)]]="",_xlfn.XLOOKUP(Table2[[#This Row],[State]],'pivot tables'!$J$3:$J$32,'pivot tables'!$K$3:$K$32),Table2[[#This Row],[Annual_Rainfall(mm)]])</f>
        <v>1247.5999999999999</v>
      </c>
      <c r="M1194" s="13" t="str">
        <f>Table2[[#This Row],[Crop]]&amp;Table2[[#This Row],[State]]</f>
        <v>RiceUttarakhand</v>
      </c>
      <c r="N1194" s="13">
        <v>2059620.13</v>
      </c>
      <c r="O1194" s="13">
        <f>IF(Table2[[#This Row],[Fertilizer(kg)]]="",_xlfn.XLOOKUP(Table2[[#This Row],[crop&amp;state]],'pivot tables'!$O$3:$O$151,'pivot tables'!$P$3:$P$151),Table2[[#This Row],[Fertilizer(kg)]])</f>
        <v>2059620.13</v>
      </c>
      <c r="P1194" s="13">
        <v>4304.1899999999996</v>
      </c>
      <c r="Q1194" s="13">
        <f>IF(Table2[[#This Row],[Pesticide(kg)]]="",_xlfn.XLOOKUP(Table2[[#This Row],[crop&amp;state]],'pivot tables'!$O$3:$O$151,'pivot tables'!$Q$3:$Q$151),Table2[[#This Row],[Pesticide(kg)]])</f>
        <v>4304.1899999999996</v>
      </c>
      <c r="R1194" s="13">
        <v>3.81</v>
      </c>
      <c r="S1194" s="13">
        <f>IF(Table2[[#This Row],[Yield]]="",IFERROR(Table2[[#This Row],[Production(Tones)]]/Table2[[#This Row],[Area(hectare)]],""),Table2[[#This Row],[Yield]])</f>
        <v>3.81</v>
      </c>
      <c r="T1194" s="13"/>
      <c r="U1194" s="13">
        <f>IF(Table2[[#This Row],[Avg_Temperature(°C)]]="",IFERROR((Table2[[#This Row],[Max_Temperature(°C)]]+Table2[[#This Row],[Min_Temperature(°C)]])/2,""),Table2[[#This Row],[Avg_Temperature(°C)]])</f>
        <v>19.779</v>
      </c>
      <c r="V1194" s="13">
        <v>29.125</v>
      </c>
      <c r="W1194" s="13">
        <f>IF(Table2[[#This Row],[Max_Temperature(°C)]]="",_xlfn.XLOOKUP(Table2[[#This Row],[State]],'pivot tables'!$T$2:$T$33,'pivot tables'!$V$2:$V$33),Table2[[#This Row],[Max_Temperature(°C)]])</f>
        <v>29.125</v>
      </c>
      <c r="X1194" s="13">
        <v>10.433</v>
      </c>
      <c r="Y1194" s="31">
        <f>IF(Table2[[#This Row],[Min_Temperature(°C)]]="",_xlfn.XLOOKUP(Table2[[#This Row],[State]],'pivot tables'!$T$2:$T$33,'pivot tables'!$W$2:$W$33),Table2[[#This Row],[Min_Temperature(°C)]])</f>
        <v>10.433</v>
      </c>
    </row>
    <row r="1195" spans="1:25" x14ac:dyDescent="0.3">
      <c r="A1195" s="5" t="s">
        <v>18</v>
      </c>
      <c r="B1195" s="4">
        <v>2015</v>
      </c>
      <c r="C1195" s="5" t="s">
        <v>705</v>
      </c>
      <c r="D1195" s="5" t="str">
        <f>PROPER(TRIM(Table2[[#This Row],[Season]]))</f>
        <v>Whole Year</v>
      </c>
      <c r="E1195" s="5" t="str">
        <f>IF(Table2[[#This Row],[Season]]="",_xlfn.XLOOKUP(Table2[[#This Row],[State]],'pivot tables'!$F$3:$F$33,'pivot tables'!$G$3:$G$33),Table2[[#This Row],[Season]])</f>
        <v>Whole Year</v>
      </c>
      <c r="F1195" s="5" t="s">
        <v>295</v>
      </c>
      <c r="G1195" s="16">
        <v>95538</v>
      </c>
      <c r="H1195" s="16">
        <f>IF(Table2[[#This Row],[Area(hectare)]]="",IFERROR(Table2[[#This Row],[Production(Tones)]]/Table2[[#This Row],[Yield blanks]],""),Table2[[#This Row],[Area(hectare)]])</f>
        <v>95538</v>
      </c>
      <c r="I1195" s="16">
        <v>5656014</v>
      </c>
      <c r="J1195" s="16">
        <f>IF(Table2[[#This Row],[Production(Tones)]]="",Table2[[#This Row],[Area Blanks]]*Table2[[#This Row],[Yield]],Table2[[#This Row],[Production(Tones)]])</f>
        <v>5656014</v>
      </c>
      <c r="K1195" s="13">
        <v>1247.5999999999999</v>
      </c>
      <c r="L1195" s="13">
        <f>IF(Table2[[#This Row],[Annual_Rainfall(mm)]]="",_xlfn.XLOOKUP(Table2[[#This Row],[State]],'pivot tables'!$J$3:$J$32,'pivot tables'!$K$3:$K$32),Table2[[#This Row],[Annual_Rainfall(mm)]])</f>
        <v>1247.5999999999999</v>
      </c>
      <c r="M1195" s="13" t="str">
        <f>Table2[[#This Row],[Crop]]&amp;Table2[[#This Row],[State]]</f>
        <v>SugarcaneUttarakhand</v>
      </c>
      <c r="N1195" s="13">
        <v>15086405.58</v>
      </c>
      <c r="O1195" s="13">
        <f>IF(Table2[[#This Row],[Fertilizer(kg)]]="",_xlfn.XLOOKUP(Table2[[#This Row],[crop&amp;state]],'pivot tables'!$O$3:$O$151,'pivot tables'!$P$3:$P$151),Table2[[#This Row],[Fertilizer(kg)]])</f>
        <v>15086405.58</v>
      </c>
      <c r="P1195" s="13">
        <v>31527.54</v>
      </c>
      <c r="Q1195" s="13">
        <f>IF(Table2[[#This Row],[Pesticide(kg)]]="",_xlfn.XLOOKUP(Table2[[#This Row],[crop&amp;state]],'pivot tables'!$O$3:$O$151,'pivot tables'!$Q$3:$Q$151),Table2[[#This Row],[Pesticide(kg)]])</f>
        <v>31527.54</v>
      </c>
      <c r="R1195" s="13">
        <v>63.5</v>
      </c>
      <c r="S1195" s="13">
        <f>IF(Table2[[#This Row],[Yield]]="",IFERROR(Table2[[#This Row],[Production(Tones)]]/Table2[[#This Row],[Area(hectare)]],""),Table2[[#This Row],[Yield]])</f>
        <v>63.5</v>
      </c>
      <c r="T1195" s="13">
        <v>19.035</v>
      </c>
      <c r="U1195" s="13">
        <f>IF(Table2[[#This Row],[Avg_Temperature(°C)]]="",IFERROR((Table2[[#This Row],[Max_Temperature(°C)]]+Table2[[#This Row],[Min_Temperature(°C)]])/2,""),Table2[[#This Row],[Avg_Temperature(°C)]])</f>
        <v>19.035</v>
      </c>
      <c r="V1195" s="13">
        <v>29.125</v>
      </c>
      <c r="W1195" s="13">
        <f>IF(Table2[[#This Row],[Max_Temperature(°C)]]="",_xlfn.XLOOKUP(Table2[[#This Row],[State]],'pivot tables'!$T$2:$T$33,'pivot tables'!$V$2:$V$33),Table2[[#This Row],[Max_Temperature(°C)]])</f>
        <v>29.125</v>
      </c>
      <c r="X1195" s="13">
        <v>10.433</v>
      </c>
      <c r="Y1195" s="31">
        <f>IF(Table2[[#This Row],[Min_Temperature(°C)]]="",_xlfn.XLOOKUP(Table2[[#This Row],[State]],'pivot tables'!$T$2:$T$33,'pivot tables'!$W$2:$W$33),Table2[[#This Row],[Min_Temperature(°C)]])</f>
        <v>10.433</v>
      </c>
    </row>
    <row r="1196" spans="1:25" x14ac:dyDescent="0.3">
      <c r="A1196" s="5" t="s">
        <v>31</v>
      </c>
      <c r="B1196" s="4">
        <v>2015</v>
      </c>
      <c r="C1196" s="5" t="s">
        <v>49</v>
      </c>
      <c r="D1196" s="5" t="str">
        <f>PROPER(TRIM(Table2[[#This Row],[Season]]))</f>
        <v>Kharif</v>
      </c>
      <c r="E1196" s="5" t="str">
        <f>IF(Table2[[#This Row],[Season]]="",_xlfn.XLOOKUP(Table2[[#This Row],[State]],'pivot tables'!$F$3:$F$33,'pivot tables'!$G$3:$G$33),Table2[[#This Row],[Season]])</f>
        <v>Kharif</v>
      </c>
      <c r="F1196" s="5" t="s">
        <v>295</v>
      </c>
      <c r="G1196" s="16">
        <v>102</v>
      </c>
      <c r="H1196" s="16">
        <f>IF(Table2[[#This Row],[Area(hectare)]]="",IFERROR(Table2[[#This Row],[Production(Tones)]]/Table2[[#This Row],[Yield blanks]],""),Table2[[#This Row],[Area(hectare)]])</f>
        <v>102</v>
      </c>
      <c r="I1196" s="16">
        <v>97</v>
      </c>
      <c r="J1196" s="16">
        <f>IF(Table2[[#This Row],[Production(Tones)]]="",Table2[[#This Row],[Area Blanks]]*Table2[[#This Row],[Yield]],Table2[[#This Row],[Production(Tones)]])</f>
        <v>97</v>
      </c>
      <c r="K1196" s="13">
        <v>1247.5999999999999</v>
      </c>
      <c r="L1196" s="13">
        <f>IF(Table2[[#This Row],[Annual_Rainfall(mm)]]="",_xlfn.XLOOKUP(Table2[[#This Row],[State]],'pivot tables'!$J$3:$J$32,'pivot tables'!$K$3:$K$32),Table2[[#This Row],[Annual_Rainfall(mm)]])</f>
        <v>1247.5999999999999</v>
      </c>
      <c r="M1196" s="13" t="str">
        <f>Table2[[#This Row],[Crop]]&amp;Table2[[#This Row],[State]]</f>
        <v>SunflowerUttarakhand</v>
      </c>
      <c r="N1196" s="13">
        <v>16106.82</v>
      </c>
      <c r="O1196" s="13">
        <f>IF(Table2[[#This Row],[Fertilizer(kg)]]="",_xlfn.XLOOKUP(Table2[[#This Row],[crop&amp;state]],'pivot tables'!$O$3:$O$151,'pivot tables'!$P$3:$P$151),Table2[[#This Row],[Fertilizer(kg)]])</f>
        <v>16106.82</v>
      </c>
      <c r="P1196" s="13">
        <v>33.659999999999997</v>
      </c>
      <c r="Q1196" s="13">
        <f>IF(Table2[[#This Row],[Pesticide(kg)]]="",_xlfn.XLOOKUP(Table2[[#This Row],[crop&amp;state]],'pivot tables'!$O$3:$O$151,'pivot tables'!$Q$3:$Q$151),Table2[[#This Row],[Pesticide(kg)]])</f>
        <v>33.659999999999997</v>
      </c>
      <c r="R1196" s="13">
        <v>0.96</v>
      </c>
      <c r="S1196" s="13">
        <f>IF(Table2[[#This Row],[Yield]]="",IFERROR(Table2[[#This Row],[Production(Tones)]]/Table2[[#This Row],[Area(hectare)]],""),Table2[[#This Row],[Yield]])</f>
        <v>0.96</v>
      </c>
      <c r="T1196" s="13">
        <v>19.035</v>
      </c>
      <c r="U1196" s="13">
        <f>IF(Table2[[#This Row],[Avg_Temperature(°C)]]="",IFERROR((Table2[[#This Row],[Max_Temperature(°C)]]+Table2[[#This Row],[Min_Temperature(°C)]])/2,""),Table2[[#This Row],[Avg_Temperature(°C)]])</f>
        <v>19.035</v>
      </c>
      <c r="V1196" s="13">
        <v>29.125</v>
      </c>
      <c r="W1196" s="13">
        <f>IF(Table2[[#This Row],[Max_Temperature(°C)]]="",_xlfn.XLOOKUP(Table2[[#This Row],[State]],'pivot tables'!$T$2:$T$33,'pivot tables'!$V$2:$V$33),Table2[[#This Row],[Max_Temperature(°C)]])</f>
        <v>29.125</v>
      </c>
      <c r="X1196" s="13">
        <v>10.433</v>
      </c>
      <c r="Y1196" s="31">
        <f>IF(Table2[[#This Row],[Min_Temperature(°C)]]="",_xlfn.XLOOKUP(Table2[[#This Row],[State]],'pivot tables'!$T$2:$T$33,'pivot tables'!$W$2:$W$33),Table2[[#This Row],[Min_Temperature(°C)]])</f>
        <v>10.433</v>
      </c>
    </row>
    <row r="1197" spans="1:25" x14ac:dyDescent="0.3">
      <c r="A1197" s="5" t="s">
        <v>32</v>
      </c>
      <c r="B1197" s="4">
        <v>2015</v>
      </c>
      <c r="C1197" s="5" t="s">
        <v>49</v>
      </c>
      <c r="D1197" s="5" t="str">
        <f>PROPER(TRIM(Table2[[#This Row],[Season]]))</f>
        <v>Kharif</v>
      </c>
      <c r="E1197" s="5" t="str">
        <f>IF(Table2[[#This Row],[Season]]="",_xlfn.XLOOKUP(Table2[[#This Row],[State]],'pivot tables'!$F$3:$F$33,'pivot tables'!$G$3:$G$33),Table2[[#This Row],[Season]])</f>
        <v>Kharif</v>
      </c>
      <c r="F1197" s="5" t="s">
        <v>295</v>
      </c>
      <c r="G1197" s="16">
        <v>11940</v>
      </c>
      <c r="H1197" s="16">
        <f>IF(Table2[[#This Row],[Area(hectare)]]="",IFERROR(Table2[[#This Row],[Production(Tones)]]/Table2[[#This Row],[Yield blanks]],""),Table2[[#This Row],[Area(hectare)]])</f>
        <v>11940</v>
      </c>
      <c r="I1197" s="16">
        <v>7876</v>
      </c>
      <c r="J1197" s="16">
        <f>IF(Table2[[#This Row],[Production(Tones)]]="",Table2[[#This Row],[Area Blanks]]*Table2[[#This Row],[Yield]],Table2[[#This Row],[Production(Tones)]])</f>
        <v>7876</v>
      </c>
      <c r="K1197" s="13">
        <v>1247.5999999999999</v>
      </c>
      <c r="L1197" s="13">
        <f>IF(Table2[[#This Row],[Annual_Rainfall(mm)]]="",_xlfn.XLOOKUP(Table2[[#This Row],[State]],'pivot tables'!$J$3:$J$32,'pivot tables'!$K$3:$K$32),Table2[[#This Row],[Annual_Rainfall(mm)]])</f>
        <v>1247.5999999999999</v>
      </c>
      <c r="M1197" s="13" t="str">
        <f>Table2[[#This Row],[Crop]]&amp;Table2[[#This Row],[State]]</f>
        <v>UradUttarakhand</v>
      </c>
      <c r="N1197" s="13">
        <v>1885445.4</v>
      </c>
      <c r="O1197" s="13">
        <f>IF(Table2[[#This Row],[Fertilizer(kg)]]="",_xlfn.XLOOKUP(Table2[[#This Row],[crop&amp;state]],'pivot tables'!$O$3:$O$151,'pivot tables'!$P$3:$P$151),Table2[[#This Row],[Fertilizer(kg)]])</f>
        <v>1885445.4</v>
      </c>
      <c r="P1197" s="13">
        <v>3940.2</v>
      </c>
      <c r="Q1197" s="13">
        <f>IF(Table2[[#This Row],[Pesticide(kg)]]="",_xlfn.XLOOKUP(Table2[[#This Row],[crop&amp;state]],'pivot tables'!$O$3:$O$151,'pivot tables'!$Q$3:$Q$151),Table2[[#This Row],[Pesticide(kg)]])</f>
        <v>3940.2</v>
      </c>
      <c r="R1197" s="13">
        <v>0.83199999999999996</v>
      </c>
      <c r="S1197" s="13">
        <f>IF(Table2[[#This Row],[Yield]]="",IFERROR(Table2[[#This Row],[Production(Tones)]]/Table2[[#This Row],[Area(hectare)]],""),Table2[[#This Row],[Yield]])</f>
        <v>0.83199999999999996</v>
      </c>
      <c r="T1197" s="13">
        <v>19.035</v>
      </c>
      <c r="U1197" s="13">
        <f>IF(Table2[[#This Row],[Avg_Temperature(°C)]]="",IFERROR((Table2[[#This Row],[Max_Temperature(°C)]]+Table2[[#This Row],[Min_Temperature(°C)]])/2,""),Table2[[#This Row],[Avg_Temperature(°C)]])</f>
        <v>19.035</v>
      </c>
      <c r="V1197" s="13">
        <v>29.125</v>
      </c>
      <c r="W1197" s="13">
        <f>IF(Table2[[#This Row],[Max_Temperature(°C)]]="",_xlfn.XLOOKUP(Table2[[#This Row],[State]],'pivot tables'!$T$2:$T$33,'pivot tables'!$V$2:$V$33),Table2[[#This Row],[Max_Temperature(°C)]])</f>
        <v>29.125</v>
      </c>
      <c r="X1197" s="13">
        <v>10.433</v>
      </c>
      <c r="Y1197" s="31">
        <f>IF(Table2[[#This Row],[Min_Temperature(°C)]]="",_xlfn.XLOOKUP(Table2[[#This Row],[State]],'pivot tables'!$T$2:$T$33,'pivot tables'!$W$2:$W$33),Table2[[#This Row],[Min_Temperature(°C)]])</f>
        <v>10.433</v>
      </c>
    </row>
    <row r="1198" spans="1:25" x14ac:dyDescent="0.3">
      <c r="A1198" s="5" t="s">
        <v>32</v>
      </c>
      <c r="B1198" s="4">
        <v>2015</v>
      </c>
      <c r="C1198" s="5" t="s">
        <v>120</v>
      </c>
      <c r="D1198" s="5" t="str">
        <f>PROPER(TRIM(Table2[[#This Row],[Season]]))</f>
        <v>Summer</v>
      </c>
      <c r="E1198" s="5" t="str">
        <f>IF(Table2[[#This Row],[Season]]="",_xlfn.XLOOKUP(Table2[[#This Row],[State]],'pivot tables'!$F$3:$F$33,'pivot tables'!$G$3:$G$33),Table2[[#This Row],[Season]])</f>
        <v>Summer</v>
      </c>
      <c r="F1198" s="5" t="s">
        <v>295</v>
      </c>
      <c r="G1198" s="16">
        <v>59</v>
      </c>
      <c r="H1198" s="16">
        <f>IF(Table2[[#This Row],[Area(hectare)]]="",IFERROR(Table2[[#This Row],[Production(Tones)]]/Table2[[#This Row],[Yield blanks]],""),Table2[[#This Row],[Area(hectare)]])</f>
        <v>59</v>
      </c>
      <c r="I1198" s="16">
        <v>26</v>
      </c>
      <c r="J1198" s="16">
        <f>IF(Table2[[#This Row],[Production(Tones)]]="",Table2[[#This Row],[Area Blanks]]*Table2[[#This Row],[Yield]],Table2[[#This Row],[Production(Tones)]])</f>
        <v>26</v>
      </c>
      <c r="K1198" s="13">
        <v>1247.5999999999999</v>
      </c>
      <c r="L1198" s="13">
        <f>IF(Table2[[#This Row],[Annual_Rainfall(mm)]]="",_xlfn.XLOOKUP(Table2[[#This Row],[State]],'pivot tables'!$J$3:$J$32,'pivot tables'!$K$3:$K$32),Table2[[#This Row],[Annual_Rainfall(mm)]])</f>
        <v>1247.5999999999999</v>
      </c>
      <c r="M1198" s="13" t="str">
        <f>Table2[[#This Row],[Crop]]&amp;Table2[[#This Row],[State]]</f>
        <v>UradUttarakhand</v>
      </c>
      <c r="N1198" s="13">
        <v>9316.69</v>
      </c>
      <c r="O1198" s="13">
        <f>IF(Table2[[#This Row],[Fertilizer(kg)]]="",_xlfn.XLOOKUP(Table2[[#This Row],[crop&amp;state]],'pivot tables'!$O$3:$O$151,'pivot tables'!$P$3:$P$151),Table2[[#This Row],[Fertilizer(kg)]])</f>
        <v>9316.69</v>
      </c>
      <c r="P1198" s="13">
        <v>19.47</v>
      </c>
      <c r="Q1198" s="13">
        <f>IF(Table2[[#This Row],[Pesticide(kg)]]="",_xlfn.XLOOKUP(Table2[[#This Row],[crop&amp;state]],'pivot tables'!$O$3:$O$151,'pivot tables'!$Q$3:$Q$151),Table2[[#This Row],[Pesticide(kg)]])</f>
        <v>19.47</v>
      </c>
      <c r="R1198" s="13">
        <v>0.46500000000000002</v>
      </c>
      <c r="S1198" s="13">
        <f>IF(Table2[[#This Row],[Yield]]="",IFERROR(Table2[[#This Row],[Production(Tones)]]/Table2[[#This Row],[Area(hectare)]],""),Table2[[#This Row],[Yield]])</f>
        <v>0.46500000000000002</v>
      </c>
      <c r="T1198" s="13">
        <v>19.035</v>
      </c>
      <c r="U1198" s="13">
        <f>IF(Table2[[#This Row],[Avg_Temperature(°C)]]="",IFERROR((Table2[[#This Row],[Max_Temperature(°C)]]+Table2[[#This Row],[Min_Temperature(°C)]])/2,""),Table2[[#This Row],[Avg_Temperature(°C)]])</f>
        <v>19.035</v>
      </c>
      <c r="V1198" s="13">
        <v>29.125</v>
      </c>
      <c r="W1198" s="13">
        <f>IF(Table2[[#This Row],[Max_Temperature(°C)]]="",_xlfn.XLOOKUP(Table2[[#This Row],[State]],'pivot tables'!$T$2:$T$33,'pivot tables'!$V$2:$V$33),Table2[[#This Row],[Max_Temperature(°C)]])</f>
        <v>29.125</v>
      </c>
      <c r="X1198" s="13">
        <v>10.433</v>
      </c>
      <c r="Y1198" s="31">
        <f>IF(Table2[[#This Row],[Min_Temperature(°C)]]="",_xlfn.XLOOKUP(Table2[[#This Row],[State]],'pivot tables'!$T$2:$T$33,'pivot tables'!$W$2:$W$33),Table2[[#This Row],[Min_Temperature(°C)]])</f>
        <v>10.433</v>
      </c>
    </row>
    <row r="1199" spans="1:25" x14ac:dyDescent="0.3">
      <c r="A1199" s="5" t="s">
        <v>20</v>
      </c>
      <c r="B1199" s="4">
        <v>2015</v>
      </c>
      <c r="C1199" s="5" t="s">
        <v>27</v>
      </c>
      <c r="D1199" s="5" t="str">
        <f>PROPER(TRIM(Table2[[#This Row],[Season]]))</f>
        <v>Rabi</v>
      </c>
      <c r="E1199" s="5" t="str">
        <f>IF(Table2[[#This Row],[Season]]="",_xlfn.XLOOKUP(Table2[[#This Row],[State]],'pivot tables'!$F$3:$F$33,'pivot tables'!$G$3:$G$33),Table2[[#This Row],[Season]])</f>
        <v>Rabi</v>
      </c>
      <c r="F1199" s="5" t="s">
        <v>295</v>
      </c>
      <c r="G1199" s="16">
        <v>342650</v>
      </c>
      <c r="H1199" s="16">
        <f>IF(Table2[[#This Row],[Area(hectare)]]="",IFERROR(Table2[[#This Row],[Production(Tones)]]/Table2[[#This Row],[Yield blanks]],""),Table2[[#This Row],[Area(hectare)]])</f>
        <v>342650</v>
      </c>
      <c r="I1199" s="16">
        <v>790370</v>
      </c>
      <c r="J1199" s="16">
        <f>IF(Table2[[#This Row],[Production(Tones)]]="",Table2[[#This Row],[Area Blanks]]*Table2[[#This Row],[Yield]],Table2[[#This Row],[Production(Tones)]])</f>
        <v>790370</v>
      </c>
      <c r="K1199" s="13">
        <v>1247.5999999999999</v>
      </c>
      <c r="L1199" s="13">
        <f>IF(Table2[[#This Row],[Annual_Rainfall(mm)]]="",_xlfn.XLOOKUP(Table2[[#This Row],[State]],'pivot tables'!$J$3:$J$32,'pivot tables'!$K$3:$K$32),Table2[[#This Row],[Annual_Rainfall(mm)]])</f>
        <v>1247.5999999999999</v>
      </c>
      <c r="M1199" s="13" t="str">
        <f>Table2[[#This Row],[Crop]]&amp;Table2[[#This Row],[State]]</f>
        <v>WheatUttarakhand</v>
      </c>
      <c r="N1199" s="13">
        <v>54107861.5</v>
      </c>
      <c r="O1199" s="13">
        <f>IF(Table2[[#This Row],[Fertilizer(kg)]]="",_xlfn.XLOOKUP(Table2[[#This Row],[crop&amp;state]],'pivot tables'!$O$3:$O$151,'pivot tables'!$P$3:$P$151),Table2[[#This Row],[Fertilizer(kg)]])</f>
        <v>54107861.5</v>
      </c>
      <c r="P1199" s="13">
        <v>113074.5</v>
      </c>
      <c r="Q1199" s="13">
        <f>IF(Table2[[#This Row],[Pesticide(kg)]]="",_xlfn.XLOOKUP(Table2[[#This Row],[crop&amp;state]],'pivot tables'!$O$3:$O$151,'pivot tables'!$Q$3:$Q$151),Table2[[#This Row],[Pesticide(kg)]])</f>
        <v>113074.5</v>
      </c>
      <c r="R1199" s="13">
        <v>1.675</v>
      </c>
      <c r="S1199" s="13">
        <f>IF(Table2[[#This Row],[Yield]]="",IFERROR(Table2[[#This Row],[Production(Tones)]]/Table2[[#This Row],[Area(hectare)]],""),Table2[[#This Row],[Yield]])</f>
        <v>1.675</v>
      </c>
      <c r="T1199" s="13">
        <v>19.035</v>
      </c>
      <c r="U1199" s="13">
        <f>IF(Table2[[#This Row],[Avg_Temperature(°C)]]="",IFERROR((Table2[[#This Row],[Max_Temperature(°C)]]+Table2[[#This Row],[Min_Temperature(°C)]])/2,""),Table2[[#This Row],[Avg_Temperature(°C)]])</f>
        <v>19.035</v>
      </c>
      <c r="V1199" s="13">
        <v>29.125</v>
      </c>
      <c r="W1199" s="13">
        <f>IF(Table2[[#This Row],[Max_Temperature(°C)]]="",_xlfn.XLOOKUP(Table2[[#This Row],[State]],'pivot tables'!$T$2:$T$33,'pivot tables'!$V$2:$V$33),Table2[[#This Row],[Max_Temperature(°C)]])</f>
        <v>29.125</v>
      </c>
      <c r="X1199" s="13">
        <v>10.433</v>
      </c>
      <c r="Y1199" s="31">
        <f>IF(Table2[[#This Row],[Min_Temperature(°C)]]="",_xlfn.XLOOKUP(Table2[[#This Row],[State]],'pivot tables'!$T$2:$T$33,'pivot tables'!$W$2:$W$33),Table2[[#This Row],[Min_Temperature(°C)]])</f>
        <v>10.433</v>
      </c>
    </row>
    <row r="1200" spans="1:25" x14ac:dyDescent="0.3">
      <c r="A1200" s="5" t="s">
        <v>22</v>
      </c>
      <c r="B1200" s="4">
        <v>2015</v>
      </c>
      <c r="C1200" s="5" t="s">
        <v>176</v>
      </c>
      <c r="D1200" s="5" t="str">
        <f>PROPER(TRIM(Table2[[#This Row],[Season]]))</f>
        <v>Autumn</v>
      </c>
      <c r="E1200" s="5" t="str">
        <f>IF(Table2[[#This Row],[Season]]="",_xlfn.XLOOKUP(Table2[[#This Row],[State]],'pivot tables'!$F$3:$F$33,'pivot tables'!$G$3:$G$33),Table2[[#This Row],[Season]])</f>
        <v>Autumn</v>
      </c>
      <c r="F1200" s="5" t="s">
        <v>322</v>
      </c>
      <c r="G1200" s="16">
        <v>20816</v>
      </c>
      <c r="H1200" s="16">
        <f>IF(Table2[[#This Row],[Area(hectare)]]="",IFERROR(Table2[[#This Row],[Production(Tones)]]/Table2[[#This Row],[Yield blanks]],""),Table2[[#This Row],[Area(hectare)]])</f>
        <v>20816</v>
      </c>
      <c r="I1200" s="16"/>
      <c r="J1200" s="16">
        <f>IF(Table2[[#This Row],[Production(Tones)]]="",Table2[[#This Row],[Area Blanks]]*Table2[[#This Row],[Yield]],Table2[[#This Row],[Production(Tones)]])</f>
        <v>16319.744000000001</v>
      </c>
      <c r="K1200" s="13">
        <v>1085.5999999999999</v>
      </c>
      <c r="L1200" s="13">
        <f>IF(Table2[[#This Row],[Annual_Rainfall(mm)]]="",_xlfn.XLOOKUP(Table2[[#This Row],[State]],'pivot tables'!$J$3:$J$32,'pivot tables'!$K$3:$K$32),Table2[[#This Row],[Annual_Rainfall(mm)]])</f>
        <v>1085.5999999999999</v>
      </c>
      <c r="M1200" s="13" t="str">
        <f>Table2[[#This Row],[Crop]]&amp;Table2[[#This Row],[State]]</f>
        <v>RagiJharkhand</v>
      </c>
      <c r="N1200" s="13">
        <v>3287054.56</v>
      </c>
      <c r="O1200" s="13">
        <f>IF(Table2[[#This Row],[Fertilizer(kg)]]="",_xlfn.XLOOKUP(Table2[[#This Row],[crop&amp;state]],'pivot tables'!$O$3:$O$151,'pivot tables'!$P$3:$P$151),Table2[[#This Row],[Fertilizer(kg)]])</f>
        <v>3287054.56</v>
      </c>
      <c r="P1200" s="13"/>
      <c r="Q1200" s="13">
        <f>IF(Table2[[#This Row],[Pesticide(kg)]]="",_xlfn.XLOOKUP(Table2[[#This Row],[crop&amp;state]],'pivot tables'!$O$3:$O$151,'pivot tables'!$Q$3:$Q$151),Table2[[#This Row],[Pesticide(kg)]])</f>
        <v>6522.0100000000011</v>
      </c>
      <c r="R1200" s="13">
        <v>0.78400000000000003</v>
      </c>
      <c r="S1200" s="13">
        <f>IF(Table2[[#This Row],[Yield]]="",IFERROR(Table2[[#This Row],[Production(Tones)]]/Table2[[#This Row],[Area(hectare)]],""),Table2[[#This Row],[Yield]])</f>
        <v>0.78400000000000003</v>
      </c>
      <c r="T1200" s="13">
        <v>23.588999999999999</v>
      </c>
      <c r="U1200" s="13">
        <f>IF(Table2[[#This Row],[Avg_Temperature(°C)]]="",IFERROR((Table2[[#This Row],[Max_Temperature(°C)]]+Table2[[#This Row],[Min_Temperature(°C)]])/2,""),Table2[[#This Row],[Avg_Temperature(°C)]])</f>
        <v>23.588999999999999</v>
      </c>
      <c r="V1200" s="13">
        <v>34.244</v>
      </c>
      <c r="W1200" s="13">
        <f>IF(Table2[[#This Row],[Max_Temperature(°C)]]="",_xlfn.XLOOKUP(Table2[[#This Row],[State]],'pivot tables'!$T$2:$T$33,'pivot tables'!$V$2:$V$33),Table2[[#This Row],[Max_Temperature(°C)]])</f>
        <v>34.244</v>
      </c>
      <c r="X1200" s="13">
        <v>14.137</v>
      </c>
      <c r="Y1200" s="31">
        <f>IF(Table2[[#This Row],[Min_Temperature(°C)]]="",_xlfn.XLOOKUP(Table2[[#This Row],[State]],'pivot tables'!$T$2:$T$33,'pivot tables'!$W$2:$W$33),Table2[[#This Row],[Min_Temperature(°C)]])</f>
        <v>14.137</v>
      </c>
    </row>
    <row r="1201" spans="1:25" x14ac:dyDescent="0.3">
      <c r="A1201" s="5" t="s">
        <v>13</v>
      </c>
      <c r="B1201" s="4">
        <v>2015</v>
      </c>
      <c r="C1201" s="5" t="s">
        <v>176</v>
      </c>
      <c r="D1201" s="5" t="str">
        <f>PROPER(TRIM(Table2[[#This Row],[Season]]))</f>
        <v>Autumn</v>
      </c>
      <c r="E1201" s="5" t="str">
        <f>IF(Table2[[#This Row],[Season]]="",_xlfn.XLOOKUP(Table2[[#This Row],[State]],'pivot tables'!$F$3:$F$33,'pivot tables'!$G$3:$G$33),Table2[[#This Row],[Season]])</f>
        <v>Autumn</v>
      </c>
      <c r="F1201" s="5" t="s">
        <v>322</v>
      </c>
      <c r="G1201" s="16">
        <v>145866</v>
      </c>
      <c r="H1201" s="16">
        <f>IF(Table2[[#This Row],[Area(hectare)]]="",IFERROR(Table2[[#This Row],[Production(Tones)]]/Table2[[#This Row],[Yield blanks]],""),Table2[[#This Row],[Area(hectare)]])</f>
        <v>145866</v>
      </c>
      <c r="I1201" s="16">
        <v>88110</v>
      </c>
      <c r="J1201" s="16">
        <f>IF(Table2[[#This Row],[Production(Tones)]]="",Table2[[#This Row],[Area Blanks]]*Table2[[#This Row],[Yield]],Table2[[#This Row],[Production(Tones)]])</f>
        <v>88110</v>
      </c>
      <c r="K1201" s="13">
        <v>1085.5999999999999</v>
      </c>
      <c r="L1201" s="13">
        <f>IF(Table2[[#This Row],[Annual_Rainfall(mm)]]="",_xlfn.XLOOKUP(Table2[[#This Row],[State]],'pivot tables'!$J$3:$J$32,'pivot tables'!$K$3:$K$32),Table2[[#This Row],[Annual_Rainfall(mm)]])</f>
        <v>1085.5999999999999</v>
      </c>
      <c r="M1201" s="13" t="str">
        <f>Table2[[#This Row],[Crop]]&amp;Table2[[#This Row],[State]]</f>
        <v>RiceJharkhand</v>
      </c>
      <c r="N1201" s="13">
        <v>23033700.059999999</v>
      </c>
      <c r="O1201" s="13">
        <f>IF(Table2[[#This Row],[Fertilizer(kg)]]="",_xlfn.XLOOKUP(Table2[[#This Row],[crop&amp;state]],'pivot tables'!$O$3:$O$151,'pivot tables'!$P$3:$P$151),Table2[[#This Row],[Fertilizer(kg)]])</f>
        <v>23033700.059999999</v>
      </c>
      <c r="P1201" s="13"/>
      <c r="Q1201" s="13">
        <f>IF(Table2[[#This Row],[Pesticide(kg)]]="",_xlfn.XLOOKUP(Table2[[#This Row],[crop&amp;state]],'pivot tables'!$O$3:$O$151,'pivot tables'!$Q$3:$Q$151),Table2[[#This Row],[Pesticide(kg)]])</f>
        <v>254010.40714285715</v>
      </c>
      <c r="R1201" s="13">
        <v>0.60699999999999998</v>
      </c>
      <c r="S1201" s="13">
        <f>IF(Table2[[#This Row],[Yield]]="",IFERROR(Table2[[#This Row],[Production(Tones)]]/Table2[[#This Row],[Area(hectare)]],""),Table2[[#This Row],[Yield]])</f>
        <v>0.60699999999999998</v>
      </c>
      <c r="T1201" s="13">
        <v>23.588999999999999</v>
      </c>
      <c r="U1201" s="13">
        <f>IF(Table2[[#This Row],[Avg_Temperature(°C)]]="",IFERROR((Table2[[#This Row],[Max_Temperature(°C)]]+Table2[[#This Row],[Min_Temperature(°C)]])/2,""),Table2[[#This Row],[Avg_Temperature(°C)]])</f>
        <v>23.588999999999999</v>
      </c>
      <c r="V1201" s="13">
        <v>34.244</v>
      </c>
      <c r="W1201" s="13">
        <f>IF(Table2[[#This Row],[Max_Temperature(°C)]]="",_xlfn.XLOOKUP(Table2[[#This Row],[State]],'pivot tables'!$T$2:$T$33,'pivot tables'!$V$2:$V$33),Table2[[#This Row],[Max_Temperature(°C)]])</f>
        <v>34.244</v>
      </c>
      <c r="X1201" s="13">
        <v>14.137</v>
      </c>
      <c r="Y1201" s="31">
        <f>IF(Table2[[#This Row],[Min_Temperature(°C)]]="",_xlfn.XLOOKUP(Table2[[#This Row],[State]],'pivot tables'!$T$2:$T$33,'pivot tables'!$W$2:$W$33),Table2[[#This Row],[Min_Temperature(°C)]])</f>
        <v>14.137</v>
      </c>
    </row>
    <row r="1202" spans="1:25" x14ac:dyDescent="0.3">
      <c r="A1202" s="5" t="s">
        <v>13</v>
      </c>
      <c r="B1202" s="4">
        <v>2015</v>
      </c>
      <c r="C1202" s="5" t="s">
        <v>324</v>
      </c>
      <c r="D1202" s="5" t="str">
        <f>PROPER(TRIM(Table2[[#This Row],[Season]]))</f>
        <v>Winter</v>
      </c>
      <c r="E1202" s="5" t="str">
        <f>IF(Table2[[#This Row],[Season]]="",_xlfn.XLOOKUP(Table2[[#This Row],[State]],'pivot tables'!$F$3:$F$33,'pivot tables'!$G$3:$G$33),Table2[[#This Row],[Season]])</f>
        <v>Winter</v>
      </c>
      <c r="F1202" s="5" t="s">
        <v>322</v>
      </c>
      <c r="G1202" s="16">
        <v>1016623</v>
      </c>
      <c r="H1202" s="16">
        <f>IF(Table2[[#This Row],[Area(hectare)]]="",IFERROR(Table2[[#This Row],[Production(Tones)]]/Table2[[#This Row],[Yield blanks]],""),Table2[[#This Row],[Area(hectare)]])</f>
        <v>1016623</v>
      </c>
      <c r="I1202" s="16" t="s">
        <v>511</v>
      </c>
      <c r="J1202" s="16" t="str">
        <f>IF(Table2[[#This Row],[Production(Tones)]]="",Table2[[#This Row],[Area Blanks]]*Table2[[#This Row],[Yield]],Table2[[#This Row],[Production(Tones)]])</f>
        <v>674,135</v>
      </c>
      <c r="K1202" s="13">
        <v>1085.5999999999999</v>
      </c>
      <c r="L1202" s="13">
        <f>IF(Table2[[#This Row],[Annual_Rainfall(mm)]]="",_xlfn.XLOOKUP(Table2[[#This Row],[State]],'pivot tables'!$J$3:$J$32,'pivot tables'!$K$3:$K$32),Table2[[#This Row],[Annual_Rainfall(mm)]])</f>
        <v>1085.5999999999999</v>
      </c>
      <c r="M1202" s="13" t="str">
        <f>Table2[[#This Row],[Crop]]&amp;Table2[[#This Row],[State]]</f>
        <v>RiceJharkhand</v>
      </c>
      <c r="N1202" s="13">
        <v>160534937.90000001</v>
      </c>
      <c r="O1202" s="13">
        <f>IF(Table2[[#This Row],[Fertilizer(kg)]]="",_xlfn.XLOOKUP(Table2[[#This Row],[crop&amp;state]],'pivot tables'!$O$3:$O$151,'pivot tables'!$P$3:$P$151),Table2[[#This Row],[Fertilizer(kg)]])</f>
        <v>160534937.90000001</v>
      </c>
      <c r="P1202" s="13">
        <v>335485.59000000003</v>
      </c>
      <c r="Q1202" s="13">
        <f>IF(Table2[[#This Row],[Pesticide(kg)]]="",_xlfn.XLOOKUP(Table2[[#This Row],[crop&amp;state]],'pivot tables'!$O$3:$O$151,'pivot tables'!$Q$3:$Q$151),Table2[[#This Row],[Pesticide(kg)]])</f>
        <v>335485.59000000003</v>
      </c>
      <c r="R1202" s="13">
        <v>0.66200000000000003</v>
      </c>
      <c r="S1202" s="13">
        <f>IF(Table2[[#This Row],[Yield]]="",IFERROR(Table2[[#This Row],[Production(Tones)]]/Table2[[#This Row],[Area(hectare)]],""),Table2[[#This Row],[Yield]])</f>
        <v>0.66200000000000003</v>
      </c>
      <c r="T1202" s="13">
        <v>23.588999999999999</v>
      </c>
      <c r="U1202" s="13">
        <f>IF(Table2[[#This Row],[Avg_Temperature(°C)]]="",IFERROR((Table2[[#This Row],[Max_Temperature(°C)]]+Table2[[#This Row],[Min_Temperature(°C)]])/2,""),Table2[[#This Row],[Avg_Temperature(°C)]])</f>
        <v>23.588999999999999</v>
      </c>
      <c r="V1202" s="13">
        <v>34.244</v>
      </c>
      <c r="W1202" s="13">
        <f>IF(Table2[[#This Row],[Max_Temperature(°C)]]="",_xlfn.XLOOKUP(Table2[[#This Row],[State]],'pivot tables'!$T$2:$T$33,'pivot tables'!$V$2:$V$33),Table2[[#This Row],[Max_Temperature(°C)]])</f>
        <v>34.244</v>
      </c>
      <c r="X1202" s="13">
        <v>14.137</v>
      </c>
      <c r="Y1202" s="31">
        <f>IF(Table2[[#This Row],[Min_Temperature(°C)]]="",_xlfn.XLOOKUP(Table2[[#This Row],[State]],'pivot tables'!$T$2:$T$33,'pivot tables'!$W$2:$W$33),Table2[[#This Row],[Min_Temperature(°C)]])</f>
        <v>14.137</v>
      </c>
    </row>
    <row r="1203" spans="1:25" x14ac:dyDescent="0.3">
      <c r="A1203" s="5" t="s">
        <v>32</v>
      </c>
      <c r="B1203" s="4">
        <v>2015</v>
      </c>
      <c r="C1203" s="5" t="s">
        <v>176</v>
      </c>
      <c r="D1203" s="5" t="str">
        <f>PROPER(TRIM(Table2[[#This Row],[Season]]))</f>
        <v>Autumn</v>
      </c>
      <c r="E1203" s="5" t="str">
        <f>IF(Table2[[#This Row],[Season]]="",_xlfn.XLOOKUP(Table2[[#This Row],[State]],'pivot tables'!$F$3:$F$33,'pivot tables'!$G$3:$G$33),Table2[[#This Row],[Season]])</f>
        <v>Autumn</v>
      </c>
      <c r="F1203" s="5" t="s">
        <v>322</v>
      </c>
      <c r="G1203" s="16">
        <v>43173</v>
      </c>
      <c r="H1203" s="16">
        <f>IF(Table2[[#This Row],[Area(hectare)]]="",IFERROR(Table2[[#This Row],[Production(Tones)]]/Table2[[#This Row],[Yield blanks]],""),Table2[[#This Row],[Area(hectare)]])</f>
        <v>43173</v>
      </c>
      <c r="I1203" s="16"/>
      <c r="J1203" s="16">
        <f>IF(Table2[[#This Row],[Production(Tones)]]="",Table2[[#This Row],[Area Blanks]]*Table2[[#This Row],[Yield]],Table2[[#This Row],[Production(Tones)]])</f>
        <v>63550.655999999995</v>
      </c>
      <c r="K1203" s="13">
        <v>1085.5999999999999</v>
      </c>
      <c r="L1203" s="13">
        <f>IF(Table2[[#This Row],[Annual_Rainfall(mm)]]="",_xlfn.XLOOKUP(Table2[[#This Row],[State]],'pivot tables'!$J$3:$J$32,'pivot tables'!$K$3:$K$32),Table2[[#This Row],[Annual_Rainfall(mm)]])</f>
        <v>1085.5999999999999</v>
      </c>
      <c r="M1203" s="13" t="str">
        <f>Table2[[#This Row],[Crop]]&amp;Table2[[#This Row],[State]]</f>
        <v>UradJharkhand</v>
      </c>
      <c r="N1203" s="13">
        <v>6817448.4299999997</v>
      </c>
      <c r="O1203" s="13">
        <f>IF(Table2[[#This Row],[Fertilizer(kg)]]="",_xlfn.XLOOKUP(Table2[[#This Row],[crop&amp;state]],'pivot tables'!$O$3:$O$151,'pivot tables'!$P$3:$P$151),Table2[[#This Row],[Fertilizer(kg)]])</f>
        <v>6817448.4299999997</v>
      </c>
      <c r="P1203" s="13">
        <v>14247.09</v>
      </c>
      <c r="Q1203" s="13">
        <f>IF(Table2[[#This Row],[Pesticide(kg)]]="",_xlfn.XLOOKUP(Table2[[#This Row],[crop&amp;state]],'pivot tables'!$O$3:$O$151,'pivot tables'!$Q$3:$Q$151),Table2[[#This Row],[Pesticide(kg)]])</f>
        <v>14247.09</v>
      </c>
      <c r="R1203" s="13">
        <v>1.472</v>
      </c>
      <c r="S1203" s="13">
        <f>IF(Table2[[#This Row],[Yield]]="",IFERROR(Table2[[#This Row],[Production(Tones)]]/Table2[[#This Row],[Area(hectare)]],""),Table2[[#This Row],[Yield]])</f>
        <v>1.472</v>
      </c>
      <c r="T1203" s="13">
        <v>23.588999999999999</v>
      </c>
      <c r="U1203" s="13">
        <f>IF(Table2[[#This Row],[Avg_Temperature(°C)]]="",IFERROR((Table2[[#This Row],[Max_Temperature(°C)]]+Table2[[#This Row],[Min_Temperature(°C)]])/2,""),Table2[[#This Row],[Avg_Temperature(°C)]])</f>
        <v>23.588999999999999</v>
      </c>
      <c r="V1203" s="13">
        <v>34.244</v>
      </c>
      <c r="W1203" s="13">
        <f>IF(Table2[[#This Row],[Max_Temperature(°C)]]="",_xlfn.XLOOKUP(Table2[[#This Row],[State]],'pivot tables'!$T$2:$T$33,'pivot tables'!$V$2:$V$33),Table2[[#This Row],[Max_Temperature(°C)]])</f>
        <v>34.244</v>
      </c>
      <c r="X1203" s="13">
        <v>14.137</v>
      </c>
      <c r="Y1203" s="31">
        <f>IF(Table2[[#This Row],[Min_Temperature(°C)]]="",_xlfn.XLOOKUP(Table2[[#This Row],[State]],'pivot tables'!$T$2:$T$33,'pivot tables'!$W$2:$W$33),Table2[[#This Row],[Min_Temperature(°C)]])</f>
        <v>14.137</v>
      </c>
    </row>
    <row r="1204" spans="1:25" x14ac:dyDescent="0.3">
      <c r="A1204" s="5" t="s">
        <v>20</v>
      </c>
      <c r="B1204" s="4">
        <v>2015</v>
      </c>
      <c r="C1204" s="5" t="s">
        <v>27</v>
      </c>
      <c r="D1204" s="5" t="str">
        <f>PROPER(TRIM(Table2[[#This Row],[Season]]))</f>
        <v>Rabi</v>
      </c>
      <c r="E1204" s="5" t="str">
        <f>IF(Table2[[#This Row],[Season]]="",_xlfn.XLOOKUP(Table2[[#This Row],[State]],'pivot tables'!$F$3:$F$33,'pivot tables'!$G$3:$G$33),Table2[[#This Row],[Season]])</f>
        <v>Rabi</v>
      </c>
      <c r="F1204" s="5" t="s">
        <v>322</v>
      </c>
      <c r="G1204" s="16">
        <v>71027</v>
      </c>
      <c r="H1204" s="16">
        <f>IF(Table2[[#This Row],[Area(hectare)]]="",IFERROR(Table2[[#This Row],[Production(Tones)]]/Table2[[#This Row],[Yield blanks]],""),Table2[[#This Row],[Area(hectare)]])</f>
        <v>71027</v>
      </c>
      <c r="I1204" s="16">
        <v>113701</v>
      </c>
      <c r="J1204" s="16">
        <f>IF(Table2[[#This Row],[Production(Tones)]]="",Table2[[#This Row],[Area Blanks]]*Table2[[#This Row],[Yield]],Table2[[#This Row],[Production(Tones)]])</f>
        <v>113701</v>
      </c>
      <c r="K1204" s="13">
        <v>1085.5999999999999</v>
      </c>
      <c r="L1204" s="13">
        <f>IF(Table2[[#This Row],[Annual_Rainfall(mm)]]="",_xlfn.XLOOKUP(Table2[[#This Row],[State]],'pivot tables'!$J$3:$J$32,'pivot tables'!$K$3:$K$32),Table2[[#This Row],[Annual_Rainfall(mm)]])</f>
        <v>1085.5999999999999</v>
      </c>
      <c r="M1204" s="13" t="str">
        <f>Table2[[#This Row],[Crop]]&amp;Table2[[#This Row],[State]]</f>
        <v>WheatJharkhand</v>
      </c>
      <c r="N1204" s="13">
        <v>11215873.57</v>
      </c>
      <c r="O1204" s="13">
        <f>IF(Table2[[#This Row],[Fertilizer(kg)]]="",_xlfn.XLOOKUP(Table2[[#This Row],[crop&amp;state]],'pivot tables'!$O$3:$O$151,'pivot tables'!$P$3:$P$151),Table2[[#This Row],[Fertilizer(kg)]])</f>
        <v>11215873.57</v>
      </c>
      <c r="P1204" s="13">
        <v>23438.91</v>
      </c>
      <c r="Q1204" s="13">
        <f>IF(Table2[[#This Row],[Pesticide(kg)]]="",_xlfn.XLOOKUP(Table2[[#This Row],[crop&amp;state]],'pivot tables'!$O$3:$O$151,'pivot tables'!$Q$3:$Q$151),Table2[[#This Row],[Pesticide(kg)]])</f>
        <v>23438.91</v>
      </c>
      <c r="R1204" s="13">
        <v>1.4570000000000001</v>
      </c>
      <c r="S1204" s="13">
        <f>IF(Table2[[#This Row],[Yield]]="",IFERROR(Table2[[#This Row],[Production(Tones)]]/Table2[[#This Row],[Area(hectare)]],""),Table2[[#This Row],[Yield]])</f>
        <v>1.4570000000000001</v>
      </c>
      <c r="T1204" s="13">
        <v>23.588999999999999</v>
      </c>
      <c r="U1204" s="13">
        <f>IF(Table2[[#This Row],[Avg_Temperature(°C)]]="",IFERROR((Table2[[#This Row],[Max_Temperature(°C)]]+Table2[[#This Row],[Min_Temperature(°C)]])/2,""),Table2[[#This Row],[Avg_Temperature(°C)]])</f>
        <v>23.588999999999999</v>
      </c>
      <c r="V1204" s="13">
        <v>34.244</v>
      </c>
      <c r="W1204" s="13">
        <f>IF(Table2[[#This Row],[Max_Temperature(°C)]]="",_xlfn.XLOOKUP(Table2[[#This Row],[State]],'pivot tables'!$T$2:$T$33,'pivot tables'!$V$2:$V$33),Table2[[#This Row],[Max_Temperature(°C)]])</f>
        <v>34.244</v>
      </c>
      <c r="X1204" s="13">
        <v>14.137</v>
      </c>
      <c r="Y1204" s="31">
        <f>IF(Table2[[#This Row],[Min_Temperature(°C)]]="",_xlfn.XLOOKUP(Table2[[#This Row],[State]],'pivot tables'!$T$2:$T$33,'pivot tables'!$W$2:$W$33),Table2[[#This Row],[Min_Temperature(°C)]])</f>
        <v>14.137</v>
      </c>
    </row>
    <row r="1205" spans="1:25" x14ac:dyDescent="0.3">
      <c r="A1205" s="5" t="s">
        <v>22</v>
      </c>
      <c r="B1205" s="4">
        <v>2015</v>
      </c>
      <c r="C1205" s="5" t="s">
        <v>176</v>
      </c>
      <c r="D1205" s="5" t="str">
        <f>PROPER(TRIM(Table2[[#This Row],[Season]]))</f>
        <v>Autumn</v>
      </c>
      <c r="E1205" s="5" t="str">
        <f>IF(Table2[[#This Row],[Season]]="",_xlfn.XLOOKUP(Table2[[#This Row],[State]],'pivot tables'!$F$3:$F$33,'pivot tables'!$G$3:$G$33),Table2[[#This Row],[Season]])</f>
        <v>Autumn</v>
      </c>
      <c r="F1205" s="5" t="s">
        <v>28</v>
      </c>
      <c r="G1205" s="16">
        <v>10132</v>
      </c>
      <c r="H1205" s="16">
        <f>IF(Table2[[#This Row],[Area(hectare)]]="",IFERROR(Table2[[#This Row],[Production(Tones)]]/Table2[[#This Row],[Yield blanks]],""),Table2[[#This Row],[Area(hectare)]])</f>
        <v>10132</v>
      </c>
      <c r="I1205" s="16">
        <v>11127</v>
      </c>
      <c r="J1205" s="16">
        <f>IF(Table2[[#This Row],[Production(Tones)]]="",Table2[[#This Row],[Area Blanks]]*Table2[[#This Row],[Yield]],Table2[[#This Row],[Production(Tones)]])</f>
        <v>11127</v>
      </c>
      <c r="K1205" s="13">
        <v>1717</v>
      </c>
      <c r="L1205" s="13">
        <f>IF(Table2[[#This Row],[Annual_Rainfall(mm)]]="",_xlfn.XLOOKUP(Table2[[#This Row],[State]],'pivot tables'!$J$3:$J$32,'pivot tables'!$K$3:$K$32),Table2[[#This Row],[Annual_Rainfall(mm)]])</f>
        <v>1717</v>
      </c>
      <c r="M1205" s="13" t="str">
        <f>Table2[[#This Row],[Crop]]&amp;Table2[[#This Row],[State]]</f>
        <v>RagiWest Bengal</v>
      </c>
      <c r="N1205" s="13">
        <v>1599944.12</v>
      </c>
      <c r="O1205" s="13">
        <f>IF(Table2[[#This Row],[Fertilizer(kg)]]="",_xlfn.XLOOKUP(Table2[[#This Row],[crop&amp;state]],'pivot tables'!$O$3:$O$151,'pivot tables'!$P$3:$P$151),Table2[[#This Row],[Fertilizer(kg)]])</f>
        <v>1599944.12</v>
      </c>
      <c r="P1205" s="13">
        <v>3343.56</v>
      </c>
      <c r="Q1205" s="13">
        <f>IF(Table2[[#This Row],[Pesticide(kg)]]="",_xlfn.XLOOKUP(Table2[[#This Row],[crop&amp;state]],'pivot tables'!$O$3:$O$151,'pivot tables'!$Q$3:$Q$151),Table2[[#This Row],[Pesticide(kg)]])</f>
        <v>3343.56</v>
      </c>
      <c r="R1205" s="13">
        <v>0.71799999999999997</v>
      </c>
      <c r="S1205" s="13">
        <f>IF(Table2[[#This Row],[Yield]]="",IFERROR(Table2[[#This Row],[Production(Tones)]]/Table2[[#This Row],[Area(hectare)]],""),Table2[[#This Row],[Yield]])</f>
        <v>0.71799999999999997</v>
      </c>
      <c r="T1205" s="13">
        <v>26.047000000000001</v>
      </c>
      <c r="U1205" s="13">
        <f>IF(Table2[[#This Row],[Avg_Temperature(°C)]]="",IFERROR((Table2[[#This Row],[Max_Temperature(°C)]]+Table2[[#This Row],[Min_Temperature(°C)]])/2,""),Table2[[#This Row],[Avg_Temperature(°C)]])</f>
        <v>26.047000000000001</v>
      </c>
      <c r="V1205" s="13">
        <v>35.465000000000003</v>
      </c>
      <c r="W1205" s="13">
        <f>IF(Table2[[#This Row],[Max_Temperature(°C)]]="",_xlfn.XLOOKUP(Table2[[#This Row],[State]],'pivot tables'!$T$2:$T$33,'pivot tables'!$V$2:$V$33),Table2[[#This Row],[Max_Temperature(°C)]])</f>
        <v>35.465000000000003</v>
      </c>
      <c r="X1205" s="13">
        <v>16.827000000000002</v>
      </c>
      <c r="Y1205" s="31">
        <f>IF(Table2[[#This Row],[Min_Temperature(°C)]]="",_xlfn.XLOOKUP(Table2[[#This Row],[State]],'pivot tables'!$T$2:$T$33,'pivot tables'!$W$2:$W$33),Table2[[#This Row],[Min_Temperature(°C)]])</f>
        <v>16.827000000000002</v>
      </c>
    </row>
    <row r="1206" spans="1:25" x14ac:dyDescent="0.3">
      <c r="A1206" s="5" t="s">
        <v>13</v>
      </c>
      <c r="B1206" s="4">
        <v>2015</v>
      </c>
      <c r="C1206" s="5" t="s">
        <v>176</v>
      </c>
      <c r="D1206" s="5" t="str">
        <f>PROPER(TRIM(Table2[[#This Row],[Season]]))</f>
        <v>Autumn</v>
      </c>
      <c r="E1206" s="5" t="str">
        <f>IF(Table2[[#This Row],[Season]]="",_xlfn.XLOOKUP(Table2[[#This Row],[State]],'pivot tables'!$F$3:$F$33,'pivot tables'!$G$3:$G$33),Table2[[#This Row],[Season]])</f>
        <v>Autumn</v>
      </c>
      <c r="F1206" s="5" t="s">
        <v>28</v>
      </c>
      <c r="G1206" s="16"/>
      <c r="H1206" s="16">
        <f>IF(Table2[[#This Row],[Area(hectare)]]="",IFERROR(Table2[[#This Row],[Production(Tones)]]/Table2[[#This Row],[Yield blanks]],""),Table2[[#This Row],[Area(hectare)]])</f>
        <v>247163.70967741936</v>
      </c>
      <c r="I1206" s="16">
        <v>612966</v>
      </c>
      <c r="J1206" s="16">
        <f>IF(Table2[[#This Row],[Production(Tones)]]="",Table2[[#This Row],[Area Blanks]]*Table2[[#This Row],[Yield]],Table2[[#This Row],[Production(Tones)]])</f>
        <v>612966</v>
      </c>
      <c r="K1206" s="13">
        <v>1717</v>
      </c>
      <c r="L1206" s="13">
        <f>IF(Table2[[#This Row],[Annual_Rainfall(mm)]]="",_xlfn.XLOOKUP(Table2[[#This Row],[State]],'pivot tables'!$J$3:$J$32,'pivot tables'!$K$3:$K$32),Table2[[#This Row],[Annual_Rainfall(mm)]])</f>
        <v>1717</v>
      </c>
      <c r="M1206" s="13" t="str">
        <f>Table2[[#This Row],[Crop]]&amp;Table2[[#This Row],[State]]</f>
        <v>RiceWest Bengal</v>
      </c>
      <c r="N1206" s="13">
        <v>37262022.700000003</v>
      </c>
      <c r="O1206" s="13">
        <f>IF(Table2[[#This Row],[Fertilizer(kg)]]="",_xlfn.XLOOKUP(Table2[[#This Row],[crop&amp;state]],'pivot tables'!$O$3:$O$151,'pivot tables'!$P$3:$P$151),Table2[[#This Row],[Fertilizer(kg)]])</f>
        <v>37262022.700000003</v>
      </c>
      <c r="P1206" s="13">
        <v>77870.100000000006</v>
      </c>
      <c r="Q1206" s="13">
        <f>IF(Table2[[#This Row],[Pesticide(kg)]]="",_xlfn.XLOOKUP(Table2[[#This Row],[crop&amp;state]],'pivot tables'!$O$3:$O$151,'pivot tables'!$Q$3:$Q$151),Table2[[#This Row],[Pesticide(kg)]])</f>
        <v>77870.100000000006</v>
      </c>
      <c r="R1206" s="13">
        <v>2.48</v>
      </c>
      <c r="S1206" s="13">
        <f>IF(Table2[[#This Row],[Yield]]="",IFERROR(Table2[[#This Row],[Production(Tones)]]/Table2[[#This Row],[Area(hectare)]],""),Table2[[#This Row],[Yield]])</f>
        <v>2.48</v>
      </c>
      <c r="T1206" s="13">
        <v>26.047000000000001</v>
      </c>
      <c r="U1206" s="13">
        <f>IF(Table2[[#This Row],[Avg_Temperature(°C)]]="",IFERROR((Table2[[#This Row],[Max_Temperature(°C)]]+Table2[[#This Row],[Min_Temperature(°C)]])/2,""),Table2[[#This Row],[Avg_Temperature(°C)]])</f>
        <v>26.047000000000001</v>
      </c>
      <c r="V1206" s="13">
        <v>35.465000000000003</v>
      </c>
      <c r="W1206" s="13">
        <f>IF(Table2[[#This Row],[Max_Temperature(°C)]]="",_xlfn.XLOOKUP(Table2[[#This Row],[State]],'pivot tables'!$T$2:$T$33,'pivot tables'!$V$2:$V$33),Table2[[#This Row],[Max_Temperature(°C)]])</f>
        <v>35.465000000000003</v>
      </c>
      <c r="X1206" s="13">
        <v>16.827000000000002</v>
      </c>
      <c r="Y1206" s="31">
        <f>IF(Table2[[#This Row],[Min_Temperature(°C)]]="",_xlfn.XLOOKUP(Table2[[#This Row],[State]],'pivot tables'!$T$2:$T$33,'pivot tables'!$W$2:$W$33),Table2[[#This Row],[Min_Temperature(°C)]])</f>
        <v>16.827000000000002</v>
      </c>
    </row>
    <row r="1207" spans="1:25" x14ac:dyDescent="0.3">
      <c r="A1207" s="5" t="s">
        <v>13</v>
      </c>
      <c r="B1207" s="4">
        <v>2015</v>
      </c>
      <c r="C1207" s="5" t="s">
        <v>120</v>
      </c>
      <c r="D1207" s="5" t="str">
        <f>PROPER(TRIM(Table2[[#This Row],[Season]]))</f>
        <v>Summer</v>
      </c>
      <c r="E1207" s="5" t="str">
        <f>IF(Table2[[#This Row],[Season]]="",_xlfn.XLOOKUP(Table2[[#This Row],[State]],'pivot tables'!$F$3:$F$33,'pivot tables'!$G$3:$G$33),Table2[[#This Row],[Season]])</f>
        <v>Summer</v>
      </c>
      <c r="F1207" s="5" t="s">
        <v>28</v>
      </c>
      <c r="G1207" s="16">
        <v>1310585</v>
      </c>
      <c r="H1207" s="16">
        <f>IF(Table2[[#This Row],[Area(hectare)]]="",IFERROR(Table2[[#This Row],[Production(Tones)]]/Table2[[#This Row],[Yield blanks]],""),Table2[[#This Row],[Area(hectare)]])</f>
        <v>1310585</v>
      </c>
      <c r="I1207" s="16">
        <v>4424392</v>
      </c>
      <c r="J1207" s="16">
        <f>IF(Table2[[#This Row],[Production(Tones)]]="",Table2[[#This Row],[Area Blanks]]*Table2[[#This Row],[Yield]],Table2[[#This Row],[Production(Tones)]])</f>
        <v>4424392</v>
      </c>
      <c r="K1207" s="13" t="s">
        <v>513</v>
      </c>
      <c r="L1207" s="13" t="str">
        <f>IF(Table2[[#This Row],[Annual_Rainfall(mm)]]="",_xlfn.XLOOKUP(Table2[[#This Row],[State]],'pivot tables'!$J$3:$J$32,'pivot tables'!$K$3:$K$32),Table2[[#This Row],[Annual_Rainfall(mm)]])</f>
        <v>1,717</v>
      </c>
      <c r="M1207" s="13" t="str">
        <f>Table2[[#This Row],[Crop]]&amp;Table2[[#This Row],[State]]</f>
        <v>RiceWest Bengal</v>
      </c>
      <c r="N1207" s="13">
        <v>206954477.40000001</v>
      </c>
      <c r="O1207" s="13">
        <f>IF(Table2[[#This Row],[Fertilizer(kg)]]="",_xlfn.XLOOKUP(Table2[[#This Row],[crop&amp;state]],'pivot tables'!$O$3:$O$151,'pivot tables'!$P$3:$P$151),Table2[[#This Row],[Fertilizer(kg)]])</f>
        <v>206954477.40000001</v>
      </c>
      <c r="P1207" s="13" t="s">
        <v>514</v>
      </c>
      <c r="Q1207" s="13" t="str">
        <f>IF(Table2[[#This Row],[Pesticide(kg)]]="",_xlfn.XLOOKUP(Table2[[#This Row],[crop&amp;state]],'pivot tables'!$O$3:$O$151,'pivot tables'!$Q$3:$Q$151),Table2[[#This Row],[Pesticide(kg)]])</f>
        <v>432,493.05</v>
      </c>
      <c r="R1207" s="13">
        <v>3.1549999999999998</v>
      </c>
      <c r="S1207" s="13">
        <f>IF(Table2[[#This Row],[Yield]]="",IFERROR(Table2[[#This Row],[Production(Tones)]]/Table2[[#This Row],[Area(hectare)]],""),Table2[[#This Row],[Yield]])</f>
        <v>3.1549999999999998</v>
      </c>
      <c r="T1207" s="13">
        <v>26.047000000000001</v>
      </c>
      <c r="U1207" s="13">
        <f>IF(Table2[[#This Row],[Avg_Temperature(°C)]]="",IFERROR((Table2[[#This Row],[Max_Temperature(°C)]]+Table2[[#This Row],[Min_Temperature(°C)]])/2,""),Table2[[#This Row],[Avg_Temperature(°C)]])</f>
        <v>26.047000000000001</v>
      </c>
      <c r="V1207" s="13">
        <v>35.465000000000003</v>
      </c>
      <c r="W1207" s="13">
        <f>IF(Table2[[#This Row],[Max_Temperature(°C)]]="",_xlfn.XLOOKUP(Table2[[#This Row],[State]],'pivot tables'!$T$2:$T$33,'pivot tables'!$V$2:$V$33),Table2[[#This Row],[Max_Temperature(°C)]])</f>
        <v>35.465000000000003</v>
      </c>
      <c r="X1207" s="13">
        <v>16.827000000000002</v>
      </c>
      <c r="Y1207" s="31">
        <f>IF(Table2[[#This Row],[Min_Temperature(°C)]]="",_xlfn.XLOOKUP(Table2[[#This Row],[State]],'pivot tables'!$T$2:$T$33,'pivot tables'!$W$2:$W$33),Table2[[#This Row],[Min_Temperature(°C)]])</f>
        <v>16.827000000000002</v>
      </c>
    </row>
    <row r="1208" spans="1:25" x14ac:dyDescent="0.3">
      <c r="A1208" s="5" t="s">
        <v>13</v>
      </c>
      <c r="B1208" s="4">
        <v>2015</v>
      </c>
      <c r="C1208" s="5" t="s">
        <v>324</v>
      </c>
      <c r="D1208" s="5" t="str">
        <f>PROPER(TRIM(Table2[[#This Row],[Season]]))</f>
        <v>Winter</v>
      </c>
      <c r="E1208" s="5" t="str">
        <f>IF(Table2[[#This Row],[Season]]="",_xlfn.XLOOKUP(Table2[[#This Row],[State]],'pivot tables'!$F$3:$F$33,'pivot tables'!$G$3:$G$33),Table2[[#This Row],[Season]])</f>
        <v>Winter</v>
      </c>
      <c r="F1208" s="5" t="s">
        <v>28</v>
      </c>
      <c r="G1208" s="16">
        <v>3977400</v>
      </c>
      <c r="H1208" s="16">
        <f>IF(Table2[[#This Row],[Area(hectare)]]="",IFERROR(Table2[[#This Row],[Production(Tones)]]/Table2[[#This Row],[Yield blanks]],""),Table2[[#This Row],[Area(hectare)]])</f>
        <v>3977400</v>
      </c>
      <c r="I1208" s="16">
        <v>10910896</v>
      </c>
      <c r="J1208" s="16">
        <f>IF(Table2[[#This Row],[Production(Tones)]]="",Table2[[#This Row],[Area Blanks]]*Table2[[#This Row],[Yield]],Table2[[#This Row],[Production(Tones)]])</f>
        <v>10910896</v>
      </c>
      <c r="K1208" s="13">
        <v>1717</v>
      </c>
      <c r="L1208" s="13">
        <f>IF(Table2[[#This Row],[Annual_Rainfall(mm)]]="",_xlfn.XLOOKUP(Table2[[#This Row],[State]],'pivot tables'!$J$3:$J$32,'pivot tables'!$K$3:$K$32),Table2[[#This Row],[Annual_Rainfall(mm)]])</f>
        <v>1717</v>
      </c>
      <c r="M1208" s="13" t="str">
        <f>Table2[[#This Row],[Crop]]&amp;Table2[[#This Row],[State]]</f>
        <v>RiceWest Bengal</v>
      </c>
      <c r="N1208" s="13">
        <v>628071234</v>
      </c>
      <c r="O1208" s="13">
        <f>IF(Table2[[#This Row],[Fertilizer(kg)]]="",_xlfn.XLOOKUP(Table2[[#This Row],[crop&amp;state]],'pivot tables'!$O$3:$O$151,'pivot tables'!$P$3:$P$151),Table2[[#This Row],[Fertilizer(kg)]])</f>
        <v>628071234</v>
      </c>
      <c r="P1208" s="13">
        <v>1312542</v>
      </c>
      <c r="Q1208" s="13">
        <f>IF(Table2[[#This Row],[Pesticide(kg)]]="",_xlfn.XLOOKUP(Table2[[#This Row],[crop&amp;state]],'pivot tables'!$O$3:$O$151,'pivot tables'!$Q$3:$Q$151),Table2[[#This Row],[Pesticide(kg)]])</f>
        <v>1312542</v>
      </c>
      <c r="R1208" s="13">
        <v>2.6709999999999998</v>
      </c>
      <c r="S1208" s="13">
        <f>IF(Table2[[#This Row],[Yield]]="",IFERROR(Table2[[#This Row],[Production(Tones)]]/Table2[[#This Row],[Area(hectare)]],""),Table2[[#This Row],[Yield]])</f>
        <v>2.6709999999999998</v>
      </c>
      <c r="T1208" s="13">
        <v>26.047000000000001</v>
      </c>
      <c r="U1208" s="13">
        <f>IF(Table2[[#This Row],[Avg_Temperature(°C)]]="",IFERROR((Table2[[#This Row],[Max_Temperature(°C)]]+Table2[[#This Row],[Min_Temperature(°C)]])/2,""),Table2[[#This Row],[Avg_Temperature(°C)]])</f>
        <v>26.047000000000001</v>
      </c>
      <c r="V1208" s="13">
        <v>35.465000000000003</v>
      </c>
      <c r="W1208" s="13">
        <f>IF(Table2[[#This Row],[Max_Temperature(°C)]]="",_xlfn.XLOOKUP(Table2[[#This Row],[State]],'pivot tables'!$T$2:$T$33,'pivot tables'!$V$2:$V$33),Table2[[#This Row],[Max_Temperature(°C)]])</f>
        <v>35.465000000000003</v>
      </c>
      <c r="X1208" s="13">
        <v>16.827000000000002</v>
      </c>
      <c r="Y1208" s="31">
        <f>IF(Table2[[#This Row],[Min_Temperature(°C)]]="",_xlfn.XLOOKUP(Table2[[#This Row],[State]],'pivot tables'!$T$2:$T$33,'pivot tables'!$W$2:$W$33),Table2[[#This Row],[Min_Temperature(°C)]])</f>
        <v>16.827000000000002</v>
      </c>
    </row>
    <row r="1209" spans="1:25" x14ac:dyDescent="0.3">
      <c r="A1209" s="5" t="s">
        <v>18</v>
      </c>
      <c r="B1209" s="4">
        <v>2015</v>
      </c>
      <c r="C1209" s="5" t="s">
        <v>705</v>
      </c>
      <c r="D1209" s="5" t="str">
        <f>PROPER(TRIM(Table2[[#This Row],[Season]]))</f>
        <v>Whole Year</v>
      </c>
      <c r="E1209" s="5" t="str">
        <f>IF(Table2[[#This Row],[Season]]="",_xlfn.XLOOKUP(Table2[[#This Row],[State]],'pivot tables'!$F$3:$F$33,'pivot tables'!$G$3:$G$33),Table2[[#This Row],[Season]])</f>
        <v>Whole Year</v>
      </c>
      <c r="F1209" s="5" t="s">
        <v>28</v>
      </c>
      <c r="G1209" s="16">
        <v>17403</v>
      </c>
      <c r="H1209" s="16">
        <f>IF(Table2[[#This Row],[Area(hectare)]]="",IFERROR(Table2[[#This Row],[Production(Tones)]]/Table2[[#This Row],[Yield blanks]],""),Table2[[#This Row],[Area(hectare)]])</f>
        <v>17403</v>
      </c>
      <c r="I1209" s="16">
        <v>1327805</v>
      </c>
      <c r="J1209" s="16">
        <f>IF(Table2[[#This Row],[Production(Tones)]]="",Table2[[#This Row],[Area Blanks]]*Table2[[#This Row],[Yield]],Table2[[#This Row],[Production(Tones)]])</f>
        <v>1327805</v>
      </c>
      <c r="K1209" s="13">
        <v>1717</v>
      </c>
      <c r="L1209" s="13">
        <f>IF(Table2[[#This Row],[Annual_Rainfall(mm)]]="",_xlfn.XLOOKUP(Table2[[#This Row],[State]],'pivot tables'!$J$3:$J$32,'pivot tables'!$K$3:$K$32),Table2[[#This Row],[Annual_Rainfall(mm)]])</f>
        <v>1717</v>
      </c>
      <c r="M1209" s="13" t="str">
        <f>Table2[[#This Row],[Crop]]&amp;Table2[[#This Row],[State]]</f>
        <v>SugarcaneWest Bengal</v>
      </c>
      <c r="N1209" s="13">
        <v>2748107.73</v>
      </c>
      <c r="O1209" s="13">
        <f>IF(Table2[[#This Row],[Fertilizer(kg)]]="",_xlfn.XLOOKUP(Table2[[#This Row],[crop&amp;state]],'pivot tables'!$O$3:$O$151,'pivot tables'!$P$3:$P$151),Table2[[#This Row],[Fertilizer(kg)]])</f>
        <v>2748107.73</v>
      </c>
      <c r="P1209" s="13">
        <v>5742.99</v>
      </c>
      <c r="Q1209" s="13">
        <f>IF(Table2[[#This Row],[Pesticide(kg)]]="",_xlfn.XLOOKUP(Table2[[#This Row],[crop&amp;state]],'pivot tables'!$O$3:$O$151,'pivot tables'!$Q$3:$Q$151),Table2[[#This Row],[Pesticide(kg)]])</f>
        <v>5742.99</v>
      </c>
      <c r="R1209" s="13">
        <v>80.046999999999997</v>
      </c>
      <c r="S1209" s="13">
        <f>IF(Table2[[#This Row],[Yield]]="",IFERROR(Table2[[#This Row],[Production(Tones)]]/Table2[[#This Row],[Area(hectare)]],""),Table2[[#This Row],[Yield]])</f>
        <v>80.046999999999997</v>
      </c>
      <c r="T1209" s="13">
        <v>26.047000000000001</v>
      </c>
      <c r="U1209" s="13">
        <f>IF(Table2[[#This Row],[Avg_Temperature(°C)]]="",IFERROR((Table2[[#This Row],[Max_Temperature(°C)]]+Table2[[#This Row],[Min_Temperature(°C)]])/2,""),Table2[[#This Row],[Avg_Temperature(°C)]])</f>
        <v>26.047000000000001</v>
      </c>
      <c r="V1209" s="13">
        <v>35.465000000000003</v>
      </c>
      <c r="W1209" s="13">
        <f>IF(Table2[[#This Row],[Max_Temperature(°C)]]="",_xlfn.XLOOKUP(Table2[[#This Row],[State]],'pivot tables'!$T$2:$T$33,'pivot tables'!$V$2:$V$33),Table2[[#This Row],[Max_Temperature(°C)]])</f>
        <v>35.465000000000003</v>
      </c>
      <c r="X1209" s="13">
        <v>16.827000000000002</v>
      </c>
      <c r="Y1209" s="31">
        <f>IF(Table2[[#This Row],[Min_Temperature(°C)]]="",_xlfn.XLOOKUP(Table2[[#This Row],[State]],'pivot tables'!$T$2:$T$33,'pivot tables'!$W$2:$W$33),Table2[[#This Row],[Min_Temperature(°C)]])</f>
        <v>16.827000000000002</v>
      </c>
    </row>
    <row r="1210" spans="1:25" x14ac:dyDescent="0.3">
      <c r="A1210" s="5" t="s">
        <v>31</v>
      </c>
      <c r="B1210" s="4">
        <v>2015</v>
      </c>
      <c r="C1210" s="5" t="s">
        <v>49</v>
      </c>
      <c r="D1210" s="5" t="str">
        <f>PROPER(TRIM(Table2[[#This Row],[Season]]))</f>
        <v>Kharif</v>
      </c>
      <c r="E1210" s="5" t="str">
        <f>IF(Table2[[#This Row],[Season]]="",_xlfn.XLOOKUP(Table2[[#This Row],[State]],'pivot tables'!$F$3:$F$33,'pivot tables'!$G$3:$G$33),Table2[[#This Row],[Season]])</f>
        <v>Kharif</v>
      </c>
      <c r="F1210" s="5" t="s">
        <v>28</v>
      </c>
      <c r="G1210" s="16">
        <v>7225</v>
      </c>
      <c r="H1210" s="16">
        <f>IF(Table2[[#This Row],[Area(hectare)]]="",IFERROR(Table2[[#This Row],[Production(Tones)]]/Table2[[#This Row],[Yield blanks]],""),Table2[[#This Row],[Area(hectare)]])</f>
        <v>7225</v>
      </c>
      <c r="I1210" s="16">
        <v>9407</v>
      </c>
      <c r="J1210" s="16">
        <f>IF(Table2[[#This Row],[Production(Tones)]]="",Table2[[#This Row],[Area Blanks]]*Table2[[#This Row],[Yield]],Table2[[#This Row],[Production(Tones)]])</f>
        <v>9407</v>
      </c>
      <c r="K1210" s="13">
        <v>1717</v>
      </c>
      <c r="L1210" s="13">
        <f>IF(Table2[[#This Row],[Annual_Rainfall(mm)]]="",_xlfn.XLOOKUP(Table2[[#This Row],[State]],'pivot tables'!$J$3:$J$32,'pivot tables'!$K$3:$K$32),Table2[[#This Row],[Annual_Rainfall(mm)]])</f>
        <v>1717</v>
      </c>
      <c r="M1210" s="13" t="str">
        <f>Table2[[#This Row],[Crop]]&amp;Table2[[#This Row],[State]]</f>
        <v>SunflowerWest Bengal</v>
      </c>
      <c r="N1210" s="13">
        <v>1140899.75</v>
      </c>
      <c r="O1210" s="13">
        <f>IF(Table2[[#This Row],[Fertilizer(kg)]]="",_xlfn.XLOOKUP(Table2[[#This Row],[crop&amp;state]],'pivot tables'!$O$3:$O$151,'pivot tables'!$P$3:$P$151),Table2[[#This Row],[Fertilizer(kg)]])</f>
        <v>1140899.75</v>
      </c>
      <c r="P1210" s="13">
        <v>2384.25</v>
      </c>
      <c r="Q1210" s="13">
        <f>IF(Table2[[#This Row],[Pesticide(kg)]]="",_xlfn.XLOOKUP(Table2[[#This Row],[crop&amp;state]],'pivot tables'!$O$3:$O$151,'pivot tables'!$Q$3:$Q$151),Table2[[#This Row],[Pesticide(kg)]])</f>
        <v>2384.25</v>
      </c>
      <c r="R1210" s="13">
        <v>1.298</v>
      </c>
      <c r="S1210" s="13">
        <f>IF(Table2[[#This Row],[Yield]]="",IFERROR(Table2[[#This Row],[Production(Tones)]]/Table2[[#This Row],[Area(hectare)]],""),Table2[[#This Row],[Yield]])</f>
        <v>1.298</v>
      </c>
      <c r="T1210" s="13">
        <v>26.047000000000001</v>
      </c>
      <c r="U1210" s="13">
        <f>IF(Table2[[#This Row],[Avg_Temperature(°C)]]="",IFERROR((Table2[[#This Row],[Max_Temperature(°C)]]+Table2[[#This Row],[Min_Temperature(°C)]])/2,""),Table2[[#This Row],[Avg_Temperature(°C)]])</f>
        <v>26.047000000000001</v>
      </c>
      <c r="V1210" s="13">
        <v>35.465000000000003</v>
      </c>
      <c r="W1210" s="13">
        <f>IF(Table2[[#This Row],[Max_Temperature(°C)]]="",_xlfn.XLOOKUP(Table2[[#This Row],[State]],'pivot tables'!$T$2:$T$33,'pivot tables'!$V$2:$V$33),Table2[[#This Row],[Max_Temperature(°C)]])</f>
        <v>35.465000000000003</v>
      </c>
      <c r="X1210" s="13">
        <v>16.827000000000002</v>
      </c>
      <c r="Y1210" s="31">
        <f>IF(Table2[[#This Row],[Min_Temperature(°C)]]="",_xlfn.XLOOKUP(Table2[[#This Row],[State]],'pivot tables'!$T$2:$T$33,'pivot tables'!$W$2:$W$33),Table2[[#This Row],[Min_Temperature(°C)]])</f>
        <v>16.827000000000002</v>
      </c>
    </row>
    <row r="1211" spans="1:25" x14ac:dyDescent="0.3">
      <c r="A1211" s="5" t="s">
        <v>32</v>
      </c>
      <c r="B1211" s="4">
        <v>2015</v>
      </c>
      <c r="C1211" s="5" t="s">
        <v>49</v>
      </c>
      <c r="D1211" s="5" t="str">
        <f>PROPER(TRIM(Table2[[#This Row],[Season]]))</f>
        <v>Kharif</v>
      </c>
      <c r="E1211" s="5" t="str">
        <f>IF(Table2[[#This Row],[Season]]="",_xlfn.XLOOKUP(Table2[[#This Row],[State]],'pivot tables'!$F$3:$F$33,'pivot tables'!$G$3:$G$33),Table2[[#This Row],[Season]])</f>
        <v>Kharif</v>
      </c>
      <c r="F1211" s="5" t="s">
        <v>28</v>
      </c>
      <c r="G1211" s="16">
        <v>63103</v>
      </c>
      <c r="H1211" s="16">
        <f>IF(Table2[[#This Row],[Area(hectare)]]="",IFERROR(Table2[[#This Row],[Production(Tones)]]/Table2[[#This Row],[Yield blanks]],""),Table2[[#This Row],[Area(hectare)]])</f>
        <v>63103</v>
      </c>
      <c r="I1211" s="16">
        <v>43563</v>
      </c>
      <c r="J1211" s="16">
        <f>IF(Table2[[#This Row],[Production(Tones)]]="",Table2[[#This Row],[Area Blanks]]*Table2[[#This Row],[Yield]],Table2[[#This Row],[Production(Tones)]])</f>
        <v>43563</v>
      </c>
      <c r="K1211" s="13">
        <v>1717</v>
      </c>
      <c r="L1211" s="13">
        <f>IF(Table2[[#This Row],[Annual_Rainfall(mm)]]="",_xlfn.XLOOKUP(Table2[[#This Row],[State]],'pivot tables'!$J$3:$J$32,'pivot tables'!$K$3:$K$32),Table2[[#This Row],[Annual_Rainfall(mm)]])</f>
        <v>1717</v>
      </c>
      <c r="M1211" s="13" t="str">
        <f>Table2[[#This Row],[Crop]]&amp;Table2[[#This Row],[State]]</f>
        <v>UradWest Bengal</v>
      </c>
      <c r="N1211" s="13">
        <v>9964594.7300000004</v>
      </c>
      <c r="O1211" s="13">
        <f>IF(Table2[[#This Row],[Fertilizer(kg)]]="",_xlfn.XLOOKUP(Table2[[#This Row],[crop&amp;state]],'pivot tables'!$O$3:$O$151,'pivot tables'!$P$3:$P$151),Table2[[#This Row],[Fertilizer(kg)]])</f>
        <v>9964594.7300000004</v>
      </c>
      <c r="P1211" s="13">
        <v>20823.990000000002</v>
      </c>
      <c r="Q1211" s="13">
        <f>IF(Table2[[#This Row],[Pesticide(kg)]]="",_xlfn.XLOOKUP(Table2[[#This Row],[crop&amp;state]],'pivot tables'!$O$3:$O$151,'pivot tables'!$Q$3:$Q$151),Table2[[#This Row],[Pesticide(kg)]])</f>
        <v>20823.990000000002</v>
      </c>
      <c r="R1211" s="13">
        <v>0.58099999999999996</v>
      </c>
      <c r="S1211" s="13">
        <f>IF(Table2[[#This Row],[Yield]]="",IFERROR(Table2[[#This Row],[Production(Tones)]]/Table2[[#This Row],[Area(hectare)]],""),Table2[[#This Row],[Yield]])</f>
        <v>0.58099999999999996</v>
      </c>
      <c r="T1211" s="13">
        <v>26.047000000000001</v>
      </c>
      <c r="U1211" s="13">
        <f>IF(Table2[[#This Row],[Avg_Temperature(°C)]]="",IFERROR((Table2[[#This Row],[Max_Temperature(°C)]]+Table2[[#This Row],[Min_Temperature(°C)]])/2,""),Table2[[#This Row],[Avg_Temperature(°C)]])</f>
        <v>26.047000000000001</v>
      </c>
      <c r="V1211" s="13">
        <v>35.465000000000003</v>
      </c>
      <c r="W1211" s="13">
        <f>IF(Table2[[#This Row],[Max_Temperature(°C)]]="",_xlfn.XLOOKUP(Table2[[#This Row],[State]],'pivot tables'!$T$2:$T$33,'pivot tables'!$V$2:$V$33),Table2[[#This Row],[Max_Temperature(°C)]])</f>
        <v>35.465000000000003</v>
      </c>
      <c r="X1211" s="13">
        <v>16.827000000000002</v>
      </c>
      <c r="Y1211" s="31">
        <f>IF(Table2[[#This Row],[Min_Temperature(°C)]]="",_xlfn.XLOOKUP(Table2[[#This Row],[State]],'pivot tables'!$T$2:$T$33,'pivot tables'!$W$2:$W$33),Table2[[#This Row],[Min_Temperature(°C)]])</f>
        <v>16.827000000000002</v>
      </c>
    </row>
    <row r="1212" spans="1:25" x14ac:dyDescent="0.3">
      <c r="A1212" s="5" t="s">
        <v>32</v>
      </c>
      <c r="B1212" s="4">
        <v>2015</v>
      </c>
      <c r="C1212" s="5" t="s">
        <v>27</v>
      </c>
      <c r="D1212" s="5" t="str">
        <f>PROPER(TRIM(Table2[[#This Row],[Season]]))</f>
        <v>Rabi</v>
      </c>
      <c r="E1212" s="5" t="str">
        <f>IF(Table2[[#This Row],[Season]]="",_xlfn.XLOOKUP(Table2[[#This Row],[State]],'pivot tables'!$F$3:$F$33,'pivot tables'!$G$3:$G$33),Table2[[#This Row],[Season]])</f>
        <v>Rabi</v>
      </c>
      <c r="F1212" s="5" t="s">
        <v>28</v>
      </c>
      <c r="G1212" s="16">
        <v>11177</v>
      </c>
      <c r="H1212" s="16">
        <f>IF(Table2[[#This Row],[Area(hectare)]]="",IFERROR(Table2[[#This Row],[Production(Tones)]]/Table2[[#This Row],[Yield blanks]],""),Table2[[#This Row],[Area(hectare)]])</f>
        <v>11177</v>
      </c>
      <c r="I1212" s="16">
        <v>10658</v>
      </c>
      <c r="J1212" s="16">
        <f>IF(Table2[[#This Row],[Production(Tones)]]="",Table2[[#This Row],[Area Blanks]]*Table2[[#This Row],[Yield]],Table2[[#This Row],[Production(Tones)]])</f>
        <v>10658</v>
      </c>
      <c r="K1212" s="13">
        <v>1717</v>
      </c>
      <c r="L1212" s="13">
        <f>IF(Table2[[#This Row],[Annual_Rainfall(mm)]]="",_xlfn.XLOOKUP(Table2[[#This Row],[State]],'pivot tables'!$J$3:$J$32,'pivot tables'!$K$3:$K$32),Table2[[#This Row],[Annual_Rainfall(mm)]])</f>
        <v>1717</v>
      </c>
      <c r="M1212" s="13" t="str">
        <f>Table2[[#This Row],[Crop]]&amp;Table2[[#This Row],[State]]</f>
        <v>UradWest Bengal</v>
      </c>
      <c r="N1212" s="13">
        <v>1764960.07</v>
      </c>
      <c r="O1212" s="13">
        <f>IF(Table2[[#This Row],[Fertilizer(kg)]]="",_xlfn.XLOOKUP(Table2[[#This Row],[crop&amp;state]],'pivot tables'!$O$3:$O$151,'pivot tables'!$P$3:$P$151),Table2[[#This Row],[Fertilizer(kg)]])</f>
        <v>1764960.07</v>
      </c>
      <c r="P1212" s="13">
        <v>3688.41</v>
      </c>
      <c r="Q1212" s="13">
        <f>IF(Table2[[#This Row],[Pesticide(kg)]]="",_xlfn.XLOOKUP(Table2[[#This Row],[crop&amp;state]],'pivot tables'!$O$3:$O$151,'pivot tables'!$Q$3:$Q$151),Table2[[#This Row],[Pesticide(kg)]])</f>
        <v>3688.41</v>
      </c>
      <c r="R1212" s="13">
        <v>0.9</v>
      </c>
      <c r="S1212" s="13">
        <f>IF(Table2[[#This Row],[Yield]]="",IFERROR(Table2[[#This Row],[Production(Tones)]]/Table2[[#This Row],[Area(hectare)]],""),Table2[[#This Row],[Yield]])</f>
        <v>0.9</v>
      </c>
      <c r="T1212" s="13">
        <v>26.047000000000001</v>
      </c>
      <c r="U1212" s="13">
        <f>IF(Table2[[#This Row],[Avg_Temperature(°C)]]="",IFERROR((Table2[[#This Row],[Max_Temperature(°C)]]+Table2[[#This Row],[Min_Temperature(°C)]])/2,""),Table2[[#This Row],[Avg_Temperature(°C)]])</f>
        <v>26.047000000000001</v>
      </c>
      <c r="V1212" s="13">
        <v>35.465000000000003</v>
      </c>
      <c r="W1212" s="13">
        <f>IF(Table2[[#This Row],[Max_Temperature(°C)]]="",_xlfn.XLOOKUP(Table2[[#This Row],[State]],'pivot tables'!$T$2:$T$33,'pivot tables'!$V$2:$V$33),Table2[[#This Row],[Max_Temperature(°C)]])</f>
        <v>35.465000000000003</v>
      </c>
      <c r="X1212" s="13">
        <v>16.827000000000002</v>
      </c>
      <c r="Y1212" s="31">
        <f>IF(Table2[[#This Row],[Min_Temperature(°C)]]="",_xlfn.XLOOKUP(Table2[[#This Row],[State]],'pivot tables'!$T$2:$T$33,'pivot tables'!$W$2:$W$33),Table2[[#This Row],[Min_Temperature(°C)]])</f>
        <v>16.827000000000002</v>
      </c>
    </row>
    <row r="1213" spans="1:25" x14ac:dyDescent="0.3">
      <c r="A1213" s="5" t="s">
        <v>20</v>
      </c>
      <c r="B1213" s="4">
        <v>2015</v>
      </c>
      <c r="C1213" s="5" t="s">
        <v>27</v>
      </c>
      <c r="D1213" s="5" t="str">
        <f>PROPER(TRIM(Table2[[#This Row],[Season]]))</f>
        <v>Rabi</v>
      </c>
      <c r="E1213" s="5" t="str">
        <f>IF(Table2[[#This Row],[Season]]="",_xlfn.XLOOKUP(Table2[[#This Row],[State]],'pivot tables'!$F$3:$F$33,'pivot tables'!$G$3:$G$33),Table2[[#This Row],[Season]])</f>
        <v>Rabi</v>
      </c>
      <c r="F1213" s="5" t="s">
        <v>28</v>
      </c>
      <c r="G1213" s="16">
        <v>339851</v>
      </c>
      <c r="H1213" s="16">
        <f>IF(Table2[[#This Row],[Area(hectare)]]="",IFERROR(Table2[[#This Row],[Production(Tones)]]/Table2[[#This Row],[Yield blanks]],""),Table2[[#This Row],[Area(hectare)]])</f>
        <v>339851</v>
      </c>
      <c r="I1213" s="16">
        <v>788503</v>
      </c>
      <c r="J1213" s="16">
        <f>IF(Table2[[#This Row],[Production(Tones)]]="",Table2[[#This Row],[Area Blanks]]*Table2[[#This Row],[Yield]],Table2[[#This Row],[Production(Tones)]])</f>
        <v>788503</v>
      </c>
      <c r="K1213" s="13">
        <v>1717</v>
      </c>
      <c r="L1213" s="13">
        <f>IF(Table2[[#This Row],[Annual_Rainfall(mm)]]="",_xlfn.XLOOKUP(Table2[[#This Row],[State]],'pivot tables'!$J$3:$J$32,'pivot tables'!$K$3:$K$32),Table2[[#This Row],[Annual_Rainfall(mm)]])</f>
        <v>1717</v>
      </c>
      <c r="M1213" s="13" t="str">
        <f>Table2[[#This Row],[Crop]]&amp;Table2[[#This Row],[State]]</f>
        <v>WheatWest Bengal</v>
      </c>
      <c r="N1213" s="13">
        <v>53665871.409999996</v>
      </c>
      <c r="O1213" s="13">
        <f>IF(Table2[[#This Row],[Fertilizer(kg)]]="",_xlfn.XLOOKUP(Table2[[#This Row],[crop&amp;state]],'pivot tables'!$O$3:$O$151,'pivot tables'!$P$3:$P$151),Table2[[#This Row],[Fertilizer(kg)]])</f>
        <v>53665871.409999996</v>
      </c>
      <c r="P1213" s="13">
        <v>112150.83</v>
      </c>
      <c r="Q1213" s="13">
        <f>IF(Table2[[#This Row],[Pesticide(kg)]]="",_xlfn.XLOOKUP(Table2[[#This Row],[crop&amp;state]],'pivot tables'!$O$3:$O$151,'pivot tables'!$Q$3:$Q$151),Table2[[#This Row],[Pesticide(kg)]])</f>
        <v>112150.83</v>
      </c>
      <c r="R1213" s="13">
        <v>2.1909999999999998</v>
      </c>
      <c r="S1213" s="13">
        <f>IF(Table2[[#This Row],[Yield]]="",IFERROR(Table2[[#This Row],[Production(Tones)]]/Table2[[#This Row],[Area(hectare)]],""),Table2[[#This Row],[Yield]])</f>
        <v>2.1909999999999998</v>
      </c>
      <c r="T1213" s="13">
        <v>26.047000000000001</v>
      </c>
      <c r="U1213" s="13">
        <f>IF(Table2[[#This Row],[Avg_Temperature(°C)]]="",IFERROR((Table2[[#This Row],[Max_Temperature(°C)]]+Table2[[#This Row],[Min_Temperature(°C)]])/2,""),Table2[[#This Row],[Avg_Temperature(°C)]])</f>
        <v>26.047000000000001</v>
      </c>
      <c r="V1213" s="13">
        <v>35.465000000000003</v>
      </c>
      <c r="W1213" s="13">
        <f>IF(Table2[[#This Row],[Max_Temperature(°C)]]="",_xlfn.XLOOKUP(Table2[[#This Row],[State]],'pivot tables'!$T$2:$T$33,'pivot tables'!$V$2:$V$33),Table2[[#This Row],[Max_Temperature(°C)]])</f>
        <v>35.465000000000003</v>
      </c>
      <c r="X1213" s="13">
        <v>16.827000000000002</v>
      </c>
      <c r="Y1213" s="31">
        <f>IF(Table2[[#This Row],[Min_Temperature(°C)]]="",_xlfn.XLOOKUP(Table2[[#This Row],[State]],'pivot tables'!$T$2:$T$33,'pivot tables'!$W$2:$W$33),Table2[[#This Row],[Min_Temperature(°C)]])</f>
        <v>16.827000000000002</v>
      </c>
    </row>
    <row r="1214" spans="1:25" x14ac:dyDescent="0.3">
      <c r="A1214" s="5" t="s">
        <v>13</v>
      </c>
      <c r="B1214" s="4">
        <v>2016</v>
      </c>
      <c r="C1214" s="5" t="s">
        <v>49</v>
      </c>
      <c r="D1214" s="5" t="str">
        <f>PROPER(TRIM(Table2[[#This Row],[Season]]))</f>
        <v>Kharif</v>
      </c>
      <c r="E1214" s="5" t="str">
        <f>IF(Table2[[#This Row],[Season]]="",_xlfn.XLOOKUP(Table2[[#This Row],[State]],'pivot tables'!$F$3:$F$33,'pivot tables'!$G$3:$G$33),Table2[[#This Row],[Season]])</f>
        <v>Kharif</v>
      </c>
      <c r="F1214" s="5" t="s">
        <v>515</v>
      </c>
      <c r="G1214" s="16">
        <v>131000</v>
      </c>
      <c r="H1214" s="16">
        <f>IF(Table2[[#This Row],[Area(hectare)]]="",IFERROR(Table2[[#This Row],[Production(Tones)]]/Table2[[#This Row],[Yield blanks]],""),Table2[[#This Row],[Area(hectare)]])</f>
        <v>131000</v>
      </c>
      <c r="I1214" s="16">
        <v>220000</v>
      </c>
      <c r="J1214" s="16">
        <f>IF(Table2[[#This Row],[Production(Tones)]]="",Table2[[#This Row],[Area Blanks]]*Table2[[#This Row],[Yield]],Table2[[#This Row],[Production(Tones)]])</f>
        <v>220000</v>
      </c>
      <c r="K1214" s="13">
        <v>2933.7</v>
      </c>
      <c r="L1214" s="13">
        <f>IF(Table2[[#This Row],[Annual_Rainfall(mm)]]="",_xlfn.XLOOKUP(Table2[[#This Row],[State]],'pivot tables'!$J$3:$J$32,'pivot tables'!$K$3:$K$32),Table2[[#This Row],[Annual_Rainfall(mm)]])</f>
        <v>2933.7</v>
      </c>
      <c r="M1214" s="13" t="str">
        <f>Table2[[#This Row],[Crop]]&amp;Table2[[#This Row],[State]]</f>
        <v>RiceArunachal Pradesh</v>
      </c>
      <c r="N1214" s="13">
        <v>20075750</v>
      </c>
      <c r="O1214" s="13">
        <f>IF(Table2[[#This Row],[Fertilizer(kg)]]="",_xlfn.XLOOKUP(Table2[[#This Row],[crop&amp;state]],'pivot tables'!$O$3:$O$151,'pivot tables'!$P$3:$P$151),Table2[[#This Row],[Fertilizer(kg)]])</f>
        <v>20075750</v>
      </c>
      <c r="P1214" s="13" t="s">
        <v>516</v>
      </c>
      <c r="Q1214" s="13" t="str">
        <f>IF(Table2[[#This Row],[Pesticide(kg)]]="",_xlfn.XLOOKUP(Table2[[#This Row],[crop&amp;state]],'pivot tables'!$O$3:$O$151,'pivot tables'!$Q$3:$Q$151),Table2[[#This Row],[Pesticide(kg)]])</f>
        <v xml:space="preserve"> 45850 </v>
      </c>
      <c r="R1214" s="13">
        <v>1.6060000000000001</v>
      </c>
      <c r="S1214" s="13">
        <f>IF(Table2[[#This Row],[Yield]]="",IFERROR(Table2[[#This Row],[Production(Tones)]]/Table2[[#This Row],[Area(hectare)]],""),Table2[[#This Row],[Yield]])</f>
        <v>1.6060000000000001</v>
      </c>
      <c r="T1214" s="13">
        <v>21.042999999999999</v>
      </c>
      <c r="U1214" s="13">
        <f>IF(Table2[[#This Row],[Avg_Temperature(°C)]]="",IFERROR((Table2[[#This Row],[Max_Temperature(°C)]]+Table2[[#This Row],[Min_Temperature(°C)]])/2,""),Table2[[#This Row],[Avg_Temperature(°C)]])</f>
        <v>21.042999999999999</v>
      </c>
      <c r="V1214" s="13">
        <v>30.565000000000001</v>
      </c>
      <c r="W1214" s="13">
        <f>IF(Table2[[#This Row],[Max_Temperature(°C)]]="",_xlfn.XLOOKUP(Table2[[#This Row],[State]],'pivot tables'!$T$2:$T$33,'pivot tables'!$V$2:$V$33),Table2[[#This Row],[Max_Temperature(°C)]])</f>
        <v>30.565000000000001</v>
      </c>
      <c r="X1214" s="13">
        <v>13.52</v>
      </c>
      <c r="Y1214" s="31">
        <f>IF(Table2[[#This Row],[Min_Temperature(°C)]]="",_xlfn.XLOOKUP(Table2[[#This Row],[State]],'pivot tables'!$T$2:$T$33,'pivot tables'!$W$2:$W$33),Table2[[#This Row],[Min_Temperature(°C)]])</f>
        <v>13.52</v>
      </c>
    </row>
    <row r="1215" spans="1:25" x14ac:dyDescent="0.3">
      <c r="A1215" s="5" t="s">
        <v>18</v>
      </c>
      <c r="B1215" s="4">
        <v>2016</v>
      </c>
      <c r="C1215" s="5" t="s">
        <v>705</v>
      </c>
      <c r="D1215" s="5" t="str">
        <f>PROPER(TRIM(Table2[[#This Row],[Season]]))</f>
        <v>Whole Year</v>
      </c>
      <c r="E1215" s="5" t="str">
        <f>IF(Table2[[#This Row],[Season]]="",_xlfn.XLOOKUP(Table2[[#This Row],[State]],'pivot tables'!$F$3:$F$33,'pivot tables'!$G$3:$G$33),Table2[[#This Row],[Season]])</f>
        <v>Whole Year</v>
      </c>
      <c r="F1215" s="5" t="s">
        <v>515</v>
      </c>
      <c r="G1215" s="16">
        <v>2075</v>
      </c>
      <c r="H1215" s="16">
        <f>IF(Table2[[#This Row],[Area(hectare)]]="",IFERROR(Table2[[#This Row],[Production(Tones)]]/Table2[[#This Row],[Yield blanks]],""),Table2[[#This Row],[Area(hectare)]])</f>
        <v>2075</v>
      </c>
      <c r="I1215" s="16">
        <v>44405</v>
      </c>
      <c r="J1215" s="16">
        <f>IF(Table2[[#This Row],[Production(Tones)]]="",Table2[[#This Row],[Area Blanks]]*Table2[[#This Row],[Yield]],Table2[[#This Row],[Production(Tones)]])</f>
        <v>44405</v>
      </c>
      <c r="K1215" s="13">
        <v>2933.7</v>
      </c>
      <c r="L1215" s="13">
        <f>IF(Table2[[#This Row],[Annual_Rainfall(mm)]]="",_xlfn.XLOOKUP(Table2[[#This Row],[State]],'pivot tables'!$J$3:$J$32,'pivot tables'!$K$3:$K$32),Table2[[#This Row],[Annual_Rainfall(mm)]])</f>
        <v>2933.7</v>
      </c>
      <c r="M1215" s="13" t="str">
        <f>Table2[[#This Row],[Crop]]&amp;Table2[[#This Row],[State]]</f>
        <v>SugarcaneArunachal Pradesh</v>
      </c>
      <c r="N1215" s="13">
        <v>317993.75</v>
      </c>
      <c r="O1215" s="13">
        <f>IF(Table2[[#This Row],[Fertilizer(kg)]]="",_xlfn.XLOOKUP(Table2[[#This Row],[crop&amp;state]],'pivot tables'!$O$3:$O$151,'pivot tables'!$P$3:$P$151),Table2[[#This Row],[Fertilizer(kg)]])</f>
        <v>317993.75</v>
      </c>
      <c r="P1215" s="13">
        <v>726.25</v>
      </c>
      <c r="Q1215" s="13">
        <f>IF(Table2[[#This Row],[Pesticide(kg)]]="",_xlfn.XLOOKUP(Table2[[#This Row],[crop&amp;state]],'pivot tables'!$O$3:$O$151,'pivot tables'!$Q$3:$Q$151),Table2[[#This Row],[Pesticide(kg)]])</f>
        <v>726.25</v>
      </c>
      <c r="R1215" s="13"/>
      <c r="S1215" s="13">
        <f>IF(Table2[[#This Row],[Yield]]="",IFERROR(Table2[[#This Row],[Production(Tones)]]/Table2[[#This Row],[Area(hectare)]],""),Table2[[#This Row],[Yield]])</f>
        <v>21.4</v>
      </c>
      <c r="T1215" s="13">
        <v>21.042999999999999</v>
      </c>
      <c r="U1215" s="13">
        <f>IF(Table2[[#This Row],[Avg_Temperature(°C)]]="",IFERROR((Table2[[#This Row],[Max_Temperature(°C)]]+Table2[[#This Row],[Min_Temperature(°C)]])/2,""),Table2[[#This Row],[Avg_Temperature(°C)]])</f>
        <v>21.042999999999999</v>
      </c>
      <c r="V1215" s="13">
        <v>30.565000000000001</v>
      </c>
      <c r="W1215" s="13">
        <f>IF(Table2[[#This Row],[Max_Temperature(°C)]]="",_xlfn.XLOOKUP(Table2[[#This Row],[State]],'pivot tables'!$T$2:$T$33,'pivot tables'!$V$2:$V$33),Table2[[#This Row],[Max_Temperature(°C)]])</f>
        <v>30.565000000000001</v>
      </c>
      <c r="X1215" s="13">
        <v>13.52</v>
      </c>
      <c r="Y1215" s="31">
        <f>IF(Table2[[#This Row],[Min_Temperature(°C)]]="",_xlfn.XLOOKUP(Table2[[#This Row],[State]],'pivot tables'!$T$2:$T$33,'pivot tables'!$W$2:$W$33),Table2[[#This Row],[Min_Temperature(°C)]])</f>
        <v>13.52</v>
      </c>
    </row>
    <row r="1216" spans="1:25" x14ac:dyDescent="0.3">
      <c r="A1216" s="5" t="s">
        <v>31</v>
      </c>
      <c r="B1216" s="4">
        <v>2016</v>
      </c>
      <c r="C1216" s="5" t="s">
        <v>49</v>
      </c>
      <c r="D1216" s="5" t="str">
        <f>PROPER(TRIM(Table2[[#This Row],[Season]]))</f>
        <v>Kharif</v>
      </c>
      <c r="E1216" s="5" t="str">
        <f>IF(Table2[[#This Row],[Season]]="",_xlfn.XLOOKUP(Table2[[#This Row],[State]],'pivot tables'!$F$3:$F$33,'pivot tables'!$G$3:$G$33),Table2[[#This Row],[Season]])</f>
        <v>Kharif</v>
      </c>
      <c r="F1216" s="5" t="s">
        <v>515</v>
      </c>
      <c r="G1216" s="16">
        <v>540</v>
      </c>
      <c r="H1216" s="16">
        <f>IF(Table2[[#This Row],[Area(hectare)]]="",IFERROR(Table2[[#This Row],[Production(Tones)]]/Table2[[#This Row],[Yield blanks]],""),Table2[[#This Row],[Area(hectare)]])</f>
        <v>540</v>
      </c>
      <c r="I1216" s="16">
        <v>433</v>
      </c>
      <c r="J1216" s="16">
        <f>IF(Table2[[#This Row],[Production(Tones)]]="",Table2[[#This Row],[Area Blanks]]*Table2[[#This Row],[Yield]],Table2[[#This Row],[Production(Tones)]])</f>
        <v>433</v>
      </c>
      <c r="K1216" s="13">
        <v>2933.7</v>
      </c>
      <c r="L1216" s="13">
        <f>IF(Table2[[#This Row],[Annual_Rainfall(mm)]]="",_xlfn.XLOOKUP(Table2[[#This Row],[State]],'pivot tables'!$J$3:$J$32,'pivot tables'!$K$3:$K$32),Table2[[#This Row],[Annual_Rainfall(mm)]])</f>
        <v>2933.7</v>
      </c>
      <c r="M1216" s="13" t="str">
        <f>Table2[[#This Row],[Crop]]&amp;Table2[[#This Row],[State]]</f>
        <v>SunflowerArunachal Pradesh</v>
      </c>
      <c r="N1216" s="13">
        <v>82755</v>
      </c>
      <c r="O1216" s="13">
        <f>IF(Table2[[#This Row],[Fertilizer(kg)]]="",_xlfn.XLOOKUP(Table2[[#This Row],[crop&amp;state]],'pivot tables'!$O$3:$O$151,'pivot tables'!$P$3:$P$151),Table2[[#This Row],[Fertilizer(kg)]])</f>
        <v>82755</v>
      </c>
      <c r="P1216" s="13">
        <v>189</v>
      </c>
      <c r="Q1216" s="13">
        <f>IF(Table2[[#This Row],[Pesticide(kg)]]="",_xlfn.XLOOKUP(Table2[[#This Row],[crop&amp;state]],'pivot tables'!$O$3:$O$151,'pivot tables'!$Q$3:$Q$151),Table2[[#This Row],[Pesticide(kg)]])</f>
        <v>189</v>
      </c>
      <c r="R1216" s="13">
        <v>0.81799999999999995</v>
      </c>
      <c r="S1216" s="13">
        <f>IF(Table2[[#This Row],[Yield]]="",IFERROR(Table2[[#This Row],[Production(Tones)]]/Table2[[#This Row],[Area(hectare)]],""),Table2[[#This Row],[Yield]])</f>
        <v>0.81799999999999995</v>
      </c>
      <c r="T1216" s="13">
        <v>21.042999999999999</v>
      </c>
      <c r="U1216" s="13">
        <f>IF(Table2[[#This Row],[Avg_Temperature(°C)]]="",IFERROR((Table2[[#This Row],[Max_Temperature(°C)]]+Table2[[#This Row],[Min_Temperature(°C)]])/2,""),Table2[[#This Row],[Avg_Temperature(°C)]])</f>
        <v>21.042999999999999</v>
      </c>
      <c r="V1216" s="13">
        <v>30.565000000000001</v>
      </c>
      <c r="W1216" s="13">
        <f>IF(Table2[[#This Row],[Max_Temperature(°C)]]="",_xlfn.XLOOKUP(Table2[[#This Row],[State]],'pivot tables'!$T$2:$T$33,'pivot tables'!$V$2:$V$33),Table2[[#This Row],[Max_Temperature(°C)]])</f>
        <v>30.565000000000001</v>
      </c>
      <c r="X1216" s="13">
        <v>13.52</v>
      </c>
      <c r="Y1216" s="31">
        <f>IF(Table2[[#This Row],[Min_Temperature(°C)]]="",_xlfn.XLOOKUP(Table2[[#This Row],[State]],'pivot tables'!$T$2:$T$33,'pivot tables'!$W$2:$W$33),Table2[[#This Row],[Min_Temperature(°C)]])</f>
        <v>13.52</v>
      </c>
    </row>
    <row r="1217" spans="1:25" x14ac:dyDescent="0.3">
      <c r="A1217" s="5" t="s">
        <v>32</v>
      </c>
      <c r="B1217" s="4">
        <v>2016</v>
      </c>
      <c r="C1217" s="5" t="s">
        <v>49</v>
      </c>
      <c r="D1217" s="5" t="str">
        <f>PROPER(TRIM(Table2[[#This Row],[Season]]))</f>
        <v>Kharif</v>
      </c>
      <c r="E1217" s="5" t="str">
        <f>IF(Table2[[#This Row],[Season]]="",_xlfn.XLOOKUP(Table2[[#This Row],[State]],'pivot tables'!$F$3:$F$33,'pivot tables'!$G$3:$G$33),Table2[[#This Row],[Season]])</f>
        <v>Kharif</v>
      </c>
      <c r="F1217" s="5" t="s">
        <v>515</v>
      </c>
      <c r="G1217" s="16">
        <v>1118</v>
      </c>
      <c r="H1217" s="16">
        <f>IF(Table2[[#This Row],[Area(hectare)]]="",IFERROR(Table2[[#This Row],[Production(Tones)]]/Table2[[#This Row],[Yield blanks]],""),Table2[[#This Row],[Area(hectare)]])</f>
        <v>1118</v>
      </c>
      <c r="I1217" s="16">
        <v>966</v>
      </c>
      <c r="J1217" s="16">
        <f>IF(Table2[[#This Row],[Production(Tones)]]="",Table2[[#This Row],[Area Blanks]]*Table2[[#This Row],[Yield]],Table2[[#This Row],[Production(Tones)]])</f>
        <v>966</v>
      </c>
      <c r="K1217" s="13">
        <v>2933.7</v>
      </c>
      <c r="L1217" s="13">
        <f>IF(Table2[[#This Row],[Annual_Rainfall(mm)]]="",_xlfn.XLOOKUP(Table2[[#This Row],[State]],'pivot tables'!$J$3:$J$32,'pivot tables'!$K$3:$K$32),Table2[[#This Row],[Annual_Rainfall(mm)]])</f>
        <v>2933.7</v>
      </c>
      <c r="M1217" s="13" t="str">
        <f>Table2[[#This Row],[Crop]]&amp;Table2[[#This Row],[State]]</f>
        <v>UradArunachal Pradesh</v>
      </c>
      <c r="N1217" s="13">
        <v>171333.5</v>
      </c>
      <c r="O1217" s="13">
        <f>IF(Table2[[#This Row],[Fertilizer(kg)]]="",_xlfn.XLOOKUP(Table2[[#This Row],[crop&amp;state]],'pivot tables'!$O$3:$O$151,'pivot tables'!$P$3:$P$151),Table2[[#This Row],[Fertilizer(kg)]])</f>
        <v>171333.5</v>
      </c>
      <c r="P1217" s="13">
        <v>391.3</v>
      </c>
      <c r="Q1217" s="13">
        <f>IF(Table2[[#This Row],[Pesticide(kg)]]="",_xlfn.XLOOKUP(Table2[[#This Row],[crop&amp;state]],'pivot tables'!$O$3:$O$151,'pivot tables'!$Q$3:$Q$151),Table2[[#This Row],[Pesticide(kg)]])</f>
        <v>391.3</v>
      </c>
      <c r="R1217" s="13">
        <v>0.82799999999999996</v>
      </c>
      <c r="S1217" s="13">
        <f>IF(Table2[[#This Row],[Yield]]="",IFERROR(Table2[[#This Row],[Production(Tones)]]/Table2[[#This Row],[Area(hectare)]],""),Table2[[#This Row],[Yield]])</f>
        <v>0.82799999999999996</v>
      </c>
      <c r="T1217" s="13">
        <v>21.042999999999999</v>
      </c>
      <c r="U1217" s="13">
        <f>IF(Table2[[#This Row],[Avg_Temperature(°C)]]="",IFERROR((Table2[[#This Row],[Max_Temperature(°C)]]+Table2[[#This Row],[Min_Temperature(°C)]])/2,""),Table2[[#This Row],[Avg_Temperature(°C)]])</f>
        <v>21.042999999999999</v>
      </c>
      <c r="V1217" s="13">
        <v>30.565000000000001</v>
      </c>
      <c r="W1217" s="13">
        <f>IF(Table2[[#This Row],[Max_Temperature(°C)]]="",_xlfn.XLOOKUP(Table2[[#This Row],[State]],'pivot tables'!$T$2:$T$33,'pivot tables'!$V$2:$V$33),Table2[[#This Row],[Max_Temperature(°C)]])</f>
        <v>30.565000000000001</v>
      </c>
      <c r="X1217" s="13">
        <v>13.52</v>
      </c>
      <c r="Y1217" s="31">
        <f>IF(Table2[[#This Row],[Min_Temperature(°C)]]="",_xlfn.XLOOKUP(Table2[[#This Row],[State]],'pivot tables'!$T$2:$T$33,'pivot tables'!$W$2:$W$33),Table2[[#This Row],[Min_Temperature(°C)]])</f>
        <v>13.52</v>
      </c>
    </row>
    <row r="1218" spans="1:25" x14ac:dyDescent="0.3">
      <c r="A1218" s="5" t="s">
        <v>32</v>
      </c>
      <c r="B1218" s="4">
        <v>2016</v>
      </c>
      <c r="C1218" s="5" t="s">
        <v>27</v>
      </c>
      <c r="D1218" s="5" t="str">
        <f>PROPER(TRIM(Table2[[#This Row],[Season]]))</f>
        <v>Rabi</v>
      </c>
      <c r="E1218" s="5" t="str">
        <f>IF(Table2[[#This Row],[Season]]="",_xlfn.XLOOKUP(Table2[[#This Row],[State]],'pivot tables'!$F$3:$F$33,'pivot tables'!$G$3:$G$33),Table2[[#This Row],[Season]])</f>
        <v>Rabi</v>
      </c>
      <c r="F1218" s="5" t="s">
        <v>515</v>
      </c>
      <c r="G1218" s="16">
        <v>1408</v>
      </c>
      <c r="H1218" s="16">
        <f>IF(Table2[[#This Row],[Area(hectare)]]="",IFERROR(Table2[[#This Row],[Production(Tones)]]/Table2[[#This Row],[Yield blanks]],""),Table2[[#This Row],[Area(hectare)]])</f>
        <v>1408</v>
      </c>
      <c r="I1218" s="16">
        <v>1235</v>
      </c>
      <c r="J1218" s="16">
        <f>IF(Table2[[#This Row],[Production(Tones)]]="",Table2[[#This Row],[Area Blanks]]*Table2[[#This Row],[Yield]],Table2[[#This Row],[Production(Tones)]])</f>
        <v>1235</v>
      </c>
      <c r="K1218" s="13">
        <v>2933.7</v>
      </c>
      <c r="L1218" s="13">
        <f>IF(Table2[[#This Row],[Annual_Rainfall(mm)]]="",_xlfn.XLOOKUP(Table2[[#This Row],[State]],'pivot tables'!$J$3:$J$32,'pivot tables'!$K$3:$K$32),Table2[[#This Row],[Annual_Rainfall(mm)]])</f>
        <v>2933.7</v>
      </c>
      <c r="M1218" s="13" t="str">
        <f>Table2[[#This Row],[Crop]]&amp;Table2[[#This Row],[State]]</f>
        <v>UradArunachal Pradesh</v>
      </c>
      <c r="N1218" s="13">
        <v>215776</v>
      </c>
      <c r="O1218" s="13">
        <f>IF(Table2[[#This Row],[Fertilizer(kg)]]="",_xlfn.XLOOKUP(Table2[[#This Row],[crop&amp;state]],'pivot tables'!$O$3:$O$151,'pivot tables'!$P$3:$P$151),Table2[[#This Row],[Fertilizer(kg)]])</f>
        <v>215776</v>
      </c>
      <c r="P1218" s="13">
        <v>492.8</v>
      </c>
      <c r="Q1218" s="13">
        <f>IF(Table2[[#This Row],[Pesticide(kg)]]="",_xlfn.XLOOKUP(Table2[[#This Row],[crop&amp;state]],'pivot tables'!$O$3:$O$151,'pivot tables'!$Q$3:$Q$151),Table2[[#This Row],[Pesticide(kg)]])</f>
        <v>492.8</v>
      </c>
      <c r="R1218" s="13">
        <v>0.85299999999999998</v>
      </c>
      <c r="S1218" s="13">
        <f>IF(Table2[[#This Row],[Yield]]="",IFERROR(Table2[[#This Row],[Production(Tones)]]/Table2[[#This Row],[Area(hectare)]],""),Table2[[#This Row],[Yield]])</f>
        <v>0.85299999999999998</v>
      </c>
      <c r="T1218" s="13">
        <v>21.042999999999999</v>
      </c>
      <c r="U1218" s="13">
        <f>IF(Table2[[#This Row],[Avg_Temperature(°C)]]="",IFERROR((Table2[[#This Row],[Max_Temperature(°C)]]+Table2[[#This Row],[Min_Temperature(°C)]])/2,""),Table2[[#This Row],[Avg_Temperature(°C)]])</f>
        <v>21.042999999999999</v>
      </c>
      <c r="V1218" s="13">
        <v>30.565000000000001</v>
      </c>
      <c r="W1218" s="13">
        <f>IF(Table2[[#This Row],[Max_Temperature(°C)]]="",_xlfn.XLOOKUP(Table2[[#This Row],[State]],'pivot tables'!$T$2:$T$33,'pivot tables'!$V$2:$V$33),Table2[[#This Row],[Max_Temperature(°C)]])</f>
        <v>30.565000000000001</v>
      </c>
      <c r="X1218" s="13">
        <v>13.52</v>
      </c>
      <c r="Y1218" s="31">
        <f>IF(Table2[[#This Row],[Min_Temperature(°C)]]="",_xlfn.XLOOKUP(Table2[[#This Row],[State]],'pivot tables'!$T$2:$T$33,'pivot tables'!$W$2:$W$33),Table2[[#This Row],[Min_Temperature(°C)]])</f>
        <v>13.52</v>
      </c>
    </row>
    <row r="1219" spans="1:25" x14ac:dyDescent="0.3">
      <c r="A1219" s="5" t="s">
        <v>20</v>
      </c>
      <c r="B1219" s="4">
        <v>2016</v>
      </c>
      <c r="C1219" s="5" t="s">
        <v>27</v>
      </c>
      <c r="D1219" s="5" t="str">
        <f>PROPER(TRIM(Table2[[#This Row],[Season]]))</f>
        <v>Rabi</v>
      </c>
      <c r="E1219" s="5" t="str">
        <f>IF(Table2[[#This Row],[Season]]="",_xlfn.XLOOKUP(Table2[[#This Row],[State]],'pivot tables'!$F$3:$F$33,'pivot tables'!$G$3:$G$33),Table2[[#This Row],[Season]])</f>
        <v>Rabi</v>
      </c>
      <c r="F1219" s="5" t="s">
        <v>515</v>
      </c>
      <c r="G1219" s="16">
        <v>3910</v>
      </c>
      <c r="H1219" s="16">
        <f>IF(Table2[[#This Row],[Area(hectare)]]="",IFERROR(Table2[[#This Row],[Production(Tones)]]/Table2[[#This Row],[Yield blanks]],""),Table2[[#This Row],[Area(hectare)]])</f>
        <v>3910</v>
      </c>
      <c r="I1219" s="16">
        <v>7700</v>
      </c>
      <c r="J1219" s="16">
        <f>IF(Table2[[#This Row],[Production(Tones)]]="",Table2[[#This Row],[Area Blanks]]*Table2[[#This Row],[Yield]],Table2[[#This Row],[Production(Tones)]])</f>
        <v>7700</v>
      </c>
      <c r="K1219" s="13">
        <v>2933.7</v>
      </c>
      <c r="L1219" s="13">
        <f>IF(Table2[[#This Row],[Annual_Rainfall(mm)]]="",_xlfn.XLOOKUP(Table2[[#This Row],[State]],'pivot tables'!$J$3:$J$32,'pivot tables'!$K$3:$K$32),Table2[[#This Row],[Annual_Rainfall(mm)]])</f>
        <v>2933.7</v>
      </c>
      <c r="M1219" s="13" t="str">
        <f>Table2[[#This Row],[Crop]]&amp;Table2[[#This Row],[State]]</f>
        <v>WheatArunachal Pradesh</v>
      </c>
      <c r="N1219" s="13">
        <v>599207.5</v>
      </c>
      <c r="O1219" s="13">
        <f>IF(Table2[[#This Row],[Fertilizer(kg)]]="",_xlfn.XLOOKUP(Table2[[#This Row],[crop&amp;state]],'pivot tables'!$O$3:$O$151,'pivot tables'!$P$3:$P$151),Table2[[#This Row],[Fertilizer(kg)]])</f>
        <v>599207.5</v>
      </c>
      <c r="P1219" s="13">
        <v>1368.5</v>
      </c>
      <c r="Q1219" s="13">
        <f>IF(Table2[[#This Row],[Pesticide(kg)]]="",_xlfn.XLOOKUP(Table2[[#This Row],[crop&amp;state]],'pivot tables'!$O$3:$O$151,'pivot tables'!$Q$3:$Q$151),Table2[[#This Row],[Pesticide(kg)]])</f>
        <v>1368.5</v>
      </c>
      <c r="R1219" s="13">
        <v>2.105</v>
      </c>
      <c r="S1219" s="13">
        <f>IF(Table2[[#This Row],[Yield]]="",IFERROR(Table2[[#This Row],[Production(Tones)]]/Table2[[#This Row],[Area(hectare)]],""),Table2[[#This Row],[Yield]])</f>
        <v>2.105</v>
      </c>
      <c r="T1219" s="13">
        <v>21.042999999999999</v>
      </c>
      <c r="U1219" s="13">
        <f>IF(Table2[[#This Row],[Avg_Temperature(°C)]]="",IFERROR((Table2[[#This Row],[Max_Temperature(°C)]]+Table2[[#This Row],[Min_Temperature(°C)]])/2,""),Table2[[#This Row],[Avg_Temperature(°C)]])</f>
        <v>21.042999999999999</v>
      </c>
      <c r="V1219" s="13">
        <v>30.565000000000001</v>
      </c>
      <c r="W1219" s="13">
        <f>IF(Table2[[#This Row],[Max_Temperature(°C)]]="",_xlfn.XLOOKUP(Table2[[#This Row],[State]],'pivot tables'!$T$2:$T$33,'pivot tables'!$V$2:$V$33),Table2[[#This Row],[Max_Temperature(°C)]])</f>
        <v>30.565000000000001</v>
      </c>
      <c r="X1219" s="13">
        <v>13.52</v>
      </c>
      <c r="Y1219" s="31">
        <f>IF(Table2[[#This Row],[Min_Temperature(°C)]]="",_xlfn.XLOOKUP(Table2[[#This Row],[State]],'pivot tables'!$T$2:$T$33,'pivot tables'!$W$2:$W$33),Table2[[#This Row],[Min_Temperature(°C)]])</f>
        <v>13.52</v>
      </c>
    </row>
    <row r="1220" spans="1:25" x14ac:dyDescent="0.3">
      <c r="A1220" s="5" t="s">
        <v>22</v>
      </c>
      <c r="B1220" s="4">
        <v>2016</v>
      </c>
      <c r="C1220" s="5" t="s">
        <v>49</v>
      </c>
      <c r="D1220" s="5" t="str">
        <f>PROPER(TRIM(Table2[[#This Row],[Season]]))</f>
        <v>Kharif</v>
      </c>
      <c r="E1220" s="5" t="str">
        <f>IF(Table2[[#This Row],[Season]]="",_xlfn.XLOOKUP(Table2[[#This Row],[State]],'pivot tables'!$F$3:$F$33,'pivot tables'!$G$3:$G$33),Table2[[#This Row],[Season]])</f>
        <v>Kharif</v>
      </c>
      <c r="F1220" s="5" t="s">
        <v>243</v>
      </c>
      <c r="G1220" s="16">
        <v>4777</v>
      </c>
      <c r="H1220" s="16">
        <f>IF(Table2[[#This Row],[Area(hectare)]]="",IFERROR(Table2[[#This Row],[Production(Tones)]]/Table2[[#This Row],[Yield blanks]],""),Table2[[#This Row],[Area(hectare)]])</f>
        <v>4777</v>
      </c>
      <c r="I1220" s="16">
        <v>3456</v>
      </c>
      <c r="J1220" s="16">
        <f>IF(Table2[[#This Row],[Production(Tones)]]="",Table2[[#This Row],[Area Blanks]]*Table2[[#This Row],[Yield]],Table2[[#This Row],[Production(Tones)]])</f>
        <v>3456</v>
      </c>
      <c r="K1220" s="13">
        <v>1205.5999999999999</v>
      </c>
      <c r="L1220" s="13">
        <f>IF(Table2[[#This Row],[Annual_Rainfall(mm)]]="",_xlfn.XLOOKUP(Table2[[#This Row],[State]],'pivot tables'!$J$3:$J$32,'pivot tables'!$K$3:$K$32),Table2[[#This Row],[Annual_Rainfall(mm)]])</f>
        <v>1205.5999999999999</v>
      </c>
      <c r="M1220" s="13" t="str">
        <f>Table2[[#This Row],[Crop]]&amp;Table2[[#This Row],[State]]</f>
        <v>RagiBihar</v>
      </c>
      <c r="N1220" s="13">
        <v>732075.25</v>
      </c>
      <c r="O1220" s="13">
        <f>IF(Table2[[#This Row],[Fertilizer(kg)]]="",_xlfn.XLOOKUP(Table2[[#This Row],[crop&amp;state]],'pivot tables'!$O$3:$O$151,'pivot tables'!$P$3:$P$151),Table2[[#This Row],[Fertilizer(kg)]])</f>
        <v>732075.25</v>
      </c>
      <c r="P1220" s="13">
        <v>1671.95</v>
      </c>
      <c r="Q1220" s="13">
        <f>IF(Table2[[#This Row],[Pesticide(kg)]]="",_xlfn.XLOOKUP(Table2[[#This Row],[crop&amp;state]],'pivot tables'!$O$3:$O$151,'pivot tables'!$Q$3:$Q$151),Table2[[#This Row],[Pesticide(kg)]])</f>
        <v>1671.95</v>
      </c>
      <c r="R1220" s="13">
        <v>0.75600000000000001</v>
      </c>
      <c r="S1220" s="13">
        <f>IF(Table2[[#This Row],[Yield]]="",IFERROR(Table2[[#This Row],[Production(Tones)]]/Table2[[#This Row],[Area(hectare)]],""),Table2[[#This Row],[Yield]])</f>
        <v>0.75600000000000001</v>
      </c>
      <c r="T1220" s="13">
        <v>26.602</v>
      </c>
      <c r="U1220" s="13">
        <f>IF(Table2[[#This Row],[Avg_Temperature(°C)]]="",IFERROR((Table2[[#This Row],[Max_Temperature(°C)]]+Table2[[#This Row],[Min_Temperature(°C)]])/2,""),Table2[[#This Row],[Avg_Temperature(°C)]])</f>
        <v>26.602</v>
      </c>
      <c r="V1220" s="13">
        <v>37.408000000000001</v>
      </c>
      <c r="W1220" s="13">
        <f>IF(Table2[[#This Row],[Max_Temperature(°C)]]="",_xlfn.XLOOKUP(Table2[[#This Row],[State]],'pivot tables'!$T$2:$T$33,'pivot tables'!$V$2:$V$33),Table2[[#This Row],[Max_Temperature(°C)]])</f>
        <v>37.408000000000001</v>
      </c>
      <c r="X1220" s="13">
        <v>16.643999999999998</v>
      </c>
      <c r="Y1220" s="31">
        <f>IF(Table2[[#This Row],[Min_Temperature(°C)]]="",_xlfn.XLOOKUP(Table2[[#This Row],[State]],'pivot tables'!$T$2:$T$33,'pivot tables'!$W$2:$W$33),Table2[[#This Row],[Min_Temperature(°C)]])</f>
        <v>16.643999999999998</v>
      </c>
    </row>
    <row r="1221" spans="1:25" x14ac:dyDescent="0.3">
      <c r="A1221" s="5" t="s">
        <v>13</v>
      </c>
      <c r="B1221" s="4">
        <v>2016</v>
      </c>
      <c r="C1221" s="5" t="s">
        <v>176</v>
      </c>
      <c r="D1221" s="5" t="str">
        <f>PROPER(TRIM(Table2[[#This Row],[Season]]))</f>
        <v>Autumn</v>
      </c>
      <c r="E1221" s="5" t="str">
        <f>IF(Table2[[#This Row],[Season]]="",_xlfn.XLOOKUP(Table2[[#This Row],[State]],'pivot tables'!$F$3:$F$33,'pivot tables'!$G$3:$G$33),Table2[[#This Row],[Season]])</f>
        <v>Autumn</v>
      </c>
      <c r="F1221" s="5" t="s">
        <v>243</v>
      </c>
      <c r="G1221" s="16">
        <v>556827</v>
      </c>
      <c r="H1221" s="16">
        <f>IF(Table2[[#This Row],[Area(hectare)]]="",IFERROR(Table2[[#This Row],[Production(Tones)]]/Table2[[#This Row],[Yield blanks]],""),Table2[[#This Row],[Area(hectare)]])</f>
        <v>556827</v>
      </c>
      <c r="I1221" s="16">
        <v>949371</v>
      </c>
      <c r="J1221" s="16">
        <f>IF(Table2[[#This Row],[Production(Tones)]]="",Table2[[#This Row],[Area Blanks]]*Table2[[#This Row],[Yield]],Table2[[#This Row],[Production(Tones)]])</f>
        <v>949371</v>
      </c>
      <c r="K1221" s="13">
        <v>1205.5999999999999</v>
      </c>
      <c r="L1221" s="13">
        <f>IF(Table2[[#This Row],[Annual_Rainfall(mm)]]="",_xlfn.XLOOKUP(Table2[[#This Row],[State]],'pivot tables'!$J$3:$J$32,'pivot tables'!$K$3:$K$32),Table2[[#This Row],[Annual_Rainfall(mm)]])</f>
        <v>1205.5999999999999</v>
      </c>
      <c r="M1221" s="13" t="str">
        <f>Table2[[#This Row],[Crop]]&amp;Table2[[#This Row],[State]]</f>
        <v>RiceBihar</v>
      </c>
      <c r="N1221" s="13">
        <v>85333737.75</v>
      </c>
      <c r="O1221" s="13">
        <f>IF(Table2[[#This Row],[Fertilizer(kg)]]="",_xlfn.XLOOKUP(Table2[[#This Row],[crop&amp;state]],'pivot tables'!$O$3:$O$151,'pivot tables'!$P$3:$P$151),Table2[[#This Row],[Fertilizer(kg)]])</f>
        <v>85333737.75</v>
      </c>
      <c r="P1221" s="13">
        <v>194889.45</v>
      </c>
      <c r="Q1221" s="13">
        <f>IF(Table2[[#This Row],[Pesticide(kg)]]="",_xlfn.XLOOKUP(Table2[[#This Row],[crop&amp;state]],'pivot tables'!$O$3:$O$151,'pivot tables'!$Q$3:$Q$151),Table2[[#This Row],[Pesticide(kg)]])</f>
        <v>194889.45</v>
      </c>
      <c r="R1221" s="13">
        <v>1.736</v>
      </c>
      <c r="S1221" s="13">
        <f>IF(Table2[[#This Row],[Yield]]="",IFERROR(Table2[[#This Row],[Production(Tones)]]/Table2[[#This Row],[Area(hectare)]],""),Table2[[#This Row],[Yield]])</f>
        <v>1.736</v>
      </c>
      <c r="T1221" s="13">
        <v>26.602</v>
      </c>
      <c r="U1221" s="13">
        <f>IF(Table2[[#This Row],[Avg_Temperature(°C)]]="",IFERROR((Table2[[#This Row],[Max_Temperature(°C)]]+Table2[[#This Row],[Min_Temperature(°C)]])/2,""),Table2[[#This Row],[Avg_Temperature(°C)]])</f>
        <v>26.602</v>
      </c>
      <c r="V1221" s="13">
        <v>37.408000000000001</v>
      </c>
      <c r="W1221" s="13">
        <f>IF(Table2[[#This Row],[Max_Temperature(°C)]]="",_xlfn.XLOOKUP(Table2[[#This Row],[State]],'pivot tables'!$T$2:$T$33,'pivot tables'!$V$2:$V$33),Table2[[#This Row],[Max_Temperature(°C)]])</f>
        <v>37.408000000000001</v>
      </c>
      <c r="X1221" s="13">
        <v>16.643999999999998</v>
      </c>
      <c r="Y1221" s="31">
        <f>IF(Table2[[#This Row],[Min_Temperature(°C)]]="",_xlfn.XLOOKUP(Table2[[#This Row],[State]],'pivot tables'!$T$2:$T$33,'pivot tables'!$W$2:$W$33),Table2[[#This Row],[Min_Temperature(°C)]])</f>
        <v>16.643999999999998</v>
      </c>
    </row>
    <row r="1222" spans="1:25" x14ac:dyDescent="0.3">
      <c r="A1222" s="5" t="s">
        <v>13</v>
      </c>
      <c r="B1222" s="4">
        <v>2016</v>
      </c>
      <c r="C1222" s="5" t="s">
        <v>120</v>
      </c>
      <c r="D1222" s="5" t="str">
        <f>PROPER(TRIM(Table2[[#This Row],[Season]]))</f>
        <v>Summer</v>
      </c>
      <c r="E1222" s="5" t="str">
        <f>IF(Table2[[#This Row],[Season]]="",_xlfn.XLOOKUP(Table2[[#This Row],[State]],'pivot tables'!$F$3:$F$33,'pivot tables'!$G$3:$G$33),Table2[[#This Row],[Season]])</f>
        <v>Summer</v>
      </c>
      <c r="F1222" s="5" t="s">
        <v>243</v>
      </c>
      <c r="G1222" s="16"/>
      <c r="H1222" s="16" t="str">
        <f>IF(Table2[[#This Row],[Area(hectare)]]="",IFERROR(Table2[[#This Row],[Production(Tones)]]/Table2[[#This Row],[Yield blanks]],""),Table2[[#This Row],[Area(hectare)]])</f>
        <v/>
      </c>
      <c r="I1222" s="16">
        <v>224329</v>
      </c>
      <c r="J1222" s="16">
        <f>IF(Table2[[#This Row],[Production(Tones)]]="",Table2[[#This Row],[Area Blanks]]*Table2[[#This Row],[Yield]],Table2[[#This Row],[Production(Tones)]])</f>
        <v>224329</v>
      </c>
      <c r="K1222" s="13">
        <v>1205.5999999999999</v>
      </c>
      <c r="L1222" s="13">
        <f>IF(Table2[[#This Row],[Annual_Rainfall(mm)]]="",_xlfn.XLOOKUP(Table2[[#This Row],[State]],'pivot tables'!$J$3:$J$32,'pivot tables'!$K$3:$K$32),Table2[[#This Row],[Annual_Rainfall(mm)]])</f>
        <v>1205.5999999999999</v>
      </c>
      <c r="M1222" s="13" t="str">
        <f>Table2[[#This Row],[Crop]]&amp;Table2[[#This Row],[State]]</f>
        <v>RiceBihar</v>
      </c>
      <c r="N1222" s="13">
        <v>12922499.75</v>
      </c>
      <c r="O1222" s="13">
        <f>IF(Table2[[#This Row],[Fertilizer(kg)]]="",_xlfn.XLOOKUP(Table2[[#This Row],[crop&amp;state]],'pivot tables'!$O$3:$O$151,'pivot tables'!$P$3:$P$151),Table2[[#This Row],[Fertilizer(kg)]])</f>
        <v>12922499.75</v>
      </c>
      <c r="P1222" s="13"/>
      <c r="Q1222" s="13">
        <f>IF(Table2[[#This Row],[Pesticide(kg)]]="",_xlfn.XLOOKUP(Table2[[#This Row],[crop&amp;state]],'pivot tables'!$O$3:$O$151,'pivot tables'!$Q$3:$Q$151),Table2[[#This Row],[Pesticide(kg)]])</f>
        <v>360470.63551724143</v>
      </c>
      <c r="R1222" s="13"/>
      <c r="S1222" s="13" t="str">
        <f>IF(Table2[[#This Row],[Yield]]="",IFERROR(Table2[[#This Row],[Production(Tones)]]/Table2[[#This Row],[Area(hectare)]],""),Table2[[#This Row],[Yield]])</f>
        <v/>
      </c>
      <c r="T1222" s="13">
        <v>26.602</v>
      </c>
      <c r="U1222" s="13">
        <f>IF(Table2[[#This Row],[Avg_Temperature(°C)]]="",IFERROR((Table2[[#This Row],[Max_Temperature(°C)]]+Table2[[#This Row],[Min_Temperature(°C)]])/2,""),Table2[[#This Row],[Avg_Temperature(°C)]])</f>
        <v>26.602</v>
      </c>
      <c r="V1222" s="13">
        <v>37.408000000000001</v>
      </c>
      <c r="W1222" s="13">
        <f>IF(Table2[[#This Row],[Max_Temperature(°C)]]="",_xlfn.XLOOKUP(Table2[[#This Row],[State]],'pivot tables'!$T$2:$T$33,'pivot tables'!$V$2:$V$33),Table2[[#This Row],[Max_Temperature(°C)]])</f>
        <v>37.408000000000001</v>
      </c>
      <c r="X1222" s="13">
        <v>16.643999999999998</v>
      </c>
      <c r="Y1222" s="31">
        <f>IF(Table2[[#This Row],[Min_Temperature(°C)]]="",_xlfn.XLOOKUP(Table2[[#This Row],[State]],'pivot tables'!$T$2:$T$33,'pivot tables'!$W$2:$W$33),Table2[[#This Row],[Min_Temperature(°C)]])</f>
        <v>16.643999999999998</v>
      </c>
    </row>
    <row r="1223" spans="1:25" x14ac:dyDescent="0.3">
      <c r="A1223" s="5" t="s">
        <v>13</v>
      </c>
      <c r="B1223" s="4">
        <v>2016</v>
      </c>
      <c r="C1223" s="5" t="s">
        <v>324</v>
      </c>
      <c r="D1223" s="5" t="str">
        <f>PROPER(TRIM(Table2[[#This Row],[Season]]))</f>
        <v>Winter</v>
      </c>
      <c r="E1223" s="5" t="str">
        <f>IF(Table2[[#This Row],[Season]]="",_xlfn.XLOOKUP(Table2[[#This Row],[State]],'pivot tables'!$F$3:$F$33,'pivot tables'!$G$3:$G$33),Table2[[#This Row],[Season]])</f>
        <v>Winter</v>
      </c>
      <c r="F1223" s="5" t="s">
        <v>243</v>
      </c>
      <c r="G1223" s="16">
        <v>2698627</v>
      </c>
      <c r="H1223" s="16">
        <f>IF(Table2[[#This Row],[Area(hectare)]]="",IFERROR(Table2[[#This Row],[Production(Tones)]]/Table2[[#This Row],[Yield blanks]],""),Table2[[#This Row],[Area(hectare)]])</f>
        <v>2698627</v>
      </c>
      <c r="I1223" s="16">
        <v>7065073</v>
      </c>
      <c r="J1223" s="16">
        <f>IF(Table2[[#This Row],[Production(Tones)]]="",Table2[[#This Row],[Area Blanks]]*Table2[[#This Row],[Yield]],Table2[[#This Row],[Production(Tones)]])</f>
        <v>7065073</v>
      </c>
      <c r="K1223" s="13">
        <v>1205.5999999999999</v>
      </c>
      <c r="L1223" s="13">
        <f>IF(Table2[[#This Row],[Annual_Rainfall(mm)]]="",_xlfn.XLOOKUP(Table2[[#This Row],[State]],'pivot tables'!$J$3:$J$32,'pivot tables'!$K$3:$K$32),Table2[[#This Row],[Annual_Rainfall(mm)]])</f>
        <v>1205.5999999999999</v>
      </c>
      <c r="M1223" s="13" t="str">
        <f>Table2[[#This Row],[Crop]]&amp;Table2[[#This Row],[State]]</f>
        <v>RiceBihar</v>
      </c>
      <c r="N1223" s="13">
        <v>413564587.80000001</v>
      </c>
      <c r="O1223" s="13">
        <f>IF(Table2[[#This Row],[Fertilizer(kg)]]="",_xlfn.XLOOKUP(Table2[[#This Row],[crop&amp;state]],'pivot tables'!$O$3:$O$151,'pivot tables'!$P$3:$P$151),Table2[[#This Row],[Fertilizer(kg)]])</f>
        <v>413564587.80000001</v>
      </c>
      <c r="P1223" s="13">
        <v>944519.45</v>
      </c>
      <c r="Q1223" s="13">
        <f>IF(Table2[[#This Row],[Pesticide(kg)]]="",_xlfn.XLOOKUP(Table2[[#This Row],[crop&amp;state]],'pivot tables'!$O$3:$O$151,'pivot tables'!$Q$3:$Q$151),Table2[[#This Row],[Pesticide(kg)]])</f>
        <v>944519.45</v>
      </c>
      <c r="R1223" s="13">
        <v>2.5710000000000002</v>
      </c>
      <c r="S1223" s="13">
        <f>IF(Table2[[#This Row],[Yield]]="",IFERROR(Table2[[#This Row],[Production(Tones)]]/Table2[[#This Row],[Area(hectare)]],""),Table2[[#This Row],[Yield]])</f>
        <v>2.5710000000000002</v>
      </c>
      <c r="T1223" s="13">
        <v>26.602</v>
      </c>
      <c r="U1223" s="13">
        <f>IF(Table2[[#This Row],[Avg_Temperature(°C)]]="",IFERROR((Table2[[#This Row],[Max_Temperature(°C)]]+Table2[[#This Row],[Min_Temperature(°C)]])/2,""),Table2[[#This Row],[Avg_Temperature(°C)]])</f>
        <v>26.602</v>
      </c>
      <c r="V1223" s="13">
        <v>37.408000000000001</v>
      </c>
      <c r="W1223" s="13">
        <f>IF(Table2[[#This Row],[Max_Temperature(°C)]]="",_xlfn.XLOOKUP(Table2[[#This Row],[State]],'pivot tables'!$T$2:$T$33,'pivot tables'!$V$2:$V$33),Table2[[#This Row],[Max_Temperature(°C)]])</f>
        <v>37.408000000000001</v>
      </c>
      <c r="X1223" s="13">
        <v>16.643999999999998</v>
      </c>
      <c r="Y1223" s="31">
        <f>IF(Table2[[#This Row],[Min_Temperature(°C)]]="",_xlfn.XLOOKUP(Table2[[#This Row],[State]],'pivot tables'!$T$2:$T$33,'pivot tables'!$W$2:$W$33),Table2[[#This Row],[Min_Temperature(°C)]])</f>
        <v>16.643999999999998</v>
      </c>
    </row>
    <row r="1224" spans="1:25" x14ac:dyDescent="0.3">
      <c r="A1224" s="5" t="s">
        <v>18</v>
      </c>
      <c r="B1224" s="4">
        <v>2016</v>
      </c>
      <c r="C1224" s="5" t="s">
        <v>705</v>
      </c>
      <c r="D1224" s="5" t="str">
        <f>PROPER(TRIM(Table2[[#This Row],[Season]]))</f>
        <v>Whole Year</v>
      </c>
      <c r="E1224" s="5" t="str">
        <f>IF(Table2[[#This Row],[Season]]="",_xlfn.XLOOKUP(Table2[[#This Row],[State]],'pivot tables'!$F$3:$F$33,'pivot tables'!$G$3:$G$33),Table2[[#This Row],[Season]])</f>
        <v>Whole Year</v>
      </c>
      <c r="F1224" s="5" t="s">
        <v>243</v>
      </c>
      <c r="G1224" s="16">
        <v>239567</v>
      </c>
      <c r="H1224" s="16">
        <f>IF(Table2[[#This Row],[Area(hectare)]]="",IFERROR(Table2[[#This Row],[Production(Tones)]]/Table2[[#This Row],[Yield blanks]],""),Table2[[#This Row],[Area(hectare)]])</f>
        <v>239567</v>
      </c>
      <c r="I1224" s="16">
        <v>13036006</v>
      </c>
      <c r="J1224" s="16">
        <f>IF(Table2[[#This Row],[Production(Tones)]]="",Table2[[#This Row],[Area Blanks]]*Table2[[#This Row],[Yield]],Table2[[#This Row],[Production(Tones)]])</f>
        <v>13036006</v>
      </c>
      <c r="K1224" s="13">
        <v>1205.5999999999999</v>
      </c>
      <c r="L1224" s="13">
        <f>IF(Table2[[#This Row],[Annual_Rainfall(mm)]]="",_xlfn.XLOOKUP(Table2[[#This Row],[State]],'pivot tables'!$J$3:$J$32,'pivot tables'!$K$3:$K$32),Table2[[#This Row],[Annual_Rainfall(mm)]])</f>
        <v>1205.5999999999999</v>
      </c>
      <c r="M1224" s="13" t="str">
        <f>Table2[[#This Row],[Crop]]&amp;Table2[[#This Row],[State]]</f>
        <v>SugarcaneBihar</v>
      </c>
      <c r="N1224" s="13">
        <v>36713642.75</v>
      </c>
      <c r="O1224" s="13">
        <f>IF(Table2[[#This Row],[Fertilizer(kg)]]="",_xlfn.XLOOKUP(Table2[[#This Row],[crop&amp;state]],'pivot tables'!$O$3:$O$151,'pivot tables'!$P$3:$P$151),Table2[[#This Row],[Fertilizer(kg)]])</f>
        <v>36713642.75</v>
      </c>
      <c r="P1224" s="13">
        <v>83848.45</v>
      </c>
      <c r="Q1224" s="13">
        <f>IF(Table2[[#This Row],[Pesticide(kg)]]="",_xlfn.XLOOKUP(Table2[[#This Row],[crop&amp;state]],'pivot tables'!$O$3:$O$151,'pivot tables'!$Q$3:$Q$151),Table2[[#This Row],[Pesticide(kg)]])</f>
        <v>83848.45</v>
      </c>
      <c r="R1224" s="13" t="s">
        <v>518</v>
      </c>
      <c r="S1224" s="13" t="str">
        <f>IF(Table2[[#This Row],[Yield]]="",IFERROR(Table2[[#This Row],[Production(Tones)]]/Table2[[#This Row],[Area(hectare)]],""),Table2[[#This Row],[Yield]])</f>
        <v xml:space="preserve"> 65.162 </v>
      </c>
      <c r="T1224" s="13">
        <v>26.602</v>
      </c>
      <c r="U1224" s="13">
        <f>IF(Table2[[#This Row],[Avg_Temperature(°C)]]="",IFERROR((Table2[[#This Row],[Max_Temperature(°C)]]+Table2[[#This Row],[Min_Temperature(°C)]])/2,""),Table2[[#This Row],[Avg_Temperature(°C)]])</f>
        <v>26.602</v>
      </c>
      <c r="V1224" s="13">
        <v>37.408000000000001</v>
      </c>
      <c r="W1224" s="13">
        <f>IF(Table2[[#This Row],[Max_Temperature(°C)]]="",_xlfn.XLOOKUP(Table2[[#This Row],[State]],'pivot tables'!$T$2:$T$33,'pivot tables'!$V$2:$V$33),Table2[[#This Row],[Max_Temperature(°C)]])</f>
        <v>37.408000000000001</v>
      </c>
      <c r="X1224" s="13">
        <v>16.643999999999998</v>
      </c>
      <c r="Y1224" s="31">
        <f>IF(Table2[[#This Row],[Min_Temperature(°C)]]="",_xlfn.XLOOKUP(Table2[[#This Row],[State]],'pivot tables'!$T$2:$T$33,'pivot tables'!$W$2:$W$33),Table2[[#This Row],[Min_Temperature(°C)]])</f>
        <v>16.643999999999998</v>
      </c>
    </row>
    <row r="1225" spans="1:25" x14ac:dyDescent="0.3">
      <c r="A1225" s="5" t="s">
        <v>31</v>
      </c>
      <c r="B1225" s="4">
        <v>2016</v>
      </c>
      <c r="C1225" s="5" t="s">
        <v>27</v>
      </c>
      <c r="D1225" s="5" t="str">
        <f>PROPER(TRIM(Table2[[#This Row],[Season]]))</f>
        <v>Rabi</v>
      </c>
      <c r="E1225" s="5" t="str">
        <f>IF(Table2[[#This Row],[Season]]="",_xlfn.XLOOKUP(Table2[[#This Row],[State]],'pivot tables'!$F$3:$F$33,'pivot tables'!$G$3:$G$33),Table2[[#This Row],[Season]])</f>
        <v>Rabi</v>
      </c>
      <c r="F1225" s="5" t="s">
        <v>243</v>
      </c>
      <c r="G1225" s="16">
        <v>10286</v>
      </c>
      <c r="H1225" s="16">
        <f>IF(Table2[[#This Row],[Area(hectare)]]="",IFERROR(Table2[[#This Row],[Production(Tones)]]/Table2[[#This Row],[Yield blanks]],""),Table2[[#This Row],[Area(hectare)]])</f>
        <v>10286</v>
      </c>
      <c r="I1225" s="16">
        <v>14685</v>
      </c>
      <c r="J1225" s="16">
        <f>IF(Table2[[#This Row],[Production(Tones)]]="",Table2[[#This Row],[Area Blanks]]*Table2[[#This Row],[Yield]],Table2[[#This Row],[Production(Tones)]])</f>
        <v>14685</v>
      </c>
      <c r="K1225" s="13">
        <v>1205.5999999999999</v>
      </c>
      <c r="L1225" s="13">
        <f>IF(Table2[[#This Row],[Annual_Rainfall(mm)]]="",_xlfn.XLOOKUP(Table2[[#This Row],[State]],'pivot tables'!$J$3:$J$32,'pivot tables'!$K$3:$K$32),Table2[[#This Row],[Annual_Rainfall(mm)]])</f>
        <v>1205.5999999999999</v>
      </c>
      <c r="M1225" s="13" t="str">
        <f>Table2[[#This Row],[Crop]]&amp;Table2[[#This Row],[State]]</f>
        <v>SunflowerBihar</v>
      </c>
      <c r="N1225" s="13">
        <v>1576329.5</v>
      </c>
      <c r="O1225" s="13">
        <f>IF(Table2[[#This Row],[Fertilizer(kg)]]="",_xlfn.XLOOKUP(Table2[[#This Row],[crop&amp;state]],'pivot tables'!$O$3:$O$151,'pivot tables'!$P$3:$P$151),Table2[[#This Row],[Fertilizer(kg)]])</f>
        <v>1576329.5</v>
      </c>
      <c r="P1225" s="13">
        <v>3600.1</v>
      </c>
      <c r="Q1225" s="13">
        <f>IF(Table2[[#This Row],[Pesticide(kg)]]="",_xlfn.XLOOKUP(Table2[[#This Row],[crop&amp;state]],'pivot tables'!$O$3:$O$151,'pivot tables'!$Q$3:$Q$151),Table2[[#This Row],[Pesticide(kg)]])</f>
        <v>3600.1</v>
      </c>
      <c r="R1225" s="13">
        <v>1.421</v>
      </c>
      <c r="S1225" s="13">
        <f>IF(Table2[[#This Row],[Yield]]="",IFERROR(Table2[[#This Row],[Production(Tones)]]/Table2[[#This Row],[Area(hectare)]],""),Table2[[#This Row],[Yield]])</f>
        <v>1.421</v>
      </c>
      <c r="T1225" s="13">
        <v>26.602</v>
      </c>
      <c r="U1225" s="13">
        <f>IF(Table2[[#This Row],[Avg_Temperature(°C)]]="",IFERROR((Table2[[#This Row],[Max_Temperature(°C)]]+Table2[[#This Row],[Min_Temperature(°C)]])/2,""),Table2[[#This Row],[Avg_Temperature(°C)]])</f>
        <v>26.602</v>
      </c>
      <c r="V1225" s="13">
        <v>37.408000000000001</v>
      </c>
      <c r="W1225" s="13">
        <f>IF(Table2[[#This Row],[Max_Temperature(°C)]]="",_xlfn.XLOOKUP(Table2[[#This Row],[State]],'pivot tables'!$T$2:$T$33,'pivot tables'!$V$2:$V$33),Table2[[#This Row],[Max_Temperature(°C)]])</f>
        <v>37.408000000000001</v>
      </c>
      <c r="X1225" s="13">
        <v>16.643999999999998</v>
      </c>
      <c r="Y1225" s="31">
        <f>IF(Table2[[#This Row],[Min_Temperature(°C)]]="",_xlfn.XLOOKUP(Table2[[#This Row],[State]],'pivot tables'!$T$2:$T$33,'pivot tables'!$W$2:$W$33),Table2[[#This Row],[Min_Temperature(°C)]])</f>
        <v>16.643999999999998</v>
      </c>
    </row>
    <row r="1226" spans="1:25" x14ac:dyDescent="0.3">
      <c r="A1226" s="5" t="s">
        <v>32</v>
      </c>
      <c r="B1226" s="4">
        <v>2016</v>
      </c>
      <c r="C1226" s="5" t="s">
        <v>49</v>
      </c>
      <c r="D1226" s="5" t="str">
        <f>PROPER(TRIM(Table2[[#This Row],[Season]]))</f>
        <v>Kharif</v>
      </c>
      <c r="E1226" s="5" t="str">
        <f>IF(Table2[[#This Row],[Season]]="",_xlfn.XLOOKUP(Table2[[#This Row],[State]],'pivot tables'!$F$3:$F$33,'pivot tables'!$G$3:$G$33),Table2[[#This Row],[Season]])</f>
        <v>Kharif</v>
      </c>
      <c r="F1226" s="5" t="s">
        <v>243</v>
      </c>
      <c r="G1226" s="16">
        <v>12983</v>
      </c>
      <c r="H1226" s="16">
        <f>IF(Table2[[#This Row],[Area(hectare)]]="",IFERROR(Table2[[#This Row],[Production(Tones)]]/Table2[[#This Row],[Yield blanks]],""),Table2[[#This Row],[Area(hectare)]])</f>
        <v>12983</v>
      </c>
      <c r="I1226" s="16">
        <v>11491</v>
      </c>
      <c r="J1226" s="16">
        <f>IF(Table2[[#This Row],[Production(Tones)]]="",Table2[[#This Row],[Area Blanks]]*Table2[[#This Row],[Yield]],Table2[[#This Row],[Production(Tones)]])</f>
        <v>11491</v>
      </c>
      <c r="K1226" s="13">
        <v>1205.5999999999999</v>
      </c>
      <c r="L1226" s="13">
        <f>IF(Table2[[#This Row],[Annual_Rainfall(mm)]]="",_xlfn.XLOOKUP(Table2[[#This Row],[State]],'pivot tables'!$J$3:$J$32,'pivot tables'!$K$3:$K$32),Table2[[#This Row],[Annual_Rainfall(mm)]])</f>
        <v>1205.5999999999999</v>
      </c>
      <c r="M1226" s="13" t="str">
        <f>Table2[[#This Row],[Crop]]&amp;Table2[[#This Row],[State]]</f>
        <v>UradBihar</v>
      </c>
      <c r="N1226" s="13">
        <v>1989644.75</v>
      </c>
      <c r="O1226" s="13">
        <f>IF(Table2[[#This Row],[Fertilizer(kg)]]="",_xlfn.XLOOKUP(Table2[[#This Row],[crop&amp;state]],'pivot tables'!$O$3:$O$151,'pivot tables'!$P$3:$P$151),Table2[[#This Row],[Fertilizer(kg)]])</f>
        <v>1989644.75</v>
      </c>
      <c r="P1226" s="13">
        <v>4544.05</v>
      </c>
      <c r="Q1226" s="13">
        <f>IF(Table2[[#This Row],[Pesticide(kg)]]="",_xlfn.XLOOKUP(Table2[[#This Row],[crop&amp;state]],'pivot tables'!$O$3:$O$151,'pivot tables'!$Q$3:$Q$151),Table2[[#This Row],[Pesticide(kg)]])</f>
        <v>4544.05</v>
      </c>
      <c r="R1226" s="13">
        <v>0.90400000000000003</v>
      </c>
      <c r="S1226" s="13">
        <f>IF(Table2[[#This Row],[Yield]]="",IFERROR(Table2[[#This Row],[Production(Tones)]]/Table2[[#This Row],[Area(hectare)]],""),Table2[[#This Row],[Yield]])</f>
        <v>0.90400000000000003</v>
      </c>
      <c r="T1226" s="13">
        <v>26.602</v>
      </c>
      <c r="U1226" s="13">
        <f>IF(Table2[[#This Row],[Avg_Temperature(°C)]]="",IFERROR((Table2[[#This Row],[Max_Temperature(°C)]]+Table2[[#This Row],[Min_Temperature(°C)]])/2,""),Table2[[#This Row],[Avg_Temperature(°C)]])</f>
        <v>26.602</v>
      </c>
      <c r="V1226" s="13">
        <v>37.408000000000001</v>
      </c>
      <c r="W1226" s="13">
        <f>IF(Table2[[#This Row],[Max_Temperature(°C)]]="",_xlfn.XLOOKUP(Table2[[#This Row],[State]],'pivot tables'!$T$2:$T$33,'pivot tables'!$V$2:$V$33),Table2[[#This Row],[Max_Temperature(°C)]])</f>
        <v>37.408000000000001</v>
      </c>
      <c r="X1226" s="13">
        <v>16.643999999999998</v>
      </c>
      <c r="Y1226" s="31">
        <f>IF(Table2[[#This Row],[Min_Temperature(°C)]]="",_xlfn.XLOOKUP(Table2[[#This Row],[State]],'pivot tables'!$T$2:$T$33,'pivot tables'!$W$2:$W$33),Table2[[#This Row],[Min_Temperature(°C)]])</f>
        <v>16.643999999999998</v>
      </c>
    </row>
    <row r="1227" spans="1:25" x14ac:dyDescent="0.3">
      <c r="A1227" s="5" t="s">
        <v>20</v>
      </c>
      <c r="B1227" s="4">
        <v>2016</v>
      </c>
      <c r="C1227" s="5" t="s">
        <v>27</v>
      </c>
      <c r="D1227" s="5" t="str">
        <f>PROPER(TRIM(Table2[[#This Row],[Season]]))</f>
        <v>Rabi</v>
      </c>
      <c r="E1227" s="5" t="str">
        <f>IF(Table2[[#This Row],[Season]]="",_xlfn.XLOOKUP(Table2[[#This Row],[State]],'pivot tables'!$F$3:$F$33,'pivot tables'!$G$3:$G$33),Table2[[#This Row],[Season]])</f>
        <v>Rabi</v>
      </c>
      <c r="F1227" s="5" t="s">
        <v>243</v>
      </c>
      <c r="G1227" s="16">
        <v>2105811</v>
      </c>
      <c r="H1227" s="16">
        <f>IF(Table2[[#This Row],[Area(hectare)]]="",IFERROR(Table2[[#This Row],[Production(Tones)]]/Table2[[#This Row],[Yield blanks]],""),Table2[[#This Row],[Area(hectare)]])</f>
        <v>2105811</v>
      </c>
      <c r="I1227" s="16">
        <v>5985841</v>
      </c>
      <c r="J1227" s="16">
        <f>IF(Table2[[#This Row],[Production(Tones)]]="",Table2[[#This Row],[Area Blanks]]*Table2[[#This Row],[Yield]],Table2[[#This Row],[Production(Tones)]])</f>
        <v>5985841</v>
      </c>
      <c r="K1227" s="13">
        <v>1205.5999999999999</v>
      </c>
      <c r="L1227" s="13">
        <f>IF(Table2[[#This Row],[Annual_Rainfall(mm)]]="",_xlfn.XLOOKUP(Table2[[#This Row],[State]],'pivot tables'!$J$3:$J$32,'pivot tables'!$K$3:$K$32),Table2[[#This Row],[Annual_Rainfall(mm)]])</f>
        <v>1205.5999999999999</v>
      </c>
      <c r="M1227" s="13" t="str">
        <f>Table2[[#This Row],[Crop]]&amp;Table2[[#This Row],[State]]</f>
        <v>WheatBihar</v>
      </c>
      <c r="N1227" s="13">
        <v>322715535.80000001</v>
      </c>
      <c r="O1227" s="13">
        <f>IF(Table2[[#This Row],[Fertilizer(kg)]]="",_xlfn.XLOOKUP(Table2[[#This Row],[crop&amp;state]],'pivot tables'!$O$3:$O$151,'pivot tables'!$P$3:$P$151),Table2[[#This Row],[Fertilizer(kg)]])</f>
        <v>322715535.80000001</v>
      </c>
      <c r="P1227" s="13">
        <v>737033.85</v>
      </c>
      <c r="Q1227" s="13">
        <f>IF(Table2[[#This Row],[Pesticide(kg)]]="",_xlfn.XLOOKUP(Table2[[#This Row],[crop&amp;state]],'pivot tables'!$O$3:$O$151,'pivot tables'!$Q$3:$Q$151),Table2[[#This Row],[Pesticide(kg)]])</f>
        <v>737033.85</v>
      </c>
      <c r="R1227" s="13">
        <v>2.7810000000000001</v>
      </c>
      <c r="S1227" s="13">
        <f>IF(Table2[[#This Row],[Yield]]="",IFERROR(Table2[[#This Row],[Production(Tones)]]/Table2[[#This Row],[Area(hectare)]],""),Table2[[#This Row],[Yield]])</f>
        <v>2.7810000000000001</v>
      </c>
      <c r="T1227" s="13">
        <v>26.602</v>
      </c>
      <c r="U1227" s="13">
        <f>IF(Table2[[#This Row],[Avg_Temperature(°C)]]="",IFERROR((Table2[[#This Row],[Max_Temperature(°C)]]+Table2[[#This Row],[Min_Temperature(°C)]])/2,""),Table2[[#This Row],[Avg_Temperature(°C)]])</f>
        <v>26.602</v>
      </c>
      <c r="V1227" s="13">
        <v>37.408000000000001</v>
      </c>
      <c r="W1227" s="13">
        <f>IF(Table2[[#This Row],[Max_Temperature(°C)]]="",_xlfn.XLOOKUP(Table2[[#This Row],[State]],'pivot tables'!$T$2:$T$33,'pivot tables'!$V$2:$V$33),Table2[[#This Row],[Max_Temperature(°C)]])</f>
        <v>37.408000000000001</v>
      </c>
      <c r="X1227" s="13">
        <v>16.643999999999998</v>
      </c>
      <c r="Y1227" s="31">
        <f>IF(Table2[[#This Row],[Min_Temperature(°C)]]="",_xlfn.XLOOKUP(Table2[[#This Row],[State]],'pivot tables'!$T$2:$T$33,'pivot tables'!$W$2:$W$33),Table2[[#This Row],[Min_Temperature(°C)]])</f>
        <v>16.643999999999998</v>
      </c>
    </row>
    <row r="1228" spans="1:25" x14ac:dyDescent="0.3">
      <c r="A1228" s="5" t="s">
        <v>22</v>
      </c>
      <c r="B1228" s="4">
        <v>2016</v>
      </c>
      <c r="C1228" s="5" t="s">
        <v>49</v>
      </c>
      <c r="D1228" s="5" t="str">
        <f>PROPER(TRIM(Table2[[#This Row],[Season]]))</f>
        <v>Kharif</v>
      </c>
      <c r="E1228" s="5" t="str">
        <f>IF(Table2[[#This Row],[Season]]="",_xlfn.XLOOKUP(Table2[[#This Row],[State]],'pivot tables'!$F$3:$F$33,'pivot tables'!$G$3:$G$33),Table2[[#This Row],[Season]])</f>
        <v>Kharif</v>
      </c>
      <c r="F1228" s="5" t="s">
        <v>282</v>
      </c>
      <c r="G1228" s="16">
        <v>7183</v>
      </c>
      <c r="H1228" s="16">
        <f>IF(Table2[[#This Row],[Area(hectare)]]="",IFERROR(Table2[[#This Row],[Production(Tones)]]/Table2[[#This Row],[Yield blanks]],""),Table2[[#This Row],[Area(hectare)]])</f>
        <v>7183</v>
      </c>
      <c r="I1228" s="16">
        <v>1747</v>
      </c>
      <c r="J1228" s="16">
        <f>IF(Table2[[#This Row],[Production(Tones)]]="",Table2[[#This Row],[Area Blanks]]*Table2[[#This Row],[Yield]],Table2[[#This Row],[Production(Tones)]])</f>
        <v>1747</v>
      </c>
      <c r="K1228" s="13">
        <v>1298.9000000000001</v>
      </c>
      <c r="L1228" s="13">
        <f>IF(Table2[[#This Row],[Annual_Rainfall(mm)]]="",_xlfn.XLOOKUP(Table2[[#This Row],[State]],'pivot tables'!$J$3:$J$32,'pivot tables'!$K$3:$K$32),Table2[[#This Row],[Annual_Rainfall(mm)]])</f>
        <v>1298.9000000000001</v>
      </c>
      <c r="M1228" s="13" t="str">
        <f>Table2[[#This Row],[Crop]]&amp;Table2[[#This Row],[State]]</f>
        <v>RagiChhattisgarh</v>
      </c>
      <c r="N1228" s="13">
        <v>1100794.75</v>
      </c>
      <c r="O1228" s="13">
        <f>IF(Table2[[#This Row],[Fertilizer(kg)]]="",_xlfn.XLOOKUP(Table2[[#This Row],[crop&amp;state]],'pivot tables'!$O$3:$O$151,'pivot tables'!$P$3:$P$151),Table2[[#This Row],[Fertilizer(kg)]])</f>
        <v>1100794.75</v>
      </c>
      <c r="P1228" s="13">
        <v>2514.0500000000002</v>
      </c>
      <c r="Q1228" s="13">
        <f>IF(Table2[[#This Row],[Pesticide(kg)]]="",_xlfn.XLOOKUP(Table2[[#This Row],[crop&amp;state]],'pivot tables'!$O$3:$O$151,'pivot tables'!$Q$3:$Q$151),Table2[[#This Row],[Pesticide(kg)]])</f>
        <v>2514.0500000000002</v>
      </c>
      <c r="R1228" s="13">
        <v>0.20100000000000001</v>
      </c>
      <c r="S1228" s="13">
        <f>IF(Table2[[#This Row],[Yield]]="",IFERROR(Table2[[#This Row],[Production(Tones)]]/Table2[[#This Row],[Area(hectare)]],""),Table2[[#This Row],[Yield]])</f>
        <v>0.20100000000000001</v>
      </c>
      <c r="T1228" s="13">
        <v>26.664999999999999</v>
      </c>
      <c r="U1228" s="13">
        <f>IF(Table2[[#This Row],[Avg_Temperature(°C)]]="",IFERROR((Table2[[#This Row],[Max_Temperature(°C)]]+Table2[[#This Row],[Min_Temperature(°C)]])/2,""),Table2[[#This Row],[Avg_Temperature(°C)]])</f>
        <v>26.664999999999999</v>
      </c>
      <c r="V1228" s="13">
        <v>37.087000000000003</v>
      </c>
      <c r="W1228" s="13">
        <f>IF(Table2[[#This Row],[Max_Temperature(°C)]]="",_xlfn.XLOOKUP(Table2[[#This Row],[State]],'pivot tables'!$T$2:$T$33,'pivot tables'!$V$2:$V$33),Table2[[#This Row],[Max_Temperature(°C)]])</f>
        <v>37.087000000000003</v>
      </c>
      <c r="X1228" s="13">
        <v>16.227</v>
      </c>
      <c r="Y1228" s="31">
        <f>IF(Table2[[#This Row],[Min_Temperature(°C)]]="",_xlfn.XLOOKUP(Table2[[#This Row],[State]],'pivot tables'!$T$2:$T$33,'pivot tables'!$W$2:$W$33),Table2[[#This Row],[Min_Temperature(°C)]])</f>
        <v>16.227</v>
      </c>
    </row>
    <row r="1229" spans="1:25" x14ac:dyDescent="0.3">
      <c r="A1229" s="5" t="s">
        <v>13</v>
      </c>
      <c r="B1229" s="4">
        <v>2016</v>
      </c>
      <c r="C1229" s="5" t="s">
        <v>49</v>
      </c>
      <c r="D1229" s="5" t="str">
        <f>PROPER(TRIM(Table2[[#This Row],[Season]]))</f>
        <v>Kharif</v>
      </c>
      <c r="E1229" s="5" t="str">
        <f>IF(Table2[[#This Row],[Season]]="",_xlfn.XLOOKUP(Table2[[#This Row],[State]],'pivot tables'!$F$3:$F$33,'pivot tables'!$G$3:$G$33),Table2[[#This Row],[Season]])</f>
        <v>Kharif</v>
      </c>
      <c r="F1229" s="5" t="s">
        <v>282</v>
      </c>
      <c r="G1229" s="16">
        <v>4052587</v>
      </c>
      <c r="H1229" s="16">
        <f>IF(Table2[[#This Row],[Area(hectare)]]="",IFERROR(Table2[[#This Row],[Production(Tones)]]/Table2[[#This Row],[Yield blanks]],""),Table2[[#This Row],[Area(hectare)]])</f>
        <v>4052587</v>
      </c>
      <c r="I1229" s="16">
        <v>8793273</v>
      </c>
      <c r="J1229" s="16">
        <f>IF(Table2[[#This Row],[Production(Tones)]]="",Table2[[#This Row],[Area Blanks]]*Table2[[#This Row],[Yield]],Table2[[#This Row],[Production(Tones)]])</f>
        <v>8793273</v>
      </c>
      <c r="K1229" s="13">
        <v>1298.9000000000001</v>
      </c>
      <c r="L1229" s="13">
        <f>IF(Table2[[#This Row],[Annual_Rainfall(mm)]]="",_xlfn.XLOOKUP(Table2[[#This Row],[State]],'pivot tables'!$J$3:$J$32,'pivot tables'!$K$3:$K$32),Table2[[#This Row],[Annual_Rainfall(mm)]])</f>
        <v>1298.9000000000001</v>
      </c>
      <c r="M1229" s="13" t="str">
        <f>Table2[[#This Row],[Crop]]&amp;Table2[[#This Row],[State]]</f>
        <v>RiceChhattisgarh</v>
      </c>
      <c r="N1229" s="13">
        <v>621058957.79999995</v>
      </c>
      <c r="O1229" s="13">
        <f>IF(Table2[[#This Row],[Fertilizer(kg)]]="",_xlfn.XLOOKUP(Table2[[#This Row],[crop&amp;state]],'pivot tables'!$O$3:$O$151,'pivot tables'!$P$3:$P$151),Table2[[#This Row],[Fertilizer(kg)]])</f>
        <v>621058957.79999995</v>
      </c>
      <c r="P1229" s="13">
        <v>1418405.45</v>
      </c>
      <c r="Q1229" s="13">
        <f>IF(Table2[[#This Row],[Pesticide(kg)]]="",_xlfn.XLOOKUP(Table2[[#This Row],[crop&amp;state]],'pivot tables'!$O$3:$O$151,'pivot tables'!$Q$3:$Q$151),Table2[[#This Row],[Pesticide(kg)]])</f>
        <v>1418405.45</v>
      </c>
      <c r="R1229" s="13"/>
      <c r="S1229" s="13">
        <f>IF(Table2[[#This Row],[Yield]]="",IFERROR(Table2[[#This Row],[Production(Tones)]]/Table2[[#This Row],[Area(hectare)]],""),Table2[[#This Row],[Yield]])</f>
        <v>2.169792530055493</v>
      </c>
      <c r="T1229" s="13">
        <v>26.664999999999999</v>
      </c>
      <c r="U1229" s="13">
        <f>IF(Table2[[#This Row],[Avg_Temperature(°C)]]="",IFERROR((Table2[[#This Row],[Max_Temperature(°C)]]+Table2[[#This Row],[Min_Temperature(°C)]])/2,""),Table2[[#This Row],[Avg_Temperature(°C)]])</f>
        <v>26.664999999999999</v>
      </c>
      <c r="V1229" s="13">
        <v>37.087000000000003</v>
      </c>
      <c r="W1229" s="13">
        <f>IF(Table2[[#This Row],[Max_Temperature(°C)]]="",_xlfn.XLOOKUP(Table2[[#This Row],[State]],'pivot tables'!$T$2:$T$33,'pivot tables'!$V$2:$V$33),Table2[[#This Row],[Max_Temperature(°C)]])</f>
        <v>37.087000000000003</v>
      </c>
      <c r="X1229" s="13">
        <v>16.227</v>
      </c>
      <c r="Y1229" s="31">
        <f>IF(Table2[[#This Row],[Min_Temperature(°C)]]="",_xlfn.XLOOKUP(Table2[[#This Row],[State]],'pivot tables'!$T$2:$T$33,'pivot tables'!$W$2:$W$33),Table2[[#This Row],[Min_Temperature(°C)]])</f>
        <v>16.227</v>
      </c>
    </row>
    <row r="1230" spans="1:25" x14ac:dyDescent="0.3">
      <c r="A1230" s="5" t="s">
        <v>18</v>
      </c>
      <c r="B1230" s="4">
        <v>2016</v>
      </c>
      <c r="C1230" s="5" t="s">
        <v>705</v>
      </c>
      <c r="D1230" s="5" t="str">
        <f>PROPER(TRIM(Table2[[#This Row],[Season]]))</f>
        <v>Whole Year</v>
      </c>
      <c r="E1230" s="5" t="str">
        <f>IF(Table2[[#This Row],[Season]]="",_xlfn.XLOOKUP(Table2[[#This Row],[State]],'pivot tables'!$F$3:$F$33,'pivot tables'!$G$3:$G$33),Table2[[#This Row],[Season]])</f>
        <v>Whole Year</v>
      </c>
      <c r="F1230" s="5" t="s">
        <v>282</v>
      </c>
      <c r="G1230" s="16">
        <v>31376</v>
      </c>
      <c r="H1230" s="16">
        <f>IF(Table2[[#This Row],[Area(hectare)]]="",IFERROR(Table2[[#This Row],[Production(Tones)]]/Table2[[#This Row],[Yield blanks]],""),Table2[[#This Row],[Area(hectare)]])</f>
        <v>31376</v>
      </c>
      <c r="I1230" s="16">
        <v>109583</v>
      </c>
      <c r="J1230" s="16">
        <f>IF(Table2[[#This Row],[Production(Tones)]]="",Table2[[#This Row],[Area Blanks]]*Table2[[#This Row],[Yield]],Table2[[#This Row],[Production(Tones)]])</f>
        <v>109583</v>
      </c>
      <c r="K1230" s="13">
        <v>1298.9000000000001</v>
      </c>
      <c r="L1230" s="13">
        <f>IF(Table2[[#This Row],[Annual_Rainfall(mm)]]="",_xlfn.XLOOKUP(Table2[[#This Row],[State]],'pivot tables'!$J$3:$J$32,'pivot tables'!$K$3:$K$32),Table2[[#This Row],[Annual_Rainfall(mm)]])</f>
        <v>1298.9000000000001</v>
      </c>
      <c r="M1230" s="13" t="str">
        <f>Table2[[#This Row],[Crop]]&amp;Table2[[#This Row],[State]]</f>
        <v>SugarcaneChhattisgarh</v>
      </c>
      <c r="N1230" s="13">
        <v>4808372</v>
      </c>
      <c r="O1230" s="13">
        <f>IF(Table2[[#This Row],[Fertilizer(kg)]]="",_xlfn.XLOOKUP(Table2[[#This Row],[crop&amp;state]],'pivot tables'!$O$3:$O$151,'pivot tables'!$P$3:$P$151),Table2[[#This Row],[Fertilizer(kg)]])</f>
        <v>4808372</v>
      </c>
      <c r="P1230" s="13">
        <v>10981.6</v>
      </c>
      <c r="Q1230" s="13">
        <f>IF(Table2[[#This Row],[Pesticide(kg)]]="",_xlfn.XLOOKUP(Table2[[#This Row],[crop&amp;state]],'pivot tables'!$O$3:$O$151,'pivot tables'!$Q$3:$Q$151),Table2[[#This Row],[Pesticide(kg)]])</f>
        <v>10981.6</v>
      </c>
      <c r="R1230" s="13">
        <v>1.968</v>
      </c>
      <c r="S1230" s="13">
        <f>IF(Table2[[#This Row],[Yield]]="",IFERROR(Table2[[#This Row],[Production(Tones)]]/Table2[[#This Row],[Area(hectare)]],""),Table2[[#This Row],[Yield]])</f>
        <v>1.968</v>
      </c>
      <c r="T1230" s="13">
        <v>26.664999999999999</v>
      </c>
      <c r="U1230" s="13">
        <f>IF(Table2[[#This Row],[Avg_Temperature(°C)]]="",IFERROR((Table2[[#This Row],[Max_Temperature(°C)]]+Table2[[#This Row],[Min_Temperature(°C)]])/2,""),Table2[[#This Row],[Avg_Temperature(°C)]])</f>
        <v>26.664999999999999</v>
      </c>
      <c r="V1230" s="13">
        <v>37.087000000000003</v>
      </c>
      <c r="W1230" s="13">
        <f>IF(Table2[[#This Row],[Max_Temperature(°C)]]="",_xlfn.XLOOKUP(Table2[[#This Row],[State]],'pivot tables'!$T$2:$T$33,'pivot tables'!$V$2:$V$33),Table2[[#This Row],[Max_Temperature(°C)]])</f>
        <v>37.087000000000003</v>
      </c>
      <c r="X1230" s="13">
        <v>16.227</v>
      </c>
      <c r="Y1230" s="31">
        <f>IF(Table2[[#This Row],[Min_Temperature(°C)]]="",_xlfn.XLOOKUP(Table2[[#This Row],[State]],'pivot tables'!$T$2:$T$33,'pivot tables'!$W$2:$W$33),Table2[[#This Row],[Min_Temperature(°C)]])</f>
        <v>16.227</v>
      </c>
    </row>
    <row r="1231" spans="1:25" x14ac:dyDescent="0.3">
      <c r="A1231" s="5" t="s">
        <v>31</v>
      </c>
      <c r="B1231" s="4">
        <v>2016</v>
      </c>
      <c r="C1231" s="5" t="s">
        <v>49</v>
      </c>
      <c r="D1231" s="5" t="str">
        <f>PROPER(TRIM(Table2[[#This Row],[Season]]))</f>
        <v>Kharif</v>
      </c>
      <c r="E1231" s="5" t="str">
        <f>IF(Table2[[#This Row],[Season]]="",_xlfn.XLOOKUP(Table2[[#This Row],[State]],'pivot tables'!$F$3:$F$33,'pivot tables'!$G$3:$G$33),Table2[[#This Row],[Season]])</f>
        <v>Kharif</v>
      </c>
      <c r="F1231" s="5" t="s">
        <v>282</v>
      </c>
      <c r="G1231" s="16">
        <v>2273</v>
      </c>
      <c r="H1231" s="16">
        <f>IF(Table2[[#This Row],[Area(hectare)]]="",IFERROR(Table2[[#This Row],[Production(Tones)]]/Table2[[#This Row],[Yield blanks]],""),Table2[[#This Row],[Area(hectare)]])</f>
        <v>2273</v>
      </c>
      <c r="I1231" s="16">
        <v>7</v>
      </c>
      <c r="J1231" s="16">
        <f>IF(Table2[[#This Row],[Production(Tones)]]="",Table2[[#This Row],[Area Blanks]]*Table2[[#This Row],[Yield]],Table2[[#This Row],[Production(Tones)]])</f>
        <v>7</v>
      </c>
      <c r="K1231" s="13">
        <v>1298.9000000000001</v>
      </c>
      <c r="L1231" s="13">
        <f>IF(Table2[[#This Row],[Annual_Rainfall(mm)]]="",_xlfn.XLOOKUP(Table2[[#This Row],[State]],'pivot tables'!$J$3:$J$32,'pivot tables'!$K$3:$K$32),Table2[[#This Row],[Annual_Rainfall(mm)]])</f>
        <v>1298.9000000000001</v>
      </c>
      <c r="M1231" s="13" t="str">
        <f>Table2[[#This Row],[Crop]]&amp;Table2[[#This Row],[State]]</f>
        <v>SunflowerChhattisgarh</v>
      </c>
      <c r="N1231" s="13">
        <v>348337.25</v>
      </c>
      <c r="O1231" s="13">
        <f>IF(Table2[[#This Row],[Fertilizer(kg)]]="",_xlfn.XLOOKUP(Table2[[#This Row],[crop&amp;state]],'pivot tables'!$O$3:$O$151,'pivot tables'!$P$3:$P$151),Table2[[#This Row],[Fertilizer(kg)]])</f>
        <v>348337.25</v>
      </c>
      <c r="P1231" s="13">
        <v>795.55</v>
      </c>
      <c r="Q1231" s="13">
        <f>IF(Table2[[#This Row],[Pesticide(kg)]]="",_xlfn.XLOOKUP(Table2[[#This Row],[crop&amp;state]],'pivot tables'!$O$3:$O$151,'pivot tables'!$Q$3:$Q$151),Table2[[#This Row],[Pesticide(kg)]])</f>
        <v>795.55</v>
      </c>
      <c r="R1231" s="13">
        <v>5.5E-2</v>
      </c>
      <c r="S1231" s="13">
        <f>IF(Table2[[#This Row],[Yield]]="",IFERROR(Table2[[#This Row],[Production(Tones)]]/Table2[[#This Row],[Area(hectare)]],""),Table2[[#This Row],[Yield]])</f>
        <v>5.5E-2</v>
      </c>
      <c r="T1231" s="13">
        <v>26.664999999999999</v>
      </c>
      <c r="U1231" s="13">
        <f>IF(Table2[[#This Row],[Avg_Temperature(°C)]]="",IFERROR((Table2[[#This Row],[Max_Temperature(°C)]]+Table2[[#This Row],[Min_Temperature(°C)]])/2,""),Table2[[#This Row],[Avg_Temperature(°C)]])</f>
        <v>26.664999999999999</v>
      </c>
      <c r="V1231" s="13">
        <v>37.087000000000003</v>
      </c>
      <c r="W1231" s="13">
        <f>IF(Table2[[#This Row],[Max_Temperature(°C)]]="",_xlfn.XLOOKUP(Table2[[#This Row],[State]],'pivot tables'!$T$2:$T$33,'pivot tables'!$V$2:$V$33),Table2[[#This Row],[Max_Temperature(°C)]])</f>
        <v>37.087000000000003</v>
      </c>
      <c r="X1231" s="13">
        <v>16.227</v>
      </c>
      <c r="Y1231" s="31">
        <f>IF(Table2[[#This Row],[Min_Temperature(°C)]]="",_xlfn.XLOOKUP(Table2[[#This Row],[State]],'pivot tables'!$T$2:$T$33,'pivot tables'!$W$2:$W$33),Table2[[#This Row],[Min_Temperature(°C)]])</f>
        <v>16.227</v>
      </c>
    </row>
    <row r="1232" spans="1:25" x14ac:dyDescent="0.3">
      <c r="A1232" s="5" t="s">
        <v>32</v>
      </c>
      <c r="B1232" s="4">
        <v>2016</v>
      </c>
      <c r="C1232" s="5" t="s">
        <v>49</v>
      </c>
      <c r="D1232" s="5" t="str">
        <f>PROPER(TRIM(Table2[[#This Row],[Season]]))</f>
        <v>Kharif</v>
      </c>
      <c r="E1232" s="5" t="str">
        <f>IF(Table2[[#This Row],[Season]]="",_xlfn.XLOOKUP(Table2[[#This Row],[State]],'pivot tables'!$F$3:$F$33,'pivot tables'!$G$3:$G$33),Table2[[#This Row],[Season]])</f>
        <v>Kharif</v>
      </c>
      <c r="F1232" s="5" t="s">
        <v>282</v>
      </c>
      <c r="G1232" s="16">
        <v>90063</v>
      </c>
      <c r="H1232" s="16">
        <f>IF(Table2[[#This Row],[Area(hectare)]]="",IFERROR(Table2[[#This Row],[Production(Tones)]]/Table2[[#This Row],[Yield blanks]],""),Table2[[#This Row],[Area(hectare)]])</f>
        <v>90063</v>
      </c>
      <c r="I1232" s="16">
        <v>29375</v>
      </c>
      <c r="J1232" s="16">
        <f>IF(Table2[[#This Row],[Production(Tones)]]="",Table2[[#This Row],[Area Blanks]]*Table2[[#This Row],[Yield]],Table2[[#This Row],[Production(Tones)]])</f>
        <v>29375</v>
      </c>
      <c r="K1232" s="13">
        <v>1298.9000000000001</v>
      </c>
      <c r="L1232" s="13">
        <f>IF(Table2[[#This Row],[Annual_Rainfall(mm)]]="",_xlfn.XLOOKUP(Table2[[#This Row],[State]],'pivot tables'!$J$3:$J$32,'pivot tables'!$K$3:$K$32),Table2[[#This Row],[Annual_Rainfall(mm)]])</f>
        <v>1298.9000000000001</v>
      </c>
      <c r="M1232" s="13" t="str">
        <f>Table2[[#This Row],[Crop]]&amp;Table2[[#This Row],[State]]</f>
        <v>UradChhattisgarh</v>
      </c>
      <c r="N1232" s="13">
        <v>13802154.75</v>
      </c>
      <c r="O1232" s="13">
        <f>IF(Table2[[#This Row],[Fertilizer(kg)]]="",_xlfn.XLOOKUP(Table2[[#This Row],[crop&amp;state]],'pivot tables'!$O$3:$O$151,'pivot tables'!$P$3:$P$151),Table2[[#This Row],[Fertilizer(kg)]])</f>
        <v>13802154.75</v>
      </c>
      <c r="P1232" s="13">
        <v>31522.05</v>
      </c>
      <c r="Q1232" s="13">
        <f>IF(Table2[[#This Row],[Pesticide(kg)]]="",_xlfn.XLOOKUP(Table2[[#This Row],[crop&amp;state]],'pivot tables'!$O$3:$O$151,'pivot tables'!$Q$3:$Q$151),Table2[[#This Row],[Pesticide(kg)]])</f>
        <v>31522.05</v>
      </c>
      <c r="R1232" s="13">
        <v>0.34300000000000003</v>
      </c>
      <c r="S1232" s="13">
        <f>IF(Table2[[#This Row],[Yield]]="",IFERROR(Table2[[#This Row],[Production(Tones)]]/Table2[[#This Row],[Area(hectare)]],""),Table2[[#This Row],[Yield]])</f>
        <v>0.34300000000000003</v>
      </c>
      <c r="T1232" s="13">
        <v>26.664999999999999</v>
      </c>
      <c r="U1232" s="13">
        <f>IF(Table2[[#This Row],[Avg_Temperature(°C)]]="",IFERROR((Table2[[#This Row],[Max_Temperature(°C)]]+Table2[[#This Row],[Min_Temperature(°C)]])/2,""),Table2[[#This Row],[Avg_Temperature(°C)]])</f>
        <v>26.664999999999999</v>
      </c>
      <c r="V1232" s="13">
        <v>37.087000000000003</v>
      </c>
      <c r="W1232" s="13">
        <f>IF(Table2[[#This Row],[Max_Temperature(°C)]]="",_xlfn.XLOOKUP(Table2[[#This Row],[State]],'pivot tables'!$T$2:$T$33,'pivot tables'!$V$2:$V$33),Table2[[#This Row],[Max_Temperature(°C)]])</f>
        <v>37.087000000000003</v>
      </c>
      <c r="X1232" s="13">
        <v>16.227</v>
      </c>
      <c r="Y1232" s="31">
        <f>IF(Table2[[#This Row],[Min_Temperature(°C)]]="",_xlfn.XLOOKUP(Table2[[#This Row],[State]],'pivot tables'!$T$2:$T$33,'pivot tables'!$W$2:$W$33),Table2[[#This Row],[Min_Temperature(°C)]])</f>
        <v>16.227</v>
      </c>
    </row>
    <row r="1233" spans="1:25" x14ac:dyDescent="0.3">
      <c r="A1233" s="5" t="s">
        <v>32</v>
      </c>
      <c r="B1233" s="4">
        <v>2016</v>
      </c>
      <c r="C1233" s="5" t="s">
        <v>27</v>
      </c>
      <c r="D1233" s="5" t="str">
        <f>PROPER(TRIM(Table2[[#This Row],[Season]]))</f>
        <v>Rabi</v>
      </c>
      <c r="E1233" s="5" t="str">
        <f>IF(Table2[[#This Row],[Season]]="",_xlfn.XLOOKUP(Table2[[#This Row],[State]],'pivot tables'!$F$3:$F$33,'pivot tables'!$G$3:$G$33),Table2[[#This Row],[Season]])</f>
        <v>Rabi</v>
      </c>
      <c r="F1233" s="5" t="s">
        <v>282</v>
      </c>
      <c r="G1233" s="16"/>
      <c r="H1233" s="16" t="str">
        <f>IF(Table2[[#This Row],[Area(hectare)]]="",IFERROR(Table2[[#This Row],[Production(Tones)]]/Table2[[#This Row],[Yield blanks]],""),Table2[[#This Row],[Area(hectare)]])</f>
        <v/>
      </c>
      <c r="I1233" s="16">
        <v>1198</v>
      </c>
      <c r="J1233" s="16">
        <f>IF(Table2[[#This Row],[Production(Tones)]]="",Table2[[#This Row],[Area Blanks]]*Table2[[#This Row],[Yield]],Table2[[#This Row],[Production(Tones)]])</f>
        <v>1198</v>
      </c>
      <c r="K1233" s="13">
        <v>1298.9000000000001</v>
      </c>
      <c r="L1233" s="13">
        <f>IF(Table2[[#This Row],[Annual_Rainfall(mm)]]="",_xlfn.XLOOKUP(Table2[[#This Row],[State]],'pivot tables'!$J$3:$J$32,'pivot tables'!$K$3:$K$32),Table2[[#This Row],[Annual_Rainfall(mm)]])</f>
        <v>1298.9000000000001</v>
      </c>
      <c r="M1233" s="13" t="str">
        <f>Table2[[#This Row],[Crop]]&amp;Table2[[#This Row],[State]]</f>
        <v>UradChhattisgarh</v>
      </c>
      <c r="N1233" s="13">
        <v>662653</v>
      </c>
      <c r="O1233" s="13">
        <f>IF(Table2[[#This Row],[Fertilizer(kg)]]="",_xlfn.XLOOKUP(Table2[[#This Row],[crop&amp;state]],'pivot tables'!$O$3:$O$151,'pivot tables'!$P$3:$P$151),Table2[[#This Row],[Fertilizer(kg)]])</f>
        <v>662653</v>
      </c>
      <c r="P1233" s="13">
        <v>1513.4</v>
      </c>
      <c r="Q1233" s="13">
        <f>IF(Table2[[#This Row],[Pesticide(kg)]]="",_xlfn.XLOOKUP(Table2[[#This Row],[crop&amp;state]],'pivot tables'!$O$3:$O$151,'pivot tables'!$Q$3:$Q$151),Table2[[#This Row],[Pesticide(kg)]])</f>
        <v>1513.4</v>
      </c>
      <c r="R1233" s="13"/>
      <c r="S1233" s="13" t="str">
        <f>IF(Table2[[#This Row],[Yield]]="",IFERROR(Table2[[#This Row],[Production(Tones)]]/Table2[[#This Row],[Area(hectare)]],""),Table2[[#This Row],[Yield]])</f>
        <v/>
      </c>
      <c r="T1233" s="13">
        <v>26.664999999999999</v>
      </c>
      <c r="U1233" s="13">
        <f>IF(Table2[[#This Row],[Avg_Temperature(°C)]]="",IFERROR((Table2[[#This Row],[Max_Temperature(°C)]]+Table2[[#This Row],[Min_Temperature(°C)]])/2,""),Table2[[#This Row],[Avg_Temperature(°C)]])</f>
        <v>26.664999999999999</v>
      </c>
      <c r="V1233" s="13">
        <v>37.087000000000003</v>
      </c>
      <c r="W1233" s="13">
        <f>IF(Table2[[#This Row],[Max_Temperature(°C)]]="",_xlfn.XLOOKUP(Table2[[#This Row],[State]],'pivot tables'!$T$2:$T$33,'pivot tables'!$V$2:$V$33),Table2[[#This Row],[Max_Temperature(°C)]])</f>
        <v>37.087000000000003</v>
      </c>
      <c r="X1233" s="13">
        <v>16.227</v>
      </c>
      <c r="Y1233" s="31">
        <f>IF(Table2[[#This Row],[Min_Temperature(°C)]]="",_xlfn.XLOOKUP(Table2[[#This Row],[State]],'pivot tables'!$T$2:$T$33,'pivot tables'!$W$2:$W$33),Table2[[#This Row],[Min_Temperature(°C)]])</f>
        <v>16.227</v>
      </c>
    </row>
    <row r="1234" spans="1:25" x14ac:dyDescent="0.3">
      <c r="A1234" s="5" t="s">
        <v>20</v>
      </c>
      <c r="B1234" s="4">
        <v>2016</v>
      </c>
      <c r="C1234" s="5" t="s">
        <v>27</v>
      </c>
      <c r="D1234" s="5" t="str">
        <f>PROPER(TRIM(Table2[[#This Row],[Season]]))</f>
        <v>Rabi</v>
      </c>
      <c r="E1234" s="5" t="str">
        <f>IF(Table2[[#This Row],[Season]]="",_xlfn.XLOOKUP(Table2[[#This Row],[State]],'pivot tables'!$F$3:$F$33,'pivot tables'!$G$3:$G$33),Table2[[#This Row],[Season]])</f>
        <v>Rabi</v>
      </c>
      <c r="F1234" s="5" t="s">
        <v>282</v>
      </c>
      <c r="G1234" s="16">
        <v>102114</v>
      </c>
      <c r="H1234" s="16">
        <f>IF(Table2[[#This Row],[Area(hectare)]]="",IFERROR(Table2[[#This Row],[Production(Tones)]]/Table2[[#This Row],[Yield blanks]],""),Table2[[#This Row],[Area(hectare)]])</f>
        <v>102114</v>
      </c>
      <c r="I1234" s="16">
        <v>151078</v>
      </c>
      <c r="J1234" s="16">
        <f>IF(Table2[[#This Row],[Production(Tones)]]="",Table2[[#This Row],[Area Blanks]]*Table2[[#This Row],[Yield]],Table2[[#This Row],[Production(Tones)]])</f>
        <v>151078</v>
      </c>
      <c r="K1234" s="13">
        <v>1298.9000000000001</v>
      </c>
      <c r="L1234" s="13">
        <f>IF(Table2[[#This Row],[Annual_Rainfall(mm)]]="",_xlfn.XLOOKUP(Table2[[#This Row],[State]],'pivot tables'!$J$3:$J$32,'pivot tables'!$K$3:$K$32),Table2[[#This Row],[Annual_Rainfall(mm)]])</f>
        <v>1298.9000000000001</v>
      </c>
      <c r="M1234" s="13" t="str">
        <f>Table2[[#This Row],[Crop]]&amp;Table2[[#This Row],[State]]</f>
        <v>WheatChhattisgarh</v>
      </c>
      <c r="N1234" s="13">
        <v>15648970.5</v>
      </c>
      <c r="O1234" s="13">
        <f>IF(Table2[[#This Row],[Fertilizer(kg)]]="",_xlfn.XLOOKUP(Table2[[#This Row],[crop&amp;state]],'pivot tables'!$O$3:$O$151,'pivot tables'!$P$3:$P$151),Table2[[#This Row],[Fertilizer(kg)]])</f>
        <v>15648970.5</v>
      </c>
      <c r="P1234" s="13"/>
      <c r="Q1234" s="13">
        <f>IF(Table2[[#This Row],[Pesticide(kg)]]="",_xlfn.XLOOKUP(Table2[[#This Row],[crop&amp;state]],'pivot tables'!$O$3:$O$151,'pivot tables'!$Q$3:$Q$151),Table2[[#This Row],[Pesticide(kg)]])</f>
        <v>33756.461428571427</v>
      </c>
      <c r="R1234" s="13">
        <v>1.661</v>
      </c>
      <c r="S1234" s="13">
        <f>IF(Table2[[#This Row],[Yield]]="",IFERROR(Table2[[#This Row],[Production(Tones)]]/Table2[[#This Row],[Area(hectare)]],""),Table2[[#This Row],[Yield]])</f>
        <v>1.661</v>
      </c>
      <c r="T1234" s="13">
        <v>26.664999999999999</v>
      </c>
      <c r="U1234" s="13">
        <f>IF(Table2[[#This Row],[Avg_Temperature(°C)]]="",IFERROR((Table2[[#This Row],[Max_Temperature(°C)]]+Table2[[#This Row],[Min_Temperature(°C)]])/2,""),Table2[[#This Row],[Avg_Temperature(°C)]])</f>
        <v>26.664999999999999</v>
      </c>
      <c r="V1234" s="13">
        <v>37.087000000000003</v>
      </c>
      <c r="W1234" s="13">
        <f>IF(Table2[[#This Row],[Max_Temperature(°C)]]="",_xlfn.XLOOKUP(Table2[[#This Row],[State]],'pivot tables'!$T$2:$T$33,'pivot tables'!$V$2:$V$33),Table2[[#This Row],[Max_Temperature(°C)]])</f>
        <v>37.087000000000003</v>
      </c>
      <c r="X1234" s="13">
        <v>16.227</v>
      </c>
      <c r="Y1234" s="31">
        <f>IF(Table2[[#This Row],[Min_Temperature(°C)]]="",_xlfn.XLOOKUP(Table2[[#This Row],[State]],'pivot tables'!$T$2:$T$33,'pivot tables'!$W$2:$W$33),Table2[[#This Row],[Min_Temperature(°C)]])</f>
        <v>16.227</v>
      </c>
    </row>
    <row r="1235" spans="1:25" x14ac:dyDescent="0.3">
      <c r="A1235" s="5" t="s">
        <v>22</v>
      </c>
      <c r="B1235" s="4">
        <v>2016</v>
      </c>
      <c r="C1235" s="5" t="s">
        <v>49</v>
      </c>
      <c r="D1235" s="5" t="str">
        <f>PROPER(TRIM(Table2[[#This Row],[Season]]))</f>
        <v>Kharif</v>
      </c>
      <c r="E1235" s="5" t="str">
        <f>IF(Table2[[#This Row],[Season]]="",_xlfn.XLOOKUP(Table2[[#This Row],[State]],'pivot tables'!$F$3:$F$33,'pivot tables'!$G$3:$G$33),Table2[[#This Row],[Season]])</f>
        <v>Kharif</v>
      </c>
      <c r="F1235" s="5" t="s">
        <v>244</v>
      </c>
      <c r="G1235" s="16">
        <v>19205</v>
      </c>
      <c r="H1235" s="16">
        <f>IF(Table2[[#This Row],[Area(hectare)]]="",IFERROR(Table2[[#This Row],[Production(Tones)]]/Table2[[#This Row],[Yield blanks]],""),Table2[[#This Row],[Area(hectare)]])</f>
        <v>19205</v>
      </c>
      <c r="I1235" s="16">
        <v>23966</v>
      </c>
      <c r="J1235" s="16">
        <f>IF(Table2[[#This Row],[Production(Tones)]]="",Table2[[#This Row],[Area Blanks]]*Table2[[#This Row],[Yield]],Table2[[#This Row],[Production(Tones)]])</f>
        <v>23966</v>
      </c>
      <c r="K1235" s="13">
        <v>710.5</v>
      </c>
      <c r="L1235" s="13">
        <f>IF(Table2[[#This Row],[Annual_Rainfall(mm)]]="",_xlfn.XLOOKUP(Table2[[#This Row],[State]],'pivot tables'!$J$3:$J$32,'pivot tables'!$K$3:$K$32),Table2[[#This Row],[Annual_Rainfall(mm)]])</f>
        <v>710.5</v>
      </c>
      <c r="M1235" s="13" t="str">
        <f>Table2[[#This Row],[Crop]]&amp;Table2[[#This Row],[State]]</f>
        <v>RagiGujarat</v>
      </c>
      <c r="N1235" s="13">
        <v>2943166.25</v>
      </c>
      <c r="O1235" s="13">
        <f>IF(Table2[[#This Row],[Fertilizer(kg)]]="",_xlfn.XLOOKUP(Table2[[#This Row],[crop&amp;state]],'pivot tables'!$O$3:$O$151,'pivot tables'!$P$3:$P$151),Table2[[#This Row],[Fertilizer(kg)]])</f>
        <v>2943166.25</v>
      </c>
      <c r="P1235" s="13"/>
      <c r="Q1235" s="13">
        <f>IF(Table2[[#This Row],[Pesticide(kg)]]="",_xlfn.XLOOKUP(Table2[[#This Row],[crop&amp;state]],'pivot tables'!$O$3:$O$151,'pivot tables'!$Q$3:$Q$151),Table2[[#This Row],[Pesticide(kg)]])</f>
        <v>5039.6477777777782</v>
      </c>
      <c r="R1235" s="13">
        <v>1.133</v>
      </c>
      <c r="S1235" s="13">
        <f>IF(Table2[[#This Row],[Yield]]="",IFERROR(Table2[[#This Row],[Production(Tones)]]/Table2[[#This Row],[Area(hectare)]],""),Table2[[#This Row],[Yield]])</f>
        <v>1.133</v>
      </c>
      <c r="T1235" s="13">
        <v>27.297000000000001</v>
      </c>
      <c r="U1235" s="13">
        <f>IF(Table2[[#This Row],[Avg_Temperature(°C)]]="",IFERROR((Table2[[#This Row],[Max_Temperature(°C)]]+Table2[[#This Row],[Min_Temperature(°C)]])/2,""),Table2[[#This Row],[Avg_Temperature(°C)]])</f>
        <v>27.297000000000001</v>
      </c>
      <c r="V1235" s="13">
        <v>39.265999999999998</v>
      </c>
      <c r="W1235" s="13">
        <f>IF(Table2[[#This Row],[Max_Temperature(°C)]]="",_xlfn.XLOOKUP(Table2[[#This Row],[State]],'pivot tables'!$T$2:$T$33,'pivot tables'!$V$2:$V$33),Table2[[#This Row],[Max_Temperature(°C)]])</f>
        <v>39.265999999999998</v>
      </c>
      <c r="X1235" s="13">
        <v>17.192</v>
      </c>
      <c r="Y1235" s="31">
        <f>IF(Table2[[#This Row],[Min_Temperature(°C)]]="",_xlfn.XLOOKUP(Table2[[#This Row],[State]],'pivot tables'!$T$2:$T$33,'pivot tables'!$W$2:$W$33),Table2[[#This Row],[Min_Temperature(°C)]])</f>
        <v>17.192</v>
      </c>
    </row>
    <row r="1236" spans="1:25" x14ac:dyDescent="0.3">
      <c r="A1236" s="5" t="s">
        <v>13</v>
      </c>
      <c r="B1236" s="4">
        <v>2016</v>
      </c>
      <c r="C1236" s="5" t="s">
        <v>49</v>
      </c>
      <c r="D1236" s="5" t="str">
        <f>PROPER(TRIM(Table2[[#This Row],[Season]]))</f>
        <v>Kharif</v>
      </c>
      <c r="E1236" s="5" t="str">
        <f>IF(Table2[[#This Row],[Season]]="",_xlfn.XLOOKUP(Table2[[#This Row],[State]],'pivot tables'!$F$3:$F$33,'pivot tables'!$G$3:$G$33),Table2[[#This Row],[Season]])</f>
        <v>Kharif</v>
      </c>
      <c r="F1236" s="5" t="s">
        <v>244</v>
      </c>
      <c r="G1236" s="16">
        <v>792207</v>
      </c>
      <c r="H1236" s="16">
        <f>IF(Table2[[#This Row],[Area(hectare)]]="",IFERROR(Table2[[#This Row],[Production(Tones)]]/Table2[[#This Row],[Yield blanks]],""),Table2[[#This Row],[Area(hectare)]])</f>
        <v>792207</v>
      </c>
      <c r="I1236" s="16">
        <v>1808275</v>
      </c>
      <c r="J1236" s="16">
        <f>IF(Table2[[#This Row],[Production(Tones)]]="",Table2[[#This Row],[Area Blanks]]*Table2[[#This Row],[Yield]],Table2[[#This Row],[Production(Tones)]])</f>
        <v>1808275</v>
      </c>
      <c r="K1236" s="13">
        <v>710.5</v>
      </c>
      <c r="L1236" s="13">
        <f>IF(Table2[[#This Row],[Annual_Rainfall(mm)]]="",_xlfn.XLOOKUP(Table2[[#This Row],[State]],'pivot tables'!$J$3:$J$32,'pivot tables'!$K$3:$K$32),Table2[[#This Row],[Annual_Rainfall(mm)]])</f>
        <v>710.5</v>
      </c>
      <c r="M1236" s="13" t="str">
        <f>Table2[[#This Row],[Crop]]&amp;Table2[[#This Row],[State]]</f>
        <v>RiceGujarat</v>
      </c>
      <c r="N1236" s="13"/>
      <c r="O1236" s="13">
        <f>IF(Table2[[#This Row],[Fertilizer(kg)]]="",_xlfn.XLOOKUP(Table2[[#This Row],[crop&amp;state]],'pivot tables'!$O$3:$O$151,'pivot tables'!$P$3:$P$151),Table2[[#This Row],[Fertilizer(kg)]])</f>
        <v>57181716.907777771</v>
      </c>
      <c r="P1236" s="13">
        <v>277272.45</v>
      </c>
      <c r="Q1236" s="13">
        <f>IF(Table2[[#This Row],[Pesticide(kg)]]="",_xlfn.XLOOKUP(Table2[[#This Row],[crop&amp;state]],'pivot tables'!$O$3:$O$151,'pivot tables'!$Q$3:$Q$151),Table2[[#This Row],[Pesticide(kg)]])</f>
        <v>277272.45</v>
      </c>
      <c r="R1236" s="13">
        <v>2.0739999999999998</v>
      </c>
      <c r="S1236" s="13">
        <f>IF(Table2[[#This Row],[Yield]]="",IFERROR(Table2[[#This Row],[Production(Tones)]]/Table2[[#This Row],[Area(hectare)]],""),Table2[[#This Row],[Yield]])</f>
        <v>2.0739999999999998</v>
      </c>
      <c r="T1236" s="13">
        <v>27.297000000000001</v>
      </c>
      <c r="U1236" s="13">
        <f>IF(Table2[[#This Row],[Avg_Temperature(°C)]]="",IFERROR((Table2[[#This Row],[Max_Temperature(°C)]]+Table2[[#This Row],[Min_Temperature(°C)]])/2,""),Table2[[#This Row],[Avg_Temperature(°C)]])</f>
        <v>27.297000000000001</v>
      </c>
      <c r="V1236" s="13">
        <v>39.265999999999998</v>
      </c>
      <c r="W1236" s="13">
        <f>IF(Table2[[#This Row],[Max_Temperature(°C)]]="",_xlfn.XLOOKUP(Table2[[#This Row],[State]],'pivot tables'!$T$2:$T$33,'pivot tables'!$V$2:$V$33),Table2[[#This Row],[Max_Temperature(°C)]])</f>
        <v>39.265999999999998</v>
      </c>
      <c r="X1236" s="13">
        <v>17.192</v>
      </c>
      <c r="Y1236" s="31">
        <f>IF(Table2[[#This Row],[Min_Temperature(°C)]]="",_xlfn.XLOOKUP(Table2[[#This Row],[State]],'pivot tables'!$T$2:$T$33,'pivot tables'!$W$2:$W$33),Table2[[#This Row],[Min_Temperature(°C)]])</f>
        <v>17.192</v>
      </c>
    </row>
    <row r="1237" spans="1:25" x14ac:dyDescent="0.3">
      <c r="A1237" s="5" t="s">
        <v>13</v>
      </c>
      <c r="B1237" s="4">
        <v>2016</v>
      </c>
      <c r="C1237" s="5" t="s">
        <v>120</v>
      </c>
      <c r="D1237" s="5" t="str">
        <f>PROPER(TRIM(Table2[[#This Row],[Season]]))</f>
        <v>Summer</v>
      </c>
      <c r="E1237" s="5" t="str">
        <f>IF(Table2[[#This Row],[Season]]="",_xlfn.XLOOKUP(Table2[[#This Row],[State]],'pivot tables'!$F$3:$F$33,'pivot tables'!$G$3:$G$33),Table2[[#This Row],[Season]])</f>
        <v>Summer</v>
      </c>
      <c r="F1237" s="5" t="s">
        <v>244</v>
      </c>
      <c r="G1237" s="16">
        <v>55403</v>
      </c>
      <c r="H1237" s="16">
        <f>IF(Table2[[#This Row],[Area(hectare)]]="",IFERROR(Table2[[#This Row],[Production(Tones)]]/Table2[[#This Row],[Yield blanks]],""),Table2[[#This Row],[Area(hectare)]])</f>
        <v>55403</v>
      </c>
      <c r="I1237" s="16">
        <v>180196</v>
      </c>
      <c r="J1237" s="16">
        <f>IF(Table2[[#This Row],[Production(Tones)]]="",Table2[[#This Row],[Area Blanks]]*Table2[[#This Row],[Yield]],Table2[[#This Row],[Production(Tones)]])</f>
        <v>180196</v>
      </c>
      <c r="K1237" s="13">
        <v>710.5</v>
      </c>
      <c r="L1237" s="13">
        <f>IF(Table2[[#This Row],[Annual_Rainfall(mm)]]="",_xlfn.XLOOKUP(Table2[[#This Row],[State]],'pivot tables'!$J$3:$J$32,'pivot tables'!$K$3:$K$32),Table2[[#This Row],[Annual_Rainfall(mm)]])</f>
        <v>710.5</v>
      </c>
      <c r="M1237" s="13" t="str">
        <f>Table2[[#This Row],[Crop]]&amp;Table2[[#This Row],[State]]</f>
        <v>RiceGujarat</v>
      </c>
      <c r="N1237" s="13">
        <v>8490509.75</v>
      </c>
      <c r="O1237" s="13">
        <f>IF(Table2[[#This Row],[Fertilizer(kg)]]="",_xlfn.XLOOKUP(Table2[[#This Row],[crop&amp;state]],'pivot tables'!$O$3:$O$151,'pivot tables'!$P$3:$P$151),Table2[[#This Row],[Fertilizer(kg)]])</f>
        <v>8490509.75</v>
      </c>
      <c r="P1237" s="13">
        <v>19391.05</v>
      </c>
      <c r="Q1237" s="13">
        <f>IF(Table2[[#This Row],[Pesticide(kg)]]="",_xlfn.XLOOKUP(Table2[[#This Row],[crop&amp;state]],'pivot tables'!$O$3:$O$151,'pivot tables'!$Q$3:$Q$151),Table2[[#This Row],[Pesticide(kg)]])</f>
        <v>19391.05</v>
      </c>
      <c r="R1237" s="13">
        <v>3.133</v>
      </c>
      <c r="S1237" s="13">
        <f>IF(Table2[[#This Row],[Yield]]="",IFERROR(Table2[[#This Row],[Production(Tones)]]/Table2[[#This Row],[Area(hectare)]],""),Table2[[#This Row],[Yield]])</f>
        <v>3.133</v>
      </c>
      <c r="T1237" s="13"/>
      <c r="U1237" s="13">
        <f>IF(Table2[[#This Row],[Avg_Temperature(°C)]]="",IFERROR((Table2[[#This Row],[Max_Temperature(°C)]]+Table2[[#This Row],[Min_Temperature(°C)]])/2,""),Table2[[#This Row],[Avg_Temperature(°C)]])</f>
        <v>28.228999999999999</v>
      </c>
      <c r="V1237" s="13">
        <v>39.265999999999998</v>
      </c>
      <c r="W1237" s="13">
        <f>IF(Table2[[#This Row],[Max_Temperature(°C)]]="",_xlfn.XLOOKUP(Table2[[#This Row],[State]],'pivot tables'!$T$2:$T$33,'pivot tables'!$V$2:$V$33),Table2[[#This Row],[Max_Temperature(°C)]])</f>
        <v>39.265999999999998</v>
      </c>
      <c r="X1237" s="13">
        <v>17.192</v>
      </c>
      <c r="Y1237" s="31">
        <f>IF(Table2[[#This Row],[Min_Temperature(°C)]]="",_xlfn.XLOOKUP(Table2[[#This Row],[State]],'pivot tables'!$T$2:$T$33,'pivot tables'!$W$2:$W$33),Table2[[#This Row],[Min_Temperature(°C)]])</f>
        <v>17.192</v>
      </c>
    </row>
    <row r="1238" spans="1:25" x14ac:dyDescent="0.3">
      <c r="A1238" s="5" t="s">
        <v>18</v>
      </c>
      <c r="B1238" s="4">
        <v>2016</v>
      </c>
      <c r="C1238" s="5" t="s">
        <v>705</v>
      </c>
      <c r="D1238" s="5" t="str">
        <f>PROPER(TRIM(Table2[[#This Row],[Season]]))</f>
        <v>Whole Year</v>
      </c>
      <c r="E1238" s="5" t="str">
        <f>IF(Table2[[#This Row],[Season]]="",_xlfn.XLOOKUP(Table2[[#This Row],[State]],'pivot tables'!$F$3:$F$33,'pivot tables'!$G$3:$G$33),Table2[[#This Row],[Season]])</f>
        <v>Whole Year</v>
      </c>
      <c r="F1238" s="5" t="s">
        <v>244</v>
      </c>
      <c r="G1238" s="16">
        <v>157987</v>
      </c>
      <c r="H1238" s="16">
        <f>IF(Table2[[#This Row],[Area(hectare)]]="",IFERROR(Table2[[#This Row],[Production(Tones)]]/Table2[[#This Row],[Yield blanks]],""),Table2[[#This Row],[Area(hectare)]])</f>
        <v>157987</v>
      </c>
      <c r="I1238" s="16">
        <v>10786971</v>
      </c>
      <c r="J1238" s="16">
        <f>IF(Table2[[#This Row],[Production(Tones)]]="",Table2[[#This Row],[Area Blanks]]*Table2[[#This Row],[Yield]],Table2[[#This Row],[Production(Tones)]])</f>
        <v>10786971</v>
      </c>
      <c r="K1238" s="13">
        <v>710.5</v>
      </c>
      <c r="L1238" s="13">
        <f>IF(Table2[[#This Row],[Annual_Rainfall(mm)]]="",_xlfn.XLOOKUP(Table2[[#This Row],[State]],'pivot tables'!$J$3:$J$32,'pivot tables'!$K$3:$K$32),Table2[[#This Row],[Annual_Rainfall(mm)]])</f>
        <v>710.5</v>
      </c>
      <c r="M1238" s="13" t="str">
        <f>Table2[[#This Row],[Crop]]&amp;Table2[[#This Row],[State]]</f>
        <v>SugarcaneGujarat</v>
      </c>
      <c r="N1238" s="13">
        <v>24211507.75</v>
      </c>
      <c r="O1238" s="13">
        <f>IF(Table2[[#This Row],[Fertilizer(kg)]]="",_xlfn.XLOOKUP(Table2[[#This Row],[crop&amp;state]],'pivot tables'!$O$3:$O$151,'pivot tables'!$P$3:$P$151),Table2[[#This Row],[Fertilizer(kg)]])</f>
        <v>24211507.75</v>
      </c>
      <c r="P1238" s="13">
        <v>55295.45</v>
      </c>
      <c r="Q1238" s="13">
        <f>IF(Table2[[#This Row],[Pesticide(kg)]]="",_xlfn.XLOOKUP(Table2[[#This Row],[crop&amp;state]],'pivot tables'!$O$3:$O$151,'pivot tables'!$Q$3:$Q$151),Table2[[#This Row],[Pesticide(kg)]])</f>
        <v>55295.45</v>
      </c>
      <c r="R1238" s="13">
        <v>64.444999999999993</v>
      </c>
      <c r="S1238" s="13">
        <f>IF(Table2[[#This Row],[Yield]]="",IFERROR(Table2[[#This Row],[Production(Tones)]]/Table2[[#This Row],[Area(hectare)]],""),Table2[[#This Row],[Yield]])</f>
        <v>64.444999999999993</v>
      </c>
      <c r="T1238" s="13">
        <v>27.297000000000001</v>
      </c>
      <c r="U1238" s="13">
        <f>IF(Table2[[#This Row],[Avg_Temperature(°C)]]="",IFERROR((Table2[[#This Row],[Max_Temperature(°C)]]+Table2[[#This Row],[Min_Temperature(°C)]])/2,""),Table2[[#This Row],[Avg_Temperature(°C)]])</f>
        <v>27.297000000000001</v>
      </c>
      <c r="V1238" s="13">
        <v>39.265999999999998</v>
      </c>
      <c r="W1238" s="13">
        <f>IF(Table2[[#This Row],[Max_Temperature(°C)]]="",_xlfn.XLOOKUP(Table2[[#This Row],[State]],'pivot tables'!$T$2:$T$33,'pivot tables'!$V$2:$V$33),Table2[[#This Row],[Max_Temperature(°C)]])</f>
        <v>39.265999999999998</v>
      </c>
      <c r="X1238" s="13">
        <v>17.192</v>
      </c>
      <c r="Y1238" s="31">
        <f>IF(Table2[[#This Row],[Min_Temperature(°C)]]="",_xlfn.XLOOKUP(Table2[[#This Row],[State]],'pivot tables'!$T$2:$T$33,'pivot tables'!$W$2:$W$33),Table2[[#This Row],[Min_Temperature(°C)]])</f>
        <v>17.192</v>
      </c>
    </row>
    <row r="1239" spans="1:25" x14ac:dyDescent="0.3">
      <c r="A1239" s="5" t="s">
        <v>32</v>
      </c>
      <c r="B1239" s="4">
        <v>2016</v>
      </c>
      <c r="C1239" s="5" t="s">
        <v>49</v>
      </c>
      <c r="D1239" s="5" t="str">
        <f>PROPER(TRIM(Table2[[#This Row],[Season]]))</f>
        <v>Kharif</v>
      </c>
      <c r="E1239" s="5" t="str">
        <f>IF(Table2[[#This Row],[Season]]="",_xlfn.XLOOKUP(Table2[[#This Row],[State]],'pivot tables'!$F$3:$F$33,'pivot tables'!$G$3:$G$33),Table2[[#This Row],[Season]])</f>
        <v>Kharif</v>
      </c>
      <c r="F1239" s="5" t="s">
        <v>244</v>
      </c>
      <c r="G1239" s="16">
        <v>193539</v>
      </c>
      <c r="H1239" s="16">
        <f>IF(Table2[[#This Row],[Area(hectare)]]="",IFERROR(Table2[[#This Row],[Production(Tones)]]/Table2[[#This Row],[Yield blanks]],""),Table2[[#This Row],[Area(hectare)]])</f>
        <v>193539</v>
      </c>
      <c r="I1239" s="16">
        <v>117650</v>
      </c>
      <c r="J1239" s="16">
        <f>IF(Table2[[#This Row],[Production(Tones)]]="",Table2[[#This Row],[Area Blanks]]*Table2[[#This Row],[Yield]],Table2[[#This Row],[Production(Tones)]])</f>
        <v>117650</v>
      </c>
      <c r="K1239" s="13">
        <v>710.5</v>
      </c>
      <c r="L1239" s="13">
        <f>IF(Table2[[#This Row],[Annual_Rainfall(mm)]]="",_xlfn.XLOOKUP(Table2[[#This Row],[State]],'pivot tables'!$J$3:$J$32,'pivot tables'!$K$3:$K$32),Table2[[#This Row],[Annual_Rainfall(mm)]])</f>
        <v>710.5</v>
      </c>
      <c r="M1239" s="13" t="str">
        <f>Table2[[#This Row],[Crop]]&amp;Table2[[#This Row],[State]]</f>
        <v>UradGujarat</v>
      </c>
      <c r="N1239" s="13">
        <v>29659851.75</v>
      </c>
      <c r="O1239" s="13">
        <f>IF(Table2[[#This Row],[Fertilizer(kg)]]="",_xlfn.XLOOKUP(Table2[[#This Row],[crop&amp;state]],'pivot tables'!$O$3:$O$151,'pivot tables'!$P$3:$P$151),Table2[[#This Row],[Fertilizer(kg)]])</f>
        <v>29659851.75</v>
      </c>
      <c r="P1239" s="13">
        <v>67738.649999999994</v>
      </c>
      <c r="Q1239" s="13">
        <f>IF(Table2[[#This Row],[Pesticide(kg)]]="",_xlfn.XLOOKUP(Table2[[#This Row],[crop&amp;state]],'pivot tables'!$O$3:$O$151,'pivot tables'!$Q$3:$Q$151),Table2[[#This Row],[Pesticide(kg)]])</f>
        <v>67738.649999999994</v>
      </c>
      <c r="R1239" s="13">
        <v>0.65800000000000003</v>
      </c>
      <c r="S1239" s="13">
        <f>IF(Table2[[#This Row],[Yield]]="",IFERROR(Table2[[#This Row],[Production(Tones)]]/Table2[[#This Row],[Area(hectare)]],""),Table2[[#This Row],[Yield]])</f>
        <v>0.65800000000000003</v>
      </c>
      <c r="T1239" s="13">
        <v>27.297000000000001</v>
      </c>
      <c r="U1239" s="13">
        <f>IF(Table2[[#This Row],[Avg_Temperature(°C)]]="",IFERROR((Table2[[#This Row],[Max_Temperature(°C)]]+Table2[[#This Row],[Min_Temperature(°C)]])/2,""),Table2[[#This Row],[Avg_Temperature(°C)]])</f>
        <v>27.297000000000001</v>
      </c>
      <c r="V1239" s="13">
        <v>39.265999999999998</v>
      </c>
      <c r="W1239" s="13">
        <f>IF(Table2[[#This Row],[Max_Temperature(°C)]]="",_xlfn.XLOOKUP(Table2[[#This Row],[State]],'pivot tables'!$T$2:$T$33,'pivot tables'!$V$2:$V$33),Table2[[#This Row],[Max_Temperature(°C)]])</f>
        <v>39.265999999999998</v>
      </c>
      <c r="X1239" s="13">
        <v>17.192</v>
      </c>
      <c r="Y1239" s="31">
        <f>IF(Table2[[#This Row],[Min_Temperature(°C)]]="",_xlfn.XLOOKUP(Table2[[#This Row],[State]],'pivot tables'!$T$2:$T$33,'pivot tables'!$W$2:$W$33),Table2[[#This Row],[Min_Temperature(°C)]])</f>
        <v>17.192</v>
      </c>
    </row>
    <row r="1240" spans="1:25" x14ac:dyDescent="0.3">
      <c r="A1240" s="5" t="s">
        <v>32</v>
      </c>
      <c r="B1240" s="4">
        <v>2016</v>
      </c>
      <c r="C1240" s="5" t="s">
        <v>120</v>
      </c>
      <c r="D1240" s="5" t="str">
        <f>PROPER(TRIM(Table2[[#This Row],[Season]]))</f>
        <v>Summer</v>
      </c>
      <c r="E1240" s="5" t="str">
        <f>IF(Table2[[#This Row],[Season]]="",_xlfn.XLOOKUP(Table2[[#This Row],[State]],'pivot tables'!$F$3:$F$33,'pivot tables'!$G$3:$G$33),Table2[[#This Row],[Season]])</f>
        <v>Summer</v>
      </c>
      <c r="F1240" s="5" t="s">
        <v>244</v>
      </c>
      <c r="G1240" s="16">
        <v>3812</v>
      </c>
      <c r="H1240" s="16">
        <f>IF(Table2[[#This Row],[Area(hectare)]]="",IFERROR(Table2[[#This Row],[Production(Tones)]]/Table2[[#This Row],[Yield blanks]],""),Table2[[#This Row],[Area(hectare)]])</f>
        <v>3812</v>
      </c>
      <c r="I1240" s="16">
        <v>4616</v>
      </c>
      <c r="J1240" s="16">
        <f>IF(Table2[[#This Row],[Production(Tones)]]="",Table2[[#This Row],[Area Blanks]]*Table2[[#This Row],[Yield]],Table2[[#This Row],[Production(Tones)]])</f>
        <v>4616</v>
      </c>
      <c r="K1240" s="13">
        <v>710.5</v>
      </c>
      <c r="L1240" s="13">
        <f>IF(Table2[[#This Row],[Annual_Rainfall(mm)]]="",_xlfn.XLOOKUP(Table2[[#This Row],[State]],'pivot tables'!$J$3:$J$32,'pivot tables'!$K$3:$K$32),Table2[[#This Row],[Annual_Rainfall(mm)]])</f>
        <v>710.5</v>
      </c>
      <c r="M1240" s="13" t="str">
        <f>Table2[[#This Row],[Crop]]&amp;Table2[[#This Row],[State]]</f>
        <v>UradGujarat</v>
      </c>
      <c r="N1240" s="13">
        <v>584189</v>
      </c>
      <c r="O1240" s="13">
        <f>IF(Table2[[#This Row],[Fertilizer(kg)]]="",_xlfn.XLOOKUP(Table2[[#This Row],[crop&amp;state]],'pivot tables'!$O$3:$O$151,'pivot tables'!$P$3:$P$151),Table2[[#This Row],[Fertilizer(kg)]])</f>
        <v>584189</v>
      </c>
      <c r="P1240" s="13">
        <v>1334.2</v>
      </c>
      <c r="Q1240" s="13">
        <f>IF(Table2[[#This Row],[Pesticide(kg)]]="",_xlfn.XLOOKUP(Table2[[#This Row],[crop&amp;state]],'pivot tables'!$O$3:$O$151,'pivot tables'!$Q$3:$Q$151),Table2[[#This Row],[Pesticide(kg)]])</f>
        <v>1334.2</v>
      </c>
      <c r="R1240" s="13">
        <v>0.80600000000000005</v>
      </c>
      <c r="S1240" s="13">
        <f>IF(Table2[[#This Row],[Yield]]="",IFERROR(Table2[[#This Row],[Production(Tones)]]/Table2[[#This Row],[Area(hectare)]],""),Table2[[#This Row],[Yield]])</f>
        <v>0.80600000000000005</v>
      </c>
      <c r="T1240" s="13">
        <v>27.297000000000001</v>
      </c>
      <c r="U1240" s="13">
        <f>IF(Table2[[#This Row],[Avg_Temperature(°C)]]="",IFERROR((Table2[[#This Row],[Max_Temperature(°C)]]+Table2[[#This Row],[Min_Temperature(°C)]])/2,""),Table2[[#This Row],[Avg_Temperature(°C)]])</f>
        <v>27.297000000000001</v>
      </c>
      <c r="V1240" s="13">
        <v>39.265999999999998</v>
      </c>
      <c r="W1240" s="13">
        <f>IF(Table2[[#This Row],[Max_Temperature(°C)]]="",_xlfn.XLOOKUP(Table2[[#This Row],[State]],'pivot tables'!$T$2:$T$33,'pivot tables'!$V$2:$V$33),Table2[[#This Row],[Max_Temperature(°C)]])</f>
        <v>39.265999999999998</v>
      </c>
      <c r="X1240" s="13">
        <v>17.192</v>
      </c>
      <c r="Y1240" s="31">
        <f>IF(Table2[[#This Row],[Min_Temperature(°C)]]="",_xlfn.XLOOKUP(Table2[[#This Row],[State]],'pivot tables'!$T$2:$T$33,'pivot tables'!$W$2:$W$33),Table2[[#This Row],[Min_Temperature(°C)]])</f>
        <v>17.192</v>
      </c>
    </row>
    <row r="1241" spans="1:25" x14ac:dyDescent="0.3">
      <c r="A1241" s="5" t="s">
        <v>20</v>
      </c>
      <c r="B1241" s="4">
        <v>2016</v>
      </c>
      <c r="C1241" s="5" t="s">
        <v>27</v>
      </c>
      <c r="D1241" s="5" t="str">
        <f>PROPER(TRIM(Table2[[#This Row],[Season]]))</f>
        <v>Rabi</v>
      </c>
      <c r="E1241" s="5" t="str">
        <f>IF(Table2[[#This Row],[Season]]="",_xlfn.XLOOKUP(Table2[[#This Row],[State]],'pivot tables'!$F$3:$F$33,'pivot tables'!$G$3:$G$33),Table2[[#This Row],[Season]])</f>
        <v>Rabi</v>
      </c>
      <c r="F1241" s="5" t="s">
        <v>244</v>
      </c>
      <c r="G1241" s="16">
        <v>999370</v>
      </c>
      <c r="H1241" s="16">
        <f>IF(Table2[[#This Row],[Area(hectare)]]="",IFERROR(Table2[[#This Row],[Production(Tones)]]/Table2[[#This Row],[Yield blanks]],""),Table2[[#This Row],[Area(hectare)]])</f>
        <v>999370</v>
      </c>
      <c r="I1241" s="16">
        <v>2757755</v>
      </c>
      <c r="J1241" s="16">
        <f>IF(Table2[[#This Row],[Production(Tones)]]="",Table2[[#This Row],[Area Blanks]]*Table2[[#This Row],[Yield]],Table2[[#This Row],[Production(Tones)]])</f>
        <v>2757755</v>
      </c>
      <c r="K1241" s="13">
        <v>710.5</v>
      </c>
      <c r="L1241" s="13">
        <f>IF(Table2[[#This Row],[Annual_Rainfall(mm)]]="",_xlfn.XLOOKUP(Table2[[#This Row],[State]],'pivot tables'!$J$3:$J$32,'pivot tables'!$K$3:$K$32),Table2[[#This Row],[Annual_Rainfall(mm)]])</f>
        <v>710.5</v>
      </c>
      <c r="M1241" s="13" t="str">
        <f>Table2[[#This Row],[Crop]]&amp;Table2[[#This Row],[State]]</f>
        <v>WheatGujarat</v>
      </c>
      <c r="N1241" s="13" t="s">
        <v>519</v>
      </c>
      <c r="O1241" s="13" t="str">
        <f>IF(Table2[[#This Row],[Fertilizer(kg)]]="",_xlfn.XLOOKUP(Table2[[#This Row],[crop&amp;state]],'pivot tables'!$O$3:$O$151,'pivot tables'!$P$3:$P$151),Table2[[#This Row],[Fertilizer(kg)]])</f>
        <v xml:space="preserve"> 153153452.5 </v>
      </c>
      <c r="P1241" s="13">
        <v>349779.5</v>
      </c>
      <c r="Q1241" s="13">
        <f>IF(Table2[[#This Row],[Pesticide(kg)]]="",_xlfn.XLOOKUP(Table2[[#This Row],[crop&amp;state]],'pivot tables'!$O$3:$O$151,'pivot tables'!$Q$3:$Q$151),Table2[[#This Row],[Pesticide(kg)]])</f>
        <v>349779.5</v>
      </c>
      <c r="R1241" s="13">
        <v>2.7429999999999999</v>
      </c>
      <c r="S1241" s="13">
        <f>IF(Table2[[#This Row],[Yield]]="",IFERROR(Table2[[#This Row],[Production(Tones)]]/Table2[[#This Row],[Area(hectare)]],""),Table2[[#This Row],[Yield]])</f>
        <v>2.7429999999999999</v>
      </c>
      <c r="T1241" s="13">
        <v>27.297000000000001</v>
      </c>
      <c r="U1241" s="13">
        <f>IF(Table2[[#This Row],[Avg_Temperature(°C)]]="",IFERROR((Table2[[#This Row],[Max_Temperature(°C)]]+Table2[[#This Row],[Min_Temperature(°C)]])/2,""),Table2[[#This Row],[Avg_Temperature(°C)]])</f>
        <v>27.297000000000001</v>
      </c>
      <c r="V1241" s="13">
        <v>39.265999999999998</v>
      </c>
      <c r="W1241" s="13">
        <f>IF(Table2[[#This Row],[Max_Temperature(°C)]]="",_xlfn.XLOOKUP(Table2[[#This Row],[State]],'pivot tables'!$T$2:$T$33,'pivot tables'!$V$2:$V$33),Table2[[#This Row],[Max_Temperature(°C)]])</f>
        <v>39.265999999999998</v>
      </c>
      <c r="X1241" s="13">
        <v>17.192</v>
      </c>
      <c r="Y1241" s="31">
        <f>IF(Table2[[#This Row],[Min_Temperature(°C)]]="",_xlfn.XLOOKUP(Table2[[#This Row],[State]],'pivot tables'!$T$2:$T$33,'pivot tables'!$W$2:$W$33),Table2[[#This Row],[Min_Temperature(°C)]])</f>
        <v>17.192</v>
      </c>
    </row>
    <row r="1242" spans="1:25" x14ac:dyDescent="0.3">
      <c r="A1242" s="5" t="s">
        <v>13</v>
      </c>
      <c r="B1242" s="4">
        <v>2016</v>
      </c>
      <c r="C1242" s="5" t="s">
        <v>49</v>
      </c>
      <c r="D1242" s="5" t="str">
        <f>PROPER(TRIM(Table2[[#This Row],[Season]]))</f>
        <v>Kharif</v>
      </c>
      <c r="E1242" s="5" t="str">
        <f>IF(Table2[[#This Row],[Season]]="",_xlfn.XLOOKUP(Table2[[#This Row],[State]],'pivot tables'!$F$3:$F$33,'pivot tables'!$G$3:$G$33),Table2[[#This Row],[Season]])</f>
        <v>Kharif</v>
      </c>
      <c r="F1242" s="5" t="s">
        <v>258</v>
      </c>
      <c r="G1242" s="16">
        <v>1384700</v>
      </c>
      <c r="H1242" s="16">
        <f>IF(Table2[[#This Row],[Area(hectare)]]="",IFERROR(Table2[[#This Row],[Production(Tones)]]/Table2[[#This Row],[Yield blanks]],""),Table2[[#This Row],[Area(hectare)]])</f>
        <v>1384700</v>
      </c>
      <c r="I1242" s="16">
        <v>4451000</v>
      </c>
      <c r="J1242" s="16">
        <f>IF(Table2[[#This Row],[Production(Tones)]]="",Table2[[#This Row],[Area Blanks]]*Table2[[#This Row],[Yield]],Table2[[#This Row],[Production(Tones)]])</f>
        <v>4451000</v>
      </c>
      <c r="K1242" s="13">
        <v>554.70000000000005</v>
      </c>
      <c r="L1242" s="13">
        <f>IF(Table2[[#This Row],[Annual_Rainfall(mm)]]="",_xlfn.XLOOKUP(Table2[[#This Row],[State]],'pivot tables'!$J$3:$J$32,'pivot tables'!$K$3:$K$32),Table2[[#This Row],[Annual_Rainfall(mm)]])</f>
        <v>554.70000000000005</v>
      </c>
      <c r="M1242" s="13" t="str">
        <f>Table2[[#This Row],[Crop]]&amp;Table2[[#This Row],[State]]</f>
        <v>RiceHaryana</v>
      </c>
      <c r="N1242" s="13">
        <v>212205275</v>
      </c>
      <c r="O1242" s="13">
        <f>IF(Table2[[#This Row],[Fertilizer(kg)]]="",_xlfn.XLOOKUP(Table2[[#This Row],[crop&amp;state]],'pivot tables'!$O$3:$O$151,'pivot tables'!$P$3:$P$151),Table2[[#This Row],[Fertilizer(kg)]])</f>
        <v>212205275</v>
      </c>
      <c r="P1242" s="13">
        <v>484645</v>
      </c>
      <c r="Q1242" s="13">
        <f>IF(Table2[[#This Row],[Pesticide(kg)]]="",_xlfn.XLOOKUP(Table2[[#This Row],[crop&amp;state]],'pivot tables'!$O$3:$O$151,'pivot tables'!$Q$3:$Q$151),Table2[[#This Row],[Pesticide(kg)]])</f>
        <v>484645</v>
      </c>
      <c r="R1242" s="13">
        <v>2.95</v>
      </c>
      <c r="S1242" s="13">
        <f>IF(Table2[[#This Row],[Yield]]="",IFERROR(Table2[[#This Row],[Production(Tones)]]/Table2[[#This Row],[Area(hectare)]],""),Table2[[#This Row],[Yield]])</f>
        <v>2.95</v>
      </c>
      <c r="T1242" s="13">
        <v>26.401</v>
      </c>
      <c r="U1242" s="13">
        <f>IF(Table2[[#This Row],[Avg_Temperature(°C)]]="",IFERROR((Table2[[#This Row],[Max_Temperature(°C)]]+Table2[[#This Row],[Min_Temperature(°C)]])/2,""),Table2[[#This Row],[Avg_Temperature(°C)]])</f>
        <v>26.401</v>
      </c>
      <c r="V1242" s="13">
        <v>38.284999999999997</v>
      </c>
      <c r="W1242" s="13">
        <f>IF(Table2[[#This Row],[Max_Temperature(°C)]]="",_xlfn.XLOOKUP(Table2[[#This Row],[State]],'pivot tables'!$T$2:$T$33,'pivot tables'!$V$2:$V$33),Table2[[#This Row],[Max_Temperature(°C)]])</f>
        <v>38.284999999999997</v>
      </c>
      <c r="X1242" s="13">
        <v>15.502000000000001</v>
      </c>
      <c r="Y1242" s="31">
        <f>IF(Table2[[#This Row],[Min_Temperature(°C)]]="",_xlfn.XLOOKUP(Table2[[#This Row],[State]],'pivot tables'!$T$2:$T$33,'pivot tables'!$W$2:$W$33),Table2[[#This Row],[Min_Temperature(°C)]])</f>
        <v>15.502000000000001</v>
      </c>
    </row>
    <row r="1243" spans="1:25" x14ac:dyDescent="0.3">
      <c r="A1243" s="5" t="s">
        <v>18</v>
      </c>
      <c r="B1243" s="4">
        <v>2016</v>
      </c>
      <c r="C1243" s="5" t="s">
        <v>705</v>
      </c>
      <c r="D1243" s="5" t="str">
        <f>PROPER(TRIM(Table2[[#This Row],[Season]]))</f>
        <v>Whole Year</v>
      </c>
      <c r="E1243" s="5" t="str">
        <f>IF(Table2[[#This Row],[Season]]="",_xlfn.XLOOKUP(Table2[[#This Row],[State]],'pivot tables'!$F$3:$F$33,'pivot tables'!$G$3:$G$33),Table2[[#This Row],[Season]])</f>
        <v>Whole Year</v>
      </c>
      <c r="F1243" s="5" t="s">
        <v>258</v>
      </c>
      <c r="G1243" s="16" t="s">
        <v>521</v>
      </c>
      <c r="H1243" s="16" t="str">
        <f>IF(Table2[[#This Row],[Area(hectare)]]="",IFERROR(Table2[[#This Row],[Production(Tones)]]/Table2[[#This Row],[Yield blanks]],""),Table2[[#This Row],[Area(hectare)]])</f>
        <v xml:space="preserve"> 101500 </v>
      </c>
      <c r="I1243" s="16">
        <v>8167000</v>
      </c>
      <c r="J1243" s="16">
        <f>IF(Table2[[#This Row],[Production(Tones)]]="",Table2[[#This Row],[Area Blanks]]*Table2[[#This Row],[Yield]],Table2[[#This Row],[Production(Tones)]])</f>
        <v>8167000</v>
      </c>
      <c r="K1243" s="13">
        <v>554.70000000000005</v>
      </c>
      <c r="L1243" s="13">
        <f>IF(Table2[[#This Row],[Annual_Rainfall(mm)]]="",_xlfn.XLOOKUP(Table2[[#This Row],[State]],'pivot tables'!$J$3:$J$32,'pivot tables'!$K$3:$K$32),Table2[[#This Row],[Annual_Rainfall(mm)]])</f>
        <v>554.70000000000005</v>
      </c>
      <c r="M1243" s="13" t="str">
        <f>Table2[[#This Row],[Crop]]&amp;Table2[[#This Row],[State]]</f>
        <v>SugarcaneHaryana</v>
      </c>
      <c r="N1243" s="13">
        <v>15554875</v>
      </c>
      <c r="O1243" s="13">
        <f>IF(Table2[[#This Row],[Fertilizer(kg)]]="",_xlfn.XLOOKUP(Table2[[#This Row],[crop&amp;state]],'pivot tables'!$O$3:$O$151,'pivot tables'!$P$3:$P$151),Table2[[#This Row],[Fertilizer(kg)]])</f>
        <v>15554875</v>
      </c>
      <c r="P1243" s="13">
        <v>35525</v>
      </c>
      <c r="Q1243" s="13">
        <f>IF(Table2[[#This Row],[Pesticide(kg)]]="",_xlfn.XLOOKUP(Table2[[#This Row],[crop&amp;state]],'pivot tables'!$O$3:$O$151,'pivot tables'!$Q$3:$Q$151),Table2[[#This Row],[Pesticide(kg)]])</f>
        <v>35525</v>
      </c>
      <c r="R1243" s="13">
        <v>77.641000000000005</v>
      </c>
      <c r="S1243" s="13">
        <f>IF(Table2[[#This Row],[Yield]]="",IFERROR(Table2[[#This Row],[Production(Tones)]]/Table2[[#This Row],[Area(hectare)]],""),Table2[[#This Row],[Yield]])</f>
        <v>77.641000000000005</v>
      </c>
      <c r="T1243" s="13">
        <v>26.401</v>
      </c>
      <c r="U1243" s="13">
        <f>IF(Table2[[#This Row],[Avg_Temperature(°C)]]="",IFERROR((Table2[[#This Row],[Max_Temperature(°C)]]+Table2[[#This Row],[Min_Temperature(°C)]])/2,""),Table2[[#This Row],[Avg_Temperature(°C)]])</f>
        <v>26.401</v>
      </c>
      <c r="V1243" s="13">
        <v>38.284999999999997</v>
      </c>
      <c r="W1243" s="13">
        <f>IF(Table2[[#This Row],[Max_Temperature(°C)]]="",_xlfn.XLOOKUP(Table2[[#This Row],[State]],'pivot tables'!$T$2:$T$33,'pivot tables'!$V$2:$V$33),Table2[[#This Row],[Max_Temperature(°C)]])</f>
        <v>38.284999999999997</v>
      </c>
      <c r="X1243" s="13">
        <v>15.502000000000001</v>
      </c>
      <c r="Y1243" s="31">
        <f>IF(Table2[[#This Row],[Min_Temperature(°C)]]="",_xlfn.XLOOKUP(Table2[[#This Row],[State]],'pivot tables'!$T$2:$T$33,'pivot tables'!$W$2:$W$33),Table2[[#This Row],[Min_Temperature(°C)]])</f>
        <v>15.502000000000001</v>
      </c>
    </row>
    <row r="1244" spans="1:25" x14ac:dyDescent="0.3">
      <c r="A1244" s="5" t="s">
        <v>31</v>
      </c>
      <c r="B1244" s="4">
        <v>2016</v>
      </c>
      <c r="C1244" s="5" t="s">
        <v>49</v>
      </c>
      <c r="D1244" s="5" t="str">
        <f>PROPER(TRIM(Table2[[#This Row],[Season]]))</f>
        <v>Kharif</v>
      </c>
      <c r="E1244" s="5" t="str">
        <f>IF(Table2[[#This Row],[Season]]="",_xlfn.XLOOKUP(Table2[[#This Row],[State]],'pivot tables'!$F$3:$F$33,'pivot tables'!$G$3:$G$33),Table2[[#This Row],[Season]])</f>
        <v>Kharif</v>
      </c>
      <c r="F1244" s="5" t="s">
        <v>258</v>
      </c>
      <c r="G1244" s="16">
        <v>8600</v>
      </c>
      <c r="H1244" s="16">
        <f>IF(Table2[[#This Row],[Area(hectare)]]="",IFERROR(Table2[[#This Row],[Production(Tones)]]/Table2[[#This Row],[Yield blanks]],""),Table2[[#This Row],[Area(hectare)]])</f>
        <v>8600</v>
      </c>
      <c r="I1244" s="16">
        <v>12100</v>
      </c>
      <c r="J1244" s="16">
        <f>IF(Table2[[#This Row],[Production(Tones)]]="",Table2[[#This Row],[Area Blanks]]*Table2[[#This Row],[Yield]],Table2[[#This Row],[Production(Tones)]])</f>
        <v>12100</v>
      </c>
      <c r="K1244" s="13">
        <v>554.70000000000005</v>
      </c>
      <c r="L1244" s="13">
        <f>IF(Table2[[#This Row],[Annual_Rainfall(mm)]]="",_xlfn.XLOOKUP(Table2[[#This Row],[State]],'pivot tables'!$J$3:$J$32,'pivot tables'!$K$3:$K$32),Table2[[#This Row],[Annual_Rainfall(mm)]])</f>
        <v>554.70000000000005</v>
      </c>
      <c r="M1244" s="13" t="str">
        <f>Table2[[#This Row],[Crop]]&amp;Table2[[#This Row],[State]]</f>
        <v>SunflowerHaryana</v>
      </c>
      <c r="N1244" s="13">
        <v>1317950</v>
      </c>
      <c r="O1244" s="13">
        <f>IF(Table2[[#This Row],[Fertilizer(kg)]]="",_xlfn.XLOOKUP(Table2[[#This Row],[crop&amp;state]],'pivot tables'!$O$3:$O$151,'pivot tables'!$P$3:$P$151),Table2[[#This Row],[Fertilizer(kg)]])</f>
        <v>1317950</v>
      </c>
      <c r="P1244" s="13">
        <v>3010</v>
      </c>
      <c r="Q1244" s="13">
        <f>IF(Table2[[#This Row],[Pesticide(kg)]]="",_xlfn.XLOOKUP(Table2[[#This Row],[crop&amp;state]],'pivot tables'!$O$3:$O$151,'pivot tables'!$Q$3:$Q$151),Table2[[#This Row],[Pesticide(kg)]])</f>
        <v>3010</v>
      </c>
      <c r="R1244" s="13">
        <v>1.72</v>
      </c>
      <c r="S1244" s="13">
        <f>IF(Table2[[#This Row],[Yield]]="",IFERROR(Table2[[#This Row],[Production(Tones)]]/Table2[[#This Row],[Area(hectare)]],""),Table2[[#This Row],[Yield]])</f>
        <v>1.72</v>
      </c>
      <c r="T1244" s="13">
        <v>26.401</v>
      </c>
      <c r="U1244" s="13">
        <f>IF(Table2[[#This Row],[Avg_Temperature(°C)]]="",IFERROR((Table2[[#This Row],[Max_Temperature(°C)]]+Table2[[#This Row],[Min_Temperature(°C)]])/2,""),Table2[[#This Row],[Avg_Temperature(°C)]])</f>
        <v>26.401</v>
      </c>
      <c r="V1244" s="13">
        <v>38.284999999999997</v>
      </c>
      <c r="W1244" s="13">
        <f>IF(Table2[[#This Row],[Max_Temperature(°C)]]="",_xlfn.XLOOKUP(Table2[[#This Row],[State]],'pivot tables'!$T$2:$T$33,'pivot tables'!$V$2:$V$33),Table2[[#This Row],[Max_Temperature(°C)]])</f>
        <v>38.284999999999997</v>
      </c>
      <c r="X1244" s="13">
        <v>15.502000000000001</v>
      </c>
      <c r="Y1244" s="31">
        <f>IF(Table2[[#This Row],[Min_Temperature(°C)]]="",_xlfn.XLOOKUP(Table2[[#This Row],[State]],'pivot tables'!$T$2:$T$33,'pivot tables'!$W$2:$W$33),Table2[[#This Row],[Min_Temperature(°C)]])</f>
        <v>15.502000000000001</v>
      </c>
    </row>
    <row r="1245" spans="1:25" x14ac:dyDescent="0.3">
      <c r="A1245" s="5" t="s">
        <v>32</v>
      </c>
      <c r="B1245" s="4">
        <v>2016</v>
      </c>
      <c r="C1245" s="5" t="s">
        <v>49</v>
      </c>
      <c r="D1245" s="5" t="str">
        <f>PROPER(TRIM(Table2[[#This Row],[Season]]))</f>
        <v>Kharif</v>
      </c>
      <c r="E1245" s="5" t="str">
        <f>IF(Table2[[#This Row],[Season]]="",_xlfn.XLOOKUP(Table2[[#This Row],[State]],'pivot tables'!$F$3:$F$33,'pivot tables'!$G$3:$G$33),Table2[[#This Row],[Season]])</f>
        <v>Kharif</v>
      </c>
      <c r="F1245" s="5" t="s">
        <v>258</v>
      </c>
      <c r="G1245" s="16">
        <v>1320</v>
      </c>
      <c r="H1245" s="16">
        <f>IF(Table2[[#This Row],[Area(hectare)]]="",IFERROR(Table2[[#This Row],[Production(Tones)]]/Table2[[#This Row],[Yield blanks]],""),Table2[[#This Row],[Area(hectare)]])</f>
        <v>1320</v>
      </c>
      <c r="I1245" s="16">
        <v>600</v>
      </c>
      <c r="J1245" s="16">
        <f>IF(Table2[[#This Row],[Production(Tones)]]="",Table2[[#This Row],[Area Blanks]]*Table2[[#This Row],[Yield]],Table2[[#This Row],[Production(Tones)]])</f>
        <v>600</v>
      </c>
      <c r="K1245" s="13">
        <v>554.70000000000005</v>
      </c>
      <c r="L1245" s="13">
        <f>IF(Table2[[#This Row],[Annual_Rainfall(mm)]]="",_xlfn.XLOOKUP(Table2[[#This Row],[State]],'pivot tables'!$J$3:$J$32,'pivot tables'!$K$3:$K$32),Table2[[#This Row],[Annual_Rainfall(mm)]])</f>
        <v>554.70000000000005</v>
      </c>
      <c r="M1245" s="13" t="str">
        <f>Table2[[#This Row],[Crop]]&amp;Table2[[#This Row],[State]]</f>
        <v>UradHaryana</v>
      </c>
      <c r="N1245" s="13">
        <v>202290</v>
      </c>
      <c r="O1245" s="13">
        <f>IF(Table2[[#This Row],[Fertilizer(kg)]]="",_xlfn.XLOOKUP(Table2[[#This Row],[crop&amp;state]],'pivot tables'!$O$3:$O$151,'pivot tables'!$P$3:$P$151),Table2[[#This Row],[Fertilizer(kg)]])</f>
        <v>202290</v>
      </c>
      <c r="P1245" s="13">
        <v>462</v>
      </c>
      <c r="Q1245" s="13">
        <f>IF(Table2[[#This Row],[Pesticide(kg)]]="",_xlfn.XLOOKUP(Table2[[#This Row],[crop&amp;state]],'pivot tables'!$O$3:$O$151,'pivot tables'!$Q$3:$Q$151),Table2[[#This Row],[Pesticide(kg)]])</f>
        <v>462</v>
      </c>
      <c r="R1245" s="13">
        <v>1.5820000000000001</v>
      </c>
      <c r="S1245" s="13">
        <f>IF(Table2[[#This Row],[Yield]]="",IFERROR(Table2[[#This Row],[Production(Tones)]]/Table2[[#This Row],[Area(hectare)]],""),Table2[[#This Row],[Yield]])</f>
        <v>1.5820000000000001</v>
      </c>
      <c r="T1245" s="13">
        <v>26.401</v>
      </c>
      <c r="U1245" s="13">
        <f>IF(Table2[[#This Row],[Avg_Temperature(°C)]]="",IFERROR((Table2[[#This Row],[Max_Temperature(°C)]]+Table2[[#This Row],[Min_Temperature(°C)]])/2,""),Table2[[#This Row],[Avg_Temperature(°C)]])</f>
        <v>26.401</v>
      </c>
      <c r="V1245" s="13">
        <v>38.284999999999997</v>
      </c>
      <c r="W1245" s="13">
        <f>IF(Table2[[#This Row],[Max_Temperature(°C)]]="",_xlfn.XLOOKUP(Table2[[#This Row],[State]],'pivot tables'!$T$2:$T$33,'pivot tables'!$V$2:$V$33),Table2[[#This Row],[Max_Temperature(°C)]])</f>
        <v>38.284999999999997</v>
      </c>
      <c r="X1245" s="13">
        <v>15.502000000000001</v>
      </c>
      <c r="Y1245" s="31">
        <f>IF(Table2[[#This Row],[Min_Temperature(°C)]]="",_xlfn.XLOOKUP(Table2[[#This Row],[State]],'pivot tables'!$T$2:$T$33,'pivot tables'!$W$2:$W$33),Table2[[#This Row],[Min_Temperature(°C)]])</f>
        <v>15.502000000000001</v>
      </c>
    </row>
    <row r="1246" spans="1:25" x14ac:dyDescent="0.3">
      <c r="A1246" s="5" t="s">
        <v>20</v>
      </c>
      <c r="B1246" s="4">
        <v>2016</v>
      </c>
      <c r="C1246" s="5" t="s">
        <v>27</v>
      </c>
      <c r="D1246" s="5" t="str">
        <f>PROPER(TRIM(Table2[[#This Row],[Season]]))</f>
        <v>Rabi</v>
      </c>
      <c r="E1246" s="5" t="str">
        <f>IF(Table2[[#This Row],[Season]]="",_xlfn.XLOOKUP(Table2[[#This Row],[State]],'pivot tables'!$F$3:$F$33,'pivot tables'!$G$3:$G$33),Table2[[#This Row],[Season]])</f>
        <v>Rabi</v>
      </c>
      <c r="F1246" s="5" t="s">
        <v>258</v>
      </c>
      <c r="G1246" s="16">
        <v>2542100</v>
      </c>
      <c r="H1246" s="16">
        <f>IF(Table2[[#This Row],[Area(hectare)]]="",IFERROR(Table2[[#This Row],[Production(Tones)]]/Table2[[#This Row],[Yield blanks]],""),Table2[[#This Row],[Area(hectare)]])</f>
        <v>2542100</v>
      </c>
      <c r="I1246" s="16">
        <v>12310000</v>
      </c>
      <c r="J1246" s="16">
        <f>IF(Table2[[#This Row],[Production(Tones)]]="",Table2[[#This Row],[Area Blanks]]*Table2[[#This Row],[Yield]],Table2[[#This Row],[Production(Tones)]])</f>
        <v>12310000</v>
      </c>
      <c r="K1246" s="13">
        <v>554.70000000000005</v>
      </c>
      <c r="L1246" s="13">
        <f>IF(Table2[[#This Row],[Annual_Rainfall(mm)]]="",_xlfn.XLOOKUP(Table2[[#This Row],[State]],'pivot tables'!$J$3:$J$32,'pivot tables'!$K$3:$K$32),Table2[[#This Row],[Annual_Rainfall(mm)]])</f>
        <v>554.70000000000005</v>
      </c>
      <c r="M1246" s="13" t="str">
        <f>Table2[[#This Row],[Crop]]&amp;Table2[[#This Row],[State]]</f>
        <v>WheatHaryana</v>
      </c>
      <c r="N1246" s="13">
        <v>389576825</v>
      </c>
      <c r="O1246" s="13">
        <f>IF(Table2[[#This Row],[Fertilizer(kg)]]="",_xlfn.XLOOKUP(Table2[[#This Row],[crop&amp;state]],'pivot tables'!$O$3:$O$151,'pivot tables'!$P$3:$P$151),Table2[[#This Row],[Fertilizer(kg)]])</f>
        <v>389576825</v>
      </c>
      <c r="P1246" s="13">
        <v>889735</v>
      </c>
      <c r="Q1246" s="13">
        <f>IF(Table2[[#This Row],[Pesticide(kg)]]="",_xlfn.XLOOKUP(Table2[[#This Row],[crop&amp;state]],'pivot tables'!$O$3:$O$151,'pivot tables'!$Q$3:$Q$151),Table2[[#This Row],[Pesticide(kg)]])</f>
        <v>889735</v>
      </c>
      <c r="R1246" s="13">
        <v>4.7450000000000001</v>
      </c>
      <c r="S1246" s="13">
        <f>IF(Table2[[#This Row],[Yield]]="",IFERROR(Table2[[#This Row],[Production(Tones)]]/Table2[[#This Row],[Area(hectare)]],""),Table2[[#This Row],[Yield]])</f>
        <v>4.7450000000000001</v>
      </c>
      <c r="T1246" s="13">
        <v>26.401</v>
      </c>
      <c r="U1246" s="13">
        <f>IF(Table2[[#This Row],[Avg_Temperature(°C)]]="",IFERROR((Table2[[#This Row],[Max_Temperature(°C)]]+Table2[[#This Row],[Min_Temperature(°C)]])/2,""),Table2[[#This Row],[Avg_Temperature(°C)]])</f>
        <v>26.401</v>
      </c>
      <c r="V1246" s="13">
        <v>38.284999999999997</v>
      </c>
      <c r="W1246" s="13">
        <f>IF(Table2[[#This Row],[Max_Temperature(°C)]]="",_xlfn.XLOOKUP(Table2[[#This Row],[State]],'pivot tables'!$T$2:$T$33,'pivot tables'!$V$2:$V$33),Table2[[#This Row],[Max_Temperature(°C)]])</f>
        <v>38.284999999999997</v>
      </c>
      <c r="X1246" s="13">
        <v>15.502000000000001</v>
      </c>
      <c r="Y1246" s="31">
        <f>IF(Table2[[#This Row],[Min_Temperature(°C)]]="",_xlfn.XLOOKUP(Table2[[#This Row],[State]],'pivot tables'!$T$2:$T$33,'pivot tables'!$W$2:$W$33),Table2[[#This Row],[Min_Temperature(°C)]])</f>
        <v>15.502000000000001</v>
      </c>
    </row>
    <row r="1247" spans="1:25" x14ac:dyDescent="0.3">
      <c r="A1247" s="5" t="s">
        <v>22</v>
      </c>
      <c r="B1247" s="4">
        <v>2016</v>
      </c>
      <c r="C1247" s="5" t="s">
        <v>49</v>
      </c>
      <c r="D1247" s="5" t="str">
        <f>PROPER(TRIM(Table2[[#This Row],[Season]]))</f>
        <v>Kharif</v>
      </c>
      <c r="E1247" s="5" t="str">
        <f>IF(Table2[[#This Row],[Season]]="",_xlfn.XLOOKUP(Table2[[#This Row],[State]],'pivot tables'!$F$3:$F$33,'pivot tables'!$G$3:$G$33),Table2[[#This Row],[Season]])</f>
        <v>Kharif</v>
      </c>
      <c r="F1247" s="5" t="s">
        <v>259</v>
      </c>
      <c r="G1247" s="16">
        <v>1867</v>
      </c>
      <c r="H1247" s="16">
        <f>IF(Table2[[#This Row],[Area(hectare)]]="",IFERROR(Table2[[#This Row],[Production(Tones)]]/Table2[[#This Row],[Yield blanks]],""),Table2[[#This Row],[Area(hectare)]])</f>
        <v>1867</v>
      </c>
      <c r="I1247" s="16">
        <v>1958</v>
      </c>
      <c r="J1247" s="16">
        <f>IF(Table2[[#This Row],[Production(Tones)]]="",Table2[[#This Row],[Area Blanks]]*Table2[[#This Row],[Yield]],Table2[[#This Row],[Production(Tones)]])</f>
        <v>1958</v>
      </c>
      <c r="K1247" s="13">
        <v>1373.9</v>
      </c>
      <c r="L1247" s="13">
        <f>IF(Table2[[#This Row],[Annual_Rainfall(mm)]]="",_xlfn.XLOOKUP(Table2[[#This Row],[State]],'pivot tables'!$J$3:$J$32,'pivot tables'!$K$3:$K$32),Table2[[#This Row],[Annual_Rainfall(mm)]])</f>
        <v>1373.9</v>
      </c>
      <c r="M1247" s="13" t="str">
        <f>Table2[[#This Row],[Crop]]&amp;Table2[[#This Row],[State]]</f>
        <v>RagiHimachal Pradesh</v>
      </c>
      <c r="N1247" s="13">
        <v>286117.75</v>
      </c>
      <c r="O1247" s="13">
        <f>IF(Table2[[#This Row],[Fertilizer(kg)]]="",_xlfn.XLOOKUP(Table2[[#This Row],[crop&amp;state]],'pivot tables'!$O$3:$O$151,'pivot tables'!$P$3:$P$151),Table2[[#This Row],[Fertilizer(kg)]])</f>
        <v>286117.75</v>
      </c>
      <c r="P1247" s="13">
        <v>653.45000000000005</v>
      </c>
      <c r="Q1247" s="13">
        <f>IF(Table2[[#This Row],[Pesticide(kg)]]="",_xlfn.XLOOKUP(Table2[[#This Row],[crop&amp;state]],'pivot tables'!$O$3:$O$151,'pivot tables'!$Q$3:$Q$151),Table2[[#This Row],[Pesticide(kg)]])</f>
        <v>653.45000000000005</v>
      </c>
      <c r="R1247" s="13">
        <v>0.85299999999999998</v>
      </c>
      <c r="S1247" s="13">
        <f>IF(Table2[[#This Row],[Yield]]="",IFERROR(Table2[[#This Row],[Production(Tones)]]/Table2[[#This Row],[Area(hectare)]],""),Table2[[#This Row],[Yield]])</f>
        <v>0.85299999999999998</v>
      </c>
      <c r="T1247" s="13">
        <v>22.007000000000001</v>
      </c>
      <c r="U1247" s="13">
        <f>IF(Table2[[#This Row],[Avg_Temperature(°C)]]="",IFERROR((Table2[[#This Row],[Max_Temperature(°C)]]+Table2[[#This Row],[Min_Temperature(°C)]])/2,""),Table2[[#This Row],[Avg_Temperature(°C)]])</f>
        <v>22.007000000000001</v>
      </c>
      <c r="V1247" s="13">
        <v>32.359000000000002</v>
      </c>
      <c r="W1247" s="13">
        <f>IF(Table2[[#This Row],[Max_Temperature(°C)]]="",_xlfn.XLOOKUP(Table2[[#This Row],[State]],'pivot tables'!$T$2:$T$33,'pivot tables'!$V$2:$V$33),Table2[[#This Row],[Max_Temperature(°C)]])</f>
        <v>32.359000000000002</v>
      </c>
      <c r="X1247" s="13">
        <v>13.414</v>
      </c>
      <c r="Y1247" s="31">
        <f>IF(Table2[[#This Row],[Min_Temperature(°C)]]="",_xlfn.XLOOKUP(Table2[[#This Row],[State]],'pivot tables'!$T$2:$T$33,'pivot tables'!$W$2:$W$33),Table2[[#This Row],[Min_Temperature(°C)]])</f>
        <v>13.414</v>
      </c>
    </row>
    <row r="1248" spans="1:25" x14ac:dyDescent="0.3">
      <c r="A1248" s="5" t="s">
        <v>13</v>
      </c>
      <c r="B1248" s="4">
        <v>2016</v>
      </c>
      <c r="C1248" s="5" t="s">
        <v>49</v>
      </c>
      <c r="D1248" s="5" t="str">
        <f>PROPER(TRIM(Table2[[#This Row],[Season]]))</f>
        <v>Kharif</v>
      </c>
      <c r="E1248" s="5" t="str">
        <f>IF(Table2[[#This Row],[Season]]="",_xlfn.XLOOKUP(Table2[[#This Row],[State]],'pivot tables'!$F$3:$F$33,'pivot tables'!$G$3:$G$33),Table2[[#This Row],[Season]])</f>
        <v>Kharif</v>
      </c>
      <c r="F1248" s="5" t="s">
        <v>259</v>
      </c>
      <c r="G1248" s="16">
        <v>70855</v>
      </c>
      <c r="H1248" s="16">
        <f>IF(Table2[[#This Row],[Area(hectare)]]="",IFERROR(Table2[[#This Row],[Production(Tones)]]/Table2[[#This Row],[Yield blanks]],""),Table2[[#This Row],[Area(hectare)]])</f>
        <v>70855</v>
      </c>
      <c r="I1248" s="16">
        <v>103557</v>
      </c>
      <c r="J1248" s="16">
        <f>IF(Table2[[#This Row],[Production(Tones)]]="",Table2[[#This Row],[Area Blanks]]*Table2[[#This Row],[Yield]],Table2[[#This Row],[Production(Tones)]])</f>
        <v>103557</v>
      </c>
      <c r="K1248" s="13">
        <v>1373.9</v>
      </c>
      <c r="L1248" s="13">
        <f>IF(Table2[[#This Row],[Annual_Rainfall(mm)]]="",_xlfn.XLOOKUP(Table2[[#This Row],[State]],'pivot tables'!$J$3:$J$32,'pivot tables'!$K$3:$K$32),Table2[[#This Row],[Annual_Rainfall(mm)]])</f>
        <v>1373.9</v>
      </c>
      <c r="M1248" s="13" t="str">
        <f>Table2[[#This Row],[Crop]]&amp;Table2[[#This Row],[State]]</f>
        <v>RiceHimachal Pradesh</v>
      </c>
      <c r="N1248" s="13">
        <v>10858528.75</v>
      </c>
      <c r="O1248" s="13">
        <f>IF(Table2[[#This Row],[Fertilizer(kg)]]="",_xlfn.XLOOKUP(Table2[[#This Row],[crop&amp;state]],'pivot tables'!$O$3:$O$151,'pivot tables'!$P$3:$P$151),Table2[[#This Row],[Fertilizer(kg)]])</f>
        <v>10858528.75</v>
      </c>
      <c r="P1248" s="13">
        <v>24799.25</v>
      </c>
      <c r="Q1248" s="13">
        <f>IF(Table2[[#This Row],[Pesticide(kg)]]="",_xlfn.XLOOKUP(Table2[[#This Row],[crop&amp;state]],'pivot tables'!$O$3:$O$151,'pivot tables'!$Q$3:$Q$151),Table2[[#This Row],[Pesticide(kg)]])</f>
        <v>24799.25</v>
      </c>
      <c r="R1248" s="13">
        <v>1.5589999999999999</v>
      </c>
      <c r="S1248" s="13">
        <f>IF(Table2[[#This Row],[Yield]]="",IFERROR(Table2[[#This Row],[Production(Tones)]]/Table2[[#This Row],[Area(hectare)]],""),Table2[[#This Row],[Yield]])</f>
        <v>1.5589999999999999</v>
      </c>
      <c r="T1248" s="13">
        <v>22.007000000000001</v>
      </c>
      <c r="U1248" s="13">
        <f>IF(Table2[[#This Row],[Avg_Temperature(°C)]]="",IFERROR((Table2[[#This Row],[Max_Temperature(°C)]]+Table2[[#This Row],[Min_Temperature(°C)]])/2,""),Table2[[#This Row],[Avg_Temperature(°C)]])</f>
        <v>22.007000000000001</v>
      </c>
      <c r="V1248" s="13">
        <v>32.359000000000002</v>
      </c>
      <c r="W1248" s="13">
        <f>IF(Table2[[#This Row],[Max_Temperature(°C)]]="",_xlfn.XLOOKUP(Table2[[#This Row],[State]],'pivot tables'!$T$2:$T$33,'pivot tables'!$V$2:$V$33),Table2[[#This Row],[Max_Temperature(°C)]])</f>
        <v>32.359000000000002</v>
      </c>
      <c r="X1248" s="13">
        <v>13.414</v>
      </c>
      <c r="Y1248" s="31">
        <f>IF(Table2[[#This Row],[Min_Temperature(°C)]]="",_xlfn.XLOOKUP(Table2[[#This Row],[State]],'pivot tables'!$T$2:$T$33,'pivot tables'!$W$2:$W$33),Table2[[#This Row],[Min_Temperature(°C)]])</f>
        <v>13.414</v>
      </c>
    </row>
    <row r="1249" spans="1:25" x14ac:dyDescent="0.3">
      <c r="A1249" s="5" t="s">
        <v>18</v>
      </c>
      <c r="B1249" s="4">
        <v>2016</v>
      </c>
      <c r="C1249" s="5" t="s">
        <v>705</v>
      </c>
      <c r="D1249" s="5" t="str">
        <f>PROPER(TRIM(Table2[[#This Row],[Season]]))</f>
        <v>Whole Year</v>
      </c>
      <c r="E1249" s="5" t="str">
        <f>IF(Table2[[#This Row],[Season]]="",_xlfn.XLOOKUP(Table2[[#This Row],[State]],'pivot tables'!$F$3:$F$33,'pivot tables'!$G$3:$G$33),Table2[[#This Row],[Season]])</f>
        <v>Whole Year</v>
      </c>
      <c r="F1249" s="5" t="s">
        <v>259</v>
      </c>
      <c r="G1249" s="16"/>
      <c r="H1249" s="16">
        <f>IF(Table2[[#This Row],[Area(hectare)]]="",IFERROR(Table2[[#This Row],[Production(Tones)]]/Table2[[#This Row],[Yield blanks]],""),Table2[[#This Row],[Area(hectare)]])</f>
        <v>2775.9528078190965</v>
      </c>
      <c r="I1249" s="16">
        <v>47999</v>
      </c>
      <c r="J1249" s="16">
        <f>IF(Table2[[#This Row],[Production(Tones)]]="",Table2[[#This Row],[Area Blanks]]*Table2[[#This Row],[Yield]],Table2[[#This Row],[Production(Tones)]])</f>
        <v>47999</v>
      </c>
      <c r="K1249" s="13">
        <v>1373.9</v>
      </c>
      <c r="L1249" s="13">
        <f>IF(Table2[[#This Row],[Annual_Rainfall(mm)]]="",_xlfn.XLOOKUP(Table2[[#This Row],[State]],'pivot tables'!$J$3:$J$32,'pivot tables'!$K$3:$K$32),Table2[[#This Row],[Annual_Rainfall(mm)]])</f>
        <v>1373.9</v>
      </c>
      <c r="M1249" s="13" t="str">
        <f>Table2[[#This Row],[Crop]]&amp;Table2[[#This Row],[State]]</f>
        <v>SugarcaneHimachal Pradesh</v>
      </c>
      <c r="N1249" s="13">
        <v>299297.25</v>
      </c>
      <c r="O1249" s="13">
        <f>IF(Table2[[#This Row],[Fertilizer(kg)]]="",_xlfn.XLOOKUP(Table2[[#This Row],[crop&amp;state]],'pivot tables'!$O$3:$O$151,'pivot tables'!$P$3:$P$151),Table2[[#This Row],[Fertilizer(kg)]])</f>
        <v>299297.25</v>
      </c>
      <c r="P1249" s="13">
        <v>683.55</v>
      </c>
      <c r="Q1249" s="13">
        <f>IF(Table2[[#This Row],[Pesticide(kg)]]="",_xlfn.XLOOKUP(Table2[[#This Row],[crop&amp;state]],'pivot tables'!$O$3:$O$151,'pivot tables'!$Q$3:$Q$151),Table2[[#This Row],[Pesticide(kg)]])</f>
        <v>683.55</v>
      </c>
      <c r="R1249" s="13">
        <v>17.291</v>
      </c>
      <c r="S1249" s="13">
        <f>IF(Table2[[#This Row],[Yield]]="",IFERROR(Table2[[#This Row],[Production(Tones)]]/Table2[[#This Row],[Area(hectare)]],""),Table2[[#This Row],[Yield]])</f>
        <v>17.291</v>
      </c>
      <c r="T1249" s="13">
        <v>22.007000000000001</v>
      </c>
      <c r="U1249" s="13">
        <f>IF(Table2[[#This Row],[Avg_Temperature(°C)]]="",IFERROR((Table2[[#This Row],[Max_Temperature(°C)]]+Table2[[#This Row],[Min_Temperature(°C)]])/2,""),Table2[[#This Row],[Avg_Temperature(°C)]])</f>
        <v>22.007000000000001</v>
      </c>
      <c r="V1249" s="13">
        <v>32.359000000000002</v>
      </c>
      <c r="W1249" s="13">
        <f>IF(Table2[[#This Row],[Max_Temperature(°C)]]="",_xlfn.XLOOKUP(Table2[[#This Row],[State]],'pivot tables'!$T$2:$T$33,'pivot tables'!$V$2:$V$33),Table2[[#This Row],[Max_Temperature(°C)]])</f>
        <v>32.359000000000002</v>
      </c>
      <c r="X1249" s="13">
        <v>13.414</v>
      </c>
      <c r="Y1249" s="31">
        <f>IF(Table2[[#This Row],[Min_Temperature(°C)]]="",_xlfn.XLOOKUP(Table2[[#This Row],[State]],'pivot tables'!$T$2:$T$33,'pivot tables'!$W$2:$W$33),Table2[[#This Row],[Min_Temperature(°C)]])</f>
        <v>13.414</v>
      </c>
    </row>
    <row r="1250" spans="1:25" x14ac:dyDescent="0.3">
      <c r="A1250" s="5" t="s">
        <v>32</v>
      </c>
      <c r="B1250" s="4">
        <v>2016</v>
      </c>
      <c r="C1250" s="5" t="s">
        <v>49</v>
      </c>
      <c r="D1250" s="5" t="str">
        <f>PROPER(TRIM(Table2[[#This Row],[Season]]))</f>
        <v>Kharif</v>
      </c>
      <c r="E1250" s="5" t="str">
        <f>IF(Table2[[#This Row],[Season]]="",_xlfn.XLOOKUP(Table2[[#This Row],[State]],'pivot tables'!$F$3:$F$33,'pivot tables'!$G$3:$G$33),Table2[[#This Row],[Season]])</f>
        <v>Kharif</v>
      </c>
      <c r="F1250" s="5" t="s">
        <v>259</v>
      </c>
      <c r="G1250" s="16">
        <v>9124</v>
      </c>
      <c r="H1250" s="16">
        <f>IF(Table2[[#This Row],[Area(hectare)]]="",IFERROR(Table2[[#This Row],[Production(Tones)]]/Table2[[#This Row],[Yield blanks]],""),Table2[[#This Row],[Area(hectare)]])</f>
        <v>9124</v>
      </c>
      <c r="I1250" s="16">
        <v>3682</v>
      </c>
      <c r="J1250" s="16">
        <f>IF(Table2[[#This Row],[Production(Tones)]]="",Table2[[#This Row],[Area Blanks]]*Table2[[#This Row],[Yield]],Table2[[#This Row],[Production(Tones)]])</f>
        <v>3682</v>
      </c>
      <c r="K1250" s="13">
        <v>1373.9</v>
      </c>
      <c r="L1250" s="13">
        <f>IF(Table2[[#This Row],[Annual_Rainfall(mm)]]="",_xlfn.XLOOKUP(Table2[[#This Row],[State]],'pivot tables'!$J$3:$J$32,'pivot tables'!$K$3:$K$32),Table2[[#This Row],[Annual_Rainfall(mm)]])</f>
        <v>1373.9</v>
      </c>
      <c r="M1250" s="13" t="str">
        <f>Table2[[#This Row],[Crop]]&amp;Table2[[#This Row],[State]]</f>
        <v>UradHimachal Pradesh</v>
      </c>
      <c r="N1250" s="13">
        <v>1398253</v>
      </c>
      <c r="O1250" s="13">
        <f>IF(Table2[[#This Row],[Fertilizer(kg)]]="",_xlfn.XLOOKUP(Table2[[#This Row],[crop&amp;state]],'pivot tables'!$O$3:$O$151,'pivot tables'!$P$3:$P$151),Table2[[#This Row],[Fertilizer(kg)]])</f>
        <v>1398253</v>
      </c>
      <c r="P1250" s="13">
        <v>3193.4</v>
      </c>
      <c r="Q1250" s="13">
        <f>IF(Table2[[#This Row],[Pesticide(kg)]]="",_xlfn.XLOOKUP(Table2[[#This Row],[crop&amp;state]],'pivot tables'!$O$3:$O$151,'pivot tables'!$Q$3:$Q$151),Table2[[#This Row],[Pesticide(kg)]])</f>
        <v>3193.4</v>
      </c>
      <c r="R1250" s="13">
        <v>0.52800000000000002</v>
      </c>
      <c r="S1250" s="13">
        <f>IF(Table2[[#This Row],[Yield]]="",IFERROR(Table2[[#This Row],[Production(Tones)]]/Table2[[#This Row],[Area(hectare)]],""),Table2[[#This Row],[Yield]])</f>
        <v>0.52800000000000002</v>
      </c>
      <c r="T1250" s="13">
        <v>22.007000000000001</v>
      </c>
      <c r="U1250" s="13">
        <f>IF(Table2[[#This Row],[Avg_Temperature(°C)]]="",IFERROR((Table2[[#This Row],[Max_Temperature(°C)]]+Table2[[#This Row],[Min_Temperature(°C)]])/2,""),Table2[[#This Row],[Avg_Temperature(°C)]])</f>
        <v>22.007000000000001</v>
      </c>
      <c r="V1250" s="13" t="s">
        <v>522</v>
      </c>
      <c r="W1250" s="13" t="str">
        <f>IF(Table2[[#This Row],[Max_Temperature(°C)]]="",_xlfn.XLOOKUP(Table2[[#This Row],[State]],'pivot tables'!$T$2:$T$33,'pivot tables'!$V$2:$V$33),Table2[[#This Row],[Max_Temperature(°C)]])</f>
        <v xml:space="preserve"> 32.359 </v>
      </c>
      <c r="X1250" s="13">
        <v>13.414</v>
      </c>
      <c r="Y1250" s="31">
        <f>IF(Table2[[#This Row],[Min_Temperature(°C)]]="",_xlfn.XLOOKUP(Table2[[#This Row],[State]],'pivot tables'!$T$2:$T$33,'pivot tables'!$W$2:$W$33),Table2[[#This Row],[Min_Temperature(°C)]])</f>
        <v>13.414</v>
      </c>
    </row>
    <row r="1251" spans="1:25" x14ac:dyDescent="0.3">
      <c r="A1251" s="5" t="s">
        <v>20</v>
      </c>
      <c r="B1251" s="4">
        <v>2016</v>
      </c>
      <c r="C1251" s="5" t="s">
        <v>27</v>
      </c>
      <c r="D1251" s="5" t="str">
        <f>PROPER(TRIM(Table2[[#This Row],[Season]]))</f>
        <v>Rabi</v>
      </c>
      <c r="E1251" s="5" t="str">
        <f>IF(Table2[[#This Row],[Season]]="",_xlfn.XLOOKUP(Table2[[#This Row],[State]],'pivot tables'!$F$3:$F$33,'pivot tables'!$G$3:$G$33),Table2[[#This Row],[Season]])</f>
        <v>Rabi</v>
      </c>
      <c r="F1251" s="5" t="s">
        <v>259</v>
      </c>
      <c r="G1251" s="16">
        <v>325910</v>
      </c>
      <c r="H1251" s="16">
        <f>IF(Table2[[#This Row],[Area(hectare)]]="",IFERROR(Table2[[#This Row],[Production(Tones)]]/Table2[[#This Row],[Yield blanks]],""),Table2[[#This Row],[Area(hectare)]])</f>
        <v>325910</v>
      </c>
      <c r="I1251" s="16">
        <v>331303</v>
      </c>
      <c r="J1251" s="16">
        <f>IF(Table2[[#This Row],[Production(Tones)]]="",Table2[[#This Row],[Area Blanks]]*Table2[[#This Row],[Yield]],Table2[[#This Row],[Production(Tones)]])</f>
        <v>331303</v>
      </c>
      <c r="K1251" s="13">
        <v>1373.9</v>
      </c>
      <c r="L1251" s="13">
        <f>IF(Table2[[#This Row],[Annual_Rainfall(mm)]]="",_xlfn.XLOOKUP(Table2[[#This Row],[State]],'pivot tables'!$J$3:$J$32,'pivot tables'!$K$3:$K$32),Table2[[#This Row],[Annual_Rainfall(mm)]])</f>
        <v>1373.9</v>
      </c>
      <c r="M1251" s="13" t="str">
        <f>Table2[[#This Row],[Crop]]&amp;Table2[[#This Row],[State]]</f>
        <v>WheatHimachal Pradesh</v>
      </c>
      <c r="N1251" s="13">
        <v>49945707.5</v>
      </c>
      <c r="O1251" s="13">
        <f>IF(Table2[[#This Row],[Fertilizer(kg)]]="",_xlfn.XLOOKUP(Table2[[#This Row],[crop&amp;state]],'pivot tables'!$O$3:$O$151,'pivot tables'!$P$3:$P$151),Table2[[#This Row],[Fertilizer(kg)]])</f>
        <v>49945707.5</v>
      </c>
      <c r="P1251" s="13">
        <v>114068.5</v>
      </c>
      <c r="Q1251" s="13">
        <f>IF(Table2[[#This Row],[Pesticide(kg)]]="",_xlfn.XLOOKUP(Table2[[#This Row],[crop&amp;state]],'pivot tables'!$O$3:$O$151,'pivot tables'!$Q$3:$Q$151),Table2[[#This Row],[Pesticide(kg)]])</f>
        <v>114068.5</v>
      </c>
      <c r="R1251" s="13">
        <v>1.028</v>
      </c>
      <c r="S1251" s="13">
        <f>IF(Table2[[#This Row],[Yield]]="",IFERROR(Table2[[#This Row],[Production(Tones)]]/Table2[[#This Row],[Area(hectare)]],""),Table2[[#This Row],[Yield]])</f>
        <v>1.028</v>
      </c>
      <c r="T1251" s="13">
        <v>22.007000000000001</v>
      </c>
      <c r="U1251" s="13">
        <f>IF(Table2[[#This Row],[Avg_Temperature(°C)]]="",IFERROR((Table2[[#This Row],[Max_Temperature(°C)]]+Table2[[#This Row],[Min_Temperature(°C)]])/2,""),Table2[[#This Row],[Avg_Temperature(°C)]])</f>
        <v>22.007000000000001</v>
      </c>
      <c r="V1251" s="13">
        <v>32.359000000000002</v>
      </c>
      <c r="W1251" s="13">
        <f>IF(Table2[[#This Row],[Max_Temperature(°C)]]="",_xlfn.XLOOKUP(Table2[[#This Row],[State]],'pivot tables'!$T$2:$T$33,'pivot tables'!$V$2:$V$33),Table2[[#This Row],[Max_Temperature(°C)]])</f>
        <v>32.359000000000002</v>
      </c>
      <c r="X1251" s="13">
        <v>13.414</v>
      </c>
      <c r="Y1251" s="31">
        <f>IF(Table2[[#This Row],[Min_Temperature(°C)]]="",_xlfn.XLOOKUP(Table2[[#This Row],[State]],'pivot tables'!$T$2:$T$33,'pivot tables'!$W$2:$W$33),Table2[[#This Row],[Min_Temperature(°C)]])</f>
        <v>13.414</v>
      </c>
    </row>
    <row r="1252" spans="1:25" x14ac:dyDescent="0.3">
      <c r="A1252" s="5" t="s">
        <v>13</v>
      </c>
      <c r="B1252" s="4">
        <v>2016</v>
      </c>
      <c r="C1252" s="5" t="s">
        <v>49</v>
      </c>
      <c r="D1252" s="5" t="str">
        <f>PROPER(TRIM(Table2[[#This Row],[Season]]))</f>
        <v>Kharif</v>
      </c>
      <c r="E1252" s="5" t="str">
        <f>IF(Table2[[#This Row],[Season]]="",_xlfn.XLOOKUP(Table2[[#This Row],[State]],'pivot tables'!$F$3:$F$33,'pivot tables'!$G$3:$G$33),Table2[[#This Row],[Season]])</f>
        <v>Kharif</v>
      </c>
      <c r="F1252" s="5" t="s">
        <v>246</v>
      </c>
      <c r="G1252" s="16">
        <v>2260000</v>
      </c>
      <c r="H1252" s="16">
        <f>IF(Table2[[#This Row],[Area(hectare)]]="",IFERROR(Table2[[#This Row],[Production(Tones)]]/Table2[[#This Row],[Yield blanks]],""),Table2[[#This Row],[Area(hectare)]])</f>
        <v>2260000</v>
      </c>
      <c r="I1252" s="16">
        <v>5400540</v>
      </c>
      <c r="J1252" s="16">
        <f>IF(Table2[[#This Row],[Production(Tones)]]="",Table2[[#This Row],[Area Blanks]]*Table2[[#This Row],[Yield]],Table2[[#This Row],[Production(Tones)]])</f>
        <v>5400540</v>
      </c>
      <c r="K1252" s="13">
        <v>1048.4000000000001</v>
      </c>
      <c r="L1252" s="13">
        <f>IF(Table2[[#This Row],[Annual_Rainfall(mm)]]="",_xlfn.XLOOKUP(Table2[[#This Row],[State]],'pivot tables'!$J$3:$J$32,'pivot tables'!$K$3:$K$32),Table2[[#This Row],[Annual_Rainfall(mm)]])</f>
        <v>1048.4000000000001</v>
      </c>
      <c r="M1252" s="13" t="str">
        <f>Table2[[#This Row],[Crop]]&amp;Table2[[#This Row],[State]]</f>
        <v>RiceMadhya Pradesh</v>
      </c>
      <c r="N1252" s="13">
        <v>346345000</v>
      </c>
      <c r="O1252" s="13">
        <f>IF(Table2[[#This Row],[Fertilizer(kg)]]="",_xlfn.XLOOKUP(Table2[[#This Row],[crop&amp;state]],'pivot tables'!$O$3:$O$151,'pivot tables'!$P$3:$P$151),Table2[[#This Row],[Fertilizer(kg)]])</f>
        <v>346345000</v>
      </c>
      <c r="P1252" s="13"/>
      <c r="Q1252" s="13">
        <f>IF(Table2[[#This Row],[Pesticide(kg)]]="",_xlfn.XLOOKUP(Table2[[#This Row],[crop&amp;state]],'pivot tables'!$O$3:$O$151,'pivot tables'!$Q$3:$Q$151),Table2[[#This Row],[Pesticide(kg)]])</f>
        <v>568135.09</v>
      </c>
      <c r="R1252" s="13">
        <v>2.04</v>
      </c>
      <c r="S1252" s="13">
        <f>IF(Table2[[#This Row],[Yield]]="",IFERROR(Table2[[#This Row],[Production(Tones)]]/Table2[[#This Row],[Area(hectare)]],""),Table2[[#This Row],[Yield]])</f>
        <v>2.04</v>
      </c>
      <c r="T1252" s="13">
        <v>26.327999999999999</v>
      </c>
      <c r="U1252" s="13">
        <f>IF(Table2[[#This Row],[Avg_Temperature(°C)]]="",IFERROR((Table2[[#This Row],[Max_Temperature(°C)]]+Table2[[#This Row],[Min_Temperature(°C)]])/2,""),Table2[[#This Row],[Avg_Temperature(°C)]])</f>
        <v>26.327999999999999</v>
      </c>
      <c r="V1252" s="13">
        <v>37.36</v>
      </c>
      <c r="W1252" s="13">
        <f>IF(Table2[[#This Row],[Max_Temperature(°C)]]="",_xlfn.XLOOKUP(Table2[[#This Row],[State]],'pivot tables'!$T$2:$T$33,'pivot tables'!$V$2:$V$33),Table2[[#This Row],[Max_Temperature(°C)]])</f>
        <v>37.36</v>
      </c>
      <c r="X1252" s="13">
        <v>15.667999999999999</v>
      </c>
      <c r="Y1252" s="31">
        <f>IF(Table2[[#This Row],[Min_Temperature(°C)]]="",_xlfn.XLOOKUP(Table2[[#This Row],[State]],'pivot tables'!$T$2:$T$33,'pivot tables'!$W$2:$W$33),Table2[[#This Row],[Min_Temperature(°C)]])</f>
        <v>15.667999999999999</v>
      </c>
    </row>
    <row r="1253" spans="1:25" x14ac:dyDescent="0.3">
      <c r="A1253" s="5" t="s">
        <v>18</v>
      </c>
      <c r="B1253" s="4">
        <v>2016</v>
      </c>
      <c r="C1253" s="5" t="s">
        <v>705</v>
      </c>
      <c r="D1253" s="5" t="str">
        <f>PROPER(TRIM(Table2[[#This Row],[Season]]))</f>
        <v>Whole Year</v>
      </c>
      <c r="E1253" s="5" t="str">
        <f>IF(Table2[[#This Row],[Season]]="",_xlfn.XLOOKUP(Table2[[#This Row],[State]],'pivot tables'!$F$3:$F$33,'pivot tables'!$G$3:$G$33),Table2[[#This Row],[Season]])</f>
        <v>Whole Year</v>
      </c>
      <c r="F1253" s="5" t="s">
        <v>246</v>
      </c>
      <c r="G1253" s="16">
        <v>91930</v>
      </c>
      <c r="H1253" s="16">
        <f>IF(Table2[[#This Row],[Area(hectare)]]="",IFERROR(Table2[[#This Row],[Production(Tones)]]/Table2[[#This Row],[Yield blanks]],""),Table2[[#This Row],[Area(hectare)]])</f>
        <v>91930</v>
      </c>
      <c r="I1253" s="16">
        <v>4726000</v>
      </c>
      <c r="J1253" s="16">
        <f>IF(Table2[[#This Row],[Production(Tones)]]="",Table2[[#This Row],[Area Blanks]]*Table2[[#This Row],[Yield]],Table2[[#This Row],[Production(Tones)]])</f>
        <v>4726000</v>
      </c>
      <c r="K1253" s="13">
        <v>1048.4000000000001</v>
      </c>
      <c r="L1253" s="13">
        <f>IF(Table2[[#This Row],[Annual_Rainfall(mm)]]="",_xlfn.XLOOKUP(Table2[[#This Row],[State]],'pivot tables'!$J$3:$J$32,'pivot tables'!$K$3:$K$32),Table2[[#This Row],[Annual_Rainfall(mm)]])</f>
        <v>1048.4000000000001</v>
      </c>
      <c r="M1253" s="13" t="str">
        <f>Table2[[#This Row],[Crop]]&amp;Table2[[#This Row],[State]]</f>
        <v>SugarcaneMadhya Pradesh</v>
      </c>
      <c r="N1253" s="13">
        <v>14088272.5</v>
      </c>
      <c r="O1253" s="13">
        <f>IF(Table2[[#This Row],[Fertilizer(kg)]]="",_xlfn.XLOOKUP(Table2[[#This Row],[crop&amp;state]],'pivot tables'!$O$3:$O$151,'pivot tables'!$P$3:$P$151),Table2[[#This Row],[Fertilizer(kg)]])</f>
        <v>14088272.5</v>
      </c>
      <c r="P1253" s="13">
        <v>32175.5</v>
      </c>
      <c r="Q1253" s="13">
        <f>IF(Table2[[#This Row],[Pesticide(kg)]]="",_xlfn.XLOOKUP(Table2[[#This Row],[crop&amp;state]],'pivot tables'!$O$3:$O$151,'pivot tables'!$Q$3:$Q$151),Table2[[#This Row],[Pesticide(kg)]])</f>
        <v>32175.5</v>
      </c>
      <c r="R1253" s="13">
        <v>30.361999999999998</v>
      </c>
      <c r="S1253" s="13">
        <f>IF(Table2[[#This Row],[Yield]]="",IFERROR(Table2[[#This Row],[Production(Tones)]]/Table2[[#This Row],[Area(hectare)]],""),Table2[[#This Row],[Yield]])</f>
        <v>30.361999999999998</v>
      </c>
      <c r="T1253" s="13">
        <v>26.327999999999999</v>
      </c>
      <c r="U1253" s="13">
        <f>IF(Table2[[#This Row],[Avg_Temperature(°C)]]="",IFERROR((Table2[[#This Row],[Max_Temperature(°C)]]+Table2[[#This Row],[Min_Temperature(°C)]])/2,""),Table2[[#This Row],[Avg_Temperature(°C)]])</f>
        <v>26.327999999999999</v>
      </c>
      <c r="V1253" s="13">
        <v>37.36</v>
      </c>
      <c r="W1253" s="13">
        <f>IF(Table2[[#This Row],[Max_Temperature(°C)]]="",_xlfn.XLOOKUP(Table2[[#This Row],[State]],'pivot tables'!$T$2:$T$33,'pivot tables'!$V$2:$V$33),Table2[[#This Row],[Max_Temperature(°C)]])</f>
        <v>37.36</v>
      </c>
      <c r="X1253" s="13">
        <v>15.667999999999999</v>
      </c>
      <c r="Y1253" s="31">
        <f>IF(Table2[[#This Row],[Min_Temperature(°C)]]="",_xlfn.XLOOKUP(Table2[[#This Row],[State]],'pivot tables'!$T$2:$T$33,'pivot tables'!$W$2:$W$33),Table2[[#This Row],[Min_Temperature(°C)]])</f>
        <v>15.667999999999999</v>
      </c>
    </row>
    <row r="1254" spans="1:25" x14ac:dyDescent="0.3">
      <c r="A1254" s="5" t="s">
        <v>31</v>
      </c>
      <c r="B1254" s="4">
        <v>2016</v>
      </c>
      <c r="C1254" s="5" t="s">
        <v>27</v>
      </c>
      <c r="D1254" s="5" t="str">
        <f>PROPER(TRIM(Table2[[#This Row],[Season]]))</f>
        <v>Rabi</v>
      </c>
      <c r="E1254" s="5" t="str">
        <f>IF(Table2[[#This Row],[Season]]="",_xlfn.XLOOKUP(Table2[[#This Row],[State]],'pivot tables'!$F$3:$F$33,'pivot tables'!$G$3:$G$33),Table2[[#This Row],[Season]])</f>
        <v>Rabi</v>
      </c>
      <c r="F1254" s="5" t="s">
        <v>246</v>
      </c>
      <c r="G1254" s="16">
        <v>1520</v>
      </c>
      <c r="H1254" s="16">
        <f>IF(Table2[[#This Row],[Area(hectare)]]="",IFERROR(Table2[[#This Row],[Production(Tones)]]/Table2[[#This Row],[Yield blanks]],""),Table2[[#This Row],[Area(hectare)]])</f>
        <v>1520</v>
      </c>
      <c r="I1254" s="16">
        <v>1520</v>
      </c>
      <c r="J1254" s="16">
        <f>IF(Table2[[#This Row],[Production(Tones)]]="",Table2[[#This Row],[Area Blanks]]*Table2[[#This Row],[Yield]],Table2[[#This Row],[Production(Tones)]])</f>
        <v>1520</v>
      </c>
      <c r="K1254" s="13">
        <v>1048.4000000000001</v>
      </c>
      <c r="L1254" s="13">
        <f>IF(Table2[[#This Row],[Annual_Rainfall(mm)]]="",_xlfn.XLOOKUP(Table2[[#This Row],[State]],'pivot tables'!$J$3:$J$32,'pivot tables'!$K$3:$K$32),Table2[[#This Row],[Annual_Rainfall(mm)]])</f>
        <v>1048.4000000000001</v>
      </c>
      <c r="M1254" s="13" t="str">
        <f>Table2[[#This Row],[Crop]]&amp;Table2[[#This Row],[State]]</f>
        <v>SunflowerMadhya Pradesh</v>
      </c>
      <c r="N1254" s="13" t="s">
        <v>523</v>
      </c>
      <c r="O1254" s="13" t="str">
        <f>IF(Table2[[#This Row],[Fertilizer(kg)]]="",_xlfn.XLOOKUP(Table2[[#This Row],[crop&amp;state]],'pivot tables'!$O$3:$O$151,'pivot tables'!$P$3:$P$151),Table2[[#This Row],[Fertilizer(kg)]])</f>
        <v>232,940</v>
      </c>
      <c r="P1254" s="13">
        <v>532</v>
      </c>
      <c r="Q1254" s="13">
        <f>IF(Table2[[#This Row],[Pesticide(kg)]]="",_xlfn.XLOOKUP(Table2[[#This Row],[crop&amp;state]],'pivot tables'!$O$3:$O$151,'pivot tables'!$Q$3:$Q$151),Table2[[#This Row],[Pesticide(kg)]])</f>
        <v>532</v>
      </c>
      <c r="R1254" s="13">
        <v>1</v>
      </c>
      <c r="S1254" s="13">
        <f>IF(Table2[[#This Row],[Yield]]="",IFERROR(Table2[[#This Row],[Production(Tones)]]/Table2[[#This Row],[Area(hectare)]],""),Table2[[#This Row],[Yield]])</f>
        <v>1</v>
      </c>
      <c r="T1254" s="13">
        <v>26.327999999999999</v>
      </c>
      <c r="U1254" s="13">
        <f>IF(Table2[[#This Row],[Avg_Temperature(°C)]]="",IFERROR((Table2[[#This Row],[Max_Temperature(°C)]]+Table2[[#This Row],[Min_Temperature(°C)]])/2,""),Table2[[#This Row],[Avg_Temperature(°C)]])</f>
        <v>26.327999999999999</v>
      </c>
      <c r="V1254" s="13">
        <v>37.36</v>
      </c>
      <c r="W1254" s="13">
        <f>IF(Table2[[#This Row],[Max_Temperature(°C)]]="",_xlfn.XLOOKUP(Table2[[#This Row],[State]],'pivot tables'!$T$2:$T$33,'pivot tables'!$V$2:$V$33),Table2[[#This Row],[Max_Temperature(°C)]])</f>
        <v>37.36</v>
      </c>
      <c r="X1254" s="13">
        <v>15.667999999999999</v>
      </c>
      <c r="Y1254" s="31">
        <f>IF(Table2[[#This Row],[Min_Temperature(°C)]]="",_xlfn.XLOOKUP(Table2[[#This Row],[State]],'pivot tables'!$T$2:$T$33,'pivot tables'!$W$2:$W$33),Table2[[#This Row],[Min_Temperature(°C)]])</f>
        <v>15.667999999999999</v>
      </c>
    </row>
    <row r="1255" spans="1:25" x14ac:dyDescent="0.3">
      <c r="A1255" s="5" t="s">
        <v>32</v>
      </c>
      <c r="B1255" s="4">
        <v>2016</v>
      </c>
      <c r="C1255" s="5" t="s">
        <v>49</v>
      </c>
      <c r="D1255" s="5" t="str">
        <f>PROPER(TRIM(Table2[[#This Row],[Season]]))</f>
        <v>Kharif</v>
      </c>
      <c r="E1255" s="5" t="str">
        <f>IF(Table2[[#This Row],[Season]]="",_xlfn.XLOOKUP(Table2[[#This Row],[State]],'pivot tables'!$F$3:$F$33,'pivot tables'!$G$3:$G$33),Table2[[#This Row],[Season]])</f>
        <v>Kharif</v>
      </c>
      <c r="F1255" s="5" t="s">
        <v>246</v>
      </c>
      <c r="G1255" s="16">
        <v>1168000</v>
      </c>
      <c r="H1255" s="16">
        <f>IF(Table2[[#This Row],[Area(hectare)]]="",IFERROR(Table2[[#This Row],[Production(Tones)]]/Table2[[#This Row],[Yield blanks]],""),Table2[[#This Row],[Area(hectare)]])</f>
        <v>1168000</v>
      </c>
      <c r="I1255" s="16">
        <v>1064000</v>
      </c>
      <c r="J1255" s="16">
        <f>IF(Table2[[#This Row],[Production(Tones)]]="",Table2[[#This Row],[Area Blanks]]*Table2[[#This Row],[Yield]],Table2[[#This Row],[Production(Tones)]])</f>
        <v>1064000</v>
      </c>
      <c r="K1255" s="13">
        <v>1048.4000000000001</v>
      </c>
      <c r="L1255" s="13">
        <f>IF(Table2[[#This Row],[Annual_Rainfall(mm)]]="",_xlfn.XLOOKUP(Table2[[#This Row],[State]],'pivot tables'!$J$3:$J$32,'pivot tables'!$K$3:$K$32),Table2[[#This Row],[Annual_Rainfall(mm)]])</f>
        <v>1048.4000000000001</v>
      </c>
      <c r="M1255" s="13" t="str">
        <f>Table2[[#This Row],[Crop]]&amp;Table2[[#This Row],[State]]</f>
        <v>UradMadhya Pradesh</v>
      </c>
      <c r="N1255" s="13">
        <v>178996000</v>
      </c>
      <c r="O1255" s="13">
        <f>IF(Table2[[#This Row],[Fertilizer(kg)]]="",_xlfn.XLOOKUP(Table2[[#This Row],[crop&amp;state]],'pivot tables'!$O$3:$O$151,'pivot tables'!$P$3:$P$151),Table2[[#This Row],[Fertilizer(kg)]])</f>
        <v>178996000</v>
      </c>
      <c r="P1255" s="13">
        <v>408800</v>
      </c>
      <c r="Q1255" s="13">
        <f>IF(Table2[[#This Row],[Pesticide(kg)]]="",_xlfn.XLOOKUP(Table2[[#This Row],[crop&amp;state]],'pivot tables'!$O$3:$O$151,'pivot tables'!$Q$3:$Q$151),Table2[[#This Row],[Pesticide(kg)]])</f>
        <v>408800</v>
      </c>
      <c r="R1255" s="13" t="s">
        <v>524</v>
      </c>
      <c r="S1255" s="13" t="str">
        <f>IF(Table2[[#This Row],[Yield]]="",IFERROR(Table2[[#This Row],[Production(Tones)]]/Table2[[#This Row],[Area(hectare)]],""),Table2[[#This Row],[Yield]])</f>
        <v>0.91</v>
      </c>
      <c r="T1255" s="13">
        <v>26.327999999999999</v>
      </c>
      <c r="U1255" s="13">
        <f>IF(Table2[[#This Row],[Avg_Temperature(°C)]]="",IFERROR((Table2[[#This Row],[Max_Temperature(°C)]]+Table2[[#This Row],[Min_Temperature(°C)]])/2,""),Table2[[#This Row],[Avg_Temperature(°C)]])</f>
        <v>26.327999999999999</v>
      </c>
      <c r="V1255" s="13">
        <v>37.36</v>
      </c>
      <c r="W1255" s="13">
        <f>IF(Table2[[#This Row],[Max_Temperature(°C)]]="",_xlfn.XLOOKUP(Table2[[#This Row],[State]],'pivot tables'!$T$2:$T$33,'pivot tables'!$V$2:$V$33),Table2[[#This Row],[Max_Temperature(°C)]])</f>
        <v>37.36</v>
      </c>
      <c r="X1255" s="13">
        <v>15.667999999999999</v>
      </c>
      <c r="Y1255" s="31">
        <f>IF(Table2[[#This Row],[Min_Temperature(°C)]]="",_xlfn.XLOOKUP(Table2[[#This Row],[State]],'pivot tables'!$T$2:$T$33,'pivot tables'!$W$2:$W$33),Table2[[#This Row],[Min_Temperature(°C)]])</f>
        <v>15.667999999999999</v>
      </c>
    </row>
    <row r="1256" spans="1:25" x14ac:dyDescent="0.3">
      <c r="A1256" s="5" t="s">
        <v>20</v>
      </c>
      <c r="B1256" s="4">
        <v>2016</v>
      </c>
      <c r="C1256" s="5" t="s">
        <v>27</v>
      </c>
      <c r="D1256" s="5" t="str">
        <f>PROPER(TRIM(Table2[[#This Row],[Season]]))</f>
        <v>Rabi</v>
      </c>
      <c r="E1256" s="5" t="str">
        <f>IF(Table2[[#This Row],[Season]]="",_xlfn.XLOOKUP(Table2[[#This Row],[State]],'pivot tables'!$F$3:$F$33,'pivot tables'!$G$3:$G$33),Table2[[#This Row],[Season]])</f>
        <v>Rabi</v>
      </c>
      <c r="F1256" s="5" t="s">
        <v>246</v>
      </c>
      <c r="G1256" s="16">
        <v>6423000</v>
      </c>
      <c r="H1256" s="16">
        <f>IF(Table2[[#This Row],[Area(hectare)]]="",IFERROR(Table2[[#This Row],[Production(Tones)]]/Table2[[#This Row],[Yield blanks]],""),Table2[[#This Row],[Area(hectare)]])</f>
        <v>6423000</v>
      </c>
      <c r="I1256" s="16">
        <v>21916000</v>
      </c>
      <c r="J1256" s="16">
        <f>IF(Table2[[#This Row],[Production(Tones)]]="",Table2[[#This Row],[Area Blanks]]*Table2[[#This Row],[Yield]],Table2[[#This Row],[Production(Tones)]])</f>
        <v>21916000</v>
      </c>
      <c r="K1256" s="13">
        <v>1048.4000000000001</v>
      </c>
      <c r="L1256" s="13">
        <f>IF(Table2[[#This Row],[Annual_Rainfall(mm)]]="",_xlfn.XLOOKUP(Table2[[#This Row],[State]],'pivot tables'!$J$3:$J$32,'pivot tables'!$K$3:$K$32),Table2[[#This Row],[Annual_Rainfall(mm)]])</f>
        <v>1048.4000000000001</v>
      </c>
      <c r="M1256" s="13" t="str">
        <f>Table2[[#This Row],[Crop]]&amp;Table2[[#This Row],[State]]</f>
        <v>WheatMadhya Pradesh</v>
      </c>
      <c r="N1256" s="13">
        <v>984324750</v>
      </c>
      <c r="O1256" s="13">
        <f>IF(Table2[[#This Row],[Fertilizer(kg)]]="",_xlfn.XLOOKUP(Table2[[#This Row],[crop&amp;state]],'pivot tables'!$O$3:$O$151,'pivot tables'!$P$3:$P$151),Table2[[#This Row],[Fertilizer(kg)]])</f>
        <v>984324750</v>
      </c>
      <c r="P1256" s="13">
        <v>2248050</v>
      </c>
      <c r="Q1256" s="13">
        <f>IF(Table2[[#This Row],[Pesticide(kg)]]="",_xlfn.XLOOKUP(Table2[[#This Row],[crop&amp;state]],'pivot tables'!$O$3:$O$151,'pivot tables'!$Q$3:$Q$151),Table2[[#This Row],[Pesticide(kg)]])</f>
        <v>2248050</v>
      </c>
      <c r="R1256" s="13" t="s">
        <v>525</v>
      </c>
      <c r="S1256" s="13" t="str">
        <f>IF(Table2[[#This Row],[Yield]]="",IFERROR(Table2[[#This Row],[Production(Tones)]]/Table2[[#This Row],[Area(hectare)]],""),Table2[[#This Row],[Yield]])</f>
        <v xml:space="preserve"> 3.295 </v>
      </c>
      <c r="T1256" s="13">
        <v>26.327999999999999</v>
      </c>
      <c r="U1256" s="13">
        <f>IF(Table2[[#This Row],[Avg_Temperature(°C)]]="",IFERROR((Table2[[#This Row],[Max_Temperature(°C)]]+Table2[[#This Row],[Min_Temperature(°C)]])/2,""),Table2[[#This Row],[Avg_Temperature(°C)]])</f>
        <v>26.327999999999999</v>
      </c>
      <c r="V1256" s="13">
        <v>37.36</v>
      </c>
      <c r="W1256" s="13">
        <f>IF(Table2[[#This Row],[Max_Temperature(°C)]]="",_xlfn.XLOOKUP(Table2[[#This Row],[State]],'pivot tables'!$T$2:$T$33,'pivot tables'!$V$2:$V$33),Table2[[#This Row],[Max_Temperature(°C)]])</f>
        <v>37.36</v>
      </c>
      <c r="X1256" s="13">
        <v>15.667999999999999</v>
      </c>
      <c r="Y1256" s="31">
        <f>IF(Table2[[#This Row],[Min_Temperature(°C)]]="",_xlfn.XLOOKUP(Table2[[#This Row],[State]],'pivot tables'!$T$2:$T$33,'pivot tables'!$W$2:$W$33),Table2[[#This Row],[Min_Temperature(°C)]])</f>
        <v>15.667999999999999</v>
      </c>
    </row>
    <row r="1257" spans="1:25" x14ac:dyDescent="0.3">
      <c r="A1257" s="5" t="s">
        <v>22</v>
      </c>
      <c r="B1257" s="4">
        <v>2016</v>
      </c>
      <c r="C1257" s="5" t="s">
        <v>49</v>
      </c>
      <c r="D1257" s="5" t="str">
        <f>PROPER(TRIM(Table2[[#This Row],[Season]]))</f>
        <v>Kharif</v>
      </c>
      <c r="E1257" s="5" t="str">
        <f>IF(Table2[[#This Row],[Season]]="",_xlfn.XLOOKUP(Table2[[#This Row],[State]],'pivot tables'!$F$3:$F$33,'pivot tables'!$G$3:$G$33),Table2[[#This Row],[Season]])</f>
        <v>Kharif</v>
      </c>
      <c r="F1257" s="5" t="s">
        <v>248</v>
      </c>
      <c r="G1257" s="16">
        <v>92825</v>
      </c>
      <c r="H1257" s="16">
        <f>IF(Table2[[#This Row],[Area(hectare)]]="",IFERROR(Table2[[#This Row],[Production(Tones)]]/Table2[[#This Row],[Yield blanks]],""),Table2[[#This Row],[Area(hectare)]])</f>
        <v>92825</v>
      </c>
      <c r="I1257" s="16">
        <v>111073</v>
      </c>
      <c r="J1257" s="16">
        <f>IF(Table2[[#This Row],[Production(Tones)]]="",Table2[[#This Row],[Area Blanks]]*Table2[[#This Row],[Yield]],Table2[[#This Row],[Production(Tones)]])</f>
        <v>111073</v>
      </c>
      <c r="K1257" s="13">
        <v>1151.0999999999999</v>
      </c>
      <c r="L1257" s="13">
        <f>IF(Table2[[#This Row],[Annual_Rainfall(mm)]]="",_xlfn.XLOOKUP(Table2[[#This Row],[State]],'pivot tables'!$J$3:$J$32,'pivot tables'!$K$3:$K$32),Table2[[#This Row],[Annual_Rainfall(mm)]])</f>
        <v>1151.0999999999999</v>
      </c>
      <c r="M1257" s="13" t="str">
        <f>Table2[[#This Row],[Crop]]&amp;Table2[[#This Row],[State]]</f>
        <v>RagiMaharashtra</v>
      </c>
      <c r="N1257" s="13"/>
      <c r="O1257" s="13">
        <f>IF(Table2[[#This Row],[Fertilizer(kg)]]="",_xlfn.XLOOKUP(Table2[[#This Row],[crop&amp;state]],'pivot tables'!$O$3:$O$151,'pivot tables'!$P$3:$P$151),Table2[[#This Row],[Fertilizer(kg)]])</f>
        <v>16845821.32</v>
      </c>
      <c r="P1257" s="13">
        <v>32488.75</v>
      </c>
      <c r="Q1257" s="13">
        <f>IF(Table2[[#This Row],[Pesticide(kg)]]="",_xlfn.XLOOKUP(Table2[[#This Row],[crop&amp;state]],'pivot tables'!$O$3:$O$151,'pivot tables'!$Q$3:$Q$151),Table2[[#This Row],[Pesticide(kg)]])</f>
        <v>32488.75</v>
      </c>
      <c r="R1257" s="13">
        <v>1.089</v>
      </c>
      <c r="S1257" s="13">
        <f>IF(Table2[[#This Row],[Yield]]="",IFERROR(Table2[[#This Row],[Production(Tones)]]/Table2[[#This Row],[Area(hectare)]],""),Table2[[#This Row],[Yield]])</f>
        <v>1.089</v>
      </c>
      <c r="T1257" s="13">
        <v>25.731000000000002</v>
      </c>
      <c r="U1257" s="13">
        <f>IF(Table2[[#This Row],[Avg_Temperature(°C)]]="",IFERROR((Table2[[#This Row],[Max_Temperature(°C)]]+Table2[[#This Row],[Min_Temperature(°C)]])/2,""),Table2[[#This Row],[Avg_Temperature(°C)]])</f>
        <v>25.731000000000002</v>
      </c>
      <c r="V1257" s="13"/>
      <c r="W1257" s="13">
        <f>IF(Table2[[#This Row],[Max_Temperature(°C)]]="",_xlfn.XLOOKUP(Table2[[#This Row],[State]],'pivot tables'!$T$2:$T$33,'pivot tables'!$V$2:$V$33),Table2[[#This Row],[Max_Temperature(°C)]])</f>
        <v>36.270181818181797</v>
      </c>
      <c r="X1257" s="13">
        <v>16.042000000000002</v>
      </c>
      <c r="Y1257" s="31">
        <f>IF(Table2[[#This Row],[Min_Temperature(°C)]]="",_xlfn.XLOOKUP(Table2[[#This Row],[State]],'pivot tables'!$T$2:$T$33,'pivot tables'!$W$2:$W$33),Table2[[#This Row],[Min_Temperature(°C)]])</f>
        <v>16.042000000000002</v>
      </c>
    </row>
    <row r="1258" spans="1:25" x14ac:dyDescent="0.3">
      <c r="A1258" s="5" t="s">
        <v>13</v>
      </c>
      <c r="B1258" s="4">
        <v>2016</v>
      </c>
      <c r="C1258" s="5" t="s">
        <v>49</v>
      </c>
      <c r="D1258" s="5" t="str">
        <f>PROPER(TRIM(Table2[[#This Row],[Season]]))</f>
        <v>Kharif</v>
      </c>
      <c r="E1258" s="5" t="str">
        <f>IF(Table2[[#This Row],[Season]]="",_xlfn.XLOOKUP(Table2[[#This Row],[State]],'pivot tables'!$F$3:$F$33,'pivot tables'!$G$3:$G$33),Table2[[#This Row],[Season]])</f>
        <v>Kharif</v>
      </c>
      <c r="F1258" s="5" t="s">
        <v>248</v>
      </c>
      <c r="G1258" s="16">
        <v>1465730</v>
      </c>
      <c r="H1258" s="16">
        <f>IF(Table2[[#This Row],[Area(hectare)]]="",IFERROR(Table2[[#This Row],[Production(Tones)]]/Table2[[#This Row],[Yield blanks]],""),Table2[[#This Row],[Area(hectare)]])</f>
        <v>1465730</v>
      </c>
      <c r="I1258" s="16">
        <v>3419021</v>
      </c>
      <c r="J1258" s="16">
        <f>IF(Table2[[#This Row],[Production(Tones)]]="",Table2[[#This Row],[Area Blanks]]*Table2[[#This Row],[Yield]],Table2[[#This Row],[Production(Tones)]])</f>
        <v>3419021</v>
      </c>
      <c r="K1258" s="13">
        <v>1151.0999999999999</v>
      </c>
      <c r="L1258" s="13">
        <f>IF(Table2[[#This Row],[Annual_Rainfall(mm)]]="",_xlfn.XLOOKUP(Table2[[#This Row],[State]],'pivot tables'!$J$3:$J$32,'pivot tables'!$K$3:$K$32),Table2[[#This Row],[Annual_Rainfall(mm)]])</f>
        <v>1151.0999999999999</v>
      </c>
      <c r="M1258" s="13" t="str">
        <f>Table2[[#This Row],[Crop]]&amp;Table2[[#This Row],[State]]</f>
        <v>RiceMaharashtra</v>
      </c>
      <c r="N1258" s="13">
        <v>224623122.5</v>
      </c>
      <c r="O1258" s="13">
        <f>IF(Table2[[#This Row],[Fertilizer(kg)]]="",_xlfn.XLOOKUP(Table2[[#This Row],[crop&amp;state]],'pivot tables'!$O$3:$O$151,'pivot tables'!$P$3:$P$151),Table2[[#This Row],[Fertilizer(kg)]])</f>
        <v>224623122.5</v>
      </c>
      <c r="P1258" s="13">
        <v>513005.5</v>
      </c>
      <c r="Q1258" s="13">
        <f>IF(Table2[[#This Row],[Pesticide(kg)]]="",_xlfn.XLOOKUP(Table2[[#This Row],[crop&amp;state]],'pivot tables'!$O$3:$O$151,'pivot tables'!$Q$3:$Q$151),Table2[[#This Row],[Pesticide(kg)]])</f>
        <v>513005.5</v>
      </c>
      <c r="R1258" s="13">
        <v>1.6639999999999999</v>
      </c>
      <c r="S1258" s="13">
        <f>IF(Table2[[#This Row],[Yield]]="",IFERROR(Table2[[#This Row],[Production(Tones)]]/Table2[[#This Row],[Area(hectare)]],""),Table2[[#This Row],[Yield]])</f>
        <v>1.6639999999999999</v>
      </c>
      <c r="T1258" s="13">
        <v>25.731000000000002</v>
      </c>
      <c r="U1258" s="13">
        <f>IF(Table2[[#This Row],[Avg_Temperature(°C)]]="",IFERROR((Table2[[#This Row],[Max_Temperature(°C)]]+Table2[[#This Row],[Min_Temperature(°C)]])/2,""),Table2[[#This Row],[Avg_Temperature(°C)]])</f>
        <v>25.731000000000002</v>
      </c>
      <c r="V1258" s="13">
        <v>36.491999999999997</v>
      </c>
      <c r="W1258" s="13">
        <f>IF(Table2[[#This Row],[Max_Temperature(°C)]]="",_xlfn.XLOOKUP(Table2[[#This Row],[State]],'pivot tables'!$T$2:$T$33,'pivot tables'!$V$2:$V$33),Table2[[#This Row],[Max_Temperature(°C)]])</f>
        <v>36.491999999999997</v>
      </c>
      <c r="X1258" s="13">
        <v>16.042000000000002</v>
      </c>
      <c r="Y1258" s="31">
        <f>IF(Table2[[#This Row],[Min_Temperature(°C)]]="",_xlfn.XLOOKUP(Table2[[#This Row],[State]],'pivot tables'!$T$2:$T$33,'pivot tables'!$W$2:$W$33),Table2[[#This Row],[Min_Temperature(°C)]])</f>
        <v>16.042000000000002</v>
      </c>
    </row>
    <row r="1259" spans="1:25" x14ac:dyDescent="0.3">
      <c r="A1259" s="5" t="s">
        <v>13</v>
      </c>
      <c r="B1259" s="4">
        <v>2016</v>
      </c>
      <c r="C1259" s="5" t="s">
        <v>120</v>
      </c>
      <c r="D1259" s="5" t="str">
        <f>PROPER(TRIM(Table2[[#This Row],[Season]]))</f>
        <v>Summer</v>
      </c>
      <c r="E1259" s="5" t="str">
        <f>IF(Table2[[#This Row],[Season]]="",_xlfn.XLOOKUP(Table2[[#This Row],[State]],'pivot tables'!$F$3:$F$33,'pivot tables'!$G$3:$G$33),Table2[[#This Row],[Season]])</f>
        <v>Summer</v>
      </c>
      <c r="F1259" s="5" t="s">
        <v>248</v>
      </c>
      <c r="G1259" s="16"/>
      <c r="H1259" s="16">
        <f>IF(Table2[[#This Row],[Area(hectare)]]="",IFERROR(Table2[[#This Row],[Production(Tones)]]/Table2[[#This Row],[Yield blanks]],""),Table2[[#This Row],[Area(hectare)]])</f>
        <v>68341.072182355419</v>
      </c>
      <c r="I1259" s="16">
        <v>161900</v>
      </c>
      <c r="J1259" s="16">
        <f>IF(Table2[[#This Row],[Production(Tones)]]="",Table2[[#This Row],[Area Blanks]]*Table2[[#This Row],[Yield]],Table2[[#This Row],[Production(Tones)]])</f>
        <v>161900</v>
      </c>
      <c r="K1259" s="13">
        <v>1151.0999999999999</v>
      </c>
      <c r="L1259" s="13">
        <f>IF(Table2[[#This Row],[Annual_Rainfall(mm)]]="",_xlfn.XLOOKUP(Table2[[#This Row],[State]],'pivot tables'!$J$3:$J$32,'pivot tables'!$K$3:$K$32),Table2[[#This Row],[Annual_Rainfall(mm)]])</f>
        <v>1151.0999999999999</v>
      </c>
      <c r="M1259" s="13" t="str">
        <f>Table2[[#This Row],[Crop]]&amp;Table2[[#This Row],[State]]</f>
        <v>RiceMaharashtra</v>
      </c>
      <c r="N1259" s="13">
        <v>10672330</v>
      </c>
      <c r="O1259" s="13">
        <f>IF(Table2[[#This Row],[Fertilizer(kg)]]="",_xlfn.XLOOKUP(Table2[[#This Row],[crop&amp;state]],'pivot tables'!$O$3:$O$151,'pivot tables'!$P$3:$P$151),Table2[[#This Row],[Fertilizer(kg)]])</f>
        <v>10672330</v>
      </c>
      <c r="P1259" s="13">
        <v>24374</v>
      </c>
      <c r="Q1259" s="13">
        <f>IF(Table2[[#This Row],[Pesticide(kg)]]="",_xlfn.XLOOKUP(Table2[[#This Row],[crop&amp;state]],'pivot tables'!$O$3:$O$151,'pivot tables'!$Q$3:$Q$151),Table2[[#This Row],[Pesticide(kg)]])</f>
        <v>24374</v>
      </c>
      <c r="R1259" s="13">
        <v>2.3690000000000002</v>
      </c>
      <c r="S1259" s="13">
        <f>IF(Table2[[#This Row],[Yield]]="",IFERROR(Table2[[#This Row],[Production(Tones)]]/Table2[[#This Row],[Area(hectare)]],""),Table2[[#This Row],[Yield]])</f>
        <v>2.3690000000000002</v>
      </c>
      <c r="T1259" s="13">
        <v>25.731000000000002</v>
      </c>
      <c r="U1259" s="13">
        <f>IF(Table2[[#This Row],[Avg_Temperature(°C)]]="",IFERROR((Table2[[#This Row],[Max_Temperature(°C)]]+Table2[[#This Row],[Min_Temperature(°C)]])/2,""),Table2[[#This Row],[Avg_Temperature(°C)]])</f>
        <v>25.731000000000002</v>
      </c>
      <c r="V1259" s="13">
        <v>36.491999999999997</v>
      </c>
      <c r="W1259" s="13">
        <f>IF(Table2[[#This Row],[Max_Temperature(°C)]]="",_xlfn.XLOOKUP(Table2[[#This Row],[State]],'pivot tables'!$T$2:$T$33,'pivot tables'!$V$2:$V$33),Table2[[#This Row],[Max_Temperature(°C)]])</f>
        <v>36.491999999999997</v>
      </c>
      <c r="X1259" s="13">
        <v>16.042000000000002</v>
      </c>
      <c r="Y1259" s="31">
        <f>IF(Table2[[#This Row],[Min_Temperature(°C)]]="",_xlfn.XLOOKUP(Table2[[#This Row],[State]],'pivot tables'!$T$2:$T$33,'pivot tables'!$W$2:$W$33),Table2[[#This Row],[Min_Temperature(°C)]])</f>
        <v>16.042000000000002</v>
      </c>
    </row>
    <row r="1260" spans="1:25" x14ac:dyDescent="0.3">
      <c r="A1260" s="5" t="s">
        <v>18</v>
      </c>
      <c r="B1260" s="4">
        <v>2016</v>
      </c>
      <c r="C1260" s="5" t="s">
        <v>706</v>
      </c>
      <c r="D1260" s="5" t="str">
        <f>PROPER(TRIM(Table2[[#This Row],[Season]]))</f>
        <v/>
      </c>
      <c r="E1260" s="5" t="str">
        <f>IF(Table2[[#This Row],[Season]]="",_xlfn.XLOOKUP(Table2[[#This Row],[State]],'pivot tables'!$F$3:$F$33,'pivot tables'!$G$3:$G$33),Table2[[#This Row],[Season]])</f>
        <v>Kharif</v>
      </c>
      <c r="F1260" s="5" t="s">
        <v>248</v>
      </c>
      <c r="G1260" s="16">
        <v>633269</v>
      </c>
      <c r="H1260" s="16">
        <f>IF(Table2[[#This Row],[Area(hectare)]]="",IFERROR(Table2[[#This Row],[Production(Tones)]]/Table2[[#This Row],[Yield blanks]],""),Table2[[#This Row],[Area(hectare)]])</f>
        <v>633269</v>
      </c>
      <c r="I1260" s="16">
        <v>54236984</v>
      </c>
      <c r="J1260" s="16">
        <f>IF(Table2[[#This Row],[Production(Tones)]]="",Table2[[#This Row],[Area Blanks]]*Table2[[#This Row],[Yield]],Table2[[#This Row],[Production(Tones)]])</f>
        <v>54236984</v>
      </c>
      <c r="K1260" s="13">
        <v>1151.0999999999999</v>
      </c>
      <c r="L1260" s="13">
        <f>IF(Table2[[#This Row],[Annual_Rainfall(mm)]]="",_xlfn.XLOOKUP(Table2[[#This Row],[State]],'pivot tables'!$J$3:$J$32,'pivot tables'!$K$3:$K$32),Table2[[#This Row],[Annual_Rainfall(mm)]])</f>
        <v>1151.0999999999999</v>
      </c>
      <c r="M1260" s="13" t="str">
        <f>Table2[[#This Row],[Crop]]&amp;Table2[[#This Row],[State]]</f>
        <v>SugarcaneMaharashtra</v>
      </c>
      <c r="N1260" s="13">
        <v>97048474.25</v>
      </c>
      <c r="O1260" s="13">
        <f>IF(Table2[[#This Row],[Fertilizer(kg)]]="",_xlfn.XLOOKUP(Table2[[#This Row],[crop&amp;state]],'pivot tables'!$O$3:$O$151,'pivot tables'!$P$3:$P$151),Table2[[#This Row],[Fertilizer(kg)]])</f>
        <v>97048474.25</v>
      </c>
      <c r="P1260" s="13">
        <v>221644.15</v>
      </c>
      <c r="Q1260" s="13">
        <f>IF(Table2[[#This Row],[Pesticide(kg)]]="",_xlfn.XLOOKUP(Table2[[#This Row],[crop&amp;state]],'pivot tables'!$O$3:$O$151,'pivot tables'!$Q$3:$Q$151),Table2[[#This Row],[Pesticide(kg)]])</f>
        <v>221644.15</v>
      </c>
      <c r="R1260" s="13">
        <v>69.409000000000006</v>
      </c>
      <c r="S1260" s="13">
        <f>IF(Table2[[#This Row],[Yield]]="",IFERROR(Table2[[#This Row],[Production(Tones)]]/Table2[[#This Row],[Area(hectare)]],""),Table2[[#This Row],[Yield]])</f>
        <v>69.409000000000006</v>
      </c>
      <c r="T1260" s="13">
        <v>25.731000000000002</v>
      </c>
      <c r="U1260" s="13">
        <f>IF(Table2[[#This Row],[Avg_Temperature(°C)]]="",IFERROR((Table2[[#This Row],[Max_Temperature(°C)]]+Table2[[#This Row],[Min_Temperature(°C)]])/2,""),Table2[[#This Row],[Avg_Temperature(°C)]])</f>
        <v>25.731000000000002</v>
      </c>
      <c r="V1260" s="13">
        <v>36.491999999999997</v>
      </c>
      <c r="W1260" s="13">
        <f>IF(Table2[[#This Row],[Max_Temperature(°C)]]="",_xlfn.XLOOKUP(Table2[[#This Row],[State]],'pivot tables'!$T$2:$T$33,'pivot tables'!$V$2:$V$33),Table2[[#This Row],[Max_Temperature(°C)]])</f>
        <v>36.491999999999997</v>
      </c>
      <c r="X1260" s="13">
        <v>16.042000000000002</v>
      </c>
      <c r="Y1260" s="31">
        <f>IF(Table2[[#This Row],[Min_Temperature(°C)]]="",_xlfn.XLOOKUP(Table2[[#This Row],[State]],'pivot tables'!$T$2:$T$33,'pivot tables'!$W$2:$W$33),Table2[[#This Row],[Min_Temperature(°C)]])</f>
        <v>16.042000000000002</v>
      </c>
    </row>
    <row r="1261" spans="1:25" x14ac:dyDescent="0.3">
      <c r="A1261" s="5" t="s">
        <v>31</v>
      </c>
      <c r="B1261" s="4">
        <v>2016</v>
      </c>
      <c r="C1261" s="5" t="s">
        <v>49</v>
      </c>
      <c r="D1261" s="5" t="str">
        <f>PROPER(TRIM(Table2[[#This Row],[Season]]))</f>
        <v>Kharif</v>
      </c>
      <c r="E1261" s="5" t="str">
        <f>IF(Table2[[#This Row],[Season]]="",_xlfn.XLOOKUP(Table2[[#This Row],[State]],'pivot tables'!$F$3:$F$33,'pivot tables'!$G$3:$G$33),Table2[[#This Row],[Season]])</f>
        <v>Kharif</v>
      </c>
      <c r="F1261" s="5" t="s">
        <v>248</v>
      </c>
      <c r="G1261" s="16">
        <v>0</v>
      </c>
      <c r="H1261" s="16">
        <f>IF(Table2[[#This Row],[Area(hectare)]]="",IFERROR(Table2[[#This Row],[Production(Tones)]]/Table2[[#This Row],[Yield blanks]],""),Table2[[#This Row],[Area(hectare)]])</f>
        <v>0</v>
      </c>
      <c r="I1261" s="16">
        <v>5877</v>
      </c>
      <c r="J1261" s="16">
        <f>IF(Table2[[#This Row],[Production(Tones)]]="",Table2[[#This Row],[Area Blanks]]*Table2[[#This Row],[Yield]],Table2[[#This Row],[Production(Tones)]])</f>
        <v>5877</v>
      </c>
      <c r="K1261" s="13"/>
      <c r="L1261" s="13">
        <f>IF(Table2[[#This Row],[Annual_Rainfall(mm)]]="",_xlfn.XLOOKUP(Table2[[#This Row],[State]],'pivot tables'!$J$3:$J$32,'pivot tables'!$K$3:$K$32),Table2[[#This Row],[Annual_Rainfall(mm)]])</f>
        <v>1357.1343604651165</v>
      </c>
      <c r="M1261" s="13" t="str">
        <f>Table2[[#This Row],[Crop]]&amp;Table2[[#This Row],[State]]</f>
        <v>SunflowerMaharashtra</v>
      </c>
      <c r="N1261" s="13">
        <v>3229897</v>
      </c>
      <c r="O1261" s="13">
        <f>IF(Table2[[#This Row],[Fertilizer(kg)]]="",_xlfn.XLOOKUP(Table2[[#This Row],[crop&amp;state]],'pivot tables'!$O$3:$O$151,'pivot tables'!$P$3:$P$151),Table2[[#This Row],[Fertilizer(kg)]])</f>
        <v>3229897</v>
      </c>
      <c r="P1261" s="13">
        <v>7376.6</v>
      </c>
      <c r="Q1261" s="13">
        <f>IF(Table2[[#This Row],[Pesticide(kg)]]="",_xlfn.XLOOKUP(Table2[[#This Row],[crop&amp;state]],'pivot tables'!$O$3:$O$151,'pivot tables'!$Q$3:$Q$151),Table2[[#This Row],[Pesticide(kg)]])</f>
        <v>7376.6</v>
      </c>
      <c r="R1261" s="13">
        <v>0.29499999999999998</v>
      </c>
      <c r="S1261" s="13">
        <f>IF(Table2[[#This Row],[Yield]]="",IFERROR(Table2[[#This Row],[Production(Tones)]]/Table2[[#This Row],[Area(hectare)]],""),Table2[[#This Row],[Yield]])</f>
        <v>0.29499999999999998</v>
      </c>
      <c r="T1261" s="13">
        <v>25.731000000000002</v>
      </c>
      <c r="U1261" s="13">
        <f>IF(Table2[[#This Row],[Avg_Temperature(°C)]]="",IFERROR((Table2[[#This Row],[Max_Temperature(°C)]]+Table2[[#This Row],[Min_Temperature(°C)]])/2,""),Table2[[#This Row],[Avg_Temperature(°C)]])</f>
        <v>25.731000000000002</v>
      </c>
      <c r="V1261" s="13">
        <v>36.491999999999997</v>
      </c>
      <c r="W1261" s="13">
        <f>IF(Table2[[#This Row],[Max_Temperature(°C)]]="",_xlfn.XLOOKUP(Table2[[#This Row],[State]],'pivot tables'!$T$2:$T$33,'pivot tables'!$V$2:$V$33),Table2[[#This Row],[Max_Temperature(°C)]])</f>
        <v>36.491999999999997</v>
      </c>
      <c r="X1261" s="13">
        <v>16.042000000000002</v>
      </c>
      <c r="Y1261" s="31">
        <f>IF(Table2[[#This Row],[Min_Temperature(°C)]]="",_xlfn.XLOOKUP(Table2[[#This Row],[State]],'pivot tables'!$T$2:$T$33,'pivot tables'!$W$2:$W$33),Table2[[#This Row],[Min_Temperature(°C)]])</f>
        <v>16.042000000000002</v>
      </c>
    </row>
    <row r="1262" spans="1:25" x14ac:dyDescent="0.3">
      <c r="A1262" s="5" t="s">
        <v>31</v>
      </c>
      <c r="B1262" s="4">
        <v>2016</v>
      </c>
      <c r="C1262" s="5" t="s">
        <v>27</v>
      </c>
      <c r="D1262" s="5" t="str">
        <f>PROPER(TRIM(Table2[[#This Row],[Season]]))</f>
        <v>Rabi</v>
      </c>
      <c r="E1262" s="5" t="str">
        <f>IF(Table2[[#This Row],[Season]]="",_xlfn.XLOOKUP(Table2[[#This Row],[State]],'pivot tables'!$F$3:$F$33,'pivot tables'!$G$3:$G$33),Table2[[#This Row],[Season]])</f>
        <v>Rabi</v>
      </c>
      <c r="F1262" s="5" t="s">
        <v>248</v>
      </c>
      <c r="G1262" s="16">
        <v>37238</v>
      </c>
      <c r="H1262" s="16">
        <f>IF(Table2[[#This Row],[Area(hectare)]]="",IFERROR(Table2[[#This Row],[Production(Tones)]]/Table2[[#This Row],[Yield blanks]],""),Table2[[#This Row],[Area(hectare)]])</f>
        <v>37238</v>
      </c>
      <c r="I1262" s="16">
        <v>28440</v>
      </c>
      <c r="J1262" s="16">
        <f>IF(Table2[[#This Row],[Production(Tones)]]="",Table2[[#This Row],[Area Blanks]]*Table2[[#This Row],[Yield]],Table2[[#This Row],[Production(Tones)]])</f>
        <v>28440</v>
      </c>
      <c r="K1262" s="13">
        <v>1151.0999999999999</v>
      </c>
      <c r="L1262" s="13">
        <f>IF(Table2[[#This Row],[Annual_Rainfall(mm)]]="",_xlfn.XLOOKUP(Table2[[#This Row],[State]],'pivot tables'!$J$3:$J$32,'pivot tables'!$K$3:$K$32),Table2[[#This Row],[Annual_Rainfall(mm)]])</f>
        <v>1151.0999999999999</v>
      </c>
      <c r="M1262" s="13" t="str">
        <f>Table2[[#This Row],[Crop]]&amp;Table2[[#This Row],[State]]</f>
        <v>SunflowerMaharashtra</v>
      </c>
      <c r="N1262" s="13">
        <v>5706723.5</v>
      </c>
      <c r="O1262" s="13">
        <f>IF(Table2[[#This Row],[Fertilizer(kg)]]="",_xlfn.XLOOKUP(Table2[[#This Row],[crop&amp;state]],'pivot tables'!$O$3:$O$151,'pivot tables'!$P$3:$P$151),Table2[[#This Row],[Fertilizer(kg)]])</f>
        <v>5706723.5</v>
      </c>
      <c r="P1262" s="13">
        <v>13033.3</v>
      </c>
      <c r="Q1262" s="13">
        <f>IF(Table2[[#This Row],[Pesticide(kg)]]="",_xlfn.XLOOKUP(Table2[[#This Row],[crop&amp;state]],'pivot tables'!$O$3:$O$151,'pivot tables'!$Q$3:$Q$151),Table2[[#This Row],[Pesticide(kg)]])</f>
        <v>13033.3</v>
      </c>
      <c r="R1262" s="13">
        <v>0.78900000000000003</v>
      </c>
      <c r="S1262" s="13">
        <f>IF(Table2[[#This Row],[Yield]]="",IFERROR(Table2[[#This Row],[Production(Tones)]]/Table2[[#This Row],[Area(hectare)]],""),Table2[[#This Row],[Yield]])</f>
        <v>0.78900000000000003</v>
      </c>
      <c r="T1262" s="13">
        <v>25.731000000000002</v>
      </c>
      <c r="U1262" s="13">
        <f>IF(Table2[[#This Row],[Avg_Temperature(°C)]]="",IFERROR((Table2[[#This Row],[Max_Temperature(°C)]]+Table2[[#This Row],[Min_Temperature(°C)]])/2,""),Table2[[#This Row],[Avg_Temperature(°C)]])</f>
        <v>25.731000000000002</v>
      </c>
      <c r="V1262" s="13">
        <v>36.491999999999997</v>
      </c>
      <c r="W1262" s="13">
        <f>IF(Table2[[#This Row],[Max_Temperature(°C)]]="",_xlfn.XLOOKUP(Table2[[#This Row],[State]],'pivot tables'!$T$2:$T$33,'pivot tables'!$V$2:$V$33),Table2[[#This Row],[Max_Temperature(°C)]])</f>
        <v>36.491999999999997</v>
      </c>
      <c r="X1262" s="13">
        <v>16.042000000000002</v>
      </c>
      <c r="Y1262" s="31">
        <f>IF(Table2[[#This Row],[Min_Temperature(°C)]]="",_xlfn.XLOOKUP(Table2[[#This Row],[State]],'pivot tables'!$T$2:$T$33,'pivot tables'!$W$2:$W$33),Table2[[#This Row],[Min_Temperature(°C)]])</f>
        <v>16.042000000000002</v>
      </c>
    </row>
    <row r="1263" spans="1:25" x14ac:dyDescent="0.3">
      <c r="A1263" s="5" t="s">
        <v>31</v>
      </c>
      <c r="B1263" s="4">
        <v>2016</v>
      </c>
      <c r="C1263" s="5" t="s">
        <v>120</v>
      </c>
      <c r="D1263" s="5" t="str">
        <f>PROPER(TRIM(Table2[[#This Row],[Season]]))</f>
        <v>Summer</v>
      </c>
      <c r="E1263" s="5" t="str">
        <f>IF(Table2[[#This Row],[Season]]="",_xlfn.XLOOKUP(Table2[[#This Row],[State]],'pivot tables'!$F$3:$F$33,'pivot tables'!$G$3:$G$33),Table2[[#This Row],[Season]])</f>
        <v>Summer</v>
      </c>
      <c r="F1263" s="5" t="s">
        <v>248</v>
      </c>
      <c r="G1263" s="16">
        <v>680</v>
      </c>
      <c r="H1263" s="16">
        <f>IF(Table2[[#This Row],[Area(hectare)]]="",IFERROR(Table2[[#This Row],[Production(Tones)]]/Table2[[#This Row],[Yield blanks]],""),Table2[[#This Row],[Area(hectare)]])</f>
        <v>680</v>
      </c>
      <c r="I1263" s="16">
        <v>869</v>
      </c>
      <c r="J1263" s="16">
        <f>IF(Table2[[#This Row],[Production(Tones)]]="",Table2[[#This Row],[Area Blanks]]*Table2[[#This Row],[Yield]],Table2[[#This Row],[Production(Tones)]])</f>
        <v>869</v>
      </c>
      <c r="K1263" s="13">
        <v>1151.0999999999999</v>
      </c>
      <c r="L1263" s="13">
        <f>IF(Table2[[#This Row],[Annual_Rainfall(mm)]]="",_xlfn.XLOOKUP(Table2[[#This Row],[State]],'pivot tables'!$J$3:$J$32,'pivot tables'!$K$3:$K$32),Table2[[#This Row],[Annual_Rainfall(mm)]])</f>
        <v>1151.0999999999999</v>
      </c>
      <c r="M1263" s="13" t="str">
        <f>Table2[[#This Row],[Crop]]&amp;Table2[[#This Row],[State]]</f>
        <v>SunflowerMaharashtra</v>
      </c>
      <c r="N1263" s="13">
        <v>104210</v>
      </c>
      <c r="O1263" s="13">
        <f>IF(Table2[[#This Row],[Fertilizer(kg)]]="",_xlfn.XLOOKUP(Table2[[#This Row],[crop&amp;state]],'pivot tables'!$O$3:$O$151,'pivot tables'!$P$3:$P$151),Table2[[#This Row],[Fertilizer(kg)]])</f>
        <v>104210</v>
      </c>
      <c r="P1263" s="13">
        <v>238</v>
      </c>
      <c r="Q1263" s="13">
        <f>IF(Table2[[#This Row],[Pesticide(kg)]]="",_xlfn.XLOOKUP(Table2[[#This Row],[crop&amp;state]],'pivot tables'!$O$3:$O$151,'pivot tables'!$Q$3:$Q$151),Table2[[#This Row],[Pesticide(kg)]])</f>
        <v>238</v>
      </c>
      <c r="R1263" s="13">
        <v>0.80400000000000005</v>
      </c>
      <c r="S1263" s="13">
        <f>IF(Table2[[#This Row],[Yield]]="",IFERROR(Table2[[#This Row],[Production(Tones)]]/Table2[[#This Row],[Area(hectare)]],""),Table2[[#This Row],[Yield]])</f>
        <v>0.80400000000000005</v>
      </c>
      <c r="T1263" s="13">
        <v>25.731000000000002</v>
      </c>
      <c r="U1263" s="13">
        <f>IF(Table2[[#This Row],[Avg_Temperature(°C)]]="",IFERROR((Table2[[#This Row],[Max_Temperature(°C)]]+Table2[[#This Row],[Min_Temperature(°C)]])/2,""),Table2[[#This Row],[Avg_Temperature(°C)]])</f>
        <v>25.731000000000002</v>
      </c>
      <c r="V1263" s="13">
        <v>36.491999999999997</v>
      </c>
      <c r="W1263" s="13">
        <f>IF(Table2[[#This Row],[Max_Temperature(°C)]]="",_xlfn.XLOOKUP(Table2[[#This Row],[State]],'pivot tables'!$T$2:$T$33,'pivot tables'!$V$2:$V$33),Table2[[#This Row],[Max_Temperature(°C)]])</f>
        <v>36.491999999999997</v>
      </c>
      <c r="X1263" s="13">
        <v>16.042000000000002</v>
      </c>
      <c r="Y1263" s="31">
        <f>IF(Table2[[#This Row],[Min_Temperature(°C)]]="",_xlfn.XLOOKUP(Table2[[#This Row],[State]],'pivot tables'!$T$2:$T$33,'pivot tables'!$W$2:$W$33),Table2[[#This Row],[Min_Temperature(°C)]])</f>
        <v>16.042000000000002</v>
      </c>
    </row>
    <row r="1264" spans="1:25" x14ac:dyDescent="0.3">
      <c r="A1264" s="5" t="s">
        <v>32</v>
      </c>
      <c r="B1264" s="4">
        <v>2016</v>
      </c>
      <c r="C1264" s="5" t="s">
        <v>49</v>
      </c>
      <c r="D1264" s="5" t="str">
        <f>PROPER(TRIM(Table2[[#This Row],[Season]]))</f>
        <v>Kharif</v>
      </c>
      <c r="E1264" s="5" t="str">
        <f>IF(Table2[[#This Row],[Season]]="",_xlfn.XLOOKUP(Table2[[#This Row],[State]],'pivot tables'!$F$3:$F$33,'pivot tables'!$G$3:$G$33),Table2[[#This Row],[Season]])</f>
        <v>Kharif</v>
      </c>
      <c r="F1264" s="5" t="s">
        <v>248</v>
      </c>
      <c r="G1264" s="16">
        <v>337944</v>
      </c>
      <c r="H1264" s="16">
        <f>IF(Table2[[#This Row],[Area(hectare)]]="",IFERROR(Table2[[#This Row],[Production(Tones)]]/Table2[[#This Row],[Yield blanks]],""),Table2[[#This Row],[Area(hectare)]])</f>
        <v>337944</v>
      </c>
      <c r="I1264" s="16">
        <v>183121</v>
      </c>
      <c r="J1264" s="16">
        <f>IF(Table2[[#This Row],[Production(Tones)]]="",Table2[[#This Row],[Area Blanks]]*Table2[[#This Row],[Yield]],Table2[[#This Row],[Production(Tones)]])</f>
        <v>183121</v>
      </c>
      <c r="K1264" s="13">
        <v>1151.0999999999999</v>
      </c>
      <c r="L1264" s="13">
        <f>IF(Table2[[#This Row],[Annual_Rainfall(mm)]]="",_xlfn.XLOOKUP(Table2[[#This Row],[State]],'pivot tables'!$J$3:$J$32,'pivot tables'!$K$3:$K$32),Table2[[#This Row],[Annual_Rainfall(mm)]])</f>
        <v>1151.0999999999999</v>
      </c>
      <c r="M1264" s="13" t="str">
        <f>Table2[[#This Row],[Crop]]&amp;Table2[[#This Row],[State]]</f>
        <v>UradMaharashtra</v>
      </c>
      <c r="N1264" s="13">
        <v>51789918</v>
      </c>
      <c r="O1264" s="13">
        <f>IF(Table2[[#This Row],[Fertilizer(kg)]]="",_xlfn.XLOOKUP(Table2[[#This Row],[crop&amp;state]],'pivot tables'!$O$3:$O$151,'pivot tables'!$P$3:$P$151),Table2[[#This Row],[Fertilizer(kg)]])</f>
        <v>51789918</v>
      </c>
      <c r="P1264" s="13">
        <v>118280.4</v>
      </c>
      <c r="Q1264" s="13">
        <f>IF(Table2[[#This Row],[Pesticide(kg)]]="",_xlfn.XLOOKUP(Table2[[#This Row],[crop&amp;state]],'pivot tables'!$O$3:$O$151,'pivot tables'!$Q$3:$Q$151),Table2[[#This Row],[Pesticide(kg)]])</f>
        <v>118280.4</v>
      </c>
      <c r="R1264" s="13">
        <v>0.57799999999999996</v>
      </c>
      <c r="S1264" s="13">
        <f>IF(Table2[[#This Row],[Yield]]="",IFERROR(Table2[[#This Row],[Production(Tones)]]/Table2[[#This Row],[Area(hectare)]],""),Table2[[#This Row],[Yield]])</f>
        <v>0.57799999999999996</v>
      </c>
      <c r="T1264" s="13">
        <v>25.731000000000002</v>
      </c>
      <c r="U1264" s="13">
        <f>IF(Table2[[#This Row],[Avg_Temperature(°C)]]="",IFERROR((Table2[[#This Row],[Max_Temperature(°C)]]+Table2[[#This Row],[Min_Temperature(°C)]])/2,""),Table2[[#This Row],[Avg_Temperature(°C)]])</f>
        <v>25.731000000000002</v>
      </c>
      <c r="V1264" s="13">
        <v>36.491999999999997</v>
      </c>
      <c r="W1264" s="13">
        <f>IF(Table2[[#This Row],[Max_Temperature(°C)]]="",_xlfn.XLOOKUP(Table2[[#This Row],[State]],'pivot tables'!$T$2:$T$33,'pivot tables'!$V$2:$V$33),Table2[[#This Row],[Max_Temperature(°C)]])</f>
        <v>36.491999999999997</v>
      </c>
      <c r="X1264" s="13">
        <v>16.042000000000002</v>
      </c>
      <c r="Y1264" s="31">
        <f>IF(Table2[[#This Row],[Min_Temperature(°C)]]="",_xlfn.XLOOKUP(Table2[[#This Row],[State]],'pivot tables'!$T$2:$T$33,'pivot tables'!$W$2:$W$33),Table2[[#This Row],[Min_Temperature(°C)]])</f>
        <v>16.042000000000002</v>
      </c>
    </row>
    <row r="1265" spans="1:25" x14ac:dyDescent="0.3">
      <c r="A1265" s="5" t="s">
        <v>20</v>
      </c>
      <c r="B1265" s="4">
        <v>2016</v>
      </c>
      <c r="C1265" s="5" t="s">
        <v>27</v>
      </c>
      <c r="D1265" s="5" t="str">
        <f>PROPER(TRIM(Table2[[#This Row],[Season]]))</f>
        <v>Rabi</v>
      </c>
      <c r="E1265" s="5" t="str">
        <f>IF(Table2[[#This Row],[Season]]="",_xlfn.XLOOKUP(Table2[[#This Row],[State]],'pivot tables'!$F$3:$F$33,'pivot tables'!$G$3:$G$33),Table2[[#This Row],[Season]])</f>
        <v>Rabi</v>
      </c>
      <c r="F1265" s="5" t="s">
        <v>248</v>
      </c>
      <c r="G1265" s="16">
        <v>1272006</v>
      </c>
      <c r="H1265" s="16">
        <f>IF(Table2[[#This Row],[Area(hectare)]]="",IFERROR(Table2[[#This Row],[Production(Tones)]]/Table2[[#This Row],[Yield blanks]],""),Table2[[#This Row],[Area(hectare)]])</f>
        <v>1272006</v>
      </c>
      <c r="I1265" s="16">
        <v>2214012</v>
      </c>
      <c r="J1265" s="16">
        <f>IF(Table2[[#This Row],[Production(Tones)]]="",Table2[[#This Row],[Area Blanks]]*Table2[[#This Row],[Yield]],Table2[[#This Row],[Production(Tones)]])</f>
        <v>2214012</v>
      </c>
      <c r="K1265" s="13">
        <v>1151.0999999999999</v>
      </c>
      <c r="L1265" s="13">
        <f>IF(Table2[[#This Row],[Annual_Rainfall(mm)]]="",_xlfn.XLOOKUP(Table2[[#This Row],[State]],'pivot tables'!$J$3:$J$32,'pivot tables'!$K$3:$K$32),Table2[[#This Row],[Annual_Rainfall(mm)]])</f>
        <v>1151.0999999999999</v>
      </c>
      <c r="M1265" s="13" t="str">
        <f>Table2[[#This Row],[Crop]]&amp;Table2[[#This Row],[State]]</f>
        <v>WheatMaharashtra</v>
      </c>
      <c r="N1265" s="13">
        <v>194934919.5</v>
      </c>
      <c r="O1265" s="13">
        <f>IF(Table2[[#This Row],[Fertilizer(kg)]]="",_xlfn.XLOOKUP(Table2[[#This Row],[crop&amp;state]],'pivot tables'!$O$3:$O$151,'pivot tables'!$P$3:$P$151),Table2[[#This Row],[Fertilizer(kg)]])</f>
        <v>194934919.5</v>
      </c>
      <c r="P1265" s="13">
        <v>445202.1</v>
      </c>
      <c r="Q1265" s="13">
        <f>IF(Table2[[#This Row],[Pesticide(kg)]]="",_xlfn.XLOOKUP(Table2[[#This Row],[crop&amp;state]],'pivot tables'!$O$3:$O$151,'pivot tables'!$Q$3:$Q$151),Table2[[#This Row],[Pesticide(kg)]])</f>
        <v>445202.1</v>
      </c>
      <c r="R1265" s="13">
        <v>1.7350000000000001</v>
      </c>
      <c r="S1265" s="13">
        <f>IF(Table2[[#This Row],[Yield]]="",IFERROR(Table2[[#This Row],[Production(Tones)]]/Table2[[#This Row],[Area(hectare)]],""),Table2[[#This Row],[Yield]])</f>
        <v>1.7350000000000001</v>
      </c>
      <c r="T1265" s="13">
        <v>25.731000000000002</v>
      </c>
      <c r="U1265" s="13">
        <f>IF(Table2[[#This Row],[Avg_Temperature(°C)]]="",IFERROR((Table2[[#This Row],[Max_Temperature(°C)]]+Table2[[#This Row],[Min_Temperature(°C)]])/2,""),Table2[[#This Row],[Avg_Temperature(°C)]])</f>
        <v>25.731000000000002</v>
      </c>
      <c r="V1265" s="13">
        <v>36.491999999999997</v>
      </c>
      <c r="W1265" s="13">
        <f>IF(Table2[[#This Row],[Max_Temperature(°C)]]="",_xlfn.XLOOKUP(Table2[[#This Row],[State]],'pivot tables'!$T$2:$T$33,'pivot tables'!$V$2:$V$33),Table2[[#This Row],[Max_Temperature(°C)]])</f>
        <v>36.491999999999997</v>
      </c>
      <c r="X1265" s="13">
        <v>16.042000000000002</v>
      </c>
      <c r="Y1265" s="31">
        <f>IF(Table2[[#This Row],[Min_Temperature(°C)]]="",_xlfn.XLOOKUP(Table2[[#This Row],[State]],'pivot tables'!$T$2:$T$33,'pivot tables'!$W$2:$W$33),Table2[[#This Row],[Min_Temperature(°C)]])</f>
        <v>16.042000000000002</v>
      </c>
    </row>
    <row r="1266" spans="1:25" x14ac:dyDescent="0.3">
      <c r="A1266" s="5" t="s">
        <v>13</v>
      </c>
      <c r="B1266" s="4">
        <v>2016</v>
      </c>
      <c r="C1266" s="5" t="s">
        <v>49</v>
      </c>
      <c r="D1266" s="5" t="str">
        <f>PROPER(TRIM(Table2[[#This Row],[Season]]))</f>
        <v>Kharif</v>
      </c>
      <c r="E1266" s="5" t="str">
        <f>IF(Table2[[#This Row],[Season]]="",_xlfn.XLOOKUP(Table2[[#This Row],[State]],'pivot tables'!$F$3:$F$33,'pivot tables'!$G$3:$G$33),Table2[[#This Row],[Season]])</f>
        <v>Kharif</v>
      </c>
      <c r="F1266" s="5" t="s">
        <v>330</v>
      </c>
      <c r="G1266" s="16">
        <v>244000</v>
      </c>
      <c r="H1266" s="16">
        <f>IF(Table2[[#This Row],[Area(hectare)]]="",IFERROR(Table2[[#This Row],[Production(Tones)]]/Table2[[#This Row],[Yield blanks]],""),Table2[[#This Row],[Area(hectare)]])</f>
        <v>244000</v>
      </c>
      <c r="I1266" s="16">
        <v>645600</v>
      </c>
      <c r="J1266" s="16">
        <f>IF(Table2[[#This Row],[Production(Tones)]]="",Table2[[#This Row],[Area Blanks]]*Table2[[#This Row],[Yield]],Table2[[#This Row],[Production(Tones)]])</f>
        <v>645600</v>
      </c>
      <c r="K1266" s="13">
        <v>2039.8</v>
      </c>
      <c r="L1266" s="13">
        <f>IF(Table2[[#This Row],[Annual_Rainfall(mm)]]="",_xlfn.XLOOKUP(Table2[[#This Row],[State]],'pivot tables'!$J$3:$J$32,'pivot tables'!$K$3:$K$32),Table2[[#This Row],[Annual_Rainfall(mm)]])</f>
        <v>2039.8</v>
      </c>
      <c r="M1266" s="13" t="str">
        <f>Table2[[#This Row],[Crop]]&amp;Table2[[#This Row],[State]]</f>
        <v>RiceManipur</v>
      </c>
      <c r="N1266" s="13">
        <v>37393000</v>
      </c>
      <c r="O1266" s="13">
        <f>IF(Table2[[#This Row],[Fertilizer(kg)]]="",_xlfn.XLOOKUP(Table2[[#This Row],[crop&amp;state]],'pivot tables'!$O$3:$O$151,'pivot tables'!$P$3:$P$151),Table2[[#This Row],[Fertilizer(kg)]])</f>
        <v>37393000</v>
      </c>
      <c r="P1266" s="13">
        <v>85400</v>
      </c>
      <c r="Q1266" s="13">
        <f>IF(Table2[[#This Row],[Pesticide(kg)]]="",_xlfn.XLOOKUP(Table2[[#This Row],[crop&amp;state]],'pivot tables'!$O$3:$O$151,'pivot tables'!$Q$3:$Q$151),Table2[[#This Row],[Pesticide(kg)]])</f>
        <v>85400</v>
      </c>
      <c r="R1266" s="13">
        <v>2.3130000000000002</v>
      </c>
      <c r="S1266" s="13">
        <f>IF(Table2[[#This Row],[Yield]]="",IFERROR(Table2[[#This Row],[Production(Tones)]]/Table2[[#This Row],[Area(hectare)]],""),Table2[[#This Row],[Yield]])</f>
        <v>2.3130000000000002</v>
      </c>
      <c r="T1266" s="13">
        <v>21.366</v>
      </c>
      <c r="U1266" s="13">
        <f>IF(Table2[[#This Row],[Avg_Temperature(°C)]]="",IFERROR((Table2[[#This Row],[Max_Temperature(°C)]]+Table2[[#This Row],[Min_Temperature(°C)]])/2,""),Table2[[#This Row],[Avg_Temperature(°C)]])</f>
        <v>21.366</v>
      </c>
      <c r="V1266" s="13">
        <v>29.777999999999999</v>
      </c>
      <c r="W1266" s="13">
        <f>IF(Table2[[#This Row],[Max_Temperature(°C)]]="",_xlfn.XLOOKUP(Table2[[#This Row],[State]],'pivot tables'!$T$2:$T$33,'pivot tables'!$V$2:$V$33),Table2[[#This Row],[Max_Temperature(°C)]])</f>
        <v>29.777999999999999</v>
      </c>
      <c r="X1266" s="13">
        <v>13.978999999999999</v>
      </c>
      <c r="Y1266" s="31">
        <f>IF(Table2[[#This Row],[Min_Temperature(°C)]]="",_xlfn.XLOOKUP(Table2[[#This Row],[State]],'pivot tables'!$T$2:$T$33,'pivot tables'!$W$2:$W$33),Table2[[#This Row],[Min_Temperature(°C)]])</f>
        <v>13.978999999999999</v>
      </c>
    </row>
    <row r="1267" spans="1:25" x14ac:dyDescent="0.3">
      <c r="A1267" s="5" t="s">
        <v>18</v>
      </c>
      <c r="B1267" s="4">
        <v>2016</v>
      </c>
      <c r="C1267" s="5" t="s">
        <v>705</v>
      </c>
      <c r="D1267" s="5" t="str">
        <f>PROPER(TRIM(Table2[[#This Row],[Season]]))</f>
        <v>Whole Year</v>
      </c>
      <c r="E1267" s="5" t="str">
        <f>IF(Table2[[#This Row],[Season]]="",_xlfn.XLOOKUP(Table2[[#This Row],[State]],'pivot tables'!$F$3:$F$33,'pivot tables'!$G$3:$G$33),Table2[[#This Row],[Season]])</f>
        <v>Whole Year</v>
      </c>
      <c r="F1267" s="5" t="s">
        <v>330</v>
      </c>
      <c r="G1267" s="16">
        <v>6000</v>
      </c>
      <c r="H1267" s="16">
        <f>IF(Table2[[#This Row],[Area(hectare)]]="",IFERROR(Table2[[#This Row],[Production(Tones)]]/Table2[[#This Row],[Yield blanks]],""),Table2[[#This Row],[Area(hectare)]])</f>
        <v>6000</v>
      </c>
      <c r="I1267" s="16">
        <v>348000</v>
      </c>
      <c r="J1267" s="16">
        <f>IF(Table2[[#This Row],[Production(Tones)]]="",Table2[[#This Row],[Area Blanks]]*Table2[[#This Row],[Yield]],Table2[[#This Row],[Production(Tones)]])</f>
        <v>348000</v>
      </c>
      <c r="K1267" s="13">
        <v>2039.8</v>
      </c>
      <c r="L1267" s="13">
        <f>IF(Table2[[#This Row],[Annual_Rainfall(mm)]]="",_xlfn.XLOOKUP(Table2[[#This Row],[State]],'pivot tables'!$J$3:$J$32,'pivot tables'!$K$3:$K$32),Table2[[#This Row],[Annual_Rainfall(mm)]])</f>
        <v>2039.8</v>
      </c>
      <c r="M1267" s="13" t="str">
        <f>Table2[[#This Row],[Crop]]&amp;Table2[[#This Row],[State]]</f>
        <v>SugarcaneManipur</v>
      </c>
      <c r="N1267" s="13">
        <v>919500</v>
      </c>
      <c r="O1267" s="13">
        <f>IF(Table2[[#This Row],[Fertilizer(kg)]]="",_xlfn.XLOOKUP(Table2[[#This Row],[crop&amp;state]],'pivot tables'!$O$3:$O$151,'pivot tables'!$P$3:$P$151),Table2[[#This Row],[Fertilizer(kg)]])</f>
        <v>919500</v>
      </c>
      <c r="P1267" s="13">
        <v>2100</v>
      </c>
      <c r="Q1267" s="13">
        <f>IF(Table2[[#This Row],[Pesticide(kg)]]="",_xlfn.XLOOKUP(Table2[[#This Row],[crop&amp;state]],'pivot tables'!$O$3:$O$151,'pivot tables'!$Q$3:$Q$151),Table2[[#This Row],[Pesticide(kg)]])</f>
        <v>2100</v>
      </c>
      <c r="R1267" s="13">
        <v>54.381</v>
      </c>
      <c r="S1267" s="13">
        <f>IF(Table2[[#This Row],[Yield]]="",IFERROR(Table2[[#This Row],[Production(Tones)]]/Table2[[#This Row],[Area(hectare)]],""),Table2[[#This Row],[Yield]])</f>
        <v>54.381</v>
      </c>
      <c r="T1267" s="13">
        <v>21.366</v>
      </c>
      <c r="U1267" s="13">
        <f>IF(Table2[[#This Row],[Avg_Temperature(°C)]]="",IFERROR((Table2[[#This Row],[Max_Temperature(°C)]]+Table2[[#This Row],[Min_Temperature(°C)]])/2,""),Table2[[#This Row],[Avg_Temperature(°C)]])</f>
        <v>21.366</v>
      </c>
      <c r="V1267" s="13">
        <v>29.777999999999999</v>
      </c>
      <c r="W1267" s="13">
        <f>IF(Table2[[#This Row],[Max_Temperature(°C)]]="",_xlfn.XLOOKUP(Table2[[#This Row],[State]],'pivot tables'!$T$2:$T$33,'pivot tables'!$V$2:$V$33),Table2[[#This Row],[Max_Temperature(°C)]])</f>
        <v>29.777999999999999</v>
      </c>
      <c r="X1267" s="13">
        <v>13.978999999999999</v>
      </c>
      <c r="Y1267" s="31">
        <f>IF(Table2[[#This Row],[Min_Temperature(°C)]]="",_xlfn.XLOOKUP(Table2[[#This Row],[State]],'pivot tables'!$T$2:$T$33,'pivot tables'!$W$2:$W$33),Table2[[#This Row],[Min_Temperature(°C)]])</f>
        <v>13.978999999999999</v>
      </c>
    </row>
    <row r="1268" spans="1:25" x14ac:dyDescent="0.3">
      <c r="A1268" s="5" t="s">
        <v>32</v>
      </c>
      <c r="B1268" s="4">
        <v>2016</v>
      </c>
      <c r="C1268" s="5" t="s">
        <v>49</v>
      </c>
      <c r="D1268" s="5" t="str">
        <f>PROPER(TRIM(Table2[[#This Row],[Season]]))</f>
        <v>Kharif</v>
      </c>
      <c r="E1268" s="5" t="str">
        <f>IF(Table2[[#This Row],[Season]]="",_xlfn.XLOOKUP(Table2[[#This Row],[State]],'pivot tables'!$F$3:$F$33,'pivot tables'!$G$3:$G$33),Table2[[#This Row],[Season]])</f>
        <v>Kharif</v>
      </c>
      <c r="F1268" s="5" t="s">
        <v>330</v>
      </c>
      <c r="G1268" s="16">
        <v>1443</v>
      </c>
      <c r="H1268" s="16">
        <f>IF(Table2[[#This Row],[Area(hectare)]]="",IFERROR(Table2[[#This Row],[Production(Tones)]]/Table2[[#This Row],[Yield blanks]],""),Table2[[#This Row],[Area(hectare)]])</f>
        <v>1443</v>
      </c>
      <c r="I1268" s="16">
        <v>1644</v>
      </c>
      <c r="J1268" s="16">
        <f>IF(Table2[[#This Row],[Production(Tones)]]="",Table2[[#This Row],[Area Blanks]]*Table2[[#This Row],[Yield]],Table2[[#This Row],[Production(Tones)]])</f>
        <v>1644</v>
      </c>
      <c r="K1268" s="13">
        <v>2039.8</v>
      </c>
      <c r="L1268" s="13">
        <f>IF(Table2[[#This Row],[Annual_Rainfall(mm)]]="",_xlfn.XLOOKUP(Table2[[#This Row],[State]],'pivot tables'!$J$3:$J$32,'pivot tables'!$K$3:$K$32),Table2[[#This Row],[Annual_Rainfall(mm)]])</f>
        <v>2039.8</v>
      </c>
      <c r="M1268" s="13" t="str">
        <f>Table2[[#This Row],[Crop]]&amp;Table2[[#This Row],[State]]</f>
        <v>UradManipur</v>
      </c>
      <c r="N1268" s="13"/>
      <c r="O1268" s="13">
        <f>IF(Table2[[#This Row],[Fertilizer(kg)]]="",_xlfn.XLOOKUP(Table2[[#This Row],[crop&amp;state]],'pivot tables'!$O$3:$O$151,'pivot tables'!$P$3:$P$151),Table2[[#This Row],[Fertilizer(kg)]])</f>
        <v>227817.29624999998</v>
      </c>
      <c r="P1268" s="13">
        <v>505.05</v>
      </c>
      <c r="Q1268" s="13">
        <f>IF(Table2[[#This Row],[Pesticide(kg)]]="",_xlfn.XLOOKUP(Table2[[#This Row],[crop&amp;state]],'pivot tables'!$O$3:$O$151,'pivot tables'!$Q$3:$Q$151),Table2[[#This Row],[Pesticide(kg)]])</f>
        <v>505.05</v>
      </c>
      <c r="R1268" s="13">
        <v>1.1439999999999999</v>
      </c>
      <c r="S1268" s="13">
        <f>IF(Table2[[#This Row],[Yield]]="",IFERROR(Table2[[#This Row],[Production(Tones)]]/Table2[[#This Row],[Area(hectare)]],""),Table2[[#This Row],[Yield]])</f>
        <v>1.1439999999999999</v>
      </c>
      <c r="T1268" s="13">
        <v>21.366</v>
      </c>
      <c r="U1268" s="13">
        <f>IF(Table2[[#This Row],[Avg_Temperature(°C)]]="",IFERROR((Table2[[#This Row],[Max_Temperature(°C)]]+Table2[[#This Row],[Min_Temperature(°C)]])/2,""),Table2[[#This Row],[Avg_Temperature(°C)]])</f>
        <v>21.366</v>
      </c>
      <c r="V1268" s="13">
        <v>29.777999999999999</v>
      </c>
      <c r="W1268" s="13">
        <f>IF(Table2[[#This Row],[Max_Temperature(°C)]]="",_xlfn.XLOOKUP(Table2[[#This Row],[State]],'pivot tables'!$T$2:$T$33,'pivot tables'!$V$2:$V$33),Table2[[#This Row],[Max_Temperature(°C)]])</f>
        <v>29.777999999999999</v>
      </c>
      <c r="X1268" s="13">
        <v>13.978999999999999</v>
      </c>
      <c r="Y1268" s="31">
        <f>IF(Table2[[#This Row],[Min_Temperature(°C)]]="",_xlfn.XLOOKUP(Table2[[#This Row],[State]],'pivot tables'!$T$2:$T$33,'pivot tables'!$W$2:$W$33),Table2[[#This Row],[Min_Temperature(°C)]])</f>
        <v>13.978999999999999</v>
      </c>
    </row>
    <row r="1269" spans="1:25" x14ac:dyDescent="0.3">
      <c r="A1269" s="5" t="s">
        <v>20</v>
      </c>
      <c r="B1269" s="4">
        <v>2016</v>
      </c>
      <c r="C1269" s="5" t="s">
        <v>27</v>
      </c>
      <c r="D1269" s="5" t="str">
        <f>PROPER(TRIM(Table2[[#This Row],[Season]]))</f>
        <v>Rabi</v>
      </c>
      <c r="E1269" s="5" t="str">
        <f>IF(Table2[[#This Row],[Season]]="",_xlfn.XLOOKUP(Table2[[#This Row],[State]],'pivot tables'!$F$3:$F$33,'pivot tables'!$G$3:$G$33),Table2[[#This Row],[Season]])</f>
        <v>Rabi</v>
      </c>
      <c r="F1269" s="5" t="s">
        <v>330</v>
      </c>
      <c r="G1269" s="16">
        <v>2250</v>
      </c>
      <c r="H1269" s="16">
        <f>IF(Table2[[#This Row],[Area(hectare)]]="",IFERROR(Table2[[#This Row],[Production(Tones)]]/Table2[[#This Row],[Yield blanks]],""),Table2[[#This Row],[Area(hectare)]])</f>
        <v>2250</v>
      </c>
      <c r="I1269" s="16">
        <v>5620</v>
      </c>
      <c r="J1269" s="16">
        <f>IF(Table2[[#This Row],[Production(Tones)]]="",Table2[[#This Row],[Area Blanks]]*Table2[[#This Row],[Yield]],Table2[[#This Row],[Production(Tones)]])</f>
        <v>5620</v>
      </c>
      <c r="K1269" s="13">
        <v>2039.8</v>
      </c>
      <c r="L1269" s="13">
        <f>IF(Table2[[#This Row],[Annual_Rainfall(mm)]]="",_xlfn.XLOOKUP(Table2[[#This Row],[State]],'pivot tables'!$J$3:$J$32,'pivot tables'!$K$3:$K$32),Table2[[#This Row],[Annual_Rainfall(mm)]])</f>
        <v>2039.8</v>
      </c>
      <c r="M1269" s="13" t="str">
        <f>Table2[[#This Row],[Crop]]&amp;Table2[[#This Row],[State]]</f>
        <v>WheatManipur</v>
      </c>
      <c r="N1269" s="13">
        <v>344812.5</v>
      </c>
      <c r="O1269" s="13">
        <f>IF(Table2[[#This Row],[Fertilizer(kg)]]="",_xlfn.XLOOKUP(Table2[[#This Row],[crop&amp;state]],'pivot tables'!$O$3:$O$151,'pivot tables'!$P$3:$P$151),Table2[[#This Row],[Fertilizer(kg)]])</f>
        <v>344812.5</v>
      </c>
      <c r="P1269" s="13">
        <v>787.5</v>
      </c>
      <c r="Q1269" s="13">
        <f>IF(Table2[[#This Row],[Pesticide(kg)]]="",_xlfn.XLOOKUP(Table2[[#This Row],[crop&amp;state]],'pivot tables'!$O$3:$O$151,'pivot tables'!$Q$3:$Q$151),Table2[[#This Row],[Pesticide(kg)]])</f>
        <v>787.5</v>
      </c>
      <c r="R1269" s="13">
        <v>2.5030000000000001</v>
      </c>
      <c r="S1269" s="13">
        <f>IF(Table2[[#This Row],[Yield]]="",IFERROR(Table2[[#This Row],[Production(Tones)]]/Table2[[#This Row],[Area(hectare)]],""),Table2[[#This Row],[Yield]])</f>
        <v>2.5030000000000001</v>
      </c>
      <c r="T1269" s="13">
        <v>21.366</v>
      </c>
      <c r="U1269" s="13">
        <f>IF(Table2[[#This Row],[Avg_Temperature(°C)]]="",IFERROR((Table2[[#This Row],[Max_Temperature(°C)]]+Table2[[#This Row],[Min_Temperature(°C)]])/2,""),Table2[[#This Row],[Avg_Temperature(°C)]])</f>
        <v>21.366</v>
      </c>
      <c r="V1269" s="13">
        <v>29.777999999999999</v>
      </c>
      <c r="W1269" s="13">
        <f>IF(Table2[[#This Row],[Max_Temperature(°C)]]="",_xlfn.XLOOKUP(Table2[[#This Row],[State]],'pivot tables'!$T$2:$T$33,'pivot tables'!$V$2:$V$33),Table2[[#This Row],[Max_Temperature(°C)]])</f>
        <v>29.777999999999999</v>
      </c>
      <c r="X1269" s="13">
        <v>13.978999999999999</v>
      </c>
      <c r="Y1269" s="31">
        <f>IF(Table2[[#This Row],[Min_Temperature(°C)]]="",_xlfn.XLOOKUP(Table2[[#This Row],[State]],'pivot tables'!$T$2:$T$33,'pivot tables'!$W$2:$W$33),Table2[[#This Row],[Min_Temperature(°C)]])</f>
        <v>13.978999999999999</v>
      </c>
    </row>
    <row r="1270" spans="1:25" x14ac:dyDescent="0.3">
      <c r="A1270" s="5" t="s">
        <v>13</v>
      </c>
      <c r="B1270" s="4">
        <v>2016</v>
      </c>
      <c r="C1270" s="5" t="s">
        <v>176</v>
      </c>
      <c r="D1270" s="5" t="str">
        <f>PROPER(TRIM(Table2[[#This Row],[Season]]))</f>
        <v>Autumn</v>
      </c>
      <c r="E1270" s="5" t="str">
        <f>IF(Table2[[#This Row],[Season]]="",_xlfn.XLOOKUP(Table2[[#This Row],[State]],'pivot tables'!$F$3:$F$33,'pivot tables'!$G$3:$G$33),Table2[[#This Row],[Season]])</f>
        <v>Autumn</v>
      </c>
      <c r="F1270" s="5" t="s">
        <v>250</v>
      </c>
      <c r="G1270" s="16">
        <v>19602</v>
      </c>
      <c r="H1270" s="16">
        <f>IF(Table2[[#This Row],[Area(hectare)]]="",IFERROR(Table2[[#This Row],[Production(Tones)]]/Table2[[#This Row],[Yield blanks]],""),Table2[[#This Row],[Area(hectare)]])</f>
        <v>19602</v>
      </c>
      <c r="I1270" s="16">
        <v>23665</v>
      </c>
      <c r="J1270" s="16">
        <f>IF(Table2[[#This Row],[Production(Tones)]]="",Table2[[#This Row],[Area Blanks]]*Table2[[#This Row],[Yield]],Table2[[#This Row],[Production(Tones)]])</f>
        <v>23665</v>
      </c>
      <c r="K1270" s="13">
        <v>2626.8</v>
      </c>
      <c r="L1270" s="13">
        <f>IF(Table2[[#This Row],[Annual_Rainfall(mm)]]="",_xlfn.XLOOKUP(Table2[[#This Row],[State]],'pivot tables'!$J$3:$J$32,'pivot tables'!$K$3:$K$32),Table2[[#This Row],[Annual_Rainfall(mm)]])</f>
        <v>2626.8</v>
      </c>
      <c r="M1270" s="13" t="str">
        <f>Table2[[#This Row],[Crop]]&amp;Table2[[#This Row],[State]]</f>
        <v>RiceMizoram</v>
      </c>
      <c r="N1270" s="13">
        <v>3004006.5</v>
      </c>
      <c r="O1270" s="13">
        <f>IF(Table2[[#This Row],[Fertilizer(kg)]]="",_xlfn.XLOOKUP(Table2[[#This Row],[crop&amp;state]],'pivot tables'!$O$3:$O$151,'pivot tables'!$P$3:$P$151),Table2[[#This Row],[Fertilizer(kg)]])</f>
        <v>3004006.5</v>
      </c>
      <c r="P1270" s="13">
        <v>6860.7</v>
      </c>
      <c r="Q1270" s="13">
        <f>IF(Table2[[#This Row],[Pesticide(kg)]]="",_xlfn.XLOOKUP(Table2[[#This Row],[crop&amp;state]],'pivot tables'!$O$3:$O$151,'pivot tables'!$Q$3:$Q$151),Table2[[#This Row],[Pesticide(kg)]])</f>
        <v>6860.7</v>
      </c>
      <c r="R1270" s="13">
        <v>1.2110000000000001</v>
      </c>
      <c r="S1270" s="13">
        <f>IF(Table2[[#This Row],[Yield]]="",IFERROR(Table2[[#This Row],[Production(Tones)]]/Table2[[#This Row],[Area(hectare)]],""),Table2[[#This Row],[Yield]])</f>
        <v>1.2110000000000001</v>
      </c>
      <c r="T1270" s="13">
        <v>20.957999999999998</v>
      </c>
      <c r="U1270" s="13">
        <f>IF(Table2[[#This Row],[Avg_Temperature(°C)]]="",IFERROR((Table2[[#This Row],[Max_Temperature(°C)]]+Table2[[#This Row],[Min_Temperature(°C)]])/2,""),Table2[[#This Row],[Avg_Temperature(°C)]])</f>
        <v>20.957999999999998</v>
      </c>
      <c r="V1270" s="13">
        <v>30.242000000000001</v>
      </c>
      <c r="W1270" s="13">
        <f>IF(Table2[[#This Row],[Max_Temperature(°C)]]="",_xlfn.XLOOKUP(Table2[[#This Row],[State]],'pivot tables'!$T$2:$T$33,'pivot tables'!$V$2:$V$33),Table2[[#This Row],[Max_Temperature(°C)]])</f>
        <v>30.242000000000001</v>
      </c>
      <c r="X1270" s="13">
        <v>13.025</v>
      </c>
      <c r="Y1270" s="31">
        <f>IF(Table2[[#This Row],[Min_Temperature(°C)]]="",_xlfn.XLOOKUP(Table2[[#This Row],[State]],'pivot tables'!$T$2:$T$33,'pivot tables'!$W$2:$W$33),Table2[[#This Row],[Min_Temperature(°C)]])</f>
        <v>13.025</v>
      </c>
    </row>
    <row r="1271" spans="1:25" x14ac:dyDescent="0.3">
      <c r="A1271" s="5" t="s">
        <v>13</v>
      </c>
      <c r="B1271" s="4">
        <v>2016</v>
      </c>
      <c r="C1271" s="5" t="s">
        <v>706</v>
      </c>
      <c r="D1271" s="5" t="str">
        <f>PROPER(TRIM(Table2[[#This Row],[Season]]))</f>
        <v/>
      </c>
      <c r="E1271" s="5" t="str">
        <f>IF(Table2[[#This Row],[Season]]="",_xlfn.XLOOKUP(Table2[[#This Row],[State]],'pivot tables'!$F$3:$F$33,'pivot tables'!$G$3:$G$33),Table2[[#This Row],[Season]])</f>
        <v>Whole Year</v>
      </c>
      <c r="F1271" s="5" t="s">
        <v>250</v>
      </c>
      <c r="G1271" s="16">
        <v>16862</v>
      </c>
      <c r="H1271" s="16">
        <f>IF(Table2[[#This Row],[Area(hectare)]]="",IFERROR(Table2[[#This Row],[Production(Tones)]]/Table2[[#This Row],[Yield blanks]],""),Table2[[#This Row],[Area(hectare)]])</f>
        <v>16862</v>
      </c>
      <c r="I1271" s="16">
        <v>36979</v>
      </c>
      <c r="J1271" s="16">
        <f>IF(Table2[[#This Row],[Production(Tones)]]="",Table2[[#This Row],[Area Blanks]]*Table2[[#This Row],[Yield]],Table2[[#This Row],[Production(Tones)]])</f>
        <v>36979</v>
      </c>
      <c r="K1271" s="13">
        <v>2626.8</v>
      </c>
      <c r="L1271" s="13">
        <f>IF(Table2[[#This Row],[Annual_Rainfall(mm)]]="",_xlfn.XLOOKUP(Table2[[#This Row],[State]],'pivot tables'!$J$3:$J$32,'pivot tables'!$K$3:$K$32),Table2[[#This Row],[Annual_Rainfall(mm)]])</f>
        <v>2626.8</v>
      </c>
      <c r="M1271" s="13" t="str">
        <f>Table2[[#This Row],[Crop]]&amp;Table2[[#This Row],[State]]</f>
        <v>RiceMizoram</v>
      </c>
      <c r="N1271" s="13">
        <v>2584101.5</v>
      </c>
      <c r="O1271" s="13">
        <f>IF(Table2[[#This Row],[Fertilizer(kg)]]="",_xlfn.XLOOKUP(Table2[[#This Row],[crop&amp;state]],'pivot tables'!$O$3:$O$151,'pivot tables'!$P$3:$P$151),Table2[[#This Row],[Fertilizer(kg)]])</f>
        <v>2584101.5</v>
      </c>
      <c r="P1271" s="13">
        <v>5901.7</v>
      </c>
      <c r="Q1271" s="13">
        <f>IF(Table2[[#This Row],[Pesticide(kg)]]="",_xlfn.XLOOKUP(Table2[[#This Row],[crop&amp;state]],'pivot tables'!$O$3:$O$151,'pivot tables'!$Q$3:$Q$151),Table2[[#This Row],[Pesticide(kg)]])</f>
        <v>5901.7</v>
      </c>
      <c r="R1271" s="13">
        <v>2.2320000000000002</v>
      </c>
      <c r="S1271" s="13">
        <f>IF(Table2[[#This Row],[Yield]]="",IFERROR(Table2[[#This Row],[Production(Tones)]]/Table2[[#This Row],[Area(hectare)]],""),Table2[[#This Row],[Yield]])</f>
        <v>2.2320000000000002</v>
      </c>
      <c r="T1271" s="13">
        <v>20.957999999999998</v>
      </c>
      <c r="U1271" s="13">
        <f>IF(Table2[[#This Row],[Avg_Temperature(°C)]]="",IFERROR((Table2[[#This Row],[Max_Temperature(°C)]]+Table2[[#This Row],[Min_Temperature(°C)]])/2,""),Table2[[#This Row],[Avg_Temperature(°C)]])</f>
        <v>20.957999999999998</v>
      </c>
      <c r="V1271" s="13">
        <v>30.242000000000001</v>
      </c>
      <c r="W1271" s="13">
        <f>IF(Table2[[#This Row],[Max_Temperature(°C)]]="",_xlfn.XLOOKUP(Table2[[#This Row],[State]],'pivot tables'!$T$2:$T$33,'pivot tables'!$V$2:$V$33),Table2[[#This Row],[Max_Temperature(°C)]])</f>
        <v>30.242000000000001</v>
      </c>
      <c r="X1271" s="13">
        <v>13.025</v>
      </c>
      <c r="Y1271" s="31">
        <f>IF(Table2[[#This Row],[Min_Temperature(°C)]]="",_xlfn.XLOOKUP(Table2[[#This Row],[State]],'pivot tables'!$T$2:$T$33,'pivot tables'!$W$2:$W$33),Table2[[#This Row],[Min_Temperature(°C)]])</f>
        <v>13.025</v>
      </c>
    </row>
    <row r="1272" spans="1:25" x14ac:dyDescent="0.3">
      <c r="A1272" s="5" t="s">
        <v>13</v>
      </c>
      <c r="B1272" s="4">
        <v>2016</v>
      </c>
      <c r="C1272" s="5" t="s">
        <v>27</v>
      </c>
      <c r="D1272" s="5" t="str">
        <f>PROPER(TRIM(Table2[[#This Row],[Season]]))</f>
        <v>Rabi</v>
      </c>
      <c r="E1272" s="5" t="str">
        <f>IF(Table2[[#This Row],[Season]]="",_xlfn.XLOOKUP(Table2[[#This Row],[State]],'pivot tables'!$F$3:$F$33,'pivot tables'!$G$3:$G$33),Table2[[#This Row],[Season]])</f>
        <v>Rabi</v>
      </c>
      <c r="F1272" s="5" t="s">
        <v>250</v>
      </c>
      <c r="G1272" s="16">
        <v>394</v>
      </c>
      <c r="H1272" s="16">
        <f>IF(Table2[[#This Row],[Area(hectare)]]="",IFERROR(Table2[[#This Row],[Production(Tones)]]/Table2[[#This Row],[Yield blanks]],""),Table2[[#This Row],[Area(hectare)]])</f>
        <v>394</v>
      </c>
      <c r="I1272" s="16">
        <v>872</v>
      </c>
      <c r="J1272" s="16">
        <f>IF(Table2[[#This Row],[Production(Tones)]]="",Table2[[#This Row],[Area Blanks]]*Table2[[#This Row],[Yield]],Table2[[#This Row],[Production(Tones)]])</f>
        <v>872</v>
      </c>
      <c r="K1272" s="13">
        <v>2626.8</v>
      </c>
      <c r="L1272" s="13">
        <f>IF(Table2[[#This Row],[Annual_Rainfall(mm)]]="",_xlfn.XLOOKUP(Table2[[#This Row],[State]],'pivot tables'!$J$3:$J$32,'pivot tables'!$K$3:$K$32),Table2[[#This Row],[Annual_Rainfall(mm)]])</f>
        <v>2626.8</v>
      </c>
      <c r="M1272" s="13" t="str">
        <f>Table2[[#This Row],[Crop]]&amp;Table2[[#This Row],[State]]</f>
        <v>RiceMizoram</v>
      </c>
      <c r="N1272" s="13">
        <v>60380.5</v>
      </c>
      <c r="O1272" s="13">
        <f>IF(Table2[[#This Row],[Fertilizer(kg)]]="",_xlfn.XLOOKUP(Table2[[#This Row],[crop&amp;state]],'pivot tables'!$O$3:$O$151,'pivot tables'!$P$3:$P$151),Table2[[#This Row],[Fertilizer(kg)]])</f>
        <v>60380.5</v>
      </c>
      <c r="P1272" s="13">
        <v>137.9</v>
      </c>
      <c r="Q1272" s="13">
        <f>IF(Table2[[#This Row],[Pesticide(kg)]]="",_xlfn.XLOOKUP(Table2[[#This Row],[crop&amp;state]],'pivot tables'!$O$3:$O$151,'pivot tables'!$Q$3:$Q$151),Table2[[#This Row],[Pesticide(kg)]])</f>
        <v>137.9</v>
      </c>
      <c r="R1272" s="13">
        <v>2.21</v>
      </c>
      <c r="S1272" s="13">
        <f>IF(Table2[[#This Row],[Yield]]="",IFERROR(Table2[[#This Row],[Production(Tones)]]/Table2[[#This Row],[Area(hectare)]],""),Table2[[#This Row],[Yield]])</f>
        <v>2.21</v>
      </c>
      <c r="T1272" s="13">
        <v>20.957999999999998</v>
      </c>
      <c r="U1272" s="13">
        <f>IF(Table2[[#This Row],[Avg_Temperature(°C)]]="",IFERROR((Table2[[#This Row],[Max_Temperature(°C)]]+Table2[[#This Row],[Min_Temperature(°C)]])/2,""),Table2[[#This Row],[Avg_Temperature(°C)]])</f>
        <v>20.957999999999998</v>
      </c>
      <c r="V1272" s="13">
        <v>30.242000000000001</v>
      </c>
      <c r="W1272" s="13">
        <f>IF(Table2[[#This Row],[Max_Temperature(°C)]]="",_xlfn.XLOOKUP(Table2[[#This Row],[State]],'pivot tables'!$T$2:$T$33,'pivot tables'!$V$2:$V$33),Table2[[#This Row],[Max_Temperature(°C)]])</f>
        <v>30.242000000000001</v>
      </c>
      <c r="X1272" s="13">
        <v>13.025</v>
      </c>
      <c r="Y1272" s="31">
        <f>IF(Table2[[#This Row],[Min_Temperature(°C)]]="",_xlfn.XLOOKUP(Table2[[#This Row],[State]],'pivot tables'!$T$2:$T$33,'pivot tables'!$W$2:$W$33),Table2[[#This Row],[Min_Temperature(°C)]])</f>
        <v>13.025</v>
      </c>
    </row>
    <row r="1273" spans="1:25" x14ac:dyDescent="0.3">
      <c r="A1273" s="5" t="s">
        <v>18</v>
      </c>
      <c r="B1273" s="4">
        <v>2016</v>
      </c>
      <c r="C1273" s="5" t="s">
        <v>705</v>
      </c>
      <c r="D1273" s="5" t="str">
        <f>PROPER(TRIM(Table2[[#This Row],[Season]]))</f>
        <v>Whole Year</v>
      </c>
      <c r="E1273" s="5" t="str">
        <f>IF(Table2[[#This Row],[Season]]="",_xlfn.XLOOKUP(Table2[[#This Row],[State]],'pivot tables'!$F$3:$F$33,'pivot tables'!$G$3:$G$33),Table2[[#This Row],[Season]])</f>
        <v>Whole Year</v>
      </c>
      <c r="F1273" s="5" t="s">
        <v>250</v>
      </c>
      <c r="G1273" s="16">
        <v>1588</v>
      </c>
      <c r="H1273" s="16">
        <f>IF(Table2[[#This Row],[Area(hectare)]]="",IFERROR(Table2[[#This Row],[Production(Tones)]]/Table2[[#This Row],[Yield blanks]],""),Table2[[#This Row],[Area(hectare)]])</f>
        <v>1588</v>
      </c>
      <c r="I1273" s="16">
        <v>50532</v>
      </c>
      <c r="J1273" s="16">
        <f>IF(Table2[[#This Row],[Production(Tones)]]="",Table2[[#This Row],[Area Blanks]]*Table2[[#This Row],[Yield]],Table2[[#This Row],[Production(Tones)]])</f>
        <v>50532</v>
      </c>
      <c r="K1273" s="13">
        <v>2626.8</v>
      </c>
      <c r="L1273" s="13">
        <f>IF(Table2[[#This Row],[Annual_Rainfall(mm)]]="",_xlfn.XLOOKUP(Table2[[#This Row],[State]],'pivot tables'!$J$3:$J$32,'pivot tables'!$K$3:$K$32),Table2[[#This Row],[Annual_Rainfall(mm)]])</f>
        <v>2626.8</v>
      </c>
      <c r="M1273" s="13" t="str">
        <f>Table2[[#This Row],[Crop]]&amp;Table2[[#This Row],[State]]</f>
        <v>SugarcaneMizoram</v>
      </c>
      <c r="N1273" s="13">
        <v>243361</v>
      </c>
      <c r="O1273" s="13">
        <f>IF(Table2[[#This Row],[Fertilizer(kg)]]="",_xlfn.XLOOKUP(Table2[[#This Row],[crop&amp;state]],'pivot tables'!$O$3:$O$151,'pivot tables'!$P$3:$P$151),Table2[[#This Row],[Fertilizer(kg)]])</f>
        <v>243361</v>
      </c>
      <c r="P1273" s="13">
        <v>555.79999999999995</v>
      </c>
      <c r="Q1273" s="13">
        <f>IF(Table2[[#This Row],[Pesticide(kg)]]="",_xlfn.XLOOKUP(Table2[[#This Row],[crop&amp;state]],'pivot tables'!$O$3:$O$151,'pivot tables'!$Q$3:$Q$151),Table2[[#This Row],[Pesticide(kg)]])</f>
        <v>555.79999999999995</v>
      </c>
      <c r="R1273" s="13">
        <v>30.998000000000001</v>
      </c>
      <c r="S1273" s="13">
        <f>IF(Table2[[#This Row],[Yield]]="",IFERROR(Table2[[#This Row],[Production(Tones)]]/Table2[[#This Row],[Area(hectare)]],""),Table2[[#This Row],[Yield]])</f>
        <v>30.998000000000001</v>
      </c>
      <c r="T1273" s="13">
        <v>20.957999999999998</v>
      </c>
      <c r="U1273" s="13">
        <f>IF(Table2[[#This Row],[Avg_Temperature(°C)]]="",IFERROR((Table2[[#This Row],[Max_Temperature(°C)]]+Table2[[#This Row],[Min_Temperature(°C)]])/2,""),Table2[[#This Row],[Avg_Temperature(°C)]])</f>
        <v>20.957999999999998</v>
      </c>
      <c r="V1273" s="13">
        <v>30.242000000000001</v>
      </c>
      <c r="W1273" s="13">
        <f>IF(Table2[[#This Row],[Max_Temperature(°C)]]="",_xlfn.XLOOKUP(Table2[[#This Row],[State]],'pivot tables'!$T$2:$T$33,'pivot tables'!$V$2:$V$33),Table2[[#This Row],[Max_Temperature(°C)]])</f>
        <v>30.242000000000001</v>
      </c>
      <c r="X1273" s="13">
        <v>13.025</v>
      </c>
      <c r="Y1273" s="31">
        <f>IF(Table2[[#This Row],[Min_Temperature(°C)]]="",_xlfn.XLOOKUP(Table2[[#This Row],[State]],'pivot tables'!$T$2:$T$33,'pivot tables'!$W$2:$W$33),Table2[[#This Row],[Min_Temperature(°C)]])</f>
        <v>13.025</v>
      </c>
    </row>
    <row r="1274" spans="1:25" x14ac:dyDescent="0.3">
      <c r="A1274" s="5" t="s">
        <v>22</v>
      </c>
      <c r="B1274" s="4">
        <v>2016</v>
      </c>
      <c r="C1274" s="5" t="s">
        <v>706</v>
      </c>
      <c r="D1274" s="5" t="str">
        <f>PROPER(TRIM(Table2[[#This Row],[Season]]))</f>
        <v/>
      </c>
      <c r="E1274" s="5" t="str">
        <f>IF(Table2[[#This Row],[Season]]="",_xlfn.XLOOKUP(Table2[[#This Row],[State]],'pivot tables'!$F$3:$F$33,'pivot tables'!$G$3:$G$33),Table2[[#This Row],[Season]])</f>
        <v>Kharif</v>
      </c>
      <c r="F1274" s="5" t="s">
        <v>274</v>
      </c>
      <c r="G1274" s="16">
        <v>330</v>
      </c>
      <c r="H1274" s="16">
        <f>IF(Table2[[#This Row],[Area(hectare)]]="",IFERROR(Table2[[#This Row],[Production(Tones)]]/Table2[[#This Row],[Yield blanks]],""),Table2[[#This Row],[Area(hectare)]])</f>
        <v>330</v>
      </c>
      <c r="I1274" s="16">
        <v>320</v>
      </c>
      <c r="J1274" s="16">
        <f>IF(Table2[[#This Row],[Production(Tones)]]="",Table2[[#This Row],[Area Blanks]]*Table2[[#This Row],[Yield]],Table2[[#This Row],[Production(Tones)]])</f>
        <v>320</v>
      </c>
      <c r="K1274" s="13">
        <v>1959.8</v>
      </c>
      <c r="L1274" s="13">
        <f>IF(Table2[[#This Row],[Annual_Rainfall(mm)]]="",_xlfn.XLOOKUP(Table2[[#This Row],[State]],'pivot tables'!$J$3:$J$32,'pivot tables'!$K$3:$K$32),Table2[[#This Row],[Annual_Rainfall(mm)]])</f>
        <v>1959.8</v>
      </c>
      <c r="M1274" s="13" t="str">
        <f>Table2[[#This Row],[Crop]]&amp;Table2[[#This Row],[State]]</f>
        <v>RagiNagaland</v>
      </c>
      <c r="N1274" s="13">
        <v>50572.5</v>
      </c>
      <c r="O1274" s="13">
        <f>IF(Table2[[#This Row],[Fertilizer(kg)]]="",_xlfn.XLOOKUP(Table2[[#This Row],[crop&amp;state]],'pivot tables'!$O$3:$O$151,'pivot tables'!$P$3:$P$151),Table2[[#This Row],[Fertilizer(kg)]])</f>
        <v>50572.5</v>
      </c>
      <c r="P1274" s="13">
        <v>115.5</v>
      </c>
      <c r="Q1274" s="13">
        <f>IF(Table2[[#This Row],[Pesticide(kg)]]="",_xlfn.XLOOKUP(Table2[[#This Row],[crop&amp;state]],'pivot tables'!$O$3:$O$151,'pivot tables'!$Q$3:$Q$151),Table2[[#This Row],[Pesticide(kg)]])</f>
        <v>115.5</v>
      </c>
      <c r="R1274" s="13">
        <v>1.0009999999999999</v>
      </c>
      <c r="S1274" s="13">
        <f>IF(Table2[[#This Row],[Yield]]="",IFERROR(Table2[[#This Row],[Production(Tones)]]/Table2[[#This Row],[Area(hectare)]],""),Table2[[#This Row],[Yield]])</f>
        <v>1.0009999999999999</v>
      </c>
      <c r="T1274" s="13">
        <v>20.765000000000001</v>
      </c>
      <c r="U1274" s="13">
        <f>IF(Table2[[#This Row],[Avg_Temperature(°C)]]="",IFERROR((Table2[[#This Row],[Max_Temperature(°C)]]+Table2[[#This Row],[Min_Temperature(°C)]])/2,""),Table2[[#This Row],[Avg_Temperature(°C)]])</f>
        <v>20.765000000000001</v>
      </c>
      <c r="V1274" s="13">
        <v>30.027999999999999</v>
      </c>
      <c r="W1274" s="13">
        <f>IF(Table2[[#This Row],[Max_Temperature(°C)]]="",_xlfn.XLOOKUP(Table2[[#This Row],[State]],'pivot tables'!$T$2:$T$33,'pivot tables'!$V$2:$V$33),Table2[[#This Row],[Max_Temperature(°C)]])</f>
        <v>30.027999999999999</v>
      </c>
      <c r="X1274" s="13">
        <v>13.207000000000001</v>
      </c>
      <c r="Y1274" s="31">
        <f>IF(Table2[[#This Row],[Min_Temperature(°C)]]="",_xlfn.XLOOKUP(Table2[[#This Row],[State]],'pivot tables'!$T$2:$T$33,'pivot tables'!$W$2:$W$33),Table2[[#This Row],[Min_Temperature(°C)]])</f>
        <v>13.207000000000001</v>
      </c>
    </row>
    <row r="1275" spans="1:25" x14ac:dyDescent="0.3">
      <c r="A1275" s="5" t="s">
        <v>13</v>
      </c>
      <c r="B1275" s="4">
        <v>2016</v>
      </c>
      <c r="C1275" s="5" t="s">
        <v>49</v>
      </c>
      <c r="D1275" s="5" t="str">
        <f>PROPER(TRIM(Table2[[#This Row],[Season]]))</f>
        <v>Kharif</v>
      </c>
      <c r="E1275" s="5" t="str">
        <f>IF(Table2[[#This Row],[Season]]="",_xlfn.XLOOKUP(Table2[[#This Row],[State]],'pivot tables'!$F$3:$F$33,'pivot tables'!$G$3:$G$33),Table2[[#This Row],[Season]])</f>
        <v>Kharif</v>
      </c>
      <c r="F1275" s="5" t="s">
        <v>274</v>
      </c>
      <c r="G1275" s="16">
        <v>201860</v>
      </c>
      <c r="H1275" s="16">
        <f>IF(Table2[[#This Row],[Area(hectare)]]="",IFERROR(Table2[[#This Row],[Production(Tones)]]/Table2[[#This Row],[Yield blanks]],""),Table2[[#This Row],[Area(hectare)]])</f>
        <v>201860</v>
      </c>
      <c r="I1275" s="16">
        <v>491660</v>
      </c>
      <c r="J1275" s="16">
        <f>IF(Table2[[#This Row],[Production(Tones)]]="",Table2[[#This Row],[Area Blanks]]*Table2[[#This Row],[Yield]],Table2[[#This Row],[Production(Tones)]])</f>
        <v>491660</v>
      </c>
      <c r="K1275" s="13" t="s">
        <v>527</v>
      </c>
      <c r="L1275" s="13" t="str">
        <f>IF(Table2[[#This Row],[Annual_Rainfall(mm)]]="",_xlfn.XLOOKUP(Table2[[#This Row],[State]],'pivot tables'!$J$3:$J$32,'pivot tables'!$K$3:$K$32),Table2[[#This Row],[Annual_Rainfall(mm)]])</f>
        <v xml:space="preserve"> 1959.8 </v>
      </c>
      <c r="M1275" s="13" t="str">
        <f>Table2[[#This Row],[Crop]]&amp;Table2[[#This Row],[State]]</f>
        <v>RiceNagaland</v>
      </c>
      <c r="N1275" s="13">
        <v>30935045</v>
      </c>
      <c r="O1275" s="13">
        <f>IF(Table2[[#This Row],[Fertilizer(kg)]]="",_xlfn.XLOOKUP(Table2[[#This Row],[crop&amp;state]],'pivot tables'!$O$3:$O$151,'pivot tables'!$P$3:$P$151),Table2[[#This Row],[Fertilizer(kg)]])</f>
        <v>30935045</v>
      </c>
      <c r="P1275" s="13">
        <v>70651</v>
      </c>
      <c r="Q1275" s="13">
        <f>IF(Table2[[#This Row],[Pesticide(kg)]]="",_xlfn.XLOOKUP(Table2[[#This Row],[crop&amp;state]],'pivot tables'!$O$3:$O$151,'pivot tables'!$Q$3:$Q$151),Table2[[#This Row],[Pesticide(kg)]])</f>
        <v>70651</v>
      </c>
      <c r="R1275" s="13">
        <v>2.3919999999999999</v>
      </c>
      <c r="S1275" s="13">
        <f>IF(Table2[[#This Row],[Yield]]="",IFERROR(Table2[[#This Row],[Production(Tones)]]/Table2[[#This Row],[Area(hectare)]],""),Table2[[#This Row],[Yield]])</f>
        <v>2.3919999999999999</v>
      </c>
      <c r="T1275" s="13">
        <v>20.765000000000001</v>
      </c>
      <c r="U1275" s="13">
        <f>IF(Table2[[#This Row],[Avg_Temperature(°C)]]="",IFERROR((Table2[[#This Row],[Max_Temperature(°C)]]+Table2[[#This Row],[Min_Temperature(°C)]])/2,""),Table2[[#This Row],[Avg_Temperature(°C)]])</f>
        <v>20.765000000000001</v>
      </c>
      <c r="V1275" s="13">
        <v>30.027999999999999</v>
      </c>
      <c r="W1275" s="13">
        <f>IF(Table2[[#This Row],[Max_Temperature(°C)]]="",_xlfn.XLOOKUP(Table2[[#This Row],[State]],'pivot tables'!$T$2:$T$33,'pivot tables'!$V$2:$V$33),Table2[[#This Row],[Max_Temperature(°C)]])</f>
        <v>30.027999999999999</v>
      </c>
      <c r="X1275" s="13">
        <v>13.207000000000001</v>
      </c>
      <c r="Y1275" s="31">
        <f>IF(Table2[[#This Row],[Min_Temperature(°C)]]="",_xlfn.XLOOKUP(Table2[[#This Row],[State]],'pivot tables'!$T$2:$T$33,'pivot tables'!$W$2:$W$33),Table2[[#This Row],[Min_Temperature(°C)]])</f>
        <v>13.207000000000001</v>
      </c>
    </row>
    <row r="1276" spans="1:25" x14ac:dyDescent="0.3">
      <c r="A1276" s="5" t="s">
        <v>13</v>
      </c>
      <c r="B1276" s="4">
        <v>2016</v>
      </c>
      <c r="C1276" s="5" t="s">
        <v>27</v>
      </c>
      <c r="D1276" s="5" t="str">
        <f>PROPER(TRIM(Table2[[#This Row],[Season]]))</f>
        <v>Rabi</v>
      </c>
      <c r="E1276" s="5" t="str">
        <f>IF(Table2[[#This Row],[Season]]="",_xlfn.XLOOKUP(Table2[[#This Row],[State]],'pivot tables'!$F$3:$F$33,'pivot tables'!$G$3:$G$33),Table2[[#This Row],[Season]])</f>
        <v>Rabi</v>
      </c>
      <c r="F1276" s="5" t="s">
        <v>274</v>
      </c>
      <c r="G1276" s="16">
        <v>4800</v>
      </c>
      <c r="H1276" s="16">
        <f>IF(Table2[[#This Row],[Area(hectare)]]="",IFERROR(Table2[[#This Row],[Production(Tones)]]/Table2[[#This Row],[Yield blanks]],""),Table2[[#This Row],[Area(hectare)]])</f>
        <v>4800</v>
      </c>
      <c r="I1276" s="16">
        <v>13400</v>
      </c>
      <c r="J1276" s="16">
        <f>IF(Table2[[#This Row],[Production(Tones)]]="",Table2[[#This Row],[Area Blanks]]*Table2[[#This Row],[Yield]],Table2[[#This Row],[Production(Tones)]])</f>
        <v>13400</v>
      </c>
      <c r="K1276" s="13">
        <v>1959.8</v>
      </c>
      <c r="L1276" s="13">
        <f>IF(Table2[[#This Row],[Annual_Rainfall(mm)]]="",_xlfn.XLOOKUP(Table2[[#This Row],[State]],'pivot tables'!$J$3:$J$32,'pivot tables'!$K$3:$K$32),Table2[[#This Row],[Annual_Rainfall(mm)]])</f>
        <v>1959.8</v>
      </c>
      <c r="M1276" s="13" t="str">
        <f>Table2[[#This Row],[Crop]]&amp;Table2[[#This Row],[State]]</f>
        <v>RiceNagaland</v>
      </c>
      <c r="N1276" s="13">
        <v>735600</v>
      </c>
      <c r="O1276" s="13">
        <f>IF(Table2[[#This Row],[Fertilizer(kg)]]="",_xlfn.XLOOKUP(Table2[[#This Row],[crop&amp;state]],'pivot tables'!$O$3:$O$151,'pivot tables'!$P$3:$P$151),Table2[[#This Row],[Fertilizer(kg)]])</f>
        <v>735600</v>
      </c>
      <c r="P1276" s="13">
        <v>1680</v>
      </c>
      <c r="Q1276" s="13">
        <f>IF(Table2[[#This Row],[Pesticide(kg)]]="",_xlfn.XLOOKUP(Table2[[#This Row],[crop&amp;state]],'pivot tables'!$O$3:$O$151,'pivot tables'!$Q$3:$Q$151),Table2[[#This Row],[Pesticide(kg)]])</f>
        <v>1680</v>
      </c>
      <c r="R1276" s="13">
        <v>2.79</v>
      </c>
      <c r="S1276" s="13">
        <f>IF(Table2[[#This Row],[Yield]]="",IFERROR(Table2[[#This Row],[Production(Tones)]]/Table2[[#This Row],[Area(hectare)]],""),Table2[[#This Row],[Yield]])</f>
        <v>2.79</v>
      </c>
      <c r="T1276" s="13">
        <v>20.765000000000001</v>
      </c>
      <c r="U1276" s="13">
        <f>IF(Table2[[#This Row],[Avg_Temperature(°C)]]="",IFERROR((Table2[[#This Row],[Max_Temperature(°C)]]+Table2[[#This Row],[Min_Temperature(°C)]])/2,""),Table2[[#This Row],[Avg_Temperature(°C)]])</f>
        <v>20.765000000000001</v>
      </c>
      <c r="V1276" s="13">
        <v>30.027999999999999</v>
      </c>
      <c r="W1276" s="13">
        <f>IF(Table2[[#This Row],[Max_Temperature(°C)]]="",_xlfn.XLOOKUP(Table2[[#This Row],[State]],'pivot tables'!$T$2:$T$33,'pivot tables'!$V$2:$V$33),Table2[[#This Row],[Max_Temperature(°C)]])</f>
        <v>30.027999999999999</v>
      </c>
      <c r="X1276" s="13" t="s">
        <v>528</v>
      </c>
      <c r="Y1276" s="31" t="str">
        <f>IF(Table2[[#This Row],[Min_Temperature(°C)]]="",_xlfn.XLOOKUP(Table2[[#This Row],[State]],'pivot tables'!$T$2:$T$33,'pivot tables'!$W$2:$W$33),Table2[[#This Row],[Min_Temperature(°C)]])</f>
        <v xml:space="preserve"> 13.207 </v>
      </c>
    </row>
    <row r="1277" spans="1:25" x14ac:dyDescent="0.3">
      <c r="A1277" s="5" t="s">
        <v>18</v>
      </c>
      <c r="B1277" s="4">
        <v>2016</v>
      </c>
      <c r="C1277" s="5" t="s">
        <v>49</v>
      </c>
      <c r="D1277" s="5" t="str">
        <f>PROPER(TRIM(Table2[[#This Row],[Season]]))</f>
        <v>Kharif</v>
      </c>
      <c r="E1277" s="5" t="str">
        <f>IF(Table2[[#This Row],[Season]]="",_xlfn.XLOOKUP(Table2[[#This Row],[State]],'pivot tables'!$F$3:$F$33,'pivot tables'!$G$3:$G$33),Table2[[#This Row],[Season]])</f>
        <v>Kharif</v>
      </c>
      <c r="F1277" s="5" t="s">
        <v>274</v>
      </c>
      <c r="G1277" s="16">
        <v>4420</v>
      </c>
      <c r="H1277" s="16">
        <f>IF(Table2[[#This Row],[Area(hectare)]]="",IFERROR(Table2[[#This Row],[Production(Tones)]]/Table2[[#This Row],[Yield blanks]],""),Table2[[#This Row],[Area(hectare)]])</f>
        <v>4420</v>
      </c>
      <c r="I1277" s="16">
        <v>192390</v>
      </c>
      <c r="J1277" s="16">
        <f>IF(Table2[[#This Row],[Production(Tones)]]="",Table2[[#This Row],[Area Blanks]]*Table2[[#This Row],[Yield]],Table2[[#This Row],[Production(Tones)]])</f>
        <v>192390</v>
      </c>
      <c r="K1277" s="13">
        <v>1959.8</v>
      </c>
      <c r="L1277" s="13">
        <f>IF(Table2[[#This Row],[Annual_Rainfall(mm)]]="",_xlfn.XLOOKUP(Table2[[#This Row],[State]],'pivot tables'!$J$3:$J$32,'pivot tables'!$K$3:$K$32),Table2[[#This Row],[Annual_Rainfall(mm)]])</f>
        <v>1959.8</v>
      </c>
      <c r="M1277" s="13" t="str">
        <f>Table2[[#This Row],[Crop]]&amp;Table2[[#This Row],[State]]</f>
        <v>SugarcaneNagaland</v>
      </c>
      <c r="N1277" s="13">
        <v>677365</v>
      </c>
      <c r="O1277" s="13">
        <f>IF(Table2[[#This Row],[Fertilizer(kg)]]="",_xlfn.XLOOKUP(Table2[[#This Row],[crop&amp;state]],'pivot tables'!$O$3:$O$151,'pivot tables'!$P$3:$P$151),Table2[[#This Row],[Fertilizer(kg)]])</f>
        <v>677365</v>
      </c>
      <c r="P1277" s="13">
        <v>1547</v>
      </c>
      <c r="Q1277" s="13">
        <f>IF(Table2[[#This Row],[Pesticide(kg)]]="",_xlfn.XLOOKUP(Table2[[#This Row],[crop&amp;state]],'pivot tables'!$O$3:$O$151,'pivot tables'!$Q$3:$Q$151),Table2[[#This Row],[Pesticide(kg)]])</f>
        <v>1547</v>
      </c>
      <c r="R1277" s="13">
        <v>43.710999999999999</v>
      </c>
      <c r="S1277" s="13">
        <f>IF(Table2[[#This Row],[Yield]]="",IFERROR(Table2[[#This Row],[Production(Tones)]]/Table2[[#This Row],[Area(hectare)]],""),Table2[[#This Row],[Yield]])</f>
        <v>43.710999999999999</v>
      </c>
      <c r="T1277" s="13">
        <v>20.765000000000001</v>
      </c>
      <c r="U1277" s="13">
        <f>IF(Table2[[#This Row],[Avg_Temperature(°C)]]="",IFERROR((Table2[[#This Row],[Max_Temperature(°C)]]+Table2[[#This Row],[Min_Temperature(°C)]])/2,""),Table2[[#This Row],[Avg_Temperature(°C)]])</f>
        <v>20.765000000000001</v>
      </c>
      <c r="V1277" s="13">
        <v>30.027999999999999</v>
      </c>
      <c r="W1277" s="13">
        <f>IF(Table2[[#This Row],[Max_Temperature(°C)]]="",_xlfn.XLOOKUP(Table2[[#This Row],[State]],'pivot tables'!$T$2:$T$33,'pivot tables'!$V$2:$V$33),Table2[[#This Row],[Max_Temperature(°C)]])</f>
        <v>30.027999999999999</v>
      </c>
      <c r="X1277" s="13">
        <v>13.207000000000001</v>
      </c>
      <c r="Y1277" s="31">
        <f>IF(Table2[[#This Row],[Min_Temperature(°C)]]="",_xlfn.XLOOKUP(Table2[[#This Row],[State]],'pivot tables'!$T$2:$T$33,'pivot tables'!$W$2:$W$33),Table2[[#This Row],[Min_Temperature(°C)]])</f>
        <v>13.207000000000001</v>
      </c>
    </row>
    <row r="1278" spans="1:25" x14ac:dyDescent="0.3">
      <c r="A1278" s="5" t="s">
        <v>31</v>
      </c>
      <c r="B1278" s="4">
        <v>2016</v>
      </c>
      <c r="C1278" s="5" t="s">
        <v>49</v>
      </c>
      <c r="D1278" s="5" t="str">
        <f>PROPER(TRIM(Table2[[#This Row],[Season]]))</f>
        <v>Kharif</v>
      </c>
      <c r="E1278" s="5" t="str">
        <f>IF(Table2[[#This Row],[Season]]="",_xlfn.XLOOKUP(Table2[[#This Row],[State]],'pivot tables'!$F$3:$F$33,'pivot tables'!$G$3:$G$33),Table2[[#This Row],[Season]])</f>
        <v>Kharif</v>
      </c>
      <c r="F1278" s="5" t="s">
        <v>274</v>
      </c>
      <c r="G1278" s="16">
        <v>350</v>
      </c>
      <c r="H1278" s="16">
        <f>IF(Table2[[#This Row],[Area(hectare)]]="",IFERROR(Table2[[#This Row],[Production(Tones)]]/Table2[[#This Row],[Yield blanks]],""),Table2[[#This Row],[Area(hectare)]])</f>
        <v>350</v>
      </c>
      <c r="I1278" s="16">
        <v>300</v>
      </c>
      <c r="J1278" s="16">
        <f>IF(Table2[[#This Row],[Production(Tones)]]="",Table2[[#This Row],[Area Blanks]]*Table2[[#This Row],[Yield]],Table2[[#This Row],[Production(Tones)]])</f>
        <v>300</v>
      </c>
      <c r="K1278" s="13">
        <v>1959.8</v>
      </c>
      <c r="L1278" s="13">
        <f>IF(Table2[[#This Row],[Annual_Rainfall(mm)]]="",_xlfn.XLOOKUP(Table2[[#This Row],[State]],'pivot tables'!$J$3:$J$32,'pivot tables'!$K$3:$K$32),Table2[[#This Row],[Annual_Rainfall(mm)]])</f>
        <v>1959.8</v>
      </c>
      <c r="M1278" s="13" t="str">
        <f>Table2[[#This Row],[Crop]]&amp;Table2[[#This Row],[State]]</f>
        <v>SunflowerNagaland</v>
      </c>
      <c r="N1278" s="13">
        <v>53637.5</v>
      </c>
      <c r="O1278" s="13">
        <f>IF(Table2[[#This Row],[Fertilizer(kg)]]="",_xlfn.XLOOKUP(Table2[[#This Row],[crop&amp;state]],'pivot tables'!$O$3:$O$151,'pivot tables'!$P$3:$P$151),Table2[[#This Row],[Fertilizer(kg)]])</f>
        <v>53637.5</v>
      </c>
      <c r="P1278" s="13">
        <v>122.5</v>
      </c>
      <c r="Q1278" s="13">
        <f>IF(Table2[[#This Row],[Pesticide(kg)]]="",_xlfn.XLOOKUP(Table2[[#This Row],[crop&amp;state]],'pivot tables'!$O$3:$O$151,'pivot tables'!$Q$3:$Q$151),Table2[[#This Row],[Pesticide(kg)]])</f>
        <v>122.5</v>
      </c>
      <c r="R1278" s="13">
        <v>0.84299999999999997</v>
      </c>
      <c r="S1278" s="13">
        <f>IF(Table2[[#This Row],[Yield]]="",IFERROR(Table2[[#This Row],[Production(Tones)]]/Table2[[#This Row],[Area(hectare)]],""),Table2[[#This Row],[Yield]])</f>
        <v>0.84299999999999997</v>
      </c>
      <c r="T1278" s="13">
        <v>20.765000000000001</v>
      </c>
      <c r="U1278" s="13">
        <f>IF(Table2[[#This Row],[Avg_Temperature(°C)]]="",IFERROR((Table2[[#This Row],[Max_Temperature(°C)]]+Table2[[#This Row],[Min_Temperature(°C)]])/2,""),Table2[[#This Row],[Avg_Temperature(°C)]])</f>
        <v>20.765000000000001</v>
      </c>
      <c r="V1278" s="13">
        <v>30.027999999999999</v>
      </c>
      <c r="W1278" s="13">
        <f>IF(Table2[[#This Row],[Max_Temperature(°C)]]="",_xlfn.XLOOKUP(Table2[[#This Row],[State]],'pivot tables'!$T$2:$T$33,'pivot tables'!$V$2:$V$33),Table2[[#This Row],[Max_Temperature(°C)]])</f>
        <v>30.027999999999999</v>
      </c>
      <c r="X1278" s="13">
        <v>13.207000000000001</v>
      </c>
      <c r="Y1278" s="31">
        <f>IF(Table2[[#This Row],[Min_Temperature(°C)]]="",_xlfn.XLOOKUP(Table2[[#This Row],[State]],'pivot tables'!$T$2:$T$33,'pivot tables'!$W$2:$W$33),Table2[[#This Row],[Min_Temperature(°C)]])</f>
        <v>13.207000000000001</v>
      </c>
    </row>
    <row r="1279" spans="1:25" x14ac:dyDescent="0.3">
      <c r="A1279" s="5" t="s">
        <v>31</v>
      </c>
      <c r="B1279" s="4">
        <v>2016</v>
      </c>
      <c r="C1279" s="5" t="s">
        <v>27</v>
      </c>
      <c r="D1279" s="5" t="str">
        <f>PROPER(TRIM(Table2[[#This Row],[Season]]))</f>
        <v>Rabi</v>
      </c>
      <c r="E1279" s="5" t="str">
        <f>IF(Table2[[#This Row],[Season]]="",_xlfn.XLOOKUP(Table2[[#This Row],[State]],'pivot tables'!$F$3:$F$33,'pivot tables'!$G$3:$G$33),Table2[[#This Row],[Season]])</f>
        <v>Rabi</v>
      </c>
      <c r="F1279" s="5" t="s">
        <v>274</v>
      </c>
      <c r="G1279" s="16">
        <v>2220</v>
      </c>
      <c r="H1279" s="16">
        <f>IF(Table2[[#This Row],[Area(hectare)]]="",IFERROR(Table2[[#This Row],[Production(Tones)]]/Table2[[#This Row],[Yield blanks]],""),Table2[[#This Row],[Area(hectare)]])</f>
        <v>2220</v>
      </c>
      <c r="I1279" s="16">
        <v>1360</v>
      </c>
      <c r="J1279" s="16">
        <f>IF(Table2[[#This Row],[Production(Tones)]]="",Table2[[#This Row],[Area Blanks]]*Table2[[#This Row],[Yield]],Table2[[#This Row],[Production(Tones)]])</f>
        <v>1360</v>
      </c>
      <c r="K1279" s="13">
        <v>1959.8</v>
      </c>
      <c r="L1279" s="13">
        <f>IF(Table2[[#This Row],[Annual_Rainfall(mm)]]="",_xlfn.XLOOKUP(Table2[[#This Row],[State]],'pivot tables'!$J$3:$J$32,'pivot tables'!$K$3:$K$32),Table2[[#This Row],[Annual_Rainfall(mm)]])</f>
        <v>1959.8</v>
      </c>
      <c r="M1279" s="13" t="str">
        <f>Table2[[#This Row],[Crop]]&amp;Table2[[#This Row],[State]]</f>
        <v>SunflowerNagaland</v>
      </c>
      <c r="N1279" s="13">
        <v>340215</v>
      </c>
      <c r="O1279" s="13">
        <f>IF(Table2[[#This Row],[Fertilizer(kg)]]="",_xlfn.XLOOKUP(Table2[[#This Row],[crop&amp;state]],'pivot tables'!$O$3:$O$151,'pivot tables'!$P$3:$P$151),Table2[[#This Row],[Fertilizer(kg)]])</f>
        <v>340215</v>
      </c>
      <c r="P1279" s="13">
        <v>777</v>
      </c>
      <c r="Q1279" s="13">
        <f>IF(Table2[[#This Row],[Pesticide(kg)]]="",_xlfn.XLOOKUP(Table2[[#This Row],[crop&amp;state]],'pivot tables'!$O$3:$O$151,'pivot tables'!$Q$3:$Q$151),Table2[[#This Row],[Pesticide(kg)]])</f>
        <v>777</v>
      </c>
      <c r="R1279" s="13">
        <v>0.61599999999999999</v>
      </c>
      <c r="S1279" s="13">
        <f>IF(Table2[[#This Row],[Yield]]="",IFERROR(Table2[[#This Row],[Production(Tones)]]/Table2[[#This Row],[Area(hectare)]],""),Table2[[#This Row],[Yield]])</f>
        <v>0.61599999999999999</v>
      </c>
      <c r="T1279" s="13">
        <v>20.765000000000001</v>
      </c>
      <c r="U1279" s="13">
        <f>IF(Table2[[#This Row],[Avg_Temperature(°C)]]="",IFERROR((Table2[[#This Row],[Max_Temperature(°C)]]+Table2[[#This Row],[Min_Temperature(°C)]])/2,""),Table2[[#This Row],[Avg_Temperature(°C)]])</f>
        <v>20.765000000000001</v>
      </c>
      <c r="V1279" s="13">
        <v>30.027999999999999</v>
      </c>
      <c r="W1279" s="13">
        <f>IF(Table2[[#This Row],[Max_Temperature(°C)]]="",_xlfn.XLOOKUP(Table2[[#This Row],[State]],'pivot tables'!$T$2:$T$33,'pivot tables'!$V$2:$V$33),Table2[[#This Row],[Max_Temperature(°C)]])</f>
        <v>30.027999999999999</v>
      </c>
      <c r="X1279" s="13">
        <v>13.207000000000001</v>
      </c>
      <c r="Y1279" s="31">
        <f>IF(Table2[[#This Row],[Min_Temperature(°C)]]="",_xlfn.XLOOKUP(Table2[[#This Row],[State]],'pivot tables'!$T$2:$T$33,'pivot tables'!$W$2:$W$33),Table2[[#This Row],[Min_Temperature(°C)]])</f>
        <v>13.207000000000001</v>
      </c>
    </row>
    <row r="1280" spans="1:25" x14ac:dyDescent="0.3">
      <c r="A1280" s="5" t="s">
        <v>32</v>
      </c>
      <c r="B1280" s="4">
        <v>2016</v>
      </c>
      <c r="C1280" s="5" t="s">
        <v>27</v>
      </c>
      <c r="D1280" s="5" t="str">
        <f>PROPER(TRIM(Table2[[#This Row],[Season]]))</f>
        <v>Rabi</v>
      </c>
      <c r="E1280" s="5" t="str">
        <f>IF(Table2[[#This Row],[Season]]="",_xlfn.XLOOKUP(Table2[[#This Row],[State]],'pivot tables'!$F$3:$F$33,'pivot tables'!$G$3:$G$33),Table2[[#This Row],[Season]])</f>
        <v>Rabi</v>
      </c>
      <c r="F1280" s="5" t="s">
        <v>274</v>
      </c>
      <c r="G1280" s="16">
        <v>820</v>
      </c>
      <c r="H1280" s="16">
        <f>IF(Table2[[#This Row],[Area(hectare)]]="",IFERROR(Table2[[#This Row],[Production(Tones)]]/Table2[[#This Row],[Yield blanks]],""),Table2[[#This Row],[Area(hectare)]])</f>
        <v>820</v>
      </c>
      <c r="I1280" s="16">
        <v>670</v>
      </c>
      <c r="J1280" s="16">
        <f>IF(Table2[[#This Row],[Production(Tones)]]="",Table2[[#This Row],[Area Blanks]]*Table2[[#This Row],[Yield]],Table2[[#This Row],[Production(Tones)]])</f>
        <v>670</v>
      </c>
      <c r="K1280" s="13">
        <v>1959.8</v>
      </c>
      <c r="L1280" s="13">
        <f>IF(Table2[[#This Row],[Annual_Rainfall(mm)]]="",_xlfn.XLOOKUP(Table2[[#This Row],[State]],'pivot tables'!$J$3:$J$32,'pivot tables'!$K$3:$K$32),Table2[[#This Row],[Annual_Rainfall(mm)]])</f>
        <v>1959.8</v>
      </c>
      <c r="M1280" s="13" t="str">
        <f>Table2[[#This Row],[Crop]]&amp;Table2[[#This Row],[State]]</f>
        <v>UradNagaland</v>
      </c>
      <c r="N1280" s="13">
        <v>125665</v>
      </c>
      <c r="O1280" s="13">
        <f>IF(Table2[[#This Row],[Fertilizer(kg)]]="",_xlfn.XLOOKUP(Table2[[#This Row],[crop&amp;state]],'pivot tables'!$O$3:$O$151,'pivot tables'!$P$3:$P$151),Table2[[#This Row],[Fertilizer(kg)]])</f>
        <v>125665</v>
      </c>
      <c r="P1280" s="13">
        <v>287</v>
      </c>
      <c r="Q1280" s="13">
        <f>IF(Table2[[#This Row],[Pesticide(kg)]]="",_xlfn.XLOOKUP(Table2[[#This Row],[crop&amp;state]],'pivot tables'!$O$3:$O$151,'pivot tables'!$Q$3:$Q$151),Table2[[#This Row],[Pesticide(kg)]])</f>
        <v>287</v>
      </c>
      <c r="R1280" s="13">
        <v>0.80600000000000005</v>
      </c>
      <c r="S1280" s="13">
        <f>IF(Table2[[#This Row],[Yield]]="",IFERROR(Table2[[#This Row],[Production(Tones)]]/Table2[[#This Row],[Area(hectare)]],""),Table2[[#This Row],[Yield]])</f>
        <v>0.80600000000000005</v>
      </c>
      <c r="T1280" s="13">
        <v>20.765000000000001</v>
      </c>
      <c r="U1280" s="13">
        <f>IF(Table2[[#This Row],[Avg_Temperature(°C)]]="",IFERROR((Table2[[#This Row],[Max_Temperature(°C)]]+Table2[[#This Row],[Min_Temperature(°C)]])/2,""),Table2[[#This Row],[Avg_Temperature(°C)]])</f>
        <v>20.765000000000001</v>
      </c>
      <c r="V1280" s="13">
        <v>30.027999999999999</v>
      </c>
      <c r="W1280" s="13">
        <f>IF(Table2[[#This Row],[Max_Temperature(°C)]]="",_xlfn.XLOOKUP(Table2[[#This Row],[State]],'pivot tables'!$T$2:$T$33,'pivot tables'!$V$2:$V$33),Table2[[#This Row],[Max_Temperature(°C)]])</f>
        <v>30.027999999999999</v>
      </c>
      <c r="X1280" s="13">
        <v>13.207000000000001</v>
      </c>
      <c r="Y1280" s="31">
        <f>IF(Table2[[#This Row],[Min_Temperature(°C)]]="",_xlfn.XLOOKUP(Table2[[#This Row],[State]],'pivot tables'!$T$2:$T$33,'pivot tables'!$W$2:$W$33),Table2[[#This Row],[Min_Temperature(°C)]])</f>
        <v>13.207000000000001</v>
      </c>
    </row>
    <row r="1281" spans="1:25" x14ac:dyDescent="0.3">
      <c r="A1281" s="5" t="s">
        <v>20</v>
      </c>
      <c r="B1281" s="4">
        <v>2016</v>
      </c>
      <c r="C1281" s="5" t="s">
        <v>27</v>
      </c>
      <c r="D1281" s="5" t="str">
        <f>PROPER(TRIM(Table2[[#This Row],[Season]]))</f>
        <v>Rabi</v>
      </c>
      <c r="E1281" s="5" t="str">
        <f>IF(Table2[[#This Row],[Season]]="",_xlfn.XLOOKUP(Table2[[#This Row],[State]],'pivot tables'!$F$3:$F$33,'pivot tables'!$G$3:$G$33),Table2[[#This Row],[Season]])</f>
        <v>Rabi</v>
      </c>
      <c r="F1281" s="5" t="s">
        <v>274</v>
      </c>
      <c r="G1281" s="16">
        <v>3380</v>
      </c>
      <c r="H1281" s="16">
        <f>IF(Table2[[#This Row],[Area(hectare)]]="",IFERROR(Table2[[#This Row],[Production(Tones)]]/Table2[[#This Row],[Yield blanks]],""),Table2[[#This Row],[Area(hectare)]])</f>
        <v>3380</v>
      </c>
      <c r="I1281" s="16">
        <v>6220</v>
      </c>
      <c r="J1281" s="16">
        <f>IF(Table2[[#This Row],[Production(Tones)]]="",Table2[[#This Row],[Area Blanks]]*Table2[[#This Row],[Yield]],Table2[[#This Row],[Production(Tones)]])</f>
        <v>6220</v>
      </c>
      <c r="K1281" s="13">
        <v>1959.8</v>
      </c>
      <c r="L1281" s="13">
        <f>IF(Table2[[#This Row],[Annual_Rainfall(mm)]]="",_xlfn.XLOOKUP(Table2[[#This Row],[State]],'pivot tables'!$J$3:$J$32,'pivot tables'!$K$3:$K$32),Table2[[#This Row],[Annual_Rainfall(mm)]])</f>
        <v>1959.8</v>
      </c>
      <c r="M1281" s="13" t="str">
        <f>Table2[[#This Row],[Crop]]&amp;Table2[[#This Row],[State]]</f>
        <v>WheatNagaland</v>
      </c>
      <c r="N1281" s="13">
        <v>517985</v>
      </c>
      <c r="O1281" s="13">
        <f>IF(Table2[[#This Row],[Fertilizer(kg)]]="",_xlfn.XLOOKUP(Table2[[#This Row],[crop&amp;state]],'pivot tables'!$O$3:$O$151,'pivot tables'!$P$3:$P$151),Table2[[#This Row],[Fertilizer(kg)]])</f>
        <v>517985</v>
      </c>
      <c r="P1281" s="13">
        <v>1183</v>
      </c>
      <c r="Q1281" s="13">
        <f>IF(Table2[[#This Row],[Pesticide(kg)]]="",_xlfn.XLOOKUP(Table2[[#This Row],[crop&amp;state]],'pivot tables'!$O$3:$O$151,'pivot tables'!$Q$3:$Q$151),Table2[[#This Row],[Pesticide(kg)]])</f>
        <v>1183</v>
      </c>
      <c r="R1281" s="13">
        <v>1.839</v>
      </c>
      <c r="S1281" s="13">
        <f>IF(Table2[[#This Row],[Yield]]="",IFERROR(Table2[[#This Row],[Production(Tones)]]/Table2[[#This Row],[Area(hectare)]],""),Table2[[#This Row],[Yield]])</f>
        <v>1.839</v>
      </c>
      <c r="T1281" s="13">
        <v>20.765000000000001</v>
      </c>
      <c r="U1281" s="13">
        <f>IF(Table2[[#This Row],[Avg_Temperature(°C)]]="",IFERROR((Table2[[#This Row],[Max_Temperature(°C)]]+Table2[[#This Row],[Min_Temperature(°C)]])/2,""),Table2[[#This Row],[Avg_Temperature(°C)]])</f>
        <v>20.765000000000001</v>
      </c>
      <c r="V1281" s="13">
        <v>30.027999999999999</v>
      </c>
      <c r="W1281" s="13">
        <f>IF(Table2[[#This Row],[Max_Temperature(°C)]]="",_xlfn.XLOOKUP(Table2[[#This Row],[State]],'pivot tables'!$T$2:$T$33,'pivot tables'!$V$2:$V$33),Table2[[#This Row],[Max_Temperature(°C)]])</f>
        <v>30.027999999999999</v>
      </c>
      <c r="X1281" s="13"/>
      <c r="Y1281" s="31">
        <f>IF(Table2[[#This Row],[Min_Temperature(°C)]]="",_xlfn.XLOOKUP(Table2[[#This Row],[State]],'pivot tables'!$T$2:$T$33,'pivot tables'!$W$2:$W$33),Table2[[#This Row],[Min_Temperature(°C)]])</f>
        <v>12.217884615384618</v>
      </c>
    </row>
    <row r="1282" spans="1:25" x14ac:dyDescent="0.3">
      <c r="A1282" s="5" t="s">
        <v>13</v>
      </c>
      <c r="B1282" s="4">
        <v>2016</v>
      </c>
      <c r="C1282" s="5" t="s">
        <v>706</v>
      </c>
      <c r="D1282" s="5" t="str">
        <f>PROPER(TRIM(Table2[[#This Row],[Season]]))</f>
        <v/>
      </c>
      <c r="E1282" s="5" t="str">
        <f>IF(Table2[[#This Row],[Season]]="",_xlfn.XLOOKUP(Table2[[#This Row],[State]],'pivot tables'!$F$3:$F$33,'pivot tables'!$G$3:$G$33),Table2[[#This Row],[Season]])</f>
        <v>Kharif</v>
      </c>
      <c r="F1282" s="5" t="s">
        <v>252</v>
      </c>
      <c r="G1282" s="16">
        <v>3046000</v>
      </c>
      <c r="H1282" s="16">
        <f>IF(Table2[[#This Row],[Area(hectare)]]="",IFERROR(Table2[[#This Row],[Production(Tones)]]/Table2[[#This Row],[Yield blanks]],""),Table2[[#This Row],[Area(hectare)]])</f>
        <v>3046000</v>
      </c>
      <c r="I1282" s="16">
        <v>12638000</v>
      </c>
      <c r="J1282" s="16">
        <f>IF(Table2[[#This Row],[Production(Tones)]]="",Table2[[#This Row],[Area Blanks]]*Table2[[#This Row],[Yield]],Table2[[#This Row],[Production(Tones)]])</f>
        <v>12638000</v>
      </c>
      <c r="K1282" s="13">
        <v>635.9</v>
      </c>
      <c r="L1282" s="13">
        <f>IF(Table2[[#This Row],[Annual_Rainfall(mm)]]="",_xlfn.XLOOKUP(Table2[[#This Row],[State]],'pivot tables'!$J$3:$J$32,'pivot tables'!$K$3:$K$32),Table2[[#This Row],[Annual_Rainfall(mm)]])</f>
        <v>635.9</v>
      </c>
      <c r="M1282" s="13" t="str">
        <f>Table2[[#This Row],[Crop]]&amp;Table2[[#This Row],[State]]</f>
        <v>RicePunjab</v>
      </c>
      <c r="N1282" s="13">
        <v>466799500</v>
      </c>
      <c r="O1282" s="13">
        <f>IF(Table2[[#This Row],[Fertilizer(kg)]]="",_xlfn.XLOOKUP(Table2[[#This Row],[crop&amp;state]],'pivot tables'!$O$3:$O$151,'pivot tables'!$P$3:$P$151),Table2[[#This Row],[Fertilizer(kg)]])</f>
        <v>466799500</v>
      </c>
      <c r="P1282" s="13">
        <v>1066100</v>
      </c>
      <c r="Q1282" s="13">
        <f>IF(Table2[[#This Row],[Pesticide(kg)]]="",_xlfn.XLOOKUP(Table2[[#This Row],[crop&amp;state]],'pivot tables'!$O$3:$O$151,'pivot tables'!$Q$3:$Q$151),Table2[[#This Row],[Pesticide(kg)]])</f>
        <v>1066100</v>
      </c>
      <c r="R1282" s="13">
        <v>4.0670000000000002</v>
      </c>
      <c r="S1282" s="13">
        <f>IF(Table2[[#This Row],[Yield]]="",IFERROR(Table2[[#This Row],[Production(Tones)]]/Table2[[#This Row],[Area(hectare)]],""),Table2[[#This Row],[Yield]])</f>
        <v>4.0670000000000002</v>
      </c>
      <c r="T1282" s="13">
        <v>26.030999999999999</v>
      </c>
      <c r="U1282" s="13">
        <f>IF(Table2[[#This Row],[Avg_Temperature(°C)]]="",IFERROR((Table2[[#This Row],[Max_Temperature(°C)]]+Table2[[#This Row],[Min_Temperature(°C)]])/2,""),Table2[[#This Row],[Avg_Temperature(°C)]])</f>
        <v>26.030999999999999</v>
      </c>
      <c r="V1282" s="13">
        <v>38.17</v>
      </c>
      <c r="W1282" s="13">
        <f>IF(Table2[[#This Row],[Max_Temperature(°C)]]="",_xlfn.XLOOKUP(Table2[[#This Row],[State]],'pivot tables'!$T$2:$T$33,'pivot tables'!$V$2:$V$33),Table2[[#This Row],[Max_Temperature(°C)]])</f>
        <v>38.17</v>
      </c>
      <c r="X1282" s="13">
        <v>14.788</v>
      </c>
      <c r="Y1282" s="31">
        <f>IF(Table2[[#This Row],[Min_Temperature(°C)]]="",_xlfn.XLOOKUP(Table2[[#This Row],[State]],'pivot tables'!$T$2:$T$33,'pivot tables'!$W$2:$W$33),Table2[[#This Row],[Min_Temperature(°C)]])</f>
        <v>14.788</v>
      </c>
    </row>
    <row r="1283" spans="1:25" x14ac:dyDescent="0.3">
      <c r="A1283" s="5" t="s">
        <v>18</v>
      </c>
      <c r="B1283" s="4">
        <v>2016</v>
      </c>
      <c r="C1283" s="5" t="s">
        <v>705</v>
      </c>
      <c r="D1283" s="5" t="str">
        <f>PROPER(TRIM(Table2[[#This Row],[Season]]))</f>
        <v>Whole Year</v>
      </c>
      <c r="E1283" s="5" t="str">
        <f>IF(Table2[[#This Row],[Season]]="",_xlfn.XLOOKUP(Table2[[#This Row],[State]],'pivot tables'!$F$3:$F$33,'pivot tables'!$G$3:$G$33),Table2[[#This Row],[Season]])</f>
        <v>Whole Year</v>
      </c>
      <c r="F1283" s="5" t="s">
        <v>252</v>
      </c>
      <c r="G1283" s="16">
        <v>88000</v>
      </c>
      <c r="H1283" s="16">
        <f>IF(Table2[[#This Row],[Area(hectare)]]="",IFERROR(Table2[[#This Row],[Production(Tones)]]/Table2[[#This Row],[Yield blanks]],""),Table2[[#This Row],[Area(hectare)]])</f>
        <v>88000</v>
      </c>
      <c r="I1283" s="16">
        <v>7152000</v>
      </c>
      <c r="J1283" s="16">
        <f>IF(Table2[[#This Row],[Production(Tones)]]="",Table2[[#This Row],[Area Blanks]]*Table2[[#This Row],[Yield]],Table2[[#This Row],[Production(Tones)]])</f>
        <v>7152000</v>
      </c>
      <c r="K1283" s="13">
        <v>635.9</v>
      </c>
      <c r="L1283" s="13">
        <f>IF(Table2[[#This Row],[Annual_Rainfall(mm)]]="",_xlfn.XLOOKUP(Table2[[#This Row],[State]],'pivot tables'!$J$3:$J$32,'pivot tables'!$K$3:$K$32),Table2[[#This Row],[Annual_Rainfall(mm)]])</f>
        <v>635.9</v>
      </c>
      <c r="M1283" s="13" t="str">
        <f>Table2[[#This Row],[Crop]]&amp;Table2[[#This Row],[State]]</f>
        <v>SugarcanePunjab</v>
      </c>
      <c r="N1283" s="13">
        <v>13486000</v>
      </c>
      <c r="O1283" s="13">
        <f>IF(Table2[[#This Row],[Fertilizer(kg)]]="",_xlfn.XLOOKUP(Table2[[#This Row],[crop&amp;state]],'pivot tables'!$O$3:$O$151,'pivot tables'!$P$3:$P$151),Table2[[#This Row],[Fertilizer(kg)]])</f>
        <v>13486000</v>
      </c>
      <c r="P1283" s="13">
        <v>30800</v>
      </c>
      <c r="Q1283" s="13">
        <f>IF(Table2[[#This Row],[Pesticide(kg)]]="",_xlfn.XLOOKUP(Table2[[#This Row],[crop&amp;state]],'pivot tables'!$O$3:$O$151,'pivot tables'!$Q$3:$Q$151),Table2[[#This Row],[Pesticide(kg)]])</f>
        <v>30800</v>
      </c>
      <c r="R1283" s="13">
        <v>83.692999999999998</v>
      </c>
      <c r="S1283" s="13">
        <f>IF(Table2[[#This Row],[Yield]]="",IFERROR(Table2[[#This Row],[Production(Tones)]]/Table2[[#This Row],[Area(hectare)]],""),Table2[[#This Row],[Yield]])</f>
        <v>83.692999999999998</v>
      </c>
      <c r="T1283" s="13">
        <v>26.030999999999999</v>
      </c>
      <c r="U1283" s="13">
        <f>IF(Table2[[#This Row],[Avg_Temperature(°C)]]="",IFERROR((Table2[[#This Row],[Max_Temperature(°C)]]+Table2[[#This Row],[Min_Temperature(°C)]])/2,""),Table2[[#This Row],[Avg_Temperature(°C)]])</f>
        <v>26.030999999999999</v>
      </c>
      <c r="V1283" s="13">
        <v>38.17</v>
      </c>
      <c r="W1283" s="13">
        <f>IF(Table2[[#This Row],[Max_Temperature(°C)]]="",_xlfn.XLOOKUP(Table2[[#This Row],[State]],'pivot tables'!$T$2:$T$33,'pivot tables'!$V$2:$V$33),Table2[[#This Row],[Max_Temperature(°C)]])</f>
        <v>38.17</v>
      </c>
      <c r="X1283" s="13">
        <v>14.788</v>
      </c>
      <c r="Y1283" s="31">
        <f>IF(Table2[[#This Row],[Min_Temperature(°C)]]="",_xlfn.XLOOKUP(Table2[[#This Row],[State]],'pivot tables'!$T$2:$T$33,'pivot tables'!$W$2:$W$33),Table2[[#This Row],[Min_Temperature(°C)]])</f>
        <v>14.788</v>
      </c>
    </row>
    <row r="1284" spans="1:25" x14ac:dyDescent="0.3">
      <c r="A1284" s="5" t="s">
        <v>31</v>
      </c>
      <c r="B1284" s="4">
        <v>2016</v>
      </c>
      <c r="C1284" s="5" t="s">
        <v>27</v>
      </c>
      <c r="D1284" s="5" t="str">
        <f>PROPER(TRIM(Table2[[#This Row],[Season]]))</f>
        <v>Rabi</v>
      </c>
      <c r="E1284" s="5" t="str">
        <f>IF(Table2[[#This Row],[Season]]="",_xlfn.XLOOKUP(Table2[[#This Row],[State]],'pivot tables'!$F$3:$F$33,'pivot tables'!$G$3:$G$33),Table2[[#This Row],[Season]])</f>
        <v>Rabi</v>
      </c>
      <c r="F1284" s="5" t="s">
        <v>252</v>
      </c>
      <c r="G1284" s="16">
        <v>5800</v>
      </c>
      <c r="H1284" s="16">
        <f>IF(Table2[[#This Row],[Area(hectare)]]="",IFERROR(Table2[[#This Row],[Production(Tones)]]/Table2[[#This Row],[Yield blanks]],""),Table2[[#This Row],[Area(hectare)]])</f>
        <v>5800</v>
      </c>
      <c r="I1284" s="16">
        <v>9600</v>
      </c>
      <c r="J1284" s="16">
        <f>IF(Table2[[#This Row],[Production(Tones)]]="",Table2[[#This Row],[Area Blanks]]*Table2[[#This Row],[Yield]],Table2[[#This Row],[Production(Tones)]])</f>
        <v>9600</v>
      </c>
      <c r="K1284" s="13">
        <v>635.9</v>
      </c>
      <c r="L1284" s="13">
        <f>IF(Table2[[#This Row],[Annual_Rainfall(mm)]]="",_xlfn.XLOOKUP(Table2[[#This Row],[State]],'pivot tables'!$J$3:$J$32,'pivot tables'!$K$3:$K$32),Table2[[#This Row],[Annual_Rainfall(mm)]])</f>
        <v>635.9</v>
      </c>
      <c r="M1284" s="13" t="str">
        <f>Table2[[#This Row],[Crop]]&amp;Table2[[#This Row],[State]]</f>
        <v>SunflowerPunjab</v>
      </c>
      <c r="N1284" s="13">
        <v>888850</v>
      </c>
      <c r="O1284" s="13">
        <f>IF(Table2[[#This Row],[Fertilizer(kg)]]="",_xlfn.XLOOKUP(Table2[[#This Row],[crop&amp;state]],'pivot tables'!$O$3:$O$151,'pivot tables'!$P$3:$P$151),Table2[[#This Row],[Fertilizer(kg)]])</f>
        <v>888850</v>
      </c>
      <c r="P1284" s="13">
        <v>2030</v>
      </c>
      <c r="Q1284" s="13">
        <f>IF(Table2[[#This Row],[Pesticide(kg)]]="",_xlfn.XLOOKUP(Table2[[#This Row],[crop&amp;state]],'pivot tables'!$O$3:$O$151,'pivot tables'!$Q$3:$Q$151),Table2[[#This Row],[Pesticide(kg)]])</f>
        <v>2030</v>
      </c>
      <c r="R1284" s="13">
        <v>1.595</v>
      </c>
      <c r="S1284" s="13">
        <f>IF(Table2[[#This Row],[Yield]]="",IFERROR(Table2[[#This Row],[Production(Tones)]]/Table2[[#This Row],[Area(hectare)]],""),Table2[[#This Row],[Yield]])</f>
        <v>1.595</v>
      </c>
      <c r="T1284" s="13">
        <v>26.030999999999999</v>
      </c>
      <c r="U1284" s="13">
        <f>IF(Table2[[#This Row],[Avg_Temperature(°C)]]="",IFERROR((Table2[[#This Row],[Max_Temperature(°C)]]+Table2[[#This Row],[Min_Temperature(°C)]])/2,""),Table2[[#This Row],[Avg_Temperature(°C)]])</f>
        <v>26.030999999999999</v>
      </c>
      <c r="V1284" s="13">
        <v>38.17</v>
      </c>
      <c r="W1284" s="13">
        <f>IF(Table2[[#This Row],[Max_Temperature(°C)]]="",_xlfn.XLOOKUP(Table2[[#This Row],[State]],'pivot tables'!$T$2:$T$33,'pivot tables'!$V$2:$V$33),Table2[[#This Row],[Max_Temperature(°C)]])</f>
        <v>38.17</v>
      </c>
      <c r="X1284" s="13">
        <v>14.788</v>
      </c>
      <c r="Y1284" s="31">
        <f>IF(Table2[[#This Row],[Min_Temperature(°C)]]="",_xlfn.XLOOKUP(Table2[[#This Row],[State]],'pivot tables'!$T$2:$T$33,'pivot tables'!$W$2:$W$33),Table2[[#This Row],[Min_Temperature(°C)]])</f>
        <v>14.788</v>
      </c>
    </row>
    <row r="1285" spans="1:25" x14ac:dyDescent="0.3">
      <c r="A1285" s="5" t="s">
        <v>32</v>
      </c>
      <c r="B1285" s="4">
        <v>2016</v>
      </c>
      <c r="C1285" s="5" t="s">
        <v>49</v>
      </c>
      <c r="D1285" s="5" t="str">
        <f>PROPER(TRIM(Table2[[#This Row],[Season]]))</f>
        <v>Kharif</v>
      </c>
      <c r="E1285" s="5" t="str">
        <f>IF(Table2[[#This Row],[Season]]="",_xlfn.XLOOKUP(Table2[[#This Row],[State]],'pivot tables'!$F$3:$F$33,'pivot tables'!$G$3:$G$33),Table2[[#This Row],[Season]])</f>
        <v>Kharif</v>
      </c>
      <c r="F1285" s="5" t="s">
        <v>252</v>
      </c>
      <c r="G1285" s="16"/>
      <c r="H1285" s="16">
        <f>IF(Table2[[#This Row],[Area(hectare)]]="",IFERROR(Table2[[#This Row],[Production(Tones)]]/Table2[[#This Row],[Yield blanks]],""),Table2[[#This Row],[Area(hectare)]])</f>
        <v>1608.1871345029238</v>
      </c>
      <c r="I1285" s="16">
        <v>1100</v>
      </c>
      <c r="J1285" s="16">
        <f>IF(Table2[[#This Row],[Production(Tones)]]="",Table2[[#This Row],[Area Blanks]]*Table2[[#This Row],[Yield]],Table2[[#This Row],[Production(Tones)]])</f>
        <v>1100</v>
      </c>
      <c r="K1285" s="13">
        <v>635.9</v>
      </c>
      <c r="L1285" s="13">
        <f>IF(Table2[[#This Row],[Annual_Rainfall(mm)]]="",_xlfn.XLOOKUP(Table2[[#This Row],[State]],'pivot tables'!$J$3:$J$32,'pivot tables'!$K$3:$K$32),Table2[[#This Row],[Annual_Rainfall(mm)]])</f>
        <v>635.9</v>
      </c>
      <c r="M1285" s="13" t="str">
        <f>Table2[[#This Row],[Crop]]&amp;Table2[[#This Row],[State]]</f>
        <v>UradPunjab</v>
      </c>
      <c r="N1285" s="13">
        <v>321825</v>
      </c>
      <c r="O1285" s="13">
        <f>IF(Table2[[#This Row],[Fertilizer(kg)]]="",_xlfn.XLOOKUP(Table2[[#This Row],[crop&amp;state]],'pivot tables'!$O$3:$O$151,'pivot tables'!$P$3:$P$151),Table2[[#This Row],[Fertilizer(kg)]])</f>
        <v>321825</v>
      </c>
      <c r="P1285" s="13">
        <v>735</v>
      </c>
      <c r="Q1285" s="13">
        <f>IF(Table2[[#This Row],[Pesticide(kg)]]="",_xlfn.XLOOKUP(Table2[[#This Row],[crop&amp;state]],'pivot tables'!$O$3:$O$151,'pivot tables'!$Q$3:$Q$151),Table2[[#This Row],[Pesticide(kg)]])</f>
        <v>735</v>
      </c>
      <c r="R1285" s="13">
        <v>0.68400000000000005</v>
      </c>
      <c r="S1285" s="13">
        <f>IF(Table2[[#This Row],[Yield]]="",IFERROR(Table2[[#This Row],[Production(Tones)]]/Table2[[#This Row],[Area(hectare)]],""),Table2[[#This Row],[Yield]])</f>
        <v>0.68400000000000005</v>
      </c>
      <c r="T1285" s="13">
        <v>26.030999999999999</v>
      </c>
      <c r="U1285" s="13">
        <f>IF(Table2[[#This Row],[Avg_Temperature(°C)]]="",IFERROR((Table2[[#This Row],[Max_Temperature(°C)]]+Table2[[#This Row],[Min_Temperature(°C)]])/2,""),Table2[[#This Row],[Avg_Temperature(°C)]])</f>
        <v>26.030999999999999</v>
      </c>
      <c r="V1285" s="13">
        <v>38.17</v>
      </c>
      <c r="W1285" s="13">
        <f>IF(Table2[[#This Row],[Max_Temperature(°C)]]="",_xlfn.XLOOKUP(Table2[[#This Row],[State]],'pivot tables'!$T$2:$T$33,'pivot tables'!$V$2:$V$33),Table2[[#This Row],[Max_Temperature(°C)]])</f>
        <v>38.17</v>
      </c>
      <c r="X1285" s="13">
        <v>14.788</v>
      </c>
      <c r="Y1285" s="31">
        <f>IF(Table2[[#This Row],[Min_Temperature(°C)]]="",_xlfn.XLOOKUP(Table2[[#This Row],[State]],'pivot tables'!$T$2:$T$33,'pivot tables'!$W$2:$W$33),Table2[[#This Row],[Min_Temperature(°C)]])</f>
        <v>14.788</v>
      </c>
    </row>
    <row r="1286" spans="1:25" x14ac:dyDescent="0.3">
      <c r="A1286" s="5" t="s">
        <v>20</v>
      </c>
      <c r="B1286" s="4">
        <v>2016</v>
      </c>
      <c r="C1286" s="5" t="s">
        <v>27</v>
      </c>
      <c r="D1286" s="5" t="str">
        <f>PROPER(TRIM(Table2[[#This Row],[Season]]))</f>
        <v>Rabi</v>
      </c>
      <c r="E1286" s="5" t="str">
        <f>IF(Table2[[#This Row],[Season]]="",_xlfn.XLOOKUP(Table2[[#This Row],[State]],'pivot tables'!$F$3:$F$33,'pivot tables'!$G$3:$G$33),Table2[[#This Row],[Season]])</f>
        <v>Rabi</v>
      </c>
      <c r="F1286" s="5" t="s">
        <v>252</v>
      </c>
      <c r="G1286" s="16">
        <v>3495000</v>
      </c>
      <c r="H1286" s="16">
        <f>IF(Table2[[#This Row],[Area(hectare)]]="",IFERROR(Table2[[#This Row],[Production(Tones)]]/Table2[[#This Row],[Yield blanks]],""),Table2[[#This Row],[Area(hectare)]])</f>
        <v>3495000</v>
      </c>
      <c r="I1286" s="16">
        <v>17636000</v>
      </c>
      <c r="J1286" s="16">
        <f>IF(Table2[[#This Row],[Production(Tones)]]="",Table2[[#This Row],[Area Blanks]]*Table2[[#This Row],[Yield]],Table2[[#This Row],[Production(Tones)]])</f>
        <v>17636000</v>
      </c>
      <c r="K1286" s="13">
        <v>635.9</v>
      </c>
      <c r="L1286" s="13">
        <f>IF(Table2[[#This Row],[Annual_Rainfall(mm)]]="",_xlfn.XLOOKUP(Table2[[#This Row],[State]],'pivot tables'!$J$3:$J$32,'pivot tables'!$K$3:$K$32),Table2[[#This Row],[Annual_Rainfall(mm)]])</f>
        <v>635.9</v>
      </c>
      <c r="M1286" s="13" t="str">
        <f>Table2[[#This Row],[Crop]]&amp;Table2[[#This Row],[State]]</f>
        <v>WheatPunjab</v>
      </c>
      <c r="N1286" s="13">
        <v>535608750</v>
      </c>
      <c r="O1286" s="13">
        <f>IF(Table2[[#This Row],[Fertilizer(kg)]]="",_xlfn.XLOOKUP(Table2[[#This Row],[crop&amp;state]],'pivot tables'!$O$3:$O$151,'pivot tables'!$P$3:$P$151),Table2[[#This Row],[Fertilizer(kg)]])</f>
        <v>535608750</v>
      </c>
      <c r="P1286" s="13">
        <v>1223250</v>
      </c>
      <c r="Q1286" s="13">
        <f>IF(Table2[[#This Row],[Pesticide(kg)]]="",_xlfn.XLOOKUP(Table2[[#This Row],[crop&amp;state]],'pivot tables'!$O$3:$O$151,'pivot tables'!$Q$3:$Q$151),Table2[[#This Row],[Pesticide(kg)]])</f>
        <v>1223250</v>
      </c>
      <c r="R1286" s="13">
        <v>4.9749999999999996</v>
      </c>
      <c r="S1286" s="13">
        <f>IF(Table2[[#This Row],[Yield]]="",IFERROR(Table2[[#This Row],[Production(Tones)]]/Table2[[#This Row],[Area(hectare)]],""),Table2[[#This Row],[Yield]])</f>
        <v>4.9749999999999996</v>
      </c>
      <c r="T1286" s="13">
        <v>26.030999999999999</v>
      </c>
      <c r="U1286" s="13">
        <f>IF(Table2[[#This Row],[Avg_Temperature(°C)]]="",IFERROR((Table2[[#This Row],[Max_Temperature(°C)]]+Table2[[#This Row],[Min_Temperature(°C)]])/2,""),Table2[[#This Row],[Avg_Temperature(°C)]])</f>
        <v>26.030999999999999</v>
      </c>
      <c r="V1286" s="13">
        <v>38.17</v>
      </c>
      <c r="W1286" s="13">
        <f>IF(Table2[[#This Row],[Max_Temperature(°C)]]="",_xlfn.XLOOKUP(Table2[[#This Row],[State]],'pivot tables'!$T$2:$T$33,'pivot tables'!$V$2:$V$33),Table2[[#This Row],[Max_Temperature(°C)]])</f>
        <v>38.17</v>
      </c>
      <c r="X1286" s="13">
        <v>14.788</v>
      </c>
      <c r="Y1286" s="31">
        <f>IF(Table2[[#This Row],[Min_Temperature(°C)]]="",_xlfn.XLOOKUP(Table2[[#This Row],[State]],'pivot tables'!$T$2:$T$33,'pivot tables'!$W$2:$W$33),Table2[[#This Row],[Min_Temperature(°C)]])</f>
        <v>14.788</v>
      </c>
    </row>
    <row r="1287" spans="1:25" x14ac:dyDescent="0.3">
      <c r="A1287" s="5" t="s">
        <v>22</v>
      </c>
      <c r="B1287" s="4">
        <v>2016</v>
      </c>
      <c r="C1287" s="5" t="s">
        <v>49</v>
      </c>
      <c r="D1287" s="5" t="str">
        <f>PROPER(TRIM(Table2[[#This Row],[Season]]))</f>
        <v>Kharif</v>
      </c>
      <c r="E1287" s="5" t="str">
        <f>IF(Table2[[#This Row],[Season]]="",_xlfn.XLOOKUP(Table2[[#This Row],[State]],'pivot tables'!$F$3:$F$33,'pivot tables'!$G$3:$G$33),Table2[[#This Row],[Season]])</f>
        <v>Kharif</v>
      </c>
      <c r="F1287" s="5" t="s">
        <v>481</v>
      </c>
      <c r="G1287" s="16">
        <v>838</v>
      </c>
      <c r="H1287" s="16">
        <f>IF(Table2[[#This Row],[Area(hectare)]]="",IFERROR(Table2[[#This Row],[Production(Tones)]]/Table2[[#This Row],[Yield blanks]],""),Table2[[#This Row],[Area(hectare)]])</f>
        <v>838</v>
      </c>
      <c r="I1287" s="16">
        <v>971</v>
      </c>
      <c r="J1287" s="16">
        <f>IF(Table2[[#This Row],[Production(Tones)]]="",Table2[[#This Row],[Area Blanks]]*Table2[[#This Row],[Yield]],Table2[[#This Row],[Production(Tones)]])</f>
        <v>971</v>
      </c>
      <c r="K1287" s="13">
        <v>942.6</v>
      </c>
      <c r="L1287" s="13">
        <f>IF(Table2[[#This Row],[Annual_Rainfall(mm)]]="",_xlfn.XLOOKUP(Table2[[#This Row],[State]],'pivot tables'!$J$3:$J$32,'pivot tables'!$K$3:$K$32),Table2[[#This Row],[Annual_Rainfall(mm)]])</f>
        <v>942.6</v>
      </c>
      <c r="M1287" s="13" t="str">
        <f>Table2[[#This Row],[Crop]]&amp;Table2[[#This Row],[State]]</f>
        <v>RagiTelangana</v>
      </c>
      <c r="N1287" s="13">
        <v>128423.5</v>
      </c>
      <c r="O1287" s="13">
        <f>IF(Table2[[#This Row],[Fertilizer(kg)]]="",_xlfn.XLOOKUP(Table2[[#This Row],[crop&amp;state]],'pivot tables'!$O$3:$O$151,'pivot tables'!$P$3:$P$151),Table2[[#This Row],[Fertilizer(kg)]])</f>
        <v>128423.5</v>
      </c>
      <c r="P1287" s="13">
        <v>293.3</v>
      </c>
      <c r="Q1287" s="13">
        <f>IF(Table2[[#This Row],[Pesticide(kg)]]="",_xlfn.XLOOKUP(Table2[[#This Row],[crop&amp;state]],'pivot tables'!$O$3:$O$151,'pivot tables'!$Q$3:$Q$151),Table2[[#This Row],[Pesticide(kg)]])</f>
        <v>293.3</v>
      </c>
      <c r="R1287" s="13">
        <v>1.0940000000000001</v>
      </c>
      <c r="S1287" s="13">
        <f>IF(Table2[[#This Row],[Yield]]="",IFERROR(Table2[[#This Row],[Production(Tones)]]/Table2[[#This Row],[Area(hectare)]],""),Table2[[#This Row],[Yield]])</f>
        <v>1.0940000000000001</v>
      </c>
      <c r="T1287" s="13">
        <v>26.382000000000001</v>
      </c>
      <c r="U1287" s="13">
        <f>IF(Table2[[#This Row],[Avg_Temperature(°C)]]="",IFERROR((Table2[[#This Row],[Max_Temperature(°C)]]+Table2[[#This Row],[Min_Temperature(°C)]])/2,""),Table2[[#This Row],[Avg_Temperature(°C)]])</f>
        <v>26.382000000000001</v>
      </c>
      <c r="V1287" s="13">
        <v>36.542999999999999</v>
      </c>
      <c r="W1287" s="13">
        <f>IF(Table2[[#This Row],[Max_Temperature(°C)]]="",_xlfn.XLOOKUP(Table2[[#This Row],[State]],'pivot tables'!$T$2:$T$33,'pivot tables'!$V$2:$V$33),Table2[[#This Row],[Max_Temperature(°C)]])</f>
        <v>36.542999999999999</v>
      </c>
      <c r="X1287" s="13">
        <v>17.154</v>
      </c>
      <c r="Y1287" s="31">
        <f>IF(Table2[[#This Row],[Min_Temperature(°C)]]="",_xlfn.XLOOKUP(Table2[[#This Row],[State]],'pivot tables'!$T$2:$T$33,'pivot tables'!$W$2:$W$33),Table2[[#This Row],[Min_Temperature(°C)]])</f>
        <v>17.154</v>
      </c>
    </row>
    <row r="1288" spans="1:25" x14ac:dyDescent="0.3">
      <c r="A1288" s="5" t="s">
        <v>22</v>
      </c>
      <c r="B1288" s="4">
        <v>2016</v>
      </c>
      <c r="C1288" s="5" t="s">
        <v>27</v>
      </c>
      <c r="D1288" s="5" t="str">
        <f>PROPER(TRIM(Table2[[#This Row],[Season]]))</f>
        <v>Rabi</v>
      </c>
      <c r="E1288" s="5" t="str">
        <f>IF(Table2[[#This Row],[Season]]="",_xlfn.XLOOKUP(Table2[[#This Row],[State]],'pivot tables'!$F$3:$F$33,'pivot tables'!$G$3:$G$33),Table2[[#This Row],[Season]])</f>
        <v>Rabi</v>
      </c>
      <c r="F1288" s="5" t="s">
        <v>481</v>
      </c>
      <c r="G1288" s="16">
        <v>296</v>
      </c>
      <c r="H1288" s="16">
        <f>IF(Table2[[#This Row],[Area(hectare)]]="",IFERROR(Table2[[#This Row],[Production(Tones)]]/Table2[[#This Row],[Yield blanks]],""),Table2[[#This Row],[Area(hectare)]])</f>
        <v>296</v>
      </c>
      <c r="I1288" s="16">
        <v>341</v>
      </c>
      <c r="J1288" s="16">
        <f>IF(Table2[[#This Row],[Production(Tones)]]="",Table2[[#This Row],[Area Blanks]]*Table2[[#This Row],[Yield]],Table2[[#This Row],[Production(Tones)]])</f>
        <v>341</v>
      </c>
      <c r="K1288" s="13">
        <v>942.6</v>
      </c>
      <c r="L1288" s="13">
        <f>IF(Table2[[#This Row],[Annual_Rainfall(mm)]]="",_xlfn.XLOOKUP(Table2[[#This Row],[State]],'pivot tables'!$J$3:$J$32,'pivot tables'!$K$3:$K$32),Table2[[#This Row],[Annual_Rainfall(mm)]])</f>
        <v>942.6</v>
      </c>
      <c r="M1288" s="13" t="str">
        <f>Table2[[#This Row],[Crop]]&amp;Table2[[#This Row],[State]]</f>
        <v>RagiTelangana</v>
      </c>
      <c r="N1288" s="13">
        <v>45362</v>
      </c>
      <c r="O1288" s="13">
        <f>IF(Table2[[#This Row],[Fertilizer(kg)]]="",_xlfn.XLOOKUP(Table2[[#This Row],[crop&amp;state]],'pivot tables'!$O$3:$O$151,'pivot tables'!$P$3:$P$151),Table2[[#This Row],[Fertilizer(kg)]])</f>
        <v>45362</v>
      </c>
      <c r="P1288" s="13">
        <v>103.6</v>
      </c>
      <c r="Q1288" s="13">
        <f>IF(Table2[[#This Row],[Pesticide(kg)]]="",_xlfn.XLOOKUP(Table2[[#This Row],[crop&amp;state]],'pivot tables'!$O$3:$O$151,'pivot tables'!$Q$3:$Q$151),Table2[[#This Row],[Pesticide(kg)]])</f>
        <v>103.6</v>
      </c>
      <c r="R1288" s="13">
        <v>1.1080000000000001</v>
      </c>
      <c r="S1288" s="13">
        <f>IF(Table2[[#This Row],[Yield]]="",IFERROR(Table2[[#This Row],[Production(Tones)]]/Table2[[#This Row],[Area(hectare)]],""),Table2[[#This Row],[Yield]])</f>
        <v>1.1080000000000001</v>
      </c>
      <c r="T1288" s="13">
        <v>26.382000000000001</v>
      </c>
      <c r="U1288" s="13">
        <f>IF(Table2[[#This Row],[Avg_Temperature(°C)]]="",IFERROR((Table2[[#This Row],[Max_Temperature(°C)]]+Table2[[#This Row],[Min_Temperature(°C)]])/2,""),Table2[[#This Row],[Avg_Temperature(°C)]])</f>
        <v>26.382000000000001</v>
      </c>
      <c r="V1288" s="13">
        <v>36.542999999999999</v>
      </c>
      <c r="W1288" s="13">
        <f>IF(Table2[[#This Row],[Max_Temperature(°C)]]="",_xlfn.XLOOKUP(Table2[[#This Row],[State]],'pivot tables'!$T$2:$T$33,'pivot tables'!$V$2:$V$33),Table2[[#This Row],[Max_Temperature(°C)]])</f>
        <v>36.542999999999999</v>
      </c>
      <c r="X1288" s="13">
        <v>17.154</v>
      </c>
      <c r="Y1288" s="31">
        <f>IF(Table2[[#This Row],[Min_Temperature(°C)]]="",_xlfn.XLOOKUP(Table2[[#This Row],[State]],'pivot tables'!$T$2:$T$33,'pivot tables'!$W$2:$W$33),Table2[[#This Row],[Min_Temperature(°C)]])</f>
        <v>17.154</v>
      </c>
    </row>
    <row r="1289" spans="1:25" x14ac:dyDescent="0.3">
      <c r="A1289" s="5" t="s">
        <v>13</v>
      </c>
      <c r="B1289" s="4">
        <v>2016</v>
      </c>
      <c r="C1289" s="5" t="s">
        <v>49</v>
      </c>
      <c r="D1289" s="5" t="str">
        <f>PROPER(TRIM(Table2[[#This Row],[Season]]))</f>
        <v>Kharif</v>
      </c>
      <c r="E1289" s="5" t="str">
        <f>IF(Table2[[#This Row],[Season]]="",_xlfn.XLOOKUP(Table2[[#This Row],[State]],'pivot tables'!$F$3:$F$33,'pivot tables'!$G$3:$G$33),Table2[[#This Row],[Season]])</f>
        <v>Kharif</v>
      </c>
      <c r="F1289" s="5" t="s">
        <v>481</v>
      </c>
      <c r="G1289" s="16">
        <v>889351</v>
      </c>
      <c r="H1289" s="16">
        <f>IF(Table2[[#This Row],[Area(hectare)]]="",IFERROR(Table2[[#This Row],[Production(Tones)]]/Table2[[#This Row],[Yield blanks]],""),Table2[[#This Row],[Area(hectare)]])</f>
        <v>889351</v>
      </c>
      <c r="I1289" s="16">
        <v>3028634</v>
      </c>
      <c r="J1289" s="16">
        <f>IF(Table2[[#This Row],[Production(Tones)]]="",Table2[[#This Row],[Area Blanks]]*Table2[[#This Row],[Yield]],Table2[[#This Row],[Production(Tones)]])</f>
        <v>3028634</v>
      </c>
      <c r="K1289" s="13">
        <v>942.6</v>
      </c>
      <c r="L1289" s="13">
        <f>IF(Table2[[#This Row],[Annual_Rainfall(mm)]]="",_xlfn.XLOOKUP(Table2[[#This Row],[State]],'pivot tables'!$J$3:$J$32,'pivot tables'!$K$3:$K$32),Table2[[#This Row],[Annual_Rainfall(mm)]])</f>
        <v>942.6</v>
      </c>
      <c r="M1289" s="13" t="str">
        <f>Table2[[#This Row],[Crop]]&amp;Table2[[#This Row],[State]]</f>
        <v>RiceTelangana</v>
      </c>
      <c r="N1289" s="13">
        <v>136293040.80000001</v>
      </c>
      <c r="O1289" s="13">
        <f>IF(Table2[[#This Row],[Fertilizer(kg)]]="",_xlfn.XLOOKUP(Table2[[#This Row],[crop&amp;state]],'pivot tables'!$O$3:$O$151,'pivot tables'!$P$3:$P$151),Table2[[#This Row],[Fertilizer(kg)]])</f>
        <v>136293040.80000001</v>
      </c>
      <c r="P1289" s="13">
        <v>311272.84999999998</v>
      </c>
      <c r="Q1289" s="13">
        <f>IF(Table2[[#This Row],[Pesticide(kg)]]="",_xlfn.XLOOKUP(Table2[[#This Row],[crop&amp;state]],'pivot tables'!$O$3:$O$151,'pivot tables'!$Q$3:$Q$151),Table2[[#This Row],[Pesticide(kg)]])</f>
        <v>311272.84999999998</v>
      </c>
      <c r="R1289" s="13">
        <v>3.23</v>
      </c>
      <c r="S1289" s="13">
        <f>IF(Table2[[#This Row],[Yield]]="",IFERROR(Table2[[#This Row],[Production(Tones)]]/Table2[[#This Row],[Area(hectare)]],""),Table2[[#This Row],[Yield]])</f>
        <v>3.23</v>
      </c>
      <c r="T1289" s="13">
        <v>26.382000000000001</v>
      </c>
      <c r="U1289" s="13">
        <f>IF(Table2[[#This Row],[Avg_Temperature(°C)]]="",IFERROR((Table2[[#This Row],[Max_Temperature(°C)]]+Table2[[#This Row],[Min_Temperature(°C)]])/2,""),Table2[[#This Row],[Avg_Temperature(°C)]])</f>
        <v>26.382000000000001</v>
      </c>
      <c r="V1289" s="13">
        <v>36.542999999999999</v>
      </c>
      <c r="W1289" s="13">
        <f>IF(Table2[[#This Row],[Max_Temperature(°C)]]="",_xlfn.XLOOKUP(Table2[[#This Row],[State]],'pivot tables'!$T$2:$T$33,'pivot tables'!$V$2:$V$33),Table2[[#This Row],[Max_Temperature(°C)]])</f>
        <v>36.542999999999999</v>
      </c>
      <c r="X1289" s="13">
        <v>17.154</v>
      </c>
      <c r="Y1289" s="31">
        <f>IF(Table2[[#This Row],[Min_Temperature(°C)]]="",_xlfn.XLOOKUP(Table2[[#This Row],[State]],'pivot tables'!$T$2:$T$33,'pivot tables'!$W$2:$W$33),Table2[[#This Row],[Min_Temperature(°C)]])</f>
        <v>17.154</v>
      </c>
    </row>
    <row r="1290" spans="1:25" x14ac:dyDescent="0.3">
      <c r="A1290" s="5" t="s">
        <v>13</v>
      </c>
      <c r="B1290" s="4">
        <v>2016</v>
      </c>
      <c r="C1290" s="5" t="s">
        <v>27</v>
      </c>
      <c r="D1290" s="5" t="str">
        <f>PROPER(TRIM(Table2[[#This Row],[Season]]))</f>
        <v>Rabi</v>
      </c>
      <c r="E1290" s="5" t="str">
        <f>IF(Table2[[#This Row],[Season]]="",_xlfn.XLOOKUP(Table2[[#This Row],[State]],'pivot tables'!$F$3:$F$33,'pivot tables'!$G$3:$G$33),Table2[[#This Row],[Season]])</f>
        <v>Rabi</v>
      </c>
      <c r="F1290" s="5" t="s">
        <v>481</v>
      </c>
      <c r="G1290" s="16">
        <v>939223</v>
      </c>
      <c r="H1290" s="16">
        <f>IF(Table2[[#This Row],[Area(hectare)]]="",IFERROR(Table2[[#This Row],[Production(Tones)]]/Table2[[#This Row],[Yield blanks]],""),Table2[[#This Row],[Area(hectare)]])</f>
        <v>939223</v>
      </c>
      <c r="I1290" s="16">
        <v>3570445</v>
      </c>
      <c r="J1290" s="16">
        <f>IF(Table2[[#This Row],[Production(Tones)]]="",Table2[[#This Row],[Area Blanks]]*Table2[[#This Row],[Yield]],Table2[[#This Row],[Production(Tones)]])</f>
        <v>3570445</v>
      </c>
      <c r="K1290" s="13">
        <v>942.6</v>
      </c>
      <c r="L1290" s="13">
        <f>IF(Table2[[#This Row],[Annual_Rainfall(mm)]]="",_xlfn.XLOOKUP(Table2[[#This Row],[State]],'pivot tables'!$J$3:$J$32,'pivot tables'!$K$3:$K$32),Table2[[#This Row],[Annual_Rainfall(mm)]])</f>
        <v>942.6</v>
      </c>
      <c r="M1290" s="13" t="str">
        <f>Table2[[#This Row],[Crop]]&amp;Table2[[#This Row],[State]]</f>
        <v>RiceTelangana</v>
      </c>
      <c r="N1290" s="13">
        <v>143935924.80000001</v>
      </c>
      <c r="O1290" s="13">
        <f>IF(Table2[[#This Row],[Fertilizer(kg)]]="",_xlfn.XLOOKUP(Table2[[#This Row],[crop&amp;state]],'pivot tables'!$O$3:$O$151,'pivot tables'!$P$3:$P$151),Table2[[#This Row],[Fertilizer(kg)]])</f>
        <v>143935924.80000001</v>
      </c>
      <c r="P1290" s="13">
        <v>328728.05</v>
      </c>
      <c r="Q1290" s="13">
        <f>IF(Table2[[#This Row],[Pesticide(kg)]]="",_xlfn.XLOOKUP(Table2[[#This Row],[crop&amp;state]],'pivot tables'!$O$3:$O$151,'pivot tables'!$Q$3:$Q$151),Table2[[#This Row],[Pesticide(kg)]])</f>
        <v>328728.05</v>
      </c>
      <c r="R1290" s="13">
        <v>3.585</v>
      </c>
      <c r="S1290" s="13">
        <f>IF(Table2[[#This Row],[Yield]]="",IFERROR(Table2[[#This Row],[Production(Tones)]]/Table2[[#This Row],[Area(hectare)]],""),Table2[[#This Row],[Yield]])</f>
        <v>3.585</v>
      </c>
      <c r="T1290" s="13">
        <v>26.382000000000001</v>
      </c>
      <c r="U1290" s="13">
        <f>IF(Table2[[#This Row],[Avg_Temperature(°C)]]="",IFERROR((Table2[[#This Row],[Max_Temperature(°C)]]+Table2[[#This Row],[Min_Temperature(°C)]])/2,""),Table2[[#This Row],[Avg_Temperature(°C)]])</f>
        <v>26.382000000000001</v>
      </c>
      <c r="V1290" s="13">
        <v>36.542999999999999</v>
      </c>
      <c r="W1290" s="13">
        <f>IF(Table2[[#This Row],[Max_Temperature(°C)]]="",_xlfn.XLOOKUP(Table2[[#This Row],[State]],'pivot tables'!$T$2:$T$33,'pivot tables'!$V$2:$V$33),Table2[[#This Row],[Max_Temperature(°C)]])</f>
        <v>36.542999999999999</v>
      </c>
      <c r="X1290" s="13">
        <v>17.154</v>
      </c>
      <c r="Y1290" s="31">
        <f>IF(Table2[[#This Row],[Min_Temperature(°C)]]="",_xlfn.XLOOKUP(Table2[[#This Row],[State]],'pivot tables'!$T$2:$T$33,'pivot tables'!$W$2:$W$33),Table2[[#This Row],[Min_Temperature(°C)]])</f>
        <v>17.154</v>
      </c>
    </row>
    <row r="1291" spans="1:25" x14ac:dyDescent="0.3">
      <c r="A1291" s="5" t="s">
        <v>18</v>
      </c>
      <c r="B1291" s="4">
        <v>2016</v>
      </c>
      <c r="C1291" s="5" t="s">
        <v>49</v>
      </c>
      <c r="D1291" s="5" t="str">
        <f>PROPER(TRIM(Table2[[#This Row],[Season]]))</f>
        <v>Kharif</v>
      </c>
      <c r="E1291" s="5" t="str">
        <f>IF(Table2[[#This Row],[Season]]="",_xlfn.XLOOKUP(Table2[[#This Row],[State]],'pivot tables'!$F$3:$F$33,'pivot tables'!$G$3:$G$33),Table2[[#This Row],[Season]])</f>
        <v>Kharif</v>
      </c>
      <c r="F1291" s="5" t="s">
        <v>481</v>
      </c>
      <c r="G1291" s="16">
        <v>29357</v>
      </c>
      <c r="H1291" s="16">
        <f>IF(Table2[[#This Row],[Area(hectare)]]="",IFERROR(Table2[[#This Row],[Production(Tones)]]/Table2[[#This Row],[Yield blanks]],""),Table2[[#This Row],[Area(hectare)]])</f>
        <v>29357</v>
      </c>
      <c r="I1291" s="16">
        <v>2061312</v>
      </c>
      <c r="J1291" s="16">
        <f>IF(Table2[[#This Row],[Production(Tones)]]="",Table2[[#This Row],[Area Blanks]]*Table2[[#This Row],[Yield]],Table2[[#This Row],[Production(Tones)]])</f>
        <v>2061312</v>
      </c>
      <c r="K1291" s="13">
        <v>942.6</v>
      </c>
      <c r="L1291" s="13">
        <f>IF(Table2[[#This Row],[Annual_Rainfall(mm)]]="",_xlfn.XLOOKUP(Table2[[#This Row],[State]],'pivot tables'!$J$3:$J$32,'pivot tables'!$K$3:$K$32),Table2[[#This Row],[Annual_Rainfall(mm)]])</f>
        <v>942.6</v>
      </c>
      <c r="M1291" s="13" t="str">
        <f>Table2[[#This Row],[Crop]]&amp;Table2[[#This Row],[State]]</f>
        <v>SugarcaneTelangana</v>
      </c>
      <c r="N1291" s="13">
        <v>4498960.25</v>
      </c>
      <c r="O1291" s="13">
        <f>IF(Table2[[#This Row],[Fertilizer(kg)]]="",_xlfn.XLOOKUP(Table2[[#This Row],[crop&amp;state]],'pivot tables'!$O$3:$O$151,'pivot tables'!$P$3:$P$151),Table2[[#This Row],[Fertilizer(kg)]])</f>
        <v>4498960.25</v>
      </c>
      <c r="P1291" s="13">
        <v>10274.950000000001</v>
      </c>
      <c r="Q1291" s="13">
        <f>IF(Table2[[#This Row],[Pesticide(kg)]]="",_xlfn.XLOOKUP(Table2[[#This Row],[crop&amp;state]],'pivot tables'!$O$3:$O$151,'pivot tables'!$Q$3:$Q$151),Table2[[#This Row],[Pesticide(kg)]])</f>
        <v>10274.950000000001</v>
      </c>
      <c r="R1291" s="13">
        <v>65.524000000000001</v>
      </c>
      <c r="S1291" s="13">
        <f>IF(Table2[[#This Row],[Yield]]="",IFERROR(Table2[[#This Row],[Production(Tones)]]/Table2[[#This Row],[Area(hectare)]],""),Table2[[#This Row],[Yield]])</f>
        <v>65.524000000000001</v>
      </c>
      <c r="T1291" s="13">
        <v>26.382000000000001</v>
      </c>
      <c r="U1291" s="13">
        <f>IF(Table2[[#This Row],[Avg_Temperature(°C)]]="",IFERROR((Table2[[#This Row],[Max_Temperature(°C)]]+Table2[[#This Row],[Min_Temperature(°C)]])/2,""),Table2[[#This Row],[Avg_Temperature(°C)]])</f>
        <v>26.382000000000001</v>
      </c>
      <c r="V1291" s="13">
        <v>36.542999999999999</v>
      </c>
      <c r="W1291" s="13">
        <f>IF(Table2[[#This Row],[Max_Temperature(°C)]]="",_xlfn.XLOOKUP(Table2[[#This Row],[State]],'pivot tables'!$T$2:$T$33,'pivot tables'!$V$2:$V$33),Table2[[#This Row],[Max_Temperature(°C)]])</f>
        <v>36.542999999999999</v>
      </c>
      <c r="X1291" s="13">
        <v>17.154</v>
      </c>
      <c r="Y1291" s="31">
        <f>IF(Table2[[#This Row],[Min_Temperature(°C)]]="",_xlfn.XLOOKUP(Table2[[#This Row],[State]],'pivot tables'!$T$2:$T$33,'pivot tables'!$W$2:$W$33),Table2[[#This Row],[Min_Temperature(°C)]])</f>
        <v>17.154</v>
      </c>
    </row>
    <row r="1292" spans="1:25" x14ac:dyDescent="0.3">
      <c r="A1292" s="5" t="s">
        <v>31</v>
      </c>
      <c r="B1292" s="4">
        <v>2016</v>
      </c>
      <c r="C1292" s="5" t="s">
        <v>49</v>
      </c>
      <c r="D1292" s="5" t="str">
        <f>PROPER(TRIM(Table2[[#This Row],[Season]]))</f>
        <v>Kharif</v>
      </c>
      <c r="E1292" s="5" t="str">
        <f>IF(Table2[[#This Row],[Season]]="",_xlfn.XLOOKUP(Table2[[#This Row],[State]],'pivot tables'!$F$3:$F$33,'pivot tables'!$G$3:$G$33),Table2[[#This Row],[Season]])</f>
        <v>Kharif</v>
      </c>
      <c r="F1292" s="5" t="s">
        <v>481</v>
      </c>
      <c r="G1292" s="16">
        <v>951</v>
      </c>
      <c r="H1292" s="16">
        <f>IF(Table2[[#This Row],[Area(hectare)]]="",IFERROR(Table2[[#This Row],[Production(Tones)]]/Table2[[#This Row],[Yield blanks]],""),Table2[[#This Row],[Area(hectare)]])</f>
        <v>951</v>
      </c>
      <c r="I1292" s="16">
        <v>719</v>
      </c>
      <c r="J1292" s="16">
        <f>IF(Table2[[#This Row],[Production(Tones)]]="",Table2[[#This Row],[Area Blanks]]*Table2[[#This Row],[Yield]],Table2[[#This Row],[Production(Tones)]])</f>
        <v>719</v>
      </c>
      <c r="K1292" s="13">
        <v>942.6</v>
      </c>
      <c r="L1292" s="13">
        <f>IF(Table2[[#This Row],[Annual_Rainfall(mm)]]="",_xlfn.XLOOKUP(Table2[[#This Row],[State]],'pivot tables'!$J$3:$J$32,'pivot tables'!$K$3:$K$32),Table2[[#This Row],[Annual_Rainfall(mm)]])</f>
        <v>942.6</v>
      </c>
      <c r="M1292" s="13" t="str">
        <f>Table2[[#This Row],[Crop]]&amp;Table2[[#This Row],[State]]</f>
        <v>SunflowerTelangana</v>
      </c>
      <c r="N1292" s="13">
        <v>145740.75</v>
      </c>
      <c r="O1292" s="13">
        <f>IF(Table2[[#This Row],[Fertilizer(kg)]]="",_xlfn.XLOOKUP(Table2[[#This Row],[crop&amp;state]],'pivot tables'!$O$3:$O$151,'pivot tables'!$P$3:$P$151),Table2[[#This Row],[Fertilizer(kg)]])</f>
        <v>145740.75</v>
      </c>
      <c r="P1292" s="13">
        <v>332.85</v>
      </c>
      <c r="Q1292" s="13">
        <f>IF(Table2[[#This Row],[Pesticide(kg)]]="",_xlfn.XLOOKUP(Table2[[#This Row],[crop&amp;state]],'pivot tables'!$O$3:$O$151,'pivot tables'!$Q$3:$Q$151),Table2[[#This Row],[Pesticide(kg)]])</f>
        <v>332.85</v>
      </c>
      <c r="R1292" s="13">
        <v>0.86199999999999999</v>
      </c>
      <c r="S1292" s="13">
        <f>IF(Table2[[#This Row],[Yield]]="",IFERROR(Table2[[#This Row],[Production(Tones)]]/Table2[[#This Row],[Area(hectare)]],""),Table2[[#This Row],[Yield]])</f>
        <v>0.86199999999999999</v>
      </c>
      <c r="T1292" s="13">
        <v>26.382000000000001</v>
      </c>
      <c r="U1292" s="13">
        <f>IF(Table2[[#This Row],[Avg_Temperature(°C)]]="",IFERROR((Table2[[#This Row],[Max_Temperature(°C)]]+Table2[[#This Row],[Min_Temperature(°C)]])/2,""),Table2[[#This Row],[Avg_Temperature(°C)]])</f>
        <v>26.382000000000001</v>
      </c>
      <c r="V1292" s="13">
        <v>36.542999999999999</v>
      </c>
      <c r="W1292" s="13">
        <f>IF(Table2[[#This Row],[Max_Temperature(°C)]]="",_xlfn.XLOOKUP(Table2[[#This Row],[State]],'pivot tables'!$T$2:$T$33,'pivot tables'!$V$2:$V$33),Table2[[#This Row],[Max_Temperature(°C)]])</f>
        <v>36.542999999999999</v>
      </c>
      <c r="X1292" s="13">
        <v>17.154</v>
      </c>
      <c r="Y1292" s="31">
        <f>IF(Table2[[#This Row],[Min_Temperature(°C)]]="",_xlfn.XLOOKUP(Table2[[#This Row],[State]],'pivot tables'!$T$2:$T$33,'pivot tables'!$W$2:$W$33),Table2[[#This Row],[Min_Temperature(°C)]])</f>
        <v>17.154</v>
      </c>
    </row>
    <row r="1293" spans="1:25" x14ac:dyDescent="0.3">
      <c r="A1293" s="5" t="s">
        <v>31</v>
      </c>
      <c r="B1293" s="4">
        <v>2016</v>
      </c>
      <c r="C1293" s="5" t="s">
        <v>27</v>
      </c>
      <c r="D1293" s="5" t="str">
        <f>PROPER(TRIM(Table2[[#This Row],[Season]]))</f>
        <v>Rabi</v>
      </c>
      <c r="E1293" s="5" t="str">
        <f>IF(Table2[[#This Row],[Season]]="",_xlfn.XLOOKUP(Table2[[#This Row],[State]],'pivot tables'!$F$3:$F$33,'pivot tables'!$G$3:$G$33),Table2[[#This Row],[Season]])</f>
        <v>Rabi</v>
      </c>
      <c r="F1293" s="5" t="s">
        <v>481</v>
      </c>
      <c r="G1293" s="16">
        <v>4941</v>
      </c>
      <c r="H1293" s="16">
        <f>IF(Table2[[#This Row],[Area(hectare)]]="",IFERROR(Table2[[#This Row],[Production(Tones)]]/Table2[[#This Row],[Yield blanks]],""),Table2[[#This Row],[Area(hectare)]])</f>
        <v>4941</v>
      </c>
      <c r="I1293" s="16">
        <v>8865</v>
      </c>
      <c r="J1293" s="16">
        <f>IF(Table2[[#This Row],[Production(Tones)]]="",Table2[[#This Row],[Area Blanks]]*Table2[[#This Row],[Yield]],Table2[[#This Row],[Production(Tones)]])</f>
        <v>8865</v>
      </c>
      <c r="K1293" s="13">
        <v>942.6</v>
      </c>
      <c r="L1293" s="13">
        <f>IF(Table2[[#This Row],[Annual_Rainfall(mm)]]="",_xlfn.XLOOKUP(Table2[[#This Row],[State]],'pivot tables'!$J$3:$J$32,'pivot tables'!$K$3:$K$32),Table2[[#This Row],[Annual_Rainfall(mm)]])</f>
        <v>942.6</v>
      </c>
      <c r="M1293" s="13" t="str">
        <f>Table2[[#This Row],[Crop]]&amp;Table2[[#This Row],[State]]</f>
        <v>SunflowerTelangana</v>
      </c>
      <c r="N1293" s="13">
        <v>757208.25</v>
      </c>
      <c r="O1293" s="13">
        <f>IF(Table2[[#This Row],[Fertilizer(kg)]]="",_xlfn.XLOOKUP(Table2[[#This Row],[crop&amp;state]],'pivot tables'!$O$3:$O$151,'pivot tables'!$P$3:$P$151),Table2[[#This Row],[Fertilizer(kg)]])</f>
        <v>757208.25</v>
      </c>
      <c r="P1293" s="13">
        <v>1729.35</v>
      </c>
      <c r="Q1293" s="13">
        <f>IF(Table2[[#This Row],[Pesticide(kg)]]="",_xlfn.XLOOKUP(Table2[[#This Row],[crop&amp;state]],'pivot tables'!$O$3:$O$151,'pivot tables'!$Q$3:$Q$151),Table2[[#This Row],[Pesticide(kg)]])</f>
        <v>1729.35</v>
      </c>
      <c r="R1293" s="13">
        <v>1.7809999999999999</v>
      </c>
      <c r="S1293" s="13">
        <f>IF(Table2[[#This Row],[Yield]]="",IFERROR(Table2[[#This Row],[Production(Tones)]]/Table2[[#This Row],[Area(hectare)]],""),Table2[[#This Row],[Yield]])</f>
        <v>1.7809999999999999</v>
      </c>
      <c r="T1293" s="13">
        <v>26.382000000000001</v>
      </c>
      <c r="U1293" s="13">
        <f>IF(Table2[[#This Row],[Avg_Temperature(°C)]]="",IFERROR((Table2[[#This Row],[Max_Temperature(°C)]]+Table2[[#This Row],[Min_Temperature(°C)]])/2,""),Table2[[#This Row],[Avg_Temperature(°C)]])</f>
        <v>26.382000000000001</v>
      </c>
      <c r="V1293" s="13">
        <v>36.542999999999999</v>
      </c>
      <c r="W1293" s="13">
        <f>IF(Table2[[#This Row],[Max_Temperature(°C)]]="",_xlfn.XLOOKUP(Table2[[#This Row],[State]],'pivot tables'!$T$2:$T$33,'pivot tables'!$V$2:$V$33),Table2[[#This Row],[Max_Temperature(°C)]])</f>
        <v>36.542999999999999</v>
      </c>
      <c r="X1293" s="13">
        <v>17.154</v>
      </c>
      <c r="Y1293" s="31">
        <f>IF(Table2[[#This Row],[Min_Temperature(°C)]]="",_xlfn.XLOOKUP(Table2[[#This Row],[State]],'pivot tables'!$T$2:$T$33,'pivot tables'!$W$2:$W$33),Table2[[#This Row],[Min_Temperature(°C)]])</f>
        <v>17.154</v>
      </c>
    </row>
    <row r="1294" spans="1:25" x14ac:dyDescent="0.3">
      <c r="A1294" s="5" t="s">
        <v>32</v>
      </c>
      <c r="B1294" s="4">
        <v>2016</v>
      </c>
      <c r="C1294" s="5" t="s">
        <v>49</v>
      </c>
      <c r="D1294" s="5" t="str">
        <f>PROPER(TRIM(Table2[[#This Row],[Season]]))</f>
        <v>Kharif</v>
      </c>
      <c r="E1294" s="5" t="str">
        <f>IF(Table2[[#This Row],[Season]]="",_xlfn.XLOOKUP(Table2[[#This Row],[State]],'pivot tables'!$F$3:$F$33,'pivot tables'!$G$3:$G$33),Table2[[#This Row],[Season]])</f>
        <v>Kharif</v>
      </c>
      <c r="F1294" s="5" t="s">
        <v>481</v>
      </c>
      <c r="G1294" s="16">
        <v>41279</v>
      </c>
      <c r="H1294" s="16">
        <f>IF(Table2[[#This Row],[Area(hectare)]]="",IFERROR(Table2[[#This Row],[Production(Tones)]]/Table2[[#This Row],[Yield blanks]],""),Table2[[#This Row],[Area(hectare)]])</f>
        <v>41279</v>
      </c>
      <c r="I1294" s="16">
        <v>33776</v>
      </c>
      <c r="J1294" s="16">
        <f>IF(Table2[[#This Row],[Production(Tones)]]="",Table2[[#This Row],[Area Blanks]]*Table2[[#This Row],[Yield]],Table2[[#This Row],[Production(Tones)]])</f>
        <v>33776</v>
      </c>
      <c r="K1294" s="13">
        <v>942.6</v>
      </c>
      <c r="L1294" s="13">
        <f>IF(Table2[[#This Row],[Annual_Rainfall(mm)]]="",_xlfn.XLOOKUP(Table2[[#This Row],[State]],'pivot tables'!$J$3:$J$32,'pivot tables'!$K$3:$K$32),Table2[[#This Row],[Annual_Rainfall(mm)]])</f>
        <v>942.6</v>
      </c>
      <c r="M1294" s="13" t="str">
        <f>Table2[[#This Row],[Crop]]&amp;Table2[[#This Row],[State]]</f>
        <v>UradTelangana</v>
      </c>
      <c r="N1294" s="13"/>
      <c r="O1294" s="13">
        <f>IF(Table2[[#This Row],[Fertilizer(kg)]]="",_xlfn.XLOOKUP(Table2[[#This Row],[crop&amp;state]],'pivot tables'!$O$3:$O$151,'pivot tables'!$P$3:$P$151),Table2[[#This Row],[Fertilizer(kg)]])</f>
        <v>2548676.1740000001</v>
      </c>
      <c r="P1294" s="13">
        <v>14447.65</v>
      </c>
      <c r="Q1294" s="13">
        <f>IF(Table2[[#This Row],[Pesticide(kg)]]="",_xlfn.XLOOKUP(Table2[[#This Row],[crop&amp;state]],'pivot tables'!$O$3:$O$151,'pivot tables'!$Q$3:$Q$151),Table2[[#This Row],[Pesticide(kg)]])</f>
        <v>14447.65</v>
      </c>
      <c r="R1294" s="13">
        <v>0.82699999999999996</v>
      </c>
      <c r="S1294" s="13">
        <f>IF(Table2[[#This Row],[Yield]]="",IFERROR(Table2[[#This Row],[Production(Tones)]]/Table2[[#This Row],[Area(hectare)]],""),Table2[[#This Row],[Yield]])</f>
        <v>0.82699999999999996</v>
      </c>
      <c r="T1294" s="13">
        <v>26.382000000000001</v>
      </c>
      <c r="U1294" s="13">
        <f>IF(Table2[[#This Row],[Avg_Temperature(°C)]]="",IFERROR((Table2[[#This Row],[Max_Temperature(°C)]]+Table2[[#This Row],[Min_Temperature(°C)]])/2,""),Table2[[#This Row],[Avg_Temperature(°C)]])</f>
        <v>26.382000000000001</v>
      </c>
      <c r="V1294" s="13">
        <v>36.542999999999999</v>
      </c>
      <c r="W1294" s="13">
        <f>IF(Table2[[#This Row],[Max_Temperature(°C)]]="",_xlfn.XLOOKUP(Table2[[#This Row],[State]],'pivot tables'!$T$2:$T$33,'pivot tables'!$V$2:$V$33),Table2[[#This Row],[Max_Temperature(°C)]])</f>
        <v>36.542999999999999</v>
      </c>
      <c r="X1294" s="13">
        <v>17.154</v>
      </c>
      <c r="Y1294" s="31">
        <f>IF(Table2[[#This Row],[Min_Temperature(°C)]]="",_xlfn.XLOOKUP(Table2[[#This Row],[State]],'pivot tables'!$T$2:$T$33,'pivot tables'!$W$2:$W$33),Table2[[#This Row],[Min_Temperature(°C)]])</f>
        <v>17.154</v>
      </c>
    </row>
    <row r="1295" spans="1:25" x14ac:dyDescent="0.3">
      <c r="A1295" s="5" t="s">
        <v>32</v>
      </c>
      <c r="B1295" s="4">
        <v>2016</v>
      </c>
      <c r="C1295" s="5" t="s">
        <v>27</v>
      </c>
      <c r="D1295" s="5" t="str">
        <f>PROPER(TRIM(Table2[[#This Row],[Season]]))</f>
        <v>Rabi</v>
      </c>
      <c r="E1295" s="5" t="str">
        <f>IF(Table2[[#This Row],[Season]]="",_xlfn.XLOOKUP(Table2[[#This Row],[State]],'pivot tables'!$F$3:$F$33,'pivot tables'!$G$3:$G$33),Table2[[#This Row],[Season]])</f>
        <v>Rabi</v>
      </c>
      <c r="F1295" s="5" t="s">
        <v>481</v>
      </c>
      <c r="G1295" s="16">
        <v>10903</v>
      </c>
      <c r="H1295" s="16">
        <f>IF(Table2[[#This Row],[Area(hectare)]]="",IFERROR(Table2[[#This Row],[Production(Tones)]]/Table2[[#This Row],[Yield blanks]],""),Table2[[#This Row],[Area(hectare)]])</f>
        <v>10903</v>
      </c>
      <c r="I1295" s="16">
        <v>9010</v>
      </c>
      <c r="J1295" s="16">
        <f>IF(Table2[[#This Row],[Production(Tones)]]="",Table2[[#This Row],[Area Blanks]]*Table2[[#This Row],[Yield]],Table2[[#This Row],[Production(Tones)]])</f>
        <v>9010</v>
      </c>
      <c r="K1295" s="13">
        <v>942.6</v>
      </c>
      <c r="L1295" s="13">
        <f>IF(Table2[[#This Row],[Annual_Rainfall(mm)]]="",_xlfn.XLOOKUP(Table2[[#This Row],[State]],'pivot tables'!$J$3:$J$32,'pivot tables'!$K$3:$K$32),Table2[[#This Row],[Annual_Rainfall(mm)]])</f>
        <v>942.6</v>
      </c>
      <c r="M1295" s="13" t="str">
        <f>Table2[[#This Row],[Crop]]&amp;Table2[[#This Row],[State]]</f>
        <v>UradTelangana</v>
      </c>
      <c r="N1295" s="13">
        <v>1670884.75</v>
      </c>
      <c r="O1295" s="13">
        <f>IF(Table2[[#This Row],[Fertilizer(kg)]]="",_xlfn.XLOOKUP(Table2[[#This Row],[crop&amp;state]],'pivot tables'!$O$3:$O$151,'pivot tables'!$P$3:$P$151),Table2[[#This Row],[Fertilizer(kg)]])</f>
        <v>1670884.75</v>
      </c>
      <c r="P1295" s="13">
        <v>3816.05</v>
      </c>
      <c r="Q1295" s="13">
        <f>IF(Table2[[#This Row],[Pesticide(kg)]]="",_xlfn.XLOOKUP(Table2[[#This Row],[crop&amp;state]],'pivot tables'!$O$3:$O$151,'pivot tables'!$Q$3:$Q$151),Table2[[#This Row],[Pesticide(kg)]])</f>
        <v>3816.05</v>
      </c>
      <c r="R1295" s="13"/>
      <c r="S1295" s="13">
        <f>IF(Table2[[#This Row],[Yield]]="",IFERROR(Table2[[#This Row],[Production(Tones)]]/Table2[[#This Row],[Area(hectare)]],""),Table2[[#This Row],[Yield]])</f>
        <v>0.82637806108410528</v>
      </c>
      <c r="T1295" s="13">
        <v>26.382000000000001</v>
      </c>
      <c r="U1295" s="13">
        <f>IF(Table2[[#This Row],[Avg_Temperature(°C)]]="",IFERROR((Table2[[#This Row],[Max_Temperature(°C)]]+Table2[[#This Row],[Min_Temperature(°C)]])/2,""),Table2[[#This Row],[Avg_Temperature(°C)]])</f>
        <v>26.382000000000001</v>
      </c>
      <c r="V1295" s="13">
        <v>36.542999999999999</v>
      </c>
      <c r="W1295" s="13">
        <f>IF(Table2[[#This Row],[Max_Temperature(°C)]]="",_xlfn.XLOOKUP(Table2[[#This Row],[State]],'pivot tables'!$T$2:$T$33,'pivot tables'!$V$2:$V$33),Table2[[#This Row],[Max_Temperature(°C)]])</f>
        <v>36.542999999999999</v>
      </c>
      <c r="X1295" s="13">
        <v>17.154</v>
      </c>
      <c r="Y1295" s="31">
        <f>IF(Table2[[#This Row],[Min_Temperature(°C)]]="",_xlfn.XLOOKUP(Table2[[#This Row],[State]],'pivot tables'!$T$2:$T$33,'pivot tables'!$W$2:$W$33),Table2[[#This Row],[Min_Temperature(°C)]])</f>
        <v>17.154</v>
      </c>
    </row>
    <row r="1296" spans="1:25" x14ac:dyDescent="0.3">
      <c r="A1296" s="5" t="s">
        <v>20</v>
      </c>
      <c r="B1296" s="4">
        <v>2016</v>
      </c>
      <c r="C1296" s="5" t="s">
        <v>27</v>
      </c>
      <c r="D1296" s="5" t="str">
        <f>PROPER(TRIM(Table2[[#This Row],[Season]]))</f>
        <v>Rabi</v>
      </c>
      <c r="E1296" s="5" t="str">
        <f>IF(Table2[[#This Row],[Season]]="",_xlfn.XLOOKUP(Table2[[#This Row],[State]],'pivot tables'!$F$3:$F$33,'pivot tables'!$G$3:$G$33),Table2[[#This Row],[Season]])</f>
        <v>Rabi</v>
      </c>
      <c r="F1296" s="5" t="s">
        <v>481</v>
      </c>
      <c r="G1296" s="16" t="s">
        <v>530</v>
      </c>
      <c r="H1296" s="16" t="str">
        <f>IF(Table2[[#This Row],[Area(hectare)]]="",IFERROR(Table2[[#This Row],[Production(Tones)]]/Table2[[#This Row],[Yield blanks]],""),Table2[[#This Row],[Area(hectare)]])</f>
        <v>5,409</v>
      </c>
      <c r="I1296" s="16">
        <v>7413</v>
      </c>
      <c r="J1296" s="16">
        <f>IF(Table2[[#This Row],[Production(Tones)]]="",Table2[[#This Row],[Area Blanks]]*Table2[[#This Row],[Yield]],Table2[[#This Row],[Production(Tones)]])</f>
        <v>7413</v>
      </c>
      <c r="K1296" s="13">
        <v>942.6</v>
      </c>
      <c r="L1296" s="13">
        <f>IF(Table2[[#This Row],[Annual_Rainfall(mm)]]="",_xlfn.XLOOKUP(Table2[[#This Row],[State]],'pivot tables'!$J$3:$J$32,'pivot tables'!$K$3:$K$32),Table2[[#This Row],[Annual_Rainfall(mm)]])</f>
        <v>942.6</v>
      </c>
      <c r="M1296" s="13" t="str">
        <f>Table2[[#This Row],[Crop]]&amp;Table2[[#This Row],[State]]</f>
        <v>WheatTelangana</v>
      </c>
      <c r="N1296" s="13">
        <v>828929.25</v>
      </c>
      <c r="O1296" s="13">
        <f>IF(Table2[[#This Row],[Fertilizer(kg)]]="",_xlfn.XLOOKUP(Table2[[#This Row],[crop&amp;state]],'pivot tables'!$O$3:$O$151,'pivot tables'!$P$3:$P$151),Table2[[#This Row],[Fertilizer(kg)]])</f>
        <v>828929.25</v>
      </c>
      <c r="P1296" s="13">
        <v>1893.15</v>
      </c>
      <c r="Q1296" s="13">
        <f>IF(Table2[[#This Row],[Pesticide(kg)]]="",_xlfn.XLOOKUP(Table2[[#This Row],[crop&amp;state]],'pivot tables'!$O$3:$O$151,'pivot tables'!$Q$3:$Q$151),Table2[[#This Row],[Pesticide(kg)]])</f>
        <v>1893.15</v>
      </c>
      <c r="R1296" s="13">
        <v>1.224</v>
      </c>
      <c r="S1296" s="13">
        <f>IF(Table2[[#This Row],[Yield]]="",IFERROR(Table2[[#This Row],[Production(Tones)]]/Table2[[#This Row],[Area(hectare)]],""),Table2[[#This Row],[Yield]])</f>
        <v>1.224</v>
      </c>
      <c r="T1296" s="13">
        <v>26.382000000000001</v>
      </c>
      <c r="U1296" s="13">
        <f>IF(Table2[[#This Row],[Avg_Temperature(°C)]]="",IFERROR((Table2[[#This Row],[Max_Temperature(°C)]]+Table2[[#This Row],[Min_Temperature(°C)]])/2,""),Table2[[#This Row],[Avg_Temperature(°C)]])</f>
        <v>26.382000000000001</v>
      </c>
      <c r="V1296" s="13">
        <v>36.542999999999999</v>
      </c>
      <c r="W1296" s="13">
        <f>IF(Table2[[#This Row],[Max_Temperature(°C)]]="",_xlfn.XLOOKUP(Table2[[#This Row],[State]],'pivot tables'!$T$2:$T$33,'pivot tables'!$V$2:$V$33),Table2[[#This Row],[Max_Temperature(°C)]])</f>
        <v>36.542999999999999</v>
      </c>
      <c r="X1296" s="13">
        <v>17.154</v>
      </c>
      <c r="Y1296" s="31">
        <f>IF(Table2[[#This Row],[Min_Temperature(°C)]]="",_xlfn.XLOOKUP(Table2[[#This Row],[State]],'pivot tables'!$T$2:$T$33,'pivot tables'!$W$2:$W$33),Table2[[#This Row],[Min_Temperature(°C)]])</f>
        <v>17.154</v>
      </c>
    </row>
    <row r="1297" spans="1:25" x14ac:dyDescent="0.3">
      <c r="A1297" s="5" t="s">
        <v>13</v>
      </c>
      <c r="B1297" s="4">
        <v>2016</v>
      </c>
      <c r="C1297" s="5" t="s">
        <v>176</v>
      </c>
      <c r="D1297" s="5" t="str">
        <f>PROPER(TRIM(Table2[[#This Row],[Season]]))</f>
        <v>Autumn</v>
      </c>
      <c r="E1297" s="5" t="str">
        <f>IF(Table2[[#This Row],[Season]]="",_xlfn.XLOOKUP(Table2[[#This Row],[State]],'pivot tables'!$F$3:$F$33,'pivot tables'!$G$3:$G$33),Table2[[#This Row],[Season]])</f>
        <v>Autumn</v>
      </c>
      <c r="F1297" s="5" t="s">
        <v>264</v>
      </c>
      <c r="G1297" s="16">
        <v>38136</v>
      </c>
      <c r="H1297" s="16">
        <f>IF(Table2[[#This Row],[Area(hectare)]]="",IFERROR(Table2[[#This Row],[Production(Tones)]]/Table2[[#This Row],[Yield blanks]],""),Table2[[#This Row],[Area(hectare)]])</f>
        <v>38136</v>
      </c>
      <c r="I1297" s="16">
        <v>101574</v>
      </c>
      <c r="J1297" s="16">
        <f>IF(Table2[[#This Row],[Production(Tones)]]="",Table2[[#This Row],[Area Blanks]]*Table2[[#This Row],[Yield]],Table2[[#This Row],[Production(Tones)]])</f>
        <v>101574</v>
      </c>
      <c r="K1297" s="13">
        <v>2475.3000000000002</v>
      </c>
      <c r="L1297" s="13">
        <f>IF(Table2[[#This Row],[Annual_Rainfall(mm)]]="",_xlfn.XLOOKUP(Table2[[#This Row],[State]],'pivot tables'!$J$3:$J$32,'pivot tables'!$K$3:$K$32),Table2[[#This Row],[Annual_Rainfall(mm)]])</f>
        <v>2475.3000000000002</v>
      </c>
      <c r="M1297" s="13" t="str">
        <f>Table2[[#This Row],[Crop]]&amp;Table2[[#This Row],[State]]</f>
        <v>RiceTripura</v>
      </c>
      <c r="N1297" s="13">
        <v>5844342</v>
      </c>
      <c r="O1297" s="13">
        <f>IF(Table2[[#This Row],[Fertilizer(kg)]]="",_xlfn.XLOOKUP(Table2[[#This Row],[crop&amp;state]],'pivot tables'!$O$3:$O$151,'pivot tables'!$P$3:$P$151),Table2[[#This Row],[Fertilizer(kg)]])</f>
        <v>5844342</v>
      </c>
      <c r="P1297" s="13">
        <v>13347.6</v>
      </c>
      <c r="Q1297" s="13">
        <f>IF(Table2[[#This Row],[Pesticide(kg)]]="",_xlfn.XLOOKUP(Table2[[#This Row],[crop&amp;state]],'pivot tables'!$O$3:$O$151,'pivot tables'!$Q$3:$Q$151),Table2[[#This Row],[Pesticide(kg)]])</f>
        <v>13347.6</v>
      </c>
      <c r="R1297" s="13"/>
      <c r="S1297" s="13">
        <f>IF(Table2[[#This Row],[Yield]]="",IFERROR(Table2[[#This Row],[Production(Tones)]]/Table2[[#This Row],[Area(hectare)]],""),Table2[[#This Row],[Yield]])</f>
        <v>2.6634675896790436</v>
      </c>
      <c r="T1297" s="13">
        <v>25.064</v>
      </c>
      <c r="U1297" s="13">
        <f>IF(Table2[[#This Row],[Avg_Temperature(°C)]]="",IFERROR((Table2[[#This Row],[Max_Temperature(°C)]]+Table2[[#This Row],[Min_Temperature(°C)]])/2,""),Table2[[#This Row],[Avg_Temperature(°C)]])</f>
        <v>25.064</v>
      </c>
      <c r="V1297" s="13">
        <v>32.628</v>
      </c>
      <c r="W1297" s="13">
        <f>IF(Table2[[#This Row],[Max_Temperature(°C)]]="",_xlfn.XLOOKUP(Table2[[#This Row],[State]],'pivot tables'!$T$2:$T$33,'pivot tables'!$V$2:$V$33),Table2[[#This Row],[Max_Temperature(°C)]])</f>
        <v>32.628</v>
      </c>
      <c r="X1297" s="13">
        <v>17.837</v>
      </c>
      <c r="Y1297" s="31">
        <f>IF(Table2[[#This Row],[Min_Temperature(°C)]]="",_xlfn.XLOOKUP(Table2[[#This Row],[State]],'pivot tables'!$T$2:$T$33,'pivot tables'!$W$2:$W$33),Table2[[#This Row],[Min_Temperature(°C)]])</f>
        <v>17.837</v>
      </c>
    </row>
    <row r="1298" spans="1:25" x14ac:dyDescent="0.3">
      <c r="A1298" s="5" t="s">
        <v>13</v>
      </c>
      <c r="B1298" s="4">
        <v>2016</v>
      </c>
      <c r="C1298" s="5" t="s">
        <v>49</v>
      </c>
      <c r="D1298" s="5" t="str">
        <f>PROPER(TRIM(Table2[[#This Row],[Season]]))</f>
        <v>Kharif</v>
      </c>
      <c r="E1298" s="5" t="str">
        <f>IF(Table2[[#This Row],[Season]]="",_xlfn.XLOOKUP(Table2[[#This Row],[State]],'pivot tables'!$F$3:$F$33,'pivot tables'!$G$3:$G$33),Table2[[#This Row],[Season]])</f>
        <v>Kharif</v>
      </c>
      <c r="F1298" s="5" t="s">
        <v>264</v>
      </c>
      <c r="G1298" s="16">
        <v>16843</v>
      </c>
      <c r="H1298" s="16">
        <f>IF(Table2[[#This Row],[Area(hectare)]]="",IFERROR(Table2[[#This Row],[Production(Tones)]]/Table2[[#This Row],[Yield blanks]],""),Table2[[#This Row],[Area(hectare)]])</f>
        <v>16843</v>
      </c>
      <c r="I1298" s="16">
        <v>181900</v>
      </c>
      <c r="J1298" s="16">
        <f>IF(Table2[[#This Row],[Production(Tones)]]="",Table2[[#This Row],[Area Blanks]]*Table2[[#This Row],[Yield]],Table2[[#This Row],[Production(Tones)]])</f>
        <v>181900</v>
      </c>
      <c r="K1298" s="13">
        <v>2475.3000000000002</v>
      </c>
      <c r="L1298" s="13">
        <f>IF(Table2[[#This Row],[Annual_Rainfall(mm)]]="",_xlfn.XLOOKUP(Table2[[#This Row],[State]],'pivot tables'!$J$3:$J$32,'pivot tables'!$K$3:$K$32),Table2[[#This Row],[Annual_Rainfall(mm)]])</f>
        <v>2475.3000000000002</v>
      </c>
      <c r="M1298" s="13" t="str">
        <f>Table2[[#This Row],[Crop]]&amp;Table2[[#This Row],[State]]</f>
        <v>RiceTripura</v>
      </c>
      <c r="N1298" s="13">
        <v>2581189.75</v>
      </c>
      <c r="O1298" s="13">
        <f>IF(Table2[[#This Row],[Fertilizer(kg)]]="",_xlfn.XLOOKUP(Table2[[#This Row],[crop&amp;state]],'pivot tables'!$O$3:$O$151,'pivot tables'!$P$3:$P$151),Table2[[#This Row],[Fertilizer(kg)]])</f>
        <v>2581189.75</v>
      </c>
      <c r="P1298" s="13">
        <v>5895.05</v>
      </c>
      <c r="Q1298" s="13">
        <f>IF(Table2[[#This Row],[Pesticide(kg)]]="",_xlfn.XLOOKUP(Table2[[#This Row],[crop&amp;state]],'pivot tables'!$O$3:$O$151,'pivot tables'!$Q$3:$Q$151),Table2[[#This Row],[Pesticide(kg)]])</f>
        <v>5895.05</v>
      </c>
      <c r="R1298" s="13">
        <v>1.0589999999999999</v>
      </c>
      <c r="S1298" s="13">
        <f>IF(Table2[[#This Row],[Yield]]="",IFERROR(Table2[[#This Row],[Production(Tones)]]/Table2[[#This Row],[Area(hectare)]],""),Table2[[#This Row],[Yield]])</f>
        <v>1.0589999999999999</v>
      </c>
      <c r="T1298" s="13">
        <v>25.064</v>
      </c>
      <c r="U1298" s="13">
        <f>IF(Table2[[#This Row],[Avg_Temperature(°C)]]="",IFERROR((Table2[[#This Row],[Max_Temperature(°C)]]+Table2[[#This Row],[Min_Temperature(°C)]])/2,""),Table2[[#This Row],[Avg_Temperature(°C)]])</f>
        <v>25.064</v>
      </c>
      <c r="V1298" s="13">
        <v>32.628</v>
      </c>
      <c r="W1298" s="13">
        <f>IF(Table2[[#This Row],[Max_Temperature(°C)]]="",_xlfn.XLOOKUP(Table2[[#This Row],[State]],'pivot tables'!$T$2:$T$33,'pivot tables'!$V$2:$V$33),Table2[[#This Row],[Max_Temperature(°C)]])</f>
        <v>32.628</v>
      </c>
      <c r="X1298" s="13">
        <v>17.837</v>
      </c>
      <c r="Y1298" s="31">
        <f>IF(Table2[[#This Row],[Min_Temperature(°C)]]="",_xlfn.XLOOKUP(Table2[[#This Row],[State]],'pivot tables'!$T$2:$T$33,'pivot tables'!$W$2:$W$33),Table2[[#This Row],[Min_Temperature(°C)]])</f>
        <v>17.837</v>
      </c>
    </row>
    <row r="1299" spans="1:25" x14ac:dyDescent="0.3">
      <c r="A1299" s="5" t="s">
        <v>13</v>
      </c>
      <c r="B1299" s="4">
        <v>2016</v>
      </c>
      <c r="C1299" s="5" t="s">
        <v>120</v>
      </c>
      <c r="D1299" s="5" t="str">
        <f>PROPER(TRIM(Table2[[#This Row],[Season]]))</f>
        <v>Summer</v>
      </c>
      <c r="E1299" s="5" t="str">
        <f>IF(Table2[[#This Row],[Season]]="",_xlfn.XLOOKUP(Table2[[#This Row],[State]],'pivot tables'!$F$3:$F$33,'pivot tables'!$G$3:$G$33),Table2[[#This Row],[Season]])</f>
        <v>Summer</v>
      </c>
      <c r="F1299" s="5" t="s">
        <v>264</v>
      </c>
      <c r="G1299" s="16">
        <v>71877</v>
      </c>
      <c r="H1299" s="16">
        <f>IF(Table2[[#This Row],[Area(hectare)]]="",IFERROR(Table2[[#This Row],[Production(Tones)]]/Table2[[#This Row],[Yield blanks]],""),Table2[[#This Row],[Area(hectare)]])</f>
        <v>71877</v>
      </c>
      <c r="I1299" s="16"/>
      <c r="J1299" s="16">
        <f>IF(Table2[[#This Row],[Production(Tones)]]="",Table2[[#This Row],[Area Blanks]]*Table2[[#This Row],[Yield]],Table2[[#This Row],[Production(Tones)]])</f>
        <v>226053.16500000001</v>
      </c>
      <c r="K1299" s="13">
        <v>2475.3000000000002</v>
      </c>
      <c r="L1299" s="13">
        <f>IF(Table2[[#This Row],[Annual_Rainfall(mm)]]="",_xlfn.XLOOKUP(Table2[[#This Row],[State]],'pivot tables'!$J$3:$J$32,'pivot tables'!$K$3:$K$32),Table2[[#This Row],[Annual_Rainfall(mm)]])</f>
        <v>2475.3000000000002</v>
      </c>
      <c r="M1299" s="13" t="str">
        <f>Table2[[#This Row],[Crop]]&amp;Table2[[#This Row],[State]]</f>
        <v>RiceTripura</v>
      </c>
      <c r="N1299" s="13">
        <v>11015150.25</v>
      </c>
      <c r="O1299" s="13">
        <f>IF(Table2[[#This Row],[Fertilizer(kg)]]="",_xlfn.XLOOKUP(Table2[[#This Row],[crop&amp;state]],'pivot tables'!$O$3:$O$151,'pivot tables'!$P$3:$P$151),Table2[[#This Row],[Fertilizer(kg)]])</f>
        <v>11015150.25</v>
      </c>
      <c r="P1299" s="13">
        <v>25156.95</v>
      </c>
      <c r="Q1299" s="13">
        <f>IF(Table2[[#This Row],[Pesticide(kg)]]="",_xlfn.XLOOKUP(Table2[[#This Row],[crop&amp;state]],'pivot tables'!$O$3:$O$151,'pivot tables'!$Q$3:$Q$151),Table2[[#This Row],[Pesticide(kg)]])</f>
        <v>25156.95</v>
      </c>
      <c r="R1299" s="13">
        <v>3.145</v>
      </c>
      <c r="S1299" s="13">
        <f>IF(Table2[[#This Row],[Yield]]="",IFERROR(Table2[[#This Row],[Production(Tones)]]/Table2[[#This Row],[Area(hectare)]],""),Table2[[#This Row],[Yield]])</f>
        <v>3.145</v>
      </c>
      <c r="T1299" s="13">
        <v>25.064</v>
      </c>
      <c r="U1299" s="13">
        <f>IF(Table2[[#This Row],[Avg_Temperature(°C)]]="",IFERROR((Table2[[#This Row],[Max_Temperature(°C)]]+Table2[[#This Row],[Min_Temperature(°C)]])/2,""),Table2[[#This Row],[Avg_Temperature(°C)]])</f>
        <v>25.064</v>
      </c>
      <c r="V1299" s="13">
        <v>32.628</v>
      </c>
      <c r="W1299" s="13">
        <f>IF(Table2[[#This Row],[Max_Temperature(°C)]]="",_xlfn.XLOOKUP(Table2[[#This Row],[State]],'pivot tables'!$T$2:$T$33,'pivot tables'!$V$2:$V$33),Table2[[#This Row],[Max_Temperature(°C)]])</f>
        <v>32.628</v>
      </c>
      <c r="X1299" s="13">
        <v>17.837</v>
      </c>
      <c r="Y1299" s="31">
        <f>IF(Table2[[#This Row],[Min_Temperature(°C)]]="",_xlfn.XLOOKUP(Table2[[#This Row],[State]],'pivot tables'!$T$2:$T$33,'pivot tables'!$W$2:$W$33),Table2[[#This Row],[Min_Temperature(°C)]])</f>
        <v>17.837</v>
      </c>
    </row>
    <row r="1300" spans="1:25" x14ac:dyDescent="0.3">
      <c r="A1300" s="5" t="s">
        <v>13</v>
      </c>
      <c r="B1300" s="4">
        <v>2016</v>
      </c>
      <c r="C1300" s="5" t="s">
        <v>324</v>
      </c>
      <c r="D1300" s="5" t="str">
        <f>PROPER(TRIM(Table2[[#This Row],[Season]]))</f>
        <v>Winter</v>
      </c>
      <c r="E1300" s="5" t="str">
        <f>IF(Table2[[#This Row],[Season]]="",_xlfn.XLOOKUP(Table2[[#This Row],[State]],'pivot tables'!$F$3:$F$33,'pivot tables'!$G$3:$G$33),Table2[[#This Row],[Season]])</f>
        <v>Winter</v>
      </c>
      <c r="F1300" s="5" t="s">
        <v>264</v>
      </c>
      <c r="G1300" s="16">
        <v>150250</v>
      </c>
      <c r="H1300" s="16">
        <f>IF(Table2[[#This Row],[Area(hectare)]]="",IFERROR(Table2[[#This Row],[Production(Tones)]]/Table2[[#This Row],[Yield blanks]],""),Table2[[#This Row],[Area(hectare)]])</f>
        <v>150250</v>
      </c>
      <c r="I1300" s="16">
        <v>463371</v>
      </c>
      <c r="J1300" s="16">
        <f>IF(Table2[[#This Row],[Production(Tones)]]="",Table2[[#This Row],[Area Blanks]]*Table2[[#This Row],[Yield]],Table2[[#This Row],[Production(Tones)]])</f>
        <v>463371</v>
      </c>
      <c r="K1300" s="13">
        <v>2475.3000000000002</v>
      </c>
      <c r="L1300" s="13">
        <f>IF(Table2[[#This Row],[Annual_Rainfall(mm)]]="",_xlfn.XLOOKUP(Table2[[#This Row],[State]],'pivot tables'!$J$3:$J$32,'pivot tables'!$K$3:$K$32),Table2[[#This Row],[Annual_Rainfall(mm)]])</f>
        <v>2475.3000000000002</v>
      </c>
      <c r="M1300" s="13" t="str">
        <f>Table2[[#This Row],[Crop]]&amp;Table2[[#This Row],[State]]</f>
        <v>RiceTripura</v>
      </c>
      <c r="N1300" s="13">
        <v>23025812.5</v>
      </c>
      <c r="O1300" s="13">
        <f>IF(Table2[[#This Row],[Fertilizer(kg)]]="",_xlfn.XLOOKUP(Table2[[#This Row],[crop&amp;state]],'pivot tables'!$O$3:$O$151,'pivot tables'!$P$3:$P$151),Table2[[#This Row],[Fertilizer(kg)]])</f>
        <v>23025812.5</v>
      </c>
      <c r="P1300" s="13">
        <v>52587.5</v>
      </c>
      <c r="Q1300" s="13">
        <f>IF(Table2[[#This Row],[Pesticide(kg)]]="",_xlfn.XLOOKUP(Table2[[#This Row],[crop&amp;state]],'pivot tables'!$O$3:$O$151,'pivot tables'!$Q$3:$Q$151),Table2[[#This Row],[Pesticide(kg)]])</f>
        <v>52587.5</v>
      </c>
      <c r="R1300" s="13">
        <v>3.0539999999999998</v>
      </c>
      <c r="S1300" s="13">
        <f>IF(Table2[[#This Row],[Yield]]="",IFERROR(Table2[[#This Row],[Production(Tones)]]/Table2[[#This Row],[Area(hectare)]],""),Table2[[#This Row],[Yield]])</f>
        <v>3.0539999999999998</v>
      </c>
      <c r="T1300" s="13">
        <v>25.064</v>
      </c>
      <c r="U1300" s="13">
        <f>IF(Table2[[#This Row],[Avg_Temperature(°C)]]="",IFERROR((Table2[[#This Row],[Max_Temperature(°C)]]+Table2[[#This Row],[Min_Temperature(°C)]])/2,""),Table2[[#This Row],[Avg_Temperature(°C)]])</f>
        <v>25.064</v>
      </c>
      <c r="V1300" s="13">
        <v>32.628</v>
      </c>
      <c r="W1300" s="13">
        <f>IF(Table2[[#This Row],[Max_Temperature(°C)]]="",_xlfn.XLOOKUP(Table2[[#This Row],[State]],'pivot tables'!$T$2:$T$33,'pivot tables'!$V$2:$V$33),Table2[[#This Row],[Max_Temperature(°C)]])</f>
        <v>32.628</v>
      </c>
      <c r="X1300" s="13">
        <v>17.837</v>
      </c>
      <c r="Y1300" s="31">
        <f>IF(Table2[[#This Row],[Min_Temperature(°C)]]="",_xlfn.XLOOKUP(Table2[[#This Row],[State]],'pivot tables'!$T$2:$T$33,'pivot tables'!$W$2:$W$33),Table2[[#This Row],[Min_Temperature(°C)]])</f>
        <v>17.837</v>
      </c>
    </row>
    <row r="1301" spans="1:25" x14ac:dyDescent="0.3">
      <c r="A1301" s="5" t="s">
        <v>18</v>
      </c>
      <c r="B1301" s="4">
        <v>2016</v>
      </c>
      <c r="C1301" s="5" t="s">
        <v>705</v>
      </c>
      <c r="D1301" s="5" t="str">
        <f>PROPER(TRIM(Table2[[#This Row],[Season]]))</f>
        <v>Whole Year</v>
      </c>
      <c r="E1301" s="5" t="str">
        <f>IF(Table2[[#This Row],[Season]]="",_xlfn.XLOOKUP(Table2[[#This Row],[State]],'pivot tables'!$F$3:$F$33,'pivot tables'!$G$3:$G$33),Table2[[#This Row],[Season]])</f>
        <v>Whole Year</v>
      </c>
      <c r="F1301" s="5" t="s">
        <v>264</v>
      </c>
      <c r="G1301" s="16">
        <v>822</v>
      </c>
      <c r="H1301" s="16">
        <f>IF(Table2[[#This Row],[Area(hectare)]]="",IFERROR(Table2[[#This Row],[Production(Tones)]]/Table2[[#This Row],[Yield blanks]],""),Table2[[#This Row],[Area(hectare)]])</f>
        <v>822</v>
      </c>
      <c r="I1301" s="16">
        <v>44100</v>
      </c>
      <c r="J1301" s="16">
        <f>IF(Table2[[#This Row],[Production(Tones)]]="",Table2[[#This Row],[Area Blanks]]*Table2[[#This Row],[Yield]],Table2[[#This Row],[Production(Tones)]])</f>
        <v>44100</v>
      </c>
      <c r="K1301" s="13">
        <v>2475.3000000000002</v>
      </c>
      <c r="L1301" s="13">
        <f>IF(Table2[[#This Row],[Annual_Rainfall(mm)]]="",_xlfn.XLOOKUP(Table2[[#This Row],[State]],'pivot tables'!$J$3:$J$32,'pivot tables'!$K$3:$K$32),Table2[[#This Row],[Annual_Rainfall(mm)]])</f>
        <v>2475.3000000000002</v>
      </c>
      <c r="M1301" s="13" t="str">
        <f>Table2[[#This Row],[Crop]]&amp;Table2[[#This Row],[State]]</f>
        <v>SugarcaneTripura</v>
      </c>
      <c r="N1301" s="13">
        <v>125971.5</v>
      </c>
      <c r="O1301" s="13">
        <f>IF(Table2[[#This Row],[Fertilizer(kg)]]="",_xlfn.XLOOKUP(Table2[[#This Row],[crop&amp;state]],'pivot tables'!$O$3:$O$151,'pivot tables'!$P$3:$P$151),Table2[[#This Row],[Fertilizer(kg)]])</f>
        <v>125971.5</v>
      </c>
      <c r="P1301" s="13">
        <v>287.7</v>
      </c>
      <c r="Q1301" s="13">
        <f>IF(Table2[[#This Row],[Pesticide(kg)]]="",_xlfn.XLOOKUP(Table2[[#This Row],[crop&amp;state]],'pivot tables'!$O$3:$O$151,'pivot tables'!$Q$3:$Q$151),Table2[[#This Row],[Pesticide(kg)]])</f>
        <v>287.7</v>
      </c>
      <c r="R1301" s="13">
        <v>54.710999999999999</v>
      </c>
      <c r="S1301" s="13">
        <f>IF(Table2[[#This Row],[Yield]]="",IFERROR(Table2[[#This Row],[Production(Tones)]]/Table2[[#This Row],[Area(hectare)]],""),Table2[[#This Row],[Yield]])</f>
        <v>54.710999999999999</v>
      </c>
      <c r="T1301" s="13"/>
      <c r="U1301" s="13">
        <f>IF(Table2[[#This Row],[Avg_Temperature(°C)]]="",IFERROR((Table2[[#This Row],[Max_Temperature(°C)]]+Table2[[#This Row],[Min_Temperature(°C)]])/2,""),Table2[[#This Row],[Avg_Temperature(°C)]])</f>
        <v>25.232500000000002</v>
      </c>
      <c r="V1301" s="13">
        <v>32.628</v>
      </c>
      <c r="W1301" s="13">
        <f>IF(Table2[[#This Row],[Max_Temperature(°C)]]="",_xlfn.XLOOKUP(Table2[[#This Row],[State]],'pivot tables'!$T$2:$T$33,'pivot tables'!$V$2:$V$33),Table2[[#This Row],[Max_Temperature(°C)]])</f>
        <v>32.628</v>
      </c>
      <c r="X1301" s="13">
        <v>17.837</v>
      </c>
      <c r="Y1301" s="31">
        <f>IF(Table2[[#This Row],[Min_Temperature(°C)]]="",_xlfn.XLOOKUP(Table2[[#This Row],[State]],'pivot tables'!$T$2:$T$33,'pivot tables'!$W$2:$W$33),Table2[[#This Row],[Min_Temperature(°C)]])</f>
        <v>17.837</v>
      </c>
    </row>
    <row r="1302" spans="1:25" x14ac:dyDescent="0.3">
      <c r="A1302" s="5" t="s">
        <v>32</v>
      </c>
      <c r="B1302" s="4">
        <v>2016</v>
      </c>
      <c r="C1302" s="5" t="s">
        <v>49</v>
      </c>
      <c r="D1302" s="5" t="str">
        <f>PROPER(TRIM(Table2[[#This Row],[Season]]))</f>
        <v>Kharif</v>
      </c>
      <c r="E1302" s="5" t="str">
        <f>IF(Table2[[#This Row],[Season]]="",_xlfn.XLOOKUP(Table2[[#This Row],[State]],'pivot tables'!$F$3:$F$33,'pivot tables'!$G$3:$G$33),Table2[[#This Row],[Season]])</f>
        <v>Kharif</v>
      </c>
      <c r="F1302" s="5" t="s">
        <v>264</v>
      </c>
      <c r="G1302" s="16"/>
      <c r="H1302" s="16">
        <f>IF(Table2[[#This Row],[Area(hectare)]]="",IFERROR(Table2[[#This Row],[Production(Tones)]]/Table2[[#This Row],[Yield blanks]],""),Table2[[#This Row],[Area(hectare)]])</f>
        <v>2647.7876106194694</v>
      </c>
      <c r="I1302" s="16">
        <v>1496</v>
      </c>
      <c r="J1302" s="16">
        <f>IF(Table2[[#This Row],[Production(Tones)]]="",Table2[[#This Row],[Area Blanks]]*Table2[[#This Row],[Yield]],Table2[[#This Row],[Production(Tones)]])</f>
        <v>1496</v>
      </c>
      <c r="K1302" s="13">
        <v>2475.3000000000002</v>
      </c>
      <c r="L1302" s="13">
        <f>IF(Table2[[#This Row],[Annual_Rainfall(mm)]]="",_xlfn.XLOOKUP(Table2[[#This Row],[State]],'pivot tables'!$J$3:$J$32,'pivot tables'!$K$3:$K$32),Table2[[#This Row],[Annual_Rainfall(mm)]])</f>
        <v>2475.3000000000002</v>
      </c>
      <c r="M1302" s="13" t="str">
        <f>Table2[[#This Row],[Crop]]&amp;Table2[[#This Row],[State]]</f>
        <v>UradTripura</v>
      </c>
      <c r="N1302" s="13">
        <v>396917.5</v>
      </c>
      <c r="O1302" s="13">
        <f>IF(Table2[[#This Row],[Fertilizer(kg)]]="",_xlfn.XLOOKUP(Table2[[#This Row],[crop&amp;state]],'pivot tables'!$O$3:$O$151,'pivot tables'!$P$3:$P$151),Table2[[#This Row],[Fertilizer(kg)]])</f>
        <v>396917.5</v>
      </c>
      <c r="P1302" s="13">
        <v>906.5</v>
      </c>
      <c r="Q1302" s="13">
        <f>IF(Table2[[#This Row],[Pesticide(kg)]]="",_xlfn.XLOOKUP(Table2[[#This Row],[crop&amp;state]],'pivot tables'!$O$3:$O$151,'pivot tables'!$Q$3:$Q$151),Table2[[#This Row],[Pesticide(kg)]])</f>
        <v>906.5</v>
      </c>
      <c r="R1302" s="13">
        <v>0.56499999999999995</v>
      </c>
      <c r="S1302" s="13">
        <f>IF(Table2[[#This Row],[Yield]]="",IFERROR(Table2[[#This Row],[Production(Tones)]]/Table2[[#This Row],[Area(hectare)]],""),Table2[[#This Row],[Yield]])</f>
        <v>0.56499999999999995</v>
      </c>
      <c r="T1302" s="13">
        <v>25.064</v>
      </c>
      <c r="U1302" s="13">
        <f>IF(Table2[[#This Row],[Avg_Temperature(°C)]]="",IFERROR((Table2[[#This Row],[Max_Temperature(°C)]]+Table2[[#This Row],[Min_Temperature(°C)]])/2,""),Table2[[#This Row],[Avg_Temperature(°C)]])</f>
        <v>25.064</v>
      </c>
      <c r="V1302" s="13">
        <v>32.628</v>
      </c>
      <c r="W1302" s="13">
        <f>IF(Table2[[#This Row],[Max_Temperature(°C)]]="",_xlfn.XLOOKUP(Table2[[#This Row],[State]],'pivot tables'!$T$2:$T$33,'pivot tables'!$V$2:$V$33),Table2[[#This Row],[Max_Temperature(°C)]])</f>
        <v>32.628</v>
      </c>
      <c r="X1302" s="13">
        <v>17.837</v>
      </c>
      <c r="Y1302" s="31">
        <f>IF(Table2[[#This Row],[Min_Temperature(°C)]]="",_xlfn.XLOOKUP(Table2[[#This Row],[State]],'pivot tables'!$T$2:$T$33,'pivot tables'!$W$2:$W$33),Table2[[#This Row],[Min_Temperature(°C)]])</f>
        <v>17.837</v>
      </c>
    </row>
    <row r="1303" spans="1:25" x14ac:dyDescent="0.3">
      <c r="A1303" s="5" t="s">
        <v>32</v>
      </c>
      <c r="B1303" s="4">
        <v>2016</v>
      </c>
      <c r="C1303" s="5" t="s">
        <v>27</v>
      </c>
      <c r="D1303" s="5" t="str">
        <f>PROPER(TRIM(Table2[[#This Row],[Season]]))</f>
        <v>Rabi</v>
      </c>
      <c r="E1303" s="5" t="str">
        <f>IF(Table2[[#This Row],[Season]]="",_xlfn.XLOOKUP(Table2[[#This Row],[State]],'pivot tables'!$F$3:$F$33,'pivot tables'!$G$3:$G$33),Table2[[#This Row],[Season]])</f>
        <v>Rabi</v>
      </c>
      <c r="F1303" s="5" t="s">
        <v>264</v>
      </c>
      <c r="G1303" s="16">
        <v>1250</v>
      </c>
      <c r="H1303" s="16">
        <f>IF(Table2[[#This Row],[Area(hectare)]]="",IFERROR(Table2[[#This Row],[Production(Tones)]]/Table2[[#This Row],[Yield blanks]],""),Table2[[#This Row],[Area(hectare)]])</f>
        <v>1250</v>
      </c>
      <c r="I1303" s="16">
        <v>969</v>
      </c>
      <c r="J1303" s="16">
        <f>IF(Table2[[#This Row],[Production(Tones)]]="",Table2[[#This Row],[Area Blanks]]*Table2[[#This Row],[Yield]],Table2[[#This Row],[Production(Tones)]])</f>
        <v>969</v>
      </c>
      <c r="K1303" s="13"/>
      <c r="L1303" s="13">
        <f>IF(Table2[[#This Row],[Annual_Rainfall(mm)]]="",_xlfn.XLOOKUP(Table2[[#This Row],[State]],'pivot tables'!$J$3:$J$32,'pivot tables'!$K$3:$K$32),Table2[[#This Row],[Annual_Rainfall(mm)]])</f>
        <v>2360.1300983606561</v>
      </c>
      <c r="M1303" s="13" t="str">
        <f>Table2[[#This Row],[Crop]]&amp;Table2[[#This Row],[State]]</f>
        <v>UradTripura</v>
      </c>
      <c r="N1303" s="13">
        <v>191562.5</v>
      </c>
      <c r="O1303" s="13">
        <f>IF(Table2[[#This Row],[Fertilizer(kg)]]="",_xlfn.XLOOKUP(Table2[[#This Row],[crop&amp;state]],'pivot tables'!$O$3:$O$151,'pivot tables'!$P$3:$P$151),Table2[[#This Row],[Fertilizer(kg)]])</f>
        <v>191562.5</v>
      </c>
      <c r="P1303" s="13">
        <v>437.5</v>
      </c>
      <c r="Q1303" s="13">
        <f>IF(Table2[[#This Row],[Pesticide(kg)]]="",_xlfn.XLOOKUP(Table2[[#This Row],[crop&amp;state]],'pivot tables'!$O$3:$O$151,'pivot tables'!$Q$3:$Q$151),Table2[[#This Row],[Pesticide(kg)]])</f>
        <v>437.5</v>
      </c>
      <c r="R1303" s="13">
        <v>0.76200000000000001</v>
      </c>
      <c r="S1303" s="13">
        <f>IF(Table2[[#This Row],[Yield]]="",IFERROR(Table2[[#This Row],[Production(Tones)]]/Table2[[#This Row],[Area(hectare)]],""),Table2[[#This Row],[Yield]])</f>
        <v>0.76200000000000001</v>
      </c>
      <c r="T1303" s="13">
        <v>25.064</v>
      </c>
      <c r="U1303" s="13">
        <f>IF(Table2[[#This Row],[Avg_Temperature(°C)]]="",IFERROR((Table2[[#This Row],[Max_Temperature(°C)]]+Table2[[#This Row],[Min_Temperature(°C)]])/2,""),Table2[[#This Row],[Avg_Temperature(°C)]])</f>
        <v>25.064</v>
      </c>
      <c r="V1303" s="13">
        <v>32.628</v>
      </c>
      <c r="W1303" s="13">
        <f>IF(Table2[[#This Row],[Max_Temperature(°C)]]="",_xlfn.XLOOKUP(Table2[[#This Row],[State]],'pivot tables'!$T$2:$T$33,'pivot tables'!$V$2:$V$33),Table2[[#This Row],[Max_Temperature(°C)]])</f>
        <v>32.628</v>
      </c>
      <c r="X1303" s="13">
        <v>17.837</v>
      </c>
      <c r="Y1303" s="31">
        <f>IF(Table2[[#This Row],[Min_Temperature(°C)]]="",_xlfn.XLOOKUP(Table2[[#This Row],[State]],'pivot tables'!$T$2:$T$33,'pivot tables'!$W$2:$W$33),Table2[[#This Row],[Min_Temperature(°C)]])</f>
        <v>17.837</v>
      </c>
    </row>
    <row r="1304" spans="1:25" x14ac:dyDescent="0.3">
      <c r="A1304" s="5" t="s">
        <v>20</v>
      </c>
      <c r="B1304" s="4">
        <v>2016</v>
      </c>
      <c r="C1304" s="5" t="s">
        <v>27</v>
      </c>
      <c r="D1304" s="5" t="str">
        <f>PROPER(TRIM(Table2[[#This Row],[Season]]))</f>
        <v>Rabi</v>
      </c>
      <c r="E1304" s="5" t="str">
        <f>IF(Table2[[#This Row],[Season]]="",_xlfn.XLOOKUP(Table2[[#This Row],[State]],'pivot tables'!$F$3:$F$33,'pivot tables'!$G$3:$G$33),Table2[[#This Row],[Season]])</f>
        <v>Rabi</v>
      </c>
      <c r="F1304" s="5" t="s">
        <v>264</v>
      </c>
      <c r="G1304" s="16">
        <v>200</v>
      </c>
      <c r="H1304" s="16">
        <f>IF(Table2[[#This Row],[Area(hectare)]]="",IFERROR(Table2[[#This Row],[Production(Tones)]]/Table2[[#This Row],[Yield blanks]],""),Table2[[#This Row],[Area(hectare)]])</f>
        <v>200</v>
      </c>
      <c r="I1304" s="16">
        <v>460</v>
      </c>
      <c r="J1304" s="16">
        <f>IF(Table2[[#This Row],[Production(Tones)]]="",Table2[[#This Row],[Area Blanks]]*Table2[[#This Row],[Yield]],Table2[[#This Row],[Production(Tones)]])</f>
        <v>460</v>
      </c>
      <c r="K1304" s="13">
        <v>2475.3000000000002</v>
      </c>
      <c r="L1304" s="13">
        <f>IF(Table2[[#This Row],[Annual_Rainfall(mm)]]="",_xlfn.XLOOKUP(Table2[[#This Row],[State]],'pivot tables'!$J$3:$J$32,'pivot tables'!$K$3:$K$32),Table2[[#This Row],[Annual_Rainfall(mm)]])</f>
        <v>2475.3000000000002</v>
      </c>
      <c r="M1304" s="13" t="str">
        <f>Table2[[#This Row],[Crop]]&amp;Table2[[#This Row],[State]]</f>
        <v>WheatTripura</v>
      </c>
      <c r="N1304" s="13">
        <v>30650</v>
      </c>
      <c r="O1304" s="13">
        <f>IF(Table2[[#This Row],[Fertilizer(kg)]]="",_xlfn.XLOOKUP(Table2[[#This Row],[crop&amp;state]],'pivot tables'!$O$3:$O$151,'pivot tables'!$P$3:$P$151),Table2[[#This Row],[Fertilizer(kg)]])</f>
        <v>30650</v>
      </c>
      <c r="P1304" s="13">
        <v>70</v>
      </c>
      <c r="Q1304" s="13">
        <f>IF(Table2[[#This Row],[Pesticide(kg)]]="",_xlfn.XLOOKUP(Table2[[#This Row],[crop&amp;state]],'pivot tables'!$O$3:$O$151,'pivot tables'!$Q$3:$Q$151),Table2[[#This Row],[Pesticide(kg)]])</f>
        <v>70</v>
      </c>
      <c r="R1304" s="13">
        <v>2.2559999999999998</v>
      </c>
      <c r="S1304" s="13">
        <f>IF(Table2[[#This Row],[Yield]]="",IFERROR(Table2[[#This Row],[Production(Tones)]]/Table2[[#This Row],[Area(hectare)]],""),Table2[[#This Row],[Yield]])</f>
        <v>2.2559999999999998</v>
      </c>
      <c r="T1304" s="13">
        <v>25.064</v>
      </c>
      <c r="U1304" s="13">
        <f>IF(Table2[[#This Row],[Avg_Temperature(°C)]]="",IFERROR((Table2[[#This Row],[Max_Temperature(°C)]]+Table2[[#This Row],[Min_Temperature(°C)]])/2,""),Table2[[#This Row],[Avg_Temperature(°C)]])</f>
        <v>25.064</v>
      </c>
      <c r="V1304" s="13">
        <v>32.628</v>
      </c>
      <c r="W1304" s="13">
        <f>IF(Table2[[#This Row],[Max_Temperature(°C)]]="",_xlfn.XLOOKUP(Table2[[#This Row],[State]],'pivot tables'!$T$2:$T$33,'pivot tables'!$V$2:$V$33),Table2[[#This Row],[Max_Temperature(°C)]])</f>
        <v>32.628</v>
      </c>
      <c r="X1304" s="13" t="s">
        <v>532</v>
      </c>
      <c r="Y1304" s="31" t="str">
        <f>IF(Table2[[#This Row],[Min_Temperature(°C)]]="",_xlfn.XLOOKUP(Table2[[#This Row],[State]],'pivot tables'!$T$2:$T$33,'pivot tables'!$W$2:$W$33),Table2[[#This Row],[Min_Temperature(°C)]])</f>
        <v>17.84</v>
      </c>
    </row>
    <row r="1305" spans="1:25" x14ac:dyDescent="0.3">
      <c r="A1305" s="5" t="s">
        <v>13</v>
      </c>
      <c r="B1305" s="4">
        <v>2016</v>
      </c>
      <c r="C1305" s="5" t="s">
        <v>49</v>
      </c>
      <c r="D1305" s="5" t="str">
        <f>PROPER(TRIM(Table2[[#This Row],[Season]]))</f>
        <v>Kharif</v>
      </c>
      <c r="E1305" s="5" t="str">
        <f>IF(Table2[[#This Row],[Season]]="",_xlfn.XLOOKUP(Table2[[#This Row],[State]],'pivot tables'!$F$3:$F$33,'pivot tables'!$G$3:$G$33),Table2[[#This Row],[Season]])</f>
        <v>Kharif</v>
      </c>
      <c r="F1305" s="5" t="s">
        <v>253</v>
      </c>
      <c r="G1305" s="16">
        <v>5965657</v>
      </c>
      <c r="H1305" s="16">
        <f>IF(Table2[[#This Row],[Area(hectare)]]="",IFERROR(Table2[[#This Row],[Production(Tones)]]/Table2[[#This Row],[Yield blanks]],""),Table2[[#This Row],[Area(hectare)]])</f>
        <v>5965657</v>
      </c>
      <c r="I1305" s="16">
        <v>14396168</v>
      </c>
      <c r="J1305" s="16">
        <f>IF(Table2[[#This Row],[Production(Tones)]]="",Table2[[#This Row],[Area Blanks]]*Table2[[#This Row],[Yield]],Table2[[#This Row],[Production(Tones)]])</f>
        <v>14396168</v>
      </c>
      <c r="K1305" s="13"/>
      <c r="L1305" s="13">
        <f>IF(Table2[[#This Row],[Annual_Rainfall(mm)]]="",_xlfn.XLOOKUP(Table2[[#This Row],[State]],'pivot tables'!$J$3:$J$32,'pivot tables'!$K$3:$K$32),Table2[[#This Row],[Annual_Rainfall(mm)]])</f>
        <v>736.37142857142896</v>
      </c>
      <c r="M1305" s="13" t="str">
        <f>Table2[[#This Row],[Crop]]&amp;Table2[[#This Row],[State]]</f>
        <v>RiceUttar Pradesh</v>
      </c>
      <c r="N1305" s="13">
        <v>914236935.29999995</v>
      </c>
      <c r="O1305" s="13">
        <f>IF(Table2[[#This Row],[Fertilizer(kg)]]="",_xlfn.XLOOKUP(Table2[[#This Row],[crop&amp;state]],'pivot tables'!$O$3:$O$151,'pivot tables'!$P$3:$P$151),Table2[[#This Row],[Fertilizer(kg)]])</f>
        <v>914236935.29999995</v>
      </c>
      <c r="P1305" s="13"/>
      <c r="Q1305" s="13">
        <f>IF(Table2[[#This Row],[Pesticide(kg)]]="",_xlfn.XLOOKUP(Table2[[#This Row],[crop&amp;state]],'pivot tables'!$O$3:$O$151,'pivot tables'!$Q$3:$Q$151),Table2[[#This Row],[Pesticide(kg)]])</f>
        <v>895063.91235294112</v>
      </c>
      <c r="R1305" s="13">
        <v>2.367</v>
      </c>
      <c r="S1305" s="13">
        <f>IF(Table2[[#This Row],[Yield]]="",IFERROR(Table2[[#This Row],[Production(Tones)]]/Table2[[#This Row],[Area(hectare)]],""),Table2[[#This Row],[Yield]])</f>
        <v>2.367</v>
      </c>
      <c r="T1305" s="13">
        <v>26.391999999999999</v>
      </c>
      <c r="U1305" s="13">
        <f>IF(Table2[[#This Row],[Avg_Temperature(°C)]]="",IFERROR((Table2[[#This Row],[Max_Temperature(°C)]]+Table2[[#This Row],[Min_Temperature(°C)]])/2,""),Table2[[#This Row],[Avg_Temperature(°C)]])</f>
        <v>26.391999999999999</v>
      </c>
      <c r="V1305" s="13">
        <v>37.618000000000002</v>
      </c>
      <c r="W1305" s="13">
        <f>IF(Table2[[#This Row],[Max_Temperature(°C)]]="",_xlfn.XLOOKUP(Table2[[#This Row],[State]],'pivot tables'!$T$2:$T$33,'pivot tables'!$V$2:$V$33),Table2[[#This Row],[Max_Temperature(°C)]])</f>
        <v>37.618000000000002</v>
      </c>
      <c r="X1305" s="13">
        <v>15.981999999999999</v>
      </c>
      <c r="Y1305" s="31">
        <f>IF(Table2[[#This Row],[Min_Temperature(°C)]]="",_xlfn.XLOOKUP(Table2[[#This Row],[State]],'pivot tables'!$T$2:$T$33,'pivot tables'!$W$2:$W$33),Table2[[#This Row],[Min_Temperature(°C)]])</f>
        <v>15.981999999999999</v>
      </c>
    </row>
    <row r="1306" spans="1:25" x14ac:dyDescent="0.3">
      <c r="A1306" s="5" t="s">
        <v>13</v>
      </c>
      <c r="B1306" s="4">
        <v>2016</v>
      </c>
      <c r="C1306" s="5" t="s">
        <v>120</v>
      </c>
      <c r="D1306" s="5" t="str">
        <f>PROPER(TRIM(Table2[[#This Row],[Season]]))</f>
        <v>Summer</v>
      </c>
      <c r="E1306" s="5" t="str">
        <f>IF(Table2[[#This Row],[Season]]="",_xlfn.XLOOKUP(Table2[[#This Row],[State]],'pivot tables'!$F$3:$F$33,'pivot tables'!$G$3:$G$33),Table2[[#This Row],[Season]])</f>
        <v>Summer</v>
      </c>
      <c r="F1306" s="5" t="s">
        <v>253</v>
      </c>
      <c r="G1306" s="16">
        <v>26051</v>
      </c>
      <c r="H1306" s="16">
        <f>IF(Table2[[#This Row],[Area(hectare)]]="",IFERROR(Table2[[#This Row],[Production(Tones)]]/Table2[[#This Row],[Yield blanks]],""),Table2[[#This Row],[Area(hectare)]])</f>
        <v>26051</v>
      </c>
      <c r="I1306" s="16">
        <v>74184</v>
      </c>
      <c r="J1306" s="16">
        <f>IF(Table2[[#This Row],[Production(Tones)]]="",Table2[[#This Row],[Area Blanks]]*Table2[[#This Row],[Yield]],Table2[[#This Row],[Production(Tones)]])</f>
        <v>74184</v>
      </c>
      <c r="K1306" s="13">
        <v>965.3</v>
      </c>
      <c r="L1306" s="13">
        <f>IF(Table2[[#This Row],[Annual_Rainfall(mm)]]="",_xlfn.XLOOKUP(Table2[[#This Row],[State]],'pivot tables'!$J$3:$J$32,'pivot tables'!$K$3:$K$32),Table2[[#This Row],[Annual_Rainfall(mm)]])</f>
        <v>965.3</v>
      </c>
      <c r="M1306" s="13" t="str">
        <f>Table2[[#This Row],[Crop]]&amp;Table2[[#This Row],[State]]</f>
        <v>RiceUttar Pradesh</v>
      </c>
      <c r="N1306" s="13">
        <v>3992315.75</v>
      </c>
      <c r="O1306" s="13">
        <f>IF(Table2[[#This Row],[Fertilizer(kg)]]="",_xlfn.XLOOKUP(Table2[[#This Row],[crop&amp;state]],'pivot tables'!$O$3:$O$151,'pivot tables'!$P$3:$P$151),Table2[[#This Row],[Fertilizer(kg)]])</f>
        <v>3992315.75</v>
      </c>
      <c r="P1306" s="13">
        <v>9117.85</v>
      </c>
      <c r="Q1306" s="13">
        <f>IF(Table2[[#This Row],[Pesticide(kg)]]="",_xlfn.XLOOKUP(Table2[[#This Row],[crop&amp;state]],'pivot tables'!$O$3:$O$151,'pivot tables'!$Q$3:$Q$151),Table2[[#This Row],[Pesticide(kg)]])</f>
        <v>9117.85</v>
      </c>
      <c r="R1306" s="13">
        <v>2.484</v>
      </c>
      <c r="S1306" s="13">
        <f>IF(Table2[[#This Row],[Yield]]="",IFERROR(Table2[[#This Row],[Production(Tones)]]/Table2[[#This Row],[Area(hectare)]],""),Table2[[#This Row],[Yield]])</f>
        <v>2.484</v>
      </c>
      <c r="T1306" s="13"/>
      <c r="U1306" s="13">
        <f>IF(Table2[[#This Row],[Avg_Temperature(°C)]]="",IFERROR((Table2[[#This Row],[Max_Temperature(°C)]]+Table2[[#This Row],[Min_Temperature(°C)]])/2,""),Table2[[#This Row],[Avg_Temperature(°C)]])</f>
        <v>26.8</v>
      </c>
      <c r="V1306" s="13">
        <v>37.618000000000002</v>
      </c>
      <c r="W1306" s="13">
        <f>IF(Table2[[#This Row],[Max_Temperature(°C)]]="",_xlfn.XLOOKUP(Table2[[#This Row],[State]],'pivot tables'!$T$2:$T$33,'pivot tables'!$V$2:$V$33),Table2[[#This Row],[Max_Temperature(°C)]])</f>
        <v>37.618000000000002</v>
      </c>
      <c r="X1306" s="13">
        <v>15.981999999999999</v>
      </c>
      <c r="Y1306" s="31">
        <f>IF(Table2[[#This Row],[Min_Temperature(°C)]]="",_xlfn.XLOOKUP(Table2[[#This Row],[State]],'pivot tables'!$T$2:$T$33,'pivot tables'!$W$2:$W$33),Table2[[#This Row],[Min_Temperature(°C)]])</f>
        <v>15.981999999999999</v>
      </c>
    </row>
    <row r="1307" spans="1:25" x14ac:dyDescent="0.3">
      <c r="A1307" s="5" t="s">
        <v>18</v>
      </c>
      <c r="B1307" s="4">
        <v>2016</v>
      </c>
      <c r="C1307" s="5" t="s">
        <v>49</v>
      </c>
      <c r="D1307" s="5" t="str">
        <f>PROPER(TRIM(Table2[[#This Row],[Season]]))</f>
        <v>Kharif</v>
      </c>
      <c r="E1307" s="5" t="str">
        <f>IF(Table2[[#This Row],[Season]]="",_xlfn.XLOOKUP(Table2[[#This Row],[State]],'pivot tables'!$F$3:$F$33,'pivot tables'!$G$3:$G$33),Table2[[#This Row],[Season]])</f>
        <v>Kharif</v>
      </c>
      <c r="F1307" s="5" t="s">
        <v>253</v>
      </c>
      <c r="G1307" s="16">
        <v>2159841</v>
      </c>
      <c r="H1307" s="16">
        <f>IF(Table2[[#This Row],[Area(hectare)]]="",IFERROR(Table2[[#This Row],[Production(Tones)]]/Table2[[#This Row],[Yield blanks]],""),Table2[[#This Row],[Area(hectare)]])</f>
        <v>2159841</v>
      </c>
      <c r="I1307" s="16">
        <v>156948671</v>
      </c>
      <c r="J1307" s="16">
        <f>IF(Table2[[#This Row],[Production(Tones)]]="",Table2[[#This Row],[Area Blanks]]*Table2[[#This Row],[Yield]],Table2[[#This Row],[Production(Tones)]])</f>
        <v>156948671</v>
      </c>
      <c r="K1307" s="13">
        <v>965.3</v>
      </c>
      <c r="L1307" s="13">
        <f>IF(Table2[[#This Row],[Annual_Rainfall(mm)]]="",_xlfn.XLOOKUP(Table2[[#This Row],[State]],'pivot tables'!$J$3:$J$32,'pivot tables'!$K$3:$K$32),Table2[[#This Row],[Annual_Rainfall(mm)]])</f>
        <v>965.3</v>
      </c>
      <c r="M1307" s="13" t="str">
        <f>Table2[[#This Row],[Crop]]&amp;Table2[[#This Row],[State]]</f>
        <v>SugarcaneUttar Pradesh</v>
      </c>
      <c r="N1307" s="13">
        <v>330995633.30000001</v>
      </c>
      <c r="O1307" s="13">
        <f>IF(Table2[[#This Row],[Fertilizer(kg)]]="",_xlfn.XLOOKUP(Table2[[#This Row],[crop&amp;state]],'pivot tables'!$O$3:$O$151,'pivot tables'!$P$3:$P$151),Table2[[#This Row],[Fertilizer(kg)]])</f>
        <v>330995633.30000001</v>
      </c>
      <c r="P1307" s="13">
        <v>755944.35</v>
      </c>
      <c r="Q1307" s="13">
        <f>IF(Table2[[#This Row],[Pesticide(kg)]]="",_xlfn.XLOOKUP(Table2[[#This Row],[crop&amp;state]],'pivot tables'!$O$3:$O$151,'pivot tables'!$Q$3:$Q$151),Table2[[#This Row],[Pesticide(kg)]])</f>
        <v>755944.35</v>
      </c>
      <c r="R1307" s="13">
        <v>64.832999999999998</v>
      </c>
      <c r="S1307" s="13">
        <f>IF(Table2[[#This Row],[Yield]]="",IFERROR(Table2[[#This Row],[Production(Tones)]]/Table2[[#This Row],[Area(hectare)]],""),Table2[[#This Row],[Yield]])</f>
        <v>64.832999999999998</v>
      </c>
      <c r="T1307" s="13">
        <v>26.391999999999999</v>
      </c>
      <c r="U1307" s="13">
        <f>IF(Table2[[#This Row],[Avg_Temperature(°C)]]="",IFERROR((Table2[[#This Row],[Max_Temperature(°C)]]+Table2[[#This Row],[Min_Temperature(°C)]])/2,""),Table2[[#This Row],[Avg_Temperature(°C)]])</f>
        <v>26.391999999999999</v>
      </c>
      <c r="V1307" s="13">
        <v>37.618000000000002</v>
      </c>
      <c r="W1307" s="13">
        <f>IF(Table2[[#This Row],[Max_Temperature(°C)]]="",_xlfn.XLOOKUP(Table2[[#This Row],[State]],'pivot tables'!$T$2:$T$33,'pivot tables'!$V$2:$V$33),Table2[[#This Row],[Max_Temperature(°C)]])</f>
        <v>37.618000000000002</v>
      </c>
      <c r="X1307" s="13">
        <v>15.981999999999999</v>
      </c>
      <c r="Y1307" s="31">
        <f>IF(Table2[[#This Row],[Min_Temperature(°C)]]="",_xlfn.XLOOKUP(Table2[[#This Row],[State]],'pivot tables'!$T$2:$T$33,'pivot tables'!$W$2:$W$33),Table2[[#This Row],[Min_Temperature(°C)]])</f>
        <v>15.981999999999999</v>
      </c>
    </row>
    <row r="1308" spans="1:25" x14ac:dyDescent="0.3">
      <c r="A1308" s="5" t="s">
        <v>31</v>
      </c>
      <c r="B1308" s="4">
        <v>2016</v>
      </c>
      <c r="C1308" s="5" t="s">
        <v>706</v>
      </c>
      <c r="D1308" s="5" t="str">
        <f>PROPER(TRIM(Table2[[#This Row],[Season]]))</f>
        <v/>
      </c>
      <c r="E1308" s="5" t="str">
        <f>IF(Table2[[#This Row],[Season]]="",_xlfn.XLOOKUP(Table2[[#This Row],[State]],'pivot tables'!$F$3:$F$33,'pivot tables'!$G$3:$G$33),Table2[[#This Row],[Season]])</f>
        <v>Kharif</v>
      </c>
      <c r="F1308" s="5" t="s">
        <v>253</v>
      </c>
      <c r="G1308" s="16">
        <v>3325</v>
      </c>
      <c r="H1308" s="16">
        <f>IF(Table2[[#This Row],[Area(hectare)]]="",IFERROR(Table2[[#This Row],[Production(Tones)]]/Table2[[#This Row],[Yield blanks]],""),Table2[[#This Row],[Area(hectare)]])</f>
        <v>3325</v>
      </c>
      <c r="I1308" s="16">
        <v>3913</v>
      </c>
      <c r="J1308" s="16">
        <f>IF(Table2[[#This Row],[Production(Tones)]]="",Table2[[#This Row],[Area Blanks]]*Table2[[#This Row],[Yield]],Table2[[#This Row],[Production(Tones)]])</f>
        <v>3913</v>
      </c>
      <c r="K1308" s="13">
        <v>965.3</v>
      </c>
      <c r="L1308" s="13">
        <f>IF(Table2[[#This Row],[Annual_Rainfall(mm)]]="",_xlfn.XLOOKUP(Table2[[#This Row],[State]],'pivot tables'!$J$3:$J$32,'pivot tables'!$K$3:$K$32),Table2[[#This Row],[Annual_Rainfall(mm)]])</f>
        <v>965.3</v>
      </c>
      <c r="M1308" s="13" t="str">
        <f>Table2[[#This Row],[Crop]]&amp;Table2[[#This Row],[State]]</f>
        <v>SunflowerUttar Pradesh</v>
      </c>
      <c r="N1308" s="13">
        <v>509556.25</v>
      </c>
      <c r="O1308" s="13">
        <f>IF(Table2[[#This Row],[Fertilizer(kg)]]="",_xlfn.XLOOKUP(Table2[[#This Row],[crop&amp;state]],'pivot tables'!$O$3:$O$151,'pivot tables'!$P$3:$P$151),Table2[[#This Row],[Fertilizer(kg)]])</f>
        <v>509556.25</v>
      </c>
      <c r="P1308" s="13">
        <v>1163.75</v>
      </c>
      <c r="Q1308" s="13">
        <f>IF(Table2[[#This Row],[Pesticide(kg)]]="",_xlfn.XLOOKUP(Table2[[#This Row],[crop&amp;state]],'pivot tables'!$O$3:$O$151,'pivot tables'!$Q$3:$Q$151),Table2[[#This Row],[Pesticide(kg)]])</f>
        <v>1163.75</v>
      </c>
      <c r="R1308" s="13">
        <v>1.163</v>
      </c>
      <c r="S1308" s="13">
        <f>IF(Table2[[#This Row],[Yield]]="",IFERROR(Table2[[#This Row],[Production(Tones)]]/Table2[[#This Row],[Area(hectare)]],""),Table2[[#This Row],[Yield]])</f>
        <v>1.163</v>
      </c>
      <c r="T1308" s="13">
        <v>26.391999999999999</v>
      </c>
      <c r="U1308" s="13">
        <f>IF(Table2[[#This Row],[Avg_Temperature(°C)]]="",IFERROR((Table2[[#This Row],[Max_Temperature(°C)]]+Table2[[#This Row],[Min_Temperature(°C)]])/2,""),Table2[[#This Row],[Avg_Temperature(°C)]])</f>
        <v>26.391999999999999</v>
      </c>
      <c r="V1308" s="13">
        <v>37.618000000000002</v>
      </c>
      <c r="W1308" s="13">
        <f>IF(Table2[[#This Row],[Max_Temperature(°C)]]="",_xlfn.XLOOKUP(Table2[[#This Row],[State]],'pivot tables'!$T$2:$T$33,'pivot tables'!$V$2:$V$33),Table2[[#This Row],[Max_Temperature(°C)]])</f>
        <v>37.618000000000002</v>
      </c>
      <c r="X1308" s="13">
        <v>15.981999999999999</v>
      </c>
      <c r="Y1308" s="31">
        <f>IF(Table2[[#This Row],[Min_Temperature(°C)]]="",_xlfn.XLOOKUP(Table2[[#This Row],[State]],'pivot tables'!$T$2:$T$33,'pivot tables'!$W$2:$W$33),Table2[[#This Row],[Min_Temperature(°C)]])</f>
        <v>15.981999999999999</v>
      </c>
    </row>
    <row r="1309" spans="1:25" x14ac:dyDescent="0.3">
      <c r="A1309" s="5" t="s">
        <v>32</v>
      </c>
      <c r="B1309" s="4">
        <v>2016</v>
      </c>
      <c r="C1309" s="5" t="s">
        <v>49</v>
      </c>
      <c r="D1309" s="5" t="str">
        <f>PROPER(TRIM(Table2[[#This Row],[Season]]))</f>
        <v>Kharif</v>
      </c>
      <c r="E1309" s="5" t="str">
        <f>IF(Table2[[#This Row],[Season]]="",_xlfn.XLOOKUP(Table2[[#This Row],[State]],'pivot tables'!$F$3:$F$33,'pivot tables'!$G$3:$G$33),Table2[[#This Row],[Season]])</f>
        <v>Kharif</v>
      </c>
      <c r="F1309" s="5" t="s">
        <v>253</v>
      </c>
      <c r="G1309" s="16">
        <v>594436</v>
      </c>
      <c r="H1309" s="16">
        <f>IF(Table2[[#This Row],[Area(hectare)]]="",IFERROR(Table2[[#This Row],[Production(Tones)]]/Table2[[#This Row],[Yield blanks]],""),Table2[[#This Row],[Area(hectare)]])</f>
        <v>594436</v>
      </c>
      <c r="I1309" s="16">
        <v>321228</v>
      </c>
      <c r="J1309" s="16">
        <f>IF(Table2[[#This Row],[Production(Tones)]]="",Table2[[#This Row],[Area Blanks]]*Table2[[#This Row],[Yield]],Table2[[#This Row],[Production(Tones)]])</f>
        <v>321228</v>
      </c>
      <c r="K1309" s="13">
        <v>965.3</v>
      </c>
      <c r="L1309" s="13">
        <f>IF(Table2[[#This Row],[Annual_Rainfall(mm)]]="",_xlfn.XLOOKUP(Table2[[#This Row],[State]],'pivot tables'!$J$3:$J$32,'pivot tables'!$K$3:$K$32),Table2[[#This Row],[Annual_Rainfall(mm)]])</f>
        <v>965.3</v>
      </c>
      <c r="M1309" s="13" t="str">
        <f>Table2[[#This Row],[Crop]]&amp;Table2[[#This Row],[State]]</f>
        <v>UradUttar Pradesh</v>
      </c>
      <c r="N1309" s="13">
        <v>91097317</v>
      </c>
      <c r="O1309" s="13">
        <f>IF(Table2[[#This Row],[Fertilizer(kg)]]="",_xlfn.XLOOKUP(Table2[[#This Row],[crop&amp;state]],'pivot tables'!$O$3:$O$151,'pivot tables'!$P$3:$P$151),Table2[[#This Row],[Fertilizer(kg)]])</f>
        <v>91097317</v>
      </c>
      <c r="P1309" s="13">
        <v>208052.6</v>
      </c>
      <c r="Q1309" s="13">
        <f>IF(Table2[[#This Row],[Pesticide(kg)]]="",_xlfn.XLOOKUP(Table2[[#This Row],[crop&amp;state]],'pivot tables'!$O$3:$O$151,'pivot tables'!$Q$3:$Q$151),Table2[[#This Row],[Pesticide(kg)]])</f>
        <v>208052.6</v>
      </c>
      <c r="R1309" s="13">
        <v>0.58699999999999997</v>
      </c>
      <c r="S1309" s="13">
        <f>IF(Table2[[#This Row],[Yield]]="",IFERROR(Table2[[#This Row],[Production(Tones)]]/Table2[[#This Row],[Area(hectare)]],""),Table2[[#This Row],[Yield]])</f>
        <v>0.58699999999999997</v>
      </c>
      <c r="T1309" s="13">
        <v>26.391999999999999</v>
      </c>
      <c r="U1309" s="13">
        <f>IF(Table2[[#This Row],[Avg_Temperature(°C)]]="",IFERROR((Table2[[#This Row],[Max_Temperature(°C)]]+Table2[[#This Row],[Min_Temperature(°C)]])/2,""),Table2[[#This Row],[Avg_Temperature(°C)]])</f>
        <v>26.391999999999999</v>
      </c>
      <c r="V1309" s="13">
        <v>37.618000000000002</v>
      </c>
      <c r="W1309" s="13">
        <f>IF(Table2[[#This Row],[Max_Temperature(°C)]]="",_xlfn.XLOOKUP(Table2[[#This Row],[State]],'pivot tables'!$T$2:$T$33,'pivot tables'!$V$2:$V$33),Table2[[#This Row],[Max_Temperature(°C)]])</f>
        <v>37.618000000000002</v>
      </c>
      <c r="X1309" s="13">
        <v>15.981999999999999</v>
      </c>
      <c r="Y1309" s="31">
        <f>IF(Table2[[#This Row],[Min_Temperature(°C)]]="",_xlfn.XLOOKUP(Table2[[#This Row],[State]],'pivot tables'!$T$2:$T$33,'pivot tables'!$W$2:$W$33),Table2[[#This Row],[Min_Temperature(°C)]])</f>
        <v>15.981999999999999</v>
      </c>
    </row>
    <row r="1310" spans="1:25" x14ac:dyDescent="0.3">
      <c r="A1310" s="5" t="s">
        <v>32</v>
      </c>
      <c r="B1310" s="4">
        <v>2016</v>
      </c>
      <c r="C1310" s="5" t="s">
        <v>120</v>
      </c>
      <c r="D1310" s="5" t="str">
        <f>PROPER(TRIM(Table2[[#This Row],[Season]]))</f>
        <v>Summer</v>
      </c>
      <c r="E1310" s="5" t="str">
        <f>IF(Table2[[#This Row],[Season]]="",_xlfn.XLOOKUP(Table2[[#This Row],[State]],'pivot tables'!$F$3:$F$33,'pivot tables'!$G$3:$G$33),Table2[[#This Row],[Season]])</f>
        <v>Summer</v>
      </c>
      <c r="F1310" s="5" t="s">
        <v>253</v>
      </c>
      <c r="G1310" s="16">
        <v>49138</v>
      </c>
      <c r="H1310" s="16">
        <f>IF(Table2[[#This Row],[Area(hectare)]]="",IFERROR(Table2[[#This Row],[Production(Tones)]]/Table2[[#This Row],[Yield blanks]],""),Table2[[#This Row],[Area(hectare)]])</f>
        <v>49138</v>
      </c>
      <c r="I1310" s="16">
        <v>32055</v>
      </c>
      <c r="J1310" s="16">
        <f>IF(Table2[[#This Row],[Production(Tones)]]="",Table2[[#This Row],[Area Blanks]]*Table2[[#This Row],[Yield]],Table2[[#This Row],[Production(Tones)]])</f>
        <v>32055</v>
      </c>
      <c r="K1310" s="13">
        <v>965.3</v>
      </c>
      <c r="L1310" s="13">
        <f>IF(Table2[[#This Row],[Annual_Rainfall(mm)]]="",_xlfn.XLOOKUP(Table2[[#This Row],[State]],'pivot tables'!$J$3:$J$32,'pivot tables'!$K$3:$K$32),Table2[[#This Row],[Annual_Rainfall(mm)]])</f>
        <v>965.3</v>
      </c>
      <c r="M1310" s="13" t="str">
        <f>Table2[[#This Row],[Crop]]&amp;Table2[[#This Row],[State]]</f>
        <v>UradUttar Pradesh</v>
      </c>
      <c r="N1310" s="13">
        <v>7530398.5</v>
      </c>
      <c r="O1310" s="13">
        <f>IF(Table2[[#This Row],[Fertilizer(kg)]]="",_xlfn.XLOOKUP(Table2[[#This Row],[crop&amp;state]],'pivot tables'!$O$3:$O$151,'pivot tables'!$P$3:$P$151),Table2[[#This Row],[Fertilizer(kg)]])</f>
        <v>7530398.5</v>
      </c>
      <c r="P1310" s="13">
        <v>17198.3</v>
      </c>
      <c r="Q1310" s="13">
        <f>IF(Table2[[#This Row],[Pesticide(kg)]]="",_xlfn.XLOOKUP(Table2[[#This Row],[crop&amp;state]],'pivot tables'!$O$3:$O$151,'pivot tables'!$Q$3:$Q$151),Table2[[#This Row],[Pesticide(kg)]])</f>
        <v>17198.3</v>
      </c>
      <c r="R1310" s="13">
        <v>0.67400000000000004</v>
      </c>
      <c r="S1310" s="13">
        <f>IF(Table2[[#This Row],[Yield]]="",IFERROR(Table2[[#This Row],[Production(Tones)]]/Table2[[#This Row],[Area(hectare)]],""),Table2[[#This Row],[Yield]])</f>
        <v>0.67400000000000004</v>
      </c>
      <c r="T1310" s="13">
        <v>26.391999999999999</v>
      </c>
      <c r="U1310" s="13">
        <f>IF(Table2[[#This Row],[Avg_Temperature(°C)]]="",IFERROR((Table2[[#This Row],[Max_Temperature(°C)]]+Table2[[#This Row],[Min_Temperature(°C)]])/2,""),Table2[[#This Row],[Avg_Temperature(°C)]])</f>
        <v>26.391999999999999</v>
      </c>
      <c r="V1310" s="13">
        <v>37.618000000000002</v>
      </c>
      <c r="W1310" s="13">
        <f>IF(Table2[[#This Row],[Max_Temperature(°C)]]="",_xlfn.XLOOKUP(Table2[[#This Row],[State]],'pivot tables'!$T$2:$T$33,'pivot tables'!$V$2:$V$33),Table2[[#This Row],[Max_Temperature(°C)]])</f>
        <v>37.618000000000002</v>
      </c>
      <c r="X1310" s="13">
        <v>15.981999999999999</v>
      </c>
      <c r="Y1310" s="31">
        <f>IF(Table2[[#This Row],[Min_Temperature(°C)]]="",_xlfn.XLOOKUP(Table2[[#This Row],[State]],'pivot tables'!$T$2:$T$33,'pivot tables'!$W$2:$W$33),Table2[[#This Row],[Min_Temperature(°C)]])</f>
        <v>15.981999999999999</v>
      </c>
    </row>
    <row r="1311" spans="1:25" x14ac:dyDescent="0.3">
      <c r="A1311" s="5" t="s">
        <v>20</v>
      </c>
      <c r="B1311" s="4">
        <v>2016</v>
      </c>
      <c r="C1311" s="5" t="s">
        <v>27</v>
      </c>
      <c r="D1311" s="5" t="str">
        <f>PROPER(TRIM(Table2[[#This Row],[Season]]))</f>
        <v>Rabi</v>
      </c>
      <c r="E1311" s="5" t="str">
        <f>IF(Table2[[#This Row],[Season]]="",_xlfn.XLOOKUP(Table2[[#This Row],[State]],'pivot tables'!$F$3:$F$33,'pivot tables'!$G$3:$G$33),Table2[[#This Row],[Season]])</f>
        <v>Rabi</v>
      </c>
      <c r="F1311" s="5" t="s">
        <v>253</v>
      </c>
      <c r="G1311" s="16">
        <v>9884913</v>
      </c>
      <c r="H1311" s="16">
        <f>IF(Table2[[#This Row],[Area(hectare)]]="",IFERROR(Table2[[#This Row],[Production(Tones)]]/Table2[[#This Row],[Yield blanks]],""),Table2[[#This Row],[Area(hectare)]])</f>
        <v>9884913</v>
      </c>
      <c r="I1311" s="16">
        <v>34971381</v>
      </c>
      <c r="J1311" s="16">
        <f>IF(Table2[[#This Row],[Production(Tones)]]="",Table2[[#This Row],[Area Blanks]]*Table2[[#This Row],[Yield]],Table2[[#This Row],[Production(Tones)]])</f>
        <v>34971381</v>
      </c>
      <c r="K1311" s="13">
        <v>965.3</v>
      </c>
      <c r="L1311" s="13">
        <f>IF(Table2[[#This Row],[Annual_Rainfall(mm)]]="",_xlfn.XLOOKUP(Table2[[#This Row],[State]],'pivot tables'!$J$3:$J$32,'pivot tables'!$K$3:$K$32),Table2[[#This Row],[Annual_Rainfall(mm)]])</f>
        <v>965.3</v>
      </c>
      <c r="M1311" s="13" t="str">
        <f>Table2[[#This Row],[Crop]]&amp;Table2[[#This Row],[State]]</f>
        <v>WheatUttar Pradesh</v>
      </c>
      <c r="N1311" s="13">
        <v>1514862917</v>
      </c>
      <c r="O1311" s="13">
        <f>IF(Table2[[#This Row],[Fertilizer(kg)]]="",_xlfn.XLOOKUP(Table2[[#This Row],[crop&amp;state]],'pivot tables'!$O$3:$O$151,'pivot tables'!$P$3:$P$151),Table2[[#This Row],[Fertilizer(kg)]])</f>
        <v>1514862917</v>
      </c>
      <c r="P1311" s="13">
        <v>3459719.55</v>
      </c>
      <c r="Q1311" s="13">
        <f>IF(Table2[[#This Row],[Pesticide(kg)]]="",_xlfn.XLOOKUP(Table2[[#This Row],[crop&amp;state]],'pivot tables'!$O$3:$O$151,'pivot tables'!$Q$3:$Q$151),Table2[[#This Row],[Pesticide(kg)]])</f>
        <v>3459719.55</v>
      </c>
      <c r="R1311" s="13">
        <v>3.5590000000000002</v>
      </c>
      <c r="S1311" s="13">
        <f>IF(Table2[[#This Row],[Yield]]="",IFERROR(Table2[[#This Row],[Production(Tones)]]/Table2[[#This Row],[Area(hectare)]],""),Table2[[#This Row],[Yield]])</f>
        <v>3.5590000000000002</v>
      </c>
      <c r="T1311" s="13">
        <v>26.391999999999999</v>
      </c>
      <c r="U1311" s="13">
        <f>IF(Table2[[#This Row],[Avg_Temperature(°C)]]="",IFERROR((Table2[[#This Row],[Max_Temperature(°C)]]+Table2[[#This Row],[Min_Temperature(°C)]])/2,""),Table2[[#This Row],[Avg_Temperature(°C)]])</f>
        <v>26.391999999999999</v>
      </c>
      <c r="V1311" s="13">
        <v>37.618000000000002</v>
      </c>
      <c r="W1311" s="13">
        <f>IF(Table2[[#This Row],[Max_Temperature(°C)]]="",_xlfn.XLOOKUP(Table2[[#This Row],[State]],'pivot tables'!$T$2:$T$33,'pivot tables'!$V$2:$V$33),Table2[[#This Row],[Max_Temperature(°C)]])</f>
        <v>37.618000000000002</v>
      </c>
      <c r="X1311" s="13">
        <v>15.981999999999999</v>
      </c>
      <c r="Y1311" s="31">
        <f>IF(Table2[[#This Row],[Min_Temperature(°C)]]="",_xlfn.XLOOKUP(Table2[[#This Row],[State]],'pivot tables'!$T$2:$T$33,'pivot tables'!$W$2:$W$33),Table2[[#This Row],[Min_Temperature(°C)]])</f>
        <v>15.981999999999999</v>
      </c>
    </row>
    <row r="1312" spans="1:25" x14ac:dyDescent="0.3">
      <c r="A1312" s="5" t="s">
        <v>22</v>
      </c>
      <c r="B1312" s="4">
        <v>2016</v>
      </c>
      <c r="C1312" s="5" t="s">
        <v>49</v>
      </c>
      <c r="D1312" s="5" t="str">
        <f>PROPER(TRIM(Table2[[#This Row],[Season]]))</f>
        <v>Kharif</v>
      </c>
      <c r="E1312" s="5" t="str">
        <f>IF(Table2[[#This Row],[Season]]="",_xlfn.XLOOKUP(Table2[[#This Row],[State]],'pivot tables'!$F$3:$F$33,'pivot tables'!$G$3:$G$33),Table2[[#This Row],[Season]])</f>
        <v>Kharif</v>
      </c>
      <c r="F1312" s="5" t="s">
        <v>295</v>
      </c>
      <c r="G1312" s="16">
        <v>106365</v>
      </c>
      <c r="H1312" s="16">
        <f>IF(Table2[[#This Row],[Area(hectare)]]="",IFERROR(Table2[[#This Row],[Production(Tones)]]/Table2[[#This Row],[Yield blanks]],""),Table2[[#This Row],[Area(hectare)]])</f>
        <v>106365</v>
      </c>
      <c r="I1312" s="16">
        <v>157402</v>
      </c>
      <c r="J1312" s="16">
        <f>IF(Table2[[#This Row],[Production(Tones)]]="",Table2[[#This Row],[Area Blanks]]*Table2[[#This Row],[Yield]],Table2[[#This Row],[Production(Tones)]])</f>
        <v>157402</v>
      </c>
      <c r="K1312" s="13">
        <v>1580.9</v>
      </c>
      <c r="L1312" s="13">
        <f>IF(Table2[[#This Row],[Annual_Rainfall(mm)]]="",_xlfn.XLOOKUP(Table2[[#This Row],[State]],'pivot tables'!$J$3:$J$32,'pivot tables'!$K$3:$K$32),Table2[[#This Row],[Annual_Rainfall(mm)]])</f>
        <v>1580.9</v>
      </c>
      <c r="M1312" s="13" t="str">
        <f>Table2[[#This Row],[Crop]]&amp;Table2[[#This Row],[State]]</f>
        <v>RagiUttarakhand</v>
      </c>
      <c r="N1312" s="13">
        <v>16300436.25</v>
      </c>
      <c r="O1312" s="13">
        <f>IF(Table2[[#This Row],[Fertilizer(kg)]]="",_xlfn.XLOOKUP(Table2[[#This Row],[crop&amp;state]],'pivot tables'!$O$3:$O$151,'pivot tables'!$P$3:$P$151),Table2[[#This Row],[Fertilizer(kg)]])</f>
        <v>16300436.25</v>
      </c>
      <c r="P1312" s="13">
        <v>37227.75</v>
      </c>
      <c r="Q1312" s="13">
        <f>IF(Table2[[#This Row],[Pesticide(kg)]]="",_xlfn.XLOOKUP(Table2[[#This Row],[crop&amp;state]],'pivot tables'!$O$3:$O$151,'pivot tables'!$Q$3:$Q$151),Table2[[#This Row],[Pesticide(kg)]])</f>
        <v>37227.75</v>
      </c>
      <c r="R1312" s="13">
        <v>1.5429999999999999</v>
      </c>
      <c r="S1312" s="13">
        <f>IF(Table2[[#This Row],[Yield]]="",IFERROR(Table2[[#This Row],[Production(Tones)]]/Table2[[#This Row],[Area(hectare)]],""),Table2[[#This Row],[Yield]])</f>
        <v>1.5429999999999999</v>
      </c>
      <c r="T1312" s="13">
        <v>19.957999999999998</v>
      </c>
      <c r="U1312" s="13">
        <f>IF(Table2[[#This Row],[Avg_Temperature(°C)]]="",IFERROR((Table2[[#This Row],[Max_Temperature(°C)]]+Table2[[#This Row],[Min_Temperature(°C)]])/2,""),Table2[[#This Row],[Avg_Temperature(°C)]])</f>
        <v>19.957999999999998</v>
      </c>
      <c r="V1312" s="13" t="s">
        <v>533</v>
      </c>
      <c r="W1312" s="13" t="str">
        <f>IF(Table2[[#This Row],[Max_Temperature(°C)]]="",_xlfn.XLOOKUP(Table2[[#This Row],[State]],'pivot tables'!$T$2:$T$33,'pivot tables'!$V$2:$V$33),Table2[[#This Row],[Max_Temperature(°C)]])</f>
        <v xml:space="preserve"> 29.705 </v>
      </c>
      <c r="X1312" s="13">
        <v>11.653</v>
      </c>
      <c r="Y1312" s="31">
        <f>IF(Table2[[#This Row],[Min_Temperature(°C)]]="",_xlfn.XLOOKUP(Table2[[#This Row],[State]],'pivot tables'!$T$2:$T$33,'pivot tables'!$W$2:$W$33),Table2[[#This Row],[Min_Temperature(°C)]])</f>
        <v>11.653</v>
      </c>
    </row>
    <row r="1313" spans="1:25" x14ac:dyDescent="0.3">
      <c r="A1313" s="5" t="s">
        <v>13</v>
      </c>
      <c r="B1313" s="4">
        <v>2016</v>
      </c>
      <c r="C1313" s="5" t="s">
        <v>49</v>
      </c>
      <c r="D1313" s="5" t="str">
        <f>PROPER(TRIM(Table2[[#This Row],[Season]]))</f>
        <v>Kharif</v>
      </c>
      <c r="E1313" s="5" t="str">
        <f>IF(Table2[[#This Row],[Season]]="",_xlfn.XLOOKUP(Table2[[#This Row],[State]],'pivot tables'!$F$3:$F$33,'pivot tables'!$G$3:$G$33),Table2[[#This Row],[Season]])</f>
        <v>Kharif</v>
      </c>
      <c r="F1313" s="5" t="s">
        <v>295</v>
      </c>
      <c r="G1313" s="16">
        <v>251498</v>
      </c>
      <c r="H1313" s="16">
        <f>IF(Table2[[#This Row],[Area(hectare)]]="",IFERROR(Table2[[#This Row],[Production(Tones)]]/Table2[[#This Row],[Yield blanks]],""),Table2[[#This Row],[Area(hectare)]])</f>
        <v>251498</v>
      </c>
      <c r="I1313" s="16">
        <v>582720</v>
      </c>
      <c r="J1313" s="16">
        <f>IF(Table2[[#This Row],[Production(Tones)]]="",Table2[[#This Row],[Area Blanks]]*Table2[[#This Row],[Yield]],Table2[[#This Row],[Production(Tones)]])</f>
        <v>582720</v>
      </c>
      <c r="K1313" s="13">
        <v>1580.9</v>
      </c>
      <c r="L1313" s="13">
        <f>IF(Table2[[#This Row],[Annual_Rainfall(mm)]]="",_xlfn.XLOOKUP(Table2[[#This Row],[State]],'pivot tables'!$J$3:$J$32,'pivot tables'!$K$3:$K$32),Table2[[#This Row],[Annual_Rainfall(mm)]])</f>
        <v>1580.9</v>
      </c>
      <c r="M1313" s="13" t="str">
        <f>Table2[[#This Row],[Crop]]&amp;Table2[[#This Row],[State]]</f>
        <v>RiceUttarakhand</v>
      </c>
      <c r="N1313" s="13">
        <v>38542068.5</v>
      </c>
      <c r="O1313" s="13">
        <f>IF(Table2[[#This Row],[Fertilizer(kg)]]="",_xlfn.XLOOKUP(Table2[[#This Row],[crop&amp;state]],'pivot tables'!$O$3:$O$151,'pivot tables'!$P$3:$P$151),Table2[[#This Row],[Fertilizer(kg)]])</f>
        <v>38542068.5</v>
      </c>
      <c r="P1313" s="13">
        <v>88024.3</v>
      </c>
      <c r="Q1313" s="13">
        <f>IF(Table2[[#This Row],[Pesticide(kg)]]="",_xlfn.XLOOKUP(Table2[[#This Row],[crop&amp;state]],'pivot tables'!$O$3:$O$151,'pivot tables'!$Q$3:$Q$151),Table2[[#This Row],[Pesticide(kg)]])</f>
        <v>88024.3</v>
      </c>
      <c r="R1313" s="13">
        <v>1.7789999999999999</v>
      </c>
      <c r="S1313" s="13">
        <f>IF(Table2[[#This Row],[Yield]]="",IFERROR(Table2[[#This Row],[Production(Tones)]]/Table2[[#This Row],[Area(hectare)]],""),Table2[[#This Row],[Yield]])</f>
        <v>1.7789999999999999</v>
      </c>
      <c r="T1313" s="13">
        <v>19.957999999999998</v>
      </c>
      <c r="U1313" s="13">
        <f>IF(Table2[[#This Row],[Avg_Temperature(°C)]]="",IFERROR((Table2[[#This Row],[Max_Temperature(°C)]]+Table2[[#This Row],[Min_Temperature(°C)]])/2,""),Table2[[#This Row],[Avg_Temperature(°C)]])</f>
        <v>19.957999999999998</v>
      </c>
      <c r="V1313" s="13">
        <v>29.704999999999998</v>
      </c>
      <c r="W1313" s="13">
        <f>IF(Table2[[#This Row],[Max_Temperature(°C)]]="",_xlfn.XLOOKUP(Table2[[#This Row],[State]],'pivot tables'!$T$2:$T$33,'pivot tables'!$V$2:$V$33),Table2[[#This Row],[Max_Temperature(°C)]])</f>
        <v>29.704999999999998</v>
      </c>
      <c r="X1313" s="13">
        <v>11.653</v>
      </c>
      <c r="Y1313" s="31">
        <f>IF(Table2[[#This Row],[Min_Temperature(°C)]]="",_xlfn.XLOOKUP(Table2[[#This Row],[State]],'pivot tables'!$T$2:$T$33,'pivot tables'!$W$2:$W$33),Table2[[#This Row],[Min_Temperature(°C)]])</f>
        <v>11.653</v>
      </c>
    </row>
    <row r="1314" spans="1:25" x14ac:dyDescent="0.3">
      <c r="A1314" s="5" t="s">
        <v>13</v>
      </c>
      <c r="B1314" s="4">
        <v>2016</v>
      </c>
      <c r="C1314" s="5" t="s">
        <v>120</v>
      </c>
      <c r="D1314" s="5" t="str">
        <f>PROPER(TRIM(Table2[[#This Row],[Season]]))</f>
        <v>Summer</v>
      </c>
      <c r="E1314" s="5" t="str">
        <f>IF(Table2[[#This Row],[Season]]="",_xlfn.XLOOKUP(Table2[[#This Row],[State]],'pivot tables'!$F$3:$F$33,'pivot tables'!$G$3:$G$33),Table2[[#This Row],[Season]])</f>
        <v>Summer</v>
      </c>
      <c r="F1314" s="5" t="s">
        <v>295</v>
      </c>
      <c r="G1314" s="16">
        <v>14703</v>
      </c>
      <c r="H1314" s="16">
        <f>IF(Table2[[#This Row],[Area(hectare)]]="",IFERROR(Table2[[#This Row],[Production(Tones)]]/Table2[[#This Row],[Yield blanks]],""),Table2[[#This Row],[Area(hectare)]])</f>
        <v>14703</v>
      </c>
      <c r="I1314" s="16">
        <v>55577</v>
      </c>
      <c r="J1314" s="16">
        <f>IF(Table2[[#This Row],[Production(Tones)]]="",Table2[[#This Row],[Area Blanks]]*Table2[[#This Row],[Yield]],Table2[[#This Row],[Production(Tones)]])</f>
        <v>55577</v>
      </c>
      <c r="K1314" s="13">
        <v>1580.9</v>
      </c>
      <c r="L1314" s="13">
        <f>IF(Table2[[#This Row],[Annual_Rainfall(mm)]]="",_xlfn.XLOOKUP(Table2[[#This Row],[State]],'pivot tables'!$J$3:$J$32,'pivot tables'!$K$3:$K$32),Table2[[#This Row],[Annual_Rainfall(mm)]])</f>
        <v>1580.9</v>
      </c>
      <c r="M1314" s="13" t="str">
        <f>Table2[[#This Row],[Crop]]&amp;Table2[[#This Row],[State]]</f>
        <v>RiceUttarakhand</v>
      </c>
      <c r="N1314" s="13"/>
      <c r="O1314" s="13">
        <f>IF(Table2[[#This Row],[Fertilizer(kg)]]="",_xlfn.XLOOKUP(Table2[[#This Row],[crop&amp;state]],'pivot tables'!$O$3:$O$151,'pivot tables'!$P$3:$P$151),Table2[[#This Row],[Fertilizer(kg)]])</f>
        <v>22992753.233181816</v>
      </c>
      <c r="P1314" s="13">
        <v>5146.05</v>
      </c>
      <c r="Q1314" s="13">
        <f>IF(Table2[[#This Row],[Pesticide(kg)]]="",_xlfn.XLOOKUP(Table2[[#This Row],[crop&amp;state]],'pivot tables'!$O$3:$O$151,'pivot tables'!$Q$3:$Q$151),Table2[[#This Row],[Pesticide(kg)]])</f>
        <v>5146.05</v>
      </c>
      <c r="R1314" s="13">
        <v>3.77</v>
      </c>
      <c r="S1314" s="13">
        <f>IF(Table2[[#This Row],[Yield]]="",IFERROR(Table2[[#This Row],[Production(Tones)]]/Table2[[#This Row],[Area(hectare)]],""),Table2[[#This Row],[Yield]])</f>
        <v>3.77</v>
      </c>
      <c r="T1314" s="13">
        <v>19.957999999999998</v>
      </c>
      <c r="U1314" s="13">
        <f>IF(Table2[[#This Row],[Avg_Temperature(°C)]]="",IFERROR((Table2[[#This Row],[Max_Temperature(°C)]]+Table2[[#This Row],[Min_Temperature(°C)]])/2,""),Table2[[#This Row],[Avg_Temperature(°C)]])</f>
        <v>19.957999999999998</v>
      </c>
      <c r="V1314" s="13">
        <v>29.704999999999998</v>
      </c>
      <c r="W1314" s="13">
        <f>IF(Table2[[#This Row],[Max_Temperature(°C)]]="",_xlfn.XLOOKUP(Table2[[#This Row],[State]],'pivot tables'!$T$2:$T$33,'pivot tables'!$V$2:$V$33),Table2[[#This Row],[Max_Temperature(°C)]])</f>
        <v>29.704999999999998</v>
      </c>
      <c r="X1314" s="13">
        <v>11.653</v>
      </c>
      <c r="Y1314" s="31">
        <f>IF(Table2[[#This Row],[Min_Temperature(°C)]]="",_xlfn.XLOOKUP(Table2[[#This Row],[State]],'pivot tables'!$T$2:$T$33,'pivot tables'!$W$2:$W$33),Table2[[#This Row],[Min_Temperature(°C)]])</f>
        <v>11.653</v>
      </c>
    </row>
    <row r="1315" spans="1:25" x14ac:dyDescent="0.3">
      <c r="A1315" s="5" t="s">
        <v>18</v>
      </c>
      <c r="B1315" s="4">
        <v>2016</v>
      </c>
      <c r="C1315" s="5" t="s">
        <v>705</v>
      </c>
      <c r="D1315" s="5" t="str">
        <f>PROPER(TRIM(Table2[[#This Row],[Season]]))</f>
        <v>Whole Year</v>
      </c>
      <c r="E1315" s="5" t="str">
        <f>IF(Table2[[#This Row],[Season]]="",_xlfn.XLOOKUP(Table2[[#This Row],[State]],'pivot tables'!$F$3:$F$33,'pivot tables'!$G$3:$G$33),Table2[[#This Row],[Season]])</f>
        <v>Whole Year</v>
      </c>
      <c r="F1315" s="5" t="s">
        <v>295</v>
      </c>
      <c r="G1315" s="16">
        <v>91995</v>
      </c>
      <c r="H1315" s="16">
        <f>IF(Table2[[#This Row],[Area(hectare)]]="",IFERROR(Table2[[#This Row],[Production(Tones)]]/Table2[[#This Row],[Yield blanks]],""),Table2[[#This Row],[Area(hectare)]])</f>
        <v>91995</v>
      </c>
      <c r="I1315" s="16"/>
      <c r="J1315" s="16">
        <f>IF(Table2[[#This Row],[Production(Tones)]]="",Table2[[#This Row],[Area Blanks]]*Table2[[#This Row],[Yield]],Table2[[#This Row],[Production(Tones)]])</f>
        <v>5859529.5300000003</v>
      </c>
      <c r="K1315" s="13">
        <v>1580.9</v>
      </c>
      <c r="L1315" s="13">
        <f>IF(Table2[[#This Row],[Annual_Rainfall(mm)]]="",_xlfn.XLOOKUP(Table2[[#This Row],[State]],'pivot tables'!$J$3:$J$32,'pivot tables'!$K$3:$K$32),Table2[[#This Row],[Annual_Rainfall(mm)]])</f>
        <v>1580.9</v>
      </c>
      <c r="M1315" s="13" t="str">
        <f>Table2[[#This Row],[Crop]]&amp;Table2[[#This Row],[State]]</f>
        <v>SugarcaneUttarakhand</v>
      </c>
      <c r="N1315" s="13">
        <v>14098233.75</v>
      </c>
      <c r="O1315" s="13">
        <f>IF(Table2[[#This Row],[Fertilizer(kg)]]="",_xlfn.XLOOKUP(Table2[[#This Row],[crop&amp;state]],'pivot tables'!$O$3:$O$151,'pivot tables'!$P$3:$P$151),Table2[[#This Row],[Fertilizer(kg)]])</f>
        <v>14098233.75</v>
      </c>
      <c r="P1315" s="13">
        <v>32198.25</v>
      </c>
      <c r="Q1315" s="13">
        <f>IF(Table2[[#This Row],[Pesticide(kg)]]="",_xlfn.XLOOKUP(Table2[[#This Row],[crop&amp;state]],'pivot tables'!$O$3:$O$151,'pivot tables'!$Q$3:$Q$151),Table2[[#This Row],[Pesticide(kg)]])</f>
        <v>32198.25</v>
      </c>
      <c r="R1315" s="13">
        <v>63.694000000000003</v>
      </c>
      <c r="S1315" s="13">
        <f>IF(Table2[[#This Row],[Yield]]="",IFERROR(Table2[[#This Row],[Production(Tones)]]/Table2[[#This Row],[Area(hectare)]],""),Table2[[#This Row],[Yield]])</f>
        <v>63.694000000000003</v>
      </c>
      <c r="T1315" s="13">
        <v>19.957999999999998</v>
      </c>
      <c r="U1315" s="13">
        <f>IF(Table2[[#This Row],[Avg_Temperature(°C)]]="",IFERROR((Table2[[#This Row],[Max_Temperature(°C)]]+Table2[[#This Row],[Min_Temperature(°C)]])/2,""),Table2[[#This Row],[Avg_Temperature(°C)]])</f>
        <v>19.957999999999998</v>
      </c>
      <c r="V1315" s="13">
        <v>29.704999999999998</v>
      </c>
      <c r="W1315" s="13">
        <f>IF(Table2[[#This Row],[Max_Temperature(°C)]]="",_xlfn.XLOOKUP(Table2[[#This Row],[State]],'pivot tables'!$T$2:$T$33,'pivot tables'!$V$2:$V$33),Table2[[#This Row],[Max_Temperature(°C)]])</f>
        <v>29.704999999999998</v>
      </c>
      <c r="X1315" s="13">
        <v>11.653</v>
      </c>
      <c r="Y1315" s="31">
        <f>IF(Table2[[#This Row],[Min_Temperature(°C)]]="",_xlfn.XLOOKUP(Table2[[#This Row],[State]],'pivot tables'!$T$2:$T$33,'pivot tables'!$W$2:$W$33),Table2[[#This Row],[Min_Temperature(°C)]])</f>
        <v>11.653</v>
      </c>
    </row>
    <row r="1316" spans="1:25" x14ac:dyDescent="0.3">
      <c r="A1316" s="5" t="s">
        <v>31</v>
      </c>
      <c r="B1316" s="4">
        <v>2016</v>
      </c>
      <c r="C1316" s="5" t="s">
        <v>49</v>
      </c>
      <c r="D1316" s="5" t="str">
        <f>PROPER(TRIM(Table2[[#This Row],[Season]]))</f>
        <v>Kharif</v>
      </c>
      <c r="E1316" s="5" t="str">
        <f>IF(Table2[[#This Row],[Season]]="",_xlfn.XLOOKUP(Table2[[#This Row],[State]],'pivot tables'!$F$3:$F$33,'pivot tables'!$G$3:$G$33),Table2[[#This Row],[Season]])</f>
        <v>Kharif</v>
      </c>
      <c r="F1316" s="5" t="s">
        <v>295</v>
      </c>
      <c r="G1316" s="16">
        <v>7</v>
      </c>
      <c r="H1316" s="16">
        <f>IF(Table2[[#This Row],[Area(hectare)]]="",IFERROR(Table2[[#This Row],[Production(Tones)]]/Table2[[#This Row],[Yield blanks]],""),Table2[[#This Row],[Area(hectare)]])</f>
        <v>7</v>
      </c>
      <c r="I1316" s="16">
        <v>4</v>
      </c>
      <c r="J1316" s="16">
        <f>IF(Table2[[#This Row],[Production(Tones)]]="",Table2[[#This Row],[Area Blanks]]*Table2[[#This Row],[Yield]],Table2[[#This Row],[Production(Tones)]])</f>
        <v>4</v>
      </c>
      <c r="K1316" s="13">
        <v>1580.9</v>
      </c>
      <c r="L1316" s="13">
        <f>IF(Table2[[#This Row],[Annual_Rainfall(mm)]]="",_xlfn.XLOOKUP(Table2[[#This Row],[State]],'pivot tables'!$J$3:$J$32,'pivot tables'!$K$3:$K$32),Table2[[#This Row],[Annual_Rainfall(mm)]])</f>
        <v>1580.9</v>
      </c>
      <c r="M1316" s="13" t="str">
        <f>Table2[[#This Row],[Crop]]&amp;Table2[[#This Row],[State]]</f>
        <v>SunflowerUttarakhand</v>
      </c>
      <c r="N1316" s="13">
        <v>1072.75</v>
      </c>
      <c r="O1316" s="13">
        <f>IF(Table2[[#This Row],[Fertilizer(kg)]]="",_xlfn.XLOOKUP(Table2[[#This Row],[crop&amp;state]],'pivot tables'!$O$3:$O$151,'pivot tables'!$P$3:$P$151),Table2[[#This Row],[Fertilizer(kg)]])</f>
        <v>1072.75</v>
      </c>
      <c r="P1316" s="13">
        <v>2.4500000000000002</v>
      </c>
      <c r="Q1316" s="13">
        <f>IF(Table2[[#This Row],[Pesticide(kg)]]="",_xlfn.XLOOKUP(Table2[[#This Row],[crop&amp;state]],'pivot tables'!$O$3:$O$151,'pivot tables'!$Q$3:$Q$151),Table2[[#This Row],[Pesticide(kg)]])</f>
        <v>2.4500000000000002</v>
      </c>
      <c r="R1316" s="13">
        <v>0.56999999999999995</v>
      </c>
      <c r="S1316" s="13">
        <f>IF(Table2[[#This Row],[Yield]]="",IFERROR(Table2[[#This Row],[Production(Tones)]]/Table2[[#This Row],[Area(hectare)]],""),Table2[[#This Row],[Yield]])</f>
        <v>0.56999999999999995</v>
      </c>
      <c r="T1316" s="13">
        <v>19.957999999999998</v>
      </c>
      <c r="U1316" s="13">
        <f>IF(Table2[[#This Row],[Avg_Temperature(°C)]]="",IFERROR((Table2[[#This Row],[Max_Temperature(°C)]]+Table2[[#This Row],[Min_Temperature(°C)]])/2,""),Table2[[#This Row],[Avg_Temperature(°C)]])</f>
        <v>19.957999999999998</v>
      </c>
      <c r="V1316" s="13">
        <v>29.704999999999998</v>
      </c>
      <c r="W1316" s="13">
        <f>IF(Table2[[#This Row],[Max_Temperature(°C)]]="",_xlfn.XLOOKUP(Table2[[#This Row],[State]],'pivot tables'!$T$2:$T$33,'pivot tables'!$V$2:$V$33),Table2[[#This Row],[Max_Temperature(°C)]])</f>
        <v>29.704999999999998</v>
      </c>
      <c r="X1316" s="13">
        <v>11.653</v>
      </c>
      <c r="Y1316" s="31">
        <f>IF(Table2[[#This Row],[Min_Temperature(°C)]]="",_xlfn.XLOOKUP(Table2[[#This Row],[State]],'pivot tables'!$T$2:$T$33,'pivot tables'!$W$2:$W$33),Table2[[#This Row],[Min_Temperature(°C)]])</f>
        <v>11.653</v>
      </c>
    </row>
    <row r="1317" spans="1:25" x14ac:dyDescent="0.3">
      <c r="A1317" s="5" t="s">
        <v>32</v>
      </c>
      <c r="B1317" s="4">
        <v>2016</v>
      </c>
      <c r="C1317" s="5" t="s">
        <v>49</v>
      </c>
      <c r="D1317" s="5" t="str">
        <f>PROPER(TRIM(Table2[[#This Row],[Season]]))</f>
        <v>Kharif</v>
      </c>
      <c r="E1317" s="5" t="str">
        <f>IF(Table2[[#This Row],[Season]]="",_xlfn.XLOOKUP(Table2[[#This Row],[State]],'pivot tables'!$F$3:$F$33,'pivot tables'!$G$3:$G$33),Table2[[#This Row],[Season]])</f>
        <v>Kharif</v>
      </c>
      <c r="F1317" s="5" t="s">
        <v>295</v>
      </c>
      <c r="G1317" s="16">
        <v>12481</v>
      </c>
      <c r="H1317" s="16">
        <f>IF(Table2[[#This Row],[Area(hectare)]]="",IFERROR(Table2[[#This Row],[Production(Tones)]]/Table2[[#This Row],[Yield blanks]],""),Table2[[#This Row],[Area(hectare)]])</f>
        <v>12481</v>
      </c>
      <c r="I1317" s="16">
        <v>10194</v>
      </c>
      <c r="J1317" s="16">
        <f>IF(Table2[[#This Row],[Production(Tones)]]="",Table2[[#This Row],[Area Blanks]]*Table2[[#This Row],[Yield]],Table2[[#This Row],[Production(Tones)]])</f>
        <v>10194</v>
      </c>
      <c r="K1317" s="13">
        <v>1580.9</v>
      </c>
      <c r="L1317" s="13">
        <f>IF(Table2[[#This Row],[Annual_Rainfall(mm)]]="",_xlfn.XLOOKUP(Table2[[#This Row],[State]],'pivot tables'!$J$3:$J$32,'pivot tables'!$K$3:$K$32),Table2[[#This Row],[Annual_Rainfall(mm)]])</f>
        <v>1580.9</v>
      </c>
      <c r="M1317" s="13" t="str">
        <f>Table2[[#This Row],[Crop]]&amp;Table2[[#This Row],[State]]</f>
        <v>UradUttarakhand</v>
      </c>
      <c r="N1317" s="13">
        <v>1912713.25</v>
      </c>
      <c r="O1317" s="13">
        <f>IF(Table2[[#This Row],[Fertilizer(kg)]]="",_xlfn.XLOOKUP(Table2[[#This Row],[crop&amp;state]],'pivot tables'!$O$3:$O$151,'pivot tables'!$P$3:$P$151),Table2[[#This Row],[Fertilizer(kg)]])</f>
        <v>1912713.25</v>
      </c>
      <c r="P1317" s="13">
        <v>4368.3500000000004</v>
      </c>
      <c r="Q1317" s="13">
        <f>IF(Table2[[#This Row],[Pesticide(kg)]]="",_xlfn.XLOOKUP(Table2[[#This Row],[crop&amp;state]],'pivot tables'!$O$3:$O$151,'pivot tables'!$Q$3:$Q$151),Table2[[#This Row],[Pesticide(kg)]])</f>
        <v>4368.3500000000004</v>
      </c>
      <c r="R1317" s="13">
        <v>0.86199999999999999</v>
      </c>
      <c r="S1317" s="13">
        <f>IF(Table2[[#This Row],[Yield]]="",IFERROR(Table2[[#This Row],[Production(Tones)]]/Table2[[#This Row],[Area(hectare)]],""),Table2[[#This Row],[Yield]])</f>
        <v>0.86199999999999999</v>
      </c>
      <c r="T1317" s="13">
        <v>19.957999999999998</v>
      </c>
      <c r="U1317" s="13">
        <f>IF(Table2[[#This Row],[Avg_Temperature(°C)]]="",IFERROR((Table2[[#This Row],[Max_Temperature(°C)]]+Table2[[#This Row],[Min_Temperature(°C)]])/2,""),Table2[[#This Row],[Avg_Temperature(°C)]])</f>
        <v>19.957999999999998</v>
      </c>
      <c r="V1317" s="13">
        <v>29.704999999999998</v>
      </c>
      <c r="W1317" s="13">
        <f>IF(Table2[[#This Row],[Max_Temperature(°C)]]="",_xlfn.XLOOKUP(Table2[[#This Row],[State]],'pivot tables'!$T$2:$T$33,'pivot tables'!$V$2:$V$33),Table2[[#This Row],[Max_Temperature(°C)]])</f>
        <v>29.704999999999998</v>
      </c>
      <c r="X1317" s="13">
        <v>11.653</v>
      </c>
      <c r="Y1317" s="31">
        <f>IF(Table2[[#This Row],[Min_Temperature(°C)]]="",_xlfn.XLOOKUP(Table2[[#This Row],[State]],'pivot tables'!$T$2:$T$33,'pivot tables'!$W$2:$W$33),Table2[[#This Row],[Min_Temperature(°C)]])</f>
        <v>11.653</v>
      </c>
    </row>
    <row r="1318" spans="1:25" x14ac:dyDescent="0.3">
      <c r="A1318" s="5" t="s">
        <v>32</v>
      </c>
      <c r="B1318" s="4">
        <v>2016</v>
      </c>
      <c r="C1318" s="5" t="s">
        <v>120</v>
      </c>
      <c r="D1318" s="5" t="str">
        <f>PROPER(TRIM(Table2[[#This Row],[Season]]))</f>
        <v>Summer</v>
      </c>
      <c r="E1318" s="5" t="str">
        <f>IF(Table2[[#This Row],[Season]]="",_xlfn.XLOOKUP(Table2[[#This Row],[State]],'pivot tables'!$F$3:$F$33,'pivot tables'!$G$3:$G$33),Table2[[#This Row],[Season]])</f>
        <v>Summer</v>
      </c>
      <c r="F1318" s="5" t="s">
        <v>295</v>
      </c>
      <c r="G1318" s="16">
        <v>92</v>
      </c>
      <c r="H1318" s="16">
        <f>IF(Table2[[#This Row],[Area(hectare)]]="",IFERROR(Table2[[#This Row],[Production(Tones)]]/Table2[[#This Row],[Yield blanks]],""),Table2[[#This Row],[Area(hectare)]])</f>
        <v>92</v>
      </c>
      <c r="I1318" s="16">
        <v>53</v>
      </c>
      <c r="J1318" s="16">
        <f>IF(Table2[[#This Row],[Production(Tones)]]="",Table2[[#This Row],[Area Blanks]]*Table2[[#This Row],[Yield]],Table2[[#This Row],[Production(Tones)]])</f>
        <v>53</v>
      </c>
      <c r="K1318" s="13">
        <v>1580.9</v>
      </c>
      <c r="L1318" s="13">
        <f>IF(Table2[[#This Row],[Annual_Rainfall(mm)]]="",_xlfn.XLOOKUP(Table2[[#This Row],[State]],'pivot tables'!$J$3:$J$32,'pivot tables'!$K$3:$K$32),Table2[[#This Row],[Annual_Rainfall(mm)]])</f>
        <v>1580.9</v>
      </c>
      <c r="M1318" s="13" t="str">
        <f>Table2[[#This Row],[Crop]]&amp;Table2[[#This Row],[State]]</f>
        <v>UradUttarakhand</v>
      </c>
      <c r="N1318" s="13">
        <v>14099</v>
      </c>
      <c r="O1318" s="13">
        <f>IF(Table2[[#This Row],[Fertilizer(kg)]]="",_xlfn.XLOOKUP(Table2[[#This Row],[crop&amp;state]],'pivot tables'!$O$3:$O$151,'pivot tables'!$P$3:$P$151),Table2[[#This Row],[Fertilizer(kg)]])</f>
        <v>14099</v>
      </c>
      <c r="P1318" s="13">
        <v>32.200000000000003</v>
      </c>
      <c r="Q1318" s="13">
        <f>IF(Table2[[#This Row],[Pesticide(kg)]]="",_xlfn.XLOOKUP(Table2[[#This Row],[crop&amp;state]],'pivot tables'!$O$3:$O$151,'pivot tables'!$Q$3:$Q$151),Table2[[#This Row],[Pesticide(kg)]])</f>
        <v>32.200000000000003</v>
      </c>
      <c r="R1318" s="13">
        <v>0.71699999999999997</v>
      </c>
      <c r="S1318" s="13">
        <f>IF(Table2[[#This Row],[Yield]]="",IFERROR(Table2[[#This Row],[Production(Tones)]]/Table2[[#This Row],[Area(hectare)]],""),Table2[[#This Row],[Yield]])</f>
        <v>0.71699999999999997</v>
      </c>
      <c r="T1318" s="13">
        <v>19.957999999999998</v>
      </c>
      <c r="U1318" s="13">
        <f>IF(Table2[[#This Row],[Avg_Temperature(°C)]]="",IFERROR((Table2[[#This Row],[Max_Temperature(°C)]]+Table2[[#This Row],[Min_Temperature(°C)]])/2,""),Table2[[#This Row],[Avg_Temperature(°C)]])</f>
        <v>19.957999999999998</v>
      </c>
      <c r="V1318" s="13">
        <v>29.704999999999998</v>
      </c>
      <c r="W1318" s="13">
        <f>IF(Table2[[#This Row],[Max_Temperature(°C)]]="",_xlfn.XLOOKUP(Table2[[#This Row],[State]],'pivot tables'!$T$2:$T$33,'pivot tables'!$V$2:$V$33),Table2[[#This Row],[Max_Temperature(°C)]])</f>
        <v>29.704999999999998</v>
      </c>
      <c r="X1318" s="13">
        <v>11.653</v>
      </c>
      <c r="Y1318" s="31">
        <f>IF(Table2[[#This Row],[Min_Temperature(°C)]]="",_xlfn.XLOOKUP(Table2[[#This Row],[State]],'pivot tables'!$T$2:$T$33,'pivot tables'!$W$2:$W$33),Table2[[#This Row],[Min_Temperature(°C)]])</f>
        <v>11.653</v>
      </c>
    </row>
    <row r="1319" spans="1:25" x14ac:dyDescent="0.3">
      <c r="A1319" s="5" t="s">
        <v>20</v>
      </c>
      <c r="B1319" s="4">
        <v>2016</v>
      </c>
      <c r="C1319" s="5" t="s">
        <v>27</v>
      </c>
      <c r="D1319" s="5" t="str">
        <f>PROPER(TRIM(Table2[[#This Row],[Season]]))</f>
        <v>Rabi</v>
      </c>
      <c r="E1319" s="5" t="str">
        <f>IF(Table2[[#This Row],[Season]]="",_xlfn.XLOOKUP(Table2[[#This Row],[State]],'pivot tables'!$F$3:$F$33,'pivot tables'!$G$3:$G$33),Table2[[#This Row],[Season]])</f>
        <v>Rabi</v>
      </c>
      <c r="F1319" s="5" t="s">
        <v>295</v>
      </c>
      <c r="G1319" s="16">
        <v>339572</v>
      </c>
      <c r="H1319" s="16">
        <f>IF(Table2[[#This Row],[Area(hectare)]]="",IFERROR(Table2[[#This Row],[Production(Tones)]]/Table2[[#This Row],[Yield blanks]],""),Table2[[#This Row],[Area(hectare)]])</f>
        <v>339572</v>
      </c>
      <c r="I1319" s="16">
        <v>891700</v>
      </c>
      <c r="J1319" s="16">
        <f>IF(Table2[[#This Row],[Production(Tones)]]="",Table2[[#This Row],[Area Blanks]]*Table2[[#This Row],[Yield]],Table2[[#This Row],[Production(Tones)]])</f>
        <v>891700</v>
      </c>
      <c r="K1319" s="13">
        <v>1580.9</v>
      </c>
      <c r="L1319" s="13">
        <f>IF(Table2[[#This Row],[Annual_Rainfall(mm)]]="",_xlfn.XLOOKUP(Table2[[#This Row],[State]],'pivot tables'!$J$3:$J$32,'pivot tables'!$K$3:$K$32),Table2[[#This Row],[Annual_Rainfall(mm)]])</f>
        <v>1580.9</v>
      </c>
      <c r="M1319" s="13" t="str">
        <f>Table2[[#This Row],[Crop]]&amp;Table2[[#This Row],[State]]</f>
        <v>WheatUttarakhand</v>
      </c>
      <c r="N1319" s="13">
        <v>52039409</v>
      </c>
      <c r="O1319" s="13">
        <f>IF(Table2[[#This Row],[Fertilizer(kg)]]="",_xlfn.XLOOKUP(Table2[[#This Row],[crop&amp;state]],'pivot tables'!$O$3:$O$151,'pivot tables'!$P$3:$P$151),Table2[[#This Row],[Fertilizer(kg)]])</f>
        <v>52039409</v>
      </c>
      <c r="P1319" s="13">
        <v>118850.2</v>
      </c>
      <c r="Q1319" s="13">
        <f>IF(Table2[[#This Row],[Pesticide(kg)]]="",_xlfn.XLOOKUP(Table2[[#This Row],[crop&amp;state]],'pivot tables'!$O$3:$O$151,'pivot tables'!$Q$3:$Q$151),Table2[[#This Row],[Pesticide(kg)]])</f>
        <v>118850.2</v>
      </c>
      <c r="R1319" s="13">
        <v>1.962</v>
      </c>
      <c r="S1319" s="13">
        <f>IF(Table2[[#This Row],[Yield]]="",IFERROR(Table2[[#This Row],[Production(Tones)]]/Table2[[#This Row],[Area(hectare)]],""),Table2[[#This Row],[Yield]])</f>
        <v>1.962</v>
      </c>
      <c r="T1319" s="13">
        <v>19.957999999999998</v>
      </c>
      <c r="U1319" s="13">
        <f>IF(Table2[[#This Row],[Avg_Temperature(°C)]]="",IFERROR((Table2[[#This Row],[Max_Temperature(°C)]]+Table2[[#This Row],[Min_Temperature(°C)]])/2,""),Table2[[#This Row],[Avg_Temperature(°C)]])</f>
        <v>19.957999999999998</v>
      </c>
      <c r="V1319" s="13">
        <v>29.704999999999998</v>
      </c>
      <c r="W1319" s="13">
        <f>IF(Table2[[#This Row],[Max_Temperature(°C)]]="",_xlfn.XLOOKUP(Table2[[#This Row],[State]],'pivot tables'!$T$2:$T$33,'pivot tables'!$V$2:$V$33),Table2[[#This Row],[Max_Temperature(°C)]])</f>
        <v>29.704999999999998</v>
      </c>
      <c r="X1319" s="13">
        <v>11.653</v>
      </c>
      <c r="Y1319" s="31">
        <f>IF(Table2[[#This Row],[Min_Temperature(°C)]]="",_xlfn.XLOOKUP(Table2[[#This Row],[State]],'pivot tables'!$T$2:$T$33,'pivot tables'!$W$2:$W$33),Table2[[#This Row],[Min_Temperature(°C)]])</f>
        <v>11.653</v>
      </c>
    </row>
    <row r="1320" spans="1:25" x14ac:dyDescent="0.3">
      <c r="A1320" s="5" t="s">
        <v>22</v>
      </c>
      <c r="B1320" s="4">
        <v>2016</v>
      </c>
      <c r="C1320" s="5" t="s">
        <v>176</v>
      </c>
      <c r="D1320" s="5" t="str">
        <f>PROPER(TRIM(Table2[[#This Row],[Season]]))</f>
        <v>Autumn</v>
      </c>
      <c r="E1320" s="5" t="str">
        <f>IF(Table2[[#This Row],[Season]]="",_xlfn.XLOOKUP(Table2[[#This Row],[State]],'pivot tables'!$F$3:$F$33,'pivot tables'!$G$3:$G$33),Table2[[#This Row],[Season]])</f>
        <v>Autumn</v>
      </c>
      <c r="F1320" s="5" t="s">
        <v>322</v>
      </c>
      <c r="G1320" s="16">
        <v>19421</v>
      </c>
      <c r="H1320" s="16">
        <f>IF(Table2[[#This Row],[Area(hectare)]]="",IFERROR(Table2[[#This Row],[Production(Tones)]]/Table2[[#This Row],[Yield blanks]],""),Table2[[#This Row],[Area(hectare)]])</f>
        <v>19421</v>
      </c>
      <c r="I1320" s="16">
        <v>22571</v>
      </c>
      <c r="J1320" s="16">
        <f>IF(Table2[[#This Row],[Production(Tones)]]="",Table2[[#This Row],[Area Blanks]]*Table2[[#This Row],[Yield]],Table2[[#This Row],[Production(Tones)]])</f>
        <v>22571</v>
      </c>
      <c r="K1320" s="13">
        <v>1296.3</v>
      </c>
      <c r="L1320" s="13">
        <f>IF(Table2[[#This Row],[Annual_Rainfall(mm)]]="",_xlfn.XLOOKUP(Table2[[#This Row],[State]],'pivot tables'!$J$3:$J$32,'pivot tables'!$K$3:$K$32),Table2[[#This Row],[Annual_Rainfall(mm)]])</f>
        <v>1296.3</v>
      </c>
      <c r="M1320" s="13" t="str">
        <f>Table2[[#This Row],[Crop]]&amp;Table2[[#This Row],[State]]</f>
        <v>RagiJharkhand</v>
      </c>
      <c r="N1320" s="13">
        <v>2976268.25</v>
      </c>
      <c r="O1320" s="13">
        <f>IF(Table2[[#This Row],[Fertilizer(kg)]]="",_xlfn.XLOOKUP(Table2[[#This Row],[crop&amp;state]],'pivot tables'!$O$3:$O$151,'pivot tables'!$P$3:$P$151),Table2[[#This Row],[Fertilizer(kg)]])</f>
        <v>2976268.25</v>
      </c>
      <c r="P1320" s="13">
        <v>6797.35</v>
      </c>
      <c r="Q1320" s="13">
        <f>IF(Table2[[#This Row],[Pesticide(kg)]]="",_xlfn.XLOOKUP(Table2[[#This Row],[crop&amp;state]],'pivot tables'!$O$3:$O$151,'pivot tables'!$Q$3:$Q$151),Table2[[#This Row],[Pesticide(kg)]])</f>
        <v>6797.35</v>
      </c>
      <c r="R1320" s="13">
        <v>0.99299999999999999</v>
      </c>
      <c r="S1320" s="13">
        <f>IF(Table2[[#This Row],[Yield]]="",IFERROR(Table2[[#This Row],[Production(Tones)]]/Table2[[#This Row],[Area(hectare)]],""),Table2[[#This Row],[Yield]])</f>
        <v>0.99299999999999999</v>
      </c>
      <c r="T1320" s="13">
        <v>23.917999999999999</v>
      </c>
      <c r="U1320" s="13">
        <f>IF(Table2[[#This Row],[Avg_Temperature(°C)]]="",IFERROR((Table2[[#This Row],[Max_Temperature(°C)]]+Table2[[#This Row],[Min_Temperature(°C)]])/2,""),Table2[[#This Row],[Avg_Temperature(°C)]])</f>
        <v>23.917999999999999</v>
      </c>
      <c r="V1320" s="13">
        <v>34.454999999999998</v>
      </c>
      <c r="W1320" s="13">
        <f>IF(Table2[[#This Row],[Max_Temperature(°C)]]="",_xlfn.XLOOKUP(Table2[[#This Row],[State]],'pivot tables'!$T$2:$T$33,'pivot tables'!$V$2:$V$33),Table2[[#This Row],[Max_Temperature(°C)]])</f>
        <v>34.454999999999998</v>
      </c>
      <c r="X1320" s="13">
        <v>14.795</v>
      </c>
      <c r="Y1320" s="31">
        <f>IF(Table2[[#This Row],[Min_Temperature(°C)]]="",_xlfn.XLOOKUP(Table2[[#This Row],[State]],'pivot tables'!$T$2:$T$33,'pivot tables'!$W$2:$W$33),Table2[[#This Row],[Min_Temperature(°C)]])</f>
        <v>14.795</v>
      </c>
    </row>
    <row r="1321" spans="1:25" x14ac:dyDescent="0.3">
      <c r="A1321" s="5" t="s">
        <v>13</v>
      </c>
      <c r="B1321" s="4">
        <v>2016</v>
      </c>
      <c r="C1321" s="5" t="s">
        <v>176</v>
      </c>
      <c r="D1321" s="5" t="str">
        <f>PROPER(TRIM(Table2[[#This Row],[Season]]))</f>
        <v>Autumn</v>
      </c>
      <c r="E1321" s="5" t="str">
        <f>IF(Table2[[#This Row],[Season]]="",_xlfn.XLOOKUP(Table2[[#This Row],[State]],'pivot tables'!$F$3:$F$33,'pivot tables'!$G$3:$G$33),Table2[[#This Row],[Season]])</f>
        <v>Autumn</v>
      </c>
      <c r="F1321" s="5" t="s">
        <v>322</v>
      </c>
      <c r="G1321" s="16">
        <v>137925</v>
      </c>
      <c r="H1321" s="16">
        <f>IF(Table2[[#This Row],[Area(hectare)]]="",IFERROR(Table2[[#This Row],[Production(Tones)]]/Table2[[#This Row],[Yield blanks]],""),Table2[[#This Row],[Area(hectare)]])</f>
        <v>137925</v>
      </c>
      <c r="I1321" s="16">
        <v>154026</v>
      </c>
      <c r="J1321" s="16">
        <f>IF(Table2[[#This Row],[Production(Tones)]]="",Table2[[#This Row],[Area Blanks]]*Table2[[#This Row],[Yield]],Table2[[#This Row],[Production(Tones)]])</f>
        <v>154026</v>
      </c>
      <c r="K1321" s="13">
        <v>1296.3</v>
      </c>
      <c r="L1321" s="13">
        <f>IF(Table2[[#This Row],[Annual_Rainfall(mm)]]="",_xlfn.XLOOKUP(Table2[[#This Row],[State]],'pivot tables'!$J$3:$J$32,'pivot tables'!$K$3:$K$32),Table2[[#This Row],[Annual_Rainfall(mm)]])</f>
        <v>1296.3</v>
      </c>
      <c r="M1321" s="13" t="str">
        <f>Table2[[#This Row],[Crop]]&amp;Table2[[#This Row],[State]]</f>
        <v>RiceJharkhand</v>
      </c>
      <c r="N1321" s="13">
        <v>21137006.25</v>
      </c>
      <c r="O1321" s="13">
        <f>IF(Table2[[#This Row],[Fertilizer(kg)]]="",_xlfn.XLOOKUP(Table2[[#This Row],[crop&amp;state]],'pivot tables'!$O$3:$O$151,'pivot tables'!$P$3:$P$151),Table2[[#This Row],[Fertilizer(kg)]])</f>
        <v>21137006.25</v>
      </c>
      <c r="P1321" s="13">
        <v>48273.75</v>
      </c>
      <c r="Q1321" s="13">
        <f>IF(Table2[[#This Row],[Pesticide(kg)]]="",_xlfn.XLOOKUP(Table2[[#This Row],[crop&amp;state]],'pivot tables'!$O$3:$O$151,'pivot tables'!$Q$3:$Q$151),Table2[[#This Row],[Pesticide(kg)]])</f>
        <v>48273.75</v>
      </c>
      <c r="R1321" s="13">
        <v>0.91200000000000003</v>
      </c>
      <c r="S1321" s="13">
        <f>IF(Table2[[#This Row],[Yield]]="",IFERROR(Table2[[#This Row],[Production(Tones)]]/Table2[[#This Row],[Area(hectare)]],""),Table2[[#This Row],[Yield]])</f>
        <v>0.91200000000000003</v>
      </c>
      <c r="T1321" s="13">
        <v>23.917999999999999</v>
      </c>
      <c r="U1321" s="13">
        <f>IF(Table2[[#This Row],[Avg_Temperature(°C)]]="",IFERROR((Table2[[#This Row],[Max_Temperature(°C)]]+Table2[[#This Row],[Min_Temperature(°C)]])/2,""),Table2[[#This Row],[Avg_Temperature(°C)]])</f>
        <v>23.917999999999999</v>
      </c>
      <c r="V1321" s="13">
        <v>34.454999999999998</v>
      </c>
      <c r="W1321" s="13">
        <f>IF(Table2[[#This Row],[Max_Temperature(°C)]]="",_xlfn.XLOOKUP(Table2[[#This Row],[State]],'pivot tables'!$T$2:$T$33,'pivot tables'!$V$2:$V$33),Table2[[#This Row],[Max_Temperature(°C)]])</f>
        <v>34.454999999999998</v>
      </c>
      <c r="X1321" s="13">
        <v>14.795</v>
      </c>
      <c r="Y1321" s="31">
        <f>IF(Table2[[#This Row],[Min_Temperature(°C)]]="",_xlfn.XLOOKUP(Table2[[#This Row],[State]],'pivot tables'!$T$2:$T$33,'pivot tables'!$W$2:$W$33),Table2[[#This Row],[Min_Temperature(°C)]])</f>
        <v>14.795</v>
      </c>
    </row>
    <row r="1322" spans="1:25" x14ac:dyDescent="0.3">
      <c r="A1322" s="5" t="s">
        <v>13</v>
      </c>
      <c r="B1322" s="4">
        <v>2016</v>
      </c>
      <c r="C1322" s="5" t="s">
        <v>324</v>
      </c>
      <c r="D1322" s="5" t="str">
        <f>PROPER(TRIM(Table2[[#This Row],[Season]]))</f>
        <v>Winter</v>
      </c>
      <c r="E1322" s="5" t="str">
        <f>IF(Table2[[#This Row],[Season]]="",_xlfn.XLOOKUP(Table2[[#This Row],[State]],'pivot tables'!$F$3:$F$33,'pivot tables'!$G$3:$G$33),Table2[[#This Row],[Season]])</f>
        <v>Winter</v>
      </c>
      <c r="F1322" s="5" t="s">
        <v>322</v>
      </c>
      <c r="G1322" s="16">
        <v>1204133</v>
      </c>
      <c r="H1322" s="16">
        <f>IF(Table2[[#This Row],[Area(hectare)]]="",IFERROR(Table2[[#This Row],[Production(Tones)]]/Table2[[#This Row],[Yield blanks]],""),Table2[[#This Row],[Area(hectare)]])</f>
        <v>1204133</v>
      </c>
      <c r="I1322" s="16">
        <v>2621003</v>
      </c>
      <c r="J1322" s="16">
        <f>IF(Table2[[#This Row],[Production(Tones)]]="",Table2[[#This Row],[Area Blanks]]*Table2[[#This Row],[Yield]],Table2[[#This Row],[Production(Tones)]])</f>
        <v>2621003</v>
      </c>
      <c r="K1322" s="13">
        <v>1296.3</v>
      </c>
      <c r="L1322" s="13">
        <f>IF(Table2[[#This Row],[Annual_Rainfall(mm)]]="",_xlfn.XLOOKUP(Table2[[#This Row],[State]],'pivot tables'!$J$3:$J$32,'pivot tables'!$K$3:$K$32),Table2[[#This Row],[Annual_Rainfall(mm)]])</f>
        <v>1296.3</v>
      </c>
      <c r="M1322" s="13" t="str">
        <f>Table2[[#This Row],[Crop]]&amp;Table2[[#This Row],[State]]</f>
        <v>RiceJharkhand</v>
      </c>
      <c r="N1322" s="13">
        <v>184533382.30000001</v>
      </c>
      <c r="O1322" s="13">
        <f>IF(Table2[[#This Row],[Fertilizer(kg)]]="",_xlfn.XLOOKUP(Table2[[#This Row],[crop&amp;state]],'pivot tables'!$O$3:$O$151,'pivot tables'!$P$3:$P$151),Table2[[#This Row],[Fertilizer(kg)]])</f>
        <v>184533382.30000001</v>
      </c>
      <c r="P1322" s="13">
        <v>421446.55</v>
      </c>
      <c r="Q1322" s="13">
        <f>IF(Table2[[#This Row],[Pesticide(kg)]]="",_xlfn.XLOOKUP(Table2[[#This Row],[crop&amp;state]],'pivot tables'!$O$3:$O$151,'pivot tables'!$Q$3:$Q$151),Table2[[#This Row],[Pesticide(kg)]])</f>
        <v>421446.55</v>
      </c>
      <c r="R1322" s="13">
        <v>2.2519999999999998</v>
      </c>
      <c r="S1322" s="13">
        <f>IF(Table2[[#This Row],[Yield]]="",IFERROR(Table2[[#This Row],[Production(Tones)]]/Table2[[#This Row],[Area(hectare)]],""),Table2[[#This Row],[Yield]])</f>
        <v>2.2519999999999998</v>
      </c>
      <c r="T1322" s="13">
        <v>23.917999999999999</v>
      </c>
      <c r="U1322" s="13">
        <f>IF(Table2[[#This Row],[Avg_Temperature(°C)]]="",IFERROR((Table2[[#This Row],[Max_Temperature(°C)]]+Table2[[#This Row],[Min_Temperature(°C)]])/2,""),Table2[[#This Row],[Avg_Temperature(°C)]])</f>
        <v>23.917999999999999</v>
      </c>
      <c r="V1322" s="13">
        <v>34.454999999999998</v>
      </c>
      <c r="W1322" s="13">
        <f>IF(Table2[[#This Row],[Max_Temperature(°C)]]="",_xlfn.XLOOKUP(Table2[[#This Row],[State]],'pivot tables'!$T$2:$T$33,'pivot tables'!$V$2:$V$33),Table2[[#This Row],[Max_Temperature(°C)]])</f>
        <v>34.454999999999998</v>
      </c>
      <c r="X1322" s="13">
        <v>14.795</v>
      </c>
      <c r="Y1322" s="31">
        <f>IF(Table2[[#This Row],[Min_Temperature(°C)]]="",_xlfn.XLOOKUP(Table2[[#This Row],[State]],'pivot tables'!$T$2:$T$33,'pivot tables'!$W$2:$W$33),Table2[[#This Row],[Min_Temperature(°C)]])</f>
        <v>14.795</v>
      </c>
    </row>
    <row r="1323" spans="1:25" x14ac:dyDescent="0.3">
      <c r="A1323" s="5" t="s">
        <v>32</v>
      </c>
      <c r="B1323" s="4">
        <v>2016</v>
      </c>
      <c r="C1323" s="5" t="s">
        <v>176</v>
      </c>
      <c r="D1323" s="5" t="str">
        <f>PROPER(TRIM(Table2[[#This Row],[Season]]))</f>
        <v>Autumn</v>
      </c>
      <c r="E1323" s="5" t="str">
        <f>IF(Table2[[#This Row],[Season]]="",_xlfn.XLOOKUP(Table2[[#This Row],[State]],'pivot tables'!$F$3:$F$33,'pivot tables'!$G$3:$G$33),Table2[[#This Row],[Season]])</f>
        <v>Autumn</v>
      </c>
      <c r="F1323" s="5" t="s">
        <v>322</v>
      </c>
      <c r="G1323" s="16">
        <v>35690</v>
      </c>
      <c r="H1323" s="16">
        <f>IF(Table2[[#This Row],[Area(hectare)]]="",IFERROR(Table2[[#This Row],[Production(Tones)]]/Table2[[#This Row],[Yield blanks]],""),Table2[[#This Row],[Area(hectare)]])</f>
        <v>35690</v>
      </c>
      <c r="I1323" s="16">
        <v>34852</v>
      </c>
      <c r="J1323" s="16">
        <f>IF(Table2[[#This Row],[Production(Tones)]]="",Table2[[#This Row],[Area Blanks]]*Table2[[#This Row],[Yield]],Table2[[#This Row],[Production(Tones)]])</f>
        <v>34852</v>
      </c>
      <c r="K1323" s="13">
        <v>1296.3</v>
      </c>
      <c r="L1323" s="13">
        <f>IF(Table2[[#This Row],[Annual_Rainfall(mm)]]="",_xlfn.XLOOKUP(Table2[[#This Row],[State]],'pivot tables'!$J$3:$J$32,'pivot tables'!$K$3:$K$32),Table2[[#This Row],[Annual_Rainfall(mm)]])</f>
        <v>1296.3</v>
      </c>
      <c r="M1323" s="13" t="str">
        <f>Table2[[#This Row],[Crop]]&amp;Table2[[#This Row],[State]]</f>
        <v>UradJharkhand</v>
      </c>
      <c r="N1323" s="13">
        <v>5469492.5</v>
      </c>
      <c r="O1323" s="13">
        <f>IF(Table2[[#This Row],[Fertilizer(kg)]]="",_xlfn.XLOOKUP(Table2[[#This Row],[crop&amp;state]],'pivot tables'!$O$3:$O$151,'pivot tables'!$P$3:$P$151),Table2[[#This Row],[Fertilizer(kg)]])</f>
        <v>5469492.5</v>
      </c>
      <c r="P1323" s="13">
        <v>12491.5</v>
      </c>
      <c r="Q1323" s="13">
        <f>IF(Table2[[#This Row],[Pesticide(kg)]]="",_xlfn.XLOOKUP(Table2[[#This Row],[crop&amp;state]],'pivot tables'!$O$3:$O$151,'pivot tables'!$Q$3:$Q$151),Table2[[#This Row],[Pesticide(kg)]])</f>
        <v>12491.5</v>
      </c>
      <c r="R1323" s="13">
        <v>1.117</v>
      </c>
      <c r="S1323" s="13">
        <f>IF(Table2[[#This Row],[Yield]]="",IFERROR(Table2[[#This Row],[Production(Tones)]]/Table2[[#This Row],[Area(hectare)]],""),Table2[[#This Row],[Yield]])</f>
        <v>1.117</v>
      </c>
      <c r="T1323" s="13">
        <v>23.917999999999999</v>
      </c>
      <c r="U1323" s="13">
        <f>IF(Table2[[#This Row],[Avg_Temperature(°C)]]="",IFERROR((Table2[[#This Row],[Max_Temperature(°C)]]+Table2[[#This Row],[Min_Temperature(°C)]])/2,""),Table2[[#This Row],[Avg_Temperature(°C)]])</f>
        <v>23.917999999999999</v>
      </c>
      <c r="V1323" s="13">
        <v>34.454999999999998</v>
      </c>
      <c r="W1323" s="13">
        <f>IF(Table2[[#This Row],[Max_Temperature(°C)]]="",_xlfn.XLOOKUP(Table2[[#This Row],[State]],'pivot tables'!$T$2:$T$33,'pivot tables'!$V$2:$V$33),Table2[[#This Row],[Max_Temperature(°C)]])</f>
        <v>34.454999999999998</v>
      </c>
      <c r="X1323" s="13">
        <v>14.795</v>
      </c>
      <c r="Y1323" s="31">
        <f>IF(Table2[[#This Row],[Min_Temperature(°C)]]="",_xlfn.XLOOKUP(Table2[[#This Row],[State]],'pivot tables'!$T$2:$T$33,'pivot tables'!$W$2:$W$33),Table2[[#This Row],[Min_Temperature(°C)]])</f>
        <v>14.795</v>
      </c>
    </row>
    <row r="1324" spans="1:25" x14ac:dyDescent="0.3">
      <c r="A1324" s="5" t="s">
        <v>20</v>
      </c>
      <c r="B1324" s="4">
        <v>2016</v>
      </c>
      <c r="C1324" s="5" t="s">
        <v>27</v>
      </c>
      <c r="D1324" s="5" t="str">
        <f>PROPER(TRIM(Table2[[#This Row],[Season]]))</f>
        <v>Rabi</v>
      </c>
      <c r="E1324" s="5" t="str">
        <f>IF(Table2[[#This Row],[Season]]="",_xlfn.XLOOKUP(Table2[[#This Row],[State]],'pivot tables'!$F$3:$F$33,'pivot tables'!$G$3:$G$33),Table2[[#This Row],[Season]])</f>
        <v>Rabi</v>
      </c>
      <c r="F1324" s="5" t="s">
        <v>322</v>
      </c>
      <c r="G1324" s="16">
        <v>112109</v>
      </c>
      <c r="H1324" s="16">
        <f>IF(Table2[[#This Row],[Area(hectare)]]="",IFERROR(Table2[[#This Row],[Production(Tones)]]/Table2[[#This Row],[Yield blanks]],""),Table2[[#This Row],[Area(hectare)]])</f>
        <v>112109</v>
      </c>
      <c r="I1324" s="16">
        <v>226854</v>
      </c>
      <c r="J1324" s="16">
        <f>IF(Table2[[#This Row],[Production(Tones)]]="",Table2[[#This Row],[Area Blanks]]*Table2[[#This Row],[Yield]],Table2[[#This Row],[Production(Tones)]])</f>
        <v>226854</v>
      </c>
      <c r="K1324" s="13">
        <v>1296.3</v>
      </c>
      <c r="L1324" s="13">
        <f>IF(Table2[[#This Row],[Annual_Rainfall(mm)]]="",_xlfn.XLOOKUP(Table2[[#This Row],[State]],'pivot tables'!$J$3:$J$32,'pivot tables'!$K$3:$K$32),Table2[[#This Row],[Annual_Rainfall(mm)]])</f>
        <v>1296.3</v>
      </c>
      <c r="M1324" s="13" t="str">
        <f>Table2[[#This Row],[Crop]]&amp;Table2[[#This Row],[State]]</f>
        <v>WheatJharkhand</v>
      </c>
      <c r="N1324" s="13">
        <v>17180704.25</v>
      </c>
      <c r="O1324" s="13">
        <f>IF(Table2[[#This Row],[Fertilizer(kg)]]="",_xlfn.XLOOKUP(Table2[[#This Row],[crop&amp;state]],'pivot tables'!$O$3:$O$151,'pivot tables'!$P$3:$P$151),Table2[[#This Row],[Fertilizer(kg)]])</f>
        <v>17180704.25</v>
      </c>
      <c r="P1324" s="13">
        <v>39238.15</v>
      </c>
      <c r="Q1324" s="13">
        <f>IF(Table2[[#This Row],[Pesticide(kg)]]="",_xlfn.XLOOKUP(Table2[[#This Row],[crop&amp;state]],'pivot tables'!$O$3:$O$151,'pivot tables'!$Q$3:$Q$151),Table2[[#This Row],[Pesticide(kg)]])</f>
        <v>39238.15</v>
      </c>
      <c r="R1324" s="13">
        <v>2.145</v>
      </c>
      <c r="S1324" s="13">
        <f>IF(Table2[[#This Row],[Yield]]="",IFERROR(Table2[[#This Row],[Production(Tones)]]/Table2[[#This Row],[Area(hectare)]],""),Table2[[#This Row],[Yield]])</f>
        <v>2.145</v>
      </c>
      <c r="T1324" s="13">
        <v>23.917999999999999</v>
      </c>
      <c r="U1324" s="13">
        <f>IF(Table2[[#This Row],[Avg_Temperature(°C)]]="",IFERROR((Table2[[#This Row],[Max_Temperature(°C)]]+Table2[[#This Row],[Min_Temperature(°C)]])/2,""),Table2[[#This Row],[Avg_Temperature(°C)]])</f>
        <v>23.917999999999999</v>
      </c>
      <c r="V1324" s="13">
        <v>34.454999999999998</v>
      </c>
      <c r="W1324" s="13">
        <f>IF(Table2[[#This Row],[Max_Temperature(°C)]]="",_xlfn.XLOOKUP(Table2[[#This Row],[State]],'pivot tables'!$T$2:$T$33,'pivot tables'!$V$2:$V$33),Table2[[#This Row],[Max_Temperature(°C)]])</f>
        <v>34.454999999999998</v>
      </c>
      <c r="X1324" s="13">
        <v>14.795</v>
      </c>
      <c r="Y1324" s="31">
        <f>IF(Table2[[#This Row],[Min_Temperature(°C)]]="",_xlfn.XLOOKUP(Table2[[#This Row],[State]],'pivot tables'!$T$2:$T$33,'pivot tables'!$W$2:$W$33),Table2[[#This Row],[Min_Temperature(°C)]])</f>
        <v>14.795</v>
      </c>
    </row>
    <row r="1325" spans="1:25" x14ac:dyDescent="0.3">
      <c r="A1325" s="5" t="s">
        <v>22</v>
      </c>
      <c r="B1325" s="4">
        <v>2016</v>
      </c>
      <c r="C1325" s="5" t="s">
        <v>176</v>
      </c>
      <c r="D1325" s="5" t="str">
        <f>PROPER(TRIM(Table2[[#This Row],[Season]]))</f>
        <v>Autumn</v>
      </c>
      <c r="E1325" s="5" t="str">
        <f>IF(Table2[[#This Row],[Season]]="",_xlfn.XLOOKUP(Table2[[#This Row],[State]],'pivot tables'!$F$3:$F$33,'pivot tables'!$G$3:$G$33),Table2[[#This Row],[Season]])</f>
        <v>Autumn</v>
      </c>
      <c r="F1325" s="5" t="s">
        <v>28</v>
      </c>
      <c r="G1325" s="16">
        <v>9915</v>
      </c>
      <c r="H1325" s="16">
        <f>IF(Table2[[#This Row],[Area(hectare)]]="",IFERROR(Table2[[#This Row],[Production(Tones)]]/Table2[[#This Row],[Yield blanks]],""),Table2[[#This Row],[Area(hectare)]])</f>
        <v>9915</v>
      </c>
      <c r="I1325" s="16">
        <v>10989</v>
      </c>
      <c r="J1325" s="16">
        <f>IF(Table2[[#This Row],[Production(Tones)]]="",Table2[[#This Row],[Area Blanks]]*Table2[[#This Row],[Yield]],Table2[[#This Row],[Production(Tones)]])</f>
        <v>10989</v>
      </c>
      <c r="K1325" s="13"/>
      <c r="L1325" s="13">
        <f>IF(Table2[[#This Row],[Annual_Rainfall(mm)]]="",_xlfn.XLOOKUP(Table2[[#This Row],[State]],'pivot tables'!$J$3:$J$32,'pivot tables'!$K$3:$K$32),Table2[[#This Row],[Annual_Rainfall(mm)]])</f>
        <v>1690.7453488372098</v>
      </c>
      <c r="M1325" s="13" t="str">
        <f>Table2[[#This Row],[Crop]]&amp;Table2[[#This Row],[State]]</f>
        <v>RagiWest Bengal</v>
      </c>
      <c r="N1325" s="13">
        <v>1519473.75</v>
      </c>
      <c r="O1325" s="13">
        <f>IF(Table2[[#This Row],[Fertilizer(kg)]]="",_xlfn.XLOOKUP(Table2[[#This Row],[crop&amp;state]],'pivot tables'!$O$3:$O$151,'pivot tables'!$P$3:$P$151),Table2[[#This Row],[Fertilizer(kg)]])</f>
        <v>1519473.75</v>
      </c>
      <c r="P1325" s="13">
        <v>3470.25</v>
      </c>
      <c r="Q1325" s="13">
        <f>IF(Table2[[#This Row],[Pesticide(kg)]]="",_xlfn.XLOOKUP(Table2[[#This Row],[crop&amp;state]],'pivot tables'!$O$3:$O$151,'pivot tables'!$Q$3:$Q$151),Table2[[#This Row],[Pesticide(kg)]])</f>
        <v>3470.25</v>
      </c>
      <c r="R1325" s="13">
        <v>0.81499999999999995</v>
      </c>
      <c r="S1325" s="13">
        <f>IF(Table2[[#This Row],[Yield]]="",IFERROR(Table2[[#This Row],[Production(Tones)]]/Table2[[#This Row],[Area(hectare)]],""),Table2[[#This Row],[Yield]])</f>
        <v>0.81499999999999995</v>
      </c>
      <c r="T1325" s="13">
        <v>26.445</v>
      </c>
      <c r="U1325" s="13">
        <f>IF(Table2[[#This Row],[Avg_Temperature(°C)]]="",IFERROR((Table2[[#This Row],[Max_Temperature(°C)]]+Table2[[#This Row],[Min_Temperature(°C)]])/2,""),Table2[[#This Row],[Avg_Temperature(°C)]])</f>
        <v>26.445</v>
      </c>
      <c r="V1325" s="13">
        <v>36.472000000000001</v>
      </c>
      <c r="W1325" s="13">
        <f>IF(Table2[[#This Row],[Max_Temperature(°C)]]="",_xlfn.XLOOKUP(Table2[[#This Row],[State]],'pivot tables'!$T$2:$T$33,'pivot tables'!$V$2:$V$33),Table2[[#This Row],[Max_Temperature(°C)]])</f>
        <v>36.472000000000001</v>
      </c>
      <c r="X1325" s="13">
        <v>17.731999999999999</v>
      </c>
      <c r="Y1325" s="31">
        <f>IF(Table2[[#This Row],[Min_Temperature(°C)]]="",_xlfn.XLOOKUP(Table2[[#This Row],[State]],'pivot tables'!$T$2:$T$33,'pivot tables'!$W$2:$W$33),Table2[[#This Row],[Min_Temperature(°C)]])</f>
        <v>17.731999999999999</v>
      </c>
    </row>
    <row r="1326" spans="1:25" x14ac:dyDescent="0.3">
      <c r="A1326" s="5" t="s">
        <v>13</v>
      </c>
      <c r="B1326" s="4">
        <v>2016</v>
      </c>
      <c r="C1326" s="5" t="s">
        <v>176</v>
      </c>
      <c r="D1326" s="5" t="str">
        <f>PROPER(TRIM(Table2[[#This Row],[Season]]))</f>
        <v>Autumn</v>
      </c>
      <c r="E1326" s="5" t="str">
        <f>IF(Table2[[#This Row],[Season]]="",_xlfn.XLOOKUP(Table2[[#This Row],[State]],'pivot tables'!$F$3:$F$33,'pivot tables'!$G$3:$G$33),Table2[[#This Row],[Season]])</f>
        <v>Autumn</v>
      </c>
      <c r="F1326" s="5" t="s">
        <v>28</v>
      </c>
      <c r="G1326" s="16">
        <v>247978</v>
      </c>
      <c r="H1326" s="16">
        <f>IF(Table2[[#This Row],[Area(hectare)]]="",IFERROR(Table2[[#This Row],[Production(Tones)]]/Table2[[#This Row],[Yield blanks]],""),Table2[[#This Row],[Area(hectare)]])</f>
        <v>247978</v>
      </c>
      <c r="I1326" s="16">
        <v>642310</v>
      </c>
      <c r="J1326" s="16">
        <f>IF(Table2[[#This Row],[Production(Tones)]]="",Table2[[#This Row],[Area Blanks]]*Table2[[#This Row],[Yield]],Table2[[#This Row],[Production(Tones)]])</f>
        <v>642310</v>
      </c>
      <c r="K1326" s="13">
        <v>1795.8</v>
      </c>
      <c r="L1326" s="13">
        <f>IF(Table2[[#This Row],[Annual_Rainfall(mm)]]="",_xlfn.XLOOKUP(Table2[[#This Row],[State]],'pivot tables'!$J$3:$J$32,'pivot tables'!$K$3:$K$32),Table2[[#This Row],[Annual_Rainfall(mm)]])</f>
        <v>1795.8</v>
      </c>
      <c r="M1326" s="13" t="str">
        <f>Table2[[#This Row],[Crop]]&amp;Table2[[#This Row],[State]]</f>
        <v>RiceWest Bengal</v>
      </c>
      <c r="N1326" s="13">
        <v>38002628.5</v>
      </c>
      <c r="O1326" s="13">
        <f>IF(Table2[[#This Row],[Fertilizer(kg)]]="",_xlfn.XLOOKUP(Table2[[#This Row],[crop&amp;state]],'pivot tables'!$O$3:$O$151,'pivot tables'!$P$3:$P$151),Table2[[#This Row],[Fertilizer(kg)]])</f>
        <v>38002628.5</v>
      </c>
      <c r="P1326" s="13">
        <v>86792.3</v>
      </c>
      <c r="Q1326" s="13">
        <f>IF(Table2[[#This Row],[Pesticide(kg)]]="",_xlfn.XLOOKUP(Table2[[#This Row],[crop&amp;state]],'pivot tables'!$O$3:$O$151,'pivot tables'!$Q$3:$Q$151),Table2[[#This Row],[Pesticide(kg)]])</f>
        <v>86792.3</v>
      </c>
      <c r="R1326" s="13">
        <v>2.4940000000000002</v>
      </c>
      <c r="S1326" s="13">
        <f>IF(Table2[[#This Row],[Yield]]="",IFERROR(Table2[[#This Row],[Production(Tones)]]/Table2[[#This Row],[Area(hectare)]],""),Table2[[#This Row],[Yield]])</f>
        <v>2.4940000000000002</v>
      </c>
      <c r="T1326" s="13">
        <v>26.445</v>
      </c>
      <c r="U1326" s="13">
        <f>IF(Table2[[#This Row],[Avg_Temperature(°C)]]="",IFERROR((Table2[[#This Row],[Max_Temperature(°C)]]+Table2[[#This Row],[Min_Temperature(°C)]])/2,""),Table2[[#This Row],[Avg_Temperature(°C)]])</f>
        <v>26.445</v>
      </c>
      <c r="V1326" s="13"/>
      <c r="W1326" s="13">
        <f>IF(Table2[[#This Row],[Max_Temperature(°C)]]="",_xlfn.XLOOKUP(Table2[[#This Row],[State]],'pivot tables'!$T$2:$T$33,'pivot tables'!$V$2:$V$33),Table2[[#This Row],[Max_Temperature(°C)]])</f>
        <v>35.656651162790681</v>
      </c>
      <c r="X1326" s="13">
        <v>17.731999999999999</v>
      </c>
      <c r="Y1326" s="31">
        <f>IF(Table2[[#This Row],[Min_Temperature(°C)]]="",_xlfn.XLOOKUP(Table2[[#This Row],[State]],'pivot tables'!$T$2:$T$33,'pivot tables'!$W$2:$W$33),Table2[[#This Row],[Min_Temperature(°C)]])</f>
        <v>17.731999999999999</v>
      </c>
    </row>
    <row r="1327" spans="1:25" x14ac:dyDescent="0.3">
      <c r="A1327" s="5" t="s">
        <v>13</v>
      </c>
      <c r="B1327" s="4">
        <v>2016</v>
      </c>
      <c r="C1327" s="5" t="s">
        <v>120</v>
      </c>
      <c r="D1327" s="5" t="str">
        <f>PROPER(TRIM(Table2[[#This Row],[Season]]))</f>
        <v>Summer</v>
      </c>
      <c r="E1327" s="5" t="str">
        <f>IF(Table2[[#This Row],[Season]]="",_xlfn.XLOOKUP(Table2[[#This Row],[State]],'pivot tables'!$F$3:$F$33,'pivot tables'!$G$3:$G$33),Table2[[#This Row],[Season]])</f>
        <v>Summer</v>
      </c>
      <c r="F1327" s="5" t="s">
        <v>28</v>
      </c>
      <c r="G1327" s="16">
        <v>1185381</v>
      </c>
      <c r="H1327" s="16">
        <f>IF(Table2[[#This Row],[Area(hectare)]]="",IFERROR(Table2[[#This Row],[Production(Tones)]]/Table2[[#This Row],[Yield blanks]],""),Table2[[#This Row],[Area(hectare)]])</f>
        <v>1185381</v>
      </c>
      <c r="I1327" s="16"/>
      <c r="J1327" s="16">
        <f>IF(Table2[[#This Row],[Production(Tones)]]="",Table2[[#This Row],[Area Blanks]]*Table2[[#This Row],[Yield]],Table2[[#This Row],[Production(Tones)]])</f>
        <v>3845375.9640000002</v>
      </c>
      <c r="K1327" s="13">
        <v>1795.8</v>
      </c>
      <c r="L1327" s="13">
        <f>IF(Table2[[#This Row],[Annual_Rainfall(mm)]]="",_xlfn.XLOOKUP(Table2[[#This Row],[State]],'pivot tables'!$J$3:$J$32,'pivot tables'!$K$3:$K$32),Table2[[#This Row],[Annual_Rainfall(mm)]])</f>
        <v>1795.8</v>
      </c>
      <c r="M1327" s="13" t="str">
        <f>Table2[[#This Row],[Crop]]&amp;Table2[[#This Row],[State]]</f>
        <v>RiceWest Bengal</v>
      </c>
      <c r="N1327" s="13">
        <v>181659638.30000001</v>
      </c>
      <c r="O1327" s="13">
        <f>IF(Table2[[#This Row],[Fertilizer(kg)]]="",_xlfn.XLOOKUP(Table2[[#This Row],[crop&amp;state]],'pivot tables'!$O$3:$O$151,'pivot tables'!$P$3:$P$151),Table2[[#This Row],[Fertilizer(kg)]])</f>
        <v>181659638.30000001</v>
      </c>
      <c r="P1327" s="13">
        <v>414883.35</v>
      </c>
      <c r="Q1327" s="13">
        <f>IF(Table2[[#This Row],[Pesticide(kg)]]="",_xlfn.XLOOKUP(Table2[[#This Row],[crop&amp;state]],'pivot tables'!$O$3:$O$151,'pivot tables'!$Q$3:$Q$151),Table2[[#This Row],[Pesticide(kg)]])</f>
        <v>414883.35</v>
      </c>
      <c r="R1327" s="13">
        <v>3.2440000000000002</v>
      </c>
      <c r="S1327" s="13">
        <f>IF(Table2[[#This Row],[Yield]]="",IFERROR(Table2[[#This Row],[Production(Tones)]]/Table2[[#This Row],[Area(hectare)]],""),Table2[[#This Row],[Yield]])</f>
        <v>3.2440000000000002</v>
      </c>
      <c r="T1327" s="13">
        <v>26.445</v>
      </c>
      <c r="U1327" s="13">
        <f>IF(Table2[[#This Row],[Avg_Temperature(°C)]]="",IFERROR((Table2[[#This Row],[Max_Temperature(°C)]]+Table2[[#This Row],[Min_Temperature(°C)]])/2,""),Table2[[#This Row],[Avg_Temperature(°C)]])</f>
        <v>26.445</v>
      </c>
      <c r="V1327" s="13">
        <v>36.472000000000001</v>
      </c>
      <c r="W1327" s="13">
        <f>IF(Table2[[#This Row],[Max_Temperature(°C)]]="",_xlfn.XLOOKUP(Table2[[#This Row],[State]],'pivot tables'!$T$2:$T$33,'pivot tables'!$V$2:$V$33),Table2[[#This Row],[Max_Temperature(°C)]])</f>
        <v>36.472000000000001</v>
      </c>
      <c r="X1327" s="13" t="s">
        <v>535</v>
      </c>
      <c r="Y1327" s="31" t="str">
        <f>IF(Table2[[#This Row],[Min_Temperature(°C)]]="",_xlfn.XLOOKUP(Table2[[#This Row],[State]],'pivot tables'!$T$2:$T$33,'pivot tables'!$W$2:$W$33),Table2[[#This Row],[Min_Temperature(°C)]])</f>
        <v xml:space="preserve"> 17.732 </v>
      </c>
    </row>
    <row r="1328" spans="1:25" x14ac:dyDescent="0.3">
      <c r="A1328" s="5" t="s">
        <v>13</v>
      </c>
      <c r="B1328" s="4">
        <v>2016</v>
      </c>
      <c r="C1328" s="5" t="s">
        <v>324</v>
      </c>
      <c r="D1328" s="5" t="str">
        <f>PROPER(TRIM(Table2[[#This Row],[Season]]))</f>
        <v>Winter</v>
      </c>
      <c r="E1328" s="5" t="str">
        <f>IF(Table2[[#This Row],[Season]]="",_xlfn.XLOOKUP(Table2[[#This Row],[State]],'pivot tables'!$F$3:$F$33,'pivot tables'!$G$3:$G$33),Table2[[#This Row],[Season]])</f>
        <v>Winter</v>
      </c>
      <c r="F1328" s="5" t="s">
        <v>28</v>
      </c>
      <c r="G1328" s="16">
        <v>3963495</v>
      </c>
      <c r="H1328" s="16">
        <f>IF(Table2[[#This Row],[Area(hectare)]]="",IFERROR(Table2[[#This Row],[Production(Tones)]]/Table2[[#This Row],[Yield blanks]],""),Table2[[#This Row],[Area(hectare)]])</f>
        <v>3963495</v>
      </c>
      <c r="I1328" s="16">
        <v>10996579</v>
      </c>
      <c r="J1328" s="16">
        <f>IF(Table2[[#This Row],[Production(Tones)]]="",Table2[[#This Row],[Area Blanks]]*Table2[[#This Row],[Yield]],Table2[[#This Row],[Production(Tones)]])</f>
        <v>10996579</v>
      </c>
      <c r="K1328" s="13">
        <v>1795.8</v>
      </c>
      <c r="L1328" s="13">
        <f>IF(Table2[[#This Row],[Annual_Rainfall(mm)]]="",_xlfn.XLOOKUP(Table2[[#This Row],[State]],'pivot tables'!$J$3:$J$32,'pivot tables'!$K$3:$K$32),Table2[[#This Row],[Annual_Rainfall(mm)]])</f>
        <v>1795.8</v>
      </c>
      <c r="M1328" s="13" t="str">
        <f>Table2[[#This Row],[Crop]]&amp;Table2[[#This Row],[State]]</f>
        <v>RiceWest Bengal</v>
      </c>
      <c r="N1328" s="13">
        <v>607405608.79999995</v>
      </c>
      <c r="O1328" s="13">
        <f>IF(Table2[[#This Row],[Fertilizer(kg)]]="",_xlfn.XLOOKUP(Table2[[#This Row],[crop&amp;state]],'pivot tables'!$O$3:$O$151,'pivot tables'!$P$3:$P$151),Table2[[#This Row],[Fertilizer(kg)]])</f>
        <v>607405608.79999995</v>
      </c>
      <c r="P1328" s="13">
        <v>1387223.25</v>
      </c>
      <c r="Q1328" s="13">
        <f>IF(Table2[[#This Row],[Pesticide(kg)]]="",_xlfn.XLOOKUP(Table2[[#This Row],[crop&amp;state]],'pivot tables'!$O$3:$O$151,'pivot tables'!$Q$3:$Q$151),Table2[[#This Row],[Pesticide(kg)]])</f>
        <v>1387223.25</v>
      </c>
      <c r="R1328" s="13">
        <v>2.6909999999999998</v>
      </c>
      <c r="S1328" s="13">
        <f>IF(Table2[[#This Row],[Yield]]="",IFERROR(Table2[[#This Row],[Production(Tones)]]/Table2[[#This Row],[Area(hectare)]],""),Table2[[#This Row],[Yield]])</f>
        <v>2.6909999999999998</v>
      </c>
      <c r="T1328" s="13">
        <v>26.445</v>
      </c>
      <c r="U1328" s="13">
        <f>IF(Table2[[#This Row],[Avg_Temperature(°C)]]="",IFERROR((Table2[[#This Row],[Max_Temperature(°C)]]+Table2[[#This Row],[Min_Temperature(°C)]])/2,""),Table2[[#This Row],[Avg_Temperature(°C)]])</f>
        <v>26.445</v>
      </c>
      <c r="V1328" s="13">
        <v>36.472000000000001</v>
      </c>
      <c r="W1328" s="13">
        <f>IF(Table2[[#This Row],[Max_Temperature(°C)]]="",_xlfn.XLOOKUP(Table2[[#This Row],[State]],'pivot tables'!$T$2:$T$33,'pivot tables'!$V$2:$V$33),Table2[[#This Row],[Max_Temperature(°C)]])</f>
        <v>36.472000000000001</v>
      </c>
      <c r="X1328" s="13">
        <v>17.731999999999999</v>
      </c>
      <c r="Y1328" s="31">
        <f>IF(Table2[[#This Row],[Min_Temperature(°C)]]="",_xlfn.XLOOKUP(Table2[[#This Row],[State]],'pivot tables'!$T$2:$T$33,'pivot tables'!$W$2:$W$33),Table2[[#This Row],[Min_Temperature(°C)]])</f>
        <v>17.731999999999999</v>
      </c>
    </row>
    <row r="1329" spans="1:25" x14ac:dyDescent="0.3">
      <c r="A1329" s="5" t="s">
        <v>18</v>
      </c>
      <c r="B1329" s="4">
        <v>2016</v>
      </c>
      <c r="C1329" s="5" t="s">
        <v>705</v>
      </c>
      <c r="D1329" s="5" t="str">
        <f>PROPER(TRIM(Table2[[#This Row],[Season]]))</f>
        <v>Whole Year</v>
      </c>
      <c r="E1329" s="5" t="str">
        <f>IF(Table2[[#This Row],[Season]]="",_xlfn.XLOOKUP(Table2[[#This Row],[State]],'pivot tables'!$F$3:$F$33,'pivot tables'!$G$3:$G$33),Table2[[#This Row],[Season]])</f>
        <v>Whole Year</v>
      </c>
      <c r="F1329" s="5" t="s">
        <v>28</v>
      </c>
      <c r="G1329" s="16">
        <v>20995</v>
      </c>
      <c r="H1329" s="16">
        <f>IF(Table2[[#This Row],[Area(hectare)]]="",IFERROR(Table2[[#This Row],[Production(Tones)]]/Table2[[#This Row],[Yield blanks]],""),Table2[[#This Row],[Area(hectare)]])</f>
        <v>20995</v>
      </c>
      <c r="I1329" s="16">
        <v>1549747</v>
      </c>
      <c r="J1329" s="16">
        <f>IF(Table2[[#This Row],[Production(Tones)]]="",Table2[[#This Row],[Area Blanks]]*Table2[[#This Row],[Yield]],Table2[[#This Row],[Production(Tones)]])</f>
        <v>1549747</v>
      </c>
      <c r="K1329" s="13">
        <v>1795.8</v>
      </c>
      <c r="L1329" s="13">
        <f>IF(Table2[[#This Row],[Annual_Rainfall(mm)]]="",_xlfn.XLOOKUP(Table2[[#This Row],[State]],'pivot tables'!$J$3:$J$32,'pivot tables'!$K$3:$K$32),Table2[[#This Row],[Annual_Rainfall(mm)]])</f>
        <v>1795.8</v>
      </c>
      <c r="M1329" s="13" t="str">
        <f>Table2[[#This Row],[Crop]]&amp;Table2[[#This Row],[State]]</f>
        <v>SugarcaneWest Bengal</v>
      </c>
      <c r="N1329" s="13">
        <v>3217483.75</v>
      </c>
      <c r="O1329" s="13">
        <f>IF(Table2[[#This Row],[Fertilizer(kg)]]="",_xlfn.XLOOKUP(Table2[[#This Row],[crop&amp;state]],'pivot tables'!$O$3:$O$151,'pivot tables'!$P$3:$P$151),Table2[[#This Row],[Fertilizer(kg)]])</f>
        <v>3217483.75</v>
      </c>
      <c r="P1329" s="13">
        <v>7348.25</v>
      </c>
      <c r="Q1329" s="13">
        <f>IF(Table2[[#This Row],[Pesticide(kg)]]="",_xlfn.XLOOKUP(Table2[[#This Row],[crop&amp;state]],'pivot tables'!$O$3:$O$151,'pivot tables'!$Q$3:$Q$151),Table2[[#This Row],[Pesticide(kg)]])</f>
        <v>7348.25</v>
      </c>
      <c r="R1329" s="13">
        <v>72.570999999999998</v>
      </c>
      <c r="S1329" s="13">
        <f>IF(Table2[[#This Row],[Yield]]="",IFERROR(Table2[[#This Row],[Production(Tones)]]/Table2[[#This Row],[Area(hectare)]],""),Table2[[#This Row],[Yield]])</f>
        <v>72.570999999999998</v>
      </c>
      <c r="T1329" s="13"/>
      <c r="U1329" s="13">
        <f>IF(Table2[[#This Row],[Avg_Temperature(°C)]]="",IFERROR((Table2[[#This Row],[Max_Temperature(°C)]]+Table2[[#This Row],[Min_Temperature(°C)]])/2,""),Table2[[#This Row],[Avg_Temperature(°C)]])</f>
        <v>27.102</v>
      </c>
      <c r="V1329" s="13">
        <v>36.472000000000001</v>
      </c>
      <c r="W1329" s="13">
        <f>IF(Table2[[#This Row],[Max_Temperature(°C)]]="",_xlfn.XLOOKUP(Table2[[#This Row],[State]],'pivot tables'!$T$2:$T$33,'pivot tables'!$V$2:$V$33),Table2[[#This Row],[Max_Temperature(°C)]])</f>
        <v>36.472000000000001</v>
      </c>
      <c r="X1329" s="13">
        <v>17.731999999999999</v>
      </c>
      <c r="Y1329" s="31">
        <f>IF(Table2[[#This Row],[Min_Temperature(°C)]]="",_xlfn.XLOOKUP(Table2[[#This Row],[State]],'pivot tables'!$T$2:$T$33,'pivot tables'!$W$2:$W$33),Table2[[#This Row],[Min_Temperature(°C)]])</f>
        <v>17.731999999999999</v>
      </c>
    </row>
    <row r="1330" spans="1:25" x14ac:dyDescent="0.3">
      <c r="A1330" s="5" t="s">
        <v>31</v>
      </c>
      <c r="B1330" s="4">
        <v>2016</v>
      </c>
      <c r="C1330" s="5" t="s">
        <v>49</v>
      </c>
      <c r="D1330" s="5" t="str">
        <f>PROPER(TRIM(Table2[[#This Row],[Season]]))</f>
        <v>Kharif</v>
      </c>
      <c r="E1330" s="5" t="str">
        <f>IF(Table2[[#This Row],[Season]]="",_xlfn.XLOOKUP(Table2[[#This Row],[State]],'pivot tables'!$F$3:$F$33,'pivot tables'!$G$3:$G$33),Table2[[#This Row],[Season]])</f>
        <v>Kharif</v>
      </c>
      <c r="F1330" s="5" t="s">
        <v>28</v>
      </c>
      <c r="G1330" s="16">
        <v>7231</v>
      </c>
      <c r="H1330" s="16">
        <f>IF(Table2[[#This Row],[Area(hectare)]]="",IFERROR(Table2[[#This Row],[Production(Tones)]]/Table2[[#This Row],[Yield blanks]],""),Table2[[#This Row],[Area(hectare)]])</f>
        <v>7231</v>
      </c>
      <c r="I1330" s="16">
        <v>9486</v>
      </c>
      <c r="J1330" s="16">
        <f>IF(Table2[[#This Row],[Production(Tones)]]="",Table2[[#This Row],[Area Blanks]]*Table2[[#This Row],[Yield]],Table2[[#This Row],[Production(Tones)]])</f>
        <v>9486</v>
      </c>
      <c r="K1330" s="13">
        <v>1795.8</v>
      </c>
      <c r="L1330" s="13">
        <f>IF(Table2[[#This Row],[Annual_Rainfall(mm)]]="",_xlfn.XLOOKUP(Table2[[#This Row],[State]],'pivot tables'!$J$3:$J$32,'pivot tables'!$K$3:$K$32),Table2[[#This Row],[Annual_Rainfall(mm)]])</f>
        <v>1795.8</v>
      </c>
      <c r="M1330" s="13" t="str">
        <f>Table2[[#This Row],[Crop]]&amp;Table2[[#This Row],[State]]</f>
        <v>SunflowerWest Bengal</v>
      </c>
      <c r="N1330" s="13">
        <v>1108150.75</v>
      </c>
      <c r="O1330" s="13">
        <f>IF(Table2[[#This Row],[Fertilizer(kg)]]="",_xlfn.XLOOKUP(Table2[[#This Row],[crop&amp;state]],'pivot tables'!$O$3:$O$151,'pivot tables'!$P$3:$P$151),Table2[[#This Row],[Fertilizer(kg)]])</f>
        <v>1108150.75</v>
      </c>
      <c r="P1330" s="13">
        <v>2530.85</v>
      </c>
      <c r="Q1330" s="13">
        <f>IF(Table2[[#This Row],[Pesticide(kg)]]="",_xlfn.XLOOKUP(Table2[[#This Row],[crop&amp;state]],'pivot tables'!$O$3:$O$151,'pivot tables'!$Q$3:$Q$151),Table2[[#This Row],[Pesticide(kg)]])</f>
        <v>2530.85</v>
      </c>
      <c r="R1330" s="13" t="s">
        <v>536</v>
      </c>
      <c r="S1330" s="13" t="str">
        <f>IF(Table2[[#This Row],[Yield]]="",IFERROR(Table2[[#This Row],[Production(Tones)]]/Table2[[#This Row],[Area(hectare)]],""),Table2[[#This Row],[Yield]])</f>
        <v xml:space="preserve"> 1.326 </v>
      </c>
      <c r="T1330" s="13">
        <v>26.445</v>
      </c>
      <c r="U1330" s="13">
        <f>IF(Table2[[#This Row],[Avg_Temperature(°C)]]="",IFERROR((Table2[[#This Row],[Max_Temperature(°C)]]+Table2[[#This Row],[Min_Temperature(°C)]])/2,""),Table2[[#This Row],[Avg_Temperature(°C)]])</f>
        <v>26.445</v>
      </c>
      <c r="V1330" s="13">
        <v>36.472000000000001</v>
      </c>
      <c r="W1330" s="13">
        <f>IF(Table2[[#This Row],[Max_Temperature(°C)]]="",_xlfn.XLOOKUP(Table2[[#This Row],[State]],'pivot tables'!$T$2:$T$33,'pivot tables'!$V$2:$V$33),Table2[[#This Row],[Max_Temperature(°C)]])</f>
        <v>36.472000000000001</v>
      </c>
      <c r="X1330" s="13">
        <v>17.731999999999999</v>
      </c>
      <c r="Y1330" s="31">
        <f>IF(Table2[[#This Row],[Min_Temperature(°C)]]="",_xlfn.XLOOKUP(Table2[[#This Row],[State]],'pivot tables'!$T$2:$T$33,'pivot tables'!$W$2:$W$33),Table2[[#This Row],[Min_Temperature(°C)]])</f>
        <v>17.731999999999999</v>
      </c>
    </row>
    <row r="1331" spans="1:25" x14ac:dyDescent="0.3">
      <c r="A1331" s="5" t="s">
        <v>32</v>
      </c>
      <c r="B1331" s="4">
        <v>2016</v>
      </c>
      <c r="C1331" s="5" t="s">
        <v>49</v>
      </c>
      <c r="D1331" s="5" t="str">
        <f>PROPER(TRIM(Table2[[#This Row],[Season]]))</f>
        <v>Kharif</v>
      </c>
      <c r="E1331" s="5" t="str">
        <f>IF(Table2[[#This Row],[Season]]="",_xlfn.XLOOKUP(Table2[[#This Row],[State]],'pivot tables'!$F$3:$F$33,'pivot tables'!$G$3:$G$33),Table2[[#This Row],[Season]])</f>
        <v>Kharif</v>
      </c>
      <c r="F1331" s="5" t="s">
        <v>28</v>
      </c>
      <c r="G1331" s="16">
        <v>65540</v>
      </c>
      <c r="H1331" s="16">
        <f>IF(Table2[[#This Row],[Area(hectare)]]="",IFERROR(Table2[[#This Row],[Production(Tones)]]/Table2[[#This Row],[Yield blanks]],""),Table2[[#This Row],[Area(hectare)]])</f>
        <v>65540</v>
      </c>
      <c r="I1331" s="16">
        <v>45328</v>
      </c>
      <c r="J1331" s="16">
        <f>IF(Table2[[#This Row],[Production(Tones)]]="",Table2[[#This Row],[Area Blanks]]*Table2[[#This Row],[Yield]],Table2[[#This Row],[Production(Tones)]])</f>
        <v>45328</v>
      </c>
      <c r="K1331" s="13">
        <v>1795.8</v>
      </c>
      <c r="L1331" s="13">
        <f>IF(Table2[[#This Row],[Annual_Rainfall(mm)]]="",_xlfn.XLOOKUP(Table2[[#This Row],[State]],'pivot tables'!$J$3:$J$32,'pivot tables'!$K$3:$K$32),Table2[[#This Row],[Annual_Rainfall(mm)]])</f>
        <v>1795.8</v>
      </c>
      <c r="M1331" s="13" t="str">
        <f>Table2[[#This Row],[Crop]]&amp;Table2[[#This Row],[State]]</f>
        <v>UradWest Bengal</v>
      </c>
      <c r="N1331" s="13">
        <v>10044005</v>
      </c>
      <c r="O1331" s="13">
        <f>IF(Table2[[#This Row],[Fertilizer(kg)]]="",_xlfn.XLOOKUP(Table2[[#This Row],[crop&amp;state]],'pivot tables'!$O$3:$O$151,'pivot tables'!$P$3:$P$151),Table2[[#This Row],[Fertilizer(kg)]])</f>
        <v>10044005</v>
      </c>
      <c r="P1331" s="13">
        <v>22939</v>
      </c>
      <c r="Q1331" s="13">
        <f>IF(Table2[[#This Row],[Pesticide(kg)]]="",_xlfn.XLOOKUP(Table2[[#This Row],[crop&amp;state]],'pivot tables'!$O$3:$O$151,'pivot tables'!$Q$3:$Q$151),Table2[[#This Row],[Pesticide(kg)]])</f>
        <v>22939</v>
      </c>
      <c r="R1331" s="13">
        <v>0.65</v>
      </c>
      <c r="S1331" s="13">
        <f>IF(Table2[[#This Row],[Yield]]="",IFERROR(Table2[[#This Row],[Production(Tones)]]/Table2[[#This Row],[Area(hectare)]],""),Table2[[#This Row],[Yield]])</f>
        <v>0.65</v>
      </c>
      <c r="T1331" s="13">
        <v>26.445</v>
      </c>
      <c r="U1331" s="13">
        <f>IF(Table2[[#This Row],[Avg_Temperature(°C)]]="",IFERROR((Table2[[#This Row],[Max_Temperature(°C)]]+Table2[[#This Row],[Min_Temperature(°C)]])/2,""),Table2[[#This Row],[Avg_Temperature(°C)]])</f>
        <v>26.445</v>
      </c>
      <c r="V1331" s="13">
        <v>36.472000000000001</v>
      </c>
      <c r="W1331" s="13">
        <f>IF(Table2[[#This Row],[Max_Temperature(°C)]]="",_xlfn.XLOOKUP(Table2[[#This Row],[State]],'pivot tables'!$T$2:$T$33,'pivot tables'!$V$2:$V$33),Table2[[#This Row],[Max_Temperature(°C)]])</f>
        <v>36.472000000000001</v>
      </c>
      <c r="X1331" s="13">
        <v>17.731999999999999</v>
      </c>
      <c r="Y1331" s="31">
        <f>IF(Table2[[#This Row],[Min_Temperature(°C)]]="",_xlfn.XLOOKUP(Table2[[#This Row],[State]],'pivot tables'!$T$2:$T$33,'pivot tables'!$W$2:$W$33),Table2[[#This Row],[Min_Temperature(°C)]])</f>
        <v>17.731999999999999</v>
      </c>
    </row>
    <row r="1332" spans="1:25" x14ac:dyDescent="0.3">
      <c r="A1332" s="5" t="s">
        <v>32</v>
      </c>
      <c r="B1332" s="4">
        <v>2016</v>
      </c>
      <c r="C1332" s="5" t="s">
        <v>27</v>
      </c>
      <c r="D1332" s="5" t="str">
        <f>PROPER(TRIM(Table2[[#This Row],[Season]]))</f>
        <v>Rabi</v>
      </c>
      <c r="E1332" s="5" t="str">
        <f>IF(Table2[[#This Row],[Season]]="",_xlfn.XLOOKUP(Table2[[#This Row],[State]],'pivot tables'!$F$3:$F$33,'pivot tables'!$G$3:$G$33),Table2[[#This Row],[Season]])</f>
        <v>Rabi</v>
      </c>
      <c r="F1332" s="5" t="s">
        <v>28</v>
      </c>
      <c r="G1332" s="16">
        <v>12180</v>
      </c>
      <c r="H1332" s="16">
        <f>IF(Table2[[#This Row],[Area(hectare)]]="",IFERROR(Table2[[#This Row],[Production(Tones)]]/Table2[[#This Row],[Yield blanks]],""),Table2[[#This Row],[Area(hectare)]])</f>
        <v>12180</v>
      </c>
      <c r="I1332" s="16">
        <v>11681</v>
      </c>
      <c r="J1332" s="16">
        <f>IF(Table2[[#This Row],[Production(Tones)]]="",Table2[[#This Row],[Area Blanks]]*Table2[[#This Row],[Yield]],Table2[[#This Row],[Production(Tones)]])</f>
        <v>11681</v>
      </c>
      <c r="K1332" s="13">
        <v>1795.8</v>
      </c>
      <c r="L1332" s="13">
        <f>IF(Table2[[#This Row],[Annual_Rainfall(mm)]]="",_xlfn.XLOOKUP(Table2[[#This Row],[State]],'pivot tables'!$J$3:$J$32,'pivot tables'!$K$3:$K$32),Table2[[#This Row],[Annual_Rainfall(mm)]])</f>
        <v>1795.8</v>
      </c>
      <c r="M1332" s="13" t="str">
        <f>Table2[[#This Row],[Crop]]&amp;Table2[[#This Row],[State]]</f>
        <v>UradWest Bengal</v>
      </c>
      <c r="N1332" s="13">
        <v>1866585</v>
      </c>
      <c r="O1332" s="13">
        <f>IF(Table2[[#This Row],[Fertilizer(kg)]]="",_xlfn.XLOOKUP(Table2[[#This Row],[crop&amp;state]],'pivot tables'!$O$3:$O$151,'pivot tables'!$P$3:$P$151),Table2[[#This Row],[Fertilizer(kg)]])</f>
        <v>1866585</v>
      </c>
      <c r="P1332" s="13">
        <v>4263</v>
      </c>
      <c r="Q1332" s="13">
        <f>IF(Table2[[#This Row],[Pesticide(kg)]]="",_xlfn.XLOOKUP(Table2[[#This Row],[crop&amp;state]],'pivot tables'!$O$3:$O$151,'pivot tables'!$Q$3:$Q$151),Table2[[#This Row],[Pesticide(kg)]])</f>
        <v>4263</v>
      </c>
      <c r="R1332" s="13">
        <v>0.93899999999999995</v>
      </c>
      <c r="S1332" s="13">
        <f>IF(Table2[[#This Row],[Yield]]="",IFERROR(Table2[[#This Row],[Production(Tones)]]/Table2[[#This Row],[Area(hectare)]],""),Table2[[#This Row],[Yield]])</f>
        <v>0.93899999999999995</v>
      </c>
      <c r="T1332" s="13">
        <v>26.445</v>
      </c>
      <c r="U1332" s="13">
        <f>IF(Table2[[#This Row],[Avg_Temperature(°C)]]="",IFERROR((Table2[[#This Row],[Max_Temperature(°C)]]+Table2[[#This Row],[Min_Temperature(°C)]])/2,""),Table2[[#This Row],[Avg_Temperature(°C)]])</f>
        <v>26.445</v>
      </c>
      <c r="V1332" s="13">
        <v>36.472000000000001</v>
      </c>
      <c r="W1332" s="13">
        <f>IF(Table2[[#This Row],[Max_Temperature(°C)]]="",_xlfn.XLOOKUP(Table2[[#This Row],[State]],'pivot tables'!$T$2:$T$33,'pivot tables'!$V$2:$V$33),Table2[[#This Row],[Max_Temperature(°C)]])</f>
        <v>36.472000000000001</v>
      </c>
      <c r="X1332" s="13"/>
      <c r="Y1332" s="31">
        <f>IF(Table2[[#This Row],[Min_Temperature(°C)]]="",_xlfn.XLOOKUP(Table2[[#This Row],[State]],'pivot tables'!$T$2:$T$33,'pivot tables'!$W$2:$W$33),Table2[[#This Row],[Min_Temperature(°C)]])</f>
        <v>16.590435294117643</v>
      </c>
    </row>
    <row r="1333" spans="1:25" x14ac:dyDescent="0.3">
      <c r="A1333" s="5" t="s">
        <v>20</v>
      </c>
      <c r="B1333" s="4">
        <v>2016</v>
      </c>
      <c r="C1333" s="5" t="s">
        <v>27</v>
      </c>
      <c r="D1333" s="5" t="str">
        <f>PROPER(TRIM(Table2[[#This Row],[Season]]))</f>
        <v>Rabi</v>
      </c>
      <c r="E1333" s="5" t="str">
        <f>IF(Table2[[#This Row],[Season]]="",_xlfn.XLOOKUP(Table2[[#This Row],[State]],'pivot tables'!$F$3:$F$33,'pivot tables'!$G$3:$G$33),Table2[[#This Row],[Season]])</f>
        <v>Rabi</v>
      </c>
      <c r="F1333" s="5" t="s">
        <v>28</v>
      </c>
      <c r="G1333" s="16">
        <v>321621</v>
      </c>
      <c r="H1333" s="16">
        <f>IF(Table2[[#This Row],[Area(hectare)]]="",IFERROR(Table2[[#This Row],[Production(Tones)]]/Table2[[#This Row],[Yield blanks]],""),Table2[[#This Row],[Area(hectare)]])</f>
        <v>321621</v>
      </c>
      <c r="I1333" s="16">
        <v>862712</v>
      </c>
      <c r="J1333" s="16">
        <f>IF(Table2[[#This Row],[Production(Tones)]]="",Table2[[#This Row],[Area Blanks]]*Table2[[#This Row],[Yield]],Table2[[#This Row],[Production(Tones)]])</f>
        <v>862712</v>
      </c>
      <c r="K1333" s="13">
        <v>1795.8</v>
      </c>
      <c r="L1333" s="13">
        <f>IF(Table2[[#This Row],[Annual_Rainfall(mm)]]="",_xlfn.XLOOKUP(Table2[[#This Row],[State]],'pivot tables'!$J$3:$J$32,'pivot tables'!$K$3:$K$32),Table2[[#This Row],[Annual_Rainfall(mm)]])</f>
        <v>1795.8</v>
      </c>
      <c r="M1333" s="13" t="str">
        <f>Table2[[#This Row],[Crop]]&amp;Table2[[#This Row],[State]]</f>
        <v>WheatWest Bengal</v>
      </c>
      <c r="N1333" s="13">
        <v>49288418.25</v>
      </c>
      <c r="O1333" s="13">
        <f>IF(Table2[[#This Row],[Fertilizer(kg)]]="",_xlfn.XLOOKUP(Table2[[#This Row],[crop&amp;state]],'pivot tables'!$O$3:$O$151,'pivot tables'!$P$3:$P$151),Table2[[#This Row],[Fertilizer(kg)]])</f>
        <v>49288418.25</v>
      </c>
      <c r="P1333" s="13">
        <v>112567.35</v>
      </c>
      <c r="Q1333" s="13">
        <f>IF(Table2[[#This Row],[Pesticide(kg)]]="",_xlfn.XLOOKUP(Table2[[#This Row],[crop&amp;state]],'pivot tables'!$O$3:$O$151,'pivot tables'!$Q$3:$Q$151),Table2[[#This Row],[Pesticide(kg)]])</f>
        <v>112567.35</v>
      </c>
      <c r="R1333" s="13">
        <v>2.395</v>
      </c>
      <c r="S1333" s="13">
        <f>IF(Table2[[#This Row],[Yield]]="",IFERROR(Table2[[#This Row],[Production(Tones)]]/Table2[[#This Row],[Area(hectare)]],""),Table2[[#This Row],[Yield]])</f>
        <v>2.395</v>
      </c>
      <c r="T1333" s="13">
        <v>26.445</v>
      </c>
      <c r="U1333" s="13">
        <f>IF(Table2[[#This Row],[Avg_Temperature(°C)]]="",IFERROR((Table2[[#This Row],[Max_Temperature(°C)]]+Table2[[#This Row],[Min_Temperature(°C)]])/2,""),Table2[[#This Row],[Avg_Temperature(°C)]])</f>
        <v>26.445</v>
      </c>
      <c r="V1333" s="13">
        <v>36.472000000000001</v>
      </c>
      <c r="W1333" s="13">
        <f>IF(Table2[[#This Row],[Max_Temperature(°C)]]="",_xlfn.XLOOKUP(Table2[[#This Row],[State]],'pivot tables'!$T$2:$T$33,'pivot tables'!$V$2:$V$33),Table2[[#This Row],[Max_Temperature(°C)]])</f>
        <v>36.472000000000001</v>
      </c>
      <c r="X1333" s="13">
        <v>17.731999999999999</v>
      </c>
      <c r="Y1333" s="31">
        <f>IF(Table2[[#This Row],[Min_Temperature(°C)]]="",_xlfn.XLOOKUP(Table2[[#This Row],[State]],'pivot tables'!$T$2:$T$33,'pivot tables'!$W$2:$W$33),Table2[[#This Row],[Min_Temperature(°C)]])</f>
        <v>17.731999999999999</v>
      </c>
    </row>
    <row r="1334" spans="1:25" x14ac:dyDescent="0.3">
      <c r="A1334" s="5" t="s">
        <v>13</v>
      </c>
      <c r="B1334" s="4">
        <v>2017</v>
      </c>
      <c r="C1334" s="5" t="s">
        <v>49</v>
      </c>
      <c r="D1334" s="5" t="str">
        <f>PROPER(TRIM(Table2[[#This Row],[Season]]))</f>
        <v>Kharif</v>
      </c>
      <c r="E1334" s="5" t="str">
        <f>IF(Table2[[#This Row],[Season]]="",_xlfn.XLOOKUP(Table2[[#This Row],[State]],'pivot tables'!$F$3:$F$33,'pivot tables'!$G$3:$G$33),Table2[[#This Row],[Season]])</f>
        <v>Kharif</v>
      </c>
      <c r="F1334" s="5" t="s">
        <v>515</v>
      </c>
      <c r="G1334" s="16"/>
      <c r="H1334" s="16">
        <f>IF(Table2[[#This Row],[Area(hectare)]]="",IFERROR(Table2[[#This Row],[Production(Tones)]]/Table2[[#This Row],[Yield blanks]],""),Table2[[#This Row],[Area(hectare)]])</f>
        <v>138068.04733727811</v>
      </c>
      <c r="I1334" s="16">
        <v>233335</v>
      </c>
      <c r="J1334" s="16">
        <f>IF(Table2[[#This Row],[Production(Tones)]]="",Table2[[#This Row],[Area Blanks]]*Table2[[#This Row],[Yield]],Table2[[#This Row],[Production(Tones)]])</f>
        <v>233335</v>
      </c>
      <c r="K1334" s="13">
        <v>2745.5</v>
      </c>
      <c r="L1334" s="13">
        <f>IF(Table2[[#This Row],[Annual_Rainfall(mm)]]="",_xlfn.XLOOKUP(Table2[[#This Row],[State]],'pivot tables'!$J$3:$J$32,'pivot tables'!$K$3:$K$32),Table2[[#This Row],[Annual_Rainfall(mm)]])</f>
        <v>2745.5</v>
      </c>
      <c r="M1334" s="13" t="str">
        <f>Table2[[#This Row],[Crop]]&amp;Table2[[#This Row],[State]]</f>
        <v>RiceArunachal Pradesh</v>
      </c>
      <c r="N1334" s="13">
        <v>20782080</v>
      </c>
      <c r="O1334" s="13">
        <f>IF(Table2[[#This Row],[Fertilizer(kg)]]="",_xlfn.XLOOKUP(Table2[[#This Row],[crop&amp;state]],'pivot tables'!$O$3:$O$151,'pivot tables'!$P$3:$P$151),Table2[[#This Row],[Fertilizer(kg)]])</f>
        <v>20782080</v>
      </c>
      <c r="P1334" s="13">
        <v>50160</v>
      </c>
      <c r="Q1334" s="13">
        <f>IF(Table2[[#This Row],[Pesticide(kg)]]="",_xlfn.XLOOKUP(Table2[[#This Row],[crop&amp;state]],'pivot tables'!$O$3:$O$151,'pivot tables'!$Q$3:$Q$151),Table2[[#This Row],[Pesticide(kg)]])</f>
        <v>50160</v>
      </c>
      <c r="R1334" s="13" t="s">
        <v>537</v>
      </c>
      <c r="S1334" s="13" t="str">
        <f>IF(Table2[[#This Row],[Yield]]="",IFERROR(Table2[[#This Row],[Production(Tones)]]/Table2[[#This Row],[Area(hectare)]],""),Table2[[#This Row],[Yield]])</f>
        <v>1.69</v>
      </c>
      <c r="T1334" s="13">
        <v>21.158000000000001</v>
      </c>
      <c r="U1334" s="13">
        <f>IF(Table2[[#This Row],[Avg_Temperature(°C)]]="",IFERROR((Table2[[#This Row],[Max_Temperature(°C)]]+Table2[[#This Row],[Min_Temperature(°C)]])/2,""),Table2[[#This Row],[Avg_Temperature(°C)]])</f>
        <v>21.158000000000001</v>
      </c>
      <c r="V1334" s="13">
        <v>30.785</v>
      </c>
      <c r="W1334" s="13">
        <f>IF(Table2[[#This Row],[Max_Temperature(°C)]]="",_xlfn.XLOOKUP(Table2[[#This Row],[State]],'pivot tables'!$T$2:$T$33,'pivot tables'!$V$2:$V$33),Table2[[#This Row],[Max_Temperature(°C)]])</f>
        <v>30.785</v>
      </c>
      <c r="X1334" s="13">
        <v>13.195</v>
      </c>
      <c r="Y1334" s="31">
        <f>IF(Table2[[#This Row],[Min_Temperature(°C)]]="",_xlfn.XLOOKUP(Table2[[#This Row],[State]],'pivot tables'!$T$2:$T$33,'pivot tables'!$W$2:$W$33),Table2[[#This Row],[Min_Temperature(°C)]])</f>
        <v>13.195</v>
      </c>
    </row>
    <row r="1335" spans="1:25" x14ac:dyDescent="0.3">
      <c r="A1335" s="5" t="s">
        <v>18</v>
      </c>
      <c r="B1335" s="4">
        <v>2017</v>
      </c>
      <c r="C1335" s="5" t="s">
        <v>705</v>
      </c>
      <c r="D1335" s="5" t="str">
        <f>PROPER(TRIM(Table2[[#This Row],[Season]]))</f>
        <v>Whole Year</v>
      </c>
      <c r="E1335" s="5" t="str">
        <f>IF(Table2[[#This Row],[Season]]="",_xlfn.XLOOKUP(Table2[[#This Row],[State]],'pivot tables'!$F$3:$F$33,'pivot tables'!$G$3:$G$33),Table2[[#This Row],[Season]])</f>
        <v>Whole Year</v>
      </c>
      <c r="F1335" s="5" t="s">
        <v>515</v>
      </c>
      <c r="G1335" s="16">
        <v>2110</v>
      </c>
      <c r="H1335" s="16">
        <f>IF(Table2[[#This Row],[Area(hectare)]]="",IFERROR(Table2[[#This Row],[Production(Tones)]]/Table2[[#This Row],[Yield blanks]],""),Table2[[#This Row],[Area(hectare)]])</f>
        <v>2110</v>
      </c>
      <c r="I1335" s="16">
        <v>45154</v>
      </c>
      <c r="J1335" s="16">
        <f>IF(Table2[[#This Row],[Production(Tones)]]="",Table2[[#This Row],[Area Blanks]]*Table2[[#This Row],[Yield]],Table2[[#This Row],[Production(Tones)]])</f>
        <v>45154</v>
      </c>
      <c r="K1335" s="13">
        <v>2745.5</v>
      </c>
      <c r="L1335" s="13">
        <f>IF(Table2[[#This Row],[Annual_Rainfall(mm)]]="",_xlfn.XLOOKUP(Table2[[#This Row],[State]],'pivot tables'!$J$3:$J$32,'pivot tables'!$K$3:$K$32),Table2[[#This Row],[Annual_Rainfall(mm)]])</f>
        <v>2745.5</v>
      </c>
      <c r="M1335" s="13" t="str">
        <f>Table2[[#This Row],[Crop]]&amp;Table2[[#This Row],[State]]</f>
        <v>SugarcaneArunachal Pradesh</v>
      </c>
      <c r="N1335" s="13">
        <v>332198.40000000002</v>
      </c>
      <c r="O1335" s="13">
        <f>IF(Table2[[#This Row],[Fertilizer(kg)]]="",_xlfn.XLOOKUP(Table2[[#This Row],[crop&amp;state]],'pivot tables'!$O$3:$O$151,'pivot tables'!$P$3:$P$151),Table2[[#This Row],[Fertilizer(kg)]])</f>
        <v>332198.40000000002</v>
      </c>
      <c r="P1335" s="13">
        <v>801.8</v>
      </c>
      <c r="Q1335" s="13">
        <f>IF(Table2[[#This Row],[Pesticide(kg)]]="",_xlfn.XLOOKUP(Table2[[#This Row],[crop&amp;state]],'pivot tables'!$O$3:$O$151,'pivot tables'!$Q$3:$Q$151),Table2[[#This Row],[Pesticide(kg)]])</f>
        <v>801.8</v>
      </c>
      <c r="R1335" s="13">
        <v>22.442</v>
      </c>
      <c r="S1335" s="13">
        <f>IF(Table2[[#This Row],[Yield]]="",IFERROR(Table2[[#This Row],[Production(Tones)]]/Table2[[#This Row],[Area(hectare)]],""),Table2[[#This Row],[Yield]])</f>
        <v>22.442</v>
      </c>
      <c r="T1335" s="13">
        <v>21.158000000000001</v>
      </c>
      <c r="U1335" s="13">
        <f>IF(Table2[[#This Row],[Avg_Temperature(°C)]]="",IFERROR((Table2[[#This Row],[Max_Temperature(°C)]]+Table2[[#This Row],[Min_Temperature(°C)]])/2,""),Table2[[#This Row],[Avg_Temperature(°C)]])</f>
        <v>21.158000000000001</v>
      </c>
      <c r="V1335" s="13">
        <v>30.785</v>
      </c>
      <c r="W1335" s="13">
        <f>IF(Table2[[#This Row],[Max_Temperature(°C)]]="",_xlfn.XLOOKUP(Table2[[#This Row],[State]],'pivot tables'!$T$2:$T$33,'pivot tables'!$V$2:$V$33),Table2[[#This Row],[Max_Temperature(°C)]])</f>
        <v>30.785</v>
      </c>
      <c r="X1335" s="13">
        <v>13.195</v>
      </c>
      <c r="Y1335" s="31">
        <f>IF(Table2[[#This Row],[Min_Temperature(°C)]]="",_xlfn.XLOOKUP(Table2[[#This Row],[State]],'pivot tables'!$T$2:$T$33,'pivot tables'!$W$2:$W$33),Table2[[#This Row],[Min_Temperature(°C)]])</f>
        <v>13.195</v>
      </c>
    </row>
    <row r="1336" spans="1:25" x14ac:dyDescent="0.3">
      <c r="A1336" s="5" t="s">
        <v>31</v>
      </c>
      <c r="B1336" s="4">
        <v>2017</v>
      </c>
      <c r="C1336" s="5" t="s">
        <v>49</v>
      </c>
      <c r="D1336" s="5" t="str">
        <f>PROPER(TRIM(Table2[[#This Row],[Season]]))</f>
        <v>Kharif</v>
      </c>
      <c r="E1336" s="5" t="str">
        <f>IF(Table2[[#This Row],[Season]]="",_xlfn.XLOOKUP(Table2[[#This Row],[State]],'pivot tables'!$F$3:$F$33,'pivot tables'!$G$3:$G$33),Table2[[#This Row],[Season]])</f>
        <v>Kharif</v>
      </c>
      <c r="F1336" s="5" t="s">
        <v>515</v>
      </c>
      <c r="G1336" s="16">
        <v>571</v>
      </c>
      <c r="H1336" s="16">
        <f>IF(Table2[[#This Row],[Area(hectare)]]="",IFERROR(Table2[[#This Row],[Production(Tones)]]/Table2[[#This Row],[Yield blanks]],""),Table2[[#This Row],[Area(hectare)]])</f>
        <v>571</v>
      </c>
      <c r="I1336" s="16">
        <v>466</v>
      </c>
      <c r="J1336" s="16">
        <f>IF(Table2[[#This Row],[Production(Tones)]]="",Table2[[#This Row],[Area Blanks]]*Table2[[#This Row],[Yield]],Table2[[#This Row],[Production(Tones)]])</f>
        <v>466</v>
      </c>
      <c r="K1336" s="13">
        <v>2745.5</v>
      </c>
      <c r="L1336" s="13">
        <f>IF(Table2[[#This Row],[Annual_Rainfall(mm)]]="",_xlfn.XLOOKUP(Table2[[#This Row],[State]],'pivot tables'!$J$3:$J$32,'pivot tables'!$K$3:$K$32),Table2[[#This Row],[Annual_Rainfall(mm)]])</f>
        <v>2745.5</v>
      </c>
      <c r="M1336" s="13" t="str">
        <f>Table2[[#This Row],[Crop]]&amp;Table2[[#This Row],[State]]</f>
        <v>SunflowerArunachal Pradesh</v>
      </c>
      <c r="N1336" s="13">
        <v>89898.240000000005</v>
      </c>
      <c r="O1336" s="13">
        <f>IF(Table2[[#This Row],[Fertilizer(kg)]]="",_xlfn.XLOOKUP(Table2[[#This Row],[crop&amp;state]],'pivot tables'!$O$3:$O$151,'pivot tables'!$P$3:$P$151),Table2[[#This Row],[Fertilizer(kg)]])</f>
        <v>89898.240000000005</v>
      </c>
      <c r="P1336" s="13">
        <v>216.98</v>
      </c>
      <c r="Q1336" s="13">
        <f>IF(Table2[[#This Row],[Pesticide(kg)]]="",_xlfn.XLOOKUP(Table2[[#This Row],[crop&amp;state]],'pivot tables'!$O$3:$O$151,'pivot tables'!$Q$3:$Q$151),Table2[[#This Row],[Pesticide(kg)]])</f>
        <v>216.98</v>
      </c>
      <c r="R1336" s="13">
        <v>0.78100000000000003</v>
      </c>
      <c r="S1336" s="13">
        <f>IF(Table2[[#This Row],[Yield]]="",IFERROR(Table2[[#This Row],[Production(Tones)]]/Table2[[#This Row],[Area(hectare)]],""),Table2[[#This Row],[Yield]])</f>
        <v>0.78100000000000003</v>
      </c>
      <c r="T1336" s="13">
        <v>21.158000000000001</v>
      </c>
      <c r="U1336" s="13">
        <f>IF(Table2[[#This Row],[Avg_Temperature(°C)]]="",IFERROR((Table2[[#This Row],[Max_Temperature(°C)]]+Table2[[#This Row],[Min_Temperature(°C)]])/2,""),Table2[[#This Row],[Avg_Temperature(°C)]])</f>
        <v>21.158000000000001</v>
      </c>
      <c r="V1336" s="13">
        <v>30.785</v>
      </c>
      <c r="W1336" s="13">
        <f>IF(Table2[[#This Row],[Max_Temperature(°C)]]="",_xlfn.XLOOKUP(Table2[[#This Row],[State]],'pivot tables'!$T$2:$T$33,'pivot tables'!$V$2:$V$33),Table2[[#This Row],[Max_Temperature(°C)]])</f>
        <v>30.785</v>
      </c>
      <c r="X1336" s="13">
        <v>13.195</v>
      </c>
      <c r="Y1336" s="31">
        <f>IF(Table2[[#This Row],[Min_Temperature(°C)]]="",_xlfn.XLOOKUP(Table2[[#This Row],[State]],'pivot tables'!$T$2:$T$33,'pivot tables'!$W$2:$W$33),Table2[[#This Row],[Min_Temperature(°C)]])</f>
        <v>13.195</v>
      </c>
    </row>
    <row r="1337" spans="1:25" x14ac:dyDescent="0.3">
      <c r="A1337" s="5" t="s">
        <v>32</v>
      </c>
      <c r="B1337" s="4">
        <v>2017</v>
      </c>
      <c r="C1337" s="5" t="s">
        <v>49</v>
      </c>
      <c r="D1337" s="5" t="str">
        <f>PROPER(TRIM(Table2[[#This Row],[Season]]))</f>
        <v>Kharif</v>
      </c>
      <c r="E1337" s="5" t="str">
        <f>IF(Table2[[#This Row],[Season]]="",_xlfn.XLOOKUP(Table2[[#This Row],[State]],'pivot tables'!$F$3:$F$33,'pivot tables'!$G$3:$G$33),Table2[[#This Row],[Season]])</f>
        <v>Kharif</v>
      </c>
      <c r="F1337" s="5" t="s">
        <v>515</v>
      </c>
      <c r="G1337" s="16">
        <v>1134</v>
      </c>
      <c r="H1337" s="16">
        <f>IF(Table2[[#This Row],[Area(hectare)]]="",IFERROR(Table2[[#This Row],[Production(Tones)]]/Table2[[#This Row],[Yield blanks]],""),Table2[[#This Row],[Area(hectare)]])</f>
        <v>1134</v>
      </c>
      <c r="I1337" s="16">
        <v>988</v>
      </c>
      <c r="J1337" s="16">
        <f>IF(Table2[[#This Row],[Production(Tones)]]="",Table2[[#This Row],[Area Blanks]]*Table2[[#This Row],[Yield]],Table2[[#This Row],[Production(Tones)]])</f>
        <v>988</v>
      </c>
      <c r="K1337" s="13">
        <v>2745.5</v>
      </c>
      <c r="L1337" s="13">
        <f>IF(Table2[[#This Row],[Annual_Rainfall(mm)]]="",_xlfn.XLOOKUP(Table2[[#This Row],[State]],'pivot tables'!$J$3:$J$32,'pivot tables'!$K$3:$K$32),Table2[[#This Row],[Annual_Rainfall(mm)]])</f>
        <v>2745.5</v>
      </c>
      <c r="M1337" s="13" t="str">
        <f>Table2[[#This Row],[Crop]]&amp;Table2[[#This Row],[State]]</f>
        <v>UradArunachal Pradesh</v>
      </c>
      <c r="N1337" s="13">
        <v>178536.95999999999</v>
      </c>
      <c r="O1337" s="13">
        <f>IF(Table2[[#This Row],[Fertilizer(kg)]]="",_xlfn.XLOOKUP(Table2[[#This Row],[crop&amp;state]],'pivot tables'!$O$3:$O$151,'pivot tables'!$P$3:$P$151),Table2[[#This Row],[Fertilizer(kg)]])</f>
        <v>178536.95999999999</v>
      </c>
      <c r="P1337" s="13">
        <v>430.92</v>
      </c>
      <c r="Q1337" s="13">
        <f>IF(Table2[[#This Row],[Pesticide(kg)]]="",_xlfn.XLOOKUP(Table2[[#This Row],[crop&amp;state]],'pivot tables'!$O$3:$O$151,'pivot tables'!$Q$3:$Q$151),Table2[[#This Row],[Pesticide(kg)]])</f>
        <v>430.92</v>
      </c>
      <c r="R1337" s="13">
        <v>0.94899999999999995</v>
      </c>
      <c r="S1337" s="13">
        <f>IF(Table2[[#This Row],[Yield]]="",IFERROR(Table2[[#This Row],[Production(Tones)]]/Table2[[#This Row],[Area(hectare)]],""),Table2[[#This Row],[Yield]])</f>
        <v>0.94899999999999995</v>
      </c>
      <c r="T1337" s="13">
        <v>21.158000000000001</v>
      </c>
      <c r="U1337" s="13">
        <f>IF(Table2[[#This Row],[Avg_Temperature(°C)]]="",IFERROR((Table2[[#This Row],[Max_Temperature(°C)]]+Table2[[#This Row],[Min_Temperature(°C)]])/2,""),Table2[[#This Row],[Avg_Temperature(°C)]])</f>
        <v>21.158000000000001</v>
      </c>
      <c r="V1337" s="13">
        <v>30.785</v>
      </c>
      <c r="W1337" s="13">
        <f>IF(Table2[[#This Row],[Max_Temperature(°C)]]="",_xlfn.XLOOKUP(Table2[[#This Row],[State]],'pivot tables'!$T$2:$T$33,'pivot tables'!$V$2:$V$33),Table2[[#This Row],[Max_Temperature(°C)]])</f>
        <v>30.785</v>
      </c>
      <c r="X1337" s="13">
        <v>13.195</v>
      </c>
      <c r="Y1337" s="31">
        <f>IF(Table2[[#This Row],[Min_Temperature(°C)]]="",_xlfn.XLOOKUP(Table2[[#This Row],[State]],'pivot tables'!$T$2:$T$33,'pivot tables'!$W$2:$W$33),Table2[[#This Row],[Min_Temperature(°C)]])</f>
        <v>13.195</v>
      </c>
    </row>
    <row r="1338" spans="1:25" x14ac:dyDescent="0.3">
      <c r="A1338" s="5" t="s">
        <v>32</v>
      </c>
      <c r="B1338" s="4">
        <v>2017</v>
      </c>
      <c r="C1338" s="5" t="s">
        <v>27</v>
      </c>
      <c r="D1338" s="5" t="str">
        <f>PROPER(TRIM(Table2[[#This Row],[Season]]))</f>
        <v>Rabi</v>
      </c>
      <c r="E1338" s="5" t="str">
        <f>IF(Table2[[#This Row],[Season]]="",_xlfn.XLOOKUP(Table2[[#This Row],[State]],'pivot tables'!$F$3:$F$33,'pivot tables'!$G$3:$G$33),Table2[[#This Row],[Season]])</f>
        <v>Rabi</v>
      </c>
      <c r="F1338" s="5" t="s">
        <v>515</v>
      </c>
      <c r="G1338" s="16">
        <v>1433</v>
      </c>
      <c r="H1338" s="16">
        <f>IF(Table2[[#This Row],[Area(hectare)]]="",IFERROR(Table2[[#This Row],[Production(Tones)]]/Table2[[#This Row],[Yield blanks]],""),Table2[[#This Row],[Area(hectare)]])</f>
        <v>1433</v>
      </c>
      <c r="I1338" s="16">
        <v>1285</v>
      </c>
      <c r="J1338" s="16">
        <f>IF(Table2[[#This Row],[Production(Tones)]]="",Table2[[#This Row],[Area Blanks]]*Table2[[#This Row],[Yield]],Table2[[#This Row],[Production(Tones)]])</f>
        <v>1285</v>
      </c>
      <c r="K1338" s="13">
        <v>2745.5</v>
      </c>
      <c r="L1338" s="13">
        <f>IF(Table2[[#This Row],[Annual_Rainfall(mm)]]="",_xlfn.XLOOKUP(Table2[[#This Row],[State]],'pivot tables'!$J$3:$J$32,'pivot tables'!$K$3:$K$32),Table2[[#This Row],[Annual_Rainfall(mm)]])</f>
        <v>2745.5</v>
      </c>
      <c r="M1338" s="13" t="str">
        <f>Table2[[#This Row],[Crop]]&amp;Table2[[#This Row],[State]]</f>
        <v>UradArunachal Pradesh</v>
      </c>
      <c r="N1338" s="13">
        <v>225611.51999999999</v>
      </c>
      <c r="O1338" s="13">
        <f>IF(Table2[[#This Row],[Fertilizer(kg)]]="",_xlfn.XLOOKUP(Table2[[#This Row],[crop&amp;state]],'pivot tables'!$O$3:$O$151,'pivot tables'!$P$3:$P$151),Table2[[#This Row],[Fertilizer(kg)]])</f>
        <v>225611.51999999999</v>
      </c>
      <c r="P1338" s="13">
        <v>544.54</v>
      </c>
      <c r="Q1338" s="13">
        <f>IF(Table2[[#This Row],[Pesticide(kg)]]="",_xlfn.XLOOKUP(Table2[[#This Row],[crop&amp;state]],'pivot tables'!$O$3:$O$151,'pivot tables'!$Q$3:$Q$151),Table2[[#This Row],[Pesticide(kg)]])</f>
        <v>544.54</v>
      </c>
      <c r="R1338" s="13">
        <v>0.96</v>
      </c>
      <c r="S1338" s="13">
        <f>IF(Table2[[#This Row],[Yield]]="",IFERROR(Table2[[#This Row],[Production(Tones)]]/Table2[[#This Row],[Area(hectare)]],""),Table2[[#This Row],[Yield]])</f>
        <v>0.96</v>
      </c>
      <c r="T1338" s="13">
        <v>21.158000000000001</v>
      </c>
      <c r="U1338" s="13">
        <f>IF(Table2[[#This Row],[Avg_Temperature(°C)]]="",IFERROR((Table2[[#This Row],[Max_Temperature(°C)]]+Table2[[#This Row],[Min_Temperature(°C)]])/2,""),Table2[[#This Row],[Avg_Temperature(°C)]])</f>
        <v>21.158000000000001</v>
      </c>
      <c r="V1338" s="13">
        <v>30.785</v>
      </c>
      <c r="W1338" s="13">
        <f>IF(Table2[[#This Row],[Max_Temperature(°C)]]="",_xlfn.XLOOKUP(Table2[[#This Row],[State]],'pivot tables'!$T$2:$T$33,'pivot tables'!$V$2:$V$33),Table2[[#This Row],[Max_Temperature(°C)]])</f>
        <v>30.785</v>
      </c>
      <c r="X1338" s="13">
        <v>13.195</v>
      </c>
      <c r="Y1338" s="31">
        <f>IF(Table2[[#This Row],[Min_Temperature(°C)]]="",_xlfn.XLOOKUP(Table2[[#This Row],[State]],'pivot tables'!$T$2:$T$33,'pivot tables'!$W$2:$W$33),Table2[[#This Row],[Min_Temperature(°C)]])</f>
        <v>13.195</v>
      </c>
    </row>
    <row r="1339" spans="1:25" x14ac:dyDescent="0.3">
      <c r="A1339" s="5" t="s">
        <v>20</v>
      </c>
      <c r="B1339" s="4">
        <v>2017</v>
      </c>
      <c r="C1339" s="5" t="s">
        <v>27</v>
      </c>
      <c r="D1339" s="5" t="str">
        <f>PROPER(TRIM(Table2[[#This Row],[Season]]))</f>
        <v>Rabi</v>
      </c>
      <c r="E1339" s="5" t="str">
        <f>IF(Table2[[#This Row],[Season]]="",_xlfn.XLOOKUP(Table2[[#This Row],[State]],'pivot tables'!$F$3:$F$33,'pivot tables'!$G$3:$G$33),Table2[[#This Row],[Season]])</f>
        <v>Rabi</v>
      </c>
      <c r="F1339" s="5" t="s">
        <v>515</v>
      </c>
      <c r="G1339" s="16">
        <v>3930</v>
      </c>
      <c r="H1339" s="16">
        <f>IF(Table2[[#This Row],[Area(hectare)]]="",IFERROR(Table2[[#This Row],[Production(Tones)]]/Table2[[#This Row],[Yield blanks]],""),Table2[[#This Row],[Area(hectare)]])</f>
        <v>3930</v>
      </c>
      <c r="I1339" s="16">
        <v>7742</v>
      </c>
      <c r="J1339" s="16">
        <f>IF(Table2[[#This Row],[Production(Tones)]]="",Table2[[#This Row],[Area Blanks]]*Table2[[#This Row],[Yield]],Table2[[#This Row],[Production(Tones)]])</f>
        <v>7742</v>
      </c>
      <c r="K1339" s="13">
        <v>2745.5</v>
      </c>
      <c r="L1339" s="13">
        <f>IF(Table2[[#This Row],[Annual_Rainfall(mm)]]="",_xlfn.XLOOKUP(Table2[[#This Row],[State]],'pivot tables'!$J$3:$J$32,'pivot tables'!$K$3:$K$32),Table2[[#This Row],[Annual_Rainfall(mm)]])</f>
        <v>2745.5</v>
      </c>
      <c r="M1339" s="13" t="str">
        <f>Table2[[#This Row],[Crop]]&amp;Table2[[#This Row],[State]]</f>
        <v>WheatArunachal Pradesh</v>
      </c>
      <c r="N1339" s="13">
        <v>618739.19999999995</v>
      </c>
      <c r="O1339" s="13">
        <f>IF(Table2[[#This Row],[Fertilizer(kg)]]="",_xlfn.XLOOKUP(Table2[[#This Row],[crop&amp;state]],'pivot tables'!$O$3:$O$151,'pivot tables'!$P$3:$P$151),Table2[[#This Row],[Fertilizer(kg)]])</f>
        <v>618739.19999999995</v>
      </c>
      <c r="P1339" s="13">
        <v>1493.4</v>
      </c>
      <c r="Q1339" s="13">
        <f>IF(Table2[[#This Row],[Pesticide(kg)]]="",_xlfn.XLOOKUP(Table2[[#This Row],[crop&amp;state]],'pivot tables'!$O$3:$O$151,'pivot tables'!$Q$3:$Q$151),Table2[[#This Row],[Pesticide(kg)]])</f>
        <v>1493.4</v>
      </c>
      <c r="R1339" s="13">
        <v>2.1019999999999999</v>
      </c>
      <c r="S1339" s="13">
        <f>IF(Table2[[#This Row],[Yield]]="",IFERROR(Table2[[#This Row],[Production(Tones)]]/Table2[[#This Row],[Area(hectare)]],""),Table2[[#This Row],[Yield]])</f>
        <v>2.1019999999999999</v>
      </c>
      <c r="T1339" s="13">
        <v>21.158000000000001</v>
      </c>
      <c r="U1339" s="13">
        <f>IF(Table2[[#This Row],[Avg_Temperature(°C)]]="",IFERROR((Table2[[#This Row],[Max_Temperature(°C)]]+Table2[[#This Row],[Min_Temperature(°C)]])/2,""),Table2[[#This Row],[Avg_Temperature(°C)]])</f>
        <v>21.158000000000001</v>
      </c>
      <c r="V1339" s="13">
        <v>30.785</v>
      </c>
      <c r="W1339" s="13">
        <f>IF(Table2[[#This Row],[Max_Temperature(°C)]]="",_xlfn.XLOOKUP(Table2[[#This Row],[State]],'pivot tables'!$T$2:$T$33,'pivot tables'!$V$2:$V$33),Table2[[#This Row],[Max_Temperature(°C)]])</f>
        <v>30.785</v>
      </c>
      <c r="X1339" s="13">
        <v>13.195</v>
      </c>
      <c r="Y1339" s="31">
        <f>IF(Table2[[#This Row],[Min_Temperature(°C)]]="",_xlfn.XLOOKUP(Table2[[#This Row],[State]],'pivot tables'!$T$2:$T$33,'pivot tables'!$W$2:$W$33),Table2[[#This Row],[Min_Temperature(°C)]])</f>
        <v>13.195</v>
      </c>
    </row>
    <row r="1340" spans="1:25" x14ac:dyDescent="0.3">
      <c r="A1340" s="5" t="s">
        <v>22</v>
      </c>
      <c r="B1340" s="4">
        <v>2017</v>
      </c>
      <c r="C1340" s="5" t="s">
        <v>49</v>
      </c>
      <c r="D1340" s="5" t="str">
        <f>PROPER(TRIM(Table2[[#This Row],[Season]]))</f>
        <v>Kharif</v>
      </c>
      <c r="E1340" s="5" t="str">
        <f>IF(Table2[[#This Row],[Season]]="",_xlfn.XLOOKUP(Table2[[#This Row],[State]],'pivot tables'!$F$3:$F$33,'pivot tables'!$G$3:$G$33),Table2[[#This Row],[Season]])</f>
        <v>Kharif</v>
      </c>
      <c r="F1340" s="5" t="s">
        <v>243</v>
      </c>
      <c r="G1340" s="16">
        <v>4211</v>
      </c>
      <c r="H1340" s="16">
        <f>IF(Table2[[#This Row],[Area(hectare)]]="",IFERROR(Table2[[#This Row],[Production(Tones)]]/Table2[[#This Row],[Yield blanks]],""),Table2[[#This Row],[Area(hectare)]])</f>
        <v>4211</v>
      </c>
      <c r="I1340" s="16">
        <v>4184</v>
      </c>
      <c r="J1340" s="16">
        <f>IF(Table2[[#This Row],[Production(Tones)]]="",Table2[[#This Row],[Area Blanks]]*Table2[[#This Row],[Yield]],Table2[[#This Row],[Production(Tones)]])</f>
        <v>4184</v>
      </c>
      <c r="K1340" s="13">
        <v>1112</v>
      </c>
      <c r="L1340" s="13">
        <f>IF(Table2[[#This Row],[Annual_Rainfall(mm)]]="",_xlfn.XLOOKUP(Table2[[#This Row],[State]],'pivot tables'!$J$3:$J$32,'pivot tables'!$K$3:$K$32),Table2[[#This Row],[Annual_Rainfall(mm)]])</f>
        <v>1112</v>
      </c>
      <c r="M1340" s="13" t="str">
        <f>Table2[[#This Row],[Crop]]&amp;Table2[[#This Row],[State]]</f>
        <v>RagiBihar</v>
      </c>
      <c r="N1340" s="13">
        <v>662979.83999999997</v>
      </c>
      <c r="O1340" s="13">
        <f>IF(Table2[[#This Row],[Fertilizer(kg)]]="",_xlfn.XLOOKUP(Table2[[#This Row],[crop&amp;state]],'pivot tables'!$O$3:$O$151,'pivot tables'!$P$3:$P$151),Table2[[#This Row],[Fertilizer(kg)]])</f>
        <v>662979.83999999997</v>
      </c>
      <c r="P1340" s="13">
        <v>1600.18</v>
      </c>
      <c r="Q1340" s="13">
        <f>IF(Table2[[#This Row],[Pesticide(kg)]]="",_xlfn.XLOOKUP(Table2[[#This Row],[crop&amp;state]],'pivot tables'!$O$3:$O$151,'pivot tables'!$Q$3:$Q$151),Table2[[#This Row],[Pesticide(kg)]])</f>
        <v>1600.18</v>
      </c>
      <c r="R1340" s="13">
        <v>1.075</v>
      </c>
      <c r="S1340" s="13">
        <f>IF(Table2[[#This Row],[Yield]]="",IFERROR(Table2[[#This Row],[Production(Tones)]]/Table2[[#This Row],[Area(hectare)]],""),Table2[[#This Row],[Yield]])</f>
        <v>1.075</v>
      </c>
      <c r="T1340" s="13">
        <v>26.629000000000001</v>
      </c>
      <c r="U1340" s="13">
        <f>IF(Table2[[#This Row],[Avg_Temperature(°C)]]="",IFERROR((Table2[[#This Row],[Max_Temperature(°C)]]+Table2[[#This Row],[Min_Temperature(°C)]])/2,""),Table2[[#This Row],[Avg_Temperature(°C)]])</f>
        <v>26.629000000000001</v>
      </c>
      <c r="V1340" s="13">
        <v>37.412999999999997</v>
      </c>
      <c r="W1340" s="13">
        <f>IF(Table2[[#This Row],[Max_Temperature(°C)]]="",_xlfn.XLOOKUP(Table2[[#This Row],[State]],'pivot tables'!$T$2:$T$33,'pivot tables'!$V$2:$V$33),Table2[[#This Row],[Max_Temperature(°C)]])</f>
        <v>37.412999999999997</v>
      </c>
      <c r="X1340" s="13">
        <v>15.85</v>
      </c>
      <c r="Y1340" s="31">
        <f>IF(Table2[[#This Row],[Min_Temperature(°C)]]="",_xlfn.XLOOKUP(Table2[[#This Row],[State]],'pivot tables'!$T$2:$T$33,'pivot tables'!$W$2:$W$33),Table2[[#This Row],[Min_Temperature(°C)]])</f>
        <v>15.85</v>
      </c>
    </row>
    <row r="1341" spans="1:25" x14ac:dyDescent="0.3">
      <c r="A1341" s="5" t="s">
        <v>13</v>
      </c>
      <c r="B1341" s="4">
        <v>2017</v>
      </c>
      <c r="C1341" s="5" t="s">
        <v>176</v>
      </c>
      <c r="D1341" s="5" t="str">
        <f>PROPER(TRIM(Table2[[#This Row],[Season]]))</f>
        <v>Autumn</v>
      </c>
      <c r="E1341" s="5" t="str">
        <f>IF(Table2[[#This Row],[Season]]="",_xlfn.XLOOKUP(Table2[[#This Row],[State]],'pivot tables'!$F$3:$F$33,'pivot tables'!$G$3:$G$33),Table2[[#This Row],[Season]])</f>
        <v>Autumn</v>
      </c>
      <c r="F1341" s="5" t="s">
        <v>243</v>
      </c>
      <c r="G1341" s="16"/>
      <c r="H1341" s="16" t="str">
        <f>IF(Table2[[#This Row],[Area(hectare)]]="",IFERROR(Table2[[#This Row],[Production(Tones)]]/Table2[[#This Row],[Yield blanks]],""),Table2[[#This Row],[Area(hectare)]])</f>
        <v/>
      </c>
      <c r="I1341" s="16">
        <v>903286</v>
      </c>
      <c r="J1341" s="16">
        <f>IF(Table2[[#This Row],[Production(Tones)]]="",Table2[[#This Row],[Area Blanks]]*Table2[[#This Row],[Yield]],Table2[[#This Row],[Production(Tones)]])</f>
        <v>903286</v>
      </c>
      <c r="K1341" s="13">
        <v>1112</v>
      </c>
      <c r="L1341" s="13">
        <f>IF(Table2[[#This Row],[Annual_Rainfall(mm)]]="",_xlfn.XLOOKUP(Table2[[#This Row],[State]],'pivot tables'!$J$3:$J$32,'pivot tables'!$K$3:$K$32),Table2[[#This Row],[Annual_Rainfall(mm)]])</f>
        <v>1112</v>
      </c>
      <c r="M1341" s="13" t="str">
        <f>Table2[[#This Row],[Crop]]&amp;Table2[[#This Row],[State]]</f>
        <v>RiceBihar</v>
      </c>
      <c r="N1341" s="13">
        <v>82293573.120000005</v>
      </c>
      <c r="O1341" s="13">
        <f>IF(Table2[[#This Row],[Fertilizer(kg)]]="",_xlfn.XLOOKUP(Table2[[#This Row],[crop&amp;state]],'pivot tables'!$O$3:$O$151,'pivot tables'!$P$3:$P$151),Table2[[#This Row],[Fertilizer(kg)]])</f>
        <v>82293573.120000005</v>
      </c>
      <c r="P1341" s="13">
        <v>198625.24</v>
      </c>
      <c r="Q1341" s="13">
        <f>IF(Table2[[#This Row],[Pesticide(kg)]]="",_xlfn.XLOOKUP(Table2[[#This Row],[crop&amp;state]],'pivot tables'!$O$3:$O$151,'pivot tables'!$Q$3:$Q$151),Table2[[#This Row],[Pesticide(kg)]])</f>
        <v>198625.24</v>
      </c>
      <c r="R1341" s="13"/>
      <c r="S1341" s="13" t="str">
        <f>IF(Table2[[#This Row],[Yield]]="",IFERROR(Table2[[#This Row],[Production(Tones)]]/Table2[[#This Row],[Area(hectare)]],""),Table2[[#This Row],[Yield]])</f>
        <v/>
      </c>
      <c r="T1341" s="13">
        <v>26.629000000000001</v>
      </c>
      <c r="U1341" s="13">
        <f>IF(Table2[[#This Row],[Avg_Temperature(°C)]]="",IFERROR((Table2[[#This Row],[Max_Temperature(°C)]]+Table2[[#This Row],[Min_Temperature(°C)]])/2,""),Table2[[#This Row],[Avg_Temperature(°C)]])</f>
        <v>26.629000000000001</v>
      </c>
      <c r="V1341" s="13">
        <v>37.412999999999997</v>
      </c>
      <c r="W1341" s="13">
        <f>IF(Table2[[#This Row],[Max_Temperature(°C)]]="",_xlfn.XLOOKUP(Table2[[#This Row],[State]],'pivot tables'!$T$2:$T$33,'pivot tables'!$V$2:$V$33),Table2[[#This Row],[Max_Temperature(°C)]])</f>
        <v>37.412999999999997</v>
      </c>
      <c r="X1341" s="13">
        <v>15.85</v>
      </c>
      <c r="Y1341" s="31">
        <f>IF(Table2[[#This Row],[Min_Temperature(°C)]]="",_xlfn.XLOOKUP(Table2[[#This Row],[State]],'pivot tables'!$T$2:$T$33,'pivot tables'!$W$2:$W$33),Table2[[#This Row],[Min_Temperature(°C)]])</f>
        <v>15.85</v>
      </c>
    </row>
    <row r="1342" spans="1:25" x14ac:dyDescent="0.3">
      <c r="A1342" s="5" t="s">
        <v>13</v>
      </c>
      <c r="B1342" s="4">
        <v>2017</v>
      </c>
      <c r="C1342" s="5" t="s">
        <v>120</v>
      </c>
      <c r="D1342" s="5" t="str">
        <f>PROPER(TRIM(Table2[[#This Row],[Season]]))</f>
        <v>Summer</v>
      </c>
      <c r="E1342" s="5" t="str">
        <f>IF(Table2[[#This Row],[Season]]="",_xlfn.XLOOKUP(Table2[[#This Row],[State]],'pivot tables'!$F$3:$F$33,'pivot tables'!$G$3:$G$33),Table2[[#This Row],[Season]])</f>
        <v>Summer</v>
      </c>
      <c r="F1342" s="5" t="s">
        <v>243</v>
      </c>
      <c r="G1342" s="16">
        <v>67865</v>
      </c>
      <c r="H1342" s="16">
        <f>IF(Table2[[#This Row],[Area(hectare)]]="",IFERROR(Table2[[#This Row],[Production(Tones)]]/Table2[[#This Row],[Yield blanks]],""),Table2[[#This Row],[Area(hectare)]])</f>
        <v>67865</v>
      </c>
      <c r="I1342" s="16">
        <v>143832</v>
      </c>
      <c r="J1342" s="16">
        <f>IF(Table2[[#This Row],[Production(Tones)]]="",Table2[[#This Row],[Area Blanks]]*Table2[[#This Row],[Yield]],Table2[[#This Row],[Production(Tones)]])</f>
        <v>143832</v>
      </c>
      <c r="K1342" s="13">
        <v>1112</v>
      </c>
      <c r="L1342" s="13">
        <f>IF(Table2[[#This Row],[Annual_Rainfall(mm)]]="",_xlfn.XLOOKUP(Table2[[#This Row],[State]],'pivot tables'!$J$3:$J$32,'pivot tables'!$K$3:$K$32),Table2[[#This Row],[Annual_Rainfall(mm)]])</f>
        <v>1112</v>
      </c>
      <c r="M1342" s="13" t="str">
        <f>Table2[[#This Row],[Crop]]&amp;Table2[[#This Row],[State]]</f>
        <v>RiceBihar</v>
      </c>
      <c r="N1342" s="13">
        <v>10684665.6</v>
      </c>
      <c r="O1342" s="13">
        <f>IF(Table2[[#This Row],[Fertilizer(kg)]]="",_xlfn.XLOOKUP(Table2[[#This Row],[crop&amp;state]],'pivot tables'!$O$3:$O$151,'pivot tables'!$P$3:$P$151),Table2[[#This Row],[Fertilizer(kg)]])</f>
        <v>10684665.6</v>
      </c>
      <c r="P1342" s="13">
        <v>25788.7</v>
      </c>
      <c r="Q1342" s="13">
        <f>IF(Table2[[#This Row],[Pesticide(kg)]]="",_xlfn.XLOOKUP(Table2[[#This Row],[crop&amp;state]],'pivot tables'!$O$3:$O$151,'pivot tables'!$Q$3:$Q$151),Table2[[#This Row],[Pesticide(kg)]])</f>
        <v>25788.7</v>
      </c>
      <c r="R1342" s="13">
        <v>2.0339999999999998</v>
      </c>
      <c r="S1342" s="13">
        <f>IF(Table2[[#This Row],[Yield]]="",IFERROR(Table2[[#This Row],[Production(Tones)]]/Table2[[#This Row],[Area(hectare)]],""),Table2[[#This Row],[Yield]])</f>
        <v>2.0339999999999998</v>
      </c>
      <c r="T1342" s="13">
        <v>26.629000000000001</v>
      </c>
      <c r="U1342" s="13">
        <f>IF(Table2[[#This Row],[Avg_Temperature(°C)]]="",IFERROR((Table2[[#This Row],[Max_Temperature(°C)]]+Table2[[#This Row],[Min_Temperature(°C)]])/2,""),Table2[[#This Row],[Avg_Temperature(°C)]])</f>
        <v>26.629000000000001</v>
      </c>
      <c r="V1342" s="13">
        <v>37.412999999999997</v>
      </c>
      <c r="W1342" s="13">
        <f>IF(Table2[[#This Row],[Max_Temperature(°C)]]="",_xlfn.XLOOKUP(Table2[[#This Row],[State]],'pivot tables'!$T$2:$T$33,'pivot tables'!$V$2:$V$33),Table2[[#This Row],[Max_Temperature(°C)]])</f>
        <v>37.412999999999997</v>
      </c>
      <c r="X1342" s="13">
        <v>15.85</v>
      </c>
      <c r="Y1342" s="31">
        <f>IF(Table2[[#This Row],[Min_Temperature(°C)]]="",_xlfn.XLOOKUP(Table2[[#This Row],[State]],'pivot tables'!$T$2:$T$33,'pivot tables'!$W$2:$W$33),Table2[[#This Row],[Min_Temperature(°C)]])</f>
        <v>15.85</v>
      </c>
    </row>
    <row r="1343" spans="1:25" x14ac:dyDescent="0.3">
      <c r="A1343" s="5" t="s">
        <v>13</v>
      </c>
      <c r="B1343" s="4">
        <v>2017</v>
      </c>
      <c r="C1343" s="5" t="s">
        <v>324</v>
      </c>
      <c r="D1343" s="5" t="str">
        <f>PROPER(TRIM(Table2[[#This Row],[Season]]))</f>
        <v>Winter</v>
      </c>
      <c r="E1343" s="5" t="str">
        <f>IF(Table2[[#This Row],[Season]]="",_xlfn.XLOOKUP(Table2[[#This Row],[State]],'pivot tables'!$F$3:$F$33,'pivot tables'!$G$3:$G$33),Table2[[#This Row],[Season]])</f>
        <v>Winter</v>
      </c>
      <c r="F1343" s="5" t="s">
        <v>243</v>
      </c>
      <c r="G1343" s="16">
        <v>2716420</v>
      </c>
      <c r="H1343" s="16">
        <f>IF(Table2[[#This Row],[Area(hectare)]]="",IFERROR(Table2[[#This Row],[Production(Tones)]]/Table2[[#This Row],[Yield blanks]],""),Table2[[#This Row],[Area(hectare)]])</f>
        <v>2716420</v>
      </c>
      <c r="I1343" s="16">
        <v>7046043</v>
      </c>
      <c r="J1343" s="16">
        <f>IF(Table2[[#This Row],[Production(Tones)]]="",Table2[[#This Row],[Area Blanks]]*Table2[[#This Row],[Yield]],Table2[[#This Row],[Production(Tones)]])</f>
        <v>7046043</v>
      </c>
      <c r="K1343" s="13">
        <v>1112</v>
      </c>
      <c r="L1343" s="13">
        <f>IF(Table2[[#This Row],[Annual_Rainfall(mm)]]="",_xlfn.XLOOKUP(Table2[[#This Row],[State]],'pivot tables'!$J$3:$J$32,'pivot tables'!$K$3:$K$32),Table2[[#This Row],[Annual_Rainfall(mm)]])</f>
        <v>1112</v>
      </c>
      <c r="M1343" s="13" t="str">
        <f>Table2[[#This Row],[Crop]]&amp;Table2[[#This Row],[State]]</f>
        <v>RiceBihar</v>
      </c>
      <c r="N1343" s="13">
        <v>427673164.80000001</v>
      </c>
      <c r="O1343" s="13">
        <f>IF(Table2[[#This Row],[Fertilizer(kg)]]="",_xlfn.XLOOKUP(Table2[[#This Row],[crop&amp;state]],'pivot tables'!$O$3:$O$151,'pivot tables'!$P$3:$P$151),Table2[[#This Row],[Fertilizer(kg)]])</f>
        <v>427673164.80000001</v>
      </c>
      <c r="P1343" s="13">
        <v>1032239.6</v>
      </c>
      <c r="Q1343" s="13">
        <f>IF(Table2[[#This Row],[Pesticide(kg)]]="",_xlfn.XLOOKUP(Table2[[#This Row],[crop&amp;state]],'pivot tables'!$O$3:$O$151,'pivot tables'!$Q$3:$Q$151),Table2[[#This Row],[Pesticide(kg)]])</f>
        <v>1032239.6</v>
      </c>
      <c r="R1343" s="13">
        <v>2.4670000000000001</v>
      </c>
      <c r="S1343" s="13">
        <f>IF(Table2[[#This Row],[Yield]]="",IFERROR(Table2[[#This Row],[Production(Tones)]]/Table2[[#This Row],[Area(hectare)]],""),Table2[[#This Row],[Yield]])</f>
        <v>2.4670000000000001</v>
      </c>
      <c r="T1343" s="13">
        <v>26.629000000000001</v>
      </c>
      <c r="U1343" s="13">
        <f>IF(Table2[[#This Row],[Avg_Temperature(°C)]]="",IFERROR((Table2[[#This Row],[Max_Temperature(°C)]]+Table2[[#This Row],[Min_Temperature(°C)]])/2,""),Table2[[#This Row],[Avg_Temperature(°C)]])</f>
        <v>26.629000000000001</v>
      </c>
      <c r="V1343" s="13">
        <v>37.412999999999997</v>
      </c>
      <c r="W1343" s="13">
        <f>IF(Table2[[#This Row],[Max_Temperature(°C)]]="",_xlfn.XLOOKUP(Table2[[#This Row],[State]],'pivot tables'!$T$2:$T$33,'pivot tables'!$V$2:$V$33),Table2[[#This Row],[Max_Temperature(°C)]])</f>
        <v>37.412999999999997</v>
      </c>
      <c r="X1343" s="13">
        <v>15.85</v>
      </c>
      <c r="Y1343" s="31">
        <f>IF(Table2[[#This Row],[Min_Temperature(°C)]]="",_xlfn.XLOOKUP(Table2[[#This Row],[State]],'pivot tables'!$T$2:$T$33,'pivot tables'!$W$2:$W$33),Table2[[#This Row],[Min_Temperature(°C)]])</f>
        <v>15.85</v>
      </c>
    </row>
    <row r="1344" spans="1:25" x14ac:dyDescent="0.3">
      <c r="A1344" s="5" t="s">
        <v>18</v>
      </c>
      <c r="B1344" s="4">
        <v>2017</v>
      </c>
      <c r="C1344" s="5" t="s">
        <v>705</v>
      </c>
      <c r="D1344" s="5" t="str">
        <f>PROPER(TRIM(Table2[[#This Row],[Season]]))</f>
        <v>Whole Year</v>
      </c>
      <c r="E1344" s="5" t="str">
        <f>IF(Table2[[#This Row],[Season]]="",_xlfn.XLOOKUP(Table2[[#This Row],[State]],'pivot tables'!$F$3:$F$33,'pivot tables'!$G$3:$G$33),Table2[[#This Row],[Season]])</f>
        <v>Whole Year</v>
      </c>
      <c r="F1344" s="5" t="s">
        <v>243</v>
      </c>
      <c r="G1344" s="16">
        <v>233769</v>
      </c>
      <c r="H1344" s="16">
        <f>IF(Table2[[#This Row],[Area(hectare)]]="",IFERROR(Table2[[#This Row],[Production(Tones)]]/Table2[[#This Row],[Yield blanks]],""),Table2[[#This Row],[Area(hectare)]])</f>
        <v>233769</v>
      </c>
      <c r="I1344" s="16">
        <v>13824707</v>
      </c>
      <c r="J1344" s="16">
        <f>IF(Table2[[#This Row],[Production(Tones)]]="",Table2[[#This Row],[Area Blanks]]*Table2[[#This Row],[Yield]],Table2[[#This Row],[Production(Tones)]])</f>
        <v>13824707</v>
      </c>
      <c r="K1344" s="13">
        <v>1112</v>
      </c>
      <c r="L1344" s="13">
        <f>IF(Table2[[#This Row],[Annual_Rainfall(mm)]]="",_xlfn.XLOOKUP(Table2[[#This Row],[State]],'pivot tables'!$J$3:$J$32,'pivot tables'!$K$3:$K$32),Table2[[#This Row],[Annual_Rainfall(mm)]])</f>
        <v>1112</v>
      </c>
      <c r="M1344" s="13" t="str">
        <f>Table2[[#This Row],[Crop]]&amp;Table2[[#This Row],[State]]</f>
        <v>SugarcaneBihar</v>
      </c>
      <c r="N1344" s="13">
        <v>36804591.359999999</v>
      </c>
      <c r="O1344" s="13">
        <f>IF(Table2[[#This Row],[Fertilizer(kg)]]="",_xlfn.XLOOKUP(Table2[[#This Row],[crop&amp;state]],'pivot tables'!$O$3:$O$151,'pivot tables'!$P$3:$P$151),Table2[[#This Row],[Fertilizer(kg)]])</f>
        <v>36804591.359999999</v>
      </c>
      <c r="P1344" s="13">
        <v>88832.22</v>
      </c>
      <c r="Q1344" s="13">
        <f>IF(Table2[[#This Row],[Pesticide(kg)]]="",_xlfn.XLOOKUP(Table2[[#This Row],[crop&amp;state]],'pivot tables'!$O$3:$O$151,'pivot tables'!$Q$3:$Q$151),Table2[[#This Row],[Pesticide(kg)]])</f>
        <v>88832.22</v>
      </c>
      <c r="R1344" s="13">
        <v>575.28</v>
      </c>
      <c r="S1344" s="13">
        <f>IF(Table2[[#This Row],[Yield]]="",IFERROR(Table2[[#This Row],[Production(Tones)]]/Table2[[#This Row],[Area(hectare)]],""),Table2[[#This Row],[Yield]])</f>
        <v>575.28</v>
      </c>
      <c r="T1344" s="13">
        <v>26.629000000000001</v>
      </c>
      <c r="U1344" s="13">
        <f>IF(Table2[[#This Row],[Avg_Temperature(°C)]]="",IFERROR((Table2[[#This Row],[Max_Temperature(°C)]]+Table2[[#This Row],[Min_Temperature(°C)]])/2,""),Table2[[#This Row],[Avg_Temperature(°C)]])</f>
        <v>26.629000000000001</v>
      </c>
      <c r="V1344" s="13">
        <v>37.412999999999997</v>
      </c>
      <c r="W1344" s="13">
        <f>IF(Table2[[#This Row],[Max_Temperature(°C)]]="",_xlfn.XLOOKUP(Table2[[#This Row],[State]],'pivot tables'!$T$2:$T$33,'pivot tables'!$V$2:$V$33),Table2[[#This Row],[Max_Temperature(°C)]])</f>
        <v>37.412999999999997</v>
      </c>
      <c r="X1344" s="13">
        <v>15.85</v>
      </c>
      <c r="Y1344" s="31">
        <f>IF(Table2[[#This Row],[Min_Temperature(°C)]]="",_xlfn.XLOOKUP(Table2[[#This Row],[State]],'pivot tables'!$T$2:$T$33,'pivot tables'!$W$2:$W$33),Table2[[#This Row],[Min_Temperature(°C)]])</f>
        <v>15.85</v>
      </c>
    </row>
    <row r="1345" spans="1:25" x14ac:dyDescent="0.3">
      <c r="A1345" s="5" t="s">
        <v>31</v>
      </c>
      <c r="B1345" s="4">
        <v>2017</v>
      </c>
      <c r="C1345" s="5" t="s">
        <v>27</v>
      </c>
      <c r="D1345" s="5" t="str">
        <f>PROPER(TRIM(Table2[[#This Row],[Season]]))</f>
        <v>Rabi</v>
      </c>
      <c r="E1345" s="5" t="str">
        <f>IF(Table2[[#This Row],[Season]]="",_xlfn.XLOOKUP(Table2[[#This Row],[State]],'pivot tables'!$F$3:$F$33,'pivot tables'!$G$3:$G$33),Table2[[#This Row],[Season]])</f>
        <v>Rabi</v>
      </c>
      <c r="F1345" s="5" t="s">
        <v>243</v>
      </c>
      <c r="G1345" s="16">
        <v>9363</v>
      </c>
      <c r="H1345" s="16">
        <f>IF(Table2[[#This Row],[Area(hectare)]]="",IFERROR(Table2[[#This Row],[Production(Tones)]]/Table2[[#This Row],[Yield blanks]],""),Table2[[#This Row],[Area(hectare)]])</f>
        <v>9363</v>
      </c>
      <c r="I1345" s="16">
        <v>13379</v>
      </c>
      <c r="J1345" s="16">
        <f>IF(Table2[[#This Row],[Production(Tones)]]="",Table2[[#This Row],[Area Blanks]]*Table2[[#This Row],[Yield]],Table2[[#This Row],[Production(Tones)]])</f>
        <v>13379</v>
      </c>
      <c r="K1345" s="13">
        <v>1112</v>
      </c>
      <c r="L1345" s="13">
        <f>IF(Table2[[#This Row],[Annual_Rainfall(mm)]]="",_xlfn.XLOOKUP(Table2[[#This Row],[State]],'pivot tables'!$J$3:$J$32,'pivot tables'!$K$3:$K$32),Table2[[#This Row],[Annual_Rainfall(mm)]])</f>
        <v>1112</v>
      </c>
      <c r="M1345" s="13" t="str">
        <f>Table2[[#This Row],[Crop]]&amp;Table2[[#This Row],[State]]</f>
        <v>SunflowerBihar</v>
      </c>
      <c r="N1345" s="13">
        <v>1474110.72</v>
      </c>
      <c r="O1345" s="13">
        <f>IF(Table2[[#This Row],[Fertilizer(kg)]]="",_xlfn.XLOOKUP(Table2[[#This Row],[crop&amp;state]],'pivot tables'!$O$3:$O$151,'pivot tables'!$P$3:$P$151),Table2[[#This Row],[Fertilizer(kg)]])</f>
        <v>1474110.72</v>
      </c>
      <c r="P1345" s="13">
        <v>3557.94</v>
      </c>
      <c r="Q1345" s="13">
        <f>IF(Table2[[#This Row],[Pesticide(kg)]]="",_xlfn.XLOOKUP(Table2[[#This Row],[crop&amp;state]],'pivot tables'!$O$3:$O$151,'pivot tables'!$Q$3:$Q$151),Table2[[#This Row],[Pesticide(kg)]])</f>
        <v>3557.94</v>
      </c>
      <c r="R1345" s="13">
        <v>1.377</v>
      </c>
      <c r="S1345" s="13">
        <f>IF(Table2[[#This Row],[Yield]]="",IFERROR(Table2[[#This Row],[Production(Tones)]]/Table2[[#This Row],[Area(hectare)]],""),Table2[[#This Row],[Yield]])</f>
        <v>1.377</v>
      </c>
      <c r="T1345" s="13">
        <v>26.629000000000001</v>
      </c>
      <c r="U1345" s="13">
        <f>IF(Table2[[#This Row],[Avg_Temperature(°C)]]="",IFERROR((Table2[[#This Row],[Max_Temperature(°C)]]+Table2[[#This Row],[Min_Temperature(°C)]])/2,""),Table2[[#This Row],[Avg_Temperature(°C)]])</f>
        <v>26.629000000000001</v>
      </c>
      <c r="V1345" s="13">
        <v>37.412999999999997</v>
      </c>
      <c r="W1345" s="13">
        <f>IF(Table2[[#This Row],[Max_Temperature(°C)]]="",_xlfn.XLOOKUP(Table2[[#This Row],[State]],'pivot tables'!$T$2:$T$33,'pivot tables'!$V$2:$V$33),Table2[[#This Row],[Max_Temperature(°C)]])</f>
        <v>37.412999999999997</v>
      </c>
      <c r="X1345" s="13">
        <v>15.85</v>
      </c>
      <c r="Y1345" s="31">
        <f>IF(Table2[[#This Row],[Min_Temperature(°C)]]="",_xlfn.XLOOKUP(Table2[[#This Row],[State]],'pivot tables'!$T$2:$T$33,'pivot tables'!$W$2:$W$33),Table2[[#This Row],[Min_Temperature(°C)]])</f>
        <v>15.85</v>
      </c>
    </row>
    <row r="1346" spans="1:25" x14ac:dyDescent="0.3">
      <c r="A1346" s="5" t="s">
        <v>32</v>
      </c>
      <c r="B1346" s="4">
        <v>2017</v>
      </c>
      <c r="C1346" s="5" t="s">
        <v>49</v>
      </c>
      <c r="D1346" s="5" t="str">
        <f>PROPER(TRIM(Table2[[#This Row],[Season]]))</f>
        <v>Kharif</v>
      </c>
      <c r="E1346" s="5" t="str">
        <f>IF(Table2[[#This Row],[Season]]="",_xlfn.XLOOKUP(Table2[[#This Row],[State]],'pivot tables'!$F$3:$F$33,'pivot tables'!$G$3:$G$33),Table2[[#This Row],[Season]])</f>
        <v>Kharif</v>
      </c>
      <c r="F1346" s="5" t="s">
        <v>243</v>
      </c>
      <c r="G1346" s="16"/>
      <c r="H1346" s="16">
        <f>IF(Table2[[#This Row],[Area(hectare)]]="",IFERROR(Table2[[#This Row],[Production(Tones)]]/Table2[[#This Row],[Yield blanks]],""),Table2[[#This Row],[Area(hectare)]])</f>
        <v>7971.7514124293784</v>
      </c>
      <c r="I1346" s="16">
        <v>7055</v>
      </c>
      <c r="J1346" s="16">
        <f>IF(Table2[[#This Row],[Production(Tones)]]="",Table2[[#This Row],[Area Blanks]]*Table2[[#This Row],[Yield]],Table2[[#This Row],[Production(Tones)]])</f>
        <v>7055</v>
      </c>
      <c r="K1346" s="13">
        <v>1112</v>
      </c>
      <c r="L1346" s="13">
        <f>IF(Table2[[#This Row],[Annual_Rainfall(mm)]]="",_xlfn.XLOOKUP(Table2[[#This Row],[State]],'pivot tables'!$J$3:$J$32,'pivot tables'!$K$3:$K$32),Table2[[#This Row],[Annual_Rainfall(mm)]])</f>
        <v>1112</v>
      </c>
      <c r="M1346" s="13" t="str">
        <f>Table2[[#This Row],[Crop]]&amp;Table2[[#This Row],[State]]</f>
        <v>UradBihar</v>
      </c>
      <c r="N1346" s="13">
        <v>1247554.5600000001</v>
      </c>
      <c r="O1346" s="13">
        <f>IF(Table2[[#This Row],[Fertilizer(kg)]]="",_xlfn.XLOOKUP(Table2[[#This Row],[crop&amp;state]],'pivot tables'!$O$3:$O$151,'pivot tables'!$P$3:$P$151),Table2[[#This Row],[Fertilizer(kg)]])</f>
        <v>1247554.5600000001</v>
      </c>
      <c r="P1346" s="13">
        <v>3011.12</v>
      </c>
      <c r="Q1346" s="13">
        <f>IF(Table2[[#This Row],[Pesticide(kg)]]="",_xlfn.XLOOKUP(Table2[[#This Row],[crop&amp;state]],'pivot tables'!$O$3:$O$151,'pivot tables'!$Q$3:$Q$151),Table2[[#This Row],[Pesticide(kg)]])</f>
        <v>3011.12</v>
      </c>
      <c r="R1346" s="13">
        <v>0.88500000000000001</v>
      </c>
      <c r="S1346" s="13">
        <f>IF(Table2[[#This Row],[Yield]]="",IFERROR(Table2[[#This Row],[Production(Tones)]]/Table2[[#This Row],[Area(hectare)]],""),Table2[[#This Row],[Yield]])</f>
        <v>0.88500000000000001</v>
      </c>
      <c r="T1346" s="13">
        <v>26.629000000000001</v>
      </c>
      <c r="U1346" s="13">
        <f>IF(Table2[[#This Row],[Avg_Temperature(°C)]]="",IFERROR((Table2[[#This Row],[Max_Temperature(°C)]]+Table2[[#This Row],[Min_Temperature(°C)]])/2,""),Table2[[#This Row],[Avg_Temperature(°C)]])</f>
        <v>26.629000000000001</v>
      </c>
      <c r="V1346" s="13">
        <v>37.412999999999997</v>
      </c>
      <c r="W1346" s="13">
        <f>IF(Table2[[#This Row],[Max_Temperature(°C)]]="",_xlfn.XLOOKUP(Table2[[#This Row],[State]],'pivot tables'!$T$2:$T$33,'pivot tables'!$V$2:$V$33),Table2[[#This Row],[Max_Temperature(°C)]])</f>
        <v>37.412999999999997</v>
      </c>
      <c r="X1346" s="13">
        <v>15.85</v>
      </c>
      <c r="Y1346" s="31">
        <f>IF(Table2[[#This Row],[Min_Temperature(°C)]]="",_xlfn.XLOOKUP(Table2[[#This Row],[State]],'pivot tables'!$T$2:$T$33,'pivot tables'!$W$2:$W$33),Table2[[#This Row],[Min_Temperature(°C)]])</f>
        <v>15.85</v>
      </c>
    </row>
    <row r="1347" spans="1:25" x14ac:dyDescent="0.3">
      <c r="A1347" s="5" t="s">
        <v>20</v>
      </c>
      <c r="B1347" s="4">
        <v>2017</v>
      </c>
      <c r="C1347" s="5" t="s">
        <v>27</v>
      </c>
      <c r="D1347" s="5" t="str">
        <f>PROPER(TRIM(Table2[[#This Row],[Season]]))</f>
        <v>Rabi</v>
      </c>
      <c r="E1347" s="5" t="str">
        <f>IF(Table2[[#This Row],[Season]]="",_xlfn.XLOOKUP(Table2[[#This Row],[State]],'pivot tables'!$F$3:$F$33,'pivot tables'!$G$3:$G$33),Table2[[#This Row],[Season]])</f>
        <v>Rabi</v>
      </c>
      <c r="F1347" s="5" t="s">
        <v>243</v>
      </c>
      <c r="G1347" s="16">
        <v>2101311</v>
      </c>
      <c r="H1347" s="16">
        <f>IF(Table2[[#This Row],[Area(hectare)]]="",IFERROR(Table2[[#This Row],[Production(Tones)]]/Table2[[#This Row],[Yield blanks]],""),Table2[[#This Row],[Area(hectare)]])</f>
        <v>2101311</v>
      </c>
      <c r="I1347" s="16">
        <v>6104303</v>
      </c>
      <c r="J1347" s="16">
        <f>IF(Table2[[#This Row],[Production(Tones)]]="",Table2[[#This Row],[Area Blanks]]*Table2[[#This Row],[Yield]],Table2[[#This Row],[Production(Tones)]])</f>
        <v>6104303</v>
      </c>
      <c r="K1347" s="13">
        <v>1112</v>
      </c>
      <c r="L1347" s="13">
        <f>IF(Table2[[#This Row],[Annual_Rainfall(mm)]]="",_xlfn.XLOOKUP(Table2[[#This Row],[State]],'pivot tables'!$J$3:$J$32,'pivot tables'!$K$3:$K$32),Table2[[#This Row],[Annual_Rainfall(mm)]])</f>
        <v>1112</v>
      </c>
      <c r="M1347" s="13" t="str">
        <f>Table2[[#This Row],[Crop]]&amp;Table2[[#This Row],[State]]</f>
        <v>WheatBihar</v>
      </c>
      <c r="N1347" s="13">
        <v>330830403.80000001</v>
      </c>
      <c r="O1347" s="13">
        <f>IF(Table2[[#This Row],[Fertilizer(kg)]]="",_xlfn.XLOOKUP(Table2[[#This Row],[crop&amp;state]],'pivot tables'!$O$3:$O$151,'pivot tables'!$P$3:$P$151),Table2[[#This Row],[Fertilizer(kg)]])</f>
        <v>330830403.80000001</v>
      </c>
      <c r="P1347" s="13">
        <v>798498.18</v>
      </c>
      <c r="Q1347" s="13">
        <f>IF(Table2[[#This Row],[Pesticide(kg)]]="",_xlfn.XLOOKUP(Table2[[#This Row],[crop&amp;state]],'pivot tables'!$O$3:$O$151,'pivot tables'!$Q$3:$Q$151),Table2[[#This Row],[Pesticide(kg)]])</f>
        <v>798498.18</v>
      </c>
      <c r="R1347" s="13">
        <v>2.8660000000000001</v>
      </c>
      <c r="S1347" s="13">
        <f>IF(Table2[[#This Row],[Yield]]="",IFERROR(Table2[[#This Row],[Production(Tones)]]/Table2[[#This Row],[Area(hectare)]],""),Table2[[#This Row],[Yield]])</f>
        <v>2.8660000000000001</v>
      </c>
      <c r="T1347" s="13">
        <v>26.629000000000001</v>
      </c>
      <c r="U1347" s="13">
        <f>IF(Table2[[#This Row],[Avg_Temperature(°C)]]="",IFERROR((Table2[[#This Row],[Max_Temperature(°C)]]+Table2[[#This Row],[Min_Temperature(°C)]])/2,""),Table2[[#This Row],[Avg_Temperature(°C)]])</f>
        <v>26.629000000000001</v>
      </c>
      <c r="V1347" s="13">
        <v>37.412999999999997</v>
      </c>
      <c r="W1347" s="13">
        <f>IF(Table2[[#This Row],[Max_Temperature(°C)]]="",_xlfn.XLOOKUP(Table2[[#This Row],[State]],'pivot tables'!$T$2:$T$33,'pivot tables'!$V$2:$V$33),Table2[[#This Row],[Max_Temperature(°C)]])</f>
        <v>37.412999999999997</v>
      </c>
      <c r="X1347" s="13">
        <v>15.85</v>
      </c>
      <c r="Y1347" s="31">
        <f>IF(Table2[[#This Row],[Min_Temperature(°C)]]="",_xlfn.XLOOKUP(Table2[[#This Row],[State]],'pivot tables'!$T$2:$T$33,'pivot tables'!$W$2:$W$33),Table2[[#This Row],[Min_Temperature(°C)]])</f>
        <v>15.85</v>
      </c>
    </row>
    <row r="1348" spans="1:25" x14ac:dyDescent="0.3">
      <c r="A1348" s="5" t="s">
        <v>22</v>
      </c>
      <c r="B1348" s="4">
        <v>2017</v>
      </c>
      <c r="C1348" s="5" t="s">
        <v>49</v>
      </c>
      <c r="D1348" s="5" t="str">
        <f>PROPER(TRIM(Table2[[#This Row],[Season]]))</f>
        <v>Kharif</v>
      </c>
      <c r="E1348" s="5" t="str">
        <f>IF(Table2[[#This Row],[Season]]="",_xlfn.XLOOKUP(Table2[[#This Row],[State]],'pivot tables'!$F$3:$F$33,'pivot tables'!$G$3:$G$33),Table2[[#This Row],[Season]])</f>
        <v>Kharif</v>
      </c>
      <c r="F1348" s="5" t="s">
        <v>282</v>
      </c>
      <c r="G1348" s="16">
        <v>7274</v>
      </c>
      <c r="H1348" s="16">
        <f>IF(Table2[[#This Row],[Area(hectare)]]="",IFERROR(Table2[[#This Row],[Production(Tones)]]/Table2[[#This Row],[Yield blanks]],""),Table2[[#This Row],[Area(hectare)]])</f>
        <v>7274</v>
      </c>
      <c r="I1348" s="16">
        <v>1651</v>
      </c>
      <c r="J1348" s="16">
        <f>IF(Table2[[#This Row],[Production(Tones)]]="",Table2[[#This Row],[Area Blanks]]*Table2[[#This Row],[Yield]],Table2[[#This Row],[Production(Tones)]])</f>
        <v>1651</v>
      </c>
      <c r="K1348" s="13">
        <v>1124.5</v>
      </c>
      <c r="L1348" s="13">
        <f>IF(Table2[[#This Row],[Annual_Rainfall(mm)]]="",_xlfn.XLOOKUP(Table2[[#This Row],[State]],'pivot tables'!$J$3:$J$32,'pivot tables'!$K$3:$K$32),Table2[[#This Row],[Annual_Rainfall(mm)]])</f>
        <v>1124.5</v>
      </c>
      <c r="M1348" s="13" t="str">
        <f>Table2[[#This Row],[Crop]]&amp;Table2[[#This Row],[State]]</f>
        <v>RagiChhattisgarh</v>
      </c>
      <c r="N1348" s="13">
        <v>1145218.5600000001</v>
      </c>
      <c r="O1348" s="13">
        <f>IF(Table2[[#This Row],[Fertilizer(kg)]]="",_xlfn.XLOOKUP(Table2[[#This Row],[crop&amp;state]],'pivot tables'!$O$3:$O$151,'pivot tables'!$P$3:$P$151),Table2[[#This Row],[Fertilizer(kg)]])</f>
        <v>1145218.5600000001</v>
      </c>
      <c r="P1348" s="13">
        <v>2764.12</v>
      </c>
      <c r="Q1348" s="13">
        <f>IF(Table2[[#This Row],[Pesticide(kg)]]="",_xlfn.XLOOKUP(Table2[[#This Row],[crop&amp;state]],'pivot tables'!$O$3:$O$151,'pivot tables'!$Q$3:$Q$151),Table2[[#This Row],[Pesticide(kg)]])</f>
        <v>2764.12</v>
      </c>
      <c r="R1348" s="13">
        <v>0.19500000000000001</v>
      </c>
      <c r="S1348" s="13">
        <f>IF(Table2[[#This Row],[Yield]]="",IFERROR(Table2[[#This Row],[Production(Tones)]]/Table2[[#This Row],[Area(hectare)]],""),Table2[[#This Row],[Yield]])</f>
        <v>0.19500000000000001</v>
      </c>
      <c r="T1348" s="13">
        <v>26.548999999999999</v>
      </c>
      <c r="U1348" s="13">
        <f>IF(Table2[[#This Row],[Avg_Temperature(°C)]]="",IFERROR((Table2[[#This Row],[Max_Temperature(°C)]]+Table2[[#This Row],[Min_Temperature(°C)]])/2,""),Table2[[#This Row],[Avg_Temperature(°C)]])</f>
        <v>26.548999999999999</v>
      </c>
      <c r="V1348" s="13">
        <v>37.314</v>
      </c>
      <c r="W1348" s="13">
        <f>IF(Table2[[#This Row],[Max_Temperature(°C)]]="",_xlfn.XLOOKUP(Table2[[#This Row],[State]],'pivot tables'!$T$2:$T$33,'pivot tables'!$V$2:$V$33),Table2[[#This Row],[Max_Temperature(°C)]])</f>
        <v>37.314</v>
      </c>
      <c r="X1348" s="13">
        <v>16.001999999999999</v>
      </c>
      <c r="Y1348" s="31">
        <f>IF(Table2[[#This Row],[Min_Temperature(°C)]]="",_xlfn.XLOOKUP(Table2[[#This Row],[State]],'pivot tables'!$T$2:$T$33,'pivot tables'!$W$2:$W$33),Table2[[#This Row],[Min_Temperature(°C)]])</f>
        <v>16.001999999999999</v>
      </c>
    </row>
    <row r="1349" spans="1:25" x14ac:dyDescent="0.3">
      <c r="A1349" s="5" t="s">
        <v>13</v>
      </c>
      <c r="B1349" s="4">
        <v>2017</v>
      </c>
      <c r="C1349" s="5" t="s">
        <v>49</v>
      </c>
      <c r="D1349" s="5" t="str">
        <f>PROPER(TRIM(Table2[[#This Row],[Season]]))</f>
        <v>Kharif</v>
      </c>
      <c r="E1349" s="5" t="str">
        <f>IF(Table2[[#This Row],[Season]]="",_xlfn.XLOOKUP(Table2[[#This Row],[State]],'pivot tables'!$F$3:$F$33,'pivot tables'!$G$3:$G$33),Table2[[#This Row],[Season]])</f>
        <v>Kharif</v>
      </c>
      <c r="F1349" s="5" t="s">
        <v>282</v>
      </c>
      <c r="G1349" s="16">
        <v>3976626</v>
      </c>
      <c r="H1349" s="16">
        <f>IF(Table2[[#This Row],[Area(hectare)]]="",IFERROR(Table2[[#This Row],[Production(Tones)]]/Table2[[#This Row],[Yield blanks]],""),Table2[[#This Row],[Area(hectare)]])</f>
        <v>3976626</v>
      </c>
      <c r="I1349" s="16">
        <v>5749044</v>
      </c>
      <c r="J1349" s="16">
        <f>IF(Table2[[#This Row],[Production(Tones)]]="",Table2[[#This Row],[Area Blanks]]*Table2[[#This Row],[Yield]],Table2[[#This Row],[Production(Tones)]])</f>
        <v>5749044</v>
      </c>
      <c r="K1349" s="13">
        <v>1124.5</v>
      </c>
      <c r="L1349" s="13">
        <f>IF(Table2[[#This Row],[Annual_Rainfall(mm)]]="",_xlfn.XLOOKUP(Table2[[#This Row],[State]],'pivot tables'!$J$3:$J$32,'pivot tables'!$K$3:$K$32),Table2[[#This Row],[Annual_Rainfall(mm)]])</f>
        <v>1124.5</v>
      </c>
      <c r="M1349" s="13" t="str">
        <f>Table2[[#This Row],[Crop]]&amp;Table2[[#This Row],[State]]</f>
        <v>RiceChhattisgarh</v>
      </c>
      <c r="N1349" s="13">
        <v>626079997.39999998</v>
      </c>
      <c r="O1349" s="13">
        <f>IF(Table2[[#This Row],[Fertilizer(kg)]]="",_xlfn.XLOOKUP(Table2[[#This Row],[crop&amp;state]],'pivot tables'!$O$3:$O$151,'pivot tables'!$P$3:$P$151),Table2[[#This Row],[Fertilizer(kg)]])</f>
        <v>626079997.39999998</v>
      </c>
      <c r="P1349" s="13">
        <v>1511117.88</v>
      </c>
      <c r="Q1349" s="13">
        <f>IF(Table2[[#This Row],[Pesticide(kg)]]="",_xlfn.XLOOKUP(Table2[[#This Row],[crop&amp;state]],'pivot tables'!$O$3:$O$151,'pivot tables'!$Q$3:$Q$151),Table2[[#This Row],[Pesticide(kg)]])</f>
        <v>1511117.88</v>
      </c>
      <c r="R1349" s="13">
        <v>1.3859999999999999</v>
      </c>
      <c r="S1349" s="13">
        <f>IF(Table2[[#This Row],[Yield]]="",IFERROR(Table2[[#This Row],[Production(Tones)]]/Table2[[#This Row],[Area(hectare)]],""),Table2[[#This Row],[Yield]])</f>
        <v>1.3859999999999999</v>
      </c>
      <c r="T1349" s="13">
        <v>26.548999999999999</v>
      </c>
      <c r="U1349" s="13">
        <f>IF(Table2[[#This Row],[Avg_Temperature(°C)]]="",IFERROR((Table2[[#This Row],[Max_Temperature(°C)]]+Table2[[#This Row],[Min_Temperature(°C)]])/2,""),Table2[[#This Row],[Avg_Temperature(°C)]])</f>
        <v>26.548999999999999</v>
      </c>
      <c r="V1349" s="13">
        <v>37.314</v>
      </c>
      <c r="W1349" s="13">
        <f>IF(Table2[[#This Row],[Max_Temperature(°C)]]="",_xlfn.XLOOKUP(Table2[[#This Row],[State]],'pivot tables'!$T$2:$T$33,'pivot tables'!$V$2:$V$33),Table2[[#This Row],[Max_Temperature(°C)]])</f>
        <v>37.314</v>
      </c>
      <c r="X1349" s="13">
        <v>16.001999999999999</v>
      </c>
      <c r="Y1349" s="31">
        <f>IF(Table2[[#This Row],[Min_Temperature(°C)]]="",_xlfn.XLOOKUP(Table2[[#This Row],[State]],'pivot tables'!$T$2:$T$33,'pivot tables'!$W$2:$W$33),Table2[[#This Row],[Min_Temperature(°C)]])</f>
        <v>16.001999999999999</v>
      </c>
    </row>
    <row r="1350" spans="1:25" x14ac:dyDescent="0.3">
      <c r="A1350" s="5" t="s">
        <v>18</v>
      </c>
      <c r="B1350" s="4">
        <v>2017</v>
      </c>
      <c r="C1350" s="5" t="s">
        <v>705</v>
      </c>
      <c r="D1350" s="5" t="str">
        <f>PROPER(TRIM(Table2[[#This Row],[Season]]))</f>
        <v>Whole Year</v>
      </c>
      <c r="E1350" s="5" t="str">
        <f>IF(Table2[[#This Row],[Season]]="",_xlfn.XLOOKUP(Table2[[#This Row],[State]],'pivot tables'!$F$3:$F$33,'pivot tables'!$G$3:$G$33),Table2[[#This Row],[Season]])</f>
        <v>Whole Year</v>
      </c>
      <c r="F1350" s="5" t="s">
        <v>282</v>
      </c>
      <c r="G1350" s="16">
        <v>34834</v>
      </c>
      <c r="H1350" s="16">
        <f>IF(Table2[[#This Row],[Area(hectare)]]="",IFERROR(Table2[[#This Row],[Production(Tones)]]/Table2[[#This Row],[Yield blanks]],""),Table2[[#This Row],[Area(hectare)]])</f>
        <v>34834</v>
      </c>
      <c r="I1350" s="16">
        <v>64205</v>
      </c>
      <c r="J1350" s="16">
        <f>IF(Table2[[#This Row],[Production(Tones)]]="",Table2[[#This Row],[Area Blanks]]*Table2[[#This Row],[Yield]],Table2[[#This Row],[Production(Tones)]])</f>
        <v>64205</v>
      </c>
      <c r="K1350" s="13">
        <v>1124.5</v>
      </c>
      <c r="L1350" s="13">
        <f>IF(Table2[[#This Row],[Annual_Rainfall(mm)]]="",_xlfn.XLOOKUP(Table2[[#This Row],[State]],'pivot tables'!$J$3:$J$32,'pivot tables'!$K$3:$K$32),Table2[[#This Row],[Annual_Rainfall(mm)]])</f>
        <v>1124.5</v>
      </c>
      <c r="M1350" s="13" t="str">
        <f>Table2[[#This Row],[Crop]]&amp;Table2[[#This Row],[State]]</f>
        <v>SugarcaneChhattisgarh</v>
      </c>
      <c r="N1350" s="13">
        <v>5484264.96</v>
      </c>
      <c r="O1350" s="13">
        <f>IF(Table2[[#This Row],[Fertilizer(kg)]]="",_xlfn.XLOOKUP(Table2[[#This Row],[crop&amp;state]],'pivot tables'!$O$3:$O$151,'pivot tables'!$P$3:$P$151),Table2[[#This Row],[Fertilizer(kg)]])</f>
        <v>5484264.96</v>
      </c>
      <c r="P1350" s="13">
        <v>13236.92</v>
      </c>
      <c r="Q1350" s="13">
        <f>IF(Table2[[#This Row],[Pesticide(kg)]]="",_xlfn.XLOOKUP(Table2[[#This Row],[crop&amp;state]],'pivot tables'!$O$3:$O$151,'pivot tables'!$Q$3:$Q$151),Table2[[#This Row],[Pesticide(kg)]])</f>
        <v>13236.92</v>
      </c>
      <c r="R1350" s="13">
        <v>1.823</v>
      </c>
      <c r="S1350" s="13">
        <f>IF(Table2[[#This Row],[Yield]]="",IFERROR(Table2[[#This Row],[Production(Tones)]]/Table2[[#This Row],[Area(hectare)]],""),Table2[[#This Row],[Yield]])</f>
        <v>1.823</v>
      </c>
      <c r="T1350" s="13">
        <v>26.548999999999999</v>
      </c>
      <c r="U1350" s="13">
        <f>IF(Table2[[#This Row],[Avg_Temperature(°C)]]="",IFERROR((Table2[[#This Row],[Max_Temperature(°C)]]+Table2[[#This Row],[Min_Temperature(°C)]])/2,""),Table2[[#This Row],[Avg_Temperature(°C)]])</f>
        <v>26.548999999999999</v>
      </c>
      <c r="V1350" s="13">
        <v>37.314</v>
      </c>
      <c r="W1350" s="13">
        <f>IF(Table2[[#This Row],[Max_Temperature(°C)]]="",_xlfn.XLOOKUP(Table2[[#This Row],[State]],'pivot tables'!$T$2:$T$33,'pivot tables'!$V$2:$V$33),Table2[[#This Row],[Max_Temperature(°C)]])</f>
        <v>37.314</v>
      </c>
      <c r="X1350" s="13">
        <v>16.001999999999999</v>
      </c>
      <c r="Y1350" s="31">
        <f>IF(Table2[[#This Row],[Min_Temperature(°C)]]="",_xlfn.XLOOKUP(Table2[[#This Row],[State]],'pivot tables'!$T$2:$T$33,'pivot tables'!$W$2:$W$33),Table2[[#This Row],[Min_Temperature(°C)]])</f>
        <v>16.001999999999999</v>
      </c>
    </row>
    <row r="1351" spans="1:25" x14ac:dyDescent="0.3">
      <c r="A1351" s="5" t="s">
        <v>31</v>
      </c>
      <c r="B1351" s="4">
        <v>2017</v>
      </c>
      <c r="C1351" s="5" t="s">
        <v>49</v>
      </c>
      <c r="D1351" s="5" t="str">
        <f>PROPER(TRIM(Table2[[#This Row],[Season]]))</f>
        <v>Kharif</v>
      </c>
      <c r="E1351" s="5" t="str">
        <f>IF(Table2[[#This Row],[Season]]="",_xlfn.XLOOKUP(Table2[[#This Row],[State]],'pivot tables'!$F$3:$F$33,'pivot tables'!$G$3:$G$33),Table2[[#This Row],[Season]])</f>
        <v>Kharif</v>
      </c>
      <c r="F1351" s="5" t="s">
        <v>282</v>
      </c>
      <c r="G1351" s="16">
        <v>1265</v>
      </c>
      <c r="H1351" s="16">
        <f>IF(Table2[[#This Row],[Area(hectare)]]="",IFERROR(Table2[[#This Row],[Production(Tones)]]/Table2[[#This Row],[Yield blanks]],""),Table2[[#This Row],[Area(hectare)]])</f>
        <v>1265</v>
      </c>
      <c r="I1351" s="16">
        <v>7</v>
      </c>
      <c r="J1351" s="16">
        <f>IF(Table2[[#This Row],[Production(Tones)]]="",Table2[[#This Row],[Area Blanks]]*Table2[[#This Row],[Yield]],Table2[[#This Row],[Production(Tones)]])</f>
        <v>7</v>
      </c>
      <c r="K1351" s="13">
        <v>1124.5</v>
      </c>
      <c r="L1351" s="13">
        <f>IF(Table2[[#This Row],[Annual_Rainfall(mm)]]="",_xlfn.XLOOKUP(Table2[[#This Row],[State]],'pivot tables'!$J$3:$J$32,'pivot tables'!$K$3:$K$32),Table2[[#This Row],[Annual_Rainfall(mm)]])</f>
        <v>1124.5</v>
      </c>
      <c r="M1351" s="13" t="str">
        <f>Table2[[#This Row],[Crop]]&amp;Table2[[#This Row],[State]]</f>
        <v>SunflowerChhattisgarh</v>
      </c>
      <c r="N1351" s="13">
        <v>199161.60000000001</v>
      </c>
      <c r="O1351" s="13">
        <f>IF(Table2[[#This Row],[Fertilizer(kg)]]="",_xlfn.XLOOKUP(Table2[[#This Row],[crop&amp;state]],'pivot tables'!$O$3:$O$151,'pivot tables'!$P$3:$P$151),Table2[[#This Row],[Fertilizer(kg)]])</f>
        <v>199161.60000000001</v>
      </c>
      <c r="P1351" s="13">
        <v>480.7</v>
      </c>
      <c r="Q1351" s="13">
        <f>IF(Table2[[#This Row],[Pesticide(kg)]]="",_xlfn.XLOOKUP(Table2[[#This Row],[crop&amp;state]],'pivot tables'!$O$3:$O$151,'pivot tables'!$Q$3:$Q$151),Table2[[#This Row],[Pesticide(kg)]])</f>
        <v>480.7</v>
      </c>
      <c r="R1351" s="13">
        <v>5.0999999999999997E-2</v>
      </c>
      <c r="S1351" s="13">
        <f>IF(Table2[[#This Row],[Yield]]="",IFERROR(Table2[[#This Row],[Production(Tones)]]/Table2[[#This Row],[Area(hectare)]],""),Table2[[#This Row],[Yield]])</f>
        <v>5.0999999999999997E-2</v>
      </c>
      <c r="T1351" s="13">
        <v>26.548999999999999</v>
      </c>
      <c r="U1351" s="13">
        <f>IF(Table2[[#This Row],[Avg_Temperature(°C)]]="",IFERROR((Table2[[#This Row],[Max_Temperature(°C)]]+Table2[[#This Row],[Min_Temperature(°C)]])/2,""),Table2[[#This Row],[Avg_Temperature(°C)]])</f>
        <v>26.548999999999999</v>
      </c>
      <c r="V1351" s="13">
        <v>37.314</v>
      </c>
      <c r="W1351" s="13">
        <f>IF(Table2[[#This Row],[Max_Temperature(°C)]]="",_xlfn.XLOOKUP(Table2[[#This Row],[State]],'pivot tables'!$T$2:$T$33,'pivot tables'!$V$2:$V$33),Table2[[#This Row],[Max_Temperature(°C)]])</f>
        <v>37.314</v>
      </c>
      <c r="X1351" s="13">
        <v>16.001999999999999</v>
      </c>
      <c r="Y1351" s="31">
        <f>IF(Table2[[#This Row],[Min_Temperature(°C)]]="",_xlfn.XLOOKUP(Table2[[#This Row],[State]],'pivot tables'!$T$2:$T$33,'pivot tables'!$W$2:$W$33),Table2[[#This Row],[Min_Temperature(°C)]])</f>
        <v>16.001999999999999</v>
      </c>
    </row>
    <row r="1352" spans="1:25" x14ac:dyDescent="0.3">
      <c r="A1352" s="5" t="s">
        <v>32</v>
      </c>
      <c r="B1352" s="4">
        <v>2017</v>
      </c>
      <c r="C1352" s="5" t="s">
        <v>49</v>
      </c>
      <c r="D1352" s="5" t="str">
        <f>PROPER(TRIM(Table2[[#This Row],[Season]]))</f>
        <v>Kharif</v>
      </c>
      <c r="E1352" s="5" t="str">
        <f>IF(Table2[[#This Row],[Season]]="",_xlfn.XLOOKUP(Table2[[#This Row],[State]],'pivot tables'!$F$3:$F$33,'pivot tables'!$G$3:$G$33),Table2[[#This Row],[Season]])</f>
        <v>Kharif</v>
      </c>
      <c r="F1352" s="5" t="s">
        <v>282</v>
      </c>
      <c r="G1352" s="16">
        <v>85858</v>
      </c>
      <c r="H1352" s="16">
        <f>IF(Table2[[#This Row],[Area(hectare)]]="",IFERROR(Table2[[#This Row],[Production(Tones)]]/Table2[[#This Row],[Yield blanks]],""),Table2[[#This Row],[Area(hectare)]])</f>
        <v>85858</v>
      </c>
      <c r="I1352" s="16">
        <v>27787</v>
      </c>
      <c r="J1352" s="16">
        <f>IF(Table2[[#This Row],[Production(Tones)]]="",Table2[[#This Row],[Area Blanks]]*Table2[[#This Row],[Yield]],Table2[[#This Row],[Production(Tones)]])</f>
        <v>27787</v>
      </c>
      <c r="K1352" s="13">
        <v>1124.5</v>
      </c>
      <c r="L1352" s="13">
        <f>IF(Table2[[#This Row],[Annual_Rainfall(mm)]]="",_xlfn.XLOOKUP(Table2[[#This Row],[State]],'pivot tables'!$J$3:$J$32,'pivot tables'!$K$3:$K$32),Table2[[#This Row],[Annual_Rainfall(mm)]])</f>
        <v>1124.5</v>
      </c>
      <c r="M1352" s="13" t="str">
        <f>Table2[[#This Row],[Crop]]&amp;Table2[[#This Row],[State]]</f>
        <v>UradChhattisgarh</v>
      </c>
      <c r="N1352" s="13">
        <v>13517483.52</v>
      </c>
      <c r="O1352" s="13">
        <f>IF(Table2[[#This Row],[Fertilizer(kg)]]="",_xlfn.XLOOKUP(Table2[[#This Row],[crop&amp;state]],'pivot tables'!$O$3:$O$151,'pivot tables'!$P$3:$P$151),Table2[[#This Row],[Fertilizer(kg)]])</f>
        <v>13517483.52</v>
      </c>
      <c r="P1352" s="13">
        <v>32626.04</v>
      </c>
      <c r="Q1352" s="13">
        <f>IF(Table2[[#This Row],[Pesticide(kg)]]="",_xlfn.XLOOKUP(Table2[[#This Row],[crop&amp;state]],'pivot tables'!$O$3:$O$151,'pivot tables'!$Q$3:$Q$151),Table2[[#This Row],[Pesticide(kg)]])</f>
        <v>32626.04</v>
      </c>
      <c r="R1352" s="13">
        <v>0.32900000000000001</v>
      </c>
      <c r="S1352" s="13">
        <f>IF(Table2[[#This Row],[Yield]]="",IFERROR(Table2[[#This Row],[Production(Tones)]]/Table2[[#This Row],[Area(hectare)]],""),Table2[[#This Row],[Yield]])</f>
        <v>0.32900000000000001</v>
      </c>
      <c r="T1352" s="13">
        <v>26.548999999999999</v>
      </c>
      <c r="U1352" s="13">
        <f>IF(Table2[[#This Row],[Avg_Temperature(°C)]]="",IFERROR((Table2[[#This Row],[Max_Temperature(°C)]]+Table2[[#This Row],[Min_Temperature(°C)]])/2,""),Table2[[#This Row],[Avg_Temperature(°C)]])</f>
        <v>26.548999999999999</v>
      </c>
      <c r="V1352" s="13">
        <v>37.314</v>
      </c>
      <c r="W1352" s="13">
        <f>IF(Table2[[#This Row],[Max_Temperature(°C)]]="",_xlfn.XLOOKUP(Table2[[#This Row],[State]],'pivot tables'!$T$2:$T$33,'pivot tables'!$V$2:$V$33),Table2[[#This Row],[Max_Temperature(°C)]])</f>
        <v>37.314</v>
      </c>
      <c r="X1352" s="13">
        <v>16.001999999999999</v>
      </c>
      <c r="Y1352" s="31">
        <f>IF(Table2[[#This Row],[Min_Temperature(°C)]]="",_xlfn.XLOOKUP(Table2[[#This Row],[State]],'pivot tables'!$T$2:$T$33,'pivot tables'!$W$2:$W$33),Table2[[#This Row],[Min_Temperature(°C)]])</f>
        <v>16.001999999999999</v>
      </c>
    </row>
    <row r="1353" spans="1:25" x14ac:dyDescent="0.3">
      <c r="A1353" s="5" t="s">
        <v>32</v>
      </c>
      <c r="B1353" s="4">
        <v>2017</v>
      </c>
      <c r="C1353" s="5" t="s">
        <v>27</v>
      </c>
      <c r="D1353" s="5" t="str">
        <f>PROPER(TRIM(Table2[[#This Row],[Season]]))</f>
        <v>Rabi</v>
      </c>
      <c r="E1353" s="5" t="str">
        <f>IF(Table2[[#This Row],[Season]]="",_xlfn.XLOOKUP(Table2[[#This Row],[State]],'pivot tables'!$F$3:$F$33,'pivot tables'!$G$3:$G$33),Table2[[#This Row],[Season]])</f>
        <v>Rabi</v>
      </c>
      <c r="F1353" s="5" t="s">
        <v>282</v>
      </c>
      <c r="G1353" s="16">
        <v>2485</v>
      </c>
      <c r="H1353" s="16">
        <f>IF(Table2[[#This Row],[Area(hectare)]]="",IFERROR(Table2[[#This Row],[Production(Tones)]]/Table2[[#This Row],[Yield blanks]],""),Table2[[#This Row],[Area(hectare)]])</f>
        <v>2485</v>
      </c>
      <c r="I1353" s="16">
        <v>738</v>
      </c>
      <c r="J1353" s="16">
        <f>IF(Table2[[#This Row],[Production(Tones)]]="",Table2[[#This Row],[Area Blanks]]*Table2[[#This Row],[Yield]],Table2[[#This Row],[Production(Tones)]])</f>
        <v>738</v>
      </c>
      <c r="K1353" s="13">
        <v>1124.5</v>
      </c>
      <c r="L1353" s="13">
        <f>IF(Table2[[#This Row],[Annual_Rainfall(mm)]]="",_xlfn.XLOOKUP(Table2[[#This Row],[State]],'pivot tables'!$J$3:$J$32,'pivot tables'!$K$3:$K$32),Table2[[#This Row],[Annual_Rainfall(mm)]])</f>
        <v>1124.5</v>
      </c>
      <c r="M1353" s="13" t="str">
        <f>Table2[[#This Row],[Crop]]&amp;Table2[[#This Row],[State]]</f>
        <v>UradChhattisgarh</v>
      </c>
      <c r="N1353" s="13">
        <v>391238.40000000002</v>
      </c>
      <c r="O1353" s="13">
        <f>IF(Table2[[#This Row],[Fertilizer(kg)]]="",_xlfn.XLOOKUP(Table2[[#This Row],[crop&amp;state]],'pivot tables'!$O$3:$O$151,'pivot tables'!$P$3:$P$151),Table2[[#This Row],[Fertilizer(kg)]])</f>
        <v>391238.40000000002</v>
      </c>
      <c r="P1353" s="13">
        <v>944.3</v>
      </c>
      <c r="Q1353" s="13">
        <f>IF(Table2[[#This Row],[Pesticide(kg)]]="",_xlfn.XLOOKUP(Table2[[#This Row],[crop&amp;state]],'pivot tables'!$O$3:$O$151,'pivot tables'!$Q$3:$Q$151),Table2[[#This Row],[Pesticide(kg)]])</f>
        <v>944.3</v>
      </c>
      <c r="R1353" s="13">
        <v>0.28000000000000003</v>
      </c>
      <c r="S1353" s="13">
        <f>IF(Table2[[#This Row],[Yield]]="",IFERROR(Table2[[#This Row],[Production(Tones)]]/Table2[[#This Row],[Area(hectare)]],""),Table2[[#This Row],[Yield]])</f>
        <v>0.28000000000000003</v>
      </c>
      <c r="T1353" s="13">
        <v>26.548999999999999</v>
      </c>
      <c r="U1353" s="13">
        <f>IF(Table2[[#This Row],[Avg_Temperature(°C)]]="",IFERROR((Table2[[#This Row],[Max_Temperature(°C)]]+Table2[[#This Row],[Min_Temperature(°C)]])/2,""),Table2[[#This Row],[Avg_Temperature(°C)]])</f>
        <v>26.548999999999999</v>
      </c>
      <c r="V1353" s="13">
        <v>37.314</v>
      </c>
      <c r="W1353" s="13">
        <f>IF(Table2[[#This Row],[Max_Temperature(°C)]]="",_xlfn.XLOOKUP(Table2[[#This Row],[State]],'pivot tables'!$T$2:$T$33,'pivot tables'!$V$2:$V$33),Table2[[#This Row],[Max_Temperature(°C)]])</f>
        <v>37.314</v>
      </c>
      <c r="X1353" s="13">
        <v>16.001999999999999</v>
      </c>
      <c r="Y1353" s="31">
        <f>IF(Table2[[#This Row],[Min_Temperature(°C)]]="",_xlfn.XLOOKUP(Table2[[#This Row],[State]],'pivot tables'!$T$2:$T$33,'pivot tables'!$W$2:$W$33),Table2[[#This Row],[Min_Temperature(°C)]])</f>
        <v>16.001999999999999</v>
      </c>
    </row>
    <row r="1354" spans="1:25" x14ac:dyDescent="0.3">
      <c r="A1354" s="5" t="s">
        <v>20</v>
      </c>
      <c r="B1354" s="4">
        <v>2017</v>
      </c>
      <c r="C1354" s="5" t="s">
        <v>27</v>
      </c>
      <c r="D1354" s="5" t="str">
        <f>PROPER(TRIM(Table2[[#This Row],[Season]]))</f>
        <v>Rabi</v>
      </c>
      <c r="E1354" s="5" t="str">
        <f>IF(Table2[[#This Row],[Season]]="",_xlfn.XLOOKUP(Table2[[#This Row],[State]],'pivot tables'!$F$3:$F$33,'pivot tables'!$G$3:$G$33),Table2[[#This Row],[Season]])</f>
        <v>Rabi</v>
      </c>
      <c r="F1354" s="5" t="s">
        <v>282</v>
      </c>
      <c r="G1354" s="16">
        <v>102195</v>
      </c>
      <c r="H1354" s="16">
        <f>IF(Table2[[#This Row],[Area(hectare)]]="",IFERROR(Table2[[#This Row],[Production(Tones)]]/Table2[[#This Row],[Yield blanks]],""),Table2[[#This Row],[Area(hectare)]])</f>
        <v>102195</v>
      </c>
      <c r="I1354" s="16">
        <v>141642</v>
      </c>
      <c r="J1354" s="16">
        <f>IF(Table2[[#This Row],[Production(Tones)]]="",Table2[[#This Row],[Area Blanks]]*Table2[[#This Row],[Yield]],Table2[[#This Row],[Production(Tones)]])</f>
        <v>141642</v>
      </c>
      <c r="K1354" s="13">
        <v>1124.5</v>
      </c>
      <c r="L1354" s="13">
        <f>IF(Table2[[#This Row],[Annual_Rainfall(mm)]]="",_xlfn.XLOOKUP(Table2[[#This Row],[State]],'pivot tables'!$J$3:$J$32,'pivot tables'!$K$3:$K$32),Table2[[#This Row],[Annual_Rainfall(mm)]])</f>
        <v>1124.5</v>
      </c>
      <c r="M1354" s="13" t="str">
        <f>Table2[[#This Row],[Crop]]&amp;Table2[[#This Row],[State]]</f>
        <v>WheatChhattisgarh</v>
      </c>
      <c r="N1354" s="13">
        <v>16089580.800000001</v>
      </c>
      <c r="O1354" s="13">
        <f>IF(Table2[[#This Row],[Fertilizer(kg)]]="",_xlfn.XLOOKUP(Table2[[#This Row],[crop&amp;state]],'pivot tables'!$O$3:$O$151,'pivot tables'!$P$3:$P$151),Table2[[#This Row],[Fertilizer(kg)]])</f>
        <v>16089580.800000001</v>
      </c>
      <c r="P1354" s="13">
        <v>38834.1</v>
      </c>
      <c r="Q1354" s="13">
        <f>IF(Table2[[#This Row],[Pesticide(kg)]]="",_xlfn.XLOOKUP(Table2[[#This Row],[crop&amp;state]],'pivot tables'!$O$3:$O$151,'pivot tables'!$Q$3:$Q$151),Table2[[#This Row],[Pesticide(kg)]])</f>
        <v>38834.1</v>
      </c>
      <c r="R1354" s="13">
        <v>1.498</v>
      </c>
      <c r="S1354" s="13">
        <f>IF(Table2[[#This Row],[Yield]]="",IFERROR(Table2[[#This Row],[Production(Tones)]]/Table2[[#This Row],[Area(hectare)]],""),Table2[[#This Row],[Yield]])</f>
        <v>1.498</v>
      </c>
      <c r="T1354" s="13">
        <v>26.548999999999999</v>
      </c>
      <c r="U1354" s="13">
        <f>IF(Table2[[#This Row],[Avg_Temperature(°C)]]="",IFERROR((Table2[[#This Row],[Max_Temperature(°C)]]+Table2[[#This Row],[Min_Temperature(°C)]])/2,""),Table2[[#This Row],[Avg_Temperature(°C)]])</f>
        <v>26.548999999999999</v>
      </c>
      <c r="V1354" s="13">
        <v>37.314</v>
      </c>
      <c r="W1354" s="13">
        <f>IF(Table2[[#This Row],[Max_Temperature(°C)]]="",_xlfn.XLOOKUP(Table2[[#This Row],[State]],'pivot tables'!$T$2:$T$33,'pivot tables'!$V$2:$V$33),Table2[[#This Row],[Max_Temperature(°C)]])</f>
        <v>37.314</v>
      </c>
      <c r="X1354" s="13">
        <v>16.001999999999999</v>
      </c>
      <c r="Y1354" s="31">
        <f>IF(Table2[[#This Row],[Min_Temperature(°C)]]="",_xlfn.XLOOKUP(Table2[[#This Row],[State]],'pivot tables'!$T$2:$T$33,'pivot tables'!$W$2:$W$33),Table2[[#This Row],[Min_Temperature(°C)]])</f>
        <v>16.001999999999999</v>
      </c>
    </row>
    <row r="1355" spans="1:25" x14ac:dyDescent="0.3">
      <c r="A1355" s="5" t="s">
        <v>22</v>
      </c>
      <c r="B1355" s="4">
        <v>2017</v>
      </c>
      <c r="C1355" s="5" t="s">
        <v>49</v>
      </c>
      <c r="D1355" s="5" t="str">
        <f>PROPER(TRIM(Table2[[#This Row],[Season]]))</f>
        <v>Kharif</v>
      </c>
      <c r="E1355" s="5" t="str">
        <f>IF(Table2[[#This Row],[Season]]="",_xlfn.XLOOKUP(Table2[[#This Row],[State]],'pivot tables'!$F$3:$F$33,'pivot tables'!$G$3:$G$33),Table2[[#This Row],[Season]])</f>
        <v>Kharif</v>
      </c>
      <c r="F1355" s="5" t="s">
        <v>244</v>
      </c>
      <c r="G1355" s="16">
        <v>11880</v>
      </c>
      <c r="H1355" s="16">
        <f>IF(Table2[[#This Row],[Area(hectare)]]="",IFERROR(Table2[[#This Row],[Production(Tones)]]/Table2[[#This Row],[Yield blanks]],""),Table2[[#This Row],[Area(hectare)]])</f>
        <v>11880</v>
      </c>
      <c r="I1355" s="16">
        <v>10646</v>
      </c>
      <c r="J1355" s="16">
        <f>IF(Table2[[#This Row],[Production(Tones)]]="",Table2[[#This Row],[Area Blanks]]*Table2[[#This Row],[Yield]],Table2[[#This Row],[Production(Tones)]])</f>
        <v>10646</v>
      </c>
      <c r="K1355" s="13">
        <v>814.8</v>
      </c>
      <c r="L1355" s="13">
        <f>IF(Table2[[#This Row],[Annual_Rainfall(mm)]]="",_xlfn.XLOOKUP(Table2[[#This Row],[State]],'pivot tables'!$J$3:$J$32,'pivot tables'!$K$3:$K$32),Table2[[#This Row],[Annual_Rainfall(mm)]])</f>
        <v>814.8</v>
      </c>
      <c r="M1355" s="13" t="str">
        <f>Table2[[#This Row],[Crop]]&amp;Table2[[#This Row],[State]]</f>
        <v>RagiGujarat</v>
      </c>
      <c r="N1355" s="13">
        <v>1870387.2</v>
      </c>
      <c r="O1355" s="13">
        <f>IF(Table2[[#This Row],[Fertilizer(kg)]]="",_xlfn.XLOOKUP(Table2[[#This Row],[crop&amp;state]],'pivot tables'!$O$3:$O$151,'pivot tables'!$P$3:$P$151),Table2[[#This Row],[Fertilizer(kg)]])</f>
        <v>1870387.2</v>
      </c>
      <c r="P1355" s="13">
        <v>4514.3999999999996</v>
      </c>
      <c r="Q1355" s="13">
        <f>IF(Table2[[#This Row],[Pesticide(kg)]]="",_xlfn.XLOOKUP(Table2[[#This Row],[crop&amp;state]],'pivot tables'!$O$3:$O$151,'pivot tables'!$Q$3:$Q$151),Table2[[#This Row],[Pesticide(kg)]])</f>
        <v>4514.3999999999996</v>
      </c>
      <c r="R1355" s="13">
        <v>0.877</v>
      </c>
      <c r="S1355" s="13">
        <f>IF(Table2[[#This Row],[Yield]]="",IFERROR(Table2[[#This Row],[Production(Tones)]]/Table2[[#This Row],[Area(hectare)]],""),Table2[[#This Row],[Yield]])</f>
        <v>0.877</v>
      </c>
      <c r="T1355" s="13">
        <v>26.713999999999999</v>
      </c>
      <c r="U1355" s="13">
        <f>IF(Table2[[#This Row],[Avg_Temperature(°C)]]="",IFERROR((Table2[[#This Row],[Max_Temperature(°C)]]+Table2[[#This Row],[Min_Temperature(°C)]])/2,""),Table2[[#This Row],[Avg_Temperature(°C)]])</f>
        <v>26.713999999999999</v>
      </c>
      <c r="V1355" s="13" t="s">
        <v>539</v>
      </c>
      <c r="W1355" s="13" t="str">
        <f>IF(Table2[[#This Row],[Max_Temperature(°C)]]="",_xlfn.XLOOKUP(Table2[[#This Row],[State]],'pivot tables'!$T$2:$T$33,'pivot tables'!$V$2:$V$33),Table2[[#This Row],[Max_Temperature(°C)]])</f>
        <v xml:space="preserve"> 38.416 </v>
      </c>
      <c r="X1355" s="13">
        <v>16.161999999999999</v>
      </c>
      <c r="Y1355" s="31">
        <f>IF(Table2[[#This Row],[Min_Temperature(°C)]]="",_xlfn.XLOOKUP(Table2[[#This Row],[State]],'pivot tables'!$T$2:$T$33,'pivot tables'!$W$2:$W$33),Table2[[#This Row],[Min_Temperature(°C)]])</f>
        <v>16.161999999999999</v>
      </c>
    </row>
    <row r="1356" spans="1:25" x14ac:dyDescent="0.3">
      <c r="A1356" s="5" t="s">
        <v>13</v>
      </c>
      <c r="B1356" s="4">
        <v>2017</v>
      </c>
      <c r="C1356" s="5" t="s">
        <v>49</v>
      </c>
      <c r="D1356" s="5" t="str">
        <f>PROPER(TRIM(Table2[[#This Row],[Season]]))</f>
        <v>Kharif</v>
      </c>
      <c r="E1356" s="5" t="str">
        <f>IF(Table2[[#This Row],[Season]]="",_xlfn.XLOOKUP(Table2[[#This Row],[State]],'pivot tables'!$F$3:$F$33,'pivot tables'!$G$3:$G$33),Table2[[#This Row],[Season]])</f>
        <v>Kharif</v>
      </c>
      <c r="F1356" s="5" t="s">
        <v>244</v>
      </c>
      <c r="G1356" s="16">
        <v>802674</v>
      </c>
      <c r="H1356" s="16">
        <f>IF(Table2[[#This Row],[Area(hectare)]]="",IFERROR(Table2[[#This Row],[Production(Tones)]]/Table2[[#This Row],[Yield blanks]],""),Table2[[#This Row],[Area(hectare)]])</f>
        <v>802674</v>
      </c>
      <c r="I1356" s="16">
        <v>1749613</v>
      </c>
      <c r="J1356" s="16">
        <f>IF(Table2[[#This Row],[Production(Tones)]]="",Table2[[#This Row],[Area Blanks]]*Table2[[#This Row],[Yield]],Table2[[#This Row],[Production(Tones)]])</f>
        <v>1749613</v>
      </c>
      <c r="K1356" s="13">
        <v>814.8</v>
      </c>
      <c r="L1356" s="13">
        <f>IF(Table2[[#This Row],[Annual_Rainfall(mm)]]="",_xlfn.XLOOKUP(Table2[[#This Row],[State]],'pivot tables'!$J$3:$J$32,'pivot tables'!$K$3:$K$32),Table2[[#This Row],[Annual_Rainfall(mm)]])</f>
        <v>814.8</v>
      </c>
      <c r="M1356" s="13" t="str">
        <f>Table2[[#This Row],[Crop]]&amp;Table2[[#This Row],[State]]</f>
        <v>RiceGujarat</v>
      </c>
      <c r="N1356" s="13">
        <v>126372994.59999999</v>
      </c>
      <c r="O1356" s="13">
        <f>IF(Table2[[#This Row],[Fertilizer(kg)]]="",_xlfn.XLOOKUP(Table2[[#This Row],[crop&amp;state]],'pivot tables'!$O$3:$O$151,'pivot tables'!$P$3:$P$151),Table2[[#This Row],[Fertilizer(kg)]])</f>
        <v>126372994.59999999</v>
      </c>
      <c r="P1356" s="13">
        <v>305016.12</v>
      </c>
      <c r="Q1356" s="13">
        <f>IF(Table2[[#This Row],[Pesticide(kg)]]="",_xlfn.XLOOKUP(Table2[[#This Row],[crop&amp;state]],'pivot tables'!$O$3:$O$151,'pivot tables'!$Q$3:$Q$151),Table2[[#This Row],[Pesticide(kg)]])</f>
        <v>305016.12</v>
      </c>
      <c r="R1356" s="13">
        <v>2.0379999999999998</v>
      </c>
      <c r="S1356" s="13">
        <f>IF(Table2[[#This Row],[Yield]]="",IFERROR(Table2[[#This Row],[Production(Tones)]]/Table2[[#This Row],[Area(hectare)]],""),Table2[[#This Row],[Yield]])</f>
        <v>2.0379999999999998</v>
      </c>
      <c r="T1356" s="13">
        <v>26.713999999999999</v>
      </c>
      <c r="U1356" s="13">
        <f>IF(Table2[[#This Row],[Avg_Temperature(°C)]]="",IFERROR((Table2[[#This Row],[Max_Temperature(°C)]]+Table2[[#This Row],[Min_Temperature(°C)]])/2,""),Table2[[#This Row],[Avg_Temperature(°C)]])</f>
        <v>26.713999999999999</v>
      </c>
      <c r="V1356" s="13">
        <v>38.415999999999997</v>
      </c>
      <c r="W1356" s="13">
        <f>IF(Table2[[#This Row],[Max_Temperature(°C)]]="",_xlfn.XLOOKUP(Table2[[#This Row],[State]],'pivot tables'!$T$2:$T$33,'pivot tables'!$V$2:$V$33),Table2[[#This Row],[Max_Temperature(°C)]])</f>
        <v>38.415999999999997</v>
      </c>
      <c r="X1356" s="13">
        <v>16.161999999999999</v>
      </c>
      <c r="Y1356" s="31">
        <f>IF(Table2[[#This Row],[Min_Temperature(°C)]]="",_xlfn.XLOOKUP(Table2[[#This Row],[State]],'pivot tables'!$T$2:$T$33,'pivot tables'!$W$2:$W$33),Table2[[#This Row],[Min_Temperature(°C)]])</f>
        <v>16.161999999999999</v>
      </c>
    </row>
    <row r="1357" spans="1:25" x14ac:dyDescent="0.3">
      <c r="A1357" s="5" t="s">
        <v>13</v>
      </c>
      <c r="B1357" s="4">
        <v>2017</v>
      </c>
      <c r="C1357" s="5" t="s">
        <v>120</v>
      </c>
      <c r="D1357" s="5" t="str">
        <f>PROPER(TRIM(Table2[[#This Row],[Season]]))</f>
        <v>Summer</v>
      </c>
      <c r="E1357" s="5" t="str">
        <f>IF(Table2[[#This Row],[Season]]="",_xlfn.XLOOKUP(Table2[[#This Row],[State]],'pivot tables'!$F$3:$F$33,'pivot tables'!$G$3:$G$33),Table2[[#This Row],[Season]])</f>
        <v>Summer</v>
      </c>
      <c r="F1357" s="5" t="s">
        <v>244</v>
      </c>
      <c r="G1357" s="16"/>
      <c r="H1357" s="16">
        <f>IF(Table2[[#This Row],[Area(hectare)]]="",IFERROR(Table2[[#This Row],[Production(Tones)]]/Table2[[#This Row],[Yield blanks]],""),Table2[[#This Row],[Area(hectare)]])</f>
        <v>52744.920993227992</v>
      </c>
      <c r="I1357" s="16">
        <v>140196</v>
      </c>
      <c r="J1357" s="16">
        <f>IF(Table2[[#This Row],[Production(Tones)]]="",Table2[[#This Row],[Area Blanks]]*Table2[[#This Row],[Yield]],Table2[[#This Row],[Production(Tones)]])</f>
        <v>140196</v>
      </c>
      <c r="K1357" s="13">
        <v>814.8</v>
      </c>
      <c r="L1357" s="13">
        <f>IF(Table2[[#This Row],[Annual_Rainfall(mm)]]="",_xlfn.XLOOKUP(Table2[[#This Row],[State]],'pivot tables'!$J$3:$J$32,'pivot tables'!$K$3:$K$32),Table2[[#This Row],[Annual_Rainfall(mm)]])</f>
        <v>814.8</v>
      </c>
      <c r="M1357" s="13" t="str">
        <f>Table2[[#This Row],[Crop]]&amp;Table2[[#This Row],[State]]</f>
        <v>RiceGujarat</v>
      </c>
      <c r="N1357" s="13">
        <v>8283863.04</v>
      </c>
      <c r="O1357" s="13">
        <f>IF(Table2[[#This Row],[Fertilizer(kg)]]="",_xlfn.XLOOKUP(Table2[[#This Row],[crop&amp;state]],'pivot tables'!$O$3:$O$151,'pivot tables'!$P$3:$P$151),Table2[[#This Row],[Fertilizer(kg)]])</f>
        <v>8283863.04</v>
      </c>
      <c r="P1357" s="13">
        <v>19994.080000000002</v>
      </c>
      <c r="Q1357" s="13">
        <f>IF(Table2[[#This Row],[Pesticide(kg)]]="",_xlfn.XLOOKUP(Table2[[#This Row],[crop&amp;state]],'pivot tables'!$O$3:$O$151,'pivot tables'!$Q$3:$Q$151),Table2[[#This Row],[Pesticide(kg)]])</f>
        <v>19994.080000000002</v>
      </c>
      <c r="R1357" s="13">
        <v>2.6579999999999999</v>
      </c>
      <c r="S1357" s="13">
        <f>IF(Table2[[#This Row],[Yield]]="",IFERROR(Table2[[#This Row],[Production(Tones)]]/Table2[[#This Row],[Area(hectare)]],""),Table2[[#This Row],[Yield]])</f>
        <v>2.6579999999999999</v>
      </c>
      <c r="T1357" s="13">
        <v>26.713999999999999</v>
      </c>
      <c r="U1357" s="13">
        <f>IF(Table2[[#This Row],[Avg_Temperature(°C)]]="",IFERROR((Table2[[#This Row],[Max_Temperature(°C)]]+Table2[[#This Row],[Min_Temperature(°C)]])/2,""),Table2[[#This Row],[Avg_Temperature(°C)]])</f>
        <v>26.713999999999999</v>
      </c>
      <c r="V1357" s="13">
        <v>38.415999999999997</v>
      </c>
      <c r="W1357" s="13">
        <f>IF(Table2[[#This Row],[Max_Temperature(°C)]]="",_xlfn.XLOOKUP(Table2[[#This Row],[State]],'pivot tables'!$T$2:$T$33,'pivot tables'!$V$2:$V$33),Table2[[#This Row],[Max_Temperature(°C)]])</f>
        <v>38.415999999999997</v>
      </c>
      <c r="X1357" s="13"/>
      <c r="Y1357" s="31">
        <f>IF(Table2[[#This Row],[Min_Temperature(°C)]]="",_xlfn.XLOOKUP(Table2[[#This Row],[State]],'pivot tables'!$T$2:$T$33,'pivot tables'!$W$2:$W$33),Table2[[#This Row],[Min_Temperature(°C)]])</f>
        <v>16.413681818181825</v>
      </c>
    </row>
    <row r="1358" spans="1:25" x14ac:dyDescent="0.3">
      <c r="A1358" s="5" t="s">
        <v>18</v>
      </c>
      <c r="B1358" s="4">
        <v>2017</v>
      </c>
      <c r="C1358" s="5" t="s">
        <v>705</v>
      </c>
      <c r="D1358" s="5" t="str">
        <f>PROPER(TRIM(Table2[[#This Row],[Season]]))</f>
        <v>Whole Year</v>
      </c>
      <c r="E1358" s="5" t="str">
        <f>IF(Table2[[#This Row],[Season]]="",_xlfn.XLOOKUP(Table2[[#This Row],[State]],'pivot tables'!$F$3:$F$33,'pivot tables'!$G$3:$G$33),Table2[[#This Row],[Season]])</f>
        <v>Whole Year</v>
      </c>
      <c r="F1358" s="5" t="s">
        <v>244</v>
      </c>
      <c r="G1358" s="16">
        <v>181699</v>
      </c>
      <c r="H1358" s="16">
        <f>IF(Table2[[#This Row],[Area(hectare)]]="",IFERROR(Table2[[#This Row],[Production(Tones)]]/Table2[[#This Row],[Yield blanks]],""),Table2[[#This Row],[Area(hectare)]])</f>
        <v>181699</v>
      </c>
      <c r="I1358" s="16">
        <v>11622609</v>
      </c>
      <c r="J1358" s="16">
        <f>IF(Table2[[#This Row],[Production(Tones)]]="",Table2[[#This Row],[Area Blanks]]*Table2[[#This Row],[Yield]],Table2[[#This Row],[Production(Tones)]])</f>
        <v>11622609</v>
      </c>
      <c r="K1358" s="13">
        <v>814.8</v>
      </c>
      <c r="L1358" s="13">
        <f>IF(Table2[[#This Row],[Annual_Rainfall(mm)]]="",_xlfn.XLOOKUP(Table2[[#This Row],[State]],'pivot tables'!$J$3:$J$32,'pivot tables'!$K$3:$K$32),Table2[[#This Row],[Annual_Rainfall(mm)]])</f>
        <v>814.8</v>
      </c>
      <c r="M1358" s="13" t="str">
        <f>Table2[[#This Row],[Crop]]&amp;Table2[[#This Row],[State]]</f>
        <v>SugarcaneGujarat</v>
      </c>
      <c r="N1358" s="13">
        <v>28606690.559999999</v>
      </c>
      <c r="O1358" s="13">
        <f>IF(Table2[[#This Row],[Fertilizer(kg)]]="",_xlfn.XLOOKUP(Table2[[#This Row],[crop&amp;state]],'pivot tables'!$O$3:$O$151,'pivot tables'!$P$3:$P$151),Table2[[#This Row],[Fertilizer(kg)]])</f>
        <v>28606690.559999999</v>
      </c>
      <c r="P1358" s="13">
        <v>69045.62</v>
      </c>
      <c r="Q1358" s="13">
        <f>IF(Table2[[#This Row],[Pesticide(kg)]]="",_xlfn.XLOOKUP(Table2[[#This Row],[crop&amp;state]],'pivot tables'!$O$3:$O$151,'pivot tables'!$Q$3:$Q$151),Table2[[#This Row],[Pesticide(kg)]])</f>
        <v>69045.62</v>
      </c>
      <c r="R1358" s="13"/>
      <c r="S1358" s="13">
        <f>IF(Table2[[#This Row],[Yield]]="",IFERROR(Table2[[#This Row],[Production(Tones)]]/Table2[[#This Row],[Area(hectare)]],""),Table2[[#This Row],[Yield]])</f>
        <v>63.966279396144174</v>
      </c>
      <c r="T1358" s="13">
        <v>26.713999999999999</v>
      </c>
      <c r="U1358" s="13">
        <f>IF(Table2[[#This Row],[Avg_Temperature(°C)]]="",IFERROR((Table2[[#This Row],[Max_Temperature(°C)]]+Table2[[#This Row],[Min_Temperature(°C)]])/2,""),Table2[[#This Row],[Avg_Temperature(°C)]])</f>
        <v>26.713999999999999</v>
      </c>
      <c r="V1358" s="13">
        <v>38.415999999999997</v>
      </c>
      <c r="W1358" s="13">
        <f>IF(Table2[[#This Row],[Max_Temperature(°C)]]="",_xlfn.XLOOKUP(Table2[[#This Row],[State]],'pivot tables'!$T$2:$T$33,'pivot tables'!$V$2:$V$33),Table2[[#This Row],[Max_Temperature(°C)]])</f>
        <v>38.415999999999997</v>
      </c>
      <c r="X1358" s="13">
        <v>16.161999999999999</v>
      </c>
      <c r="Y1358" s="31">
        <f>IF(Table2[[#This Row],[Min_Temperature(°C)]]="",_xlfn.XLOOKUP(Table2[[#This Row],[State]],'pivot tables'!$T$2:$T$33,'pivot tables'!$W$2:$W$33),Table2[[#This Row],[Min_Temperature(°C)]])</f>
        <v>16.161999999999999</v>
      </c>
    </row>
    <row r="1359" spans="1:25" x14ac:dyDescent="0.3">
      <c r="A1359" s="5" t="s">
        <v>32</v>
      </c>
      <c r="B1359" s="4">
        <v>2017</v>
      </c>
      <c r="C1359" s="5" t="s">
        <v>49</v>
      </c>
      <c r="D1359" s="5" t="str">
        <f>PROPER(TRIM(Table2[[#This Row],[Season]]))</f>
        <v>Kharif</v>
      </c>
      <c r="E1359" s="5" t="str">
        <f>IF(Table2[[#This Row],[Season]]="",_xlfn.XLOOKUP(Table2[[#This Row],[State]],'pivot tables'!$F$3:$F$33,'pivot tables'!$G$3:$G$33),Table2[[#This Row],[Season]])</f>
        <v>Kharif</v>
      </c>
      <c r="F1359" s="5" t="s">
        <v>244</v>
      </c>
      <c r="G1359" s="16">
        <v>128059</v>
      </c>
      <c r="H1359" s="16">
        <f>IF(Table2[[#This Row],[Area(hectare)]]="",IFERROR(Table2[[#This Row],[Production(Tones)]]/Table2[[#This Row],[Yield blanks]],""),Table2[[#This Row],[Area(hectare)]])</f>
        <v>128059</v>
      </c>
      <c r="I1359" s="16">
        <v>81324</v>
      </c>
      <c r="J1359" s="16">
        <f>IF(Table2[[#This Row],[Production(Tones)]]="",Table2[[#This Row],[Area Blanks]]*Table2[[#This Row],[Yield]],Table2[[#This Row],[Production(Tones)]])</f>
        <v>81324</v>
      </c>
      <c r="K1359" s="13">
        <v>814.8</v>
      </c>
      <c r="L1359" s="13">
        <f>IF(Table2[[#This Row],[Annual_Rainfall(mm)]]="",_xlfn.XLOOKUP(Table2[[#This Row],[State]],'pivot tables'!$J$3:$J$32,'pivot tables'!$K$3:$K$32),Table2[[#This Row],[Annual_Rainfall(mm)]])</f>
        <v>814.8</v>
      </c>
      <c r="M1359" s="13" t="str">
        <f>Table2[[#This Row],[Crop]]&amp;Table2[[#This Row],[State]]</f>
        <v>UradGujarat</v>
      </c>
      <c r="N1359" s="13">
        <v>20161608.960000001</v>
      </c>
      <c r="O1359" s="13">
        <f>IF(Table2[[#This Row],[Fertilizer(kg)]]="",_xlfn.XLOOKUP(Table2[[#This Row],[crop&amp;state]],'pivot tables'!$O$3:$O$151,'pivot tables'!$P$3:$P$151),Table2[[#This Row],[Fertilizer(kg)]])</f>
        <v>20161608.960000001</v>
      </c>
      <c r="P1359" s="13">
        <v>48662.42</v>
      </c>
      <c r="Q1359" s="13">
        <f>IF(Table2[[#This Row],[Pesticide(kg)]]="",_xlfn.XLOOKUP(Table2[[#This Row],[crop&amp;state]],'pivot tables'!$O$3:$O$151,'pivot tables'!$Q$3:$Q$151),Table2[[#This Row],[Pesticide(kg)]])</f>
        <v>48662.42</v>
      </c>
      <c r="R1359" s="13">
        <v>0.66200000000000003</v>
      </c>
      <c r="S1359" s="13">
        <f>IF(Table2[[#This Row],[Yield]]="",IFERROR(Table2[[#This Row],[Production(Tones)]]/Table2[[#This Row],[Area(hectare)]],""),Table2[[#This Row],[Yield]])</f>
        <v>0.66200000000000003</v>
      </c>
      <c r="T1359" s="13">
        <v>26.713999999999999</v>
      </c>
      <c r="U1359" s="13">
        <f>IF(Table2[[#This Row],[Avg_Temperature(°C)]]="",IFERROR((Table2[[#This Row],[Max_Temperature(°C)]]+Table2[[#This Row],[Min_Temperature(°C)]])/2,""),Table2[[#This Row],[Avg_Temperature(°C)]])</f>
        <v>26.713999999999999</v>
      </c>
      <c r="V1359" s="13">
        <v>38.415999999999997</v>
      </c>
      <c r="W1359" s="13">
        <f>IF(Table2[[#This Row],[Max_Temperature(°C)]]="",_xlfn.XLOOKUP(Table2[[#This Row],[State]],'pivot tables'!$T$2:$T$33,'pivot tables'!$V$2:$V$33),Table2[[#This Row],[Max_Temperature(°C)]])</f>
        <v>38.415999999999997</v>
      </c>
      <c r="X1359" s="13">
        <v>16.161999999999999</v>
      </c>
      <c r="Y1359" s="31">
        <f>IF(Table2[[#This Row],[Min_Temperature(°C)]]="",_xlfn.XLOOKUP(Table2[[#This Row],[State]],'pivot tables'!$T$2:$T$33,'pivot tables'!$W$2:$W$33),Table2[[#This Row],[Min_Temperature(°C)]])</f>
        <v>16.161999999999999</v>
      </c>
    </row>
    <row r="1360" spans="1:25" x14ac:dyDescent="0.3">
      <c r="A1360" s="5" t="s">
        <v>32</v>
      </c>
      <c r="B1360" s="4">
        <v>2017</v>
      </c>
      <c r="C1360" s="5" t="s">
        <v>120</v>
      </c>
      <c r="D1360" s="5" t="str">
        <f>PROPER(TRIM(Table2[[#This Row],[Season]]))</f>
        <v>Summer</v>
      </c>
      <c r="E1360" s="5" t="str">
        <f>IF(Table2[[#This Row],[Season]]="",_xlfn.XLOOKUP(Table2[[#This Row],[State]],'pivot tables'!$F$3:$F$33,'pivot tables'!$G$3:$G$33),Table2[[#This Row],[Season]])</f>
        <v>Summer</v>
      </c>
      <c r="F1360" s="5" t="s">
        <v>244</v>
      </c>
      <c r="G1360" s="16">
        <v>7890</v>
      </c>
      <c r="H1360" s="16">
        <f>IF(Table2[[#This Row],[Area(hectare)]]="",IFERROR(Table2[[#This Row],[Production(Tones)]]/Table2[[#This Row],[Yield blanks]],""),Table2[[#This Row],[Area(hectare)]])</f>
        <v>7890</v>
      </c>
      <c r="I1360" s="16">
        <v>9914</v>
      </c>
      <c r="J1360" s="16">
        <f>IF(Table2[[#This Row],[Production(Tones)]]="",Table2[[#This Row],[Area Blanks]]*Table2[[#This Row],[Yield]],Table2[[#This Row],[Production(Tones)]])</f>
        <v>9914</v>
      </c>
      <c r="K1360" s="13">
        <v>814.8</v>
      </c>
      <c r="L1360" s="13">
        <f>IF(Table2[[#This Row],[Annual_Rainfall(mm)]]="",_xlfn.XLOOKUP(Table2[[#This Row],[State]],'pivot tables'!$J$3:$J$32,'pivot tables'!$K$3:$K$32),Table2[[#This Row],[Annual_Rainfall(mm)]])</f>
        <v>814.8</v>
      </c>
      <c r="M1360" s="13" t="str">
        <f>Table2[[#This Row],[Crop]]&amp;Table2[[#This Row],[State]]</f>
        <v>UradGujarat</v>
      </c>
      <c r="N1360" s="13">
        <v>1242201.6000000001</v>
      </c>
      <c r="O1360" s="13">
        <f>IF(Table2[[#This Row],[Fertilizer(kg)]]="",_xlfn.XLOOKUP(Table2[[#This Row],[crop&amp;state]],'pivot tables'!$O$3:$O$151,'pivot tables'!$P$3:$P$151),Table2[[#This Row],[Fertilizer(kg)]])</f>
        <v>1242201.6000000001</v>
      </c>
      <c r="P1360" s="13">
        <v>2998.2</v>
      </c>
      <c r="Q1360" s="13">
        <f>IF(Table2[[#This Row],[Pesticide(kg)]]="",_xlfn.XLOOKUP(Table2[[#This Row],[crop&amp;state]],'pivot tables'!$O$3:$O$151,'pivot tables'!$Q$3:$Q$151),Table2[[#This Row],[Pesticide(kg)]])</f>
        <v>2998.2</v>
      </c>
      <c r="R1360" s="13">
        <v>0.81599999999999995</v>
      </c>
      <c r="S1360" s="13">
        <f>IF(Table2[[#This Row],[Yield]]="",IFERROR(Table2[[#This Row],[Production(Tones)]]/Table2[[#This Row],[Area(hectare)]],""),Table2[[#This Row],[Yield]])</f>
        <v>0.81599999999999995</v>
      </c>
      <c r="T1360" s="13">
        <v>26.713999999999999</v>
      </c>
      <c r="U1360" s="13">
        <f>IF(Table2[[#This Row],[Avg_Temperature(°C)]]="",IFERROR((Table2[[#This Row],[Max_Temperature(°C)]]+Table2[[#This Row],[Min_Temperature(°C)]])/2,""),Table2[[#This Row],[Avg_Temperature(°C)]])</f>
        <v>26.713999999999999</v>
      </c>
      <c r="V1360" s="13">
        <v>38.415999999999997</v>
      </c>
      <c r="W1360" s="13">
        <f>IF(Table2[[#This Row],[Max_Temperature(°C)]]="",_xlfn.XLOOKUP(Table2[[#This Row],[State]],'pivot tables'!$T$2:$T$33,'pivot tables'!$V$2:$V$33),Table2[[#This Row],[Max_Temperature(°C)]])</f>
        <v>38.415999999999997</v>
      </c>
      <c r="X1360" s="13"/>
      <c r="Y1360" s="31">
        <f>IF(Table2[[#This Row],[Min_Temperature(°C)]]="",_xlfn.XLOOKUP(Table2[[#This Row],[State]],'pivot tables'!$T$2:$T$33,'pivot tables'!$W$2:$W$33),Table2[[#This Row],[Min_Temperature(°C)]])</f>
        <v>16.413681818181825</v>
      </c>
    </row>
    <row r="1361" spans="1:25" x14ac:dyDescent="0.3">
      <c r="A1361" s="5" t="s">
        <v>20</v>
      </c>
      <c r="B1361" s="4">
        <v>2017</v>
      </c>
      <c r="C1361" s="5" t="s">
        <v>27</v>
      </c>
      <c r="D1361" s="5" t="str">
        <f>PROPER(TRIM(Table2[[#This Row],[Season]]))</f>
        <v>Rabi</v>
      </c>
      <c r="E1361" s="5" t="str">
        <f>IF(Table2[[#This Row],[Season]]="",_xlfn.XLOOKUP(Table2[[#This Row],[State]],'pivot tables'!$F$3:$F$33,'pivot tables'!$G$3:$G$33),Table2[[#This Row],[Season]])</f>
        <v>Rabi</v>
      </c>
      <c r="F1361" s="5" t="s">
        <v>244</v>
      </c>
      <c r="G1361" s="16">
        <v>1058778</v>
      </c>
      <c r="H1361" s="16">
        <f>IF(Table2[[#This Row],[Area(hectare)]]="",IFERROR(Table2[[#This Row],[Production(Tones)]]/Table2[[#This Row],[Yield blanks]],""),Table2[[#This Row],[Area(hectare)]])</f>
        <v>1058778</v>
      </c>
      <c r="I1361" s="16">
        <v>3101037</v>
      </c>
      <c r="J1361" s="16">
        <f>IF(Table2[[#This Row],[Production(Tones)]]="",Table2[[#This Row],[Area Blanks]]*Table2[[#This Row],[Yield]],Table2[[#This Row],[Production(Tones)]])</f>
        <v>3101037</v>
      </c>
      <c r="K1361" s="13">
        <v>814.8</v>
      </c>
      <c r="L1361" s="13">
        <f>IF(Table2[[#This Row],[Annual_Rainfall(mm)]]="",_xlfn.XLOOKUP(Table2[[#This Row],[State]],'pivot tables'!$J$3:$J$32,'pivot tables'!$K$3:$K$32),Table2[[#This Row],[Annual_Rainfall(mm)]])</f>
        <v>814.8</v>
      </c>
      <c r="M1361" s="13" t="str">
        <f>Table2[[#This Row],[Crop]]&amp;Table2[[#This Row],[State]]</f>
        <v>WheatGujarat</v>
      </c>
      <c r="N1361" s="13">
        <v>166694008.30000001</v>
      </c>
      <c r="O1361" s="13">
        <f>IF(Table2[[#This Row],[Fertilizer(kg)]]="",_xlfn.XLOOKUP(Table2[[#This Row],[crop&amp;state]],'pivot tables'!$O$3:$O$151,'pivot tables'!$P$3:$P$151),Table2[[#This Row],[Fertilizer(kg)]])</f>
        <v>166694008.30000001</v>
      </c>
      <c r="P1361" s="13">
        <v>402335.64</v>
      </c>
      <c r="Q1361" s="13">
        <f>IF(Table2[[#This Row],[Pesticide(kg)]]="",_xlfn.XLOOKUP(Table2[[#This Row],[crop&amp;state]],'pivot tables'!$O$3:$O$151,'pivot tables'!$Q$3:$Q$151),Table2[[#This Row],[Pesticide(kg)]])</f>
        <v>402335.64</v>
      </c>
      <c r="R1361" s="13">
        <v>2.927</v>
      </c>
      <c r="S1361" s="13">
        <f>IF(Table2[[#This Row],[Yield]]="",IFERROR(Table2[[#This Row],[Production(Tones)]]/Table2[[#This Row],[Area(hectare)]],""),Table2[[#This Row],[Yield]])</f>
        <v>2.927</v>
      </c>
      <c r="T1361" s="13">
        <v>26.713999999999999</v>
      </c>
      <c r="U1361" s="13">
        <f>IF(Table2[[#This Row],[Avg_Temperature(°C)]]="",IFERROR((Table2[[#This Row],[Max_Temperature(°C)]]+Table2[[#This Row],[Min_Temperature(°C)]])/2,""),Table2[[#This Row],[Avg_Temperature(°C)]])</f>
        <v>26.713999999999999</v>
      </c>
      <c r="V1361" s="13">
        <v>38.415999999999997</v>
      </c>
      <c r="W1361" s="13">
        <f>IF(Table2[[#This Row],[Max_Temperature(°C)]]="",_xlfn.XLOOKUP(Table2[[#This Row],[State]],'pivot tables'!$T$2:$T$33,'pivot tables'!$V$2:$V$33),Table2[[#This Row],[Max_Temperature(°C)]])</f>
        <v>38.415999999999997</v>
      </c>
      <c r="X1361" s="13">
        <v>16.161999999999999</v>
      </c>
      <c r="Y1361" s="31">
        <f>IF(Table2[[#This Row],[Min_Temperature(°C)]]="",_xlfn.XLOOKUP(Table2[[#This Row],[State]],'pivot tables'!$T$2:$T$33,'pivot tables'!$W$2:$W$33),Table2[[#This Row],[Min_Temperature(°C)]])</f>
        <v>16.161999999999999</v>
      </c>
    </row>
    <row r="1362" spans="1:25" x14ac:dyDescent="0.3">
      <c r="A1362" s="5" t="s">
        <v>13</v>
      </c>
      <c r="B1362" s="4">
        <v>2017</v>
      </c>
      <c r="C1362" s="5" t="s">
        <v>49</v>
      </c>
      <c r="D1362" s="5" t="str">
        <f>PROPER(TRIM(Table2[[#This Row],[Season]]))</f>
        <v>Kharif</v>
      </c>
      <c r="E1362" s="5" t="str">
        <f>IF(Table2[[#This Row],[Season]]="",_xlfn.XLOOKUP(Table2[[#This Row],[State]],'pivot tables'!$F$3:$F$33,'pivot tables'!$G$3:$G$33),Table2[[#This Row],[Season]])</f>
        <v>Kharif</v>
      </c>
      <c r="F1362" s="5" t="s">
        <v>258</v>
      </c>
      <c r="G1362" s="16">
        <v>1422100</v>
      </c>
      <c r="H1362" s="16">
        <f>IF(Table2[[#This Row],[Area(hectare)]]="",IFERROR(Table2[[#This Row],[Production(Tones)]]/Table2[[#This Row],[Yield blanks]],""),Table2[[#This Row],[Area(hectare)]])</f>
        <v>1422100</v>
      </c>
      <c r="I1362" s="16">
        <v>4880000</v>
      </c>
      <c r="J1362" s="16">
        <f>IF(Table2[[#This Row],[Production(Tones)]]="",Table2[[#This Row],[Area Blanks]]*Table2[[#This Row],[Yield]],Table2[[#This Row],[Production(Tones)]])</f>
        <v>4880000</v>
      </c>
      <c r="K1362" s="13">
        <v>417.1</v>
      </c>
      <c r="L1362" s="13">
        <f>IF(Table2[[#This Row],[Annual_Rainfall(mm)]]="",_xlfn.XLOOKUP(Table2[[#This Row],[State]],'pivot tables'!$J$3:$J$32,'pivot tables'!$K$3:$K$32),Table2[[#This Row],[Annual_Rainfall(mm)]])</f>
        <v>417.1</v>
      </c>
      <c r="M1362" s="13" t="str">
        <f>Table2[[#This Row],[Crop]]&amp;Table2[[#This Row],[State]]</f>
        <v>RiceHaryana</v>
      </c>
      <c r="N1362" s="13">
        <v>223895424</v>
      </c>
      <c r="O1362" s="13">
        <f>IF(Table2[[#This Row],[Fertilizer(kg)]]="",_xlfn.XLOOKUP(Table2[[#This Row],[crop&amp;state]],'pivot tables'!$O$3:$O$151,'pivot tables'!$P$3:$P$151),Table2[[#This Row],[Fertilizer(kg)]])</f>
        <v>223895424</v>
      </c>
      <c r="P1362" s="13">
        <v>540398</v>
      </c>
      <c r="Q1362" s="13">
        <f>IF(Table2[[#This Row],[Pesticide(kg)]]="",_xlfn.XLOOKUP(Table2[[#This Row],[crop&amp;state]],'pivot tables'!$O$3:$O$151,'pivot tables'!$Q$3:$Q$151),Table2[[#This Row],[Pesticide(kg)]])</f>
        <v>540398</v>
      </c>
      <c r="R1362" s="13">
        <v>3.0960000000000001</v>
      </c>
      <c r="S1362" s="13">
        <f>IF(Table2[[#This Row],[Yield]]="",IFERROR(Table2[[#This Row],[Production(Tones)]]/Table2[[#This Row],[Area(hectare)]],""),Table2[[#This Row],[Yield]])</f>
        <v>3.0960000000000001</v>
      </c>
      <c r="T1362" s="13">
        <v>25.876000000000001</v>
      </c>
      <c r="U1362" s="13">
        <f>IF(Table2[[#This Row],[Avg_Temperature(°C)]]="",IFERROR((Table2[[#This Row],[Max_Temperature(°C)]]+Table2[[#This Row],[Min_Temperature(°C)]])/2,""),Table2[[#This Row],[Avg_Temperature(°C)]])</f>
        <v>25.876000000000001</v>
      </c>
      <c r="V1362" s="13">
        <v>38.545000000000002</v>
      </c>
      <c r="W1362" s="13">
        <f>IF(Table2[[#This Row],[Max_Temperature(°C)]]="",_xlfn.XLOOKUP(Table2[[#This Row],[State]],'pivot tables'!$T$2:$T$33,'pivot tables'!$V$2:$V$33),Table2[[#This Row],[Max_Temperature(°C)]])</f>
        <v>38.545000000000002</v>
      </c>
      <c r="X1362" s="13">
        <v>13.702</v>
      </c>
      <c r="Y1362" s="31">
        <f>IF(Table2[[#This Row],[Min_Temperature(°C)]]="",_xlfn.XLOOKUP(Table2[[#This Row],[State]],'pivot tables'!$T$2:$T$33,'pivot tables'!$W$2:$W$33),Table2[[#This Row],[Min_Temperature(°C)]])</f>
        <v>13.702</v>
      </c>
    </row>
    <row r="1363" spans="1:25" x14ac:dyDescent="0.3">
      <c r="A1363" s="5" t="s">
        <v>18</v>
      </c>
      <c r="B1363" s="4">
        <v>2017</v>
      </c>
      <c r="C1363" s="5" t="s">
        <v>705</v>
      </c>
      <c r="D1363" s="5" t="str">
        <f>PROPER(TRIM(Table2[[#This Row],[Season]]))</f>
        <v>Whole Year</v>
      </c>
      <c r="E1363" s="5" t="str">
        <f>IF(Table2[[#This Row],[Season]]="",_xlfn.XLOOKUP(Table2[[#This Row],[State]],'pivot tables'!$F$3:$F$33,'pivot tables'!$G$3:$G$33),Table2[[#This Row],[Season]])</f>
        <v>Whole Year</v>
      </c>
      <c r="F1363" s="5" t="s">
        <v>258</v>
      </c>
      <c r="G1363" s="16">
        <v>114900</v>
      </c>
      <c r="H1363" s="16">
        <f>IF(Table2[[#This Row],[Area(hectare)]]="",IFERROR(Table2[[#This Row],[Production(Tones)]]/Table2[[#This Row],[Yield blanks]],""),Table2[[#This Row],[Area(hectare)]])</f>
        <v>114900</v>
      </c>
      <c r="I1363" s="16">
        <v>9708800</v>
      </c>
      <c r="J1363" s="16">
        <f>IF(Table2[[#This Row],[Production(Tones)]]="",Table2[[#This Row],[Area Blanks]]*Table2[[#This Row],[Yield]],Table2[[#This Row],[Production(Tones)]])</f>
        <v>9708800</v>
      </c>
      <c r="K1363" s="13">
        <v>417.1</v>
      </c>
      <c r="L1363" s="13">
        <f>IF(Table2[[#This Row],[Annual_Rainfall(mm)]]="",_xlfn.XLOOKUP(Table2[[#This Row],[State]],'pivot tables'!$J$3:$J$32,'pivot tables'!$K$3:$K$32),Table2[[#This Row],[Annual_Rainfall(mm)]])</f>
        <v>417.1</v>
      </c>
      <c r="M1363" s="13" t="str">
        <f>Table2[[#This Row],[Crop]]&amp;Table2[[#This Row],[State]]</f>
        <v>SugarcaneHaryana</v>
      </c>
      <c r="N1363" s="13"/>
      <c r="O1363" s="13">
        <f>IF(Table2[[#This Row],[Fertilizer(kg)]]="",_xlfn.XLOOKUP(Table2[[#This Row],[crop&amp;state]],'pivot tables'!$O$3:$O$151,'pivot tables'!$P$3:$P$151),Table2[[#This Row],[Fertilizer(kg)]])</f>
        <v>15393708.723333333</v>
      </c>
      <c r="P1363" s="13">
        <v>43662</v>
      </c>
      <c r="Q1363" s="13">
        <f>IF(Table2[[#This Row],[Pesticide(kg)]]="",_xlfn.XLOOKUP(Table2[[#This Row],[crop&amp;state]],'pivot tables'!$O$3:$O$151,'pivot tables'!$Q$3:$Q$151),Table2[[#This Row],[Pesticide(kg)]])</f>
        <v>43662</v>
      </c>
      <c r="R1363" s="13">
        <v>82.125</v>
      </c>
      <c r="S1363" s="13">
        <f>IF(Table2[[#This Row],[Yield]]="",IFERROR(Table2[[#This Row],[Production(Tones)]]/Table2[[#This Row],[Area(hectare)]],""),Table2[[#This Row],[Yield]])</f>
        <v>82.125</v>
      </c>
      <c r="T1363" s="13">
        <v>25.876000000000001</v>
      </c>
      <c r="U1363" s="13">
        <f>IF(Table2[[#This Row],[Avg_Temperature(°C)]]="",IFERROR((Table2[[#This Row],[Max_Temperature(°C)]]+Table2[[#This Row],[Min_Temperature(°C)]])/2,""),Table2[[#This Row],[Avg_Temperature(°C)]])</f>
        <v>25.876000000000001</v>
      </c>
      <c r="V1363" s="13">
        <v>38.545000000000002</v>
      </c>
      <c r="W1363" s="13">
        <f>IF(Table2[[#This Row],[Max_Temperature(°C)]]="",_xlfn.XLOOKUP(Table2[[#This Row],[State]],'pivot tables'!$T$2:$T$33,'pivot tables'!$V$2:$V$33),Table2[[#This Row],[Max_Temperature(°C)]])</f>
        <v>38.545000000000002</v>
      </c>
      <c r="X1363" s="13">
        <v>13.702</v>
      </c>
      <c r="Y1363" s="31">
        <f>IF(Table2[[#This Row],[Min_Temperature(°C)]]="",_xlfn.XLOOKUP(Table2[[#This Row],[State]],'pivot tables'!$T$2:$T$33,'pivot tables'!$W$2:$W$33),Table2[[#This Row],[Min_Temperature(°C)]])</f>
        <v>13.702</v>
      </c>
    </row>
    <row r="1364" spans="1:25" x14ac:dyDescent="0.3">
      <c r="A1364" s="5" t="s">
        <v>31</v>
      </c>
      <c r="B1364" s="4">
        <v>2017</v>
      </c>
      <c r="C1364" s="5" t="s">
        <v>49</v>
      </c>
      <c r="D1364" s="5" t="str">
        <f>PROPER(TRIM(Table2[[#This Row],[Season]]))</f>
        <v>Kharif</v>
      </c>
      <c r="E1364" s="5" t="str">
        <f>IF(Table2[[#This Row],[Season]]="",_xlfn.XLOOKUP(Table2[[#This Row],[State]],'pivot tables'!$F$3:$F$33,'pivot tables'!$G$3:$G$33),Table2[[#This Row],[Season]])</f>
        <v>Kharif</v>
      </c>
      <c r="F1364" s="5" t="s">
        <v>258</v>
      </c>
      <c r="G1364" s="16">
        <v>4900</v>
      </c>
      <c r="H1364" s="16">
        <f>IF(Table2[[#This Row],[Area(hectare)]]="",IFERROR(Table2[[#This Row],[Production(Tones)]]/Table2[[#This Row],[Yield blanks]],""),Table2[[#This Row],[Area(hectare)]])</f>
        <v>4900</v>
      </c>
      <c r="I1364" s="16">
        <v>9500</v>
      </c>
      <c r="J1364" s="16">
        <f>IF(Table2[[#This Row],[Production(Tones)]]="",Table2[[#This Row],[Area Blanks]]*Table2[[#This Row],[Yield]],Table2[[#This Row],[Production(Tones)]])</f>
        <v>9500</v>
      </c>
      <c r="K1364" s="13">
        <v>417.1</v>
      </c>
      <c r="L1364" s="13">
        <f>IF(Table2[[#This Row],[Annual_Rainfall(mm)]]="",_xlfn.XLOOKUP(Table2[[#This Row],[State]],'pivot tables'!$J$3:$J$32,'pivot tables'!$K$3:$K$32),Table2[[#This Row],[Annual_Rainfall(mm)]])</f>
        <v>417.1</v>
      </c>
      <c r="M1364" s="13" t="str">
        <f>Table2[[#This Row],[Crop]]&amp;Table2[[#This Row],[State]]</f>
        <v>SunflowerHaryana</v>
      </c>
      <c r="N1364" s="13">
        <v>771456</v>
      </c>
      <c r="O1364" s="13">
        <f>IF(Table2[[#This Row],[Fertilizer(kg)]]="",_xlfn.XLOOKUP(Table2[[#This Row],[crop&amp;state]],'pivot tables'!$O$3:$O$151,'pivot tables'!$P$3:$P$151),Table2[[#This Row],[Fertilizer(kg)]])</f>
        <v>771456</v>
      </c>
      <c r="P1364" s="13">
        <v>1862</v>
      </c>
      <c r="Q1364" s="13">
        <f>IF(Table2[[#This Row],[Pesticide(kg)]]="",_xlfn.XLOOKUP(Table2[[#This Row],[crop&amp;state]],'pivot tables'!$O$3:$O$151,'pivot tables'!$Q$3:$Q$151),Table2[[#This Row],[Pesticide(kg)]])</f>
        <v>1862</v>
      </c>
      <c r="R1364" s="13">
        <v>3.5529999999999999</v>
      </c>
      <c r="S1364" s="13">
        <f>IF(Table2[[#This Row],[Yield]]="",IFERROR(Table2[[#This Row],[Production(Tones)]]/Table2[[#This Row],[Area(hectare)]],""),Table2[[#This Row],[Yield]])</f>
        <v>3.5529999999999999</v>
      </c>
      <c r="T1364" s="13">
        <v>25.876000000000001</v>
      </c>
      <c r="U1364" s="13">
        <f>IF(Table2[[#This Row],[Avg_Temperature(°C)]]="",IFERROR((Table2[[#This Row],[Max_Temperature(°C)]]+Table2[[#This Row],[Min_Temperature(°C)]])/2,""),Table2[[#This Row],[Avg_Temperature(°C)]])</f>
        <v>25.876000000000001</v>
      </c>
      <c r="V1364" s="13">
        <v>38.545000000000002</v>
      </c>
      <c r="W1364" s="13">
        <f>IF(Table2[[#This Row],[Max_Temperature(°C)]]="",_xlfn.XLOOKUP(Table2[[#This Row],[State]],'pivot tables'!$T$2:$T$33,'pivot tables'!$V$2:$V$33),Table2[[#This Row],[Max_Temperature(°C)]])</f>
        <v>38.545000000000002</v>
      </c>
      <c r="X1364" s="13">
        <v>13.702</v>
      </c>
      <c r="Y1364" s="31">
        <f>IF(Table2[[#This Row],[Min_Temperature(°C)]]="",_xlfn.XLOOKUP(Table2[[#This Row],[State]],'pivot tables'!$T$2:$T$33,'pivot tables'!$W$2:$W$33),Table2[[#This Row],[Min_Temperature(°C)]])</f>
        <v>13.702</v>
      </c>
    </row>
    <row r="1365" spans="1:25" x14ac:dyDescent="0.3">
      <c r="A1365" s="5" t="s">
        <v>32</v>
      </c>
      <c r="B1365" s="4">
        <v>2017</v>
      </c>
      <c r="C1365" s="5" t="s">
        <v>49</v>
      </c>
      <c r="D1365" s="5" t="str">
        <f>PROPER(TRIM(Table2[[#This Row],[Season]]))</f>
        <v>Kharif</v>
      </c>
      <c r="E1365" s="5" t="str">
        <f>IF(Table2[[#This Row],[Season]]="",_xlfn.XLOOKUP(Table2[[#This Row],[State]],'pivot tables'!$F$3:$F$33,'pivot tables'!$G$3:$G$33),Table2[[#This Row],[Season]])</f>
        <v>Kharif</v>
      </c>
      <c r="F1365" s="5" t="s">
        <v>258</v>
      </c>
      <c r="G1365" s="16">
        <v>1500</v>
      </c>
      <c r="H1365" s="16">
        <f>IF(Table2[[#This Row],[Area(hectare)]]="",IFERROR(Table2[[#This Row],[Production(Tones)]]/Table2[[#This Row],[Yield blanks]],""),Table2[[#This Row],[Area(hectare)]])</f>
        <v>1500</v>
      </c>
      <c r="I1365" s="16">
        <v>530</v>
      </c>
      <c r="J1365" s="16">
        <f>IF(Table2[[#This Row],[Production(Tones)]]="",Table2[[#This Row],[Area Blanks]]*Table2[[#This Row],[Yield]],Table2[[#This Row],[Production(Tones)]])</f>
        <v>530</v>
      </c>
      <c r="K1365" s="13">
        <v>417.1</v>
      </c>
      <c r="L1365" s="13">
        <f>IF(Table2[[#This Row],[Annual_Rainfall(mm)]]="",_xlfn.XLOOKUP(Table2[[#This Row],[State]],'pivot tables'!$J$3:$J$32,'pivot tables'!$K$3:$K$32),Table2[[#This Row],[Annual_Rainfall(mm)]])</f>
        <v>417.1</v>
      </c>
      <c r="M1365" s="13" t="str">
        <f>Table2[[#This Row],[Crop]]&amp;Table2[[#This Row],[State]]</f>
        <v>UradHaryana</v>
      </c>
      <c r="N1365" s="13">
        <v>236160</v>
      </c>
      <c r="O1365" s="13">
        <f>IF(Table2[[#This Row],[Fertilizer(kg)]]="",_xlfn.XLOOKUP(Table2[[#This Row],[crop&amp;state]],'pivot tables'!$O$3:$O$151,'pivot tables'!$P$3:$P$151),Table2[[#This Row],[Fertilizer(kg)]])</f>
        <v>236160</v>
      </c>
      <c r="P1365" s="13">
        <v>570</v>
      </c>
      <c r="Q1365" s="13">
        <f>IF(Table2[[#This Row],[Pesticide(kg)]]="",_xlfn.XLOOKUP(Table2[[#This Row],[crop&amp;state]],'pivot tables'!$O$3:$O$151,'pivot tables'!$Q$3:$Q$151),Table2[[#This Row],[Pesticide(kg)]])</f>
        <v>570</v>
      </c>
      <c r="R1365" s="13">
        <v>0.32</v>
      </c>
      <c r="S1365" s="13">
        <f>IF(Table2[[#This Row],[Yield]]="",IFERROR(Table2[[#This Row],[Production(Tones)]]/Table2[[#This Row],[Area(hectare)]],""),Table2[[#This Row],[Yield]])</f>
        <v>0.32</v>
      </c>
      <c r="T1365" s="13">
        <v>25.876000000000001</v>
      </c>
      <c r="U1365" s="13">
        <f>IF(Table2[[#This Row],[Avg_Temperature(°C)]]="",IFERROR((Table2[[#This Row],[Max_Temperature(°C)]]+Table2[[#This Row],[Min_Temperature(°C)]])/2,""),Table2[[#This Row],[Avg_Temperature(°C)]])</f>
        <v>25.876000000000001</v>
      </c>
      <c r="V1365" s="13">
        <v>38.545000000000002</v>
      </c>
      <c r="W1365" s="13">
        <f>IF(Table2[[#This Row],[Max_Temperature(°C)]]="",_xlfn.XLOOKUP(Table2[[#This Row],[State]],'pivot tables'!$T$2:$T$33,'pivot tables'!$V$2:$V$33),Table2[[#This Row],[Max_Temperature(°C)]])</f>
        <v>38.545000000000002</v>
      </c>
      <c r="X1365" s="13">
        <v>13.702</v>
      </c>
      <c r="Y1365" s="31">
        <f>IF(Table2[[#This Row],[Min_Temperature(°C)]]="",_xlfn.XLOOKUP(Table2[[#This Row],[State]],'pivot tables'!$T$2:$T$33,'pivot tables'!$W$2:$W$33),Table2[[#This Row],[Min_Temperature(°C)]])</f>
        <v>13.702</v>
      </c>
    </row>
    <row r="1366" spans="1:25" x14ac:dyDescent="0.3">
      <c r="A1366" s="5" t="s">
        <v>20</v>
      </c>
      <c r="B1366" s="4">
        <v>2017</v>
      </c>
      <c r="C1366" s="5" t="s">
        <v>27</v>
      </c>
      <c r="D1366" s="5" t="str">
        <f>PROPER(TRIM(Table2[[#This Row],[Season]]))</f>
        <v>Rabi</v>
      </c>
      <c r="E1366" s="5" t="str">
        <f>IF(Table2[[#This Row],[Season]]="",_xlfn.XLOOKUP(Table2[[#This Row],[State]],'pivot tables'!$F$3:$F$33,'pivot tables'!$G$3:$G$33),Table2[[#This Row],[Season]])</f>
        <v>Rabi</v>
      </c>
      <c r="F1366" s="5" t="s">
        <v>258</v>
      </c>
      <c r="G1366" s="16">
        <v>2530500</v>
      </c>
      <c r="H1366" s="16">
        <f>IF(Table2[[#This Row],[Area(hectare)]]="",IFERROR(Table2[[#This Row],[Production(Tones)]]/Table2[[#This Row],[Yield blanks]],""),Table2[[#This Row],[Area(hectare)]])</f>
        <v>2530500</v>
      </c>
      <c r="I1366" s="16">
        <v>12265100</v>
      </c>
      <c r="J1366" s="16">
        <f>IF(Table2[[#This Row],[Production(Tones)]]="",Table2[[#This Row],[Area Blanks]]*Table2[[#This Row],[Yield]],Table2[[#This Row],[Production(Tones)]])</f>
        <v>12265100</v>
      </c>
      <c r="K1366" s="13">
        <v>417.1</v>
      </c>
      <c r="L1366" s="13">
        <f>IF(Table2[[#This Row],[Annual_Rainfall(mm)]]="",_xlfn.XLOOKUP(Table2[[#This Row],[State]],'pivot tables'!$J$3:$J$32,'pivot tables'!$K$3:$K$32),Table2[[#This Row],[Annual_Rainfall(mm)]])</f>
        <v>417.1</v>
      </c>
      <c r="M1366" s="13" t="str">
        <f>Table2[[#This Row],[Crop]]&amp;Table2[[#This Row],[State]]</f>
        <v>WheatHaryana</v>
      </c>
      <c r="N1366" s="13">
        <v>398401920</v>
      </c>
      <c r="O1366" s="13">
        <f>IF(Table2[[#This Row],[Fertilizer(kg)]]="",_xlfn.XLOOKUP(Table2[[#This Row],[crop&amp;state]],'pivot tables'!$O$3:$O$151,'pivot tables'!$P$3:$P$151),Table2[[#This Row],[Fertilizer(kg)]])</f>
        <v>398401920</v>
      </c>
      <c r="P1366" s="13">
        <v>961590</v>
      </c>
      <c r="Q1366" s="13">
        <f>IF(Table2[[#This Row],[Pesticide(kg)]]="",_xlfn.XLOOKUP(Table2[[#This Row],[crop&amp;state]],'pivot tables'!$O$3:$O$151,'pivot tables'!$Q$3:$Q$151),Table2[[#This Row],[Pesticide(kg)]])</f>
        <v>961590</v>
      </c>
      <c r="R1366" s="13" t="s">
        <v>540</v>
      </c>
      <c r="S1366" s="13" t="str">
        <f>IF(Table2[[#This Row],[Yield]]="",IFERROR(Table2[[#This Row],[Production(Tones)]]/Table2[[#This Row],[Area(hectare)]],""),Table2[[#This Row],[Yield]])</f>
        <v xml:space="preserve"> 4.705 </v>
      </c>
      <c r="T1366" s="13">
        <v>25.876000000000001</v>
      </c>
      <c r="U1366" s="13">
        <f>IF(Table2[[#This Row],[Avg_Temperature(°C)]]="",IFERROR((Table2[[#This Row],[Max_Temperature(°C)]]+Table2[[#This Row],[Min_Temperature(°C)]])/2,""),Table2[[#This Row],[Avg_Temperature(°C)]])</f>
        <v>25.876000000000001</v>
      </c>
      <c r="V1366" s="13">
        <v>38.545000000000002</v>
      </c>
      <c r="W1366" s="13">
        <f>IF(Table2[[#This Row],[Max_Temperature(°C)]]="",_xlfn.XLOOKUP(Table2[[#This Row],[State]],'pivot tables'!$T$2:$T$33,'pivot tables'!$V$2:$V$33),Table2[[#This Row],[Max_Temperature(°C)]])</f>
        <v>38.545000000000002</v>
      </c>
      <c r="X1366" s="13">
        <v>13.702</v>
      </c>
      <c r="Y1366" s="31">
        <f>IF(Table2[[#This Row],[Min_Temperature(°C)]]="",_xlfn.XLOOKUP(Table2[[#This Row],[State]],'pivot tables'!$T$2:$T$33,'pivot tables'!$W$2:$W$33),Table2[[#This Row],[Min_Temperature(°C)]])</f>
        <v>13.702</v>
      </c>
    </row>
    <row r="1367" spans="1:25" x14ac:dyDescent="0.3">
      <c r="A1367" s="5" t="s">
        <v>22</v>
      </c>
      <c r="B1367" s="4">
        <v>2017</v>
      </c>
      <c r="C1367" s="5" t="s">
        <v>49</v>
      </c>
      <c r="D1367" s="5" t="str">
        <f>PROPER(TRIM(Table2[[#This Row],[Season]]))</f>
        <v>Kharif</v>
      </c>
      <c r="E1367" s="5" t="str">
        <f>IF(Table2[[#This Row],[Season]]="",_xlfn.XLOOKUP(Table2[[#This Row],[State]],'pivot tables'!$F$3:$F$33,'pivot tables'!$G$3:$G$33),Table2[[#This Row],[Season]])</f>
        <v>Kharif</v>
      </c>
      <c r="F1367" s="5" t="s">
        <v>259</v>
      </c>
      <c r="G1367" s="16">
        <v>1817</v>
      </c>
      <c r="H1367" s="16">
        <f>IF(Table2[[#This Row],[Area(hectare)]]="",IFERROR(Table2[[#This Row],[Production(Tones)]]/Table2[[#This Row],[Yield blanks]],""),Table2[[#This Row],[Area(hectare)]])</f>
        <v>1817</v>
      </c>
      <c r="I1367" s="16">
        <v>1918</v>
      </c>
      <c r="J1367" s="16">
        <f>IF(Table2[[#This Row],[Production(Tones)]]="",Table2[[#This Row],[Area Blanks]]*Table2[[#This Row],[Yield]],Table2[[#This Row],[Production(Tones)]])</f>
        <v>1918</v>
      </c>
      <c r="K1367" s="13">
        <v>1182.2</v>
      </c>
      <c r="L1367" s="13">
        <f>IF(Table2[[#This Row],[Annual_Rainfall(mm)]]="",_xlfn.XLOOKUP(Table2[[#This Row],[State]],'pivot tables'!$J$3:$J$32,'pivot tables'!$K$3:$K$32),Table2[[#This Row],[Annual_Rainfall(mm)]])</f>
        <v>1182.2</v>
      </c>
      <c r="M1367" s="13" t="str">
        <f>Table2[[#This Row],[Crop]]&amp;Table2[[#This Row],[State]]</f>
        <v>RagiHimachal Pradesh</v>
      </c>
      <c r="N1367" s="13">
        <v>286068.47999999998</v>
      </c>
      <c r="O1367" s="13">
        <f>IF(Table2[[#This Row],[Fertilizer(kg)]]="",_xlfn.XLOOKUP(Table2[[#This Row],[crop&amp;state]],'pivot tables'!$O$3:$O$151,'pivot tables'!$P$3:$P$151),Table2[[#This Row],[Fertilizer(kg)]])</f>
        <v>286068.47999999998</v>
      </c>
      <c r="P1367" s="13">
        <v>690.46</v>
      </c>
      <c r="Q1367" s="13">
        <f>IF(Table2[[#This Row],[Pesticide(kg)]]="",_xlfn.XLOOKUP(Table2[[#This Row],[crop&amp;state]],'pivot tables'!$O$3:$O$151,'pivot tables'!$Q$3:$Q$151),Table2[[#This Row],[Pesticide(kg)]])</f>
        <v>690.46</v>
      </c>
      <c r="R1367" s="13"/>
      <c r="S1367" s="13">
        <f>IF(Table2[[#This Row],[Yield]]="",IFERROR(Table2[[#This Row],[Production(Tones)]]/Table2[[#This Row],[Area(hectare)]],""),Table2[[#This Row],[Yield]])</f>
        <v>1.0555861309851404</v>
      </c>
      <c r="T1367" s="13">
        <v>21.234000000000002</v>
      </c>
      <c r="U1367" s="13">
        <f>IF(Table2[[#This Row],[Avg_Temperature(°C)]]="",IFERROR((Table2[[#This Row],[Max_Temperature(°C)]]+Table2[[#This Row],[Min_Temperature(°C)]])/2,""),Table2[[#This Row],[Avg_Temperature(°C)]])</f>
        <v>21.234000000000002</v>
      </c>
      <c r="V1367" s="13">
        <v>32.664000000000001</v>
      </c>
      <c r="W1367" s="13">
        <f>IF(Table2[[#This Row],[Max_Temperature(°C)]]="",_xlfn.XLOOKUP(Table2[[#This Row],[State]],'pivot tables'!$T$2:$T$33,'pivot tables'!$V$2:$V$33),Table2[[#This Row],[Max_Temperature(°C)]])</f>
        <v>32.664000000000001</v>
      </c>
      <c r="X1367" s="13">
        <v>11.728999999999999</v>
      </c>
      <c r="Y1367" s="31">
        <f>IF(Table2[[#This Row],[Min_Temperature(°C)]]="",_xlfn.XLOOKUP(Table2[[#This Row],[State]],'pivot tables'!$T$2:$T$33,'pivot tables'!$W$2:$W$33),Table2[[#This Row],[Min_Temperature(°C)]])</f>
        <v>11.728999999999999</v>
      </c>
    </row>
    <row r="1368" spans="1:25" x14ac:dyDescent="0.3">
      <c r="A1368" s="5" t="s">
        <v>13</v>
      </c>
      <c r="B1368" s="4">
        <v>2017</v>
      </c>
      <c r="C1368" s="5" t="s">
        <v>49</v>
      </c>
      <c r="D1368" s="5" t="str">
        <f>PROPER(TRIM(Table2[[#This Row],[Season]]))</f>
        <v>Kharif</v>
      </c>
      <c r="E1368" s="5" t="str">
        <f>IF(Table2[[#This Row],[Season]]="",_xlfn.XLOOKUP(Table2[[#This Row],[State]],'pivot tables'!$F$3:$F$33,'pivot tables'!$G$3:$G$33),Table2[[#This Row],[Season]])</f>
        <v>Kharif</v>
      </c>
      <c r="F1368" s="5" t="s">
        <v>259</v>
      </c>
      <c r="G1368" s="16">
        <v>71613</v>
      </c>
      <c r="H1368" s="16">
        <f>IF(Table2[[#This Row],[Area(hectare)]]="",IFERROR(Table2[[#This Row],[Production(Tones)]]/Table2[[#This Row],[Yield blanks]],""),Table2[[#This Row],[Area(hectare)]])</f>
        <v>71613</v>
      </c>
      <c r="I1368" s="16">
        <v>114785</v>
      </c>
      <c r="J1368" s="16">
        <f>IF(Table2[[#This Row],[Production(Tones)]]="",Table2[[#This Row],[Area Blanks]]*Table2[[#This Row],[Yield]],Table2[[#This Row],[Production(Tones)]])</f>
        <v>114785</v>
      </c>
      <c r="K1368" s="13">
        <v>1182.2</v>
      </c>
      <c r="L1368" s="13">
        <f>IF(Table2[[#This Row],[Annual_Rainfall(mm)]]="",_xlfn.XLOOKUP(Table2[[#This Row],[State]],'pivot tables'!$J$3:$J$32,'pivot tables'!$K$3:$K$32),Table2[[#This Row],[Annual_Rainfall(mm)]])</f>
        <v>1182.2</v>
      </c>
      <c r="M1368" s="13" t="str">
        <f>Table2[[#This Row],[Crop]]&amp;Table2[[#This Row],[State]]</f>
        <v>RiceHimachal Pradesh</v>
      </c>
      <c r="N1368" s="13">
        <v>11274750.720000001</v>
      </c>
      <c r="O1368" s="13">
        <f>IF(Table2[[#This Row],[Fertilizer(kg)]]="",_xlfn.XLOOKUP(Table2[[#This Row],[crop&amp;state]],'pivot tables'!$O$3:$O$151,'pivot tables'!$P$3:$P$151),Table2[[#This Row],[Fertilizer(kg)]])</f>
        <v>11274750.720000001</v>
      </c>
      <c r="P1368" s="13">
        <v>27212.94</v>
      </c>
      <c r="Q1368" s="13">
        <f>IF(Table2[[#This Row],[Pesticide(kg)]]="",_xlfn.XLOOKUP(Table2[[#This Row],[crop&amp;state]],'pivot tables'!$O$3:$O$151,'pivot tables'!$Q$3:$Q$151),Table2[[#This Row],[Pesticide(kg)]])</f>
        <v>27212.94</v>
      </c>
      <c r="R1368" s="13">
        <v>1.6180000000000001</v>
      </c>
      <c r="S1368" s="13">
        <f>IF(Table2[[#This Row],[Yield]]="",IFERROR(Table2[[#This Row],[Production(Tones)]]/Table2[[#This Row],[Area(hectare)]],""),Table2[[#This Row],[Yield]])</f>
        <v>1.6180000000000001</v>
      </c>
      <c r="T1368" s="13">
        <v>21.234000000000002</v>
      </c>
      <c r="U1368" s="13">
        <f>IF(Table2[[#This Row],[Avg_Temperature(°C)]]="",IFERROR((Table2[[#This Row],[Max_Temperature(°C)]]+Table2[[#This Row],[Min_Temperature(°C)]])/2,""),Table2[[#This Row],[Avg_Temperature(°C)]])</f>
        <v>21.234000000000002</v>
      </c>
      <c r="V1368" s="13">
        <v>32.664000000000001</v>
      </c>
      <c r="W1368" s="13">
        <f>IF(Table2[[#This Row],[Max_Temperature(°C)]]="",_xlfn.XLOOKUP(Table2[[#This Row],[State]],'pivot tables'!$T$2:$T$33,'pivot tables'!$V$2:$V$33),Table2[[#This Row],[Max_Temperature(°C)]])</f>
        <v>32.664000000000001</v>
      </c>
      <c r="X1368" s="13">
        <v>11.728999999999999</v>
      </c>
      <c r="Y1368" s="31">
        <f>IF(Table2[[#This Row],[Min_Temperature(°C)]]="",_xlfn.XLOOKUP(Table2[[#This Row],[State]],'pivot tables'!$T$2:$T$33,'pivot tables'!$W$2:$W$33),Table2[[#This Row],[Min_Temperature(°C)]])</f>
        <v>11.728999999999999</v>
      </c>
    </row>
    <row r="1369" spans="1:25" x14ac:dyDescent="0.3">
      <c r="A1369" s="5" t="s">
        <v>18</v>
      </c>
      <c r="B1369" s="4">
        <v>2017</v>
      </c>
      <c r="C1369" s="5" t="s">
        <v>705</v>
      </c>
      <c r="D1369" s="5" t="str">
        <f>PROPER(TRIM(Table2[[#This Row],[Season]]))</f>
        <v>Whole Year</v>
      </c>
      <c r="E1369" s="5" t="str">
        <f>IF(Table2[[#This Row],[Season]]="",_xlfn.XLOOKUP(Table2[[#This Row],[State]],'pivot tables'!$F$3:$F$33,'pivot tables'!$G$3:$G$33),Table2[[#This Row],[Season]])</f>
        <v>Whole Year</v>
      </c>
      <c r="F1369" s="5" t="s">
        <v>259</v>
      </c>
      <c r="G1369" s="16">
        <v>1874</v>
      </c>
      <c r="H1369" s="16">
        <f>IF(Table2[[#This Row],[Area(hectare)]]="",IFERROR(Table2[[#This Row],[Production(Tones)]]/Table2[[#This Row],[Yield blanks]],""),Table2[[#This Row],[Area(hectare)]])</f>
        <v>1874</v>
      </c>
      <c r="I1369" s="16">
        <v>36730</v>
      </c>
      <c r="J1369" s="16">
        <f>IF(Table2[[#This Row],[Production(Tones)]]="",Table2[[#This Row],[Area Blanks]]*Table2[[#This Row],[Yield]],Table2[[#This Row],[Production(Tones)]])</f>
        <v>36730</v>
      </c>
      <c r="K1369" s="13">
        <v>1182.2</v>
      </c>
      <c r="L1369" s="13">
        <f>IF(Table2[[#This Row],[Annual_Rainfall(mm)]]="",_xlfn.XLOOKUP(Table2[[#This Row],[State]],'pivot tables'!$J$3:$J$32,'pivot tables'!$K$3:$K$32),Table2[[#This Row],[Annual_Rainfall(mm)]])</f>
        <v>1182.2</v>
      </c>
      <c r="M1369" s="13" t="str">
        <f>Table2[[#This Row],[Crop]]&amp;Table2[[#This Row],[State]]</f>
        <v>SugarcaneHimachal Pradesh</v>
      </c>
      <c r="N1369" s="13">
        <v>295042.56</v>
      </c>
      <c r="O1369" s="13">
        <f>IF(Table2[[#This Row],[Fertilizer(kg)]]="",_xlfn.XLOOKUP(Table2[[#This Row],[crop&amp;state]],'pivot tables'!$O$3:$O$151,'pivot tables'!$P$3:$P$151),Table2[[#This Row],[Fertilizer(kg)]])</f>
        <v>295042.56</v>
      </c>
      <c r="P1369" s="13">
        <v>712.12</v>
      </c>
      <c r="Q1369" s="13">
        <f>IF(Table2[[#This Row],[Pesticide(kg)]]="",_xlfn.XLOOKUP(Table2[[#This Row],[crop&amp;state]],'pivot tables'!$O$3:$O$151,'pivot tables'!$Q$3:$Q$151),Table2[[#This Row],[Pesticide(kg)]])</f>
        <v>712.12</v>
      </c>
      <c r="R1369" s="13">
        <v>17.117000000000001</v>
      </c>
      <c r="S1369" s="13">
        <f>IF(Table2[[#This Row],[Yield]]="",IFERROR(Table2[[#This Row],[Production(Tones)]]/Table2[[#This Row],[Area(hectare)]],""),Table2[[#This Row],[Yield]])</f>
        <v>17.117000000000001</v>
      </c>
      <c r="T1369" s="13">
        <v>21.234000000000002</v>
      </c>
      <c r="U1369" s="13">
        <f>IF(Table2[[#This Row],[Avg_Temperature(°C)]]="",IFERROR((Table2[[#This Row],[Max_Temperature(°C)]]+Table2[[#This Row],[Min_Temperature(°C)]])/2,""),Table2[[#This Row],[Avg_Temperature(°C)]])</f>
        <v>21.234000000000002</v>
      </c>
      <c r="V1369" s="13">
        <v>32.664000000000001</v>
      </c>
      <c r="W1369" s="13">
        <f>IF(Table2[[#This Row],[Max_Temperature(°C)]]="",_xlfn.XLOOKUP(Table2[[#This Row],[State]],'pivot tables'!$T$2:$T$33,'pivot tables'!$V$2:$V$33),Table2[[#This Row],[Max_Temperature(°C)]])</f>
        <v>32.664000000000001</v>
      </c>
      <c r="X1369" s="13">
        <v>11.728999999999999</v>
      </c>
      <c r="Y1369" s="31">
        <f>IF(Table2[[#This Row],[Min_Temperature(°C)]]="",_xlfn.XLOOKUP(Table2[[#This Row],[State]],'pivot tables'!$T$2:$T$33,'pivot tables'!$W$2:$W$33),Table2[[#This Row],[Min_Temperature(°C)]])</f>
        <v>11.728999999999999</v>
      </c>
    </row>
    <row r="1370" spans="1:25" x14ac:dyDescent="0.3">
      <c r="A1370" s="5" t="s">
        <v>32</v>
      </c>
      <c r="B1370" s="4">
        <v>2017</v>
      </c>
      <c r="C1370" s="5" t="s">
        <v>49</v>
      </c>
      <c r="D1370" s="5" t="str">
        <f>PROPER(TRIM(Table2[[#This Row],[Season]]))</f>
        <v>Kharif</v>
      </c>
      <c r="E1370" s="5" t="str">
        <f>IF(Table2[[#This Row],[Season]]="",_xlfn.XLOOKUP(Table2[[#This Row],[State]],'pivot tables'!$F$3:$F$33,'pivot tables'!$G$3:$G$33),Table2[[#This Row],[Season]])</f>
        <v>Kharif</v>
      </c>
      <c r="F1370" s="5" t="s">
        <v>259</v>
      </c>
      <c r="G1370" s="16">
        <v>6922</v>
      </c>
      <c r="H1370" s="16">
        <f>IF(Table2[[#This Row],[Area(hectare)]]="",IFERROR(Table2[[#This Row],[Production(Tones)]]/Table2[[#This Row],[Yield blanks]],""),Table2[[#This Row],[Area(hectare)]])</f>
        <v>6922</v>
      </c>
      <c r="I1370" s="16">
        <v>4616</v>
      </c>
      <c r="J1370" s="16">
        <f>IF(Table2[[#This Row],[Production(Tones)]]="",Table2[[#This Row],[Area Blanks]]*Table2[[#This Row],[Yield]],Table2[[#This Row],[Production(Tones)]])</f>
        <v>4616</v>
      </c>
      <c r="K1370" s="13">
        <v>1182.2</v>
      </c>
      <c r="L1370" s="13">
        <f>IF(Table2[[#This Row],[Annual_Rainfall(mm)]]="",_xlfn.XLOOKUP(Table2[[#This Row],[State]],'pivot tables'!$J$3:$J$32,'pivot tables'!$K$3:$K$32),Table2[[#This Row],[Annual_Rainfall(mm)]])</f>
        <v>1182.2</v>
      </c>
      <c r="M1370" s="13" t="str">
        <f>Table2[[#This Row],[Crop]]&amp;Table2[[#This Row],[State]]</f>
        <v>UradHimachal Pradesh</v>
      </c>
      <c r="N1370" s="13">
        <v>1089799.6799999999</v>
      </c>
      <c r="O1370" s="13">
        <f>IF(Table2[[#This Row],[Fertilizer(kg)]]="",_xlfn.XLOOKUP(Table2[[#This Row],[crop&amp;state]],'pivot tables'!$O$3:$O$151,'pivot tables'!$P$3:$P$151),Table2[[#This Row],[Fertilizer(kg)]])</f>
        <v>1089799.6799999999</v>
      </c>
      <c r="P1370" s="13">
        <v>2630.36</v>
      </c>
      <c r="Q1370" s="13">
        <f>IF(Table2[[#This Row],[Pesticide(kg)]]="",_xlfn.XLOOKUP(Table2[[#This Row],[crop&amp;state]],'pivot tables'!$O$3:$O$151,'pivot tables'!$Q$3:$Q$151),Table2[[#This Row],[Pesticide(kg)]])</f>
        <v>2630.36</v>
      </c>
      <c r="R1370" s="13">
        <v>0.72899999999999998</v>
      </c>
      <c r="S1370" s="13">
        <f>IF(Table2[[#This Row],[Yield]]="",IFERROR(Table2[[#This Row],[Production(Tones)]]/Table2[[#This Row],[Area(hectare)]],""),Table2[[#This Row],[Yield]])</f>
        <v>0.72899999999999998</v>
      </c>
      <c r="T1370" s="13">
        <v>21.234000000000002</v>
      </c>
      <c r="U1370" s="13">
        <f>IF(Table2[[#This Row],[Avg_Temperature(°C)]]="",IFERROR((Table2[[#This Row],[Max_Temperature(°C)]]+Table2[[#This Row],[Min_Temperature(°C)]])/2,""),Table2[[#This Row],[Avg_Temperature(°C)]])</f>
        <v>21.234000000000002</v>
      </c>
      <c r="V1370" s="13">
        <v>32.664000000000001</v>
      </c>
      <c r="W1370" s="13">
        <f>IF(Table2[[#This Row],[Max_Temperature(°C)]]="",_xlfn.XLOOKUP(Table2[[#This Row],[State]],'pivot tables'!$T$2:$T$33,'pivot tables'!$V$2:$V$33),Table2[[#This Row],[Max_Temperature(°C)]])</f>
        <v>32.664000000000001</v>
      </c>
      <c r="X1370" s="13">
        <v>11.728999999999999</v>
      </c>
      <c r="Y1370" s="31">
        <f>IF(Table2[[#This Row],[Min_Temperature(°C)]]="",_xlfn.XLOOKUP(Table2[[#This Row],[State]],'pivot tables'!$T$2:$T$33,'pivot tables'!$W$2:$W$33),Table2[[#This Row],[Min_Temperature(°C)]])</f>
        <v>11.728999999999999</v>
      </c>
    </row>
    <row r="1371" spans="1:25" x14ac:dyDescent="0.3">
      <c r="A1371" s="5" t="s">
        <v>20</v>
      </c>
      <c r="B1371" s="4">
        <v>2017</v>
      </c>
      <c r="C1371" s="5" t="s">
        <v>27</v>
      </c>
      <c r="D1371" s="5" t="str">
        <f>PROPER(TRIM(Table2[[#This Row],[Season]]))</f>
        <v>Rabi</v>
      </c>
      <c r="E1371" s="5" t="str">
        <f>IF(Table2[[#This Row],[Season]]="",_xlfn.XLOOKUP(Table2[[#This Row],[State]],'pivot tables'!$F$3:$F$33,'pivot tables'!$G$3:$G$33),Table2[[#This Row],[Season]])</f>
        <v>Rabi</v>
      </c>
      <c r="F1371" s="5" t="s">
        <v>259</v>
      </c>
      <c r="G1371" s="16">
        <v>342675</v>
      </c>
      <c r="H1371" s="16">
        <f>IF(Table2[[#This Row],[Area(hectare)]]="",IFERROR(Table2[[#This Row],[Production(Tones)]]/Table2[[#This Row],[Yield blanks]],""),Table2[[#This Row],[Area(hectare)]])</f>
        <v>342675</v>
      </c>
      <c r="I1371" s="16">
        <v>603587</v>
      </c>
      <c r="J1371" s="16">
        <f>IF(Table2[[#This Row],[Production(Tones)]]="",Table2[[#This Row],[Area Blanks]]*Table2[[#This Row],[Yield]],Table2[[#This Row],[Production(Tones)]])</f>
        <v>603587</v>
      </c>
      <c r="K1371" s="13" t="s">
        <v>541</v>
      </c>
      <c r="L1371" s="13" t="str">
        <f>IF(Table2[[#This Row],[Annual_Rainfall(mm)]]="",_xlfn.XLOOKUP(Table2[[#This Row],[State]],'pivot tables'!$J$3:$J$32,'pivot tables'!$K$3:$K$32),Table2[[#This Row],[Annual_Rainfall(mm)]])</f>
        <v>1,182.20</v>
      </c>
      <c r="M1371" s="13" t="str">
        <f>Table2[[#This Row],[Crop]]&amp;Table2[[#This Row],[State]]</f>
        <v>WheatHimachal Pradesh</v>
      </c>
      <c r="N1371" s="13">
        <v>53950752</v>
      </c>
      <c r="O1371" s="13">
        <f>IF(Table2[[#This Row],[Fertilizer(kg)]]="",_xlfn.XLOOKUP(Table2[[#This Row],[crop&amp;state]],'pivot tables'!$O$3:$O$151,'pivot tables'!$P$3:$P$151),Table2[[#This Row],[Fertilizer(kg)]])</f>
        <v>53950752</v>
      </c>
      <c r="P1371" s="13">
        <v>130216.5</v>
      </c>
      <c r="Q1371" s="13">
        <f>IF(Table2[[#This Row],[Pesticide(kg)]]="",_xlfn.XLOOKUP(Table2[[#This Row],[crop&amp;state]],'pivot tables'!$O$3:$O$151,'pivot tables'!$Q$3:$Q$151),Table2[[#This Row],[Pesticide(kg)]])</f>
        <v>130216.5</v>
      </c>
      <c r="R1371" s="13" t="s">
        <v>542</v>
      </c>
      <c r="S1371" s="13" t="str">
        <f>IF(Table2[[#This Row],[Yield]]="",IFERROR(Table2[[#This Row],[Production(Tones)]]/Table2[[#This Row],[Area(hectare)]],""),Table2[[#This Row],[Yield]])</f>
        <v xml:space="preserve"> 1.608 </v>
      </c>
      <c r="T1371" s="13">
        <v>21.234000000000002</v>
      </c>
      <c r="U1371" s="13">
        <f>IF(Table2[[#This Row],[Avg_Temperature(°C)]]="",IFERROR((Table2[[#This Row],[Max_Temperature(°C)]]+Table2[[#This Row],[Min_Temperature(°C)]])/2,""),Table2[[#This Row],[Avg_Temperature(°C)]])</f>
        <v>21.234000000000002</v>
      </c>
      <c r="V1371" s="13">
        <v>32.664000000000001</v>
      </c>
      <c r="W1371" s="13">
        <f>IF(Table2[[#This Row],[Max_Temperature(°C)]]="",_xlfn.XLOOKUP(Table2[[#This Row],[State]],'pivot tables'!$T$2:$T$33,'pivot tables'!$V$2:$V$33),Table2[[#This Row],[Max_Temperature(°C)]])</f>
        <v>32.664000000000001</v>
      </c>
      <c r="X1371" s="13">
        <v>11.728999999999999</v>
      </c>
      <c r="Y1371" s="31">
        <f>IF(Table2[[#This Row],[Min_Temperature(°C)]]="",_xlfn.XLOOKUP(Table2[[#This Row],[State]],'pivot tables'!$T$2:$T$33,'pivot tables'!$W$2:$W$33),Table2[[#This Row],[Min_Temperature(°C)]])</f>
        <v>11.728999999999999</v>
      </c>
    </row>
    <row r="1372" spans="1:25" x14ac:dyDescent="0.3">
      <c r="A1372" s="5" t="s">
        <v>22</v>
      </c>
      <c r="B1372" s="4">
        <v>2017</v>
      </c>
      <c r="C1372" s="5" t="s">
        <v>49</v>
      </c>
      <c r="D1372" s="5" t="str">
        <f>PROPER(TRIM(Table2[[#This Row],[Season]]))</f>
        <v>Kharif</v>
      </c>
      <c r="E1372" s="5" t="str">
        <f>IF(Table2[[#This Row],[Season]]="",_xlfn.XLOOKUP(Table2[[#This Row],[State]],'pivot tables'!$F$3:$F$33,'pivot tables'!$G$3:$G$33),Table2[[#This Row],[Season]])</f>
        <v>Kharif</v>
      </c>
      <c r="F1372" s="5" t="s">
        <v>322</v>
      </c>
      <c r="G1372" s="16">
        <v>19013</v>
      </c>
      <c r="H1372" s="16">
        <f>IF(Table2[[#This Row],[Area(hectare)]]="",IFERROR(Table2[[#This Row],[Production(Tones)]]/Table2[[#This Row],[Yield blanks]],""),Table2[[#This Row],[Area(hectare)]])</f>
        <v>19013</v>
      </c>
      <c r="I1372" s="16">
        <v>18485</v>
      </c>
      <c r="J1372" s="16">
        <f>IF(Table2[[#This Row],[Production(Tones)]]="",Table2[[#This Row],[Area Blanks]]*Table2[[#This Row],[Yield]],Table2[[#This Row],[Production(Tones)]])</f>
        <v>18485</v>
      </c>
      <c r="K1372" s="13">
        <v>1165.7</v>
      </c>
      <c r="L1372" s="13">
        <f>IF(Table2[[#This Row],[Annual_Rainfall(mm)]]="",_xlfn.XLOOKUP(Table2[[#This Row],[State]],'pivot tables'!$J$3:$J$32,'pivot tables'!$K$3:$K$32),Table2[[#This Row],[Annual_Rainfall(mm)]])</f>
        <v>1165.7</v>
      </c>
      <c r="M1372" s="13" t="str">
        <f>Table2[[#This Row],[Crop]]&amp;Table2[[#This Row],[State]]</f>
        <v>RagiJharkhand</v>
      </c>
      <c r="N1372" s="13">
        <v>2993406.72</v>
      </c>
      <c r="O1372" s="13">
        <f>IF(Table2[[#This Row],[Fertilizer(kg)]]="",_xlfn.XLOOKUP(Table2[[#This Row],[crop&amp;state]],'pivot tables'!$O$3:$O$151,'pivot tables'!$P$3:$P$151),Table2[[#This Row],[Fertilizer(kg)]])</f>
        <v>2993406.72</v>
      </c>
      <c r="P1372" s="13">
        <v>7224.94</v>
      </c>
      <c r="Q1372" s="13">
        <f>IF(Table2[[#This Row],[Pesticide(kg)]]="",_xlfn.XLOOKUP(Table2[[#This Row],[crop&amp;state]],'pivot tables'!$O$3:$O$151,'pivot tables'!$Q$3:$Q$151),Table2[[#This Row],[Pesticide(kg)]])</f>
        <v>7224.94</v>
      </c>
      <c r="R1372" s="13">
        <v>0.91300000000000003</v>
      </c>
      <c r="S1372" s="13">
        <f>IF(Table2[[#This Row],[Yield]]="",IFERROR(Table2[[#This Row],[Production(Tones)]]/Table2[[#This Row],[Area(hectare)]],""),Table2[[#This Row],[Yield]])</f>
        <v>0.91300000000000003</v>
      </c>
      <c r="T1372" s="13">
        <v>24.062000000000001</v>
      </c>
      <c r="U1372" s="13">
        <f>IF(Table2[[#This Row],[Avg_Temperature(°C)]]="",IFERROR((Table2[[#This Row],[Max_Temperature(°C)]]+Table2[[#This Row],[Min_Temperature(°C)]])/2,""),Table2[[#This Row],[Avg_Temperature(°C)]])</f>
        <v>24.062000000000001</v>
      </c>
      <c r="V1372" s="13">
        <v>34.582999999999998</v>
      </c>
      <c r="W1372" s="13">
        <f>IF(Table2[[#This Row],[Max_Temperature(°C)]]="",_xlfn.XLOOKUP(Table2[[#This Row],[State]],'pivot tables'!$T$2:$T$33,'pivot tables'!$V$2:$V$33),Table2[[#This Row],[Max_Temperature(°C)]])</f>
        <v>34.582999999999998</v>
      </c>
      <c r="X1372" s="13">
        <v>14.548</v>
      </c>
      <c r="Y1372" s="31">
        <f>IF(Table2[[#This Row],[Min_Temperature(°C)]]="",_xlfn.XLOOKUP(Table2[[#This Row],[State]],'pivot tables'!$T$2:$T$33,'pivot tables'!$W$2:$W$33),Table2[[#This Row],[Min_Temperature(°C)]])</f>
        <v>14.548</v>
      </c>
    </row>
    <row r="1373" spans="1:25" x14ac:dyDescent="0.3">
      <c r="A1373" s="5" t="s">
        <v>13</v>
      </c>
      <c r="B1373" s="4">
        <v>2017</v>
      </c>
      <c r="C1373" s="5" t="s">
        <v>49</v>
      </c>
      <c r="D1373" s="5" t="str">
        <f>PROPER(TRIM(Table2[[#This Row],[Season]]))</f>
        <v>Kharif</v>
      </c>
      <c r="E1373" s="5" t="str">
        <f>IF(Table2[[#This Row],[Season]]="",_xlfn.XLOOKUP(Table2[[#This Row],[State]],'pivot tables'!$F$3:$F$33,'pivot tables'!$G$3:$G$33),Table2[[#This Row],[Season]])</f>
        <v>Kharif</v>
      </c>
      <c r="F1373" s="5" t="s">
        <v>322</v>
      </c>
      <c r="G1373" s="16">
        <v>1735411</v>
      </c>
      <c r="H1373" s="16">
        <f>IF(Table2[[#This Row],[Area(hectare)]]="",IFERROR(Table2[[#This Row],[Production(Tones)]]/Table2[[#This Row],[Yield blanks]],""),Table2[[#This Row],[Area(hectare)]])</f>
        <v>1735411</v>
      </c>
      <c r="I1373" s="16">
        <v>3421253</v>
      </c>
      <c r="J1373" s="16">
        <f>IF(Table2[[#This Row],[Production(Tones)]]="",Table2[[#This Row],[Area Blanks]]*Table2[[#This Row],[Yield]],Table2[[#This Row],[Production(Tones)]])</f>
        <v>3421253</v>
      </c>
      <c r="K1373" s="13">
        <v>1165.7</v>
      </c>
      <c r="L1373" s="13">
        <f>IF(Table2[[#This Row],[Annual_Rainfall(mm)]]="",_xlfn.XLOOKUP(Table2[[#This Row],[State]],'pivot tables'!$J$3:$J$32,'pivot tables'!$K$3:$K$32),Table2[[#This Row],[Annual_Rainfall(mm)]])</f>
        <v>1165.7</v>
      </c>
      <c r="M1373" s="13" t="str">
        <f>Table2[[#This Row],[Crop]]&amp;Table2[[#This Row],[State]]</f>
        <v>RiceJharkhand</v>
      </c>
      <c r="N1373" s="13">
        <v>273223107.80000001</v>
      </c>
      <c r="O1373" s="13">
        <f>IF(Table2[[#This Row],[Fertilizer(kg)]]="",_xlfn.XLOOKUP(Table2[[#This Row],[crop&amp;state]],'pivot tables'!$O$3:$O$151,'pivot tables'!$P$3:$P$151),Table2[[#This Row],[Fertilizer(kg)]])</f>
        <v>273223107.80000001</v>
      </c>
      <c r="P1373" s="13">
        <v>659456.18000000005</v>
      </c>
      <c r="Q1373" s="13">
        <f>IF(Table2[[#This Row],[Pesticide(kg)]]="",_xlfn.XLOOKUP(Table2[[#This Row],[crop&amp;state]],'pivot tables'!$O$3:$O$151,'pivot tables'!$Q$3:$Q$151),Table2[[#This Row],[Pesticide(kg)]])</f>
        <v>659456.18000000005</v>
      </c>
      <c r="R1373" s="13">
        <v>2.0230000000000001</v>
      </c>
      <c r="S1373" s="13">
        <f>IF(Table2[[#This Row],[Yield]]="",IFERROR(Table2[[#This Row],[Production(Tones)]]/Table2[[#This Row],[Area(hectare)]],""),Table2[[#This Row],[Yield]])</f>
        <v>2.0230000000000001</v>
      </c>
      <c r="T1373" s="13">
        <v>24.062000000000001</v>
      </c>
      <c r="U1373" s="13">
        <f>IF(Table2[[#This Row],[Avg_Temperature(°C)]]="",IFERROR((Table2[[#This Row],[Max_Temperature(°C)]]+Table2[[#This Row],[Min_Temperature(°C)]])/2,""),Table2[[#This Row],[Avg_Temperature(°C)]])</f>
        <v>24.062000000000001</v>
      </c>
      <c r="V1373" s="13">
        <v>34.582999999999998</v>
      </c>
      <c r="W1373" s="13">
        <f>IF(Table2[[#This Row],[Max_Temperature(°C)]]="",_xlfn.XLOOKUP(Table2[[#This Row],[State]],'pivot tables'!$T$2:$T$33,'pivot tables'!$V$2:$V$33),Table2[[#This Row],[Max_Temperature(°C)]])</f>
        <v>34.582999999999998</v>
      </c>
      <c r="X1373" s="13">
        <v>14.548</v>
      </c>
      <c r="Y1373" s="31">
        <f>IF(Table2[[#This Row],[Min_Temperature(°C)]]="",_xlfn.XLOOKUP(Table2[[#This Row],[State]],'pivot tables'!$T$2:$T$33,'pivot tables'!$W$2:$W$33),Table2[[#This Row],[Min_Temperature(°C)]])</f>
        <v>14.548</v>
      </c>
    </row>
    <row r="1374" spans="1:25" x14ac:dyDescent="0.3">
      <c r="A1374" s="5" t="s">
        <v>31</v>
      </c>
      <c r="B1374" s="4">
        <v>2017</v>
      </c>
      <c r="C1374" s="5" t="s">
        <v>49</v>
      </c>
      <c r="D1374" s="5" t="str">
        <f>PROPER(TRIM(Table2[[#This Row],[Season]]))</f>
        <v>Kharif</v>
      </c>
      <c r="E1374" s="5" t="str">
        <f>IF(Table2[[#This Row],[Season]]="",_xlfn.XLOOKUP(Table2[[#This Row],[State]],'pivot tables'!$F$3:$F$33,'pivot tables'!$G$3:$G$33),Table2[[#This Row],[Season]])</f>
        <v>Kharif</v>
      </c>
      <c r="F1374" s="5" t="s">
        <v>322</v>
      </c>
      <c r="G1374" s="16">
        <v>412</v>
      </c>
      <c r="H1374" s="16">
        <f>IF(Table2[[#This Row],[Area(hectare)]]="",IFERROR(Table2[[#This Row],[Production(Tones)]]/Table2[[#This Row],[Yield blanks]],""),Table2[[#This Row],[Area(hectare)]])</f>
        <v>412</v>
      </c>
      <c r="I1374" s="16">
        <v>289</v>
      </c>
      <c r="J1374" s="16">
        <f>IF(Table2[[#This Row],[Production(Tones)]]="",Table2[[#This Row],[Area Blanks]]*Table2[[#This Row],[Yield]],Table2[[#This Row],[Production(Tones)]])</f>
        <v>289</v>
      </c>
      <c r="K1374" s="13">
        <v>1165.7</v>
      </c>
      <c r="L1374" s="13">
        <f>IF(Table2[[#This Row],[Annual_Rainfall(mm)]]="",_xlfn.XLOOKUP(Table2[[#This Row],[State]],'pivot tables'!$J$3:$J$32,'pivot tables'!$K$3:$K$32),Table2[[#This Row],[Annual_Rainfall(mm)]])</f>
        <v>1165.7</v>
      </c>
      <c r="M1374" s="13" t="str">
        <f>Table2[[#This Row],[Crop]]&amp;Table2[[#This Row],[State]]</f>
        <v>SunflowerJharkhand</v>
      </c>
      <c r="N1374" s="13">
        <v>64865.279999999999</v>
      </c>
      <c r="O1374" s="13">
        <f>IF(Table2[[#This Row],[Fertilizer(kg)]]="",_xlfn.XLOOKUP(Table2[[#This Row],[crop&amp;state]],'pivot tables'!$O$3:$O$151,'pivot tables'!$P$3:$P$151),Table2[[#This Row],[Fertilizer(kg)]])</f>
        <v>64865.279999999999</v>
      </c>
      <c r="P1374" s="13">
        <v>156.56</v>
      </c>
      <c r="Q1374" s="13">
        <f>IF(Table2[[#This Row],[Pesticide(kg)]]="",_xlfn.XLOOKUP(Table2[[#This Row],[crop&amp;state]],'pivot tables'!$O$3:$O$151,'pivot tables'!$Q$3:$Q$151),Table2[[#This Row],[Pesticide(kg)]])</f>
        <v>156.56</v>
      </c>
      <c r="R1374" s="13">
        <v>0.75800000000000001</v>
      </c>
      <c r="S1374" s="13">
        <f>IF(Table2[[#This Row],[Yield]]="",IFERROR(Table2[[#This Row],[Production(Tones)]]/Table2[[#This Row],[Area(hectare)]],""),Table2[[#This Row],[Yield]])</f>
        <v>0.75800000000000001</v>
      </c>
      <c r="T1374" s="13">
        <v>24.062000000000001</v>
      </c>
      <c r="U1374" s="13">
        <f>IF(Table2[[#This Row],[Avg_Temperature(°C)]]="",IFERROR((Table2[[#This Row],[Max_Temperature(°C)]]+Table2[[#This Row],[Min_Temperature(°C)]])/2,""),Table2[[#This Row],[Avg_Temperature(°C)]])</f>
        <v>24.062000000000001</v>
      </c>
      <c r="V1374" s="13">
        <v>34.582999999999998</v>
      </c>
      <c r="W1374" s="13">
        <f>IF(Table2[[#This Row],[Max_Temperature(°C)]]="",_xlfn.XLOOKUP(Table2[[#This Row],[State]],'pivot tables'!$T$2:$T$33,'pivot tables'!$V$2:$V$33),Table2[[#This Row],[Max_Temperature(°C)]])</f>
        <v>34.582999999999998</v>
      </c>
      <c r="X1374" s="13">
        <v>14.548</v>
      </c>
      <c r="Y1374" s="31">
        <f>IF(Table2[[#This Row],[Min_Temperature(°C)]]="",_xlfn.XLOOKUP(Table2[[#This Row],[State]],'pivot tables'!$T$2:$T$33,'pivot tables'!$W$2:$W$33),Table2[[#This Row],[Min_Temperature(°C)]])</f>
        <v>14.548</v>
      </c>
    </row>
    <row r="1375" spans="1:25" x14ac:dyDescent="0.3">
      <c r="A1375" s="5" t="s">
        <v>31</v>
      </c>
      <c r="B1375" s="4">
        <v>2017</v>
      </c>
      <c r="C1375" s="5" t="s">
        <v>27</v>
      </c>
      <c r="D1375" s="5" t="str">
        <f>PROPER(TRIM(Table2[[#This Row],[Season]]))</f>
        <v>Rabi</v>
      </c>
      <c r="E1375" s="5" t="str">
        <f>IF(Table2[[#This Row],[Season]]="",_xlfn.XLOOKUP(Table2[[#This Row],[State]],'pivot tables'!$F$3:$F$33,'pivot tables'!$G$3:$G$33),Table2[[#This Row],[Season]])</f>
        <v>Rabi</v>
      </c>
      <c r="F1375" s="5" t="s">
        <v>322</v>
      </c>
      <c r="G1375" s="16">
        <v>1759</v>
      </c>
      <c r="H1375" s="16">
        <f>IF(Table2[[#This Row],[Area(hectare)]]="",IFERROR(Table2[[#This Row],[Production(Tones)]]/Table2[[#This Row],[Yield blanks]],""),Table2[[#This Row],[Area(hectare)]])</f>
        <v>1759</v>
      </c>
      <c r="I1375" s="16">
        <v>913</v>
      </c>
      <c r="J1375" s="16">
        <f>IF(Table2[[#This Row],[Production(Tones)]]="",Table2[[#This Row],[Area Blanks]]*Table2[[#This Row],[Yield]],Table2[[#This Row],[Production(Tones)]])</f>
        <v>913</v>
      </c>
      <c r="K1375" s="13">
        <v>1165.7</v>
      </c>
      <c r="L1375" s="13">
        <f>IF(Table2[[#This Row],[Annual_Rainfall(mm)]]="",_xlfn.XLOOKUP(Table2[[#This Row],[State]],'pivot tables'!$J$3:$J$32,'pivot tables'!$K$3:$K$32),Table2[[#This Row],[Annual_Rainfall(mm)]])</f>
        <v>1165.7</v>
      </c>
      <c r="M1375" s="13" t="str">
        <f>Table2[[#This Row],[Crop]]&amp;Table2[[#This Row],[State]]</f>
        <v>SunflowerJharkhand</v>
      </c>
      <c r="N1375" s="13">
        <v>276936.96000000002</v>
      </c>
      <c r="O1375" s="13">
        <f>IF(Table2[[#This Row],[Fertilizer(kg)]]="",_xlfn.XLOOKUP(Table2[[#This Row],[crop&amp;state]],'pivot tables'!$O$3:$O$151,'pivot tables'!$P$3:$P$151),Table2[[#This Row],[Fertilizer(kg)]])</f>
        <v>276936.96000000002</v>
      </c>
      <c r="P1375" s="13">
        <v>668.42</v>
      </c>
      <c r="Q1375" s="13">
        <f>IF(Table2[[#This Row],[Pesticide(kg)]]="",_xlfn.XLOOKUP(Table2[[#This Row],[crop&amp;state]],'pivot tables'!$O$3:$O$151,'pivot tables'!$Q$3:$Q$151),Table2[[#This Row],[Pesticide(kg)]])</f>
        <v>668.42</v>
      </c>
      <c r="R1375" s="13">
        <v>0.49299999999999999</v>
      </c>
      <c r="S1375" s="13">
        <f>IF(Table2[[#This Row],[Yield]]="",IFERROR(Table2[[#This Row],[Production(Tones)]]/Table2[[#This Row],[Area(hectare)]],""),Table2[[#This Row],[Yield]])</f>
        <v>0.49299999999999999</v>
      </c>
      <c r="T1375" s="13">
        <v>24.062000000000001</v>
      </c>
      <c r="U1375" s="13">
        <f>IF(Table2[[#This Row],[Avg_Temperature(°C)]]="",IFERROR((Table2[[#This Row],[Max_Temperature(°C)]]+Table2[[#This Row],[Min_Temperature(°C)]])/2,""),Table2[[#This Row],[Avg_Temperature(°C)]])</f>
        <v>24.062000000000001</v>
      </c>
      <c r="V1375" s="13">
        <v>34.582999999999998</v>
      </c>
      <c r="W1375" s="13">
        <f>IF(Table2[[#This Row],[Max_Temperature(°C)]]="",_xlfn.XLOOKUP(Table2[[#This Row],[State]],'pivot tables'!$T$2:$T$33,'pivot tables'!$V$2:$V$33),Table2[[#This Row],[Max_Temperature(°C)]])</f>
        <v>34.582999999999998</v>
      </c>
      <c r="X1375" s="13">
        <v>14.548</v>
      </c>
      <c r="Y1375" s="31">
        <f>IF(Table2[[#This Row],[Min_Temperature(°C)]]="",_xlfn.XLOOKUP(Table2[[#This Row],[State]],'pivot tables'!$T$2:$T$33,'pivot tables'!$W$2:$W$33),Table2[[#This Row],[Min_Temperature(°C)]])</f>
        <v>14.548</v>
      </c>
    </row>
    <row r="1376" spans="1:25" x14ac:dyDescent="0.3">
      <c r="A1376" s="5" t="s">
        <v>32</v>
      </c>
      <c r="B1376" s="4">
        <v>2017</v>
      </c>
      <c r="C1376" s="5" t="s">
        <v>49</v>
      </c>
      <c r="D1376" s="5" t="str">
        <f>PROPER(TRIM(Table2[[#This Row],[Season]]))</f>
        <v>Kharif</v>
      </c>
      <c r="E1376" s="5" t="str">
        <f>IF(Table2[[#This Row],[Season]]="",_xlfn.XLOOKUP(Table2[[#This Row],[State]],'pivot tables'!$F$3:$F$33,'pivot tables'!$G$3:$G$33),Table2[[#This Row],[Season]])</f>
        <v>Kharif</v>
      </c>
      <c r="F1376" s="5" t="s">
        <v>322</v>
      </c>
      <c r="G1376" s="16">
        <v>147191</v>
      </c>
      <c r="H1376" s="16">
        <f>IF(Table2[[#This Row],[Area(hectare)]]="",IFERROR(Table2[[#This Row],[Production(Tones)]]/Table2[[#This Row],[Yield blanks]],""),Table2[[#This Row],[Area(hectare)]])</f>
        <v>147191</v>
      </c>
      <c r="I1376" s="16">
        <v>128673</v>
      </c>
      <c r="J1376" s="16">
        <f>IF(Table2[[#This Row],[Production(Tones)]]="",Table2[[#This Row],[Area Blanks]]*Table2[[#This Row],[Yield]],Table2[[#This Row],[Production(Tones)]])</f>
        <v>128673</v>
      </c>
      <c r="K1376" s="13"/>
      <c r="L1376" s="13">
        <f>IF(Table2[[#This Row],[Annual_Rainfall(mm)]]="",_xlfn.XLOOKUP(Table2[[#This Row],[State]],'pivot tables'!$J$3:$J$32,'pivot tables'!$K$3:$K$32),Table2[[#This Row],[Annual_Rainfall(mm)]])</f>
        <v>1416.8759999999995</v>
      </c>
      <c r="M1376" s="13" t="str">
        <f>Table2[[#This Row],[Crop]]&amp;Table2[[#This Row],[State]]</f>
        <v>UradJharkhand</v>
      </c>
      <c r="N1376" s="13">
        <v>23173751.039999999</v>
      </c>
      <c r="O1376" s="13">
        <f>IF(Table2[[#This Row],[Fertilizer(kg)]]="",_xlfn.XLOOKUP(Table2[[#This Row],[crop&amp;state]],'pivot tables'!$O$3:$O$151,'pivot tables'!$P$3:$P$151),Table2[[#This Row],[Fertilizer(kg)]])</f>
        <v>23173751.039999999</v>
      </c>
      <c r="P1376" s="13">
        <v>55932.58</v>
      </c>
      <c r="Q1376" s="13">
        <f>IF(Table2[[#This Row],[Pesticide(kg)]]="",_xlfn.XLOOKUP(Table2[[#This Row],[crop&amp;state]],'pivot tables'!$O$3:$O$151,'pivot tables'!$Q$3:$Q$151),Table2[[#This Row],[Pesticide(kg)]])</f>
        <v>55932.58</v>
      </c>
      <c r="R1376" s="13">
        <v>0.82599999999999996</v>
      </c>
      <c r="S1376" s="13">
        <f>IF(Table2[[#This Row],[Yield]]="",IFERROR(Table2[[#This Row],[Production(Tones)]]/Table2[[#This Row],[Area(hectare)]],""),Table2[[#This Row],[Yield]])</f>
        <v>0.82599999999999996</v>
      </c>
      <c r="T1376" s="13">
        <v>24.062000000000001</v>
      </c>
      <c r="U1376" s="13">
        <f>IF(Table2[[#This Row],[Avg_Temperature(°C)]]="",IFERROR((Table2[[#This Row],[Max_Temperature(°C)]]+Table2[[#This Row],[Min_Temperature(°C)]])/2,""),Table2[[#This Row],[Avg_Temperature(°C)]])</f>
        <v>24.062000000000001</v>
      </c>
      <c r="V1376" s="13">
        <v>34.582999999999998</v>
      </c>
      <c r="W1376" s="13">
        <f>IF(Table2[[#This Row],[Max_Temperature(°C)]]="",_xlfn.XLOOKUP(Table2[[#This Row],[State]],'pivot tables'!$T$2:$T$33,'pivot tables'!$V$2:$V$33),Table2[[#This Row],[Max_Temperature(°C)]])</f>
        <v>34.582999999999998</v>
      </c>
      <c r="X1376" s="13">
        <v>14.548</v>
      </c>
      <c r="Y1376" s="31">
        <f>IF(Table2[[#This Row],[Min_Temperature(°C)]]="",_xlfn.XLOOKUP(Table2[[#This Row],[State]],'pivot tables'!$T$2:$T$33,'pivot tables'!$W$2:$W$33),Table2[[#This Row],[Min_Temperature(°C)]])</f>
        <v>14.548</v>
      </c>
    </row>
    <row r="1377" spans="1:25" x14ac:dyDescent="0.3">
      <c r="A1377" s="5" t="s">
        <v>20</v>
      </c>
      <c r="B1377" s="4">
        <v>2017</v>
      </c>
      <c r="C1377" s="5" t="s">
        <v>27</v>
      </c>
      <c r="D1377" s="5" t="str">
        <f>PROPER(TRIM(Table2[[#This Row],[Season]]))</f>
        <v>Rabi</v>
      </c>
      <c r="E1377" s="5" t="str">
        <f>IF(Table2[[#This Row],[Season]]="",_xlfn.XLOOKUP(Table2[[#This Row],[State]],'pivot tables'!$F$3:$F$33,'pivot tables'!$G$3:$G$33),Table2[[#This Row],[Season]])</f>
        <v>Rabi</v>
      </c>
      <c r="F1377" s="5" t="s">
        <v>322</v>
      </c>
      <c r="G1377" s="16">
        <v>220963</v>
      </c>
      <c r="H1377" s="16">
        <f>IF(Table2[[#This Row],[Area(hectare)]]="",IFERROR(Table2[[#This Row],[Production(Tones)]]/Table2[[#This Row],[Yield blanks]],""),Table2[[#This Row],[Area(hectare)]])</f>
        <v>220963</v>
      </c>
      <c r="I1377" s="16">
        <v>468754</v>
      </c>
      <c r="J1377" s="16">
        <f>IF(Table2[[#This Row],[Production(Tones)]]="",Table2[[#This Row],[Area Blanks]]*Table2[[#This Row],[Yield]],Table2[[#This Row],[Production(Tones)]])</f>
        <v>468754</v>
      </c>
      <c r="K1377" s="13">
        <v>1165.7</v>
      </c>
      <c r="L1377" s="13">
        <f>IF(Table2[[#This Row],[Annual_Rainfall(mm)]]="",_xlfn.XLOOKUP(Table2[[#This Row],[State]],'pivot tables'!$J$3:$J$32,'pivot tables'!$K$3:$K$32),Table2[[#This Row],[Annual_Rainfall(mm)]])</f>
        <v>1165.7</v>
      </c>
      <c r="M1377" s="13" t="str">
        <f>Table2[[#This Row],[Crop]]&amp;Table2[[#This Row],[State]]</f>
        <v>WheatJharkhand</v>
      </c>
      <c r="N1377" s="13" t="s">
        <v>543</v>
      </c>
      <c r="O1377" s="13" t="str">
        <f>IF(Table2[[#This Row],[Fertilizer(kg)]]="",_xlfn.XLOOKUP(Table2[[#This Row],[crop&amp;state]],'pivot tables'!$O$3:$O$151,'pivot tables'!$P$3:$P$151),Table2[[#This Row],[Fertilizer(kg)]])</f>
        <v xml:space="preserve"> 34788414.72 </v>
      </c>
      <c r="P1377" s="13">
        <v>83965.94</v>
      </c>
      <c r="Q1377" s="13">
        <f>IF(Table2[[#This Row],[Pesticide(kg)]]="",_xlfn.XLOOKUP(Table2[[#This Row],[crop&amp;state]],'pivot tables'!$O$3:$O$151,'pivot tables'!$Q$3:$Q$151),Table2[[#This Row],[Pesticide(kg)]])</f>
        <v>83965.94</v>
      </c>
      <c r="R1377" s="13">
        <v>2.165</v>
      </c>
      <c r="S1377" s="13">
        <f>IF(Table2[[#This Row],[Yield]]="",IFERROR(Table2[[#This Row],[Production(Tones)]]/Table2[[#This Row],[Area(hectare)]],""),Table2[[#This Row],[Yield]])</f>
        <v>2.165</v>
      </c>
      <c r="T1377" s="13">
        <v>24.062000000000001</v>
      </c>
      <c r="U1377" s="13">
        <f>IF(Table2[[#This Row],[Avg_Temperature(°C)]]="",IFERROR((Table2[[#This Row],[Max_Temperature(°C)]]+Table2[[#This Row],[Min_Temperature(°C)]])/2,""),Table2[[#This Row],[Avg_Temperature(°C)]])</f>
        <v>24.062000000000001</v>
      </c>
      <c r="V1377" s="13">
        <v>34.582999999999998</v>
      </c>
      <c r="W1377" s="13">
        <f>IF(Table2[[#This Row],[Max_Temperature(°C)]]="",_xlfn.XLOOKUP(Table2[[#This Row],[State]],'pivot tables'!$T$2:$T$33,'pivot tables'!$V$2:$V$33),Table2[[#This Row],[Max_Temperature(°C)]])</f>
        <v>34.582999999999998</v>
      </c>
      <c r="X1377" s="13">
        <v>14.548</v>
      </c>
      <c r="Y1377" s="31">
        <f>IF(Table2[[#This Row],[Min_Temperature(°C)]]="",_xlfn.XLOOKUP(Table2[[#This Row],[State]],'pivot tables'!$T$2:$T$33,'pivot tables'!$W$2:$W$33),Table2[[#This Row],[Min_Temperature(°C)]])</f>
        <v>14.548</v>
      </c>
    </row>
    <row r="1378" spans="1:25" x14ac:dyDescent="0.3">
      <c r="A1378" s="5" t="s">
        <v>13</v>
      </c>
      <c r="B1378" s="4">
        <v>2017</v>
      </c>
      <c r="C1378" s="5" t="s">
        <v>49</v>
      </c>
      <c r="D1378" s="5" t="str">
        <f>PROPER(TRIM(Table2[[#This Row],[Season]]))</f>
        <v>Kharif</v>
      </c>
      <c r="E1378" s="5" t="str">
        <f>IF(Table2[[#This Row],[Season]]="",_xlfn.XLOOKUP(Table2[[#This Row],[State]],'pivot tables'!$F$3:$F$33,'pivot tables'!$G$3:$G$33),Table2[[#This Row],[Season]])</f>
        <v>Kharif</v>
      </c>
      <c r="F1378" s="5" t="s">
        <v>246</v>
      </c>
      <c r="G1378" s="16">
        <v>2023070</v>
      </c>
      <c r="H1378" s="16">
        <f>IF(Table2[[#This Row],[Area(hectare)]]="",IFERROR(Table2[[#This Row],[Production(Tones)]]/Table2[[#This Row],[Yield blanks]],""),Table2[[#This Row],[Area(hectare)]])</f>
        <v>2023070</v>
      </c>
      <c r="I1378" s="16">
        <v>4869658</v>
      </c>
      <c r="J1378" s="16">
        <f>IF(Table2[[#This Row],[Production(Tones)]]="",Table2[[#This Row],[Area Blanks]]*Table2[[#This Row],[Yield]],Table2[[#This Row],[Production(Tones)]])</f>
        <v>4869658</v>
      </c>
      <c r="K1378" s="13">
        <v>800</v>
      </c>
      <c r="L1378" s="13">
        <f>IF(Table2[[#This Row],[Annual_Rainfall(mm)]]="",_xlfn.XLOOKUP(Table2[[#This Row],[State]],'pivot tables'!$J$3:$J$32,'pivot tables'!$K$3:$K$32),Table2[[#This Row],[Annual_Rainfall(mm)]])</f>
        <v>800</v>
      </c>
      <c r="M1378" s="13" t="str">
        <f>Table2[[#This Row],[Crop]]&amp;Table2[[#This Row],[State]]</f>
        <v>RiceMadhya Pradesh</v>
      </c>
      <c r="N1378" s="13">
        <v>318512140.80000001</v>
      </c>
      <c r="O1378" s="13">
        <f>IF(Table2[[#This Row],[Fertilizer(kg)]]="",_xlfn.XLOOKUP(Table2[[#This Row],[crop&amp;state]],'pivot tables'!$O$3:$O$151,'pivot tables'!$P$3:$P$151),Table2[[#This Row],[Fertilizer(kg)]])</f>
        <v>318512140.80000001</v>
      </c>
      <c r="P1378" s="13">
        <v>768766.6</v>
      </c>
      <c r="Q1378" s="13">
        <f>IF(Table2[[#This Row],[Pesticide(kg)]]="",_xlfn.XLOOKUP(Table2[[#This Row],[crop&amp;state]],'pivot tables'!$O$3:$O$151,'pivot tables'!$Q$3:$Q$151),Table2[[#This Row],[Pesticide(kg)]])</f>
        <v>768766.6</v>
      </c>
      <c r="R1378" s="13">
        <v>1.8069999999999999</v>
      </c>
      <c r="S1378" s="13">
        <f>IF(Table2[[#This Row],[Yield]]="",IFERROR(Table2[[#This Row],[Production(Tones)]]/Table2[[#This Row],[Area(hectare)]],""),Table2[[#This Row],[Yield]])</f>
        <v>1.8069999999999999</v>
      </c>
      <c r="T1378" s="13">
        <v>26.553000000000001</v>
      </c>
      <c r="U1378" s="13">
        <f>IF(Table2[[#This Row],[Avg_Temperature(°C)]]="",IFERROR((Table2[[#This Row],[Max_Temperature(°C)]]+Table2[[#This Row],[Min_Temperature(°C)]])/2,""),Table2[[#This Row],[Avg_Temperature(°C)]])</f>
        <v>26.553000000000001</v>
      </c>
      <c r="V1378" s="13">
        <v>38.021000000000001</v>
      </c>
      <c r="W1378" s="13">
        <f>IF(Table2[[#This Row],[Max_Temperature(°C)]]="",_xlfn.XLOOKUP(Table2[[#This Row],[State]],'pivot tables'!$T$2:$T$33,'pivot tables'!$V$2:$V$33),Table2[[#This Row],[Max_Temperature(°C)]])</f>
        <v>38.021000000000001</v>
      </c>
      <c r="X1378" s="13">
        <v>15.058999999999999</v>
      </c>
      <c r="Y1378" s="31">
        <f>IF(Table2[[#This Row],[Min_Temperature(°C)]]="",_xlfn.XLOOKUP(Table2[[#This Row],[State]],'pivot tables'!$T$2:$T$33,'pivot tables'!$W$2:$W$33),Table2[[#This Row],[Min_Temperature(°C)]])</f>
        <v>15.058999999999999</v>
      </c>
    </row>
    <row r="1379" spans="1:25" x14ac:dyDescent="0.3">
      <c r="A1379" s="5" t="s">
        <v>13</v>
      </c>
      <c r="B1379" s="4">
        <v>2017</v>
      </c>
      <c r="C1379" s="5" t="s">
        <v>120</v>
      </c>
      <c r="D1379" s="5" t="str">
        <f>PROPER(TRIM(Table2[[#This Row],[Season]]))</f>
        <v>Summer</v>
      </c>
      <c r="E1379" s="5" t="str">
        <f>IF(Table2[[#This Row],[Season]]="",_xlfn.XLOOKUP(Table2[[#This Row],[State]],'pivot tables'!$F$3:$F$33,'pivot tables'!$G$3:$G$33),Table2[[#This Row],[Season]])</f>
        <v>Summer</v>
      </c>
      <c r="F1379" s="5" t="s">
        <v>246</v>
      </c>
      <c r="G1379" s="16">
        <v>12070</v>
      </c>
      <c r="H1379" s="16">
        <f>IF(Table2[[#This Row],[Area(hectare)]]="",IFERROR(Table2[[#This Row],[Production(Tones)]]/Table2[[#This Row],[Yield blanks]],""),Table2[[#This Row],[Area(hectare)]])</f>
        <v>12070</v>
      </c>
      <c r="I1379" s="16">
        <v>29400</v>
      </c>
      <c r="J1379" s="16">
        <f>IF(Table2[[#This Row],[Production(Tones)]]="",Table2[[#This Row],[Area Blanks]]*Table2[[#This Row],[Yield]],Table2[[#This Row],[Production(Tones)]])</f>
        <v>29400</v>
      </c>
      <c r="K1379" s="13">
        <v>800</v>
      </c>
      <c r="L1379" s="13">
        <f>IF(Table2[[#This Row],[Annual_Rainfall(mm)]]="",_xlfn.XLOOKUP(Table2[[#This Row],[State]],'pivot tables'!$J$3:$J$32,'pivot tables'!$K$3:$K$32),Table2[[#This Row],[Annual_Rainfall(mm)]])</f>
        <v>800</v>
      </c>
      <c r="M1379" s="13" t="str">
        <f>Table2[[#This Row],[Crop]]&amp;Table2[[#This Row],[State]]</f>
        <v>RiceMadhya Pradesh</v>
      </c>
      <c r="N1379" s="13">
        <v>1900300.8</v>
      </c>
      <c r="O1379" s="13">
        <f>IF(Table2[[#This Row],[Fertilizer(kg)]]="",_xlfn.XLOOKUP(Table2[[#This Row],[crop&amp;state]],'pivot tables'!$O$3:$O$151,'pivot tables'!$P$3:$P$151),Table2[[#This Row],[Fertilizer(kg)]])</f>
        <v>1900300.8</v>
      </c>
      <c r="P1379" s="13">
        <v>4586.6000000000004</v>
      </c>
      <c r="Q1379" s="13">
        <f>IF(Table2[[#This Row],[Pesticide(kg)]]="",_xlfn.XLOOKUP(Table2[[#This Row],[crop&amp;state]],'pivot tables'!$O$3:$O$151,'pivot tables'!$Q$3:$Q$151),Table2[[#This Row],[Pesticide(kg)]])</f>
        <v>4586.6000000000004</v>
      </c>
      <c r="R1379" s="13">
        <v>1.9650000000000001</v>
      </c>
      <c r="S1379" s="13">
        <f>IF(Table2[[#This Row],[Yield]]="",IFERROR(Table2[[#This Row],[Production(Tones)]]/Table2[[#This Row],[Area(hectare)]],""),Table2[[#This Row],[Yield]])</f>
        <v>1.9650000000000001</v>
      </c>
      <c r="T1379" s="13">
        <v>26.553000000000001</v>
      </c>
      <c r="U1379" s="13">
        <f>IF(Table2[[#This Row],[Avg_Temperature(°C)]]="",IFERROR((Table2[[#This Row],[Max_Temperature(°C)]]+Table2[[#This Row],[Min_Temperature(°C)]])/2,""),Table2[[#This Row],[Avg_Temperature(°C)]])</f>
        <v>26.553000000000001</v>
      </c>
      <c r="V1379" s="13">
        <v>38.021000000000001</v>
      </c>
      <c r="W1379" s="13">
        <f>IF(Table2[[#This Row],[Max_Temperature(°C)]]="",_xlfn.XLOOKUP(Table2[[#This Row],[State]],'pivot tables'!$T$2:$T$33,'pivot tables'!$V$2:$V$33),Table2[[#This Row],[Max_Temperature(°C)]])</f>
        <v>38.021000000000001</v>
      </c>
      <c r="X1379" s="13">
        <v>15.058999999999999</v>
      </c>
      <c r="Y1379" s="31">
        <f>IF(Table2[[#This Row],[Min_Temperature(°C)]]="",_xlfn.XLOOKUP(Table2[[#This Row],[State]],'pivot tables'!$T$2:$T$33,'pivot tables'!$W$2:$W$33),Table2[[#This Row],[Min_Temperature(°C)]])</f>
        <v>15.058999999999999</v>
      </c>
    </row>
    <row r="1380" spans="1:25" x14ac:dyDescent="0.3">
      <c r="A1380" s="5" t="s">
        <v>18</v>
      </c>
      <c r="B1380" s="4">
        <v>2017</v>
      </c>
      <c r="C1380" s="5" t="s">
        <v>705</v>
      </c>
      <c r="D1380" s="5" t="str">
        <f>PROPER(TRIM(Table2[[#This Row],[Season]]))</f>
        <v>Whole Year</v>
      </c>
      <c r="E1380" s="5" t="str">
        <f>IF(Table2[[#This Row],[Season]]="",_xlfn.XLOOKUP(Table2[[#This Row],[State]],'pivot tables'!$F$3:$F$33,'pivot tables'!$G$3:$G$33),Table2[[#This Row],[Season]])</f>
        <v>Whole Year</v>
      </c>
      <c r="F1380" s="5" t="s">
        <v>246</v>
      </c>
      <c r="G1380" s="16">
        <v>98040</v>
      </c>
      <c r="H1380" s="16">
        <f>IF(Table2[[#This Row],[Area(hectare)]]="",IFERROR(Table2[[#This Row],[Production(Tones)]]/Table2[[#This Row],[Yield blanks]],""),Table2[[#This Row],[Area(hectare)]])</f>
        <v>98040</v>
      </c>
      <c r="I1380" s="16">
        <v>5432600</v>
      </c>
      <c r="J1380" s="16">
        <f>IF(Table2[[#This Row],[Production(Tones)]]="",Table2[[#This Row],[Area Blanks]]*Table2[[#This Row],[Yield]],Table2[[#This Row],[Production(Tones)]])</f>
        <v>5432600</v>
      </c>
      <c r="K1380" s="13">
        <v>800</v>
      </c>
      <c r="L1380" s="13">
        <f>IF(Table2[[#This Row],[Annual_Rainfall(mm)]]="",_xlfn.XLOOKUP(Table2[[#This Row],[State]],'pivot tables'!$J$3:$J$32,'pivot tables'!$K$3:$K$32),Table2[[#This Row],[Annual_Rainfall(mm)]])</f>
        <v>800</v>
      </c>
      <c r="M1380" s="13" t="str">
        <f>Table2[[#This Row],[Crop]]&amp;Table2[[#This Row],[State]]</f>
        <v>SugarcaneMadhya Pradesh</v>
      </c>
      <c r="N1380" s="13">
        <v>15435417.6</v>
      </c>
      <c r="O1380" s="13">
        <f>IF(Table2[[#This Row],[Fertilizer(kg)]]="",_xlfn.XLOOKUP(Table2[[#This Row],[crop&amp;state]],'pivot tables'!$O$3:$O$151,'pivot tables'!$P$3:$P$151),Table2[[#This Row],[Fertilizer(kg)]])</f>
        <v>15435417.6</v>
      </c>
      <c r="P1380" s="13">
        <v>37255.199999999997</v>
      </c>
      <c r="Q1380" s="13">
        <f>IF(Table2[[#This Row],[Pesticide(kg)]]="",_xlfn.XLOOKUP(Table2[[#This Row],[crop&amp;state]],'pivot tables'!$O$3:$O$151,'pivot tables'!$Q$3:$Q$151),Table2[[#This Row],[Pesticide(kg)]])</f>
        <v>37255.199999999997</v>
      </c>
      <c r="R1380" s="13">
        <v>44.497</v>
      </c>
      <c r="S1380" s="13">
        <f>IF(Table2[[#This Row],[Yield]]="",IFERROR(Table2[[#This Row],[Production(Tones)]]/Table2[[#This Row],[Area(hectare)]],""),Table2[[#This Row],[Yield]])</f>
        <v>44.497</v>
      </c>
      <c r="T1380" s="13">
        <v>26.553000000000001</v>
      </c>
      <c r="U1380" s="13">
        <f>IF(Table2[[#This Row],[Avg_Temperature(°C)]]="",IFERROR((Table2[[#This Row],[Max_Temperature(°C)]]+Table2[[#This Row],[Min_Temperature(°C)]])/2,""),Table2[[#This Row],[Avg_Temperature(°C)]])</f>
        <v>26.553000000000001</v>
      </c>
      <c r="V1380" s="13">
        <v>38.021000000000001</v>
      </c>
      <c r="W1380" s="13">
        <f>IF(Table2[[#This Row],[Max_Temperature(°C)]]="",_xlfn.XLOOKUP(Table2[[#This Row],[State]],'pivot tables'!$T$2:$T$33,'pivot tables'!$V$2:$V$33),Table2[[#This Row],[Max_Temperature(°C)]])</f>
        <v>38.021000000000001</v>
      </c>
      <c r="X1380" s="13">
        <v>15.058999999999999</v>
      </c>
      <c r="Y1380" s="31">
        <f>IF(Table2[[#This Row],[Min_Temperature(°C)]]="",_xlfn.XLOOKUP(Table2[[#This Row],[State]],'pivot tables'!$T$2:$T$33,'pivot tables'!$W$2:$W$33),Table2[[#This Row],[Min_Temperature(°C)]])</f>
        <v>15.058999999999999</v>
      </c>
    </row>
    <row r="1381" spans="1:25" x14ac:dyDescent="0.3">
      <c r="A1381" s="5" t="s">
        <v>31</v>
      </c>
      <c r="B1381" s="4">
        <v>2017</v>
      </c>
      <c r="C1381" s="5" t="s">
        <v>49</v>
      </c>
      <c r="D1381" s="5" t="str">
        <f>PROPER(TRIM(Table2[[#This Row],[Season]]))</f>
        <v>Kharif</v>
      </c>
      <c r="E1381" s="5" t="str">
        <f>IF(Table2[[#This Row],[Season]]="",_xlfn.XLOOKUP(Table2[[#This Row],[State]],'pivot tables'!$F$3:$F$33,'pivot tables'!$G$3:$G$33),Table2[[#This Row],[Season]])</f>
        <v>Kharif</v>
      </c>
      <c r="F1381" s="5" t="s">
        <v>246</v>
      </c>
      <c r="G1381" s="16">
        <v>1020</v>
      </c>
      <c r="H1381" s="16">
        <f>IF(Table2[[#This Row],[Area(hectare)]]="",IFERROR(Table2[[#This Row],[Production(Tones)]]/Table2[[#This Row],[Yield blanks]],""),Table2[[#This Row],[Area(hectare)]])</f>
        <v>1020</v>
      </c>
      <c r="I1381" s="16">
        <v>510</v>
      </c>
      <c r="J1381" s="16">
        <f>IF(Table2[[#This Row],[Production(Tones)]]="",Table2[[#This Row],[Area Blanks]]*Table2[[#This Row],[Yield]],Table2[[#This Row],[Production(Tones)]])</f>
        <v>510</v>
      </c>
      <c r="K1381" s="13">
        <v>800</v>
      </c>
      <c r="L1381" s="13">
        <f>IF(Table2[[#This Row],[Annual_Rainfall(mm)]]="",_xlfn.XLOOKUP(Table2[[#This Row],[State]],'pivot tables'!$J$3:$J$32,'pivot tables'!$K$3:$K$32),Table2[[#This Row],[Annual_Rainfall(mm)]])</f>
        <v>800</v>
      </c>
      <c r="M1381" s="13" t="str">
        <f>Table2[[#This Row],[Crop]]&amp;Table2[[#This Row],[State]]</f>
        <v>SunflowerMadhya Pradesh</v>
      </c>
      <c r="N1381" s="13">
        <v>160588.79999999999</v>
      </c>
      <c r="O1381" s="13">
        <f>IF(Table2[[#This Row],[Fertilizer(kg)]]="",_xlfn.XLOOKUP(Table2[[#This Row],[crop&amp;state]],'pivot tables'!$O$3:$O$151,'pivot tables'!$P$3:$P$151),Table2[[#This Row],[Fertilizer(kg)]])</f>
        <v>160588.79999999999</v>
      </c>
      <c r="P1381" s="13">
        <v>387.6</v>
      </c>
      <c r="Q1381" s="13">
        <f>IF(Table2[[#This Row],[Pesticide(kg)]]="",_xlfn.XLOOKUP(Table2[[#This Row],[crop&amp;state]],'pivot tables'!$O$3:$O$151,'pivot tables'!$Q$3:$Q$151),Table2[[#This Row],[Pesticide(kg)]])</f>
        <v>387.6</v>
      </c>
      <c r="R1381" s="13">
        <v>0.61499999999999999</v>
      </c>
      <c r="S1381" s="13">
        <f>IF(Table2[[#This Row],[Yield]]="",IFERROR(Table2[[#This Row],[Production(Tones)]]/Table2[[#This Row],[Area(hectare)]],""),Table2[[#This Row],[Yield]])</f>
        <v>0.61499999999999999</v>
      </c>
      <c r="T1381" s="13">
        <v>26.553000000000001</v>
      </c>
      <c r="U1381" s="13">
        <f>IF(Table2[[#This Row],[Avg_Temperature(°C)]]="",IFERROR((Table2[[#This Row],[Max_Temperature(°C)]]+Table2[[#This Row],[Min_Temperature(°C)]])/2,""),Table2[[#This Row],[Avg_Temperature(°C)]])</f>
        <v>26.553000000000001</v>
      </c>
      <c r="V1381" s="13">
        <v>38.021000000000001</v>
      </c>
      <c r="W1381" s="13">
        <f>IF(Table2[[#This Row],[Max_Temperature(°C)]]="",_xlfn.XLOOKUP(Table2[[#This Row],[State]],'pivot tables'!$T$2:$T$33,'pivot tables'!$V$2:$V$33),Table2[[#This Row],[Max_Temperature(°C)]])</f>
        <v>38.021000000000001</v>
      </c>
      <c r="X1381" s="13">
        <v>15.058999999999999</v>
      </c>
      <c r="Y1381" s="31">
        <f>IF(Table2[[#This Row],[Min_Temperature(°C)]]="",_xlfn.XLOOKUP(Table2[[#This Row],[State]],'pivot tables'!$T$2:$T$33,'pivot tables'!$W$2:$W$33),Table2[[#This Row],[Min_Temperature(°C)]])</f>
        <v>15.058999999999999</v>
      </c>
    </row>
    <row r="1382" spans="1:25" x14ac:dyDescent="0.3">
      <c r="A1382" s="5" t="s">
        <v>31</v>
      </c>
      <c r="B1382" s="4">
        <v>2017</v>
      </c>
      <c r="C1382" s="5" t="s">
        <v>27</v>
      </c>
      <c r="D1382" s="5" t="str">
        <f>PROPER(TRIM(Table2[[#This Row],[Season]]))</f>
        <v>Rabi</v>
      </c>
      <c r="E1382" s="5" t="str">
        <f>IF(Table2[[#This Row],[Season]]="",_xlfn.XLOOKUP(Table2[[#This Row],[State]],'pivot tables'!$F$3:$F$33,'pivot tables'!$G$3:$G$33),Table2[[#This Row],[Season]])</f>
        <v>Rabi</v>
      </c>
      <c r="F1382" s="5" t="s">
        <v>246</v>
      </c>
      <c r="G1382" s="16">
        <v>2100</v>
      </c>
      <c r="H1382" s="16">
        <f>IF(Table2[[#This Row],[Area(hectare)]]="",IFERROR(Table2[[#This Row],[Production(Tones)]]/Table2[[#This Row],[Yield blanks]],""),Table2[[#This Row],[Area(hectare)]])</f>
        <v>2100</v>
      </c>
      <c r="I1382" s="16">
        <v>2100</v>
      </c>
      <c r="J1382" s="16">
        <f>IF(Table2[[#This Row],[Production(Tones)]]="",Table2[[#This Row],[Area Blanks]]*Table2[[#This Row],[Yield]],Table2[[#This Row],[Production(Tones)]])</f>
        <v>2100</v>
      </c>
      <c r="K1382" s="13">
        <v>800</v>
      </c>
      <c r="L1382" s="13">
        <f>IF(Table2[[#This Row],[Annual_Rainfall(mm)]]="",_xlfn.XLOOKUP(Table2[[#This Row],[State]],'pivot tables'!$J$3:$J$32,'pivot tables'!$K$3:$K$32),Table2[[#This Row],[Annual_Rainfall(mm)]])</f>
        <v>800</v>
      </c>
      <c r="M1382" s="13" t="str">
        <f>Table2[[#This Row],[Crop]]&amp;Table2[[#This Row],[State]]</f>
        <v>SunflowerMadhya Pradesh</v>
      </c>
      <c r="N1382" s="13">
        <v>330624</v>
      </c>
      <c r="O1382" s="13">
        <f>IF(Table2[[#This Row],[Fertilizer(kg)]]="",_xlfn.XLOOKUP(Table2[[#This Row],[crop&amp;state]],'pivot tables'!$O$3:$O$151,'pivot tables'!$P$3:$P$151),Table2[[#This Row],[Fertilizer(kg)]])</f>
        <v>330624</v>
      </c>
      <c r="P1382" s="13" t="s">
        <v>544</v>
      </c>
      <c r="Q1382" s="13" t="str">
        <f>IF(Table2[[#This Row],[Pesticide(kg)]]="",_xlfn.XLOOKUP(Table2[[#This Row],[crop&amp;state]],'pivot tables'!$O$3:$O$151,'pivot tables'!$Q$3:$Q$151),Table2[[#This Row],[Pesticide(kg)]])</f>
        <v xml:space="preserve"> 798 </v>
      </c>
      <c r="R1382" s="13">
        <v>1</v>
      </c>
      <c r="S1382" s="13">
        <f>IF(Table2[[#This Row],[Yield]]="",IFERROR(Table2[[#This Row],[Production(Tones)]]/Table2[[#This Row],[Area(hectare)]],""),Table2[[#This Row],[Yield]])</f>
        <v>1</v>
      </c>
      <c r="T1382" s="13">
        <v>26.553000000000001</v>
      </c>
      <c r="U1382" s="13">
        <f>IF(Table2[[#This Row],[Avg_Temperature(°C)]]="",IFERROR((Table2[[#This Row],[Max_Temperature(°C)]]+Table2[[#This Row],[Min_Temperature(°C)]])/2,""),Table2[[#This Row],[Avg_Temperature(°C)]])</f>
        <v>26.553000000000001</v>
      </c>
      <c r="V1382" s="13">
        <v>38.021000000000001</v>
      </c>
      <c r="W1382" s="13">
        <f>IF(Table2[[#This Row],[Max_Temperature(°C)]]="",_xlfn.XLOOKUP(Table2[[#This Row],[State]],'pivot tables'!$T$2:$T$33,'pivot tables'!$V$2:$V$33),Table2[[#This Row],[Max_Temperature(°C)]])</f>
        <v>38.021000000000001</v>
      </c>
      <c r="X1382" s="13"/>
      <c r="Y1382" s="31">
        <f>IF(Table2[[#This Row],[Min_Temperature(°C)]]="",_xlfn.XLOOKUP(Table2[[#This Row],[State]],'pivot tables'!$T$2:$T$33,'pivot tables'!$W$2:$W$33),Table2[[#This Row],[Min_Temperature(°C)]])</f>
        <v>15.043275862068958</v>
      </c>
    </row>
    <row r="1383" spans="1:25" x14ac:dyDescent="0.3">
      <c r="A1383" s="5" t="s">
        <v>32</v>
      </c>
      <c r="B1383" s="4">
        <v>2017</v>
      </c>
      <c r="C1383" s="5" t="s">
        <v>49</v>
      </c>
      <c r="D1383" s="5" t="str">
        <f>PROPER(TRIM(Table2[[#This Row],[Season]]))</f>
        <v>Kharif</v>
      </c>
      <c r="E1383" s="5" t="str">
        <f>IF(Table2[[#This Row],[Season]]="",_xlfn.XLOOKUP(Table2[[#This Row],[State]],'pivot tables'!$F$3:$F$33,'pivot tables'!$G$3:$G$33),Table2[[#This Row],[Season]])</f>
        <v>Kharif</v>
      </c>
      <c r="F1383" s="5" t="s">
        <v>246</v>
      </c>
      <c r="G1383" s="16">
        <v>1788800</v>
      </c>
      <c r="H1383" s="16">
        <f>IF(Table2[[#This Row],[Area(hectare)]]="",IFERROR(Table2[[#This Row],[Production(Tones)]]/Table2[[#This Row],[Yield blanks]],""),Table2[[#This Row],[Area(hectare)]])</f>
        <v>1788800</v>
      </c>
      <c r="I1383" s="16">
        <v>1744360</v>
      </c>
      <c r="J1383" s="16">
        <f>IF(Table2[[#This Row],[Production(Tones)]]="",Table2[[#This Row],[Area Blanks]]*Table2[[#This Row],[Yield]],Table2[[#This Row],[Production(Tones)]])</f>
        <v>1744360</v>
      </c>
      <c r="K1383" s="13">
        <v>800</v>
      </c>
      <c r="L1383" s="13">
        <f>IF(Table2[[#This Row],[Annual_Rainfall(mm)]]="",_xlfn.XLOOKUP(Table2[[#This Row],[State]],'pivot tables'!$J$3:$J$32,'pivot tables'!$K$3:$K$32),Table2[[#This Row],[Annual_Rainfall(mm)]])</f>
        <v>800</v>
      </c>
      <c r="M1383" s="13" t="str">
        <f>Table2[[#This Row],[Crop]]&amp;Table2[[#This Row],[State]]</f>
        <v>UradMadhya Pradesh</v>
      </c>
      <c r="N1383" s="13">
        <v>281628672</v>
      </c>
      <c r="O1383" s="13">
        <f>IF(Table2[[#This Row],[Fertilizer(kg)]]="",_xlfn.XLOOKUP(Table2[[#This Row],[crop&amp;state]],'pivot tables'!$O$3:$O$151,'pivot tables'!$P$3:$P$151),Table2[[#This Row],[Fertilizer(kg)]])</f>
        <v>281628672</v>
      </c>
      <c r="P1383" s="13">
        <v>679744</v>
      </c>
      <c r="Q1383" s="13">
        <f>IF(Table2[[#This Row],[Pesticide(kg)]]="",_xlfn.XLOOKUP(Table2[[#This Row],[crop&amp;state]],'pivot tables'!$O$3:$O$151,'pivot tables'!$Q$3:$Q$151),Table2[[#This Row],[Pesticide(kg)]])</f>
        <v>679744</v>
      </c>
      <c r="R1383" s="13">
        <v>0.74299999999999999</v>
      </c>
      <c r="S1383" s="13">
        <f>IF(Table2[[#This Row],[Yield]]="",IFERROR(Table2[[#This Row],[Production(Tones)]]/Table2[[#This Row],[Area(hectare)]],""),Table2[[#This Row],[Yield]])</f>
        <v>0.74299999999999999</v>
      </c>
      <c r="T1383" s="13">
        <v>26.553000000000001</v>
      </c>
      <c r="U1383" s="13">
        <f>IF(Table2[[#This Row],[Avg_Temperature(°C)]]="",IFERROR((Table2[[#This Row],[Max_Temperature(°C)]]+Table2[[#This Row],[Min_Temperature(°C)]])/2,""),Table2[[#This Row],[Avg_Temperature(°C)]])</f>
        <v>26.553000000000001</v>
      </c>
      <c r="V1383" s="13">
        <v>38.021000000000001</v>
      </c>
      <c r="W1383" s="13">
        <f>IF(Table2[[#This Row],[Max_Temperature(°C)]]="",_xlfn.XLOOKUP(Table2[[#This Row],[State]],'pivot tables'!$T$2:$T$33,'pivot tables'!$V$2:$V$33),Table2[[#This Row],[Max_Temperature(°C)]])</f>
        <v>38.021000000000001</v>
      </c>
      <c r="X1383" s="13">
        <v>15.058999999999999</v>
      </c>
      <c r="Y1383" s="31">
        <f>IF(Table2[[#This Row],[Min_Temperature(°C)]]="",_xlfn.XLOOKUP(Table2[[#This Row],[State]],'pivot tables'!$T$2:$T$33,'pivot tables'!$W$2:$W$33),Table2[[#This Row],[Min_Temperature(°C)]])</f>
        <v>15.058999999999999</v>
      </c>
    </row>
    <row r="1384" spans="1:25" x14ac:dyDescent="0.3">
      <c r="A1384" s="5" t="s">
        <v>32</v>
      </c>
      <c r="B1384" s="4">
        <v>2017</v>
      </c>
      <c r="C1384" s="5" t="s">
        <v>120</v>
      </c>
      <c r="D1384" s="5" t="str">
        <f>PROPER(TRIM(Table2[[#This Row],[Season]]))</f>
        <v>Summer</v>
      </c>
      <c r="E1384" s="5" t="str">
        <f>IF(Table2[[#This Row],[Season]]="",_xlfn.XLOOKUP(Table2[[#This Row],[State]],'pivot tables'!$F$3:$F$33,'pivot tables'!$G$3:$G$33),Table2[[#This Row],[Season]])</f>
        <v>Summer</v>
      </c>
      <c r="F1384" s="5" t="s">
        <v>246</v>
      </c>
      <c r="G1384" s="16">
        <v>35030</v>
      </c>
      <c r="H1384" s="16">
        <f>IF(Table2[[#This Row],[Area(hectare)]]="",IFERROR(Table2[[#This Row],[Production(Tones)]]/Table2[[#This Row],[Yield blanks]],""),Table2[[#This Row],[Area(hectare)]])</f>
        <v>35030</v>
      </c>
      <c r="I1384" s="16">
        <v>49260</v>
      </c>
      <c r="J1384" s="16">
        <f>IF(Table2[[#This Row],[Production(Tones)]]="",Table2[[#This Row],[Area Blanks]]*Table2[[#This Row],[Yield]],Table2[[#This Row],[Production(Tones)]])</f>
        <v>49260</v>
      </c>
      <c r="K1384" s="13">
        <v>800</v>
      </c>
      <c r="L1384" s="13">
        <f>IF(Table2[[#This Row],[Annual_Rainfall(mm)]]="",_xlfn.XLOOKUP(Table2[[#This Row],[State]],'pivot tables'!$J$3:$J$32,'pivot tables'!$K$3:$K$32),Table2[[#This Row],[Annual_Rainfall(mm)]])</f>
        <v>800</v>
      </c>
      <c r="M1384" s="13" t="str">
        <f>Table2[[#This Row],[Crop]]&amp;Table2[[#This Row],[State]]</f>
        <v>UradMadhya Pradesh</v>
      </c>
      <c r="N1384" s="13">
        <v>5515123.2000000002</v>
      </c>
      <c r="O1384" s="13">
        <f>IF(Table2[[#This Row],[Fertilizer(kg)]]="",_xlfn.XLOOKUP(Table2[[#This Row],[crop&amp;state]],'pivot tables'!$O$3:$O$151,'pivot tables'!$P$3:$P$151),Table2[[#This Row],[Fertilizer(kg)]])</f>
        <v>5515123.2000000002</v>
      </c>
      <c r="P1384" s="13">
        <v>13311.4</v>
      </c>
      <c r="Q1384" s="13">
        <f>IF(Table2[[#This Row],[Pesticide(kg)]]="",_xlfn.XLOOKUP(Table2[[#This Row],[crop&amp;state]],'pivot tables'!$O$3:$O$151,'pivot tables'!$Q$3:$Q$151),Table2[[#This Row],[Pesticide(kg)]])</f>
        <v>13311.4</v>
      </c>
      <c r="R1384" s="13">
        <v>1.3169999999999999</v>
      </c>
      <c r="S1384" s="13">
        <f>IF(Table2[[#This Row],[Yield]]="",IFERROR(Table2[[#This Row],[Production(Tones)]]/Table2[[#This Row],[Area(hectare)]],""),Table2[[#This Row],[Yield]])</f>
        <v>1.3169999999999999</v>
      </c>
      <c r="T1384" s="13">
        <v>26.553000000000001</v>
      </c>
      <c r="U1384" s="13">
        <f>IF(Table2[[#This Row],[Avg_Temperature(°C)]]="",IFERROR((Table2[[#This Row],[Max_Temperature(°C)]]+Table2[[#This Row],[Min_Temperature(°C)]])/2,""),Table2[[#This Row],[Avg_Temperature(°C)]])</f>
        <v>26.553000000000001</v>
      </c>
      <c r="V1384" s="13">
        <v>38.021000000000001</v>
      </c>
      <c r="W1384" s="13">
        <f>IF(Table2[[#This Row],[Max_Temperature(°C)]]="",_xlfn.XLOOKUP(Table2[[#This Row],[State]],'pivot tables'!$T$2:$T$33,'pivot tables'!$V$2:$V$33),Table2[[#This Row],[Max_Temperature(°C)]])</f>
        <v>38.021000000000001</v>
      </c>
      <c r="X1384" s="13">
        <v>15.058999999999999</v>
      </c>
      <c r="Y1384" s="31">
        <f>IF(Table2[[#This Row],[Min_Temperature(°C)]]="",_xlfn.XLOOKUP(Table2[[#This Row],[State]],'pivot tables'!$T$2:$T$33,'pivot tables'!$W$2:$W$33),Table2[[#This Row],[Min_Temperature(°C)]])</f>
        <v>15.058999999999999</v>
      </c>
    </row>
    <row r="1385" spans="1:25" x14ac:dyDescent="0.3">
      <c r="A1385" s="5" t="s">
        <v>20</v>
      </c>
      <c r="B1385" s="4">
        <v>2017</v>
      </c>
      <c r="C1385" s="5" t="s">
        <v>27</v>
      </c>
      <c r="D1385" s="5" t="str">
        <f>PROPER(TRIM(Table2[[#This Row],[Season]]))</f>
        <v>Rabi</v>
      </c>
      <c r="E1385" s="5" t="str">
        <f>IF(Table2[[#This Row],[Season]]="",_xlfn.XLOOKUP(Table2[[#This Row],[State]],'pivot tables'!$F$3:$F$33,'pivot tables'!$G$3:$G$33),Table2[[#This Row],[Season]])</f>
        <v>Rabi</v>
      </c>
      <c r="F1385" s="5" t="s">
        <v>246</v>
      </c>
      <c r="G1385" s="16"/>
      <c r="H1385" s="16">
        <f>IF(Table2[[#This Row],[Area(hectare)]]="",IFERROR(Table2[[#This Row],[Production(Tones)]]/Table2[[#This Row],[Yield blanks]],""),Table2[[#This Row],[Area(hectare)]])</f>
        <v>5983248.6551105799</v>
      </c>
      <c r="I1385" s="16">
        <v>20019950</v>
      </c>
      <c r="J1385" s="16">
        <f>IF(Table2[[#This Row],[Production(Tones)]]="",Table2[[#This Row],[Area Blanks]]*Table2[[#This Row],[Yield]],Table2[[#This Row],[Production(Tones)]])</f>
        <v>20019950</v>
      </c>
      <c r="K1385" s="13">
        <v>800</v>
      </c>
      <c r="L1385" s="13">
        <f>IF(Table2[[#This Row],[Annual_Rainfall(mm)]]="",_xlfn.XLOOKUP(Table2[[#This Row],[State]],'pivot tables'!$J$3:$J$32,'pivot tables'!$K$3:$K$32),Table2[[#This Row],[Annual_Rainfall(mm)]])</f>
        <v>800</v>
      </c>
      <c r="M1385" s="13" t="str">
        <f>Table2[[#This Row],[Crop]]&amp;Table2[[#This Row],[State]]</f>
        <v>WheatMadhya Pradesh</v>
      </c>
      <c r="N1385" s="13">
        <v>913621171.20000005</v>
      </c>
      <c r="O1385" s="13">
        <f>IF(Table2[[#This Row],[Fertilizer(kg)]]="",_xlfn.XLOOKUP(Table2[[#This Row],[crop&amp;state]],'pivot tables'!$O$3:$O$151,'pivot tables'!$P$3:$P$151),Table2[[#This Row],[Fertilizer(kg)]])</f>
        <v>913621171.20000005</v>
      </c>
      <c r="P1385" s="13">
        <v>2205132.4</v>
      </c>
      <c r="Q1385" s="13">
        <f>IF(Table2[[#This Row],[Pesticide(kg)]]="",_xlfn.XLOOKUP(Table2[[#This Row],[crop&amp;state]],'pivot tables'!$O$3:$O$151,'pivot tables'!$Q$3:$Q$151),Table2[[#This Row],[Pesticide(kg)]])</f>
        <v>2205132.4</v>
      </c>
      <c r="R1385" s="13">
        <v>3.3460000000000001</v>
      </c>
      <c r="S1385" s="13">
        <f>IF(Table2[[#This Row],[Yield]]="",IFERROR(Table2[[#This Row],[Production(Tones)]]/Table2[[#This Row],[Area(hectare)]],""),Table2[[#This Row],[Yield]])</f>
        <v>3.3460000000000001</v>
      </c>
      <c r="T1385" s="13">
        <v>26.553000000000001</v>
      </c>
      <c r="U1385" s="13">
        <f>IF(Table2[[#This Row],[Avg_Temperature(°C)]]="",IFERROR((Table2[[#This Row],[Max_Temperature(°C)]]+Table2[[#This Row],[Min_Temperature(°C)]])/2,""),Table2[[#This Row],[Avg_Temperature(°C)]])</f>
        <v>26.553000000000001</v>
      </c>
      <c r="V1385" s="13">
        <v>38.021000000000001</v>
      </c>
      <c r="W1385" s="13">
        <f>IF(Table2[[#This Row],[Max_Temperature(°C)]]="",_xlfn.XLOOKUP(Table2[[#This Row],[State]],'pivot tables'!$T$2:$T$33,'pivot tables'!$V$2:$V$33),Table2[[#This Row],[Max_Temperature(°C)]])</f>
        <v>38.021000000000001</v>
      </c>
      <c r="X1385" s="13">
        <v>15.058999999999999</v>
      </c>
      <c r="Y1385" s="31">
        <f>IF(Table2[[#This Row],[Min_Temperature(°C)]]="",_xlfn.XLOOKUP(Table2[[#This Row],[State]],'pivot tables'!$T$2:$T$33,'pivot tables'!$W$2:$W$33),Table2[[#This Row],[Min_Temperature(°C)]])</f>
        <v>15.058999999999999</v>
      </c>
    </row>
    <row r="1386" spans="1:25" x14ac:dyDescent="0.3">
      <c r="A1386" s="5" t="s">
        <v>22</v>
      </c>
      <c r="B1386" s="4">
        <v>2017</v>
      </c>
      <c r="C1386" s="5" t="s">
        <v>49</v>
      </c>
      <c r="D1386" s="5" t="str">
        <f>PROPER(TRIM(Table2[[#This Row],[Season]]))</f>
        <v>Kharif</v>
      </c>
      <c r="E1386" s="5" t="str">
        <f>IF(Table2[[#This Row],[Season]]="",_xlfn.XLOOKUP(Table2[[#This Row],[State]],'pivot tables'!$F$3:$F$33,'pivot tables'!$G$3:$G$33),Table2[[#This Row],[Season]])</f>
        <v>Kharif</v>
      </c>
      <c r="F1386" s="5" t="s">
        <v>248</v>
      </c>
      <c r="G1386" s="16">
        <v>92817</v>
      </c>
      <c r="H1386" s="16">
        <f>IF(Table2[[#This Row],[Area(hectare)]]="",IFERROR(Table2[[#This Row],[Production(Tones)]]/Table2[[#This Row],[Yield blanks]],""),Table2[[#This Row],[Area(hectare)]])</f>
        <v>92817</v>
      </c>
      <c r="I1386" s="16">
        <v>106410</v>
      </c>
      <c r="J1386" s="16">
        <f>IF(Table2[[#This Row],[Production(Tones)]]="",Table2[[#This Row],[Area Blanks]]*Table2[[#This Row],[Yield]],Table2[[#This Row],[Production(Tones)]])</f>
        <v>106410</v>
      </c>
      <c r="K1386" s="13">
        <v>1129.5</v>
      </c>
      <c r="L1386" s="13">
        <f>IF(Table2[[#This Row],[Annual_Rainfall(mm)]]="",_xlfn.XLOOKUP(Table2[[#This Row],[State]],'pivot tables'!$J$3:$J$32,'pivot tables'!$K$3:$K$32),Table2[[#This Row],[Annual_Rainfall(mm)]])</f>
        <v>1129.5</v>
      </c>
      <c r="M1386" s="13" t="str">
        <f>Table2[[#This Row],[Crop]]&amp;Table2[[#This Row],[State]]</f>
        <v>RagiMaharashtra</v>
      </c>
      <c r="N1386" s="13">
        <v>14613108.48</v>
      </c>
      <c r="O1386" s="13">
        <f>IF(Table2[[#This Row],[Fertilizer(kg)]]="",_xlfn.XLOOKUP(Table2[[#This Row],[crop&amp;state]],'pivot tables'!$O$3:$O$151,'pivot tables'!$P$3:$P$151),Table2[[#This Row],[Fertilizer(kg)]])</f>
        <v>14613108.48</v>
      </c>
      <c r="P1386" s="13">
        <v>35270.46</v>
      </c>
      <c r="Q1386" s="13">
        <f>IF(Table2[[#This Row],[Pesticide(kg)]]="",_xlfn.XLOOKUP(Table2[[#This Row],[crop&amp;state]],'pivot tables'!$O$3:$O$151,'pivot tables'!$Q$3:$Q$151),Table2[[#This Row],[Pesticide(kg)]])</f>
        <v>35270.46</v>
      </c>
      <c r="R1386" s="13">
        <v>1.121</v>
      </c>
      <c r="S1386" s="13">
        <f>IF(Table2[[#This Row],[Yield]]="",IFERROR(Table2[[#This Row],[Production(Tones)]]/Table2[[#This Row],[Area(hectare)]],""),Table2[[#This Row],[Yield]])</f>
        <v>1.121</v>
      </c>
      <c r="T1386" s="13">
        <v>25.715</v>
      </c>
      <c r="U1386" s="13">
        <f>IF(Table2[[#This Row],[Avg_Temperature(°C)]]="",IFERROR((Table2[[#This Row],[Max_Temperature(°C)]]+Table2[[#This Row],[Min_Temperature(°C)]])/2,""),Table2[[#This Row],[Avg_Temperature(°C)]])</f>
        <v>25.715</v>
      </c>
      <c r="V1386" s="13">
        <v>36.177999999999997</v>
      </c>
      <c r="W1386" s="13">
        <f>IF(Table2[[#This Row],[Max_Temperature(°C)]]="",_xlfn.XLOOKUP(Table2[[#This Row],[State]],'pivot tables'!$T$2:$T$33,'pivot tables'!$V$2:$V$33),Table2[[#This Row],[Max_Temperature(°C)]])</f>
        <v>36.177999999999997</v>
      </c>
      <c r="X1386" s="13">
        <v>15.89</v>
      </c>
      <c r="Y1386" s="31">
        <f>IF(Table2[[#This Row],[Min_Temperature(°C)]]="",_xlfn.XLOOKUP(Table2[[#This Row],[State]],'pivot tables'!$T$2:$T$33,'pivot tables'!$W$2:$W$33),Table2[[#This Row],[Min_Temperature(°C)]])</f>
        <v>15.89</v>
      </c>
    </row>
    <row r="1387" spans="1:25" x14ac:dyDescent="0.3">
      <c r="A1387" s="5" t="s">
        <v>13</v>
      </c>
      <c r="B1387" s="4">
        <v>2017</v>
      </c>
      <c r="C1387" s="5" t="s">
        <v>49</v>
      </c>
      <c r="D1387" s="5" t="str">
        <f>PROPER(TRIM(Table2[[#This Row],[Season]]))</f>
        <v>Kharif</v>
      </c>
      <c r="E1387" s="5" t="str">
        <f>IF(Table2[[#This Row],[Season]]="",_xlfn.XLOOKUP(Table2[[#This Row],[State]],'pivot tables'!$F$3:$F$33,'pivot tables'!$G$3:$G$33),Table2[[#This Row],[Season]])</f>
        <v>Kharif</v>
      </c>
      <c r="F1387" s="5" t="s">
        <v>248</v>
      </c>
      <c r="G1387" s="16">
        <v>1424765</v>
      </c>
      <c r="H1387" s="16">
        <f>IF(Table2[[#This Row],[Area(hectare)]]="",IFERROR(Table2[[#This Row],[Production(Tones)]]/Table2[[#This Row],[Yield blanks]],""),Table2[[#This Row],[Area(hectare)]])</f>
        <v>1424765</v>
      </c>
      <c r="I1387" s="16">
        <v>2668600</v>
      </c>
      <c r="J1387" s="16">
        <f>IF(Table2[[#This Row],[Production(Tones)]]="",Table2[[#This Row],[Area Blanks]]*Table2[[#This Row],[Yield]],Table2[[#This Row],[Production(Tones)]])</f>
        <v>2668600</v>
      </c>
      <c r="K1387" s="13">
        <v>1129.5</v>
      </c>
      <c r="L1387" s="13">
        <f>IF(Table2[[#This Row],[Annual_Rainfall(mm)]]="",_xlfn.XLOOKUP(Table2[[#This Row],[State]],'pivot tables'!$J$3:$J$32,'pivot tables'!$K$3:$K$32),Table2[[#This Row],[Annual_Rainfall(mm)]])</f>
        <v>1129.5</v>
      </c>
      <c r="M1387" s="13" t="str">
        <f>Table2[[#This Row],[Crop]]&amp;Table2[[#This Row],[State]]</f>
        <v>RiceMaharashtra</v>
      </c>
      <c r="N1387" s="13" t="s">
        <v>545</v>
      </c>
      <c r="O1387" s="13" t="str">
        <f>IF(Table2[[#This Row],[Fertilizer(kg)]]="",_xlfn.XLOOKUP(Table2[[#This Row],[crop&amp;state]],'pivot tables'!$O$3:$O$151,'pivot tables'!$P$3:$P$151),Table2[[#This Row],[Fertilizer(kg)]])</f>
        <v>224,315,001.60</v>
      </c>
      <c r="P1387" s="13">
        <v>541410.69999999995</v>
      </c>
      <c r="Q1387" s="13">
        <f>IF(Table2[[#This Row],[Pesticide(kg)]]="",_xlfn.XLOOKUP(Table2[[#This Row],[crop&amp;state]],'pivot tables'!$O$3:$O$151,'pivot tables'!$Q$3:$Q$151),Table2[[#This Row],[Pesticide(kg)]])</f>
        <v>541410.69999999995</v>
      </c>
      <c r="R1387" s="13">
        <v>1.6379999999999999</v>
      </c>
      <c r="S1387" s="13">
        <f>IF(Table2[[#This Row],[Yield]]="",IFERROR(Table2[[#This Row],[Production(Tones)]]/Table2[[#This Row],[Area(hectare)]],""),Table2[[#This Row],[Yield]])</f>
        <v>1.6379999999999999</v>
      </c>
      <c r="T1387" s="13">
        <v>25.715</v>
      </c>
      <c r="U1387" s="13">
        <f>IF(Table2[[#This Row],[Avg_Temperature(°C)]]="",IFERROR((Table2[[#This Row],[Max_Temperature(°C)]]+Table2[[#This Row],[Min_Temperature(°C)]])/2,""),Table2[[#This Row],[Avg_Temperature(°C)]])</f>
        <v>25.715</v>
      </c>
      <c r="V1387" s="13">
        <v>36.177999999999997</v>
      </c>
      <c r="W1387" s="13">
        <f>IF(Table2[[#This Row],[Max_Temperature(°C)]]="",_xlfn.XLOOKUP(Table2[[#This Row],[State]],'pivot tables'!$T$2:$T$33,'pivot tables'!$V$2:$V$33),Table2[[#This Row],[Max_Temperature(°C)]])</f>
        <v>36.177999999999997</v>
      </c>
      <c r="X1387" s="13">
        <v>15.89</v>
      </c>
      <c r="Y1387" s="31">
        <f>IF(Table2[[#This Row],[Min_Temperature(°C)]]="",_xlfn.XLOOKUP(Table2[[#This Row],[State]],'pivot tables'!$T$2:$T$33,'pivot tables'!$W$2:$W$33),Table2[[#This Row],[Min_Temperature(°C)]])</f>
        <v>15.89</v>
      </c>
    </row>
    <row r="1388" spans="1:25" x14ac:dyDescent="0.3">
      <c r="A1388" s="5" t="s">
        <v>13</v>
      </c>
      <c r="B1388" s="4">
        <v>2017</v>
      </c>
      <c r="C1388" s="5" t="s">
        <v>706</v>
      </c>
      <c r="D1388" s="5" t="str">
        <f>PROPER(TRIM(Table2[[#This Row],[Season]]))</f>
        <v/>
      </c>
      <c r="E1388" s="5" t="str">
        <f>IF(Table2[[#This Row],[Season]]="",_xlfn.XLOOKUP(Table2[[#This Row],[State]],'pivot tables'!$F$3:$F$33,'pivot tables'!$G$3:$G$33),Table2[[#This Row],[Season]])</f>
        <v>Kharif</v>
      </c>
      <c r="F1388" s="5" t="s">
        <v>248</v>
      </c>
      <c r="G1388" s="16">
        <v>26178</v>
      </c>
      <c r="H1388" s="16">
        <f>IF(Table2[[#This Row],[Area(hectare)]]="",IFERROR(Table2[[#This Row],[Production(Tones)]]/Table2[[#This Row],[Yield blanks]],""),Table2[[#This Row],[Area(hectare)]])</f>
        <v>26178</v>
      </c>
      <c r="I1388" s="16">
        <v>62200</v>
      </c>
      <c r="J1388" s="16">
        <f>IF(Table2[[#This Row],[Production(Tones)]]="",Table2[[#This Row],[Area Blanks]]*Table2[[#This Row],[Yield]],Table2[[#This Row],[Production(Tones)]])</f>
        <v>62200</v>
      </c>
      <c r="K1388" s="13">
        <v>1129.5</v>
      </c>
      <c r="L1388" s="13">
        <f>IF(Table2[[#This Row],[Annual_Rainfall(mm)]]="",_xlfn.XLOOKUP(Table2[[#This Row],[State]],'pivot tables'!$J$3:$J$32,'pivot tables'!$K$3:$K$32),Table2[[#This Row],[Annual_Rainfall(mm)]])</f>
        <v>1129.5</v>
      </c>
      <c r="M1388" s="13" t="str">
        <f>Table2[[#This Row],[Crop]]&amp;Table2[[#This Row],[State]]</f>
        <v>RiceMaharashtra</v>
      </c>
      <c r="N1388" s="13">
        <v>4121464.32</v>
      </c>
      <c r="O1388" s="13">
        <f>IF(Table2[[#This Row],[Fertilizer(kg)]]="",_xlfn.XLOOKUP(Table2[[#This Row],[crop&amp;state]],'pivot tables'!$O$3:$O$151,'pivot tables'!$P$3:$P$151),Table2[[#This Row],[Fertilizer(kg)]])</f>
        <v>4121464.32</v>
      </c>
      <c r="P1388" s="13">
        <v>9947.64</v>
      </c>
      <c r="Q1388" s="13">
        <f>IF(Table2[[#This Row],[Pesticide(kg)]]="",_xlfn.XLOOKUP(Table2[[#This Row],[crop&amp;state]],'pivot tables'!$O$3:$O$151,'pivot tables'!$Q$3:$Q$151),Table2[[#This Row],[Pesticide(kg)]])</f>
        <v>9947.64</v>
      </c>
      <c r="R1388" s="13">
        <v>2.536</v>
      </c>
      <c r="S1388" s="13">
        <f>IF(Table2[[#This Row],[Yield]]="",IFERROR(Table2[[#This Row],[Production(Tones)]]/Table2[[#This Row],[Area(hectare)]],""),Table2[[#This Row],[Yield]])</f>
        <v>2.536</v>
      </c>
      <c r="T1388" s="13">
        <v>25.715</v>
      </c>
      <c r="U1388" s="13">
        <f>IF(Table2[[#This Row],[Avg_Temperature(°C)]]="",IFERROR((Table2[[#This Row],[Max_Temperature(°C)]]+Table2[[#This Row],[Min_Temperature(°C)]])/2,""),Table2[[#This Row],[Avg_Temperature(°C)]])</f>
        <v>25.715</v>
      </c>
      <c r="V1388" s="13">
        <v>36.177999999999997</v>
      </c>
      <c r="W1388" s="13">
        <f>IF(Table2[[#This Row],[Max_Temperature(°C)]]="",_xlfn.XLOOKUP(Table2[[#This Row],[State]],'pivot tables'!$T$2:$T$33,'pivot tables'!$V$2:$V$33),Table2[[#This Row],[Max_Temperature(°C)]])</f>
        <v>36.177999999999997</v>
      </c>
      <c r="X1388" s="13">
        <v>15.89</v>
      </c>
      <c r="Y1388" s="31">
        <f>IF(Table2[[#This Row],[Min_Temperature(°C)]]="",_xlfn.XLOOKUP(Table2[[#This Row],[State]],'pivot tables'!$T$2:$T$33,'pivot tables'!$W$2:$W$33),Table2[[#This Row],[Min_Temperature(°C)]])</f>
        <v>15.89</v>
      </c>
    </row>
    <row r="1389" spans="1:25" x14ac:dyDescent="0.3">
      <c r="A1389" s="5" t="s">
        <v>18</v>
      </c>
      <c r="B1389" s="4">
        <v>2017</v>
      </c>
      <c r="C1389" s="5" t="s">
        <v>705</v>
      </c>
      <c r="D1389" s="5" t="str">
        <f>PROPER(TRIM(Table2[[#This Row],[Season]]))</f>
        <v>Whole Year</v>
      </c>
      <c r="E1389" s="5" t="str">
        <f>IF(Table2[[#This Row],[Season]]="",_xlfn.XLOOKUP(Table2[[#This Row],[State]],'pivot tables'!$F$3:$F$33,'pivot tables'!$G$3:$G$33),Table2[[#This Row],[Season]])</f>
        <v>Whole Year</v>
      </c>
      <c r="F1389" s="5" t="s">
        <v>248</v>
      </c>
      <c r="G1389" s="16">
        <v>902035</v>
      </c>
      <c r="H1389" s="16">
        <f>IF(Table2[[#This Row],[Area(hectare)]]="",IFERROR(Table2[[#This Row],[Production(Tones)]]/Table2[[#This Row],[Yield blanks]],""),Table2[[#This Row],[Area(hectare)]])</f>
        <v>902035</v>
      </c>
      <c r="I1389" s="16">
        <v>82539200</v>
      </c>
      <c r="J1389" s="16">
        <f>IF(Table2[[#This Row],[Production(Tones)]]="",Table2[[#This Row],[Area Blanks]]*Table2[[#This Row],[Yield]],Table2[[#This Row],[Production(Tones)]])</f>
        <v>82539200</v>
      </c>
      <c r="K1389" s="13">
        <v>1129.5</v>
      </c>
      <c r="L1389" s="13">
        <f>IF(Table2[[#This Row],[Annual_Rainfall(mm)]]="",_xlfn.XLOOKUP(Table2[[#This Row],[State]],'pivot tables'!$J$3:$J$32,'pivot tables'!$K$3:$K$32),Table2[[#This Row],[Annual_Rainfall(mm)]])</f>
        <v>1129.5</v>
      </c>
      <c r="M1389" s="13" t="str">
        <f>Table2[[#This Row],[Crop]]&amp;Table2[[#This Row],[State]]</f>
        <v>SugarcaneMaharashtra</v>
      </c>
      <c r="N1389" s="13">
        <v>142016390.40000001</v>
      </c>
      <c r="O1389" s="13">
        <f>IF(Table2[[#This Row],[Fertilizer(kg)]]="",_xlfn.XLOOKUP(Table2[[#This Row],[crop&amp;state]],'pivot tables'!$O$3:$O$151,'pivot tables'!$P$3:$P$151),Table2[[#This Row],[Fertilizer(kg)]])</f>
        <v>142016390.40000001</v>
      </c>
      <c r="P1389" s="13">
        <v>342773.3</v>
      </c>
      <c r="Q1389" s="13">
        <f>IF(Table2[[#This Row],[Pesticide(kg)]]="",_xlfn.XLOOKUP(Table2[[#This Row],[crop&amp;state]],'pivot tables'!$O$3:$O$151,'pivot tables'!$Q$3:$Q$151),Table2[[#This Row],[Pesticide(kg)]])</f>
        <v>342773.3</v>
      </c>
      <c r="R1389" s="13">
        <v>66.337999999999994</v>
      </c>
      <c r="S1389" s="13">
        <f>IF(Table2[[#This Row],[Yield]]="",IFERROR(Table2[[#This Row],[Production(Tones)]]/Table2[[#This Row],[Area(hectare)]],""),Table2[[#This Row],[Yield]])</f>
        <v>66.337999999999994</v>
      </c>
      <c r="T1389" s="13">
        <v>25.715</v>
      </c>
      <c r="U1389" s="13">
        <f>IF(Table2[[#This Row],[Avg_Temperature(°C)]]="",IFERROR((Table2[[#This Row],[Max_Temperature(°C)]]+Table2[[#This Row],[Min_Temperature(°C)]])/2,""),Table2[[#This Row],[Avg_Temperature(°C)]])</f>
        <v>25.715</v>
      </c>
      <c r="V1389" s="13">
        <v>36.177999999999997</v>
      </c>
      <c r="W1389" s="13">
        <f>IF(Table2[[#This Row],[Max_Temperature(°C)]]="",_xlfn.XLOOKUP(Table2[[#This Row],[State]],'pivot tables'!$T$2:$T$33,'pivot tables'!$V$2:$V$33),Table2[[#This Row],[Max_Temperature(°C)]])</f>
        <v>36.177999999999997</v>
      </c>
      <c r="X1389" s="13">
        <v>15.89</v>
      </c>
      <c r="Y1389" s="31">
        <f>IF(Table2[[#This Row],[Min_Temperature(°C)]]="",_xlfn.XLOOKUP(Table2[[#This Row],[State]],'pivot tables'!$T$2:$T$33,'pivot tables'!$W$2:$W$33),Table2[[#This Row],[Min_Temperature(°C)]])</f>
        <v>15.89</v>
      </c>
    </row>
    <row r="1390" spans="1:25" x14ac:dyDescent="0.3">
      <c r="A1390" s="5" t="s">
        <v>31</v>
      </c>
      <c r="B1390" s="4">
        <v>2017</v>
      </c>
      <c r="C1390" s="5" t="s">
        <v>49</v>
      </c>
      <c r="D1390" s="5" t="str">
        <f>PROPER(TRIM(Table2[[#This Row],[Season]]))</f>
        <v>Kharif</v>
      </c>
      <c r="E1390" s="5" t="str">
        <f>IF(Table2[[#This Row],[Season]]="",_xlfn.XLOOKUP(Table2[[#This Row],[State]],'pivot tables'!$F$3:$F$33,'pivot tables'!$G$3:$G$33),Table2[[#This Row],[Season]])</f>
        <v>Kharif</v>
      </c>
      <c r="F1390" s="5" t="s">
        <v>248</v>
      </c>
      <c r="G1390" s="16">
        <v>16497</v>
      </c>
      <c r="H1390" s="16">
        <f>IF(Table2[[#This Row],[Area(hectare)]]="",IFERROR(Table2[[#This Row],[Production(Tones)]]/Table2[[#This Row],[Yield blanks]],""),Table2[[#This Row],[Area(hectare)]])</f>
        <v>16497</v>
      </c>
      <c r="I1390" s="16">
        <v>7977</v>
      </c>
      <c r="J1390" s="16">
        <f>IF(Table2[[#This Row],[Production(Tones)]]="",Table2[[#This Row],[Area Blanks]]*Table2[[#This Row],[Yield]],Table2[[#This Row],[Production(Tones)]])</f>
        <v>7977</v>
      </c>
      <c r="K1390" s="13">
        <v>1129.5</v>
      </c>
      <c r="L1390" s="13">
        <f>IF(Table2[[#This Row],[Annual_Rainfall(mm)]]="",_xlfn.XLOOKUP(Table2[[#This Row],[State]],'pivot tables'!$J$3:$J$32,'pivot tables'!$K$3:$K$32),Table2[[#This Row],[Annual_Rainfall(mm)]])</f>
        <v>1129.5</v>
      </c>
      <c r="M1390" s="13" t="str">
        <f>Table2[[#This Row],[Crop]]&amp;Table2[[#This Row],[State]]</f>
        <v>SunflowerMaharashtra</v>
      </c>
      <c r="N1390" s="13">
        <v>2597287.6800000002</v>
      </c>
      <c r="O1390" s="13">
        <f>IF(Table2[[#This Row],[Fertilizer(kg)]]="",_xlfn.XLOOKUP(Table2[[#This Row],[crop&amp;state]],'pivot tables'!$O$3:$O$151,'pivot tables'!$P$3:$P$151),Table2[[#This Row],[Fertilizer(kg)]])</f>
        <v>2597287.6800000002</v>
      </c>
      <c r="P1390" s="13">
        <v>6268.86</v>
      </c>
      <c r="Q1390" s="13">
        <f>IF(Table2[[#This Row],[Pesticide(kg)]]="",_xlfn.XLOOKUP(Table2[[#This Row],[crop&amp;state]],'pivot tables'!$O$3:$O$151,'pivot tables'!$Q$3:$Q$151),Table2[[#This Row],[Pesticide(kg)]])</f>
        <v>6268.86</v>
      </c>
      <c r="R1390" s="13">
        <v>0.54200000000000004</v>
      </c>
      <c r="S1390" s="13">
        <f>IF(Table2[[#This Row],[Yield]]="",IFERROR(Table2[[#This Row],[Production(Tones)]]/Table2[[#This Row],[Area(hectare)]],""),Table2[[#This Row],[Yield]])</f>
        <v>0.54200000000000004</v>
      </c>
      <c r="T1390" s="13">
        <v>25.715</v>
      </c>
      <c r="U1390" s="13">
        <f>IF(Table2[[#This Row],[Avg_Temperature(°C)]]="",IFERROR((Table2[[#This Row],[Max_Temperature(°C)]]+Table2[[#This Row],[Min_Temperature(°C)]])/2,""),Table2[[#This Row],[Avg_Temperature(°C)]])</f>
        <v>25.715</v>
      </c>
      <c r="V1390" s="13">
        <v>36.177999999999997</v>
      </c>
      <c r="W1390" s="13">
        <f>IF(Table2[[#This Row],[Max_Temperature(°C)]]="",_xlfn.XLOOKUP(Table2[[#This Row],[State]],'pivot tables'!$T$2:$T$33,'pivot tables'!$V$2:$V$33),Table2[[#This Row],[Max_Temperature(°C)]])</f>
        <v>36.177999999999997</v>
      </c>
      <c r="X1390" s="13">
        <v>15.89</v>
      </c>
      <c r="Y1390" s="31">
        <f>IF(Table2[[#This Row],[Min_Temperature(°C)]]="",_xlfn.XLOOKUP(Table2[[#This Row],[State]],'pivot tables'!$T$2:$T$33,'pivot tables'!$W$2:$W$33),Table2[[#This Row],[Min_Temperature(°C)]])</f>
        <v>15.89</v>
      </c>
    </row>
    <row r="1391" spans="1:25" x14ac:dyDescent="0.3">
      <c r="A1391" s="5" t="s">
        <v>31</v>
      </c>
      <c r="B1391" s="4">
        <v>2017</v>
      </c>
      <c r="C1391" s="5" t="s">
        <v>27</v>
      </c>
      <c r="D1391" s="5" t="str">
        <f>PROPER(TRIM(Table2[[#This Row],[Season]]))</f>
        <v>Rabi</v>
      </c>
      <c r="E1391" s="5" t="str">
        <f>IF(Table2[[#This Row],[Season]]="",_xlfn.XLOOKUP(Table2[[#This Row],[State]],'pivot tables'!$F$3:$F$33,'pivot tables'!$G$3:$G$33),Table2[[#This Row],[Season]])</f>
        <v>Rabi</v>
      </c>
      <c r="F1391" s="5" t="s">
        <v>248</v>
      </c>
      <c r="G1391" s="16">
        <v>24016</v>
      </c>
      <c r="H1391" s="16">
        <f>IF(Table2[[#This Row],[Area(hectare)]]="",IFERROR(Table2[[#This Row],[Production(Tones)]]/Table2[[#This Row],[Yield blanks]],""),Table2[[#This Row],[Area(hectare)]])</f>
        <v>24016</v>
      </c>
      <c r="I1391" s="16">
        <v>12297</v>
      </c>
      <c r="J1391" s="16">
        <f>IF(Table2[[#This Row],[Production(Tones)]]="",Table2[[#This Row],[Area Blanks]]*Table2[[#This Row],[Yield]],Table2[[#This Row],[Production(Tones)]])</f>
        <v>12297</v>
      </c>
      <c r="K1391" s="13">
        <v>1129.5</v>
      </c>
      <c r="L1391" s="13">
        <f>IF(Table2[[#This Row],[Annual_Rainfall(mm)]]="",_xlfn.XLOOKUP(Table2[[#This Row],[State]],'pivot tables'!$J$3:$J$32,'pivot tables'!$K$3:$K$32),Table2[[#This Row],[Annual_Rainfall(mm)]])</f>
        <v>1129.5</v>
      </c>
      <c r="M1391" s="13" t="str">
        <f>Table2[[#This Row],[Crop]]&amp;Table2[[#This Row],[State]]</f>
        <v>SunflowerMaharashtra</v>
      </c>
      <c r="N1391" s="13">
        <v>3781079.04</v>
      </c>
      <c r="O1391" s="13">
        <f>IF(Table2[[#This Row],[Fertilizer(kg)]]="",_xlfn.XLOOKUP(Table2[[#This Row],[crop&amp;state]],'pivot tables'!$O$3:$O$151,'pivot tables'!$P$3:$P$151),Table2[[#This Row],[Fertilizer(kg)]])</f>
        <v>3781079.04</v>
      </c>
      <c r="P1391" s="13" t="s">
        <v>546</v>
      </c>
      <c r="Q1391" s="13" t="str">
        <f>IF(Table2[[#This Row],[Pesticide(kg)]]="",_xlfn.XLOOKUP(Table2[[#This Row],[crop&amp;state]],'pivot tables'!$O$3:$O$151,'pivot tables'!$Q$3:$Q$151),Table2[[#This Row],[Pesticide(kg)]])</f>
        <v xml:space="preserve"> 9126.08 </v>
      </c>
      <c r="R1391" s="13">
        <v>0.53500000000000003</v>
      </c>
      <c r="S1391" s="13">
        <f>IF(Table2[[#This Row],[Yield]]="",IFERROR(Table2[[#This Row],[Production(Tones)]]/Table2[[#This Row],[Area(hectare)]],""),Table2[[#This Row],[Yield]])</f>
        <v>0.53500000000000003</v>
      </c>
      <c r="T1391" s="13">
        <v>25.715</v>
      </c>
      <c r="U1391" s="13">
        <f>IF(Table2[[#This Row],[Avg_Temperature(°C)]]="",IFERROR((Table2[[#This Row],[Max_Temperature(°C)]]+Table2[[#This Row],[Min_Temperature(°C)]])/2,""),Table2[[#This Row],[Avg_Temperature(°C)]])</f>
        <v>25.715</v>
      </c>
      <c r="V1391" s="13">
        <v>36.177999999999997</v>
      </c>
      <c r="W1391" s="13">
        <f>IF(Table2[[#This Row],[Max_Temperature(°C)]]="",_xlfn.XLOOKUP(Table2[[#This Row],[State]],'pivot tables'!$T$2:$T$33,'pivot tables'!$V$2:$V$33),Table2[[#This Row],[Max_Temperature(°C)]])</f>
        <v>36.177999999999997</v>
      </c>
      <c r="X1391" s="13">
        <v>15.89</v>
      </c>
      <c r="Y1391" s="31">
        <f>IF(Table2[[#This Row],[Min_Temperature(°C)]]="",_xlfn.XLOOKUP(Table2[[#This Row],[State]],'pivot tables'!$T$2:$T$33,'pivot tables'!$W$2:$W$33),Table2[[#This Row],[Min_Temperature(°C)]])</f>
        <v>15.89</v>
      </c>
    </row>
    <row r="1392" spans="1:25" x14ac:dyDescent="0.3">
      <c r="A1392" s="5" t="s">
        <v>31</v>
      </c>
      <c r="B1392" s="4">
        <v>2017</v>
      </c>
      <c r="C1392" s="5" t="s">
        <v>120</v>
      </c>
      <c r="D1392" s="5" t="str">
        <f>PROPER(TRIM(Table2[[#This Row],[Season]]))</f>
        <v>Summer</v>
      </c>
      <c r="E1392" s="5" t="str">
        <f>IF(Table2[[#This Row],[Season]]="",_xlfn.XLOOKUP(Table2[[#This Row],[State]],'pivot tables'!$F$3:$F$33,'pivot tables'!$G$3:$G$33),Table2[[#This Row],[Season]])</f>
        <v>Summer</v>
      </c>
      <c r="F1392" s="5" t="s">
        <v>248</v>
      </c>
      <c r="G1392" s="16">
        <v>371</v>
      </c>
      <c r="H1392" s="16">
        <f>IF(Table2[[#This Row],[Area(hectare)]]="",IFERROR(Table2[[#This Row],[Production(Tones)]]/Table2[[#This Row],[Yield blanks]],""),Table2[[#This Row],[Area(hectare)]])</f>
        <v>371</v>
      </c>
      <c r="I1392" s="16">
        <v>450</v>
      </c>
      <c r="J1392" s="16">
        <f>IF(Table2[[#This Row],[Production(Tones)]]="",Table2[[#This Row],[Area Blanks]]*Table2[[#This Row],[Yield]],Table2[[#This Row],[Production(Tones)]])</f>
        <v>450</v>
      </c>
      <c r="K1392" s="13">
        <v>1129.5</v>
      </c>
      <c r="L1392" s="13">
        <f>IF(Table2[[#This Row],[Annual_Rainfall(mm)]]="",_xlfn.XLOOKUP(Table2[[#This Row],[State]],'pivot tables'!$J$3:$J$32,'pivot tables'!$K$3:$K$32),Table2[[#This Row],[Annual_Rainfall(mm)]])</f>
        <v>1129.5</v>
      </c>
      <c r="M1392" s="13" t="str">
        <f>Table2[[#This Row],[Crop]]&amp;Table2[[#This Row],[State]]</f>
        <v>SunflowerMaharashtra</v>
      </c>
      <c r="N1392" s="13">
        <v>58410.239999999998</v>
      </c>
      <c r="O1392" s="13">
        <f>IF(Table2[[#This Row],[Fertilizer(kg)]]="",_xlfn.XLOOKUP(Table2[[#This Row],[crop&amp;state]],'pivot tables'!$O$3:$O$151,'pivot tables'!$P$3:$P$151),Table2[[#This Row],[Fertilizer(kg)]])</f>
        <v>58410.239999999998</v>
      </c>
      <c r="P1392" s="13">
        <v>140.97999999999999</v>
      </c>
      <c r="Q1392" s="13">
        <f>IF(Table2[[#This Row],[Pesticide(kg)]]="",_xlfn.XLOOKUP(Table2[[#This Row],[crop&amp;state]],'pivot tables'!$O$3:$O$151,'pivot tables'!$Q$3:$Q$151),Table2[[#This Row],[Pesticide(kg)]])</f>
        <v>140.97999999999999</v>
      </c>
      <c r="R1392" s="13">
        <v>0.81599999999999995</v>
      </c>
      <c r="S1392" s="13">
        <f>IF(Table2[[#This Row],[Yield]]="",IFERROR(Table2[[#This Row],[Production(Tones)]]/Table2[[#This Row],[Area(hectare)]],""),Table2[[#This Row],[Yield]])</f>
        <v>0.81599999999999995</v>
      </c>
      <c r="T1392" s="13">
        <v>25.715</v>
      </c>
      <c r="U1392" s="13">
        <f>IF(Table2[[#This Row],[Avg_Temperature(°C)]]="",IFERROR((Table2[[#This Row],[Max_Temperature(°C)]]+Table2[[#This Row],[Min_Temperature(°C)]])/2,""),Table2[[#This Row],[Avg_Temperature(°C)]])</f>
        <v>25.715</v>
      </c>
      <c r="V1392" s="13">
        <v>36.177999999999997</v>
      </c>
      <c r="W1392" s="13">
        <f>IF(Table2[[#This Row],[Max_Temperature(°C)]]="",_xlfn.XLOOKUP(Table2[[#This Row],[State]],'pivot tables'!$T$2:$T$33,'pivot tables'!$V$2:$V$33),Table2[[#This Row],[Max_Temperature(°C)]])</f>
        <v>36.177999999999997</v>
      </c>
      <c r="X1392" s="13">
        <v>15.89</v>
      </c>
      <c r="Y1392" s="31">
        <f>IF(Table2[[#This Row],[Min_Temperature(°C)]]="",_xlfn.XLOOKUP(Table2[[#This Row],[State]],'pivot tables'!$T$2:$T$33,'pivot tables'!$W$2:$W$33),Table2[[#This Row],[Min_Temperature(°C)]])</f>
        <v>15.89</v>
      </c>
    </row>
    <row r="1393" spans="1:25" x14ac:dyDescent="0.3">
      <c r="A1393" s="5" t="s">
        <v>32</v>
      </c>
      <c r="B1393" s="4">
        <v>2017</v>
      </c>
      <c r="C1393" s="5" t="s">
        <v>49</v>
      </c>
      <c r="D1393" s="5" t="str">
        <f>PROPER(TRIM(Table2[[#This Row],[Season]]))</f>
        <v>Kharif</v>
      </c>
      <c r="E1393" s="5" t="str">
        <f>IF(Table2[[#This Row],[Season]]="",_xlfn.XLOOKUP(Table2[[#This Row],[State]],'pivot tables'!$F$3:$F$33,'pivot tables'!$G$3:$G$33),Table2[[#This Row],[Season]])</f>
        <v>Kharif</v>
      </c>
      <c r="F1393" s="5" t="s">
        <v>248</v>
      </c>
      <c r="G1393" s="16">
        <v>350577</v>
      </c>
      <c r="H1393" s="16">
        <f>IF(Table2[[#This Row],[Area(hectare)]]="",IFERROR(Table2[[#This Row],[Production(Tones)]]/Table2[[#This Row],[Yield blanks]],""),Table2[[#This Row],[Area(hectare)]])</f>
        <v>350577</v>
      </c>
      <c r="I1393" s="16">
        <v>121178</v>
      </c>
      <c r="J1393" s="16">
        <f>IF(Table2[[#This Row],[Production(Tones)]]="",Table2[[#This Row],[Area Blanks]]*Table2[[#This Row],[Yield]],Table2[[#This Row],[Production(Tones)]])</f>
        <v>121178</v>
      </c>
      <c r="K1393" s="13">
        <v>1129.5</v>
      </c>
      <c r="L1393" s="13">
        <f>IF(Table2[[#This Row],[Annual_Rainfall(mm)]]="",_xlfn.XLOOKUP(Table2[[#This Row],[State]],'pivot tables'!$J$3:$J$32,'pivot tables'!$K$3:$K$32),Table2[[#This Row],[Annual_Rainfall(mm)]])</f>
        <v>1129.5</v>
      </c>
      <c r="M1393" s="13" t="str">
        <f>Table2[[#This Row],[Crop]]&amp;Table2[[#This Row],[State]]</f>
        <v>UradMaharashtra</v>
      </c>
      <c r="N1393" s="13">
        <v>55194842.880000003</v>
      </c>
      <c r="O1393" s="13">
        <f>IF(Table2[[#This Row],[Fertilizer(kg)]]="",_xlfn.XLOOKUP(Table2[[#This Row],[crop&amp;state]],'pivot tables'!$O$3:$O$151,'pivot tables'!$P$3:$P$151),Table2[[#This Row],[Fertilizer(kg)]])</f>
        <v>55194842.880000003</v>
      </c>
      <c r="P1393" s="13">
        <v>133219.26</v>
      </c>
      <c r="Q1393" s="13">
        <f>IF(Table2[[#This Row],[Pesticide(kg)]]="",_xlfn.XLOOKUP(Table2[[#This Row],[crop&amp;state]],'pivot tables'!$O$3:$O$151,'pivot tables'!$Q$3:$Q$151),Table2[[#This Row],[Pesticide(kg)]])</f>
        <v>133219.26</v>
      </c>
      <c r="R1393" s="13"/>
      <c r="S1393" s="13">
        <f>IF(Table2[[#This Row],[Yield]]="",IFERROR(Table2[[#This Row],[Production(Tones)]]/Table2[[#This Row],[Area(hectare)]],""),Table2[[#This Row],[Yield]])</f>
        <v>0.34565302344420767</v>
      </c>
      <c r="T1393" s="13">
        <v>25.715</v>
      </c>
      <c r="U1393" s="13">
        <f>IF(Table2[[#This Row],[Avg_Temperature(°C)]]="",IFERROR((Table2[[#This Row],[Max_Temperature(°C)]]+Table2[[#This Row],[Min_Temperature(°C)]])/2,""),Table2[[#This Row],[Avg_Temperature(°C)]])</f>
        <v>25.715</v>
      </c>
      <c r="V1393" s="13">
        <v>36.177999999999997</v>
      </c>
      <c r="W1393" s="13">
        <f>IF(Table2[[#This Row],[Max_Temperature(°C)]]="",_xlfn.XLOOKUP(Table2[[#This Row],[State]],'pivot tables'!$T$2:$T$33,'pivot tables'!$V$2:$V$33),Table2[[#This Row],[Max_Temperature(°C)]])</f>
        <v>36.177999999999997</v>
      </c>
      <c r="X1393" s="13">
        <v>15.89</v>
      </c>
      <c r="Y1393" s="31">
        <f>IF(Table2[[#This Row],[Min_Temperature(°C)]]="",_xlfn.XLOOKUP(Table2[[#This Row],[State]],'pivot tables'!$T$2:$T$33,'pivot tables'!$W$2:$W$33),Table2[[#This Row],[Min_Temperature(°C)]])</f>
        <v>15.89</v>
      </c>
    </row>
    <row r="1394" spans="1:25" x14ac:dyDescent="0.3">
      <c r="A1394" s="5" t="s">
        <v>20</v>
      </c>
      <c r="B1394" s="4">
        <v>2017</v>
      </c>
      <c r="C1394" s="5" t="s">
        <v>27</v>
      </c>
      <c r="D1394" s="5" t="str">
        <f>PROPER(TRIM(Table2[[#This Row],[Season]]))</f>
        <v>Rabi</v>
      </c>
      <c r="E1394" s="5" t="str">
        <f>IF(Table2[[#This Row],[Season]]="",_xlfn.XLOOKUP(Table2[[#This Row],[State]],'pivot tables'!$F$3:$F$33,'pivot tables'!$G$3:$G$33),Table2[[#This Row],[Season]])</f>
        <v>Rabi</v>
      </c>
      <c r="F1394" s="5" t="s">
        <v>248</v>
      </c>
      <c r="G1394" s="16">
        <v>1137731.5</v>
      </c>
      <c r="H1394" s="16">
        <f>IF(Table2[[#This Row],[Area(hectare)]]="",IFERROR(Table2[[#This Row],[Production(Tones)]]/Table2[[#This Row],[Yield blanks]],""),Table2[[#This Row],[Area(hectare)]])</f>
        <v>1137731.5</v>
      </c>
      <c r="I1394" s="16">
        <v>1884842</v>
      </c>
      <c r="J1394" s="16">
        <f>IF(Table2[[#This Row],[Production(Tones)]]="",Table2[[#This Row],[Area Blanks]]*Table2[[#This Row],[Yield]],Table2[[#This Row],[Production(Tones)]])</f>
        <v>1884842</v>
      </c>
      <c r="K1394" s="13"/>
      <c r="L1394" s="13">
        <f>IF(Table2[[#This Row],[Annual_Rainfall(mm)]]="",_xlfn.XLOOKUP(Table2[[#This Row],[State]],'pivot tables'!$J$3:$J$32,'pivot tables'!$K$3:$K$32),Table2[[#This Row],[Annual_Rainfall(mm)]])</f>
        <v>1357.1343604651165</v>
      </c>
      <c r="M1394" s="13" t="str">
        <f>Table2[[#This Row],[Crop]]&amp;Table2[[#This Row],[State]]</f>
        <v>WheatMaharashtra</v>
      </c>
      <c r="N1394" s="13">
        <v>179124447.40000001</v>
      </c>
      <c r="O1394" s="13">
        <f>IF(Table2[[#This Row],[Fertilizer(kg)]]="",_xlfn.XLOOKUP(Table2[[#This Row],[crop&amp;state]],'pivot tables'!$O$3:$O$151,'pivot tables'!$P$3:$P$151),Table2[[#This Row],[Fertilizer(kg)]])</f>
        <v>179124447.40000001</v>
      </c>
      <c r="P1394" s="13">
        <v>432337.97</v>
      </c>
      <c r="Q1394" s="13">
        <f>IF(Table2[[#This Row],[Pesticide(kg)]]="",_xlfn.XLOOKUP(Table2[[#This Row],[crop&amp;state]],'pivot tables'!$O$3:$O$151,'pivot tables'!$Q$3:$Q$151),Table2[[#This Row],[Pesticide(kg)]])</f>
        <v>432337.97</v>
      </c>
      <c r="R1394" s="13">
        <v>1.5049999999999999</v>
      </c>
      <c r="S1394" s="13">
        <f>IF(Table2[[#This Row],[Yield]]="",IFERROR(Table2[[#This Row],[Production(Tones)]]/Table2[[#This Row],[Area(hectare)]],""),Table2[[#This Row],[Yield]])</f>
        <v>1.5049999999999999</v>
      </c>
      <c r="T1394" s="13">
        <v>25.715</v>
      </c>
      <c r="U1394" s="13">
        <f>IF(Table2[[#This Row],[Avg_Temperature(°C)]]="",IFERROR((Table2[[#This Row],[Max_Temperature(°C)]]+Table2[[#This Row],[Min_Temperature(°C)]])/2,""),Table2[[#This Row],[Avg_Temperature(°C)]])</f>
        <v>25.715</v>
      </c>
      <c r="V1394" s="13">
        <v>36.177999999999997</v>
      </c>
      <c r="W1394" s="13">
        <f>IF(Table2[[#This Row],[Max_Temperature(°C)]]="",_xlfn.XLOOKUP(Table2[[#This Row],[State]],'pivot tables'!$T$2:$T$33,'pivot tables'!$V$2:$V$33),Table2[[#This Row],[Max_Temperature(°C)]])</f>
        <v>36.177999999999997</v>
      </c>
      <c r="X1394" s="13">
        <v>15.89</v>
      </c>
      <c r="Y1394" s="31">
        <f>IF(Table2[[#This Row],[Min_Temperature(°C)]]="",_xlfn.XLOOKUP(Table2[[#This Row],[State]],'pivot tables'!$T$2:$T$33,'pivot tables'!$W$2:$W$33),Table2[[#This Row],[Min_Temperature(°C)]])</f>
        <v>15.89</v>
      </c>
    </row>
    <row r="1395" spans="1:25" x14ac:dyDescent="0.3">
      <c r="A1395" s="5" t="s">
        <v>13</v>
      </c>
      <c r="B1395" s="4">
        <v>2017</v>
      </c>
      <c r="C1395" s="5" t="s">
        <v>49</v>
      </c>
      <c r="D1395" s="5" t="str">
        <f>PROPER(TRIM(Table2[[#This Row],[Season]]))</f>
        <v>Kharif</v>
      </c>
      <c r="E1395" s="5" t="str">
        <f>IF(Table2[[#This Row],[Season]]="",_xlfn.XLOOKUP(Table2[[#This Row],[State]],'pivot tables'!$F$3:$F$33,'pivot tables'!$G$3:$G$33),Table2[[#This Row],[Season]])</f>
        <v>Kharif</v>
      </c>
      <c r="F1395" s="5" t="s">
        <v>330</v>
      </c>
      <c r="G1395" s="16">
        <v>236710</v>
      </c>
      <c r="H1395" s="16">
        <f>IF(Table2[[#This Row],[Area(hectare)]]="",IFERROR(Table2[[#This Row],[Production(Tones)]]/Table2[[#This Row],[Yield blanks]],""),Table2[[#This Row],[Area(hectare)]])</f>
        <v>236710</v>
      </c>
      <c r="I1395" s="16">
        <v>607820</v>
      </c>
      <c r="J1395" s="16">
        <f>IF(Table2[[#This Row],[Production(Tones)]]="",Table2[[#This Row],[Area Blanks]]*Table2[[#This Row],[Yield]],Table2[[#This Row],[Production(Tones)]])</f>
        <v>607820</v>
      </c>
      <c r="K1395" s="13">
        <v>1780</v>
      </c>
      <c r="L1395" s="13">
        <f>IF(Table2[[#This Row],[Annual_Rainfall(mm)]]="",_xlfn.XLOOKUP(Table2[[#This Row],[State]],'pivot tables'!$J$3:$J$32,'pivot tables'!$K$3:$K$32),Table2[[#This Row],[Annual_Rainfall(mm)]])</f>
        <v>1780</v>
      </c>
      <c r="M1395" s="13" t="str">
        <f>Table2[[#This Row],[Crop]]&amp;Table2[[#This Row],[State]]</f>
        <v>RiceManipur</v>
      </c>
      <c r="N1395" s="13">
        <v>37267622.399999999</v>
      </c>
      <c r="O1395" s="13">
        <f>IF(Table2[[#This Row],[Fertilizer(kg)]]="",_xlfn.XLOOKUP(Table2[[#This Row],[crop&amp;state]],'pivot tables'!$O$3:$O$151,'pivot tables'!$P$3:$P$151),Table2[[#This Row],[Fertilizer(kg)]])</f>
        <v>37267622.399999999</v>
      </c>
      <c r="P1395" s="13">
        <v>89949.8</v>
      </c>
      <c r="Q1395" s="13">
        <f>IF(Table2[[#This Row],[Pesticide(kg)]]="",_xlfn.XLOOKUP(Table2[[#This Row],[crop&amp;state]],'pivot tables'!$O$3:$O$151,'pivot tables'!$Q$3:$Q$151),Table2[[#This Row],[Pesticide(kg)]])</f>
        <v>89949.8</v>
      </c>
      <c r="R1395" s="13">
        <v>2.1800000000000002</v>
      </c>
      <c r="S1395" s="13">
        <f>IF(Table2[[#This Row],[Yield]]="",IFERROR(Table2[[#This Row],[Production(Tones)]]/Table2[[#This Row],[Area(hectare)]],""),Table2[[#This Row],[Yield]])</f>
        <v>2.1800000000000002</v>
      </c>
      <c r="T1395" s="13">
        <v>20.896999999999998</v>
      </c>
      <c r="U1395" s="13">
        <f>IF(Table2[[#This Row],[Avg_Temperature(°C)]]="",IFERROR((Table2[[#This Row],[Max_Temperature(°C)]]+Table2[[#This Row],[Min_Temperature(°C)]])/2,""),Table2[[#This Row],[Avg_Temperature(°C)]])</f>
        <v>20.896999999999998</v>
      </c>
      <c r="V1395" s="13">
        <v>29.178999999999998</v>
      </c>
      <c r="W1395" s="13">
        <f>IF(Table2[[#This Row],[Max_Temperature(°C)]]="",_xlfn.XLOOKUP(Table2[[#This Row],[State]],'pivot tables'!$T$2:$T$33,'pivot tables'!$V$2:$V$33),Table2[[#This Row],[Max_Temperature(°C)]])</f>
        <v>29.178999999999998</v>
      </c>
      <c r="X1395" s="13">
        <v>13.457000000000001</v>
      </c>
      <c r="Y1395" s="31">
        <f>IF(Table2[[#This Row],[Min_Temperature(°C)]]="",_xlfn.XLOOKUP(Table2[[#This Row],[State]],'pivot tables'!$T$2:$T$33,'pivot tables'!$W$2:$W$33),Table2[[#This Row],[Min_Temperature(°C)]])</f>
        <v>13.457000000000001</v>
      </c>
    </row>
    <row r="1396" spans="1:25" x14ac:dyDescent="0.3">
      <c r="A1396" s="5" t="s">
        <v>18</v>
      </c>
      <c r="B1396" s="4">
        <v>2017</v>
      </c>
      <c r="C1396" s="5" t="s">
        <v>705</v>
      </c>
      <c r="D1396" s="5" t="str">
        <f>PROPER(TRIM(Table2[[#This Row],[Season]]))</f>
        <v>Whole Year</v>
      </c>
      <c r="E1396" s="5" t="str">
        <f>IF(Table2[[#This Row],[Season]]="",_xlfn.XLOOKUP(Table2[[#This Row],[State]],'pivot tables'!$F$3:$F$33,'pivot tables'!$G$3:$G$33),Table2[[#This Row],[Season]])</f>
        <v>Whole Year</v>
      </c>
      <c r="F1396" s="5" t="s">
        <v>330</v>
      </c>
      <c r="G1396" s="16">
        <v>6000</v>
      </c>
      <c r="H1396" s="16">
        <f>IF(Table2[[#This Row],[Area(hectare)]]="",IFERROR(Table2[[#This Row],[Production(Tones)]]/Table2[[#This Row],[Yield blanks]],""),Table2[[#This Row],[Area(hectare)]])</f>
        <v>6000</v>
      </c>
      <c r="I1396" s="16">
        <v>348000</v>
      </c>
      <c r="J1396" s="16">
        <f>IF(Table2[[#This Row],[Production(Tones)]]="",Table2[[#This Row],[Area Blanks]]*Table2[[#This Row],[Yield]],Table2[[#This Row],[Production(Tones)]])</f>
        <v>348000</v>
      </c>
      <c r="K1396" s="13">
        <v>1780</v>
      </c>
      <c r="L1396" s="13">
        <f>IF(Table2[[#This Row],[Annual_Rainfall(mm)]]="",_xlfn.XLOOKUP(Table2[[#This Row],[State]],'pivot tables'!$J$3:$J$32,'pivot tables'!$K$3:$K$32),Table2[[#This Row],[Annual_Rainfall(mm)]])</f>
        <v>1780</v>
      </c>
      <c r="M1396" s="13" t="str">
        <f>Table2[[#This Row],[Crop]]&amp;Table2[[#This Row],[State]]</f>
        <v>SugarcaneManipur</v>
      </c>
      <c r="N1396" s="13">
        <v>944640</v>
      </c>
      <c r="O1396" s="13">
        <f>IF(Table2[[#This Row],[Fertilizer(kg)]]="",_xlfn.XLOOKUP(Table2[[#This Row],[crop&amp;state]],'pivot tables'!$O$3:$O$151,'pivot tables'!$P$3:$P$151),Table2[[#This Row],[Fertilizer(kg)]])</f>
        <v>944640</v>
      </c>
      <c r="P1396" s="13">
        <v>2280</v>
      </c>
      <c r="Q1396" s="13">
        <f>IF(Table2[[#This Row],[Pesticide(kg)]]="",_xlfn.XLOOKUP(Table2[[#This Row],[crop&amp;state]],'pivot tables'!$O$3:$O$151,'pivot tables'!$Q$3:$Q$151),Table2[[#This Row],[Pesticide(kg)]])</f>
        <v>2280</v>
      </c>
      <c r="R1396" s="13">
        <v>54.381</v>
      </c>
      <c r="S1396" s="13">
        <f>IF(Table2[[#This Row],[Yield]]="",IFERROR(Table2[[#This Row],[Production(Tones)]]/Table2[[#This Row],[Area(hectare)]],""),Table2[[#This Row],[Yield]])</f>
        <v>54.381</v>
      </c>
      <c r="T1396" s="13">
        <v>20.896999999999998</v>
      </c>
      <c r="U1396" s="13">
        <f>IF(Table2[[#This Row],[Avg_Temperature(°C)]]="",IFERROR((Table2[[#This Row],[Max_Temperature(°C)]]+Table2[[#This Row],[Min_Temperature(°C)]])/2,""),Table2[[#This Row],[Avg_Temperature(°C)]])</f>
        <v>20.896999999999998</v>
      </c>
      <c r="V1396" s="13">
        <v>29.178999999999998</v>
      </c>
      <c r="W1396" s="13">
        <f>IF(Table2[[#This Row],[Max_Temperature(°C)]]="",_xlfn.XLOOKUP(Table2[[#This Row],[State]],'pivot tables'!$T$2:$T$33,'pivot tables'!$V$2:$V$33),Table2[[#This Row],[Max_Temperature(°C)]])</f>
        <v>29.178999999999998</v>
      </c>
      <c r="X1396" s="13">
        <v>13.457000000000001</v>
      </c>
      <c r="Y1396" s="31">
        <f>IF(Table2[[#This Row],[Min_Temperature(°C)]]="",_xlfn.XLOOKUP(Table2[[#This Row],[State]],'pivot tables'!$T$2:$T$33,'pivot tables'!$W$2:$W$33),Table2[[#This Row],[Min_Temperature(°C)]])</f>
        <v>13.457000000000001</v>
      </c>
    </row>
    <row r="1397" spans="1:25" x14ac:dyDescent="0.3">
      <c r="A1397" s="5" t="s">
        <v>32</v>
      </c>
      <c r="B1397" s="4">
        <v>2017</v>
      </c>
      <c r="C1397" s="5" t="s">
        <v>49</v>
      </c>
      <c r="D1397" s="5" t="str">
        <f>PROPER(TRIM(Table2[[#This Row],[Season]]))</f>
        <v>Kharif</v>
      </c>
      <c r="E1397" s="5" t="str">
        <f>IF(Table2[[#This Row],[Season]]="",_xlfn.XLOOKUP(Table2[[#This Row],[State]],'pivot tables'!$F$3:$F$33,'pivot tables'!$G$3:$G$33),Table2[[#This Row],[Season]])</f>
        <v>Kharif</v>
      </c>
      <c r="F1397" s="5" t="s">
        <v>330</v>
      </c>
      <c r="G1397" s="16">
        <v>1439</v>
      </c>
      <c r="H1397" s="16">
        <f>IF(Table2[[#This Row],[Area(hectare)]]="",IFERROR(Table2[[#This Row],[Production(Tones)]]/Table2[[#This Row],[Yield blanks]],""),Table2[[#This Row],[Area(hectare)]])</f>
        <v>1439</v>
      </c>
      <c r="I1397" s="16"/>
      <c r="J1397" s="16">
        <f>IF(Table2[[#This Row],[Production(Tones)]]="",Table2[[#This Row],[Area Blanks]]*Table2[[#This Row],[Yield]],Table2[[#This Row],[Production(Tones)]])</f>
        <v>1615.9970000000001</v>
      </c>
      <c r="K1397" s="13">
        <v>1780</v>
      </c>
      <c r="L1397" s="13">
        <f>IF(Table2[[#This Row],[Annual_Rainfall(mm)]]="",_xlfn.XLOOKUP(Table2[[#This Row],[State]],'pivot tables'!$J$3:$J$32,'pivot tables'!$K$3:$K$32),Table2[[#This Row],[Annual_Rainfall(mm)]])</f>
        <v>1780</v>
      </c>
      <c r="M1397" s="13" t="str">
        <f>Table2[[#This Row],[Crop]]&amp;Table2[[#This Row],[State]]</f>
        <v>UradManipur</v>
      </c>
      <c r="N1397" s="13">
        <v>226556.16</v>
      </c>
      <c r="O1397" s="13">
        <f>IF(Table2[[#This Row],[Fertilizer(kg)]]="",_xlfn.XLOOKUP(Table2[[#This Row],[crop&amp;state]],'pivot tables'!$O$3:$O$151,'pivot tables'!$P$3:$P$151),Table2[[#This Row],[Fertilizer(kg)]])</f>
        <v>226556.16</v>
      </c>
      <c r="P1397" s="13">
        <v>546.82000000000005</v>
      </c>
      <c r="Q1397" s="13">
        <f>IF(Table2[[#This Row],[Pesticide(kg)]]="",_xlfn.XLOOKUP(Table2[[#This Row],[crop&amp;state]],'pivot tables'!$O$3:$O$151,'pivot tables'!$Q$3:$Q$151),Table2[[#This Row],[Pesticide(kg)]])</f>
        <v>546.82000000000005</v>
      </c>
      <c r="R1397" s="13">
        <v>1.123</v>
      </c>
      <c r="S1397" s="13">
        <f>IF(Table2[[#This Row],[Yield]]="",IFERROR(Table2[[#This Row],[Production(Tones)]]/Table2[[#This Row],[Area(hectare)]],""),Table2[[#This Row],[Yield]])</f>
        <v>1.123</v>
      </c>
      <c r="T1397" s="13">
        <v>20.896999999999998</v>
      </c>
      <c r="U1397" s="13">
        <f>IF(Table2[[#This Row],[Avg_Temperature(°C)]]="",IFERROR((Table2[[#This Row],[Max_Temperature(°C)]]+Table2[[#This Row],[Min_Temperature(°C)]])/2,""),Table2[[#This Row],[Avg_Temperature(°C)]])</f>
        <v>20.896999999999998</v>
      </c>
      <c r="V1397" s="13">
        <v>29.178999999999998</v>
      </c>
      <c r="W1397" s="13">
        <f>IF(Table2[[#This Row],[Max_Temperature(°C)]]="",_xlfn.XLOOKUP(Table2[[#This Row],[State]],'pivot tables'!$T$2:$T$33,'pivot tables'!$V$2:$V$33),Table2[[#This Row],[Max_Temperature(°C)]])</f>
        <v>29.178999999999998</v>
      </c>
      <c r="X1397" s="13">
        <v>13.457000000000001</v>
      </c>
      <c r="Y1397" s="31">
        <f>IF(Table2[[#This Row],[Min_Temperature(°C)]]="",_xlfn.XLOOKUP(Table2[[#This Row],[State]],'pivot tables'!$T$2:$T$33,'pivot tables'!$W$2:$W$33),Table2[[#This Row],[Min_Temperature(°C)]])</f>
        <v>13.457000000000001</v>
      </c>
    </row>
    <row r="1398" spans="1:25" x14ac:dyDescent="0.3">
      <c r="A1398" s="5" t="s">
        <v>20</v>
      </c>
      <c r="B1398" s="4">
        <v>2017</v>
      </c>
      <c r="C1398" s="5" t="s">
        <v>27</v>
      </c>
      <c r="D1398" s="5" t="str">
        <f>PROPER(TRIM(Table2[[#This Row],[Season]]))</f>
        <v>Rabi</v>
      </c>
      <c r="E1398" s="5" t="str">
        <f>IF(Table2[[#This Row],[Season]]="",_xlfn.XLOOKUP(Table2[[#This Row],[State]],'pivot tables'!$F$3:$F$33,'pivot tables'!$G$3:$G$33),Table2[[#This Row],[Season]])</f>
        <v>Rabi</v>
      </c>
      <c r="F1398" s="5" t="s">
        <v>330</v>
      </c>
      <c r="G1398" s="16">
        <v>2250</v>
      </c>
      <c r="H1398" s="16">
        <f>IF(Table2[[#This Row],[Area(hectare)]]="",IFERROR(Table2[[#This Row],[Production(Tones)]]/Table2[[#This Row],[Yield blanks]],""),Table2[[#This Row],[Area(hectare)]])</f>
        <v>2250</v>
      </c>
      <c r="I1398" s="16">
        <v>5620</v>
      </c>
      <c r="J1398" s="16">
        <f>IF(Table2[[#This Row],[Production(Tones)]]="",Table2[[#This Row],[Area Blanks]]*Table2[[#This Row],[Yield]],Table2[[#This Row],[Production(Tones)]])</f>
        <v>5620</v>
      </c>
      <c r="K1398" s="13">
        <v>1780</v>
      </c>
      <c r="L1398" s="13">
        <f>IF(Table2[[#This Row],[Annual_Rainfall(mm)]]="",_xlfn.XLOOKUP(Table2[[#This Row],[State]],'pivot tables'!$J$3:$J$32,'pivot tables'!$K$3:$K$32),Table2[[#This Row],[Annual_Rainfall(mm)]])</f>
        <v>1780</v>
      </c>
      <c r="M1398" s="13" t="str">
        <f>Table2[[#This Row],[Crop]]&amp;Table2[[#This Row],[State]]</f>
        <v>WheatManipur</v>
      </c>
      <c r="N1398" s="13">
        <v>354240</v>
      </c>
      <c r="O1398" s="13">
        <f>IF(Table2[[#This Row],[Fertilizer(kg)]]="",_xlfn.XLOOKUP(Table2[[#This Row],[crop&amp;state]],'pivot tables'!$O$3:$O$151,'pivot tables'!$P$3:$P$151),Table2[[#This Row],[Fertilizer(kg)]])</f>
        <v>354240</v>
      </c>
      <c r="P1398" s="13">
        <v>855</v>
      </c>
      <c r="Q1398" s="13">
        <f>IF(Table2[[#This Row],[Pesticide(kg)]]="",_xlfn.XLOOKUP(Table2[[#This Row],[crop&amp;state]],'pivot tables'!$O$3:$O$151,'pivot tables'!$Q$3:$Q$151),Table2[[#This Row],[Pesticide(kg)]])</f>
        <v>855</v>
      </c>
      <c r="R1398" s="13">
        <v>2.5030000000000001</v>
      </c>
      <c r="S1398" s="13">
        <f>IF(Table2[[#This Row],[Yield]]="",IFERROR(Table2[[#This Row],[Production(Tones)]]/Table2[[#This Row],[Area(hectare)]],""),Table2[[#This Row],[Yield]])</f>
        <v>2.5030000000000001</v>
      </c>
      <c r="T1398" s="13"/>
      <c r="U1398" s="13">
        <f>IF(Table2[[#This Row],[Avg_Temperature(°C)]]="",IFERROR((Table2[[#This Row],[Max_Temperature(°C)]]+Table2[[#This Row],[Min_Temperature(°C)]])/2,""),Table2[[#This Row],[Avg_Temperature(°C)]])</f>
        <v>21.317999999999998</v>
      </c>
      <c r="V1398" s="13">
        <v>29.178999999999998</v>
      </c>
      <c r="W1398" s="13">
        <f>IF(Table2[[#This Row],[Max_Temperature(°C)]]="",_xlfn.XLOOKUP(Table2[[#This Row],[State]],'pivot tables'!$T$2:$T$33,'pivot tables'!$V$2:$V$33),Table2[[#This Row],[Max_Temperature(°C)]])</f>
        <v>29.178999999999998</v>
      </c>
      <c r="X1398" s="13">
        <v>13.457000000000001</v>
      </c>
      <c r="Y1398" s="31">
        <f>IF(Table2[[#This Row],[Min_Temperature(°C)]]="",_xlfn.XLOOKUP(Table2[[#This Row],[State]],'pivot tables'!$T$2:$T$33,'pivot tables'!$W$2:$W$33),Table2[[#This Row],[Min_Temperature(°C)]])</f>
        <v>13.457000000000001</v>
      </c>
    </row>
    <row r="1399" spans="1:25" x14ac:dyDescent="0.3">
      <c r="A1399" s="5" t="s">
        <v>13</v>
      </c>
      <c r="B1399" s="4">
        <v>2017</v>
      </c>
      <c r="C1399" s="5" t="s">
        <v>706</v>
      </c>
      <c r="D1399" s="5" t="str">
        <f>PROPER(TRIM(Table2[[#This Row],[Season]]))</f>
        <v/>
      </c>
      <c r="E1399" s="5" t="str">
        <f>IF(Table2[[#This Row],[Season]]="",_xlfn.XLOOKUP(Table2[[#This Row],[State]],'pivot tables'!$F$3:$F$33,'pivot tables'!$G$3:$G$33),Table2[[#This Row],[Season]])</f>
        <v>Whole Year</v>
      </c>
      <c r="F1399" s="5" t="s">
        <v>250</v>
      </c>
      <c r="G1399" s="16">
        <v>19587.5</v>
      </c>
      <c r="H1399" s="16">
        <f>IF(Table2[[#This Row],[Area(hectare)]]="",IFERROR(Table2[[#This Row],[Production(Tones)]]/Table2[[#This Row],[Yield blanks]],""),Table2[[#This Row],[Area(hectare)]])</f>
        <v>19587.5</v>
      </c>
      <c r="I1399" s="16">
        <v>23580</v>
      </c>
      <c r="J1399" s="16">
        <f>IF(Table2[[#This Row],[Production(Tones)]]="",Table2[[#This Row],[Area Blanks]]*Table2[[#This Row],[Yield]],Table2[[#This Row],[Production(Tones)]])</f>
        <v>23580</v>
      </c>
      <c r="K1399" s="13">
        <v>3865.8</v>
      </c>
      <c r="L1399" s="13">
        <f>IF(Table2[[#This Row],[Annual_Rainfall(mm)]]="",_xlfn.XLOOKUP(Table2[[#This Row],[State]],'pivot tables'!$J$3:$J$32,'pivot tables'!$K$3:$K$32),Table2[[#This Row],[Annual_Rainfall(mm)]])</f>
        <v>3865.8</v>
      </c>
      <c r="M1399" s="13" t="str">
        <f>Table2[[#This Row],[Crop]]&amp;Table2[[#This Row],[State]]</f>
        <v>RiceMizoram</v>
      </c>
      <c r="N1399" s="13">
        <v>3083856</v>
      </c>
      <c r="O1399" s="13">
        <f>IF(Table2[[#This Row],[Fertilizer(kg)]]="",_xlfn.XLOOKUP(Table2[[#This Row],[crop&amp;state]],'pivot tables'!$O$3:$O$151,'pivot tables'!$P$3:$P$151),Table2[[#This Row],[Fertilizer(kg)]])</f>
        <v>3083856</v>
      </c>
      <c r="P1399" s="13">
        <v>7443.25</v>
      </c>
      <c r="Q1399" s="13">
        <f>IF(Table2[[#This Row],[Pesticide(kg)]]="",_xlfn.XLOOKUP(Table2[[#This Row],[crop&amp;state]],'pivot tables'!$O$3:$O$151,'pivot tables'!$Q$3:$Q$151),Table2[[#This Row],[Pesticide(kg)]])</f>
        <v>7443.25</v>
      </c>
      <c r="R1399" s="13"/>
      <c r="S1399" s="13">
        <f>IF(Table2[[#This Row],[Yield]]="",IFERROR(Table2[[#This Row],[Production(Tones)]]/Table2[[#This Row],[Area(hectare)]],""),Table2[[#This Row],[Yield]])</f>
        <v>1.2038289725590301</v>
      </c>
      <c r="T1399" s="13">
        <v>20.556999999999999</v>
      </c>
      <c r="U1399" s="13">
        <f>IF(Table2[[#This Row],[Avg_Temperature(°C)]]="",IFERROR((Table2[[#This Row],[Max_Temperature(°C)]]+Table2[[#This Row],[Min_Temperature(°C)]])/2,""),Table2[[#This Row],[Avg_Temperature(°C)]])</f>
        <v>20.556999999999999</v>
      </c>
      <c r="V1399" s="13">
        <v>29.434999999999999</v>
      </c>
      <c r="W1399" s="13">
        <f>IF(Table2[[#This Row],[Max_Temperature(°C)]]="",_xlfn.XLOOKUP(Table2[[#This Row],[State]],'pivot tables'!$T$2:$T$33,'pivot tables'!$V$2:$V$33),Table2[[#This Row],[Max_Temperature(°C)]])</f>
        <v>29.434999999999999</v>
      </c>
      <c r="X1399" s="13">
        <v>12.335000000000001</v>
      </c>
      <c r="Y1399" s="31">
        <f>IF(Table2[[#This Row],[Min_Temperature(°C)]]="",_xlfn.XLOOKUP(Table2[[#This Row],[State]],'pivot tables'!$T$2:$T$33,'pivot tables'!$W$2:$W$33),Table2[[#This Row],[Min_Temperature(°C)]])</f>
        <v>12.335000000000001</v>
      </c>
    </row>
    <row r="1400" spans="1:25" x14ac:dyDescent="0.3">
      <c r="A1400" s="5" t="s">
        <v>13</v>
      </c>
      <c r="B1400" s="4">
        <v>2017</v>
      </c>
      <c r="C1400" s="5" t="s">
        <v>49</v>
      </c>
      <c r="D1400" s="5" t="str">
        <f>PROPER(TRIM(Table2[[#This Row],[Season]]))</f>
        <v>Kharif</v>
      </c>
      <c r="E1400" s="5" t="str">
        <f>IF(Table2[[#This Row],[Season]]="",_xlfn.XLOOKUP(Table2[[#This Row],[State]],'pivot tables'!$F$3:$F$33,'pivot tables'!$G$3:$G$33),Table2[[#This Row],[Season]])</f>
        <v>Kharif</v>
      </c>
      <c r="F1400" s="5" t="s">
        <v>250</v>
      </c>
      <c r="G1400" s="16">
        <v>16039.7</v>
      </c>
      <c r="H1400" s="16">
        <f>IF(Table2[[#This Row],[Area(hectare)]]="",IFERROR(Table2[[#This Row],[Production(Tones)]]/Table2[[#This Row],[Yield blanks]],""),Table2[[#This Row],[Area(hectare)]])</f>
        <v>16039.7</v>
      </c>
      <c r="I1400" s="16">
        <v>35029</v>
      </c>
      <c r="J1400" s="16">
        <f>IF(Table2[[#This Row],[Production(Tones)]]="",Table2[[#This Row],[Area Blanks]]*Table2[[#This Row],[Yield]],Table2[[#This Row],[Production(Tones)]])</f>
        <v>35029</v>
      </c>
      <c r="K1400" s="13">
        <v>3865.8</v>
      </c>
      <c r="L1400" s="13">
        <f>IF(Table2[[#This Row],[Annual_Rainfall(mm)]]="",_xlfn.XLOOKUP(Table2[[#This Row],[State]],'pivot tables'!$J$3:$J$32,'pivot tables'!$K$3:$K$32),Table2[[#This Row],[Annual_Rainfall(mm)]])</f>
        <v>3865.8</v>
      </c>
      <c r="M1400" s="13" t="str">
        <f>Table2[[#This Row],[Crop]]&amp;Table2[[#This Row],[State]]</f>
        <v>RiceMizoram</v>
      </c>
      <c r="N1400" s="13">
        <v>2525290.3679999998</v>
      </c>
      <c r="O1400" s="13">
        <f>IF(Table2[[#This Row],[Fertilizer(kg)]]="",_xlfn.XLOOKUP(Table2[[#This Row],[crop&amp;state]],'pivot tables'!$O$3:$O$151,'pivot tables'!$P$3:$P$151),Table2[[#This Row],[Fertilizer(kg)]])</f>
        <v>2525290.3679999998</v>
      </c>
      <c r="P1400" s="13">
        <v>6095.0860000000002</v>
      </c>
      <c r="Q1400" s="13">
        <f>IF(Table2[[#This Row],[Pesticide(kg)]]="",_xlfn.XLOOKUP(Table2[[#This Row],[crop&amp;state]],'pivot tables'!$O$3:$O$151,'pivot tables'!$Q$3:$Q$151),Table2[[#This Row],[Pesticide(kg)]])</f>
        <v>6095.0860000000002</v>
      </c>
      <c r="R1400" s="13">
        <v>2.1560000000000001</v>
      </c>
      <c r="S1400" s="13">
        <f>IF(Table2[[#This Row],[Yield]]="",IFERROR(Table2[[#This Row],[Production(Tones)]]/Table2[[#This Row],[Area(hectare)]],""),Table2[[#This Row],[Yield]])</f>
        <v>2.1560000000000001</v>
      </c>
      <c r="T1400" s="13">
        <v>20.556999999999999</v>
      </c>
      <c r="U1400" s="13">
        <f>IF(Table2[[#This Row],[Avg_Temperature(°C)]]="",IFERROR((Table2[[#This Row],[Max_Temperature(°C)]]+Table2[[#This Row],[Min_Temperature(°C)]])/2,""),Table2[[#This Row],[Avg_Temperature(°C)]])</f>
        <v>20.556999999999999</v>
      </c>
      <c r="V1400" s="13">
        <v>29.434999999999999</v>
      </c>
      <c r="W1400" s="13">
        <f>IF(Table2[[#This Row],[Max_Temperature(°C)]]="",_xlfn.XLOOKUP(Table2[[#This Row],[State]],'pivot tables'!$T$2:$T$33,'pivot tables'!$V$2:$V$33),Table2[[#This Row],[Max_Temperature(°C)]])</f>
        <v>29.434999999999999</v>
      </c>
      <c r="X1400" s="13">
        <v>12.335000000000001</v>
      </c>
      <c r="Y1400" s="31">
        <f>IF(Table2[[#This Row],[Min_Temperature(°C)]]="",_xlfn.XLOOKUP(Table2[[#This Row],[State]],'pivot tables'!$T$2:$T$33,'pivot tables'!$W$2:$W$33),Table2[[#This Row],[Min_Temperature(°C)]])</f>
        <v>12.335000000000001</v>
      </c>
    </row>
    <row r="1401" spans="1:25" x14ac:dyDescent="0.3">
      <c r="A1401" s="5" t="s">
        <v>13</v>
      </c>
      <c r="B1401" s="4">
        <v>2017</v>
      </c>
      <c r="C1401" s="5" t="s">
        <v>27</v>
      </c>
      <c r="D1401" s="5" t="str">
        <f>PROPER(TRIM(Table2[[#This Row],[Season]]))</f>
        <v>Rabi</v>
      </c>
      <c r="E1401" s="5" t="str">
        <f>IF(Table2[[#This Row],[Season]]="",_xlfn.XLOOKUP(Table2[[#This Row],[State]],'pivot tables'!$F$3:$F$33,'pivot tables'!$G$3:$G$33),Table2[[#This Row],[Season]])</f>
        <v>Rabi</v>
      </c>
      <c r="F1401" s="5" t="s">
        <v>250</v>
      </c>
      <c r="G1401" s="16">
        <v>487</v>
      </c>
      <c r="H1401" s="16">
        <f>IF(Table2[[#This Row],[Area(hectare)]]="",IFERROR(Table2[[#This Row],[Production(Tones)]]/Table2[[#This Row],[Yield blanks]],""),Table2[[#This Row],[Area(hectare)]])</f>
        <v>487</v>
      </c>
      <c r="I1401" s="16">
        <v>998</v>
      </c>
      <c r="J1401" s="16">
        <f>IF(Table2[[#This Row],[Production(Tones)]]="",Table2[[#This Row],[Area Blanks]]*Table2[[#This Row],[Yield]],Table2[[#This Row],[Production(Tones)]])</f>
        <v>998</v>
      </c>
      <c r="K1401" s="13">
        <v>3865.8</v>
      </c>
      <c r="L1401" s="13">
        <f>IF(Table2[[#This Row],[Annual_Rainfall(mm)]]="",_xlfn.XLOOKUP(Table2[[#This Row],[State]],'pivot tables'!$J$3:$J$32,'pivot tables'!$K$3:$K$32),Table2[[#This Row],[Annual_Rainfall(mm)]])</f>
        <v>3865.8</v>
      </c>
      <c r="M1401" s="13" t="str">
        <f>Table2[[#This Row],[Crop]]&amp;Table2[[#This Row],[State]]</f>
        <v>RiceMizoram</v>
      </c>
      <c r="N1401" s="13">
        <v>76673.279999999999</v>
      </c>
      <c r="O1401" s="13">
        <f>IF(Table2[[#This Row],[Fertilizer(kg)]]="",_xlfn.XLOOKUP(Table2[[#This Row],[crop&amp;state]],'pivot tables'!$O$3:$O$151,'pivot tables'!$P$3:$P$151),Table2[[#This Row],[Fertilizer(kg)]])</f>
        <v>76673.279999999999</v>
      </c>
      <c r="P1401" s="13">
        <v>185.06</v>
      </c>
      <c r="Q1401" s="13">
        <f>IF(Table2[[#This Row],[Pesticide(kg)]]="",_xlfn.XLOOKUP(Table2[[#This Row],[crop&amp;state]],'pivot tables'!$O$3:$O$151,'pivot tables'!$Q$3:$Q$151),Table2[[#This Row],[Pesticide(kg)]])</f>
        <v>185.06</v>
      </c>
      <c r="R1401" s="13">
        <v>2.09</v>
      </c>
      <c r="S1401" s="13">
        <f>IF(Table2[[#This Row],[Yield]]="",IFERROR(Table2[[#This Row],[Production(Tones)]]/Table2[[#This Row],[Area(hectare)]],""),Table2[[#This Row],[Yield]])</f>
        <v>2.09</v>
      </c>
      <c r="T1401" s="13">
        <v>20.556999999999999</v>
      </c>
      <c r="U1401" s="13">
        <f>IF(Table2[[#This Row],[Avg_Temperature(°C)]]="",IFERROR((Table2[[#This Row],[Max_Temperature(°C)]]+Table2[[#This Row],[Min_Temperature(°C)]])/2,""),Table2[[#This Row],[Avg_Temperature(°C)]])</f>
        <v>20.556999999999999</v>
      </c>
      <c r="V1401" s="13">
        <v>29.434999999999999</v>
      </c>
      <c r="W1401" s="13">
        <f>IF(Table2[[#This Row],[Max_Temperature(°C)]]="",_xlfn.XLOOKUP(Table2[[#This Row],[State]],'pivot tables'!$T$2:$T$33,'pivot tables'!$V$2:$V$33),Table2[[#This Row],[Max_Temperature(°C)]])</f>
        <v>29.434999999999999</v>
      </c>
      <c r="X1401" s="13">
        <v>12.335000000000001</v>
      </c>
      <c r="Y1401" s="31">
        <f>IF(Table2[[#This Row],[Min_Temperature(°C)]]="",_xlfn.XLOOKUP(Table2[[#This Row],[State]],'pivot tables'!$T$2:$T$33,'pivot tables'!$W$2:$W$33),Table2[[#This Row],[Min_Temperature(°C)]])</f>
        <v>12.335000000000001</v>
      </c>
    </row>
    <row r="1402" spans="1:25" x14ac:dyDescent="0.3">
      <c r="A1402" s="5" t="s">
        <v>18</v>
      </c>
      <c r="B1402" s="4">
        <v>2017</v>
      </c>
      <c r="C1402" s="5" t="s">
        <v>705</v>
      </c>
      <c r="D1402" s="5" t="str">
        <f>PROPER(TRIM(Table2[[#This Row],[Season]]))</f>
        <v>Whole Year</v>
      </c>
      <c r="E1402" s="5" t="str">
        <f>IF(Table2[[#This Row],[Season]]="",_xlfn.XLOOKUP(Table2[[#This Row],[State]],'pivot tables'!$F$3:$F$33,'pivot tables'!$G$3:$G$33),Table2[[#This Row],[Season]])</f>
        <v>Whole Year</v>
      </c>
      <c r="F1402" s="5" t="s">
        <v>250</v>
      </c>
      <c r="G1402" s="16">
        <v>1558.8</v>
      </c>
      <c r="H1402" s="16">
        <f>IF(Table2[[#This Row],[Area(hectare)]]="",IFERROR(Table2[[#This Row],[Production(Tones)]]/Table2[[#This Row],[Yield blanks]],""),Table2[[#This Row],[Area(hectare)]])</f>
        <v>1558.8</v>
      </c>
      <c r="I1402" s="16">
        <v>44836</v>
      </c>
      <c r="J1402" s="16">
        <f>IF(Table2[[#This Row],[Production(Tones)]]="",Table2[[#This Row],[Area Blanks]]*Table2[[#This Row],[Yield]],Table2[[#This Row],[Production(Tones)]])</f>
        <v>44836</v>
      </c>
      <c r="K1402" s="13">
        <v>3865.8</v>
      </c>
      <c r="L1402" s="13">
        <f>IF(Table2[[#This Row],[Annual_Rainfall(mm)]]="",_xlfn.XLOOKUP(Table2[[#This Row],[State]],'pivot tables'!$J$3:$J$32,'pivot tables'!$K$3:$K$32),Table2[[#This Row],[Annual_Rainfall(mm)]])</f>
        <v>3865.8</v>
      </c>
      <c r="M1402" s="13" t="str">
        <f>Table2[[#This Row],[Crop]]&amp;Table2[[#This Row],[State]]</f>
        <v>SugarcaneMizoram</v>
      </c>
      <c r="N1402" s="13">
        <v>245417.47200000001</v>
      </c>
      <c r="O1402" s="13">
        <f>IF(Table2[[#This Row],[Fertilizer(kg)]]="",_xlfn.XLOOKUP(Table2[[#This Row],[crop&amp;state]],'pivot tables'!$O$3:$O$151,'pivot tables'!$P$3:$P$151),Table2[[#This Row],[Fertilizer(kg)]])</f>
        <v>245417.47200000001</v>
      </c>
      <c r="P1402" s="13">
        <v>592.34400000000005</v>
      </c>
      <c r="Q1402" s="13">
        <f>IF(Table2[[#This Row],[Pesticide(kg)]]="",_xlfn.XLOOKUP(Table2[[#This Row],[crop&amp;state]],'pivot tables'!$O$3:$O$151,'pivot tables'!$Q$3:$Q$151),Table2[[#This Row],[Pesticide(kg)]])</f>
        <v>592.34400000000005</v>
      </c>
      <c r="R1402" s="13">
        <v>25.238</v>
      </c>
      <c r="S1402" s="13">
        <f>IF(Table2[[#This Row],[Yield]]="",IFERROR(Table2[[#This Row],[Production(Tones)]]/Table2[[#This Row],[Area(hectare)]],""),Table2[[#This Row],[Yield]])</f>
        <v>25.238</v>
      </c>
      <c r="T1402" s="13">
        <v>20.556999999999999</v>
      </c>
      <c r="U1402" s="13">
        <f>IF(Table2[[#This Row],[Avg_Temperature(°C)]]="",IFERROR((Table2[[#This Row],[Max_Temperature(°C)]]+Table2[[#This Row],[Min_Temperature(°C)]])/2,""),Table2[[#This Row],[Avg_Temperature(°C)]])</f>
        <v>20.556999999999999</v>
      </c>
      <c r="V1402" s="13">
        <v>29.434999999999999</v>
      </c>
      <c r="W1402" s="13">
        <f>IF(Table2[[#This Row],[Max_Temperature(°C)]]="",_xlfn.XLOOKUP(Table2[[#This Row],[State]],'pivot tables'!$T$2:$T$33,'pivot tables'!$V$2:$V$33),Table2[[#This Row],[Max_Temperature(°C)]])</f>
        <v>29.434999999999999</v>
      </c>
      <c r="X1402" s="13">
        <v>12.335000000000001</v>
      </c>
      <c r="Y1402" s="31">
        <f>IF(Table2[[#This Row],[Min_Temperature(°C)]]="",_xlfn.XLOOKUP(Table2[[#This Row],[State]],'pivot tables'!$T$2:$T$33,'pivot tables'!$W$2:$W$33),Table2[[#This Row],[Min_Temperature(°C)]])</f>
        <v>12.335000000000001</v>
      </c>
    </row>
    <row r="1403" spans="1:25" x14ac:dyDescent="0.3">
      <c r="A1403" s="5" t="s">
        <v>22</v>
      </c>
      <c r="B1403" s="4">
        <v>2017</v>
      </c>
      <c r="C1403" s="5" t="s">
        <v>49</v>
      </c>
      <c r="D1403" s="5" t="str">
        <f>PROPER(TRIM(Table2[[#This Row],[Season]]))</f>
        <v>Kharif</v>
      </c>
      <c r="E1403" s="5" t="str">
        <f>IF(Table2[[#This Row],[Season]]="",_xlfn.XLOOKUP(Table2[[#This Row],[State]],'pivot tables'!$F$3:$F$33,'pivot tables'!$G$3:$G$33),Table2[[#This Row],[Season]])</f>
        <v>Kharif</v>
      </c>
      <c r="F1403" s="5" t="s">
        <v>274</v>
      </c>
      <c r="G1403" s="16">
        <v>340</v>
      </c>
      <c r="H1403" s="16">
        <f>IF(Table2[[#This Row],[Area(hectare)]]="",IFERROR(Table2[[#This Row],[Production(Tones)]]/Table2[[#This Row],[Yield blanks]],""),Table2[[#This Row],[Area(hectare)]])</f>
        <v>340</v>
      </c>
      <c r="I1403" s="16">
        <v>330</v>
      </c>
      <c r="J1403" s="16">
        <f>IF(Table2[[#This Row],[Production(Tones)]]="",Table2[[#This Row],[Area Blanks]]*Table2[[#This Row],[Yield]],Table2[[#This Row],[Production(Tones)]])</f>
        <v>330</v>
      </c>
      <c r="K1403" s="13">
        <v>1722.1</v>
      </c>
      <c r="L1403" s="13">
        <f>IF(Table2[[#This Row],[Annual_Rainfall(mm)]]="",_xlfn.XLOOKUP(Table2[[#This Row],[State]],'pivot tables'!$J$3:$J$32,'pivot tables'!$K$3:$K$32),Table2[[#This Row],[Annual_Rainfall(mm)]])</f>
        <v>1722.1</v>
      </c>
      <c r="M1403" s="13" t="str">
        <f>Table2[[#This Row],[Crop]]&amp;Table2[[#This Row],[State]]</f>
        <v>RagiNagaland</v>
      </c>
      <c r="N1403" s="13">
        <v>53529.599999999999</v>
      </c>
      <c r="O1403" s="13">
        <f>IF(Table2[[#This Row],[Fertilizer(kg)]]="",_xlfn.XLOOKUP(Table2[[#This Row],[crop&amp;state]],'pivot tables'!$O$3:$O$151,'pivot tables'!$P$3:$P$151),Table2[[#This Row],[Fertilizer(kg)]])</f>
        <v>53529.599999999999</v>
      </c>
      <c r="P1403" s="13">
        <v>129.19999999999999</v>
      </c>
      <c r="Q1403" s="13">
        <f>IF(Table2[[#This Row],[Pesticide(kg)]]="",_xlfn.XLOOKUP(Table2[[#This Row],[crop&amp;state]],'pivot tables'!$O$3:$O$151,'pivot tables'!$Q$3:$Q$151),Table2[[#This Row],[Pesticide(kg)]])</f>
        <v>129.19999999999999</v>
      </c>
      <c r="R1403" s="13">
        <v>0.98299999999999998</v>
      </c>
      <c r="S1403" s="13">
        <f>IF(Table2[[#This Row],[Yield]]="",IFERROR(Table2[[#This Row],[Production(Tones)]]/Table2[[#This Row],[Area(hectare)]],""),Table2[[#This Row],[Yield]])</f>
        <v>0.98299999999999998</v>
      </c>
      <c r="T1403" s="13">
        <v>20.535</v>
      </c>
      <c r="U1403" s="13">
        <f>IF(Table2[[#This Row],[Avg_Temperature(°C)]]="",IFERROR((Table2[[#This Row],[Max_Temperature(°C)]]+Table2[[#This Row],[Min_Temperature(°C)]])/2,""),Table2[[#This Row],[Avg_Temperature(°C)]])</f>
        <v>20.535</v>
      </c>
      <c r="V1403" s="13">
        <v>29.507000000000001</v>
      </c>
      <c r="W1403" s="13">
        <f>IF(Table2[[#This Row],[Max_Temperature(°C)]]="",_xlfn.XLOOKUP(Table2[[#This Row],[State]],'pivot tables'!$T$2:$T$33,'pivot tables'!$V$2:$V$33),Table2[[#This Row],[Max_Temperature(°C)]])</f>
        <v>29.507000000000001</v>
      </c>
      <c r="X1403" s="13">
        <v>12.858000000000001</v>
      </c>
      <c r="Y1403" s="31">
        <f>IF(Table2[[#This Row],[Min_Temperature(°C)]]="",_xlfn.XLOOKUP(Table2[[#This Row],[State]],'pivot tables'!$T$2:$T$33,'pivot tables'!$W$2:$W$33),Table2[[#This Row],[Min_Temperature(°C)]])</f>
        <v>12.858000000000001</v>
      </c>
    </row>
    <row r="1404" spans="1:25" x14ac:dyDescent="0.3">
      <c r="A1404" s="5" t="s">
        <v>13</v>
      </c>
      <c r="B1404" s="4">
        <v>2017</v>
      </c>
      <c r="C1404" s="5" t="s">
        <v>49</v>
      </c>
      <c r="D1404" s="5" t="str">
        <f>PROPER(TRIM(Table2[[#This Row],[Season]]))</f>
        <v>Kharif</v>
      </c>
      <c r="E1404" s="5" t="str">
        <f>IF(Table2[[#This Row],[Season]]="",_xlfn.XLOOKUP(Table2[[#This Row],[State]],'pivot tables'!$F$3:$F$33,'pivot tables'!$G$3:$G$33),Table2[[#This Row],[Season]])</f>
        <v>Kharif</v>
      </c>
      <c r="F1404" s="5" t="s">
        <v>274</v>
      </c>
      <c r="G1404" s="16">
        <v>206750</v>
      </c>
      <c r="H1404" s="16">
        <f>IF(Table2[[#This Row],[Area(hectare)]]="",IFERROR(Table2[[#This Row],[Production(Tones)]]/Table2[[#This Row],[Yield blanks]],""),Table2[[#This Row],[Area(hectare)]])</f>
        <v>206750</v>
      </c>
      <c r="I1404" s="16">
        <v>509590</v>
      </c>
      <c r="J1404" s="16">
        <f>IF(Table2[[#This Row],[Production(Tones)]]="",Table2[[#This Row],[Area Blanks]]*Table2[[#This Row],[Yield]],Table2[[#This Row],[Production(Tones)]])</f>
        <v>509590</v>
      </c>
      <c r="K1404" s="13">
        <v>1722.1</v>
      </c>
      <c r="L1404" s="13">
        <f>IF(Table2[[#This Row],[Annual_Rainfall(mm)]]="",_xlfn.XLOOKUP(Table2[[#This Row],[State]],'pivot tables'!$J$3:$J$32,'pivot tables'!$K$3:$K$32),Table2[[#This Row],[Annual_Rainfall(mm)]])</f>
        <v>1722.1</v>
      </c>
      <c r="M1404" s="13" t="str">
        <f>Table2[[#This Row],[Crop]]&amp;Table2[[#This Row],[State]]</f>
        <v>RiceNagaland</v>
      </c>
      <c r="N1404" s="13">
        <v>32550720</v>
      </c>
      <c r="O1404" s="13">
        <f>IF(Table2[[#This Row],[Fertilizer(kg)]]="",_xlfn.XLOOKUP(Table2[[#This Row],[crop&amp;state]],'pivot tables'!$O$3:$O$151,'pivot tables'!$P$3:$P$151),Table2[[#This Row],[Fertilizer(kg)]])</f>
        <v>32550720</v>
      </c>
      <c r="P1404" s="13">
        <v>78565</v>
      </c>
      <c r="Q1404" s="13">
        <f>IF(Table2[[#This Row],[Pesticide(kg)]]="",_xlfn.XLOOKUP(Table2[[#This Row],[crop&amp;state]],'pivot tables'!$O$3:$O$151,'pivot tables'!$Q$3:$Q$151),Table2[[#This Row],[Pesticide(kg)]])</f>
        <v>78565</v>
      </c>
      <c r="R1404" s="13">
        <v>2.4220000000000002</v>
      </c>
      <c r="S1404" s="13">
        <f>IF(Table2[[#This Row],[Yield]]="",IFERROR(Table2[[#This Row],[Production(Tones)]]/Table2[[#This Row],[Area(hectare)]],""),Table2[[#This Row],[Yield]])</f>
        <v>2.4220000000000002</v>
      </c>
      <c r="T1404" s="13">
        <v>20.535</v>
      </c>
      <c r="U1404" s="13">
        <f>IF(Table2[[#This Row],[Avg_Temperature(°C)]]="",IFERROR((Table2[[#This Row],[Max_Temperature(°C)]]+Table2[[#This Row],[Min_Temperature(°C)]])/2,""),Table2[[#This Row],[Avg_Temperature(°C)]])</f>
        <v>20.535</v>
      </c>
      <c r="V1404" s="13">
        <v>29.507000000000001</v>
      </c>
      <c r="W1404" s="13">
        <f>IF(Table2[[#This Row],[Max_Temperature(°C)]]="",_xlfn.XLOOKUP(Table2[[#This Row],[State]],'pivot tables'!$T$2:$T$33,'pivot tables'!$V$2:$V$33),Table2[[#This Row],[Max_Temperature(°C)]])</f>
        <v>29.507000000000001</v>
      </c>
      <c r="X1404" s="13">
        <v>12.858000000000001</v>
      </c>
      <c r="Y1404" s="31">
        <f>IF(Table2[[#This Row],[Min_Temperature(°C)]]="",_xlfn.XLOOKUP(Table2[[#This Row],[State]],'pivot tables'!$T$2:$T$33,'pivot tables'!$W$2:$W$33),Table2[[#This Row],[Min_Temperature(°C)]])</f>
        <v>12.858000000000001</v>
      </c>
    </row>
    <row r="1405" spans="1:25" x14ac:dyDescent="0.3">
      <c r="A1405" s="5" t="s">
        <v>13</v>
      </c>
      <c r="B1405" s="4">
        <v>2017</v>
      </c>
      <c r="C1405" s="5" t="s">
        <v>27</v>
      </c>
      <c r="D1405" s="5" t="str">
        <f>PROPER(TRIM(Table2[[#This Row],[Season]]))</f>
        <v>Rabi</v>
      </c>
      <c r="E1405" s="5" t="str">
        <f>IF(Table2[[#This Row],[Season]]="",_xlfn.XLOOKUP(Table2[[#This Row],[State]],'pivot tables'!$F$3:$F$33,'pivot tables'!$G$3:$G$33),Table2[[#This Row],[Season]])</f>
        <v>Rabi</v>
      </c>
      <c r="F1405" s="5" t="s">
        <v>274</v>
      </c>
      <c r="G1405" s="16">
        <v>5250</v>
      </c>
      <c r="H1405" s="16">
        <f>IF(Table2[[#This Row],[Area(hectare)]]="",IFERROR(Table2[[#This Row],[Production(Tones)]]/Table2[[#This Row],[Yield blanks]],""),Table2[[#This Row],[Area(hectare)]])</f>
        <v>5250</v>
      </c>
      <c r="I1405" s="16">
        <v>14850</v>
      </c>
      <c r="J1405" s="16">
        <f>IF(Table2[[#This Row],[Production(Tones)]]="",Table2[[#This Row],[Area Blanks]]*Table2[[#This Row],[Yield]],Table2[[#This Row],[Production(Tones)]])</f>
        <v>14850</v>
      </c>
      <c r="K1405" s="13">
        <v>1722.1</v>
      </c>
      <c r="L1405" s="13">
        <f>IF(Table2[[#This Row],[Annual_Rainfall(mm)]]="",_xlfn.XLOOKUP(Table2[[#This Row],[State]],'pivot tables'!$J$3:$J$32,'pivot tables'!$K$3:$K$32),Table2[[#This Row],[Annual_Rainfall(mm)]])</f>
        <v>1722.1</v>
      </c>
      <c r="M1405" s="13" t="str">
        <f>Table2[[#This Row],[Crop]]&amp;Table2[[#This Row],[State]]</f>
        <v>RiceNagaland</v>
      </c>
      <c r="N1405" s="13">
        <v>826560</v>
      </c>
      <c r="O1405" s="13">
        <f>IF(Table2[[#This Row],[Fertilizer(kg)]]="",_xlfn.XLOOKUP(Table2[[#This Row],[crop&amp;state]],'pivot tables'!$O$3:$O$151,'pivot tables'!$P$3:$P$151),Table2[[#This Row],[Fertilizer(kg)]])</f>
        <v>826560</v>
      </c>
      <c r="P1405" s="13">
        <v>1995</v>
      </c>
      <c r="Q1405" s="13">
        <f>IF(Table2[[#This Row],[Pesticide(kg)]]="",_xlfn.XLOOKUP(Table2[[#This Row],[crop&amp;state]],'pivot tables'!$O$3:$O$151,'pivot tables'!$Q$3:$Q$151),Table2[[#This Row],[Pesticide(kg)]])</f>
        <v>1995</v>
      </c>
      <c r="R1405" s="13">
        <v>2.827</v>
      </c>
      <c r="S1405" s="13">
        <f>IF(Table2[[#This Row],[Yield]]="",IFERROR(Table2[[#This Row],[Production(Tones)]]/Table2[[#This Row],[Area(hectare)]],""),Table2[[#This Row],[Yield]])</f>
        <v>2.827</v>
      </c>
      <c r="T1405" s="13">
        <v>20.535</v>
      </c>
      <c r="U1405" s="13">
        <f>IF(Table2[[#This Row],[Avg_Temperature(°C)]]="",IFERROR((Table2[[#This Row],[Max_Temperature(°C)]]+Table2[[#This Row],[Min_Temperature(°C)]])/2,""),Table2[[#This Row],[Avg_Temperature(°C)]])</f>
        <v>20.535</v>
      </c>
      <c r="V1405" s="13">
        <v>29.507000000000001</v>
      </c>
      <c r="W1405" s="13">
        <f>IF(Table2[[#This Row],[Max_Temperature(°C)]]="",_xlfn.XLOOKUP(Table2[[#This Row],[State]],'pivot tables'!$T$2:$T$33,'pivot tables'!$V$2:$V$33),Table2[[#This Row],[Max_Temperature(°C)]])</f>
        <v>29.507000000000001</v>
      </c>
      <c r="X1405" s="13">
        <v>12.858000000000001</v>
      </c>
      <c r="Y1405" s="31">
        <f>IF(Table2[[#This Row],[Min_Temperature(°C)]]="",_xlfn.XLOOKUP(Table2[[#This Row],[State]],'pivot tables'!$T$2:$T$33,'pivot tables'!$W$2:$W$33),Table2[[#This Row],[Min_Temperature(°C)]])</f>
        <v>12.858000000000001</v>
      </c>
    </row>
    <row r="1406" spans="1:25" x14ac:dyDescent="0.3">
      <c r="A1406" s="5" t="s">
        <v>18</v>
      </c>
      <c r="B1406" s="4">
        <v>2017</v>
      </c>
      <c r="C1406" s="5" t="s">
        <v>49</v>
      </c>
      <c r="D1406" s="5" t="str">
        <f>PROPER(TRIM(Table2[[#This Row],[Season]]))</f>
        <v>Kharif</v>
      </c>
      <c r="E1406" s="5" t="str">
        <f>IF(Table2[[#This Row],[Season]]="",_xlfn.XLOOKUP(Table2[[#This Row],[State]],'pivot tables'!$F$3:$F$33,'pivot tables'!$G$3:$G$33),Table2[[#This Row],[Season]])</f>
        <v>Kharif</v>
      </c>
      <c r="F1406" s="5" t="s">
        <v>274</v>
      </c>
      <c r="G1406" s="16">
        <v>4430</v>
      </c>
      <c r="H1406" s="16">
        <f>IF(Table2[[#This Row],[Area(hectare)]]="",IFERROR(Table2[[#This Row],[Production(Tones)]]/Table2[[#This Row],[Yield blanks]],""),Table2[[#This Row],[Area(hectare)]])</f>
        <v>4430</v>
      </c>
      <c r="I1406" s="16">
        <v>192750</v>
      </c>
      <c r="J1406" s="16">
        <f>IF(Table2[[#This Row],[Production(Tones)]]="",Table2[[#This Row],[Area Blanks]]*Table2[[#This Row],[Yield]],Table2[[#This Row],[Production(Tones)]])</f>
        <v>192750</v>
      </c>
      <c r="K1406" s="13">
        <v>1722.1</v>
      </c>
      <c r="L1406" s="13">
        <f>IF(Table2[[#This Row],[Annual_Rainfall(mm)]]="",_xlfn.XLOOKUP(Table2[[#This Row],[State]],'pivot tables'!$J$3:$J$32,'pivot tables'!$K$3:$K$32),Table2[[#This Row],[Annual_Rainfall(mm)]])</f>
        <v>1722.1</v>
      </c>
      <c r="M1406" s="13" t="str">
        <f>Table2[[#This Row],[Crop]]&amp;Table2[[#This Row],[State]]</f>
        <v>SugarcaneNagaland</v>
      </c>
      <c r="N1406" s="13">
        <v>697459.19999999995</v>
      </c>
      <c r="O1406" s="13">
        <f>IF(Table2[[#This Row],[Fertilizer(kg)]]="",_xlfn.XLOOKUP(Table2[[#This Row],[crop&amp;state]],'pivot tables'!$O$3:$O$151,'pivot tables'!$P$3:$P$151),Table2[[#This Row],[Fertilizer(kg)]])</f>
        <v>697459.19999999995</v>
      </c>
      <c r="P1406" s="13">
        <v>1683.4</v>
      </c>
      <c r="Q1406" s="13">
        <f>IF(Table2[[#This Row],[Pesticide(kg)]]="",_xlfn.XLOOKUP(Table2[[#This Row],[crop&amp;state]],'pivot tables'!$O$3:$O$151,'pivot tables'!$Q$3:$Q$151),Table2[[#This Row],[Pesticide(kg)]])</f>
        <v>1683.4</v>
      </c>
      <c r="R1406" s="13"/>
      <c r="S1406" s="13">
        <f>IF(Table2[[#This Row],[Yield]]="",IFERROR(Table2[[#This Row],[Production(Tones)]]/Table2[[#This Row],[Area(hectare)]],""),Table2[[#This Row],[Yield]])</f>
        <v>43.510158013544022</v>
      </c>
      <c r="T1406" s="13">
        <v>20.535</v>
      </c>
      <c r="U1406" s="13">
        <f>IF(Table2[[#This Row],[Avg_Temperature(°C)]]="",IFERROR((Table2[[#This Row],[Max_Temperature(°C)]]+Table2[[#This Row],[Min_Temperature(°C)]])/2,""),Table2[[#This Row],[Avg_Temperature(°C)]])</f>
        <v>20.535</v>
      </c>
      <c r="V1406" s="13">
        <v>29.507000000000001</v>
      </c>
      <c r="W1406" s="13">
        <f>IF(Table2[[#This Row],[Max_Temperature(°C)]]="",_xlfn.XLOOKUP(Table2[[#This Row],[State]],'pivot tables'!$T$2:$T$33,'pivot tables'!$V$2:$V$33),Table2[[#This Row],[Max_Temperature(°C)]])</f>
        <v>29.507000000000001</v>
      </c>
      <c r="X1406" s="13">
        <v>12.858000000000001</v>
      </c>
      <c r="Y1406" s="31">
        <f>IF(Table2[[#This Row],[Min_Temperature(°C)]]="",_xlfn.XLOOKUP(Table2[[#This Row],[State]],'pivot tables'!$T$2:$T$33,'pivot tables'!$W$2:$W$33),Table2[[#This Row],[Min_Temperature(°C)]])</f>
        <v>12.858000000000001</v>
      </c>
    </row>
    <row r="1407" spans="1:25" x14ac:dyDescent="0.3">
      <c r="A1407" s="5" t="s">
        <v>31</v>
      </c>
      <c r="B1407" s="4">
        <v>2017</v>
      </c>
      <c r="C1407" s="5" t="s">
        <v>49</v>
      </c>
      <c r="D1407" s="5" t="str">
        <f>PROPER(TRIM(Table2[[#This Row],[Season]]))</f>
        <v>Kharif</v>
      </c>
      <c r="E1407" s="5" t="str">
        <f>IF(Table2[[#This Row],[Season]]="",_xlfn.XLOOKUP(Table2[[#This Row],[State]],'pivot tables'!$F$3:$F$33,'pivot tables'!$G$3:$G$33),Table2[[#This Row],[Season]])</f>
        <v>Kharif</v>
      </c>
      <c r="F1407" s="5" t="s">
        <v>274</v>
      </c>
      <c r="G1407" s="16">
        <v>350</v>
      </c>
      <c r="H1407" s="16">
        <f>IF(Table2[[#This Row],[Area(hectare)]]="",IFERROR(Table2[[#This Row],[Production(Tones)]]/Table2[[#This Row],[Yield blanks]],""),Table2[[#This Row],[Area(hectare)]])</f>
        <v>350</v>
      </c>
      <c r="I1407" s="16">
        <v>310</v>
      </c>
      <c r="J1407" s="16">
        <f>IF(Table2[[#This Row],[Production(Tones)]]="",Table2[[#This Row],[Area Blanks]]*Table2[[#This Row],[Yield]],Table2[[#This Row],[Production(Tones)]])</f>
        <v>310</v>
      </c>
      <c r="K1407" s="13">
        <v>1722.1</v>
      </c>
      <c r="L1407" s="13">
        <f>IF(Table2[[#This Row],[Annual_Rainfall(mm)]]="",_xlfn.XLOOKUP(Table2[[#This Row],[State]],'pivot tables'!$J$3:$J$32,'pivot tables'!$K$3:$K$32),Table2[[#This Row],[Annual_Rainfall(mm)]])</f>
        <v>1722.1</v>
      </c>
      <c r="M1407" s="13" t="str">
        <f>Table2[[#This Row],[Crop]]&amp;Table2[[#This Row],[State]]</f>
        <v>SunflowerNagaland</v>
      </c>
      <c r="N1407" s="13">
        <v>55104</v>
      </c>
      <c r="O1407" s="13">
        <f>IF(Table2[[#This Row],[Fertilizer(kg)]]="",_xlfn.XLOOKUP(Table2[[#This Row],[crop&amp;state]],'pivot tables'!$O$3:$O$151,'pivot tables'!$P$3:$P$151),Table2[[#This Row],[Fertilizer(kg)]])</f>
        <v>55104</v>
      </c>
      <c r="P1407" s="13">
        <v>133</v>
      </c>
      <c r="Q1407" s="13">
        <f>IF(Table2[[#This Row],[Pesticide(kg)]]="",_xlfn.XLOOKUP(Table2[[#This Row],[crop&amp;state]],'pivot tables'!$O$3:$O$151,'pivot tables'!$Q$3:$Q$151),Table2[[#This Row],[Pesticide(kg)]])</f>
        <v>133</v>
      </c>
      <c r="R1407" s="13">
        <v>0.89800000000000002</v>
      </c>
      <c r="S1407" s="13">
        <f>IF(Table2[[#This Row],[Yield]]="",IFERROR(Table2[[#This Row],[Production(Tones)]]/Table2[[#This Row],[Area(hectare)]],""),Table2[[#This Row],[Yield]])</f>
        <v>0.89800000000000002</v>
      </c>
      <c r="T1407" s="13">
        <v>20.535</v>
      </c>
      <c r="U1407" s="13">
        <f>IF(Table2[[#This Row],[Avg_Temperature(°C)]]="",IFERROR((Table2[[#This Row],[Max_Temperature(°C)]]+Table2[[#This Row],[Min_Temperature(°C)]])/2,""),Table2[[#This Row],[Avg_Temperature(°C)]])</f>
        <v>20.535</v>
      </c>
      <c r="V1407" s="13">
        <v>29.507000000000001</v>
      </c>
      <c r="W1407" s="13">
        <f>IF(Table2[[#This Row],[Max_Temperature(°C)]]="",_xlfn.XLOOKUP(Table2[[#This Row],[State]],'pivot tables'!$T$2:$T$33,'pivot tables'!$V$2:$V$33),Table2[[#This Row],[Max_Temperature(°C)]])</f>
        <v>29.507000000000001</v>
      </c>
      <c r="X1407" s="13">
        <v>12.858000000000001</v>
      </c>
      <c r="Y1407" s="31">
        <f>IF(Table2[[#This Row],[Min_Temperature(°C)]]="",_xlfn.XLOOKUP(Table2[[#This Row],[State]],'pivot tables'!$T$2:$T$33,'pivot tables'!$W$2:$W$33),Table2[[#This Row],[Min_Temperature(°C)]])</f>
        <v>12.858000000000001</v>
      </c>
    </row>
    <row r="1408" spans="1:25" x14ac:dyDescent="0.3">
      <c r="A1408" s="5" t="s">
        <v>31</v>
      </c>
      <c r="B1408" s="4">
        <v>2017</v>
      </c>
      <c r="C1408" s="5" t="s">
        <v>27</v>
      </c>
      <c r="D1408" s="5" t="str">
        <f>PROPER(TRIM(Table2[[#This Row],[Season]]))</f>
        <v>Rabi</v>
      </c>
      <c r="E1408" s="5" t="str">
        <f>IF(Table2[[#This Row],[Season]]="",_xlfn.XLOOKUP(Table2[[#This Row],[State]],'pivot tables'!$F$3:$F$33,'pivot tables'!$G$3:$G$33),Table2[[#This Row],[Season]])</f>
        <v>Rabi</v>
      </c>
      <c r="F1408" s="5" t="s">
        <v>274</v>
      </c>
      <c r="G1408" s="16">
        <v>2270</v>
      </c>
      <c r="H1408" s="16">
        <f>IF(Table2[[#This Row],[Area(hectare)]]="",IFERROR(Table2[[#This Row],[Production(Tones)]]/Table2[[#This Row],[Yield blanks]],""),Table2[[#This Row],[Area(hectare)]])</f>
        <v>2270</v>
      </c>
      <c r="I1408" s="16">
        <v>1390</v>
      </c>
      <c r="J1408" s="16">
        <f>IF(Table2[[#This Row],[Production(Tones)]]="",Table2[[#This Row],[Area Blanks]]*Table2[[#This Row],[Yield]],Table2[[#This Row],[Production(Tones)]])</f>
        <v>1390</v>
      </c>
      <c r="K1408" s="13">
        <v>1722.1</v>
      </c>
      <c r="L1408" s="13">
        <f>IF(Table2[[#This Row],[Annual_Rainfall(mm)]]="",_xlfn.XLOOKUP(Table2[[#This Row],[State]],'pivot tables'!$J$3:$J$32,'pivot tables'!$K$3:$K$32),Table2[[#This Row],[Annual_Rainfall(mm)]])</f>
        <v>1722.1</v>
      </c>
      <c r="M1408" s="13" t="str">
        <f>Table2[[#This Row],[Crop]]&amp;Table2[[#This Row],[State]]</f>
        <v>SunflowerNagaland</v>
      </c>
      <c r="N1408" s="13">
        <v>357388.79999999999</v>
      </c>
      <c r="O1408" s="13">
        <f>IF(Table2[[#This Row],[Fertilizer(kg)]]="",_xlfn.XLOOKUP(Table2[[#This Row],[crop&amp;state]],'pivot tables'!$O$3:$O$151,'pivot tables'!$P$3:$P$151),Table2[[#This Row],[Fertilizer(kg)]])</f>
        <v>357388.79999999999</v>
      </c>
      <c r="P1408" s="13">
        <v>862.6</v>
      </c>
      <c r="Q1408" s="13">
        <f>IF(Table2[[#This Row],[Pesticide(kg)]]="",_xlfn.XLOOKUP(Table2[[#This Row],[crop&amp;state]],'pivot tables'!$O$3:$O$151,'pivot tables'!$Q$3:$Q$151),Table2[[#This Row],[Pesticide(kg)]])</f>
        <v>862.6</v>
      </c>
      <c r="R1408" s="13">
        <v>0.61399999999999999</v>
      </c>
      <c r="S1408" s="13">
        <f>IF(Table2[[#This Row],[Yield]]="",IFERROR(Table2[[#This Row],[Production(Tones)]]/Table2[[#This Row],[Area(hectare)]],""),Table2[[#This Row],[Yield]])</f>
        <v>0.61399999999999999</v>
      </c>
      <c r="T1408" s="13">
        <v>20.535</v>
      </c>
      <c r="U1408" s="13">
        <f>IF(Table2[[#This Row],[Avg_Temperature(°C)]]="",IFERROR((Table2[[#This Row],[Max_Temperature(°C)]]+Table2[[#This Row],[Min_Temperature(°C)]])/2,""),Table2[[#This Row],[Avg_Temperature(°C)]])</f>
        <v>20.535</v>
      </c>
      <c r="V1408" s="13">
        <v>29.507000000000001</v>
      </c>
      <c r="W1408" s="13">
        <f>IF(Table2[[#This Row],[Max_Temperature(°C)]]="",_xlfn.XLOOKUP(Table2[[#This Row],[State]],'pivot tables'!$T$2:$T$33,'pivot tables'!$V$2:$V$33),Table2[[#This Row],[Max_Temperature(°C)]])</f>
        <v>29.507000000000001</v>
      </c>
      <c r="X1408" s="13">
        <v>12.858000000000001</v>
      </c>
      <c r="Y1408" s="31">
        <f>IF(Table2[[#This Row],[Min_Temperature(°C)]]="",_xlfn.XLOOKUP(Table2[[#This Row],[State]],'pivot tables'!$T$2:$T$33,'pivot tables'!$W$2:$W$33),Table2[[#This Row],[Min_Temperature(°C)]])</f>
        <v>12.858000000000001</v>
      </c>
    </row>
    <row r="1409" spans="1:25" x14ac:dyDescent="0.3">
      <c r="A1409" s="5" t="s">
        <v>32</v>
      </c>
      <c r="B1409" s="4">
        <v>2017</v>
      </c>
      <c r="C1409" s="5" t="s">
        <v>27</v>
      </c>
      <c r="D1409" s="5" t="str">
        <f>PROPER(TRIM(Table2[[#This Row],[Season]]))</f>
        <v>Rabi</v>
      </c>
      <c r="E1409" s="5" t="str">
        <f>IF(Table2[[#This Row],[Season]]="",_xlfn.XLOOKUP(Table2[[#This Row],[State]],'pivot tables'!$F$3:$F$33,'pivot tables'!$G$3:$G$33),Table2[[#This Row],[Season]])</f>
        <v>Rabi</v>
      </c>
      <c r="F1409" s="5" t="s">
        <v>274</v>
      </c>
      <c r="G1409" s="16">
        <v>830</v>
      </c>
      <c r="H1409" s="16">
        <f>IF(Table2[[#This Row],[Area(hectare)]]="",IFERROR(Table2[[#This Row],[Production(Tones)]]/Table2[[#This Row],[Yield blanks]],""),Table2[[#This Row],[Area(hectare)]])</f>
        <v>830</v>
      </c>
      <c r="I1409" s="16">
        <v>680</v>
      </c>
      <c r="J1409" s="16">
        <f>IF(Table2[[#This Row],[Production(Tones)]]="",Table2[[#This Row],[Area Blanks]]*Table2[[#This Row],[Yield]],Table2[[#This Row],[Production(Tones)]])</f>
        <v>680</v>
      </c>
      <c r="K1409" s="13">
        <v>1722.1</v>
      </c>
      <c r="L1409" s="13">
        <f>IF(Table2[[#This Row],[Annual_Rainfall(mm)]]="",_xlfn.XLOOKUP(Table2[[#This Row],[State]],'pivot tables'!$J$3:$J$32,'pivot tables'!$K$3:$K$32),Table2[[#This Row],[Annual_Rainfall(mm)]])</f>
        <v>1722.1</v>
      </c>
      <c r="M1409" s="13" t="str">
        <f>Table2[[#This Row],[Crop]]&amp;Table2[[#This Row],[State]]</f>
        <v>UradNagaland</v>
      </c>
      <c r="N1409" s="13">
        <v>130675.2</v>
      </c>
      <c r="O1409" s="13">
        <f>IF(Table2[[#This Row],[Fertilizer(kg)]]="",_xlfn.XLOOKUP(Table2[[#This Row],[crop&amp;state]],'pivot tables'!$O$3:$O$151,'pivot tables'!$P$3:$P$151),Table2[[#This Row],[Fertilizer(kg)]])</f>
        <v>130675.2</v>
      </c>
      <c r="P1409" s="13">
        <v>315.39999999999998</v>
      </c>
      <c r="Q1409" s="13">
        <f>IF(Table2[[#This Row],[Pesticide(kg)]]="",_xlfn.XLOOKUP(Table2[[#This Row],[crop&amp;state]],'pivot tables'!$O$3:$O$151,'pivot tables'!$Q$3:$Q$151),Table2[[#This Row],[Pesticide(kg)]])</f>
        <v>315.39999999999998</v>
      </c>
      <c r="R1409" s="13">
        <v>0.81100000000000005</v>
      </c>
      <c r="S1409" s="13">
        <f>IF(Table2[[#This Row],[Yield]]="",IFERROR(Table2[[#This Row],[Production(Tones)]]/Table2[[#This Row],[Area(hectare)]],""),Table2[[#This Row],[Yield]])</f>
        <v>0.81100000000000005</v>
      </c>
      <c r="T1409" s="13">
        <v>20.535</v>
      </c>
      <c r="U1409" s="13">
        <f>IF(Table2[[#This Row],[Avg_Temperature(°C)]]="",IFERROR((Table2[[#This Row],[Max_Temperature(°C)]]+Table2[[#This Row],[Min_Temperature(°C)]])/2,""),Table2[[#This Row],[Avg_Temperature(°C)]])</f>
        <v>20.535</v>
      </c>
      <c r="V1409" s="13">
        <v>29.507000000000001</v>
      </c>
      <c r="W1409" s="13">
        <f>IF(Table2[[#This Row],[Max_Temperature(°C)]]="",_xlfn.XLOOKUP(Table2[[#This Row],[State]],'pivot tables'!$T$2:$T$33,'pivot tables'!$V$2:$V$33),Table2[[#This Row],[Max_Temperature(°C)]])</f>
        <v>29.507000000000001</v>
      </c>
      <c r="X1409" s="13">
        <v>12.858000000000001</v>
      </c>
      <c r="Y1409" s="31">
        <f>IF(Table2[[#This Row],[Min_Temperature(°C)]]="",_xlfn.XLOOKUP(Table2[[#This Row],[State]],'pivot tables'!$T$2:$T$33,'pivot tables'!$W$2:$W$33),Table2[[#This Row],[Min_Temperature(°C)]])</f>
        <v>12.858000000000001</v>
      </c>
    </row>
    <row r="1410" spans="1:25" x14ac:dyDescent="0.3">
      <c r="A1410" s="5" t="s">
        <v>20</v>
      </c>
      <c r="B1410" s="4">
        <v>2017</v>
      </c>
      <c r="C1410" s="5" t="s">
        <v>27</v>
      </c>
      <c r="D1410" s="5" t="str">
        <f>PROPER(TRIM(Table2[[#This Row],[Season]]))</f>
        <v>Rabi</v>
      </c>
      <c r="E1410" s="5" t="str">
        <f>IF(Table2[[#This Row],[Season]]="",_xlfn.XLOOKUP(Table2[[#This Row],[State]],'pivot tables'!$F$3:$F$33,'pivot tables'!$G$3:$G$33),Table2[[#This Row],[Season]])</f>
        <v>Rabi</v>
      </c>
      <c r="F1410" s="5" t="s">
        <v>274</v>
      </c>
      <c r="G1410" s="16">
        <v>3410</v>
      </c>
      <c r="H1410" s="16">
        <f>IF(Table2[[#This Row],[Area(hectare)]]="",IFERROR(Table2[[#This Row],[Production(Tones)]]/Table2[[#This Row],[Yield blanks]],""),Table2[[#This Row],[Area(hectare)]])</f>
        <v>3410</v>
      </c>
      <c r="I1410" s="16">
        <v>6260</v>
      </c>
      <c r="J1410" s="16">
        <f>IF(Table2[[#This Row],[Production(Tones)]]="",Table2[[#This Row],[Area Blanks]]*Table2[[#This Row],[Yield]],Table2[[#This Row],[Production(Tones)]])</f>
        <v>6260</v>
      </c>
      <c r="K1410" s="13">
        <v>1722.1</v>
      </c>
      <c r="L1410" s="13">
        <f>IF(Table2[[#This Row],[Annual_Rainfall(mm)]]="",_xlfn.XLOOKUP(Table2[[#This Row],[State]],'pivot tables'!$J$3:$J$32,'pivot tables'!$K$3:$K$32),Table2[[#This Row],[Annual_Rainfall(mm)]])</f>
        <v>1722.1</v>
      </c>
      <c r="M1410" s="13" t="str">
        <f>Table2[[#This Row],[Crop]]&amp;Table2[[#This Row],[State]]</f>
        <v>WheatNagaland</v>
      </c>
      <c r="N1410" s="13">
        <v>536870.40000000002</v>
      </c>
      <c r="O1410" s="13">
        <f>IF(Table2[[#This Row],[Fertilizer(kg)]]="",_xlfn.XLOOKUP(Table2[[#This Row],[crop&amp;state]],'pivot tables'!$O$3:$O$151,'pivot tables'!$P$3:$P$151),Table2[[#This Row],[Fertilizer(kg)]])</f>
        <v>536870.40000000002</v>
      </c>
      <c r="P1410" s="13">
        <v>1295.8</v>
      </c>
      <c r="Q1410" s="13">
        <f>IF(Table2[[#This Row],[Pesticide(kg)]]="",_xlfn.XLOOKUP(Table2[[#This Row],[crop&amp;state]],'pivot tables'!$O$3:$O$151,'pivot tables'!$Q$3:$Q$151),Table2[[#This Row],[Pesticide(kg)]])</f>
        <v>1295.8</v>
      </c>
      <c r="R1410" s="13">
        <v>1.8340000000000001</v>
      </c>
      <c r="S1410" s="13">
        <f>IF(Table2[[#This Row],[Yield]]="",IFERROR(Table2[[#This Row],[Production(Tones)]]/Table2[[#This Row],[Area(hectare)]],""),Table2[[#This Row],[Yield]])</f>
        <v>1.8340000000000001</v>
      </c>
      <c r="T1410" s="13">
        <v>20.535</v>
      </c>
      <c r="U1410" s="13">
        <f>IF(Table2[[#This Row],[Avg_Temperature(°C)]]="",IFERROR((Table2[[#This Row],[Max_Temperature(°C)]]+Table2[[#This Row],[Min_Temperature(°C)]])/2,""),Table2[[#This Row],[Avg_Temperature(°C)]])</f>
        <v>20.535</v>
      </c>
      <c r="V1410" s="13">
        <v>29.507000000000001</v>
      </c>
      <c r="W1410" s="13">
        <f>IF(Table2[[#This Row],[Max_Temperature(°C)]]="",_xlfn.XLOOKUP(Table2[[#This Row],[State]],'pivot tables'!$T$2:$T$33,'pivot tables'!$V$2:$V$33),Table2[[#This Row],[Max_Temperature(°C)]])</f>
        <v>29.507000000000001</v>
      </c>
      <c r="X1410" s="13">
        <v>12.858000000000001</v>
      </c>
      <c r="Y1410" s="31">
        <f>IF(Table2[[#This Row],[Min_Temperature(°C)]]="",_xlfn.XLOOKUP(Table2[[#This Row],[State]],'pivot tables'!$T$2:$T$33,'pivot tables'!$W$2:$W$33),Table2[[#This Row],[Min_Temperature(°C)]])</f>
        <v>12.858000000000001</v>
      </c>
    </row>
    <row r="1411" spans="1:25" x14ac:dyDescent="0.3">
      <c r="A1411" s="5" t="s">
        <v>13</v>
      </c>
      <c r="B1411" s="4">
        <v>2017</v>
      </c>
      <c r="C1411" s="5" t="s">
        <v>49</v>
      </c>
      <c r="D1411" s="5" t="str">
        <f>PROPER(TRIM(Table2[[#This Row],[Season]]))</f>
        <v>Kharif</v>
      </c>
      <c r="E1411" s="5" t="str">
        <f>IF(Table2[[#This Row],[Season]]="",_xlfn.XLOOKUP(Table2[[#This Row],[State]],'pivot tables'!$F$3:$F$33,'pivot tables'!$G$3:$G$33),Table2[[#This Row],[Season]])</f>
        <v>Kharif</v>
      </c>
      <c r="F1411" s="5" t="s">
        <v>252</v>
      </c>
      <c r="G1411" s="16">
        <v>3065000</v>
      </c>
      <c r="H1411" s="16">
        <f>IF(Table2[[#This Row],[Area(hectare)]]="",IFERROR(Table2[[#This Row],[Production(Tones)]]/Table2[[#This Row],[Yield blanks]],""),Table2[[#This Row],[Area(hectare)]])</f>
        <v>3065000</v>
      </c>
      <c r="I1411" s="16">
        <v>13382000</v>
      </c>
      <c r="J1411" s="16">
        <f>IF(Table2[[#This Row],[Production(Tones)]]="",Table2[[#This Row],[Area Blanks]]*Table2[[#This Row],[Yield]],Table2[[#This Row],[Production(Tones)]])</f>
        <v>13382000</v>
      </c>
      <c r="K1411" s="13">
        <v>497.5</v>
      </c>
      <c r="L1411" s="13">
        <f>IF(Table2[[#This Row],[Annual_Rainfall(mm)]]="",_xlfn.XLOOKUP(Table2[[#This Row],[State]],'pivot tables'!$J$3:$J$32,'pivot tables'!$K$3:$K$32),Table2[[#This Row],[Annual_Rainfall(mm)]])</f>
        <v>497.5</v>
      </c>
      <c r="M1411" s="13" t="str">
        <f>Table2[[#This Row],[Crop]]&amp;Table2[[#This Row],[State]]</f>
        <v>RicePunjab</v>
      </c>
      <c r="N1411" s="13">
        <v>482553600</v>
      </c>
      <c r="O1411" s="13">
        <f>IF(Table2[[#This Row],[Fertilizer(kg)]]="",_xlfn.XLOOKUP(Table2[[#This Row],[crop&amp;state]],'pivot tables'!$O$3:$O$151,'pivot tables'!$P$3:$P$151),Table2[[#This Row],[Fertilizer(kg)]])</f>
        <v>482553600</v>
      </c>
      <c r="P1411" s="13">
        <v>1164700</v>
      </c>
      <c r="Q1411" s="13">
        <f>IF(Table2[[#This Row],[Pesticide(kg)]]="",_xlfn.XLOOKUP(Table2[[#This Row],[crop&amp;state]],'pivot tables'!$O$3:$O$151,'pivot tables'!$Q$3:$Q$151),Table2[[#This Row],[Pesticide(kg)]])</f>
        <v>1164700</v>
      </c>
      <c r="R1411" s="13">
        <v>4.2530000000000001</v>
      </c>
      <c r="S1411" s="13">
        <f>IF(Table2[[#This Row],[Yield]]="",IFERROR(Table2[[#This Row],[Production(Tones)]]/Table2[[#This Row],[Area(hectare)]],""),Table2[[#This Row],[Yield]])</f>
        <v>4.2530000000000001</v>
      </c>
      <c r="T1411" s="13">
        <v>25.228999999999999</v>
      </c>
      <c r="U1411" s="13">
        <f>IF(Table2[[#This Row],[Avg_Temperature(°C)]]="",IFERROR((Table2[[#This Row],[Max_Temperature(°C)]]+Table2[[#This Row],[Min_Temperature(°C)]])/2,""),Table2[[#This Row],[Avg_Temperature(°C)]])</f>
        <v>25.228999999999999</v>
      </c>
      <c r="V1411" s="13">
        <v>38.067</v>
      </c>
      <c r="W1411" s="13">
        <f>IF(Table2[[#This Row],[Max_Temperature(°C)]]="",_xlfn.XLOOKUP(Table2[[#This Row],[State]],'pivot tables'!$T$2:$T$33,'pivot tables'!$V$2:$V$33),Table2[[#This Row],[Max_Temperature(°C)]])</f>
        <v>38.067</v>
      </c>
      <c r="X1411" s="13">
        <v>13.172000000000001</v>
      </c>
      <c r="Y1411" s="31">
        <f>IF(Table2[[#This Row],[Min_Temperature(°C)]]="",_xlfn.XLOOKUP(Table2[[#This Row],[State]],'pivot tables'!$T$2:$T$33,'pivot tables'!$W$2:$W$33),Table2[[#This Row],[Min_Temperature(°C)]])</f>
        <v>13.172000000000001</v>
      </c>
    </row>
    <row r="1412" spans="1:25" x14ac:dyDescent="0.3">
      <c r="A1412" s="5" t="s">
        <v>18</v>
      </c>
      <c r="B1412" s="4">
        <v>2017</v>
      </c>
      <c r="C1412" s="5" t="s">
        <v>705</v>
      </c>
      <c r="D1412" s="5" t="str">
        <f>PROPER(TRIM(Table2[[#This Row],[Season]]))</f>
        <v>Whole Year</v>
      </c>
      <c r="E1412" s="5" t="str">
        <f>IF(Table2[[#This Row],[Season]]="",_xlfn.XLOOKUP(Table2[[#This Row],[State]],'pivot tables'!$F$3:$F$33,'pivot tables'!$G$3:$G$33),Table2[[#This Row],[Season]])</f>
        <v>Whole Year</v>
      </c>
      <c r="F1412" s="5" t="s">
        <v>252</v>
      </c>
      <c r="G1412" s="16">
        <v>96000</v>
      </c>
      <c r="H1412" s="16">
        <f>IF(Table2[[#This Row],[Area(hectare)]]="",IFERROR(Table2[[#This Row],[Production(Tones)]]/Table2[[#This Row],[Yield blanks]],""),Table2[[#This Row],[Area(hectare)]])</f>
        <v>96000</v>
      </c>
      <c r="I1412" s="16">
        <v>8024000</v>
      </c>
      <c r="J1412" s="16">
        <f>IF(Table2[[#This Row],[Production(Tones)]]="",Table2[[#This Row],[Area Blanks]]*Table2[[#This Row],[Yield]],Table2[[#This Row],[Production(Tones)]])</f>
        <v>8024000</v>
      </c>
      <c r="K1412" s="13">
        <v>497.5</v>
      </c>
      <c r="L1412" s="13">
        <f>IF(Table2[[#This Row],[Annual_Rainfall(mm)]]="",_xlfn.XLOOKUP(Table2[[#This Row],[State]],'pivot tables'!$J$3:$J$32,'pivot tables'!$K$3:$K$32),Table2[[#This Row],[Annual_Rainfall(mm)]])</f>
        <v>497.5</v>
      </c>
      <c r="M1412" s="13" t="str">
        <f>Table2[[#This Row],[Crop]]&amp;Table2[[#This Row],[State]]</f>
        <v>SugarcanePunjab</v>
      </c>
      <c r="N1412" s="13">
        <v>15114240</v>
      </c>
      <c r="O1412" s="13">
        <f>IF(Table2[[#This Row],[Fertilizer(kg)]]="",_xlfn.XLOOKUP(Table2[[#This Row],[crop&amp;state]],'pivot tables'!$O$3:$O$151,'pivot tables'!$P$3:$P$151),Table2[[#This Row],[Fertilizer(kg)]])</f>
        <v>15114240</v>
      </c>
      <c r="P1412" s="13">
        <v>36480</v>
      </c>
      <c r="Q1412" s="13">
        <f>IF(Table2[[#This Row],[Pesticide(kg)]]="",_xlfn.XLOOKUP(Table2[[#This Row],[crop&amp;state]],'pivot tables'!$O$3:$O$151,'pivot tables'!$Q$3:$Q$151),Table2[[#This Row],[Pesticide(kg)]])</f>
        <v>36480</v>
      </c>
      <c r="R1412" s="13">
        <v>84.372</v>
      </c>
      <c r="S1412" s="13">
        <f>IF(Table2[[#This Row],[Yield]]="",IFERROR(Table2[[#This Row],[Production(Tones)]]/Table2[[#This Row],[Area(hectare)]],""),Table2[[#This Row],[Yield]])</f>
        <v>84.372</v>
      </c>
      <c r="T1412" s="13">
        <v>25.228999999999999</v>
      </c>
      <c r="U1412" s="13">
        <f>IF(Table2[[#This Row],[Avg_Temperature(°C)]]="",IFERROR((Table2[[#This Row],[Max_Temperature(°C)]]+Table2[[#This Row],[Min_Temperature(°C)]])/2,""),Table2[[#This Row],[Avg_Temperature(°C)]])</f>
        <v>25.228999999999999</v>
      </c>
      <c r="V1412" s="13">
        <v>38.067</v>
      </c>
      <c r="W1412" s="13">
        <f>IF(Table2[[#This Row],[Max_Temperature(°C)]]="",_xlfn.XLOOKUP(Table2[[#This Row],[State]],'pivot tables'!$T$2:$T$33,'pivot tables'!$V$2:$V$33),Table2[[#This Row],[Max_Temperature(°C)]])</f>
        <v>38.067</v>
      </c>
      <c r="X1412" s="13">
        <v>13.172000000000001</v>
      </c>
      <c r="Y1412" s="31">
        <f>IF(Table2[[#This Row],[Min_Temperature(°C)]]="",_xlfn.XLOOKUP(Table2[[#This Row],[State]],'pivot tables'!$T$2:$T$33,'pivot tables'!$W$2:$W$33),Table2[[#This Row],[Min_Temperature(°C)]])</f>
        <v>13.172000000000001</v>
      </c>
    </row>
    <row r="1413" spans="1:25" x14ac:dyDescent="0.3">
      <c r="A1413" s="5" t="s">
        <v>31</v>
      </c>
      <c r="B1413" s="4">
        <v>2017</v>
      </c>
      <c r="C1413" s="5" t="s">
        <v>27</v>
      </c>
      <c r="D1413" s="5" t="str">
        <f>PROPER(TRIM(Table2[[#This Row],[Season]]))</f>
        <v>Rabi</v>
      </c>
      <c r="E1413" s="5" t="str">
        <f>IF(Table2[[#This Row],[Season]]="",_xlfn.XLOOKUP(Table2[[#This Row],[State]],'pivot tables'!$F$3:$F$33,'pivot tables'!$G$3:$G$33),Table2[[#This Row],[Season]])</f>
        <v>Rabi</v>
      </c>
      <c r="F1413" s="5" t="s">
        <v>252</v>
      </c>
      <c r="G1413" s="16">
        <v>6100</v>
      </c>
      <c r="H1413" s="16">
        <f>IF(Table2[[#This Row],[Area(hectare)]]="",IFERROR(Table2[[#This Row],[Production(Tones)]]/Table2[[#This Row],[Yield blanks]],""),Table2[[#This Row],[Area(hectare)]])</f>
        <v>6100</v>
      </c>
      <c r="I1413" s="16">
        <v>11600</v>
      </c>
      <c r="J1413" s="16">
        <f>IF(Table2[[#This Row],[Production(Tones)]]="",Table2[[#This Row],[Area Blanks]]*Table2[[#This Row],[Yield]],Table2[[#This Row],[Production(Tones)]])</f>
        <v>11600</v>
      </c>
      <c r="K1413" s="13">
        <v>497.5</v>
      </c>
      <c r="L1413" s="13">
        <f>IF(Table2[[#This Row],[Annual_Rainfall(mm)]]="",_xlfn.XLOOKUP(Table2[[#This Row],[State]],'pivot tables'!$J$3:$J$32,'pivot tables'!$K$3:$K$32),Table2[[#This Row],[Annual_Rainfall(mm)]])</f>
        <v>497.5</v>
      </c>
      <c r="M1413" s="13" t="str">
        <f>Table2[[#This Row],[Crop]]&amp;Table2[[#This Row],[State]]</f>
        <v>SunflowerPunjab</v>
      </c>
      <c r="N1413" s="13">
        <v>960384</v>
      </c>
      <c r="O1413" s="13">
        <f>IF(Table2[[#This Row],[Fertilizer(kg)]]="",_xlfn.XLOOKUP(Table2[[#This Row],[crop&amp;state]],'pivot tables'!$O$3:$O$151,'pivot tables'!$P$3:$P$151),Table2[[#This Row],[Fertilizer(kg)]])</f>
        <v>960384</v>
      </c>
      <c r="P1413" s="13">
        <v>2318</v>
      </c>
      <c r="Q1413" s="13">
        <f>IF(Table2[[#This Row],[Pesticide(kg)]]="",_xlfn.XLOOKUP(Table2[[#This Row],[crop&amp;state]],'pivot tables'!$O$3:$O$151,'pivot tables'!$Q$3:$Q$151),Table2[[#This Row],[Pesticide(kg)]])</f>
        <v>2318</v>
      </c>
      <c r="R1413" s="13">
        <v>1.89</v>
      </c>
      <c r="S1413" s="13">
        <f>IF(Table2[[#This Row],[Yield]]="",IFERROR(Table2[[#This Row],[Production(Tones)]]/Table2[[#This Row],[Area(hectare)]],""),Table2[[#This Row],[Yield]])</f>
        <v>1.89</v>
      </c>
      <c r="T1413" s="13">
        <v>25.228999999999999</v>
      </c>
      <c r="U1413" s="13">
        <f>IF(Table2[[#This Row],[Avg_Temperature(°C)]]="",IFERROR((Table2[[#This Row],[Max_Temperature(°C)]]+Table2[[#This Row],[Min_Temperature(°C)]])/2,""),Table2[[#This Row],[Avg_Temperature(°C)]])</f>
        <v>25.228999999999999</v>
      </c>
      <c r="V1413" s="13">
        <v>38.067</v>
      </c>
      <c r="W1413" s="13">
        <f>IF(Table2[[#This Row],[Max_Temperature(°C)]]="",_xlfn.XLOOKUP(Table2[[#This Row],[State]],'pivot tables'!$T$2:$T$33,'pivot tables'!$V$2:$V$33),Table2[[#This Row],[Max_Temperature(°C)]])</f>
        <v>38.067</v>
      </c>
      <c r="X1413" s="13">
        <v>13.172000000000001</v>
      </c>
      <c r="Y1413" s="31">
        <f>IF(Table2[[#This Row],[Min_Temperature(°C)]]="",_xlfn.XLOOKUP(Table2[[#This Row],[State]],'pivot tables'!$T$2:$T$33,'pivot tables'!$W$2:$W$33),Table2[[#This Row],[Min_Temperature(°C)]])</f>
        <v>13.172000000000001</v>
      </c>
    </row>
    <row r="1414" spans="1:25" x14ac:dyDescent="0.3">
      <c r="A1414" s="5" t="s">
        <v>32</v>
      </c>
      <c r="B1414" s="4">
        <v>2017</v>
      </c>
      <c r="C1414" s="5" t="s">
        <v>49</v>
      </c>
      <c r="D1414" s="5" t="str">
        <f>PROPER(TRIM(Table2[[#This Row],[Season]]))</f>
        <v>Kharif</v>
      </c>
      <c r="E1414" s="5" t="str">
        <f>IF(Table2[[#This Row],[Season]]="",_xlfn.XLOOKUP(Table2[[#This Row],[State]],'pivot tables'!$F$3:$F$33,'pivot tables'!$G$3:$G$33),Table2[[#This Row],[Season]])</f>
        <v>Kharif</v>
      </c>
      <c r="F1414" s="5" t="s">
        <v>252</v>
      </c>
      <c r="G1414" s="16">
        <v>1600</v>
      </c>
      <c r="H1414" s="16">
        <f>IF(Table2[[#This Row],[Area(hectare)]]="",IFERROR(Table2[[#This Row],[Production(Tones)]]/Table2[[#This Row],[Yield blanks]],""),Table2[[#This Row],[Area(hectare)]])</f>
        <v>1600</v>
      </c>
      <c r="I1414" s="16">
        <v>900</v>
      </c>
      <c r="J1414" s="16">
        <f>IF(Table2[[#This Row],[Production(Tones)]]="",Table2[[#This Row],[Area Blanks]]*Table2[[#This Row],[Yield]],Table2[[#This Row],[Production(Tones)]])</f>
        <v>900</v>
      </c>
      <c r="K1414" s="13">
        <v>497.5</v>
      </c>
      <c r="L1414" s="13">
        <f>IF(Table2[[#This Row],[Annual_Rainfall(mm)]]="",_xlfn.XLOOKUP(Table2[[#This Row],[State]],'pivot tables'!$J$3:$J$32,'pivot tables'!$K$3:$K$32),Table2[[#This Row],[Annual_Rainfall(mm)]])</f>
        <v>497.5</v>
      </c>
      <c r="M1414" s="13" t="str">
        <f>Table2[[#This Row],[Crop]]&amp;Table2[[#This Row],[State]]</f>
        <v>UradPunjab</v>
      </c>
      <c r="N1414" s="13">
        <v>251904</v>
      </c>
      <c r="O1414" s="13">
        <f>IF(Table2[[#This Row],[Fertilizer(kg)]]="",_xlfn.XLOOKUP(Table2[[#This Row],[crop&amp;state]],'pivot tables'!$O$3:$O$151,'pivot tables'!$P$3:$P$151),Table2[[#This Row],[Fertilizer(kg)]])</f>
        <v>251904</v>
      </c>
      <c r="P1414" s="13">
        <v>608</v>
      </c>
      <c r="Q1414" s="13">
        <f>IF(Table2[[#This Row],[Pesticide(kg)]]="",_xlfn.XLOOKUP(Table2[[#This Row],[crop&amp;state]],'pivot tables'!$O$3:$O$151,'pivot tables'!$Q$3:$Q$151),Table2[[#This Row],[Pesticide(kg)]])</f>
        <v>608</v>
      </c>
      <c r="R1414" s="13">
        <v>0.73799999999999999</v>
      </c>
      <c r="S1414" s="13">
        <f>IF(Table2[[#This Row],[Yield]]="",IFERROR(Table2[[#This Row],[Production(Tones)]]/Table2[[#This Row],[Area(hectare)]],""),Table2[[#This Row],[Yield]])</f>
        <v>0.73799999999999999</v>
      </c>
      <c r="T1414" s="13">
        <v>25.228999999999999</v>
      </c>
      <c r="U1414" s="13">
        <f>IF(Table2[[#This Row],[Avg_Temperature(°C)]]="",IFERROR((Table2[[#This Row],[Max_Temperature(°C)]]+Table2[[#This Row],[Min_Temperature(°C)]])/2,""),Table2[[#This Row],[Avg_Temperature(°C)]])</f>
        <v>25.228999999999999</v>
      </c>
      <c r="V1414" s="13">
        <v>38.067</v>
      </c>
      <c r="W1414" s="13">
        <f>IF(Table2[[#This Row],[Max_Temperature(°C)]]="",_xlfn.XLOOKUP(Table2[[#This Row],[State]],'pivot tables'!$T$2:$T$33,'pivot tables'!$V$2:$V$33),Table2[[#This Row],[Max_Temperature(°C)]])</f>
        <v>38.067</v>
      </c>
      <c r="X1414" s="13">
        <v>13.172000000000001</v>
      </c>
      <c r="Y1414" s="31">
        <f>IF(Table2[[#This Row],[Min_Temperature(°C)]]="",_xlfn.XLOOKUP(Table2[[#This Row],[State]],'pivot tables'!$T$2:$T$33,'pivot tables'!$W$2:$W$33),Table2[[#This Row],[Min_Temperature(°C)]])</f>
        <v>13.172000000000001</v>
      </c>
    </row>
    <row r="1415" spans="1:25" x14ac:dyDescent="0.3">
      <c r="A1415" s="5" t="s">
        <v>20</v>
      </c>
      <c r="B1415" s="4">
        <v>2017</v>
      </c>
      <c r="C1415" s="5" t="s">
        <v>27</v>
      </c>
      <c r="D1415" s="5" t="str">
        <f>PROPER(TRIM(Table2[[#This Row],[Season]]))</f>
        <v>Rabi</v>
      </c>
      <c r="E1415" s="5" t="str">
        <f>IF(Table2[[#This Row],[Season]]="",_xlfn.XLOOKUP(Table2[[#This Row],[State]],'pivot tables'!$F$3:$F$33,'pivot tables'!$G$3:$G$33),Table2[[#This Row],[Season]])</f>
        <v>Rabi</v>
      </c>
      <c r="F1415" s="5" t="s">
        <v>252</v>
      </c>
      <c r="G1415" s="16"/>
      <c r="H1415" s="16">
        <f>IF(Table2[[#This Row],[Area(hectare)]]="",IFERROR(Table2[[#This Row],[Production(Tones)]]/Table2[[#This Row],[Yield blanks]],""),Table2[[#This Row],[Area(hectare)]])</f>
        <v>3556752.443646519</v>
      </c>
      <c r="I1415" s="16">
        <v>17830000</v>
      </c>
      <c r="J1415" s="16">
        <f>IF(Table2[[#This Row],[Production(Tones)]]="",Table2[[#This Row],[Area Blanks]]*Table2[[#This Row],[Yield]],Table2[[#This Row],[Production(Tones)]])</f>
        <v>17830000</v>
      </c>
      <c r="K1415" s="13">
        <v>497.5</v>
      </c>
      <c r="L1415" s="13">
        <f>IF(Table2[[#This Row],[Annual_Rainfall(mm)]]="",_xlfn.XLOOKUP(Table2[[#This Row],[State]],'pivot tables'!$J$3:$J$32,'pivot tables'!$K$3:$K$32),Table2[[#This Row],[Annual_Rainfall(mm)]])</f>
        <v>497.5</v>
      </c>
      <c r="M1415" s="13" t="str">
        <f>Table2[[#This Row],[Crop]]&amp;Table2[[#This Row],[State]]</f>
        <v>WheatPunjab</v>
      </c>
      <c r="N1415" s="13">
        <v>552929280</v>
      </c>
      <c r="O1415" s="13">
        <f>IF(Table2[[#This Row],[Fertilizer(kg)]]="",_xlfn.XLOOKUP(Table2[[#This Row],[crop&amp;state]],'pivot tables'!$O$3:$O$151,'pivot tables'!$P$3:$P$151),Table2[[#This Row],[Fertilizer(kg)]])</f>
        <v>552929280</v>
      </c>
      <c r="P1415" s="13">
        <v>1334560</v>
      </c>
      <c r="Q1415" s="13">
        <f>IF(Table2[[#This Row],[Pesticide(kg)]]="",_xlfn.XLOOKUP(Table2[[#This Row],[crop&amp;state]],'pivot tables'!$O$3:$O$151,'pivot tables'!$Q$3:$Q$151),Table2[[#This Row],[Pesticide(kg)]])</f>
        <v>1334560</v>
      </c>
      <c r="R1415" s="13">
        <v>5.0129999999999999</v>
      </c>
      <c r="S1415" s="13">
        <f>IF(Table2[[#This Row],[Yield]]="",IFERROR(Table2[[#This Row],[Production(Tones)]]/Table2[[#This Row],[Area(hectare)]],""),Table2[[#This Row],[Yield]])</f>
        <v>5.0129999999999999</v>
      </c>
      <c r="T1415" s="13">
        <v>25.228999999999999</v>
      </c>
      <c r="U1415" s="13">
        <f>IF(Table2[[#This Row],[Avg_Temperature(°C)]]="",IFERROR((Table2[[#This Row],[Max_Temperature(°C)]]+Table2[[#This Row],[Min_Temperature(°C)]])/2,""),Table2[[#This Row],[Avg_Temperature(°C)]])</f>
        <v>25.228999999999999</v>
      </c>
      <c r="V1415" s="13">
        <v>38.067</v>
      </c>
      <c r="W1415" s="13">
        <f>IF(Table2[[#This Row],[Max_Temperature(°C)]]="",_xlfn.XLOOKUP(Table2[[#This Row],[State]],'pivot tables'!$T$2:$T$33,'pivot tables'!$V$2:$V$33),Table2[[#This Row],[Max_Temperature(°C)]])</f>
        <v>38.067</v>
      </c>
      <c r="X1415" s="13">
        <v>13.172000000000001</v>
      </c>
      <c r="Y1415" s="31">
        <f>IF(Table2[[#This Row],[Min_Temperature(°C)]]="",_xlfn.XLOOKUP(Table2[[#This Row],[State]],'pivot tables'!$T$2:$T$33,'pivot tables'!$W$2:$W$33),Table2[[#This Row],[Min_Temperature(°C)]])</f>
        <v>13.172000000000001</v>
      </c>
    </row>
    <row r="1416" spans="1:25" x14ac:dyDescent="0.3">
      <c r="A1416" s="5" t="s">
        <v>22</v>
      </c>
      <c r="B1416" s="4">
        <v>2017</v>
      </c>
      <c r="C1416" s="5" t="s">
        <v>49</v>
      </c>
      <c r="D1416" s="5" t="str">
        <f>PROPER(TRIM(Table2[[#This Row],[Season]]))</f>
        <v>Kharif</v>
      </c>
      <c r="E1416" s="5" t="str">
        <f>IF(Table2[[#This Row],[Season]]="",_xlfn.XLOOKUP(Table2[[#This Row],[State]],'pivot tables'!$F$3:$F$33,'pivot tables'!$G$3:$G$33),Table2[[#This Row],[Season]])</f>
        <v>Kharif</v>
      </c>
      <c r="F1416" s="5" t="s">
        <v>481</v>
      </c>
      <c r="G1416" s="16">
        <v>1181</v>
      </c>
      <c r="H1416" s="16">
        <f>IF(Table2[[#This Row],[Area(hectare)]]="",IFERROR(Table2[[#This Row],[Production(Tones)]]/Table2[[#This Row],[Yield blanks]],""),Table2[[#This Row],[Area(hectare)]])</f>
        <v>1181</v>
      </c>
      <c r="I1416" s="16">
        <v>1355</v>
      </c>
      <c r="J1416" s="16">
        <f>IF(Table2[[#This Row],[Production(Tones)]]="",Table2[[#This Row],[Area Blanks]]*Table2[[#This Row],[Yield]],Table2[[#This Row],[Production(Tones)]])</f>
        <v>1355</v>
      </c>
      <c r="K1416" s="13">
        <v>815.7</v>
      </c>
      <c r="L1416" s="13">
        <f>IF(Table2[[#This Row],[Annual_Rainfall(mm)]]="",_xlfn.XLOOKUP(Table2[[#This Row],[State]],'pivot tables'!$J$3:$J$32,'pivot tables'!$K$3:$K$32),Table2[[#This Row],[Annual_Rainfall(mm)]])</f>
        <v>815.7</v>
      </c>
      <c r="M1416" s="13" t="str">
        <f>Table2[[#This Row],[Crop]]&amp;Table2[[#This Row],[State]]</f>
        <v>RagiTelangana</v>
      </c>
      <c r="N1416" s="13">
        <v>185936.64000000001</v>
      </c>
      <c r="O1416" s="13">
        <f>IF(Table2[[#This Row],[Fertilizer(kg)]]="",_xlfn.XLOOKUP(Table2[[#This Row],[crop&amp;state]],'pivot tables'!$O$3:$O$151,'pivot tables'!$P$3:$P$151),Table2[[#This Row],[Fertilizer(kg)]])</f>
        <v>185936.64000000001</v>
      </c>
      <c r="P1416" s="13">
        <v>448.78</v>
      </c>
      <c r="Q1416" s="13">
        <f>IF(Table2[[#This Row],[Pesticide(kg)]]="",_xlfn.XLOOKUP(Table2[[#This Row],[crop&amp;state]],'pivot tables'!$O$3:$O$151,'pivot tables'!$Q$3:$Q$151),Table2[[#This Row],[Pesticide(kg)]])</f>
        <v>448.78</v>
      </c>
      <c r="R1416" s="13">
        <v>1.18</v>
      </c>
      <c r="S1416" s="13">
        <f>IF(Table2[[#This Row],[Yield]]="",IFERROR(Table2[[#This Row],[Production(Tones)]]/Table2[[#This Row],[Area(hectare)]],""),Table2[[#This Row],[Yield]])</f>
        <v>1.18</v>
      </c>
      <c r="T1416" s="13">
        <v>26.367999999999999</v>
      </c>
      <c r="U1416" s="13">
        <f>IF(Table2[[#This Row],[Avg_Temperature(°C)]]="",IFERROR((Table2[[#This Row],[Max_Temperature(°C)]]+Table2[[#This Row],[Min_Temperature(°C)]])/2,""),Table2[[#This Row],[Avg_Temperature(°C)]])</f>
        <v>26.367999999999999</v>
      </c>
      <c r="V1416" s="13">
        <v>36.720999999999997</v>
      </c>
      <c r="W1416" s="13">
        <f>IF(Table2[[#This Row],[Max_Temperature(°C)]]="",_xlfn.XLOOKUP(Table2[[#This Row],[State]],'pivot tables'!$T$2:$T$33,'pivot tables'!$V$2:$V$33),Table2[[#This Row],[Max_Temperature(°C)]])</f>
        <v>36.720999999999997</v>
      </c>
      <c r="X1416" s="13">
        <v>17.152000000000001</v>
      </c>
      <c r="Y1416" s="31">
        <f>IF(Table2[[#This Row],[Min_Temperature(°C)]]="",_xlfn.XLOOKUP(Table2[[#This Row],[State]],'pivot tables'!$T$2:$T$33,'pivot tables'!$W$2:$W$33),Table2[[#This Row],[Min_Temperature(°C)]])</f>
        <v>17.152000000000001</v>
      </c>
    </row>
    <row r="1417" spans="1:25" x14ac:dyDescent="0.3">
      <c r="A1417" s="5" t="s">
        <v>22</v>
      </c>
      <c r="B1417" s="4">
        <v>2017</v>
      </c>
      <c r="C1417" s="5" t="s">
        <v>27</v>
      </c>
      <c r="D1417" s="5" t="str">
        <f>PROPER(TRIM(Table2[[#This Row],[Season]]))</f>
        <v>Rabi</v>
      </c>
      <c r="E1417" s="5" t="str">
        <f>IF(Table2[[#This Row],[Season]]="",_xlfn.XLOOKUP(Table2[[#This Row],[State]],'pivot tables'!$F$3:$F$33,'pivot tables'!$G$3:$G$33),Table2[[#This Row],[Season]])</f>
        <v>Rabi</v>
      </c>
      <c r="F1417" s="5" t="s">
        <v>481</v>
      </c>
      <c r="G1417" s="16">
        <v>274</v>
      </c>
      <c r="H1417" s="16">
        <f>IF(Table2[[#This Row],[Area(hectare)]]="",IFERROR(Table2[[#This Row],[Production(Tones)]]/Table2[[#This Row],[Yield blanks]],""),Table2[[#This Row],[Area(hectare)]])</f>
        <v>274</v>
      </c>
      <c r="I1417" s="16">
        <v>300</v>
      </c>
      <c r="J1417" s="16">
        <f>IF(Table2[[#This Row],[Production(Tones)]]="",Table2[[#This Row],[Area Blanks]]*Table2[[#This Row],[Yield]],Table2[[#This Row],[Production(Tones)]])</f>
        <v>300</v>
      </c>
      <c r="K1417" s="13">
        <v>815.7</v>
      </c>
      <c r="L1417" s="13">
        <f>IF(Table2[[#This Row],[Annual_Rainfall(mm)]]="",_xlfn.XLOOKUP(Table2[[#This Row],[State]],'pivot tables'!$J$3:$J$32,'pivot tables'!$K$3:$K$32),Table2[[#This Row],[Annual_Rainfall(mm)]])</f>
        <v>815.7</v>
      </c>
      <c r="M1417" s="13" t="str">
        <f>Table2[[#This Row],[Crop]]&amp;Table2[[#This Row],[State]]</f>
        <v>RagiTelangana</v>
      </c>
      <c r="N1417" s="13">
        <v>43138.559999999998</v>
      </c>
      <c r="O1417" s="13">
        <f>IF(Table2[[#This Row],[Fertilizer(kg)]]="",_xlfn.XLOOKUP(Table2[[#This Row],[crop&amp;state]],'pivot tables'!$O$3:$O$151,'pivot tables'!$P$3:$P$151),Table2[[#This Row],[Fertilizer(kg)]])</f>
        <v>43138.559999999998</v>
      </c>
      <c r="P1417" s="13">
        <v>104.12</v>
      </c>
      <c r="Q1417" s="13">
        <f>IF(Table2[[#This Row],[Pesticide(kg)]]="",_xlfn.XLOOKUP(Table2[[#This Row],[crop&amp;state]],'pivot tables'!$O$3:$O$151,'pivot tables'!$Q$3:$Q$151),Table2[[#This Row],[Pesticide(kg)]])</f>
        <v>104.12</v>
      </c>
      <c r="R1417" s="13">
        <v>1.1850000000000001</v>
      </c>
      <c r="S1417" s="13">
        <f>IF(Table2[[#This Row],[Yield]]="",IFERROR(Table2[[#This Row],[Production(Tones)]]/Table2[[#This Row],[Area(hectare)]],""),Table2[[#This Row],[Yield]])</f>
        <v>1.1850000000000001</v>
      </c>
      <c r="T1417" s="13">
        <v>26.367999999999999</v>
      </c>
      <c r="U1417" s="13">
        <f>IF(Table2[[#This Row],[Avg_Temperature(°C)]]="",IFERROR((Table2[[#This Row],[Max_Temperature(°C)]]+Table2[[#This Row],[Min_Temperature(°C)]])/2,""),Table2[[#This Row],[Avg_Temperature(°C)]])</f>
        <v>26.367999999999999</v>
      </c>
      <c r="V1417" s="13">
        <v>36.720999999999997</v>
      </c>
      <c r="W1417" s="13">
        <f>IF(Table2[[#This Row],[Max_Temperature(°C)]]="",_xlfn.XLOOKUP(Table2[[#This Row],[State]],'pivot tables'!$T$2:$T$33,'pivot tables'!$V$2:$V$33),Table2[[#This Row],[Max_Temperature(°C)]])</f>
        <v>36.720999999999997</v>
      </c>
      <c r="X1417" s="13">
        <v>17.152000000000001</v>
      </c>
      <c r="Y1417" s="31">
        <f>IF(Table2[[#This Row],[Min_Temperature(°C)]]="",_xlfn.XLOOKUP(Table2[[#This Row],[State]],'pivot tables'!$T$2:$T$33,'pivot tables'!$W$2:$W$33),Table2[[#This Row],[Min_Temperature(°C)]])</f>
        <v>17.152000000000001</v>
      </c>
    </row>
    <row r="1418" spans="1:25" x14ac:dyDescent="0.3">
      <c r="A1418" s="5" t="s">
        <v>13</v>
      </c>
      <c r="B1418" s="4">
        <v>2017</v>
      </c>
      <c r="C1418" s="5" t="s">
        <v>49</v>
      </c>
      <c r="D1418" s="5" t="str">
        <f>PROPER(TRIM(Table2[[#This Row],[Season]]))</f>
        <v>Kharif</v>
      </c>
      <c r="E1418" s="5" t="str">
        <f>IF(Table2[[#This Row],[Season]]="",_xlfn.XLOOKUP(Table2[[#This Row],[State]],'pivot tables'!$F$3:$F$33,'pivot tables'!$G$3:$G$33),Table2[[#This Row],[Season]])</f>
        <v>Kharif</v>
      </c>
      <c r="F1418" s="5" t="s">
        <v>481</v>
      </c>
      <c r="G1418" s="16">
        <v>1046987</v>
      </c>
      <c r="H1418" s="16">
        <f>IF(Table2[[#This Row],[Area(hectare)]]="",IFERROR(Table2[[#This Row],[Production(Tones)]]/Table2[[#This Row],[Yield blanks]],""),Table2[[#This Row],[Area(hectare)]])</f>
        <v>1046987</v>
      </c>
      <c r="I1418" s="16">
        <v>2946004</v>
      </c>
      <c r="J1418" s="16">
        <f>IF(Table2[[#This Row],[Production(Tones)]]="",Table2[[#This Row],[Area Blanks]]*Table2[[#This Row],[Yield]],Table2[[#This Row],[Production(Tones)]])</f>
        <v>2946004</v>
      </c>
      <c r="K1418" s="13">
        <v>815.7</v>
      </c>
      <c r="L1418" s="13">
        <f>IF(Table2[[#This Row],[Annual_Rainfall(mm)]]="",_xlfn.XLOOKUP(Table2[[#This Row],[State]],'pivot tables'!$J$3:$J$32,'pivot tables'!$K$3:$K$32),Table2[[#This Row],[Annual_Rainfall(mm)]])</f>
        <v>815.7</v>
      </c>
      <c r="M1418" s="13" t="str">
        <f>Table2[[#This Row],[Crop]]&amp;Table2[[#This Row],[State]]</f>
        <v>RiceTelangana</v>
      </c>
      <c r="N1418" s="13"/>
      <c r="O1418" s="13">
        <f>IF(Table2[[#This Row],[Fertilizer(kg)]]="",_xlfn.XLOOKUP(Table2[[#This Row],[crop&amp;state]],'pivot tables'!$O$3:$O$151,'pivot tables'!$P$3:$P$151),Table2[[#This Row],[Fertilizer(kg)]])</f>
        <v>156867272.25416663</v>
      </c>
      <c r="P1418" s="13">
        <v>397855.06</v>
      </c>
      <c r="Q1418" s="13">
        <f>IF(Table2[[#This Row],[Pesticide(kg)]]="",_xlfn.XLOOKUP(Table2[[#This Row],[crop&amp;state]],'pivot tables'!$O$3:$O$151,'pivot tables'!$Q$3:$Q$151),Table2[[#This Row],[Pesticide(kg)]])</f>
        <v>397855.06</v>
      </c>
      <c r="R1418" s="13"/>
      <c r="S1418" s="13">
        <f>IF(Table2[[#This Row],[Yield]]="",IFERROR(Table2[[#This Row],[Production(Tones)]]/Table2[[#This Row],[Area(hectare)]],""),Table2[[#This Row],[Yield]])</f>
        <v>2.8137923393509183</v>
      </c>
      <c r="T1418" s="13">
        <v>26.367999999999999</v>
      </c>
      <c r="U1418" s="13">
        <f>IF(Table2[[#This Row],[Avg_Temperature(°C)]]="",IFERROR((Table2[[#This Row],[Max_Temperature(°C)]]+Table2[[#This Row],[Min_Temperature(°C)]])/2,""),Table2[[#This Row],[Avg_Temperature(°C)]])</f>
        <v>26.367999999999999</v>
      </c>
      <c r="V1418" s="13">
        <v>36.720999999999997</v>
      </c>
      <c r="W1418" s="13">
        <f>IF(Table2[[#This Row],[Max_Temperature(°C)]]="",_xlfn.XLOOKUP(Table2[[#This Row],[State]],'pivot tables'!$T$2:$T$33,'pivot tables'!$V$2:$V$33),Table2[[#This Row],[Max_Temperature(°C)]])</f>
        <v>36.720999999999997</v>
      </c>
      <c r="X1418" s="13">
        <v>17.152000000000001</v>
      </c>
      <c r="Y1418" s="31">
        <f>IF(Table2[[#This Row],[Min_Temperature(°C)]]="",_xlfn.XLOOKUP(Table2[[#This Row],[State]],'pivot tables'!$T$2:$T$33,'pivot tables'!$W$2:$W$33),Table2[[#This Row],[Min_Temperature(°C)]])</f>
        <v>17.152000000000001</v>
      </c>
    </row>
    <row r="1419" spans="1:25" x14ac:dyDescent="0.3">
      <c r="A1419" s="5" t="s">
        <v>13</v>
      </c>
      <c r="B1419" s="4">
        <v>2017</v>
      </c>
      <c r="C1419" s="5" t="s">
        <v>27</v>
      </c>
      <c r="D1419" s="5" t="str">
        <f>PROPER(TRIM(Table2[[#This Row],[Season]]))</f>
        <v>Rabi</v>
      </c>
      <c r="E1419" s="5" t="str">
        <f>IF(Table2[[#This Row],[Season]]="",_xlfn.XLOOKUP(Table2[[#This Row],[State]],'pivot tables'!$F$3:$F$33,'pivot tables'!$G$3:$G$33),Table2[[#This Row],[Season]])</f>
        <v>Rabi</v>
      </c>
      <c r="F1419" s="5" t="s">
        <v>481</v>
      </c>
      <c r="G1419" s="16">
        <v>915389</v>
      </c>
      <c r="H1419" s="16">
        <f>IF(Table2[[#This Row],[Area(hectare)]]="",IFERROR(Table2[[#This Row],[Production(Tones)]]/Table2[[#This Row],[Yield blanks]],""),Table2[[#This Row],[Area(hectare)]])</f>
        <v>915389</v>
      </c>
      <c r="I1419" s="16">
        <v>3317425</v>
      </c>
      <c r="J1419" s="16">
        <f>IF(Table2[[#This Row],[Production(Tones)]]="",Table2[[#This Row],[Area Blanks]]*Table2[[#This Row],[Yield]],Table2[[#This Row],[Production(Tones)]])</f>
        <v>3317425</v>
      </c>
      <c r="K1419" s="13">
        <v>815.7</v>
      </c>
      <c r="L1419" s="13">
        <f>IF(Table2[[#This Row],[Annual_Rainfall(mm)]]="",_xlfn.XLOOKUP(Table2[[#This Row],[State]],'pivot tables'!$J$3:$J$32,'pivot tables'!$K$3:$K$32),Table2[[#This Row],[Annual_Rainfall(mm)]])</f>
        <v>815.7</v>
      </c>
      <c r="M1419" s="13" t="str">
        <f>Table2[[#This Row],[Crop]]&amp;Table2[[#This Row],[State]]</f>
        <v>RiceTelangana</v>
      </c>
      <c r="N1419" s="13">
        <v>144118844.19999999</v>
      </c>
      <c r="O1419" s="13">
        <f>IF(Table2[[#This Row],[Fertilizer(kg)]]="",_xlfn.XLOOKUP(Table2[[#This Row],[crop&amp;state]],'pivot tables'!$O$3:$O$151,'pivot tables'!$P$3:$P$151),Table2[[#This Row],[Fertilizer(kg)]])</f>
        <v>144118844.19999999</v>
      </c>
      <c r="P1419" s="13">
        <v>347847.82</v>
      </c>
      <c r="Q1419" s="13">
        <f>IF(Table2[[#This Row],[Pesticide(kg)]]="",_xlfn.XLOOKUP(Table2[[#This Row],[crop&amp;state]],'pivot tables'!$O$3:$O$151,'pivot tables'!$Q$3:$Q$151),Table2[[#This Row],[Pesticide(kg)]])</f>
        <v>347847.82</v>
      </c>
      <c r="R1419" s="13">
        <v>3.5329999999999999</v>
      </c>
      <c r="S1419" s="13">
        <f>IF(Table2[[#This Row],[Yield]]="",IFERROR(Table2[[#This Row],[Production(Tones)]]/Table2[[#This Row],[Area(hectare)]],""),Table2[[#This Row],[Yield]])</f>
        <v>3.5329999999999999</v>
      </c>
      <c r="T1419" s="13">
        <v>26.367999999999999</v>
      </c>
      <c r="U1419" s="13">
        <f>IF(Table2[[#This Row],[Avg_Temperature(°C)]]="",IFERROR((Table2[[#This Row],[Max_Temperature(°C)]]+Table2[[#This Row],[Min_Temperature(°C)]])/2,""),Table2[[#This Row],[Avg_Temperature(°C)]])</f>
        <v>26.367999999999999</v>
      </c>
      <c r="V1419" s="13">
        <v>36.720999999999997</v>
      </c>
      <c r="W1419" s="13">
        <f>IF(Table2[[#This Row],[Max_Temperature(°C)]]="",_xlfn.XLOOKUP(Table2[[#This Row],[State]],'pivot tables'!$T$2:$T$33,'pivot tables'!$V$2:$V$33),Table2[[#This Row],[Max_Temperature(°C)]])</f>
        <v>36.720999999999997</v>
      </c>
      <c r="X1419" s="13">
        <v>17.152000000000001</v>
      </c>
      <c r="Y1419" s="31">
        <f>IF(Table2[[#This Row],[Min_Temperature(°C)]]="",_xlfn.XLOOKUP(Table2[[#This Row],[State]],'pivot tables'!$T$2:$T$33,'pivot tables'!$W$2:$W$33),Table2[[#This Row],[Min_Temperature(°C)]])</f>
        <v>17.152000000000001</v>
      </c>
    </row>
    <row r="1420" spans="1:25" x14ac:dyDescent="0.3">
      <c r="A1420" s="5" t="s">
        <v>18</v>
      </c>
      <c r="B1420" s="4">
        <v>2017</v>
      </c>
      <c r="C1420" s="5" t="s">
        <v>49</v>
      </c>
      <c r="D1420" s="5" t="str">
        <f>PROPER(TRIM(Table2[[#This Row],[Season]]))</f>
        <v>Kharif</v>
      </c>
      <c r="E1420" s="5" t="str">
        <f>IF(Table2[[#This Row],[Season]]="",_xlfn.XLOOKUP(Table2[[#This Row],[State]],'pivot tables'!$F$3:$F$33,'pivot tables'!$G$3:$G$33),Table2[[#This Row],[Season]])</f>
        <v>Kharif</v>
      </c>
      <c r="F1420" s="5" t="s">
        <v>481</v>
      </c>
      <c r="G1420" s="16">
        <v>35788</v>
      </c>
      <c r="H1420" s="16">
        <f>IF(Table2[[#This Row],[Area(hectare)]]="",IFERROR(Table2[[#This Row],[Production(Tones)]]/Table2[[#This Row],[Yield blanks]],""),Table2[[#This Row],[Area(hectare)]])</f>
        <v>35788</v>
      </c>
      <c r="I1420" s="16">
        <v>2663092</v>
      </c>
      <c r="J1420" s="16">
        <f>IF(Table2[[#This Row],[Production(Tones)]]="",Table2[[#This Row],[Area Blanks]]*Table2[[#This Row],[Yield]],Table2[[#This Row],[Production(Tones)]])</f>
        <v>2663092</v>
      </c>
      <c r="K1420" s="13">
        <v>815.7</v>
      </c>
      <c r="L1420" s="13">
        <f>IF(Table2[[#This Row],[Annual_Rainfall(mm)]]="",_xlfn.XLOOKUP(Table2[[#This Row],[State]],'pivot tables'!$J$3:$J$32,'pivot tables'!$K$3:$K$32),Table2[[#This Row],[Annual_Rainfall(mm)]])</f>
        <v>815.7</v>
      </c>
      <c r="M1420" s="13" t="str">
        <f>Table2[[#This Row],[Crop]]&amp;Table2[[#This Row],[State]]</f>
        <v>SugarcaneTelangana</v>
      </c>
      <c r="N1420" s="13">
        <v>5634462.7199999997</v>
      </c>
      <c r="O1420" s="13">
        <f>IF(Table2[[#This Row],[Fertilizer(kg)]]="",_xlfn.XLOOKUP(Table2[[#This Row],[crop&amp;state]],'pivot tables'!$O$3:$O$151,'pivot tables'!$P$3:$P$151),Table2[[#This Row],[Fertilizer(kg)]])</f>
        <v>5634462.7199999997</v>
      </c>
      <c r="P1420" s="13">
        <v>13599.44</v>
      </c>
      <c r="Q1420" s="13">
        <f>IF(Table2[[#This Row],[Pesticide(kg)]]="",_xlfn.XLOOKUP(Table2[[#This Row],[crop&amp;state]],'pivot tables'!$O$3:$O$151,'pivot tables'!$Q$3:$Q$151),Table2[[#This Row],[Pesticide(kg)]])</f>
        <v>13599.44</v>
      </c>
      <c r="R1420" s="13">
        <v>77.335999999999999</v>
      </c>
      <c r="S1420" s="13">
        <f>IF(Table2[[#This Row],[Yield]]="",IFERROR(Table2[[#This Row],[Production(Tones)]]/Table2[[#This Row],[Area(hectare)]],""),Table2[[#This Row],[Yield]])</f>
        <v>77.335999999999999</v>
      </c>
      <c r="T1420" s="13">
        <v>26.367999999999999</v>
      </c>
      <c r="U1420" s="13">
        <f>IF(Table2[[#This Row],[Avg_Temperature(°C)]]="",IFERROR((Table2[[#This Row],[Max_Temperature(°C)]]+Table2[[#This Row],[Min_Temperature(°C)]])/2,""),Table2[[#This Row],[Avg_Temperature(°C)]])</f>
        <v>26.367999999999999</v>
      </c>
      <c r="V1420" s="13">
        <v>36.720999999999997</v>
      </c>
      <c r="W1420" s="13">
        <f>IF(Table2[[#This Row],[Max_Temperature(°C)]]="",_xlfn.XLOOKUP(Table2[[#This Row],[State]],'pivot tables'!$T$2:$T$33,'pivot tables'!$V$2:$V$33),Table2[[#This Row],[Max_Temperature(°C)]])</f>
        <v>36.720999999999997</v>
      </c>
      <c r="X1420" s="13">
        <v>17.152000000000001</v>
      </c>
      <c r="Y1420" s="31">
        <f>IF(Table2[[#This Row],[Min_Temperature(°C)]]="",_xlfn.XLOOKUP(Table2[[#This Row],[State]],'pivot tables'!$T$2:$T$33,'pivot tables'!$W$2:$W$33),Table2[[#This Row],[Min_Temperature(°C)]])</f>
        <v>17.152000000000001</v>
      </c>
    </row>
    <row r="1421" spans="1:25" x14ac:dyDescent="0.3">
      <c r="A1421" s="5" t="s">
        <v>31</v>
      </c>
      <c r="B1421" s="4">
        <v>2017</v>
      </c>
      <c r="C1421" s="5" t="s">
        <v>49</v>
      </c>
      <c r="D1421" s="5" t="str">
        <f>PROPER(TRIM(Table2[[#This Row],[Season]]))</f>
        <v>Kharif</v>
      </c>
      <c r="E1421" s="5" t="str">
        <f>IF(Table2[[#This Row],[Season]]="",_xlfn.XLOOKUP(Table2[[#This Row],[State]],'pivot tables'!$F$3:$F$33,'pivot tables'!$G$3:$G$33),Table2[[#This Row],[Season]])</f>
        <v>Kharif</v>
      </c>
      <c r="F1421" s="5" t="s">
        <v>481</v>
      </c>
      <c r="G1421" s="16">
        <v>411</v>
      </c>
      <c r="H1421" s="16">
        <f>IF(Table2[[#This Row],[Area(hectare)]]="",IFERROR(Table2[[#This Row],[Production(Tones)]]/Table2[[#This Row],[Yield blanks]],""),Table2[[#This Row],[Area(hectare)]])</f>
        <v>411</v>
      </c>
      <c r="I1421" s="16">
        <v>871</v>
      </c>
      <c r="J1421" s="16">
        <f>IF(Table2[[#This Row],[Production(Tones)]]="",Table2[[#This Row],[Area Blanks]]*Table2[[#This Row],[Yield]],Table2[[#This Row],[Production(Tones)]])</f>
        <v>871</v>
      </c>
      <c r="K1421" s="13">
        <v>815.7</v>
      </c>
      <c r="L1421" s="13">
        <f>IF(Table2[[#This Row],[Annual_Rainfall(mm)]]="",_xlfn.XLOOKUP(Table2[[#This Row],[State]],'pivot tables'!$J$3:$J$32,'pivot tables'!$K$3:$K$32),Table2[[#This Row],[Annual_Rainfall(mm)]])</f>
        <v>815.7</v>
      </c>
      <c r="M1421" s="13" t="str">
        <f>Table2[[#This Row],[Crop]]&amp;Table2[[#This Row],[State]]</f>
        <v>SunflowerTelangana</v>
      </c>
      <c r="N1421" s="13">
        <v>64707.839999999997</v>
      </c>
      <c r="O1421" s="13">
        <f>IF(Table2[[#This Row],[Fertilizer(kg)]]="",_xlfn.XLOOKUP(Table2[[#This Row],[crop&amp;state]],'pivot tables'!$O$3:$O$151,'pivot tables'!$P$3:$P$151),Table2[[#This Row],[Fertilizer(kg)]])</f>
        <v>64707.839999999997</v>
      </c>
      <c r="P1421" s="13" t="s">
        <v>550</v>
      </c>
      <c r="Q1421" s="13" t="str">
        <f>IF(Table2[[#This Row],[Pesticide(kg)]]="",_xlfn.XLOOKUP(Table2[[#This Row],[crop&amp;state]],'pivot tables'!$O$3:$O$151,'pivot tables'!$Q$3:$Q$151),Table2[[#This Row],[Pesticide(kg)]])</f>
        <v xml:space="preserve"> 156.18 </v>
      </c>
      <c r="R1421" s="13">
        <v>1.98</v>
      </c>
      <c r="S1421" s="13">
        <f>IF(Table2[[#This Row],[Yield]]="",IFERROR(Table2[[#This Row],[Production(Tones)]]/Table2[[#This Row],[Area(hectare)]],""),Table2[[#This Row],[Yield]])</f>
        <v>1.98</v>
      </c>
      <c r="T1421" s="13">
        <v>26.367999999999999</v>
      </c>
      <c r="U1421" s="13">
        <f>IF(Table2[[#This Row],[Avg_Temperature(°C)]]="",IFERROR((Table2[[#This Row],[Max_Temperature(°C)]]+Table2[[#This Row],[Min_Temperature(°C)]])/2,""),Table2[[#This Row],[Avg_Temperature(°C)]])</f>
        <v>26.367999999999999</v>
      </c>
      <c r="V1421" s="13">
        <v>36.720999999999997</v>
      </c>
      <c r="W1421" s="13">
        <f>IF(Table2[[#This Row],[Max_Temperature(°C)]]="",_xlfn.XLOOKUP(Table2[[#This Row],[State]],'pivot tables'!$T$2:$T$33,'pivot tables'!$V$2:$V$33),Table2[[#This Row],[Max_Temperature(°C)]])</f>
        <v>36.720999999999997</v>
      </c>
      <c r="X1421" s="13">
        <v>17.152000000000001</v>
      </c>
      <c r="Y1421" s="31">
        <f>IF(Table2[[#This Row],[Min_Temperature(°C)]]="",_xlfn.XLOOKUP(Table2[[#This Row],[State]],'pivot tables'!$T$2:$T$33,'pivot tables'!$W$2:$W$33),Table2[[#This Row],[Min_Temperature(°C)]])</f>
        <v>17.152000000000001</v>
      </c>
    </row>
    <row r="1422" spans="1:25" x14ac:dyDescent="0.3">
      <c r="A1422" s="5" t="s">
        <v>31</v>
      </c>
      <c r="B1422" s="4">
        <v>2017</v>
      </c>
      <c r="C1422" s="5" t="s">
        <v>27</v>
      </c>
      <c r="D1422" s="5" t="str">
        <f>PROPER(TRIM(Table2[[#This Row],[Season]]))</f>
        <v>Rabi</v>
      </c>
      <c r="E1422" s="5" t="str">
        <f>IF(Table2[[#This Row],[Season]]="",_xlfn.XLOOKUP(Table2[[#This Row],[State]],'pivot tables'!$F$3:$F$33,'pivot tables'!$G$3:$G$33),Table2[[#This Row],[Season]])</f>
        <v>Rabi</v>
      </c>
      <c r="F1422" s="5" t="s">
        <v>481</v>
      </c>
      <c r="G1422" s="16">
        <v>3242</v>
      </c>
      <c r="H1422" s="16">
        <f>IF(Table2[[#This Row],[Area(hectare)]]="",IFERROR(Table2[[#This Row],[Production(Tones)]]/Table2[[#This Row],[Yield blanks]],""),Table2[[#This Row],[Area(hectare)]])</f>
        <v>3242</v>
      </c>
      <c r="I1422" s="16">
        <v>6924</v>
      </c>
      <c r="J1422" s="16">
        <f>IF(Table2[[#This Row],[Production(Tones)]]="",Table2[[#This Row],[Area Blanks]]*Table2[[#This Row],[Yield]],Table2[[#This Row],[Production(Tones)]])</f>
        <v>6924</v>
      </c>
      <c r="K1422" s="13">
        <v>815.7</v>
      </c>
      <c r="L1422" s="13">
        <f>IF(Table2[[#This Row],[Annual_Rainfall(mm)]]="",_xlfn.XLOOKUP(Table2[[#This Row],[State]],'pivot tables'!$J$3:$J$32,'pivot tables'!$K$3:$K$32),Table2[[#This Row],[Annual_Rainfall(mm)]])</f>
        <v>815.7</v>
      </c>
      <c r="M1422" s="13" t="str">
        <f>Table2[[#This Row],[Crop]]&amp;Table2[[#This Row],[State]]</f>
        <v>SunflowerTelangana</v>
      </c>
      <c r="N1422" s="13">
        <v>510420.47999999998</v>
      </c>
      <c r="O1422" s="13">
        <f>IF(Table2[[#This Row],[Fertilizer(kg)]]="",_xlfn.XLOOKUP(Table2[[#This Row],[crop&amp;state]],'pivot tables'!$O$3:$O$151,'pivot tables'!$P$3:$P$151),Table2[[#This Row],[Fertilizer(kg)]])</f>
        <v>510420.47999999998</v>
      </c>
      <c r="P1422" s="13">
        <v>1231.96</v>
      </c>
      <c r="Q1422" s="13">
        <f>IF(Table2[[#This Row],[Pesticide(kg)]]="",_xlfn.XLOOKUP(Table2[[#This Row],[crop&amp;state]],'pivot tables'!$O$3:$O$151,'pivot tables'!$Q$3:$Q$151),Table2[[#This Row],[Pesticide(kg)]])</f>
        <v>1231.96</v>
      </c>
      <c r="R1422" s="13">
        <v>2.0289999999999999</v>
      </c>
      <c r="S1422" s="13">
        <f>IF(Table2[[#This Row],[Yield]]="",IFERROR(Table2[[#This Row],[Production(Tones)]]/Table2[[#This Row],[Area(hectare)]],""),Table2[[#This Row],[Yield]])</f>
        <v>2.0289999999999999</v>
      </c>
      <c r="T1422" s="13">
        <v>26.367999999999999</v>
      </c>
      <c r="U1422" s="13">
        <f>IF(Table2[[#This Row],[Avg_Temperature(°C)]]="",IFERROR((Table2[[#This Row],[Max_Temperature(°C)]]+Table2[[#This Row],[Min_Temperature(°C)]])/2,""),Table2[[#This Row],[Avg_Temperature(°C)]])</f>
        <v>26.367999999999999</v>
      </c>
      <c r="V1422" s="13">
        <v>36.720999999999997</v>
      </c>
      <c r="W1422" s="13">
        <f>IF(Table2[[#This Row],[Max_Temperature(°C)]]="",_xlfn.XLOOKUP(Table2[[#This Row],[State]],'pivot tables'!$T$2:$T$33,'pivot tables'!$V$2:$V$33),Table2[[#This Row],[Max_Temperature(°C)]])</f>
        <v>36.720999999999997</v>
      </c>
      <c r="X1422" s="13">
        <v>17.152000000000001</v>
      </c>
      <c r="Y1422" s="31">
        <f>IF(Table2[[#This Row],[Min_Temperature(°C)]]="",_xlfn.XLOOKUP(Table2[[#This Row],[State]],'pivot tables'!$T$2:$T$33,'pivot tables'!$W$2:$W$33),Table2[[#This Row],[Min_Temperature(°C)]])</f>
        <v>17.152000000000001</v>
      </c>
    </row>
    <row r="1423" spans="1:25" x14ac:dyDescent="0.3">
      <c r="A1423" s="5" t="s">
        <v>32</v>
      </c>
      <c r="B1423" s="4">
        <v>2017</v>
      </c>
      <c r="C1423" s="5" t="s">
        <v>49</v>
      </c>
      <c r="D1423" s="5" t="str">
        <f>PROPER(TRIM(Table2[[#This Row],[Season]]))</f>
        <v>Kharif</v>
      </c>
      <c r="E1423" s="5" t="str">
        <f>IF(Table2[[#This Row],[Season]]="",_xlfn.XLOOKUP(Table2[[#This Row],[State]],'pivot tables'!$F$3:$F$33,'pivot tables'!$G$3:$G$33),Table2[[#This Row],[Season]])</f>
        <v>Kharif</v>
      </c>
      <c r="F1423" s="5" t="s">
        <v>481</v>
      </c>
      <c r="G1423" s="16">
        <v>32181</v>
      </c>
      <c r="H1423" s="16">
        <f>IF(Table2[[#This Row],[Area(hectare)]]="",IFERROR(Table2[[#This Row],[Production(Tones)]]/Table2[[#This Row],[Yield blanks]],""),Table2[[#This Row],[Area(hectare)]])</f>
        <v>32181</v>
      </c>
      <c r="I1423" s="16">
        <v>25976</v>
      </c>
      <c r="J1423" s="16">
        <f>IF(Table2[[#This Row],[Production(Tones)]]="",Table2[[#This Row],[Area Blanks]]*Table2[[#This Row],[Yield]],Table2[[#This Row],[Production(Tones)]])</f>
        <v>25976</v>
      </c>
      <c r="K1423" s="13">
        <v>815.7</v>
      </c>
      <c r="L1423" s="13">
        <f>IF(Table2[[#This Row],[Annual_Rainfall(mm)]]="",_xlfn.XLOOKUP(Table2[[#This Row],[State]],'pivot tables'!$J$3:$J$32,'pivot tables'!$K$3:$K$32),Table2[[#This Row],[Annual_Rainfall(mm)]])</f>
        <v>815.7</v>
      </c>
      <c r="M1423" s="13" t="str">
        <f>Table2[[#This Row],[Crop]]&amp;Table2[[#This Row],[State]]</f>
        <v>UradTelangana</v>
      </c>
      <c r="N1423" s="13">
        <v>5066576.6399999997</v>
      </c>
      <c r="O1423" s="13">
        <f>IF(Table2[[#This Row],[Fertilizer(kg)]]="",_xlfn.XLOOKUP(Table2[[#This Row],[crop&amp;state]],'pivot tables'!$O$3:$O$151,'pivot tables'!$P$3:$P$151),Table2[[#This Row],[Fertilizer(kg)]])</f>
        <v>5066576.6399999997</v>
      </c>
      <c r="P1423" s="13">
        <v>12228.78</v>
      </c>
      <c r="Q1423" s="13">
        <f>IF(Table2[[#This Row],[Pesticide(kg)]]="",_xlfn.XLOOKUP(Table2[[#This Row],[crop&amp;state]],'pivot tables'!$O$3:$O$151,'pivot tables'!$Q$3:$Q$151),Table2[[#This Row],[Pesticide(kg)]])</f>
        <v>12228.78</v>
      </c>
      <c r="R1423" s="13">
        <v>0.81299999999999994</v>
      </c>
      <c r="S1423" s="13">
        <f>IF(Table2[[#This Row],[Yield]]="",IFERROR(Table2[[#This Row],[Production(Tones)]]/Table2[[#This Row],[Area(hectare)]],""),Table2[[#This Row],[Yield]])</f>
        <v>0.81299999999999994</v>
      </c>
      <c r="T1423" s="13" t="s">
        <v>551</v>
      </c>
      <c r="U1423" s="13" t="str">
        <f>IF(Table2[[#This Row],[Avg_Temperature(°C)]]="",IFERROR((Table2[[#This Row],[Max_Temperature(°C)]]+Table2[[#This Row],[Min_Temperature(°C)]])/2,""),Table2[[#This Row],[Avg_Temperature(°C)]])</f>
        <v>26.37</v>
      </c>
      <c r="V1423" s="13">
        <v>36.720999999999997</v>
      </c>
      <c r="W1423" s="13">
        <f>IF(Table2[[#This Row],[Max_Temperature(°C)]]="",_xlfn.XLOOKUP(Table2[[#This Row],[State]],'pivot tables'!$T$2:$T$33,'pivot tables'!$V$2:$V$33),Table2[[#This Row],[Max_Temperature(°C)]])</f>
        <v>36.720999999999997</v>
      </c>
      <c r="X1423" s="13">
        <v>17.152000000000001</v>
      </c>
      <c r="Y1423" s="31">
        <f>IF(Table2[[#This Row],[Min_Temperature(°C)]]="",_xlfn.XLOOKUP(Table2[[#This Row],[State]],'pivot tables'!$T$2:$T$33,'pivot tables'!$W$2:$W$33),Table2[[#This Row],[Min_Temperature(°C)]])</f>
        <v>17.152000000000001</v>
      </c>
    </row>
    <row r="1424" spans="1:25" x14ac:dyDescent="0.3">
      <c r="A1424" s="5" t="s">
        <v>32</v>
      </c>
      <c r="B1424" s="4">
        <v>2017</v>
      </c>
      <c r="C1424" s="5" t="s">
        <v>27</v>
      </c>
      <c r="D1424" s="5" t="str">
        <f>PROPER(TRIM(Table2[[#This Row],[Season]]))</f>
        <v>Rabi</v>
      </c>
      <c r="E1424" s="5" t="str">
        <f>IF(Table2[[#This Row],[Season]]="",_xlfn.XLOOKUP(Table2[[#This Row],[State]],'pivot tables'!$F$3:$F$33,'pivot tables'!$G$3:$G$33),Table2[[#This Row],[Season]])</f>
        <v>Rabi</v>
      </c>
      <c r="F1424" s="5" t="s">
        <v>481</v>
      </c>
      <c r="G1424" s="16">
        <v>6298</v>
      </c>
      <c r="H1424" s="16">
        <f>IF(Table2[[#This Row],[Area(hectare)]]="",IFERROR(Table2[[#This Row],[Production(Tones)]]/Table2[[#This Row],[Yield blanks]],""),Table2[[#This Row],[Area(hectare)]])</f>
        <v>6298</v>
      </c>
      <c r="I1424" s="16">
        <v>5537</v>
      </c>
      <c r="J1424" s="16">
        <f>IF(Table2[[#This Row],[Production(Tones)]]="",Table2[[#This Row],[Area Blanks]]*Table2[[#This Row],[Yield]],Table2[[#This Row],[Production(Tones)]])</f>
        <v>5537</v>
      </c>
      <c r="K1424" s="13">
        <v>815.7</v>
      </c>
      <c r="L1424" s="13">
        <f>IF(Table2[[#This Row],[Annual_Rainfall(mm)]]="",_xlfn.XLOOKUP(Table2[[#This Row],[State]],'pivot tables'!$J$3:$J$32,'pivot tables'!$K$3:$K$32),Table2[[#This Row],[Annual_Rainfall(mm)]])</f>
        <v>815.7</v>
      </c>
      <c r="M1424" s="13" t="str">
        <f>Table2[[#This Row],[Crop]]&amp;Table2[[#This Row],[State]]</f>
        <v>UradTelangana</v>
      </c>
      <c r="N1424" s="13">
        <v>991557.12</v>
      </c>
      <c r="O1424" s="13">
        <f>IF(Table2[[#This Row],[Fertilizer(kg)]]="",_xlfn.XLOOKUP(Table2[[#This Row],[crop&amp;state]],'pivot tables'!$O$3:$O$151,'pivot tables'!$P$3:$P$151),Table2[[#This Row],[Fertilizer(kg)]])</f>
        <v>991557.12</v>
      </c>
      <c r="P1424" s="13">
        <v>2393.2399999999998</v>
      </c>
      <c r="Q1424" s="13">
        <f>IF(Table2[[#This Row],[Pesticide(kg)]]="",_xlfn.XLOOKUP(Table2[[#This Row],[crop&amp;state]],'pivot tables'!$O$3:$O$151,'pivot tables'!$Q$3:$Q$151),Table2[[#This Row],[Pesticide(kg)]])</f>
        <v>2393.2399999999998</v>
      </c>
      <c r="R1424" s="13">
        <v>0.89900000000000002</v>
      </c>
      <c r="S1424" s="13">
        <f>IF(Table2[[#This Row],[Yield]]="",IFERROR(Table2[[#This Row],[Production(Tones)]]/Table2[[#This Row],[Area(hectare)]],""),Table2[[#This Row],[Yield]])</f>
        <v>0.89900000000000002</v>
      </c>
      <c r="T1424" s="13">
        <v>26.367999999999999</v>
      </c>
      <c r="U1424" s="13">
        <f>IF(Table2[[#This Row],[Avg_Temperature(°C)]]="",IFERROR((Table2[[#This Row],[Max_Temperature(°C)]]+Table2[[#This Row],[Min_Temperature(°C)]])/2,""),Table2[[#This Row],[Avg_Temperature(°C)]])</f>
        <v>26.367999999999999</v>
      </c>
      <c r="V1424" s="13">
        <v>36.720999999999997</v>
      </c>
      <c r="W1424" s="13">
        <f>IF(Table2[[#This Row],[Max_Temperature(°C)]]="",_xlfn.XLOOKUP(Table2[[#This Row],[State]],'pivot tables'!$T$2:$T$33,'pivot tables'!$V$2:$V$33),Table2[[#This Row],[Max_Temperature(°C)]])</f>
        <v>36.720999999999997</v>
      </c>
      <c r="X1424" s="13">
        <v>17.152000000000001</v>
      </c>
      <c r="Y1424" s="31">
        <f>IF(Table2[[#This Row],[Min_Temperature(°C)]]="",_xlfn.XLOOKUP(Table2[[#This Row],[State]],'pivot tables'!$T$2:$T$33,'pivot tables'!$W$2:$W$33),Table2[[#This Row],[Min_Temperature(°C)]])</f>
        <v>17.152000000000001</v>
      </c>
    </row>
    <row r="1425" spans="1:25" x14ac:dyDescent="0.3">
      <c r="A1425" s="5" t="s">
        <v>20</v>
      </c>
      <c r="B1425" s="4">
        <v>2017</v>
      </c>
      <c r="C1425" s="5" t="s">
        <v>49</v>
      </c>
      <c r="D1425" s="5" t="str">
        <f>PROPER(TRIM(Table2[[#This Row],[Season]]))</f>
        <v>Kharif</v>
      </c>
      <c r="E1425" s="5" t="str">
        <f>IF(Table2[[#This Row],[Season]]="",_xlfn.XLOOKUP(Table2[[#This Row],[State]],'pivot tables'!$F$3:$F$33,'pivot tables'!$G$3:$G$33),Table2[[#This Row],[Season]])</f>
        <v>Kharif</v>
      </c>
      <c r="F1425" s="5" t="s">
        <v>481</v>
      </c>
      <c r="G1425" s="16">
        <v>2</v>
      </c>
      <c r="H1425" s="16">
        <f>IF(Table2[[#This Row],[Area(hectare)]]="",IFERROR(Table2[[#This Row],[Production(Tones)]]/Table2[[#This Row],[Yield blanks]],""),Table2[[#This Row],[Area(hectare)]])</f>
        <v>2</v>
      </c>
      <c r="I1425" s="16">
        <v>2</v>
      </c>
      <c r="J1425" s="16">
        <f>IF(Table2[[#This Row],[Production(Tones)]]="",Table2[[#This Row],[Area Blanks]]*Table2[[#This Row],[Yield]],Table2[[#This Row],[Production(Tones)]])</f>
        <v>2</v>
      </c>
      <c r="K1425" s="13">
        <v>815.7</v>
      </c>
      <c r="L1425" s="13">
        <f>IF(Table2[[#This Row],[Annual_Rainfall(mm)]]="",_xlfn.XLOOKUP(Table2[[#This Row],[State]],'pivot tables'!$J$3:$J$32,'pivot tables'!$K$3:$K$32),Table2[[#This Row],[Annual_Rainfall(mm)]])</f>
        <v>815.7</v>
      </c>
      <c r="M1425" s="13" t="str">
        <f>Table2[[#This Row],[Crop]]&amp;Table2[[#This Row],[State]]</f>
        <v>WheatTelangana</v>
      </c>
      <c r="N1425" s="13">
        <v>314.88</v>
      </c>
      <c r="O1425" s="13">
        <f>IF(Table2[[#This Row],[Fertilizer(kg)]]="",_xlfn.XLOOKUP(Table2[[#This Row],[crop&amp;state]],'pivot tables'!$O$3:$O$151,'pivot tables'!$P$3:$P$151),Table2[[#This Row],[Fertilizer(kg)]])</f>
        <v>314.88</v>
      </c>
      <c r="P1425" s="13">
        <v>0.76</v>
      </c>
      <c r="Q1425" s="13">
        <f>IF(Table2[[#This Row],[Pesticide(kg)]]="",_xlfn.XLOOKUP(Table2[[#This Row],[crop&amp;state]],'pivot tables'!$O$3:$O$151,'pivot tables'!$Q$3:$Q$151),Table2[[#This Row],[Pesticide(kg)]])</f>
        <v>0.76</v>
      </c>
      <c r="R1425" s="13" t="s">
        <v>552</v>
      </c>
      <c r="S1425" s="13" t="str">
        <f>IF(Table2[[#This Row],[Yield]]="",IFERROR(Table2[[#This Row],[Production(Tones)]]/Table2[[#This Row],[Area(hectare)]],""),Table2[[#This Row],[Yield]])</f>
        <v xml:space="preserve"> 1 </v>
      </c>
      <c r="T1425" s="13">
        <v>26.367999999999999</v>
      </c>
      <c r="U1425" s="13">
        <f>IF(Table2[[#This Row],[Avg_Temperature(°C)]]="",IFERROR((Table2[[#This Row],[Max_Temperature(°C)]]+Table2[[#This Row],[Min_Temperature(°C)]])/2,""),Table2[[#This Row],[Avg_Temperature(°C)]])</f>
        <v>26.367999999999999</v>
      </c>
      <c r="V1425" s="13">
        <v>36.720999999999997</v>
      </c>
      <c r="W1425" s="13">
        <f>IF(Table2[[#This Row],[Max_Temperature(°C)]]="",_xlfn.XLOOKUP(Table2[[#This Row],[State]],'pivot tables'!$T$2:$T$33,'pivot tables'!$V$2:$V$33),Table2[[#This Row],[Max_Temperature(°C)]])</f>
        <v>36.720999999999997</v>
      </c>
      <c r="X1425" s="13">
        <v>17.152000000000001</v>
      </c>
      <c r="Y1425" s="31">
        <f>IF(Table2[[#This Row],[Min_Temperature(°C)]]="",_xlfn.XLOOKUP(Table2[[#This Row],[State]],'pivot tables'!$T$2:$T$33,'pivot tables'!$W$2:$W$33),Table2[[#This Row],[Min_Temperature(°C)]])</f>
        <v>17.152000000000001</v>
      </c>
    </row>
    <row r="1426" spans="1:25" x14ac:dyDescent="0.3">
      <c r="A1426" s="5" t="s">
        <v>20</v>
      </c>
      <c r="B1426" s="4">
        <v>2017</v>
      </c>
      <c r="C1426" s="5" t="s">
        <v>27</v>
      </c>
      <c r="D1426" s="5" t="str">
        <f>PROPER(TRIM(Table2[[#This Row],[Season]]))</f>
        <v>Rabi</v>
      </c>
      <c r="E1426" s="5" t="str">
        <f>IF(Table2[[#This Row],[Season]]="",_xlfn.XLOOKUP(Table2[[#This Row],[State]],'pivot tables'!$F$3:$F$33,'pivot tables'!$G$3:$G$33),Table2[[#This Row],[Season]])</f>
        <v>Rabi</v>
      </c>
      <c r="F1426" s="5" t="s">
        <v>481</v>
      </c>
      <c r="G1426" s="16">
        <v>4156</v>
      </c>
      <c r="H1426" s="16">
        <f>IF(Table2[[#This Row],[Area(hectare)]]="",IFERROR(Table2[[#This Row],[Production(Tones)]]/Table2[[#This Row],[Yield blanks]],""),Table2[[#This Row],[Area(hectare)]])</f>
        <v>4156</v>
      </c>
      <c r="I1426" s="16">
        <v>5771</v>
      </c>
      <c r="J1426" s="16">
        <f>IF(Table2[[#This Row],[Production(Tones)]]="",Table2[[#This Row],[Area Blanks]]*Table2[[#This Row],[Yield]],Table2[[#This Row],[Production(Tones)]])</f>
        <v>5771</v>
      </c>
      <c r="K1426" s="13">
        <v>815.7</v>
      </c>
      <c r="L1426" s="13">
        <f>IF(Table2[[#This Row],[Annual_Rainfall(mm)]]="",_xlfn.XLOOKUP(Table2[[#This Row],[State]],'pivot tables'!$J$3:$J$32,'pivot tables'!$K$3:$K$32),Table2[[#This Row],[Annual_Rainfall(mm)]])</f>
        <v>815.7</v>
      </c>
      <c r="M1426" s="13" t="str">
        <f>Table2[[#This Row],[Crop]]&amp;Table2[[#This Row],[State]]</f>
        <v>WheatTelangana</v>
      </c>
      <c r="N1426" s="13">
        <v>654320.64000000001</v>
      </c>
      <c r="O1426" s="13">
        <f>IF(Table2[[#This Row],[Fertilizer(kg)]]="",_xlfn.XLOOKUP(Table2[[#This Row],[crop&amp;state]],'pivot tables'!$O$3:$O$151,'pivot tables'!$P$3:$P$151),Table2[[#This Row],[Fertilizer(kg)]])</f>
        <v>654320.64000000001</v>
      </c>
      <c r="P1426" s="13">
        <v>1579.28</v>
      </c>
      <c r="Q1426" s="13">
        <f>IF(Table2[[#This Row],[Pesticide(kg)]]="",_xlfn.XLOOKUP(Table2[[#This Row],[crop&amp;state]],'pivot tables'!$O$3:$O$151,'pivot tables'!$Q$3:$Q$151),Table2[[#This Row],[Pesticide(kg)]])</f>
        <v>1579.28</v>
      </c>
      <c r="R1426" s="13">
        <v>1.429</v>
      </c>
      <c r="S1426" s="13">
        <f>IF(Table2[[#This Row],[Yield]]="",IFERROR(Table2[[#This Row],[Production(Tones)]]/Table2[[#This Row],[Area(hectare)]],""),Table2[[#This Row],[Yield]])</f>
        <v>1.429</v>
      </c>
      <c r="T1426" s="13">
        <v>26.367999999999999</v>
      </c>
      <c r="U1426" s="13">
        <f>IF(Table2[[#This Row],[Avg_Temperature(°C)]]="",IFERROR((Table2[[#This Row],[Max_Temperature(°C)]]+Table2[[#This Row],[Min_Temperature(°C)]])/2,""),Table2[[#This Row],[Avg_Temperature(°C)]])</f>
        <v>26.367999999999999</v>
      </c>
      <c r="V1426" s="13">
        <v>36.720999999999997</v>
      </c>
      <c r="W1426" s="13">
        <f>IF(Table2[[#This Row],[Max_Temperature(°C)]]="",_xlfn.XLOOKUP(Table2[[#This Row],[State]],'pivot tables'!$T$2:$T$33,'pivot tables'!$V$2:$V$33),Table2[[#This Row],[Max_Temperature(°C)]])</f>
        <v>36.720999999999997</v>
      </c>
      <c r="X1426" s="13">
        <v>17.152000000000001</v>
      </c>
      <c r="Y1426" s="31">
        <f>IF(Table2[[#This Row],[Min_Temperature(°C)]]="",_xlfn.XLOOKUP(Table2[[#This Row],[State]],'pivot tables'!$T$2:$T$33,'pivot tables'!$W$2:$W$33),Table2[[#This Row],[Min_Temperature(°C)]])</f>
        <v>17.152000000000001</v>
      </c>
    </row>
    <row r="1427" spans="1:25" x14ac:dyDescent="0.3">
      <c r="A1427" s="5" t="s">
        <v>13</v>
      </c>
      <c r="B1427" s="4">
        <v>2017</v>
      </c>
      <c r="C1427" s="5" t="s">
        <v>176</v>
      </c>
      <c r="D1427" s="5" t="str">
        <f>PROPER(TRIM(Table2[[#This Row],[Season]]))</f>
        <v>Autumn</v>
      </c>
      <c r="E1427" s="5" t="str">
        <f>IF(Table2[[#This Row],[Season]]="",_xlfn.XLOOKUP(Table2[[#This Row],[State]],'pivot tables'!$F$3:$F$33,'pivot tables'!$G$3:$G$33),Table2[[#This Row],[Season]])</f>
        <v>Autumn</v>
      </c>
      <c r="F1427" s="5" t="s">
        <v>264</v>
      </c>
      <c r="G1427" s="16">
        <v>37775</v>
      </c>
      <c r="H1427" s="16">
        <f>IF(Table2[[#This Row],[Area(hectare)]]="",IFERROR(Table2[[#This Row],[Production(Tones)]]/Table2[[#This Row],[Yield blanks]],""),Table2[[#This Row],[Area(hectare)]])</f>
        <v>37775</v>
      </c>
      <c r="I1427" s="16">
        <v>104258</v>
      </c>
      <c r="J1427" s="16">
        <f>IF(Table2[[#This Row],[Production(Tones)]]="",Table2[[#This Row],[Area Blanks]]*Table2[[#This Row],[Yield]],Table2[[#This Row],[Production(Tones)]])</f>
        <v>104258</v>
      </c>
      <c r="K1427" s="13">
        <v>3326.8</v>
      </c>
      <c r="L1427" s="13">
        <f>IF(Table2[[#This Row],[Annual_Rainfall(mm)]]="",_xlfn.XLOOKUP(Table2[[#This Row],[State]],'pivot tables'!$J$3:$J$32,'pivot tables'!$K$3:$K$32),Table2[[#This Row],[Annual_Rainfall(mm)]])</f>
        <v>3326.8</v>
      </c>
      <c r="M1427" s="13" t="str">
        <f>Table2[[#This Row],[Crop]]&amp;Table2[[#This Row],[State]]</f>
        <v>RiceTripura</v>
      </c>
      <c r="N1427" s="13">
        <v>5947296</v>
      </c>
      <c r="O1427" s="13">
        <f>IF(Table2[[#This Row],[Fertilizer(kg)]]="",_xlfn.XLOOKUP(Table2[[#This Row],[crop&amp;state]],'pivot tables'!$O$3:$O$151,'pivot tables'!$P$3:$P$151),Table2[[#This Row],[Fertilizer(kg)]])</f>
        <v>5947296</v>
      </c>
      <c r="P1427" s="13">
        <v>14354.5</v>
      </c>
      <c r="Q1427" s="13">
        <f>IF(Table2[[#This Row],[Pesticide(kg)]]="",_xlfn.XLOOKUP(Table2[[#This Row],[crop&amp;state]],'pivot tables'!$O$3:$O$151,'pivot tables'!$Q$3:$Q$151),Table2[[#This Row],[Pesticide(kg)]])</f>
        <v>14354.5</v>
      </c>
      <c r="R1427" s="13">
        <v>2.681</v>
      </c>
      <c r="S1427" s="13">
        <f>IF(Table2[[#This Row],[Yield]]="",IFERROR(Table2[[#This Row],[Production(Tones)]]/Table2[[#This Row],[Area(hectare)]],""),Table2[[#This Row],[Yield]])</f>
        <v>2.681</v>
      </c>
      <c r="T1427" s="13">
        <v>24.5</v>
      </c>
      <c r="U1427" s="13">
        <f>IF(Table2[[#This Row],[Avg_Temperature(°C)]]="",IFERROR((Table2[[#This Row],[Max_Temperature(°C)]]+Table2[[#This Row],[Min_Temperature(°C)]])/2,""),Table2[[#This Row],[Avg_Temperature(°C)]])</f>
        <v>24.5</v>
      </c>
      <c r="V1427" s="13">
        <v>31.318000000000001</v>
      </c>
      <c r="W1427" s="13">
        <f>IF(Table2[[#This Row],[Max_Temperature(°C)]]="",_xlfn.XLOOKUP(Table2[[#This Row],[State]],'pivot tables'!$T$2:$T$33,'pivot tables'!$V$2:$V$33),Table2[[#This Row],[Max_Temperature(°C)]])</f>
        <v>31.318000000000001</v>
      </c>
      <c r="X1427" s="13">
        <v>17.225000000000001</v>
      </c>
      <c r="Y1427" s="31">
        <f>IF(Table2[[#This Row],[Min_Temperature(°C)]]="",_xlfn.XLOOKUP(Table2[[#This Row],[State]],'pivot tables'!$T$2:$T$33,'pivot tables'!$W$2:$W$33),Table2[[#This Row],[Min_Temperature(°C)]])</f>
        <v>17.225000000000001</v>
      </c>
    </row>
    <row r="1428" spans="1:25" x14ac:dyDescent="0.3">
      <c r="A1428" s="5" t="s">
        <v>13</v>
      </c>
      <c r="B1428" s="4">
        <v>2017</v>
      </c>
      <c r="C1428" s="5" t="s">
        <v>49</v>
      </c>
      <c r="D1428" s="5" t="str">
        <f>PROPER(TRIM(Table2[[#This Row],[Season]]))</f>
        <v>Kharif</v>
      </c>
      <c r="E1428" s="5" t="str">
        <f>IF(Table2[[#This Row],[Season]]="",_xlfn.XLOOKUP(Table2[[#This Row],[State]],'pivot tables'!$F$3:$F$33,'pivot tables'!$G$3:$G$33),Table2[[#This Row],[Season]])</f>
        <v>Kharif</v>
      </c>
      <c r="F1428" s="5" t="s">
        <v>264</v>
      </c>
      <c r="G1428" s="16">
        <v>15837</v>
      </c>
      <c r="H1428" s="16">
        <f>IF(Table2[[#This Row],[Area(hectare)]]="",IFERROR(Table2[[#This Row],[Production(Tones)]]/Table2[[#This Row],[Yield blanks]],""),Table2[[#This Row],[Area(hectare)]])</f>
        <v>15837</v>
      </c>
      <c r="I1428" s="16">
        <v>16787</v>
      </c>
      <c r="J1428" s="16">
        <f>IF(Table2[[#This Row],[Production(Tones)]]="",Table2[[#This Row],[Area Blanks]]*Table2[[#This Row],[Yield]],Table2[[#This Row],[Production(Tones)]])</f>
        <v>16787</v>
      </c>
      <c r="K1428" s="13">
        <v>3326.8</v>
      </c>
      <c r="L1428" s="13">
        <f>IF(Table2[[#This Row],[Annual_Rainfall(mm)]]="",_xlfn.XLOOKUP(Table2[[#This Row],[State]],'pivot tables'!$J$3:$J$32,'pivot tables'!$K$3:$K$32),Table2[[#This Row],[Annual_Rainfall(mm)]])</f>
        <v>3326.8</v>
      </c>
      <c r="M1428" s="13" t="str">
        <f>Table2[[#This Row],[Crop]]&amp;Table2[[#This Row],[State]]</f>
        <v>RiceTripura</v>
      </c>
      <c r="N1428" s="13">
        <v>2493377.2799999998</v>
      </c>
      <c r="O1428" s="13">
        <f>IF(Table2[[#This Row],[Fertilizer(kg)]]="",_xlfn.XLOOKUP(Table2[[#This Row],[crop&amp;state]],'pivot tables'!$O$3:$O$151,'pivot tables'!$P$3:$P$151),Table2[[#This Row],[Fertilizer(kg)]])</f>
        <v>2493377.2799999998</v>
      </c>
      <c r="P1428" s="13">
        <v>6018.06</v>
      </c>
      <c r="Q1428" s="13">
        <f>IF(Table2[[#This Row],[Pesticide(kg)]]="",_xlfn.XLOOKUP(Table2[[#This Row],[crop&amp;state]],'pivot tables'!$O$3:$O$151,'pivot tables'!$Q$3:$Q$151),Table2[[#This Row],[Pesticide(kg)]])</f>
        <v>6018.06</v>
      </c>
      <c r="R1428" s="13">
        <v>1.026</v>
      </c>
      <c r="S1428" s="13">
        <f>IF(Table2[[#This Row],[Yield]]="",IFERROR(Table2[[#This Row],[Production(Tones)]]/Table2[[#This Row],[Area(hectare)]],""),Table2[[#This Row],[Yield]])</f>
        <v>1.026</v>
      </c>
      <c r="T1428" s="13">
        <v>24.5</v>
      </c>
      <c r="U1428" s="13">
        <f>IF(Table2[[#This Row],[Avg_Temperature(°C)]]="",IFERROR((Table2[[#This Row],[Max_Temperature(°C)]]+Table2[[#This Row],[Min_Temperature(°C)]])/2,""),Table2[[#This Row],[Avg_Temperature(°C)]])</f>
        <v>24.5</v>
      </c>
      <c r="V1428" s="13">
        <v>31.318000000000001</v>
      </c>
      <c r="W1428" s="13">
        <f>IF(Table2[[#This Row],[Max_Temperature(°C)]]="",_xlfn.XLOOKUP(Table2[[#This Row],[State]],'pivot tables'!$T$2:$T$33,'pivot tables'!$V$2:$V$33),Table2[[#This Row],[Max_Temperature(°C)]])</f>
        <v>31.318000000000001</v>
      </c>
      <c r="X1428" s="13">
        <v>17.225000000000001</v>
      </c>
      <c r="Y1428" s="31">
        <f>IF(Table2[[#This Row],[Min_Temperature(°C)]]="",_xlfn.XLOOKUP(Table2[[#This Row],[State]],'pivot tables'!$T$2:$T$33,'pivot tables'!$W$2:$W$33),Table2[[#This Row],[Min_Temperature(°C)]])</f>
        <v>17.225000000000001</v>
      </c>
    </row>
    <row r="1429" spans="1:25" x14ac:dyDescent="0.3">
      <c r="A1429" s="5" t="s">
        <v>13</v>
      </c>
      <c r="B1429" s="4">
        <v>2017</v>
      </c>
      <c r="C1429" s="5" t="s">
        <v>120</v>
      </c>
      <c r="D1429" s="5" t="str">
        <f>PROPER(TRIM(Table2[[#This Row],[Season]]))</f>
        <v>Summer</v>
      </c>
      <c r="E1429" s="5" t="str">
        <f>IF(Table2[[#This Row],[Season]]="",_xlfn.XLOOKUP(Table2[[#This Row],[State]],'pivot tables'!$F$3:$F$33,'pivot tables'!$G$3:$G$33),Table2[[#This Row],[Season]])</f>
        <v>Summer</v>
      </c>
      <c r="F1429" s="5" t="s">
        <v>264</v>
      </c>
      <c r="G1429" s="16">
        <v>72224</v>
      </c>
      <c r="H1429" s="16">
        <f>IF(Table2[[#This Row],[Area(hectare)]]="",IFERROR(Table2[[#This Row],[Production(Tones)]]/Table2[[#This Row],[Yield blanks]],""),Table2[[#This Row],[Area(hectare)]])</f>
        <v>72224</v>
      </c>
      <c r="I1429" s="16"/>
      <c r="J1429" s="16">
        <f>IF(Table2[[#This Row],[Production(Tones)]]="",Table2[[#This Row],[Area Blanks]]*Table2[[#This Row],[Yield]],Table2[[#This Row],[Production(Tones)]])</f>
        <v>227361.152</v>
      </c>
      <c r="K1429" s="13">
        <v>3326.8</v>
      </c>
      <c r="L1429" s="13">
        <f>IF(Table2[[#This Row],[Annual_Rainfall(mm)]]="",_xlfn.XLOOKUP(Table2[[#This Row],[State]],'pivot tables'!$J$3:$J$32,'pivot tables'!$K$3:$K$32),Table2[[#This Row],[Annual_Rainfall(mm)]])</f>
        <v>3326.8</v>
      </c>
      <c r="M1429" s="13" t="str">
        <f>Table2[[#This Row],[Crop]]&amp;Table2[[#This Row],[State]]</f>
        <v>RiceTripura</v>
      </c>
      <c r="N1429" s="13">
        <v>11370946.560000001</v>
      </c>
      <c r="O1429" s="13">
        <f>IF(Table2[[#This Row],[Fertilizer(kg)]]="",_xlfn.XLOOKUP(Table2[[#This Row],[crop&amp;state]],'pivot tables'!$O$3:$O$151,'pivot tables'!$P$3:$P$151),Table2[[#This Row],[Fertilizer(kg)]])</f>
        <v>11370946.560000001</v>
      </c>
      <c r="P1429" s="13">
        <v>27445.119999999999</v>
      </c>
      <c r="Q1429" s="13">
        <f>IF(Table2[[#This Row],[Pesticide(kg)]]="",_xlfn.XLOOKUP(Table2[[#This Row],[crop&amp;state]],'pivot tables'!$O$3:$O$151,'pivot tables'!$Q$3:$Q$151),Table2[[#This Row],[Pesticide(kg)]])</f>
        <v>27445.119999999999</v>
      </c>
      <c r="R1429" s="13">
        <v>3.1480000000000001</v>
      </c>
      <c r="S1429" s="13">
        <f>IF(Table2[[#This Row],[Yield]]="",IFERROR(Table2[[#This Row],[Production(Tones)]]/Table2[[#This Row],[Area(hectare)]],""),Table2[[#This Row],[Yield]])</f>
        <v>3.1480000000000001</v>
      </c>
      <c r="T1429" s="13">
        <v>24.5</v>
      </c>
      <c r="U1429" s="13">
        <f>IF(Table2[[#This Row],[Avg_Temperature(°C)]]="",IFERROR((Table2[[#This Row],[Max_Temperature(°C)]]+Table2[[#This Row],[Min_Temperature(°C)]])/2,""),Table2[[#This Row],[Avg_Temperature(°C)]])</f>
        <v>24.5</v>
      </c>
      <c r="V1429" s="13">
        <v>31.318000000000001</v>
      </c>
      <c r="W1429" s="13">
        <f>IF(Table2[[#This Row],[Max_Temperature(°C)]]="",_xlfn.XLOOKUP(Table2[[#This Row],[State]],'pivot tables'!$T$2:$T$33,'pivot tables'!$V$2:$V$33),Table2[[#This Row],[Max_Temperature(°C)]])</f>
        <v>31.318000000000001</v>
      </c>
      <c r="X1429" s="13">
        <v>17.225000000000001</v>
      </c>
      <c r="Y1429" s="31">
        <f>IF(Table2[[#This Row],[Min_Temperature(°C)]]="",_xlfn.XLOOKUP(Table2[[#This Row],[State]],'pivot tables'!$T$2:$T$33,'pivot tables'!$W$2:$W$33),Table2[[#This Row],[Min_Temperature(°C)]])</f>
        <v>17.225000000000001</v>
      </c>
    </row>
    <row r="1430" spans="1:25" x14ac:dyDescent="0.3">
      <c r="A1430" s="5" t="s">
        <v>13</v>
      </c>
      <c r="B1430" s="4">
        <v>2017</v>
      </c>
      <c r="C1430" s="5" t="s">
        <v>324</v>
      </c>
      <c r="D1430" s="5" t="str">
        <f>PROPER(TRIM(Table2[[#This Row],[Season]]))</f>
        <v>Winter</v>
      </c>
      <c r="E1430" s="5" t="str">
        <f>IF(Table2[[#This Row],[Season]]="",_xlfn.XLOOKUP(Table2[[#This Row],[State]],'pivot tables'!$F$3:$F$33,'pivot tables'!$G$3:$G$33),Table2[[#This Row],[Season]])</f>
        <v>Winter</v>
      </c>
      <c r="F1430" s="5" t="s">
        <v>264</v>
      </c>
      <c r="G1430" s="16">
        <v>148232</v>
      </c>
      <c r="H1430" s="16">
        <f>IF(Table2[[#This Row],[Area(hectare)]]="",IFERROR(Table2[[#This Row],[Production(Tones)]]/Table2[[#This Row],[Yield blanks]],""),Table2[[#This Row],[Area(hectare)]])</f>
        <v>148232</v>
      </c>
      <c r="I1430" s="16">
        <v>455932</v>
      </c>
      <c r="J1430" s="16">
        <f>IF(Table2[[#This Row],[Production(Tones)]]="",Table2[[#This Row],[Area Blanks]]*Table2[[#This Row],[Yield]],Table2[[#This Row],[Production(Tones)]])</f>
        <v>455932</v>
      </c>
      <c r="K1430" s="13">
        <v>3326.8</v>
      </c>
      <c r="L1430" s="13">
        <f>IF(Table2[[#This Row],[Annual_Rainfall(mm)]]="",_xlfn.XLOOKUP(Table2[[#This Row],[State]],'pivot tables'!$J$3:$J$32,'pivot tables'!$K$3:$K$32),Table2[[#This Row],[Annual_Rainfall(mm)]])</f>
        <v>3326.8</v>
      </c>
      <c r="M1430" s="13" t="str">
        <f>Table2[[#This Row],[Crop]]&amp;Table2[[#This Row],[State]]</f>
        <v>RiceTripura</v>
      </c>
      <c r="N1430" s="13">
        <v>23337646.079999998</v>
      </c>
      <c r="O1430" s="13">
        <f>IF(Table2[[#This Row],[Fertilizer(kg)]]="",_xlfn.XLOOKUP(Table2[[#This Row],[crop&amp;state]],'pivot tables'!$O$3:$O$151,'pivot tables'!$P$3:$P$151),Table2[[#This Row],[Fertilizer(kg)]])</f>
        <v>23337646.079999998</v>
      </c>
      <c r="P1430" s="13">
        <v>56328.160000000003</v>
      </c>
      <c r="Q1430" s="13">
        <f>IF(Table2[[#This Row],[Pesticide(kg)]]="",_xlfn.XLOOKUP(Table2[[#This Row],[crop&amp;state]],'pivot tables'!$O$3:$O$151,'pivot tables'!$Q$3:$Q$151),Table2[[#This Row],[Pesticide(kg)]])</f>
        <v>56328.160000000003</v>
      </c>
      <c r="R1430" s="13">
        <v>3.0449999999999999</v>
      </c>
      <c r="S1430" s="13">
        <f>IF(Table2[[#This Row],[Yield]]="",IFERROR(Table2[[#This Row],[Production(Tones)]]/Table2[[#This Row],[Area(hectare)]],""),Table2[[#This Row],[Yield]])</f>
        <v>3.0449999999999999</v>
      </c>
      <c r="T1430" s="13">
        <v>24.5</v>
      </c>
      <c r="U1430" s="13">
        <f>IF(Table2[[#This Row],[Avg_Temperature(°C)]]="",IFERROR((Table2[[#This Row],[Max_Temperature(°C)]]+Table2[[#This Row],[Min_Temperature(°C)]])/2,""),Table2[[#This Row],[Avg_Temperature(°C)]])</f>
        <v>24.5</v>
      </c>
      <c r="V1430" s="13">
        <v>31.318000000000001</v>
      </c>
      <c r="W1430" s="13">
        <f>IF(Table2[[#This Row],[Max_Temperature(°C)]]="",_xlfn.XLOOKUP(Table2[[#This Row],[State]],'pivot tables'!$T$2:$T$33,'pivot tables'!$V$2:$V$33),Table2[[#This Row],[Max_Temperature(°C)]])</f>
        <v>31.318000000000001</v>
      </c>
      <c r="X1430" s="13">
        <v>17.225000000000001</v>
      </c>
      <c r="Y1430" s="31">
        <f>IF(Table2[[#This Row],[Min_Temperature(°C)]]="",_xlfn.XLOOKUP(Table2[[#This Row],[State]],'pivot tables'!$T$2:$T$33,'pivot tables'!$W$2:$W$33),Table2[[#This Row],[Min_Temperature(°C)]])</f>
        <v>17.225000000000001</v>
      </c>
    </row>
    <row r="1431" spans="1:25" x14ac:dyDescent="0.3">
      <c r="A1431" s="5" t="s">
        <v>18</v>
      </c>
      <c r="B1431" s="4">
        <v>2017</v>
      </c>
      <c r="C1431" s="5" t="s">
        <v>705</v>
      </c>
      <c r="D1431" s="5" t="str">
        <f>PROPER(TRIM(Table2[[#This Row],[Season]]))</f>
        <v>Whole Year</v>
      </c>
      <c r="E1431" s="5" t="str">
        <f>IF(Table2[[#This Row],[Season]]="",_xlfn.XLOOKUP(Table2[[#This Row],[State]],'pivot tables'!$F$3:$F$33,'pivot tables'!$G$3:$G$33),Table2[[#This Row],[Season]])</f>
        <v>Whole Year</v>
      </c>
      <c r="F1431" s="5" t="s">
        <v>264</v>
      </c>
      <c r="G1431" s="16">
        <v>806</v>
      </c>
      <c r="H1431" s="16">
        <f>IF(Table2[[#This Row],[Area(hectare)]]="",IFERROR(Table2[[#This Row],[Production(Tones)]]/Table2[[#This Row],[Yield blanks]],""),Table2[[#This Row],[Area(hectare)]])</f>
        <v>806</v>
      </c>
      <c r="I1431" s="16">
        <v>42489</v>
      </c>
      <c r="J1431" s="16">
        <f>IF(Table2[[#This Row],[Production(Tones)]]="",Table2[[#This Row],[Area Blanks]]*Table2[[#This Row],[Yield]],Table2[[#This Row],[Production(Tones)]])</f>
        <v>42489</v>
      </c>
      <c r="K1431" s="13">
        <v>3326.8</v>
      </c>
      <c r="L1431" s="13">
        <f>IF(Table2[[#This Row],[Annual_Rainfall(mm)]]="",_xlfn.XLOOKUP(Table2[[#This Row],[State]],'pivot tables'!$J$3:$J$32,'pivot tables'!$K$3:$K$32),Table2[[#This Row],[Annual_Rainfall(mm)]])</f>
        <v>3326.8</v>
      </c>
      <c r="M1431" s="13" t="str">
        <f>Table2[[#This Row],[Crop]]&amp;Table2[[#This Row],[State]]</f>
        <v>SugarcaneTripura</v>
      </c>
      <c r="N1431" s="13"/>
      <c r="O1431" s="13">
        <f>IF(Table2[[#This Row],[Fertilizer(kg)]]="",_xlfn.XLOOKUP(Table2[[#This Row],[crop&amp;state]],'pivot tables'!$O$3:$O$151,'pivot tables'!$P$3:$P$151),Table2[[#This Row],[Fertilizer(kg)]])</f>
        <v>130729.91111111113</v>
      </c>
      <c r="P1431" s="13">
        <v>306.27999999999997</v>
      </c>
      <c r="Q1431" s="13">
        <f>IF(Table2[[#This Row],[Pesticide(kg)]]="",_xlfn.XLOOKUP(Table2[[#This Row],[crop&amp;state]],'pivot tables'!$O$3:$O$151,'pivot tables'!$Q$3:$Q$151),Table2[[#This Row],[Pesticide(kg)]])</f>
        <v>306.27999999999997</v>
      </c>
      <c r="R1431" s="13">
        <v>53.389000000000003</v>
      </c>
      <c r="S1431" s="13">
        <f>IF(Table2[[#This Row],[Yield]]="",IFERROR(Table2[[#This Row],[Production(Tones)]]/Table2[[#This Row],[Area(hectare)]],""),Table2[[#This Row],[Yield]])</f>
        <v>53.389000000000003</v>
      </c>
      <c r="T1431" s="13">
        <v>24.5</v>
      </c>
      <c r="U1431" s="13">
        <f>IF(Table2[[#This Row],[Avg_Temperature(°C)]]="",IFERROR((Table2[[#This Row],[Max_Temperature(°C)]]+Table2[[#This Row],[Min_Temperature(°C)]])/2,""),Table2[[#This Row],[Avg_Temperature(°C)]])</f>
        <v>24.5</v>
      </c>
      <c r="V1431" s="13">
        <v>31.318000000000001</v>
      </c>
      <c r="W1431" s="13">
        <f>IF(Table2[[#This Row],[Max_Temperature(°C)]]="",_xlfn.XLOOKUP(Table2[[#This Row],[State]],'pivot tables'!$T$2:$T$33,'pivot tables'!$V$2:$V$33),Table2[[#This Row],[Max_Temperature(°C)]])</f>
        <v>31.318000000000001</v>
      </c>
      <c r="X1431" s="13">
        <v>17.225000000000001</v>
      </c>
      <c r="Y1431" s="31">
        <f>IF(Table2[[#This Row],[Min_Temperature(°C)]]="",_xlfn.XLOOKUP(Table2[[#This Row],[State]],'pivot tables'!$T$2:$T$33,'pivot tables'!$W$2:$W$33),Table2[[#This Row],[Min_Temperature(°C)]])</f>
        <v>17.225000000000001</v>
      </c>
    </row>
    <row r="1432" spans="1:25" x14ac:dyDescent="0.3">
      <c r="A1432" s="5" t="s">
        <v>32</v>
      </c>
      <c r="B1432" s="4">
        <v>2017</v>
      </c>
      <c r="C1432" s="5" t="s">
        <v>49</v>
      </c>
      <c r="D1432" s="5" t="str">
        <f>PROPER(TRIM(Table2[[#This Row],[Season]]))</f>
        <v>Kharif</v>
      </c>
      <c r="E1432" s="5" t="str">
        <f>IF(Table2[[#This Row],[Season]]="",_xlfn.XLOOKUP(Table2[[#This Row],[State]],'pivot tables'!$F$3:$F$33,'pivot tables'!$G$3:$G$33),Table2[[#This Row],[Season]])</f>
        <v>Kharif</v>
      </c>
      <c r="F1432" s="5" t="s">
        <v>264</v>
      </c>
      <c r="G1432" s="16">
        <v>2868</v>
      </c>
      <c r="H1432" s="16">
        <f>IF(Table2[[#This Row],[Area(hectare)]]="",IFERROR(Table2[[#This Row],[Production(Tones)]]/Table2[[#This Row],[Yield blanks]],""),Table2[[#This Row],[Area(hectare)]])</f>
        <v>2868</v>
      </c>
      <c r="I1432" s="16">
        <v>1682</v>
      </c>
      <c r="J1432" s="16">
        <f>IF(Table2[[#This Row],[Production(Tones)]]="",Table2[[#This Row],[Area Blanks]]*Table2[[#This Row],[Yield]],Table2[[#This Row],[Production(Tones)]])</f>
        <v>1682</v>
      </c>
      <c r="K1432" s="13">
        <v>3326.8</v>
      </c>
      <c r="L1432" s="13">
        <f>IF(Table2[[#This Row],[Annual_Rainfall(mm)]]="",_xlfn.XLOOKUP(Table2[[#This Row],[State]],'pivot tables'!$J$3:$J$32,'pivot tables'!$K$3:$K$32),Table2[[#This Row],[Annual_Rainfall(mm)]])</f>
        <v>3326.8</v>
      </c>
      <c r="M1432" s="13" t="str">
        <f>Table2[[#This Row],[Crop]]&amp;Table2[[#This Row],[State]]</f>
        <v>UradTripura</v>
      </c>
      <c r="N1432" s="13">
        <v>451537.91999999998</v>
      </c>
      <c r="O1432" s="13">
        <f>IF(Table2[[#This Row],[Fertilizer(kg)]]="",_xlfn.XLOOKUP(Table2[[#This Row],[crop&amp;state]],'pivot tables'!$O$3:$O$151,'pivot tables'!$P$3:$P$151),Table2[[#This Row],[Fertilizer(kg)]])</f>
        <v>451537.91999999998</v>
      </c>
      <c r="P1432" s="13">
        <v>1089.8399999999999</v>
      </c>
      <c r="Q1432" s="13">
        <f>IF(Table2[[#This Row],[Pesticide(kg)]]="",_xlfn.XLOOKUP(Table2[[#This Row],[crop&amp;state]],'pivot tables'!$O$3:$O$151,'pivot tables'!$Q$3:$Q$151),Table2[[#This Row],[Pesticide(kg)]])</f>
        <v>1089.8399999999999</v>
      </c>
      <c r="R1432" s="13">
        <v>0.58099999999999996</v>
      </c>
      <c r="S1432" s="13">
        <f>IF(Table2[[#This Row],[Yield]]="",IFERROR(Table2[[#This Row],[Production(Tones)]]/Table2[[#This Row],[Area(hectare)]],""),Table2[[#This Row],[Yield]])</f>
        <v>0.58099999999999996</v>
      </c>
      <c r="T1432" s="13">
        <v>24.5</v>
      </c>
      <c r="U1432" s="13">
        <f>IF(Table2[[#This Row],[Avg_Temperature(°C)]]="",IFERROR((Table2[[#This Row],[Max_Temperature(°C)]]+Table2[[#This Row],[Min_Temperature(°C)]])/2,""),Table2[[#This Row],[Avg_Temperature(°C)]])</f>
        <v>24.5</v>
      </c>
      <c r="V1432" s="13">
        <v>31.318000000000001</v>
      </c>
      <c r="W1432" s="13">
        <f>IF(Table2[[#This Row],[Max_Temperature(°C)]]="",_xlfn.XLOOKUP(Table2[[#This Row],[State]],'pivot tables'!$T$2:$T$33,'pivot tables'!$V$2:$V$33),Table2[[#This Row],[Max_Temperature(°C)]])</f>
        <v>31.318000000000001</v>
      </c>
      <c r="X1432" s="13">
        <v>17.225000000000001</v>
      </c>
      <c r="Y1432" s="31">
        <f>IF(Table2[[#This Row],[Min_Temperature(°C)]]="",_xlfn.XLOOKUP(Table2[[#This Row],[State]],'pivot tables'!$T$2:$T$33,'pivot tables'!$W$2:$W$33),Table2[[#This Row],[Min_Temperature(°C)]])</f>
        <v>17.225000000000001</v>
      </c>
    </row>
    <row r="1433" spans="1:25" x14ac:dyDescent="0.3">
      <c r="A1433" s="5" t="s">
        <v>32</v>
      </c>
      <c r="B1433" s="4">
        <v>2017</v>
      </c>
      <c r="C1433" s="5" t="s">
        <v>27</v>
      </c>
      <c r="D1433" s="5" t="str">
        <f>PROPER(TRIM(Table2[[#This Row],[Season]]))</f>
        <v>Rabi</v>
      </c>
      <c r="E1433" s="5" t="str">
        <f>IF(Table2[[#This Row],[Season]]="",_xlfn.XLOOKUP(Table2[[#This Row],[State]],'pivot tables'!$F$3:$F$33,'pivot tables'!$G$3:$G$33),Table2[[#This Row],[Season]])</f>
        <v>Rabi</v>
      </c>
      <c r="F1433" s="5" t="s">
        <v>264</v>
      </c>
      <c r="G1433" s="16">
        <v>2482</v>
      </c>
      <c r="H1433" s="16">
        <f>IF(Table2[[#This Row],[Area(hectare)]]="",IFERROR(Table2[[#This Row],[Production(Tones)]]/Table2[[#This Row],[Yield blanks]],""),Table2[[#This Row],[Area(hectare)]])</f>
        <v>2482</v>
      </c>
      <c r="I1433" s="16">
        <v>1765</v>
      </c>
      <c r="J1433" s="16">
        <f>IF(Table2[[#This Row],[Production(Tones)]]="",Table2[[#This Row],[Area Blanks]]*Table2[[#This Row],[Yield]],Table2[[#This Row],[Production(Tones)]])</f>
        <v>1765</v>
      </c>
      <c r="K1433" s="13">
        <v>3326.8</v>
      </c>
      <c r="L1433" s="13">
        <f>IF(Table2[[#This Row],[Annual_Rainfall(mm)]]="",_xlfn.XLOOKUP(Table2[[#This Row],[State]],'pivot tables'!$J$3:$J$32,'pivot tables'!$K$3:$K$32),Table2[[#This Row],[Annual_Rainfall(mm)]])</f>
        <v>3326.8</v>
      </c>
      <c r="M1433" s="13" t="str">
        <f>Table2[[#This Row],[Crop]]&amp;Table2[[#This Row],[State]]</f>
        <v>UradTripura</v>
      </c>
      <c r="N1433" s="13">
        <v>390766.08000000002</v>
      </c>
      <c r="O1433" s="13">
        <f>IF(Table2[[#This Row],[Fertilizer(kg)]]="",_xlfn.XLOOKUP(Table2[[#This Row],[crop&amp;state]],'pivot tables'!$O$3:$O$151,'pivot tables'!$P$3:$P$151),Table2[[#This Row],[Fertilizer(kg)]])</f>
        <v>390766.08000000002</v>
      </c>
      <c r="P1433" s="13">
        <v>943.16</v>
      </c>
      <c r="Q1433" s="13">
        <f>IF(Table2[[#This Row],[Pesticide(kg)]]="",_xlfn.XLOOKUP(Table2[[#This Row],[crop&amp;state]],'pivot tables'!$O$3:$O$151,'pivot tables'!$Q$3:$Q$151),Table2[[#This Row],[Pesticide(kg)]])</f>
        <v>943.16</v>
      </c>
      <c r="R1433" s="13">
        <v>0</v>
      </c>
      <c r="S1433" s="13">
        <f>IF(Table2[[#This Row],[Yield]]="",IFERROR(Table2[[#This Row],[Production(Tones)]]/Table2[[#This Row],[Area(hectare)]],""),Table2[[#This Row],[Yield]])</f>
        <v>0</v>
      </c>
      <c r="T1433" s="13">
        <v>24.5</v>
      </c>
      <c r="U1433" s="13">
        <f>IF(Table2[[#This Row],[Avg_Temperature(°C)]]="",IFERROR((Table2[[#This Row],[Max_Temperature(°C)]]+Table2[[#This Row],[Min_Temperature(°C)]])/2,""),Table2[[#This Row],[Avg_Temperature(°C)]])</f>
        <v>24.5</v>
      </c>
      <c r="V1433" s="13">
        <v>31.318000000000001</v>
      </c>
      <c r="W1433" s="13">
        <f>IF(Table2[[#This Row],[Max_Temperature(°C)]]="",_xlfn.XLOOKUP(Table2[[#This Row],[State]],'pivot tables'!$T$2:$T$33,'pivot tables'!$V$2:$V$33),Table2[[#This Row],[Max_Temperature(°C)]])</f>
        <v>31.318000000000001</v>
      </c>
      <c r="X1433" s="13">
        <v>17.225000000000001</v>
      </c>
      <c r="Y1433" s="31">
        <f>IF(Table2[[#This Row],[Min_Temperature(°C)]]="",_xlfn.XLOOKUP(Table2[[#This Row],[State]],'pivot tables'!$T$2:$T$33,'pivot tables'!$W$2:$W$33),Table2[[#This Row],[Min_Temperature(°C)]])</f>
        <v>17.225000000000001</v>
      </c>
    </row>
    <row r="1434" spans="1:25" x14ac:dyDescent="0.3">
      <c r="A1434" s="5" t="s">
        <v>20</v>
      </c>
      <c r="B1434" s="4">
        <v>2017</v>
      </c>
      <c r="C1434" s="5" t="s">
        <v>27</v>
      </c>
      <c r="D1434" s="5" t="str">
        <f>PROPER(TRIM(Table2[[#This Row],[Season]]))</f>
        <v>Rabi</v>
      </c>
      <c r="E1434" s="5" t="str">
        <f>IF(Table2[[#This Row],[Season]]="",_xlfn.XLOOKUP(Table2[[#This Row],[State]],'pivot tables'!$F$3:$F$33,'pivot tables'!$G$3:$G$33),Table2[[#This Row],[Season]])</f>
        <v>Rabi</v>
      </c>
      <c r="F1434" s="5" t="s">
        <v>264</v>
      </c>
      <c r="G1434" s="16">
        <v>195</v>
      </c>
      <c r="H1434" s="16">
        <f>IF(Table2[[#This Row],[Area(hectare)]]="",IFERROR(Table2[[#This Row],[Production(Tones)]]/Table2[[#This Row],[Yield blanks]],""),Table2[[#This Row],[Area(hectare)]])</f>
        <v>195</v>
      </c>
      <c r="I1434" s="16">
        <v>396</v>
      </c>
      <c r="J1434" s="16">
        <f>IF(Table2[[#This Row],[Production(Tones)]]="",Table2[[#This Row],[Area Blanks]]*Table2[[#This Row],[Yield]],Table2[[#This Row],[Production(Tones)]])</f>
        <v>396</v>
      </c>
      <c r="K1434" s="13">
        <v>3326.8</v>
      </c>
      <c r="L1434" s="13">
        <f>IF(Table2[[#This Row],[Annual_Rainfall(mm)]]="",_xlfn.XLOOKUP(Table2[[#This Row],[State]],'pivot tables'!$J$3:$J$32,'pivot tables'!$K$3:$K$32),Table2[[#This Row],[Annual_Rainfall(mm)]])</f>
        <v>3326.8</v>
      </c>
      <c r="M1434" s="13" t="str">
        <f>Table2[[#This Row],[Crop]]&amp;Table2[[#This Row],[State]]</f>
        <v>WheatTripura</v>
      </c>
      <c r="N1434" s="13">
        <v>30700.799999999999</v>
      </c>
      <c r="O1434" s="13">
        <f>IF(Table2[[#This Row],[Fertilizer(kg)]]="",_xlfn.XLOOKUP(Table2[[#This Row],[crop&amp;state]],'pivot tables'!$O$3:$O$151,'pivot tables'!$P$3:$P$151),Table2[[#This Row],[Fertilizer(kg)]])</f>
        <v>30700.799999999999</v>
      </c>
      <c r="P1434" s="13">
        <v>74.099999999999994</v>
      </c>
      <c r="Q1434" s="13">
        <f>IF(Table2[[#This Row],[Pesticide(kg)]]="",_xlfn.XLOOKUP(Table2[[#This Row],[crop&amp;state]],'pivot tables'!$O$3:$O$151,'pivot tables'!$Q$3:$Q$151),Table2[[#This Row],[Pesticide(kg)]])</f>
        <v>74.099999999999994</v>
      </c>
      <c r="R1434" s="13">
        <v>2.0249999999999999</v>
      </c>
      <c r="S1434" s="13">
        <f>IF(Table2[[#This Row],[Yield]]="",IFERROR(Table2[[#This Row],[Production(Tones)]]/Table2[[#This Row],[Area(hectare)]],""),Table2[[#This Row],[Yield]])</f>
        <v>2.0249999999999999</v>
      </c>
      <c r="T1434" s="13">
        <v>24.5</v>
      </c>
      <c r="U1434" s="13">
        <f>IF(Table2[[#This Row],[Avg_Temperature(°C)]]="",IFERROR((Table2[[#This Row],[Max_Temperature(°C)]]+Table2[[#This Row],[Min_Temperature(°C)]])/2,""),Table2[[#This Row],[Avg_Temperature(°C)]])</f>
        <v>24.5</v>
      </c>
      <c r="V1434" s="13">
        <v>31.318000000000001</v>
      </c>
      <c r="W1434" s="13">
        <f>IF(Table2[[#This Row],[Max_Temperature(°C)]]="",_xlfn.XLOOKUP(Table2[[#This Row],[State]],'pivot tables'!$T$2:$T$33,'pivot tables'!$V$2:$V$33),Table2[[#This Row],[Max_Temperature(°C)]])</f>
        <v>31.318000000000001</v>
      </c>
      <c r="X1434" s="13">
        <v>17.225000000000001</v>
      </c>
      <c r="Y1434" s="31">
        <f>IF(Table2[[#This Row],[Min_Temperature(°C)]]="",_xlfn.XLOOKUP(Table2[[#This Row],[State]],'pivot tables'!$T$2:$T$33,'pivot tables'!$W$2:$W$33),Table2[[#This Row],[Min_Temperature(°C)]])</f>
        <v>17.225000000000001</v>
      </c>
    </row>
    <row r="1435" spans="1:25" x14ac:dyDescent="0.3">
      <c r="A1435" s="5" t="s">
        <v>13</v>
      </c>
      <c r="B1435" s="4">
        <v>2017</v>
      </c>
      <c r="C1435" s="5" t="s">
        <v>49</v>
      </c>
      <c r="D1435" s="5" t="str">
        <f>PROPER(TRIM(Table2[[#This Row],[Season]]))</f>
        <v>Kharif</v>
      </c>
      <c r="E1435" s="5" t="str">
        <f>IF(Table2[[#This Row],[Season]]="",_xlfn.XLOOKUP(Table2[[#This Row],[State]],'pivot tables'!$F$3:$F$33,'pivot tables'!$G$3:$G$33),Table2[[#This Row],[Season]])</f>
        <v>Kharif</v>
      </c>
      <c r="F1435" s="5" t="s">
        <v>253</v>
      </c>
      <c r="G1435" s="16">
        <v>5897871</v>
      </c>
      <c r="H1435" s="16">
        <f>IF(Table2[[#This Row],[Area(hectare)]]="",IFERROR(Table2[[#This Row],[Production(Tones)]]/Table2[[#This Row],[Yield blanks]],""),Table2[[#This Row],[Area(hectare)]])</f>
        <v>5897871</v>
      </c>
      <c r="I1435" s="16">
        <v>15441958</v>
      </c>
      <c r="J1435" s="16">
        <f>IF(Table2[[#This Row],[Production(Tones)]]="",Table2[[#This Row],[Area Blanks]]*Table2[[#This Row],[Yield]],Table2[[#This Row],[Production(Tones)]])</f>
        <v>15441958</v>
      </c>
      <c r="K1435" s="13">
        <v>652.1</v>
      </c>
      <c r="L1435" s="13">
        <f>IF(Table2[[#This Row],[Annual_Rainfall(mm)]]="",_xlfn.XLOOKUP(Table2[[#This Row],[State]],'pivot tables'!$J$3:$J$32,'pivot tables'!$K$3:$K$32),Table2[[#This Row],[Annual_Rainfall(mm)]])</f>
        <v>652.1</v>
      </c>
      <c r="M1435" s="13" t="str">
        <f>Table2[[#This Row],[Crop]]&amp;Table2[[#This Row],[State]]</f>
        <v>RiceUttar Pradesh</v>
      </c>
      <c r="N1435" s="13">
        <v>928560810.20000005</v>
      </c>
      <c r="O1435" s="13">
        <f>IF(Table2[[#This Row],[Fertilizer(kg)]]="",_xlfn.XLOOKUP(Table2[[#This Row],[crop&amp;state]],'pivot tables'!$O$3:$O$151,'pivot tables'!$P$3:$P$151),Table2[[#This Row],[Fertilizer(kg)]])</f>
        <v>928560810.20000005</v>
      </c>
      <c r="P1435" s="13">
        <v>2241190.98</v>
      </c>
      <c r="Q1435" s="13">
        <f>IF(Table2[[#This Row],[Pesticide(kg)]]="",_xlfn.XLOOKUP(Table2[[#This Row],[crop&amp;state]],'pivot tables'!$O$3:$O$151,'pivot tables'!$Q$3:$Q$151),Table2[[#This Row],[Pesticide(kg)]])</f>
        <v>2241190.98</v>
      </c>
      <c r="R1435" s="13">
        <v>2.5409999999999999</v>
      </c>
      <c r="S1435" s="13">
        <f>IF(Table2[[#This Row],[Yield]]="",IFERROR(Table2[[#This Row],[Production(Tones)]]/Table2[[#This Row],[Area(hectare)]],""),Table2[[#This Row],[Yield]])</f>
        <v>2.5409999999999999</v>
      </c>
      <c r="T1435" s="13">
        <v>26.212</v>
      </c>
      <c r="U1435" s="13">
        <f>IF(Table2[[#This Row],[Avg_Temperature(°C)]]="",IFERROR((Table2[[#This Row],[Max_Temperature(°C)]]+Table2[[#This Row],[Min_Temperature(°C)]])/2,""),Table2[[#This Row],[Avg_Temperature(°C)]])</f>
        <v>26.212</v>
      </c>
      <c r="V1435" s="13">
        <v>37.756999999999998</v>
      </c>
      <c r="W1435" s="13">
        <f>IF(Table2[[#This Row],[Max_Temperature(°C)]]="",_xlfn.XLOOKUP(Table2[[#This Row],[State]],'pivot tables'!$T$2:$T$33,'pivot tables'!$V$2:$V$33),Table2[[#This Row],[Max_Temperature(°C)]])</f>
        <v>37.756999999999998</v>
      </c>
      <c r="X1435" s="13" t="s">
        <v>554</v>
      </c>
      <c r="Y1435" s="31" t="str">
        <f>IF(Table2[[#This Row],[Min_Temperature(°C)]]="",_xlfn.XLOOKUP(Table2[[#This Row],[State]],'pivot tables'!$T$2:$T$33,'pivot tables'!$W$2:$W$33),Table2[[#This Row],[Min_Temperature(°C)]])</f>
        <v>14.96</v>
      </c>
    </row>
    <row r="1436" spans="1:25" x14ac:dyDescent="0.3">
      <c r="A1436" s="5" t="s">
        <v>13</v>
      </c>
      <c r="B1436" s="4">
        <v>2017</v>
      </c>
      <c r="C1436" s="5" t="s">
        <v>120</v>
      </c>
      <c r="D1436" s="5" t="str">
        <f>PROPER(TRIM(Table2[[#This Row],[Season]]))</f>
        <v>Summer</v>
      </c>
      <c r="E1436" s="5" t="str">
        <f>IF(Table2[[#This Row],[Season]]="",_xlfn.XLOOKUP(Table2[[#This Row],[State]],'pivot tables'!$F$3:$F$33,'pivot tables'!$G$3:$G$33),Table2[[#This Row],[Season]])</f>
        <v>Summer</v>
      </c>
      <c r="F1436" s="5" t="s">
        <v>253</v>
      </c>
      <c r="G1436" s="16">
        <v>25761</v>
      </c>
      <c r="H1436" s="16">
        <f>IF(Table2[[#This Row],[Area(hectare)]]="",IFERROR(Table2[[#This Row],[Production(Tones)]]/Table2[[#This Row],[Yield blanks]],""),Table2[[#This Row],[Area(hectare)]])</f>
        <v>25761</v>
      </c>
      <c r="I1436" s="16">
        <v>76645</v>
      </c>
      <c r="J1436" s="16">
        <f>IF(Table2[[#This Row],[Production(Tones)]]="",Table2[[#This Row],[Area Blanks]]*Table2[[#This Row],[Yield]],Table2[[#This Row],[Production(Tones)]])</f>
        <v>76645</v>
      </c>
      <c r="K1436" s="13">
        <v>652.1</v>
      </c>
      <c r="L1436" s="13">
        <f>IF(Table2[[#This Row],[Annual_Rainfall(mm)]]="",_xlfn.XLOOKUP(Table2[[#This Row],[State]],'pivot tables'!$J$3:$J$32,'pivot tables'!$K$3:$K$32),Table2[[#This Row],[Annual_Rainfall(mm)]])</f>
        <v>652.1</v>
      </c>
      <c r="M1436" s="13" t="str">
        <f>Table2[[#This Row],[Crop]]&amp;Table2[[#This Row],[State]]</f>
        <v>RiceUttar Pradesh</v>
      </c>
      <c r="N1436" s="13">
        <v>4055811.84</v>
      </c>
      <c r="O1436" s="13">
        <f>IF(Table2[[#This Row],[Fertilizer(kg)]]="",_xlfn.XLOOKUP(Table2[[#This Row],[crop&amp;state]],'pivot tables'!$O$3:$O$151,'pivot tables'!$P$3:$P$151),Table2[[#This Row],[Fertilizer(kg)]])</f>
        <v>4055811.84</v>
      </c>
      <c r="P1436" s="13">
        <v>9789.18</v>
      </c>
      <c r="Q1436" s="13">
        <f>IF(Table2[[#This Row],[Pesticide(kg)]]="",_xlfn.XLOOKUP(Table2[[#This Row],[crop&amp;state]],'pivot tables'!$O$3:$O$151,'pivot tables'!$Q$3:$Q$151),Table2[[#This Row],[Pesticide(kg)]])</f>
        <v>9789.18</v>
      </c>
      <c r="R1436" s="13">
        <v>2.67</v>
      </c>
      <c r="S1436" s="13">
        <f>IF(Table2[[#This Row],[Yield]]="",IFERROR(Table2[[#This Row],[Production(Tones)]]/Table2[[#This Row],[Area(hectare)]],""),Table2[[#This Row],[Yield]])</f>
        <v>2.67</v>
      </c>
      <c r="T1436" s="13">
        <v>26.212</v>
      </c>
      <c r="U1436" s="13">
        <f>IF(Table2[[#This Row],[Avg_Temperature(°C)]]="",IFERROR((Table2[[#This Row],[Max_Temperature(°C)]]+Table2[[#This Row],[Min_Temperature(°C)]])/2,""),Table2[[#This Row],[Avg_Temperature(°C)]])</f>
        <v>26.212</v>
      </c>
      <c r="V1436" s="13">
        <v>37.756999999999998</v>
      </c>
      <c r="W1436" s="13">
        <f>IF(Table2[[#This Row],[Max_Temperature(°C)]]="",_xlfn.XLOOKUP(Table2[[#This Row],[State]],'pivot tables'!$T$2:$T$33,'pivot tables'!$V$2:$V$33),Table2[[#This Row],[Max_Temperature(°C)]])</f>
        <v>37.756999999999998</v>
      </c>
      <c r="X1436" s="13">
        <v>14.96</v>
      </c>
      <c r="Y1436" s="31">
        <f>IF(Table2[[#This Row],[Min_Temperature(°C)]]="",_xlfn.XLOOKUP(Table2[[#This Row],[State]],'pivot tables'!$T$2:$T$33,'pivot tables'!$W$2:$W$33),Table2[[#This Row],[Min_Temperature(°C)]])</f>
        <v>14.96</v>
      </c>
    </row>
    <row r="1437" spans="1:25" x14ac:dyDescent="0.3">
      <c r="A1437" s="5" t="s">
        <v>18</v>
      </c>
      <c r="B1437" s="4">
        <v>2017</v>
      </c>
      <c r="C1437" s="5" t="s">
        <v>49</v>
      </c>
      <c r="D1437" s="5" t="str">
        <f>PROPER(TRIM(Table2[[#This Row],[Season]]))</f>
        <v>Kharif</v>
      </c>
      <c r="E1437" s="5" t="str">
        <f>IF(Table2[[#This Row],[Season]]="",_xlfn.XLOOKUP(Table2[[#This Row],[State]],'pivot tables'!$F$3:$F$33,'pivot tables'!$G$3:$G$33),Table2[[#This Row],[Season]])</f>
        <v>Kharif</v>
      </c>
      <c r="F1437" s="5" t="s">
        <v>253</v>
      </c>
      <c r="G1437" s="16">
        <v>2234282</v>
      </c>
      <c r="H1437" s="16">
        <f>IF(Table2[[#This Row],[Area(hectare)]]="",IFERROR(Table2[[#This Row],[Production(Tones)]]/Table2[[#This Row],[Yield blanks]],""),Table2[[#This Row],[Area(hectare)]])</f>
        <v>2234282</v>
      </c>
      <c r="I1437" s="16">
        <v>177056410</v>
      </c>
      <c r="J1437" s="16">
        <f>IF(Table2[[#This Row],[Production(Tones)]]="",Table2[[#This Row],[Area Blanks]]*Table2[[#This Row],[Yield]],Table2[[#This Row],[Production(Tones)]])</f>
        <v>177056410</v>
      </c>
      <c r="K1437" s="13">
        <v>652.1</v>
      </c>
      <c r="L1437" s="13">
        <f>IF(Table2[[#This Row],[Annual_Rainfall(mm)]]="",_xlfn.XLOOKUP(Table2[[#This Row],[State]],'pivot tables'!$J$3:$J$32,'pivot tables'!$K$3:$K$32),Table2[[#This Row],[Annual_Rainfall(mm)]])</f>
        <v>652.1</v>
      </c>
      <c r="M1437" s="13" t="str">
        <f>Table2[[#This Row],[Crop]]&amp;Table2[[#This Row],[State]]</f>
        <v>SugarcaneUttar Pradesh</v>
      </c>
      <c r="N1437" s="13">
        <v>351765358.10000002</v>
      </c>
      <c r="O1437" s="13">
        <f>IF(Table2[[#This Row],[Fertilizer(kg)]]="",_xlfn.XLOOKUP(Table2[[#This Row],[crop&amp;state]],'pivot tables'!$O$3:$O$151,'pivot tables'!$P$3:$P$151),Table2[[#This Row],[Fertilizer(kg)]])</f>
        <v>351765358.10000002</v>
      </c>
      <c r="P1437" s="13" t="s">
        <v>555</v>
      </c>
      <c r="Q1437" s="13" t="str">
        <f>IF(Table2[[#This Row],[Pesticide(kg)]]="",_xlfn.XLOOKUP(Table2[[#This Row],[crop&amp;state]],'pivot tables'!$O$3:$O$151,'pivot tables'!$Q$3:$Q$151),Table2[[#This Row],[Pesticide(kg)]])</f>
        <v>849,027.16</v>
      </c>
      <c r="R1437" s="13"/>
      <c r="S1437" s="13">
        <f>IF(Table2[[#This Row],[Yield]]="",IFERROR(Table2[[#This Row],[Production(Tones)]]/Table2[[#This Row],[Area(hectare)]],""),Table2[[#This Row],[Yield]])</f>
        <v>79.24532802931769</v>
      </c>
      <c r="T1437" s="13">
        <v>26.212</v>
      </c>
      <c r="U1437" s="13">
        <f>IF(Table2[[#This Row],[Avg_Temperature(°C)]]="",IFERROR((Table2[[#This Row],[Max_Temperature(°C)]]+Table2[[#This Row],[Min_Temperature(°C)]])/2,""),Table2[[#This Row],[Avg_Temperature(°C)]])</f>
        <v>26.212</v>
      </c>
      <c r="V1437" s="13">
        <v>37.756999999999998</v>
      </c>
      <c r="W1437" s="13">
        <f>IF(Table2[[#This Row],[Max_Temperature(°C)]]="",_xlfn.XLOOKUP(Table2[[#This Row],[State]],'pivot tables'!$T$2:$T$33,'pivot tables'!$V$2:$V$33),Table2[[#This Row],[Max_Temperature(°C)]])</f>
        <v>37.756999999999998</v>
      </c>
      <c r="X1437" s="13">
        <v>14.96</v>
      </c>
      <c r="Y1437" s="31">
        <f>IF(Table2[[#This Row],[Min_Temperature(°C)]]="",_xlfn.XLOOKUP(Table2[[#This Row],[State]],'pivot tables'!$T$2:$T$33,'pivot tables'!$W$2:$W$33),Table2[[#This Row],[Min_Temperature(°C)]])</f>
        <v>14.96</v>
      </c>
    </row>
    <row r="1438" spans="1:25" x14ac:dyDescent="0.3">
      <c r="A1438" s="5" t="s">
        <v>31</v>
      </c>
      <c r="B1438" s="4">
        <v>2017</v>
      </c>
      <c r="C1438" s="5" t="s">
        <v>120</v>
      </c>
      <c r="D1438" s="5" t="str">
        <f>PROPER(TRIM(Table2[[#This Row],[Season]]))</f>
        <v>Summer</v>
      </c>
      <c r="E1438" s="5" t="str">
        <f>IF(Table2[[#This Row],[Season]]="",_xlfn.XLOOKUP(Table2[[#This Row],[State]],'pivot tables'!$F$3:$F$33,'pivot tables'!$G$3:$G$33),Table2[[#This Row],[Season]])</f>
        <v>Summer</v>
      </c>
      <c r="F1438" s="5" t="s">
        <v>253</v>
      </c>
      <c r="G1438" s="16">
        <v>2093</v>
      </c>
      <c r="H1438" s="16">
        <f>IF(Table2[[#This Row],[Area(hectare)]]="",IFERROR(Table2[[#This Row],[Production(Tones)]]/Table2[[#This Row],[Yield blanks]],""),Table2[[#This Row],[Area(hectare)]])</f>
        <v>2093</v>
      </c>
      <c r="I1438" s="16"/>
      <c r="J1438" s="16">
        <f>IF(Table2[[#This Row],[Production(Tones)]]="",Table2[[#This Row],[Area Blanks]]*Table2[[#This Row],[Yield]],Table2[[#This Row],[Production(Tones)]])</f>
        <v>3036.9430000000002</v>
      </c>
      <c r="K1438" s="13">
        <v>652.1</v>
      </c>
      <c r="L1438" s="13">
        <f>IF(Table2[[#This Row],[Annual_Rainfall(mm)]]="",_xlfn.XLOOKUP(Table2[[#This Row],[State]],'pivot tables'!$J$3:$J$32,'pivot tables'!$K$3:$K$32),Table2[[#This Row],[Annual_Rainfall(mm)]])</f>
        <v>652.1</v>
      </c>
      <c r="M1438" s="13" t="str">
        <f>Table2[[#This Row],[Crop]]&amp;Table2[[#This Row],[State]]</f>
        <v>SunflowerUttar Pradesh</v>
      </c>
      <c r="N1438" s="13">
        <v>329521.91999999998</v>
      </c>
      <c r="O1438" s="13">
        <f>IF(Table2[[#This Row],[Fertilizer(kg)]]="",_xlfn.XLOOKUP(Table2[[#This Row],[crop&amp;state]],'pivot tables'!$O$3:$O$151,'pivot tables'!$P$3:$P$151),Table2[[#This Row],[Fertilizer(kg)]])</f>
        <v>329521.91999999998</v>
      </c>
      <c r="P1438" s="13">
        <v>795.34</v>
      </c>
      <c r="Q1438" s="13">
        <f>IF(Table2[[#This Row],[Pesticide(kg)]]="",_xlfn.XLOOKUP(Table2[[#This Row],[crop&amp;state]],'pivot tables'!$O$3:$O$151,'pivot tables'!$Q$3:$Q$151),Table2[[#This Row],[Pesticide(kg)]])</f>
        <v>795.34</v>
      </c>
      <c r="R1438" s="13">
        <v>1.4510000000000001</v>
      </c>
      <c r="S1438" s="13">
        <f>IF(Table2[[#This Row],[Yield]]="",IFERROR(Table2[[#This Row],[Production(Tones)]]/Table2[[#This Row],[Area(hectare)]],""),Table2[[#This Row],[Yield]])</f>
        <v>1.4510000000000001</v>
      </c>
      <c r="T1438" s="13">
        <v>26.212</v>
      </c>
      <c r="U1438" s="13">
        <f>IF(Table2[[#This Row],[Avg_Temperature(°C)]]="",IFERROR((Table2[[#This Row],[Max_Temperature(°C)]]+Table2[[#This Row],[Min_Temperature(°C)]])/2,""),Table2[[#This Row],[Avg_Temperature(°C)]])</f>
        <v>26.212</v>
      </c>
      <c r="V1438" s="13" t="s">
        <v>556</v>
      </c>
      <c r="W1438" s="13" t="str">
        <f>IF(Table2[[#This Row],[Max_Temperature(°C)]]="",_xlfn.XLOOKUP(Table2[[#This Row],[State]],'pivot tables'!$T$2:$T$33,'pivot tables'!$V$2:$V$33),Table2[[#This Row],[Max_Temperature(°C)]])</f>
        <v xml:space="preserve"> 37.757 </v>
      </c>
      <c r="X1438" s="13">
        <v>14.96</v>
      </c>
      <c r="Y1438" s="31">
        <f>IF(Table2[[#This Row],[Min_Temperature(°C)]]="",_xlfn.XLOOKUP(Table2[[#This Row],[State]],'pivot tables'!$T$2:$T$33,'pivot tables'!$W$2:$W$33),Table2[[#This Row],[Min_Temperature(°C)]])</f>
        <v>14.96</v>
      </c>
    </row>
    <row r="1439" spans="1:25" x14ac:dyDescent="0.3">
      <c r="A1439" s="5" t="s">
        <v>32</v>
      </c>
      <c r="B1439" s="4">
        <v>2017</v>
      </c>
      <c r="C1439" s="5" t="s">
        <v>49</v>
      </c>
      <c r="D1439" s="5" t="str">
        <f>PROPER(TRIM(Table2[[#This Row],[Season]]))</f>
        <v>Kharif</v>
      </c>
      <c r="E1439" s="5" t="str">
        <f>IF(Table2[[#This Row],[Season]]="",_xlfn.XLOOKUP(Table2[[#This Row],[State]],'pivot tables'!$F$3:$F$33,'pivot tables'!$G$3:$G$33),Table2[[#This Row],[Season]])</f>
        <v>Kharif</v>
      </c>
      <c r="F1439" s="5" t="s">
        <v>253</v>
      </c>
      <c r="G1439" s="16">
        <v>565472</v>
      </c>
      <c r="H1439" s="16">
        <f>IF(Table2[[#This Row],[Area(hectare)]]="",IFERROR(Table2[[#This Row],[Production(Tones)]]/Table2[[#This Row],[Yield blanks]],""),Table2[[#This Row],[Area(hectare)]])</f>
        <v>565472</v>
      </c>
      <c r="I1439" s="16">
        <v>283320</v>
      </c>
      <c r="J1439" s="16">
        <f>IF(Table2[[#This Row],[Production(Tones)]]="",Table2[[#This Row],[Area Blanks]]*Table2[[#This Row],[Yield]],Table2[[#This Row],[Production(Tones)]])</f>
        <v>283320</v>
      </c>
      <c r="K1439" s="13">
        <v>652.1</v>
      </c>
      <c r="L1439" s="13">
        <f>IF(Table2[[#This Row],[Annual_Rainfall(mm)]]="",_xlfn.XLOOKUP(Table2[[#This Row],[State]],'pivot tables'!$J$3:$J$32,'pivot tables'!$K$3:$K$32),Table2[[#This Row],[Annual_Rainfall(mm)]])</f>
        <v>652.1</v>
      </c>
      <c r="M1439" s="13" t="str">
        <f>Table2[[#This Row],[Crop]]&amp;Table2[[#This Row],[State]]</f>
        <v>UradUttar Pradesh</v>
      </c>
      <c r="N1439" s="13">
        <v>89027911.680000007</v>
      </c>
      <c r="O1439" s="13">
        <f>IF(Table2[[#This Row],[Fertilizer(kg)]]="",_xlfn.XLOOKUP(Table2[[#This Row],[crop&amp;state]],'pivot tables'!$O$3:$O$151,'pivot tables'!$P$3:$P$151),Table2[[#This Row],[Fertilizer(kg)]])</f>
        <v>89027911.680000007</v>
      </c>
      <c r="P1439" s="13">
        <v>214879.35999999999</v>
      </c>
      <c r="Q1439" s="13">
        <f>IF(Table2[[#This Row],[Pesticide(kg)]]="",_xlfn.XLOOKUP(Table2[[#This Row],[crop&amp;state]],'pivot tables'!$O$3:$O$151,'pivot tables'!$Q$3:$Q$151),Table2[[#This Row],[Pesticide(kg)]])</f>
        <v>214879.35999999999</v>
      </c>
      <c r="R1439" s="13">
        <v>0.60299999999999998</v>
      </c>
      <c r="S1439" s="13">
        <f>IF(Table2[[#This Row],[Yield]]="",IFERROR(Table2[[#This Row],[Production(Tones)]]/Table2[[#This Row],[Area(hectare)]],""),Table2[[#This Row],[Yield]])</f>
        <v>0.60299999999999998</v>
      </c>
      <c r="T1439" s="13">
        <v>26.212</v>
      </c>
      <c r="U1439" s="13">
        <f>IF(Table2[[#This Row],[Avg_Temperature(°C)]]="",IFERROR((Table2[[#This Row],[Max_Temperature(°C)]]+Table2[[#This Row],[Min_Temperature(°C)]])/2,""),Table2[[#This Row],[Avg_Temperature(°C)]])</f>
        <v>26.212</v>
      </c>
      <c r="V1439" s="13">
        <v>37.756999999999998</v>
      </c>
      <c r="W1439" s="13">
        <f>IF(Table2[[#This Row],[Max_Temperature(°C)]]="",_xlfn.XLOOKUP(Table2[[#This Row],[State]],'pivot tables'!$T$2:$T$33,'pivot tables'!$V$2:$V$33),Table2[[#This Row],[Max_Temperature(°C)]])</f>
        <v>37.756999999999998</v>
      </c>
      <c r="X1439" s="13">
        <v>14.96</v>
      </c>
      <c r="Y1439" s="31">
        <f>IF(Table2[[#This Row],[Min_Temperature(°C)]]="",_xlfn.XLOOKUP(Table2[[#This Row],[State]],'pivot tables'!$T$2:$T$33,'pivot tables'!$W$2:$W$33),Table2[[#This Row],[Min_Temperature(°C)]])</f>
        <v>14.96</v>
      </c>
    </row>
    <row r="1440" spans="1:25" x14ac:dyDescent="0.3">
      <c r="A1440" s="5" t="s">
        <v>32</v>
      </c>
      <c r="B1440" s="4">
        <v>2017</v>
      </c>
      <c r="C1440" s="5" t="s">
        <v>706</v>
      </c>
      <c r="D1440" s="5" t="str">
        <f>PROPER(TRIM(Table2[[#This Row],[Season]]))</f>
        <v/>
      </c>
      <c r="E1440" s="5" t="str">
        <f>IF(Table2[[#This Row],[Season]]="",_xlfn.XLOOKUP(Table2[[#This Row],[State]],'pivot tables'!$F$3:$F$33,'pivot tables'!$G$3:$G$33),Table2[[#This Row],[Season]])</f>
        <v>Kharif</v>
      </c>
      <c r="F1440" s="5" t="s">
        <v>253</v>
      </c>
      <c r="G1440" s="16">
        <v>49460</v>
      </c>
      <c r="H1440" s="16">
        <f>IF(Table2[[#This Row],[Area(hectare)]]="",IFERROR(Table2[[#This Row],[Production(Tones)]]/Table2[[#This Row],[Yield blanks]],""),Table2[[#This Row],[Area(hectare)]])</f>
        <v>49460</v>
      </c>
      <c r="I1440" s="16">
        <v>31265</v>
      </c>
      <c r="J1440" s="16">
        <f>IF(Table2[[#This Row],[Production(Tones)]]="",Table2[[#This Row],[Area Blanks]]*Table2[[#This Row],[Yield]],Table2[[#This Row],[Production(Tones)]])</f>
        <v>31265</v>
      </c>
      <c r="K1440" s="13">
        <v>652.1</v>
      </c>
      <c r="L1440" s="13">
        <f>IF(Table2[[#This Row],[Annual_Rainfall(mm)]]="",_xlfn.XLOOKUP(Table2[[#This Row],[State]],'pivot tables'!$J$3:$J$32,'pivot tables'!$K$3:$K$32),Table2[[#This Row],[Annual_Rainfall(mm)]])</f>
        <v>652.1</v>
      </c>
      <c r="M1440" s="13" t="str">
        <f>Table2[[#This Row],[Crop]]&amp;Table2[[#This Row],[State]]</f>
        <v>UradUttar Pradesh</v>
      </c>
      <c r="N1440" s="13"/>
      <c r="O1440" s="13">
        <f>IF(Table2[[#This Row],[Fertilizer(kg)]]="",_xlfn.XLOOKUP(Table2[[#This Row],[crop&amp;state]],'pivot tables'!$O$3:$O$151,'pivot tables'!$P$3:$P$151),Table2[[#This Row],[Fertilizer(kg)]])</f>
        <v>45587597.733333334</v>
      </c>
      <c r="P1440" s="13">
        <v>18794.8</v>
      </c>
      <c r="Q1440" s="13">
        <f>IF(Table2[[#This Row],[Pesticide(kg)]]="",_xlfn.XLOOKUP(Table2[[#This Row],[crop&amp;state]],'pivot tables'!$O$3:$O$151,'pivot tables'!$Q$3:$Q$151),Table2[[#This Row],[Pesticide(kg)]])</f>
        <v>18794.8</v>
      </c>
      <c r="R1440" s="13">
        <v>0.67100000000000004</v>
      </c>
      <c r="S1440" s="13">
        <f>IF(Table2[[#This Row],[Yield]]="",IFERROR(Table2[[#This Row],[Production(Tones)]]/Table2[[#This Row],[Area(hectare)]],""),Table2[[#This Row],[Yield]])</f>
        <v>0.67100000000000004</v>
      </c>
      <c r="T1440" s="13">
        <v>26.212</v>
      </c>
      <c r="U1440" s="13">
        <f>IF(Table2[[#This Row],[Avg_Temperature(°C)]]="",IFERROR((Table2[[#This Row],[Max_Temperature(°C)]]+Table2[[#This Row],[Min_Temperature(°C)]])/2,""),Table2[[#This Row],[Avg_Temperature(°C)]])</f>
        <v>26.212</v>
      </c>
      <c r="V1440" s="13">
        <v>37.756999999999998</v>
      </c>
      <c r="W1440" s="13">
        <f>IF(Table2[[#This Row],[Max_Temperature(°C)]]="",_xlfn.XLOOKUP(Table2[[#This Row],[State]],'pivot tables'!$T$2:$T$33,'pivot tables'!$V$2:$V$33),Table2[[#This Row],[Max_Temperature(°C)]])</f>
        <v>37.756999999999998</v>
      </c>
      <c r="X1440" s="13">
        <v>14.96</v>
      </c>
      <c r="Y1440" s="31">
        <f>IF(Table2[[#This Row],[Min_Temperature(°C)]]="",_xlfn.XLOOKUP(Table2[[#This Row],[State]],'pivot tables'!$T$2:$T$33,'pivot tables'!$W$2:$W$33),Table2[[#This Row],[Min_Temperature(°C)]])</f>
        <v>14.96</v>
      </c>
    </row>
    <row r="1441" spans="1:25" x14ac:dyDescent="0.3">
      <c r="A1441" s="5" t="s">
        <v>20</v>
      </c>
      <c r="B1441" s="4">
        <v>2017</v>
      </c>
      <c r="C1441" s="5" t="s">
        <v>27</v>
      </c>
      <c r="D1441" s="5" t="str">
        <f>PROPER(TRIM(Table2[[#This Row],[Season]]))</f>
        <v>Rabi</v>
      </c>
      <c r="E1441" s="5" t="str">
        <f>IF(Table2[[#This Row],[Season]]="",_xlfn.XLOOKUP(Table2[[#This Row],[State]],'pivot tables'!$F$3:$F$33,'pivot tables'!$G$3:$G$33),Table2[[#This Row],[Season]])</f>
        <v>Rabi</v>
      </c>
      <c r="F1441" s="5" t="s">
        <v>253</v>
      </c>
      <c r="G1441" s="16">
        <v>9752941</v>
      </c>
      <c r="H1441" s="16">
        <f>IF(Table2[[#This Row],[Area(hectare)]]="",IFERROR(Table2[[#This Row],[Production(Tones)]]/Table2[[#This Row],[Yield blanks]],""),Table2[[#This Row],[Area(hectare)]])</f>
        <v>9752941</v>
      </c>
      <c r="I1441" s="16">
        <v>35645666</v>
      </c>
      <c r="J1441" s="16">
        <f>IF(Table2[[#This Row],[Production(Tones)]]="",Table2[[#This Row],[Area Blanks]]*Table2[[#This Row],[Yield]],Table2[[#This Row],[Production(Tones)]])</f>
        <v>35645666</v>
      </c>
      <c r="K1441" s="13">
        <v>652.1</v>
      </c>
      <c r="L1441" s="13">
        <f>IF(Table2[[#This Row],[Annual_Rainfall(mm)]]="",_xlfn.XLOOKUP(Table2[[#This Row],[State]],'pivot tables'!$J$3:$J$32,'pivot tables'!$K$3:$K$32),Table2[[#This Row],[Annual_Rainfall(mm)]])</f>
        <v>652.1</v>
      </c>
      <c r="M1441" s="13" t="str">
        <f>Table2[[#This Row],[Crop]]&amp;Table2[[#This Row],[State]]</f>
        <v>WheatUttar Pradesh</v>
      </c>
      <c r="N1441" s="13">
        <v>1535503031</v>
      </c>
      <c r="O1441" s="13">
        <f>IF(Table2[[#This Row],[Fertilizer(kg)]]="",_xlfn.XLOOKUP(Table2[[#This Row],[crop&amp;state]],'pivot tables'!$O$3:$O$151,'pivot tables'!$P$3:$P$151),Table2[[#This Row],[Fertilizer(kg)]])</f>
        <v>1535503031</v>
      </c>
      <c r="P1441" s="13">
        <v>3706117.58</v>
      </c>
      <c r="Q1441" s="13">
        <f>IF(Table2[[#This Row],[Pesticide(kg)]]="",_xlfn.XLOOKUP(Table2[[#This Row],[crop&amp;state]],'pivot tables'!$O$3:$O$151,'pivot tables'!$Q$3:$Q$151),Table2[[#This Row],[Pesticide(kg)]])</f>
        <v>3706117.58</v>
      </c>
      <c r="R1441" s="13">
        <v>3.65</v>
      </c>
      <c r="S1441" s="13">
        <f>IF(Table2[[#This Row],[Yield]]="",IFERROR(Table2[[#This Row],[Production(Tones)]]/Table2[[#This Row],[Area(hectare)]],""),Table2[[#This Row],[Yield]])</f>
        <v>3.65</v>
      </c>
      <c r="T1441" s="13">
        <v>26.212</v>
      </c>
      <c r="U1441" s="13">
        <f>IF(Table2[[#This Row],[Avg_Temperature(°C)]]="",IFERROR((Table2[[#This Row],[Max_Temperature(°C)]]+Table2[[#This Row],[Min_Temperature(°C)]])/2,""),Table2[[#This Row],[Avg_Temperature(°C)]])</f>
        <v>26.212</v>
      </c>
      <c r="V1441" s="13">
        <v>37.756999999999998</v>
      </c>
      <c r="W1441" s="13">
        <f>IF(Table2[[#This Row],[Max_Temperature(°C)]]="",_xlfn.XLOOKUP(Table2[[#This Row],[State]],'pivot tables'!$T$2:$T$33,'pivot tables'!$V$2:$V$33),Table2[[#This Row],[Max_Temperature(°C)]])</f>
        <v>37.756999999999998</v>
      </c>
      <c r="X1441" s="13">
        <v>14.96</v>
      </c>
      <c r="Y1441" s="31">
        <f>IF(Table2[[#This Row],[Min_Temperature(°C)]]="",_xlfn.XLOOKUP(Table2[[#This Row],[State]],'pivot tables'!$T$2:$T$33,'pivot tables'!$W$2:$W$33),Table2[[#This Row],[Min_Temperature(°C)]])</f>
        <v>14.96</v>
      </c>
    </row>
    <row r="1442" spans="1:25" x14ac:dyDescent="0.3">
      <c r="A1442" s="5" t="s">
        <v>22</v>
      </c>
      <c r="B1442" s="4">
        <v>2017</v>
      </c>
      <c r="C1442" s="5" t="s">
        <v>49</v>
      </c>
      <c r="D1442" s="5" t="str">
        <f>PROPER(TRIM(Table2[[#This Row],[Season]]))</f>
        <v>Kharif</v>
      </c>
      <c r="E1442" s="5" t="str">
        <f>IF(Table2[[#This Row],[Season]]="",_xlfn.XLOOKUP(Table2[[#This Row],[State]],'pivot tables'!$F$3:$F$33,'pivot tables'!$G$3:$G$33),Table2[[#This Row],[Season]])</f>
        <v>Kharif</v>
      </c>
      <c r="F1442" s="5" t="s">
        <v>295</v>
      </c>
      <c r="G1442" s="16">
        <v>101504</v>
      </c>
      <c r="H1442" s="16">
        <f>IF(Table2[[#This Row],[Area(hectare)]]="",IFERROR(Table2[[#This Row],[Production(Tones)]]/Table2[[#This Row],[Yield blanks]],""),Table2[[#This Row],[Area(hectare)]])</f>
        <v>101504</v>
      </c>
      <c r="I1442" s="16">
        <v>138836</v>
      </c>
      <c r="J1442" s="16">
        <f>IF(Table2[[#This Row],[Production(Tones)]]="",Table2[[#This Row],[Area Blanks]]*Table2[[#This Row],[Yield]],Table2[[#This Row],[Production(Tones)]])</f>
        <v>138836</v>
      </c>
      <c r="K1442" s="13">
        <v>1475.8</v>
      </c>
      <c r="L1442" s="13">
        <f>IF(Table2[[#This Row],[Annual_Rainfall(mm)]]="",_xlfn.XLOOKUP(Table2[[#This Row],[State]],'pivot tables'!$J$3:$J$32,'pivot tables'!$K$3:$K$32),Table2[[#This Row],[Annual_Rainfall(mm)]])</f>
        <v>1475.8</v>
      </c>
      <c r="M1442" s="13" t="str">
        <f>Table2[[#This Row],[Crop]]&amp;Table2[[#This Row],[State]]</f>
        <v>RagiUttarakhand</v>
      </c>
      <c r="N1442" s="13">
        <v>15980789.76</v>
      </c>
      <c r="O1442" s="13">
        <f>IF(Table2[[#This Row],[Fertilizer(kg)]]="",_xlfn.XLOOKUP(Table2[[#This Row],[crop&amp;state]],'pivot tables'!$O$3:$O$151,'pivot tables'!$P$3:$P$151),Table2[[#This Row],[Fertilizer(kg)]])</f>
        <v>15980789.76</v>
      </c>
      <c r="P1442" s="13">
        <v>38571.519999999997</v>
      </c>
      <c r="Q1442" s="13">
        <f>IF(Table2[[#This Row],[Pesticide(kg)]]="",_xlfn.XLOOKUP(Table2[[#This Row],[crop&amp;state]],'pivot tables'!$O$3:$O$151,'pivot tables'!$Q$3:$Q$151),Table2[[#This Row],[Pesticide(kg)]])</f>
        <v>38571.519999999997</v>
      </c>
      <c r="R1442" s="13">
        <v>1.4930000000000001</v>
      </c>
      <c r="S1442" s="13">
        <f>IF(Table2[[#This Row],[Yield]]="",IFERROR(Table2[[#This Row],[Production(Tones)]]/Table2[[#This Row],[Area(hectare)]],""),Table2[[#This Row],[Yield]])</f>
        <v>1.4930000000000001</v>
      </c>
      <c r="T1442" s="13">
        <v>19.486999999999998</v>
      </c>
      <c r="U1442" s="13">
        <f>IF(Table2[[#This Row],[Avg_Temperature(°C)]]="",IFERROR((Table2[[#This Row],[Max_Temperature(°C)]]+Table2[[#This Row],[Min_Temperature(°C)]])/2,""),Table2[[#This Row],[Avg_Temperature(°C)]])</f>
        <v>19.486999999999998</v>
      </c>
      <c r="V1442" s="13">
        <v>30.047999999999998</v>
      </c>
      <c r="W1442" s="13">
        <f>IF(Table2[[#This Row],[Max_Temperature(°C)]]="",_xlfn.XLOOKUP(Table2[[#This Row],[State]],'pivot tables'!$T$2:$T$33,'pivot tables'!$V$2:$V$33),Table2[[#This Row],[Max_Temperature(°C)]])</f>
        <v>30.047999999999998</v>
      </c>
      <c r="X1442" s="13"/>
      <c r="Y1442" s="31">
        <f>IF(Table2[[#This Row],[Min_Temperature(°C)]]="",_xlfn.XLOOKUP(Table2[[#This Row],[State]],'pivot tables'!$T$2:$T$33,'pivot tables'!$W$2:$W$33),Table2[[#This Row],[Min_Temperature(°C)]])</f>
        <v>10.40279069767443</v>
      </c>
    </row>
    <row r="1443" spans="1:25" x14ac:dyDescent="0.3">
      <c r="A1443" s="5" t="s">
        <v>13</v>
      </c>
      <c r="B1443" s="4">
        <v>2017</v>
      </c>
      <c r="C1443" s="5" t="s">
        <v>49</v>
      </c>
      <c r="D1443" s="5" t="str">
        <f>PROPER(TRIM(Table2[[#This Row],[Season]]))</f>
        <v>Kharif</v>
      </c>
      <c r="E1443" s="5" t="str">
        <f>IF(Table2[[#This Row],[Season]]="",_xlfn.XLOOKUP(Table2[[#This Row],[State]],'pivot tables'!$F$3:$F$33,'pivot tables'!$G$3:$G$33),Table2[[#This Row],[Season]])</f>
        <v>Kharif</v>
      </c>
      <c r="F1443" s="5" t="s">
        <v>295</v>
      </c>
      <c r="G1443" s="16">
        <v>246539</v>
      </c>
      <c r="H1443" s="16">
        <f>IF(Table2[[#This Row],[Area(hectare)]]="",IFERROR(Table2[[#This Row],[Production(Tones)]]/Table2[[#This Row],[Yield blanks]],""),Table2[[#This Row],[Area(hectare)]])</f>
        <v>246539</v>
      </c>
      <c r="I1443" s="16">
        <v>620027</v>
      </c>
      <c r="J1443" s="16">
        <f>IF(Table2[[#This Row],[Production(Tones)]]="",Table2[[#This Row],[Area Blanks]]*Table2[[#This Row],[Yield]],Table2[[#This Row],[Production(Tones)]])</f>
        <v>620027</v>
      </c>
      <c r="K1443" s="13">
        <v>1475.8</v>
      </c>
      <c r="L1443" s="13">
        <f>IF(Table2[[#This Row],[Annual_Rainfall(mm)]]="",_xlfn.XLOOKUP(Table2[[#This Row],[State]],'pivot tables'!$J$3:$J$32,'pivot tables'!$K$3:$K$32),Table2[[#This Row],[Annual_Rainfall(mm)]])</f>
        <v>1475.8</v>
      </c>
      <c r="M1443" s="13" t="str">
        <f>Table2[[#This Row],[Crop]]&amp;Table2[[#This Row],[State]]</f>
        <v>RiceUttarakhand</v>
      </c>
      <c r="N1443" s="13">
        <v>38815100.159999996</v>
      </c>
      <c r="O1443" s="13">
        <f>IF(Table2[[#This Row],[Fertilizer(kg)]]="",_xlfn.XLOOKUP(Table2[[#This Row],[crop&amp;state]],'pivot tables'!$O$3:$O$151,'pivot tables'!$P$3:$P$151),Table2[[#This Row],[Fertilizer(kg)]])</f>
        <v>38815100.159999996</v>
      </c>
      <c r="P1443" s="13">
        <v>93684.82</v>
      </c>
      <c r="Q1443" s="13">
        <f>IF(Table2[[#This Row],[Pesticide(kg)]]="",_xlfn.XLOOKUP(Table2[[#This Row],[crop&amp;state]],'pivot tables'!$O$3:$O$151,'pivot tables'!$Q$3:$Q$151),Table2[[#This Row],[Pesticide(kg)]])</f>
        <v>93684.82</v>
      </c>
      <c r="R1443" s="13">
        <v>1.909</v>
      </c>
      <c r="S1443" s="13">
        <f>IF(Table2[[#This Row],[Yield]]="",IFERROR(Table2[[#This Row],[Production(Tones)]]/Table2[[#This Row],[Area(hectare)]],""),Table2[[#This Row],[Yield]])</f>
        <v>1.909</v>
      </c>
      <c r="T1443" s="13">
        <v>19.486999999999998</v>
      </c>
      <c r="U1443" s="13">
        <f>IF(Table2[[#This Row],[Avg_Temperature(°C)]]="",IFERROR((Table2[[#This Row],[Max_Temperature(°C)]]+Table2[[#This Row],[Min_Temperature(°C)]])/2,""),Table2[[#This Row],[Avg_Temperature(°C)]])</f>
        <v>19.486999999999998</v>
      </c>
      <c r="V1443" s="13">
        <v>30.047999999999998</v>
      </c>
      <c r="W1443" s="13">
        <f>IF(Table2[[#This Row],[Max_Temperature(°C)]]="",_xlfn.XLOOKUP(Table2[[#This Row],[State]],'pivot tables'!$T$2:$T$33,'pivot tables'!$V$2:$V$33),Table2[[#This Row],[Max_Temperature(°C)]])</f>
        <v>30.047999999999998</v>
      </c>
      <c r="X1443" s="13">
        <v>10.445</v>
      </c>
      <c r="Y1443" s="31">
        <f>IF(Table2[[#This Row],[Min_Temperature(°C)]]="",_xlfn.XLOOKUP(Table2[[#This Row],[State]],'pivot tables'!$T$2:$T$33,'pivot tables'!$W$2:$W$33),Table2[[#This Row],[Min_Temperature(°C)]])</f>
        <v>10.445</v>
      </c>
    </row>
    <row r="1444" spans="1:25" x14ac:dyDescent="0.3">
      <c r="A1444" s="5" t="s">
        <v>13</v>
      </c>
      <c r="B1444" s="4">
        <v>2017</v>
      </c>
      <c r="C1444" s="5" t="s">
        <v>120</v>
      </c>
      <c r="D1444" s="5" t="str">
        <f>PROPER(TRIM(Table2[[#This Row],[Season]]))</f>
        <v>Summer</v>
      </c>
      <c r="E1444" s="5" t="str">
        <f>IF(Table2[[#This Row],[Season]]="",_xlfn.XLOOKUP(Table2[[#This Row],[State]],'pivot tables'!$F$3:$F$33,'pivot tables'!$G$3:$G$33),Table2[[#This Row],[Season]])</f>
        <v>Summer</v>
      </c>
      <c r="F1444" s="5" t="s">
        <v>295</v>
      </c>
      <c r="G1444" s="16">
        <v>13953</v>
      </c>
      <c r="H1444" s="16">
        <f>IF(Table2[[#This Row],[Area(hectare)]]="",IFERROR(Table2[[#This Row],[Production(Tones)]]/Table2[[#This Row],[Yield blanks]],""),Table2[[#This Row],[Area(hectare)]])</f>
        <v>13953</v>
      </c>
      <c r="I1444" s="16">
        <v>44845</v>
      </c>
      <c r="J1444" s="16">
        <f>IF(Table2[[#This Row],[Production(Tones)]]="",Table2[[#This Row],[Area Blanks]]*Table2[[#This Row],[Yield]],Table2[[#This Row],[Production(Tones)]])</f>
        <v>44845</v>
      </c>
      <c r="K1444" s="13">
        <v>1475.8</v>
      </c>
      <c r="L1444" s="13">
        <f>IF(Table2[[#This Row],[Annual_Rainfall(mm)]]="",_xlfn.XLOOKUP(Table2[[#This Row],[State]],'pivot tables'!$J$3:$J$32,'pivot tables'!$K$3:$K$32),Table2[[#This Row],[Annual_Rainfall(mm)]])</f>
        <v>1475.8</v>
      </c>
      <c r="M1444" s="13" t="str">
        <f>Table2[[#This Row],[Crop]]&amp;Table2[[#This Row],[State]]</f>
        <v>RiceUttarakhand</v>
      </c>
      <c r="N1444" s="13">
        <v>2196760.3199999998</v>
      </c>
      <c r="O1444" s="13">
        <f>IF(Table2[[#This Row],[Fertilizer(kg)]]="",_xlfn.XLOOKUP(Table2[[#This Row],[crop&amp;state]],'pivot tables'!$O$3:$O$151,'pivot tables'!$P$3:$P$151),Table2[[#This Row],[Fertilizer(kg)]])</f>
        <v>2196760.3199999998</v>
      </c>
      <c r="P1444" s="13">
        <v>5302.14</v>
      </c>
      <c r="Q1444" s="13">
        <f>IF(Table2[[#This Row],[Pesticide(kg)]]="",_xlfn.XLOOKUP(Table2[[#This Row],[crop&amp;state]],'pivot tables'!$O$3:$O$151,'pivot tables'!$Q$3:$Q$151),Table2[[#This Row],[Pesticide(kg)]])</f>
        <v>5302.14</v>
      </c>
      <c r="R1444" s="13">
        <v>3.2229999999999999</v>
      </c>
      <c r="S1444" s="13">
        <f>IF(Table2[[#This Row],[Yield]]="",IFERROR(Table2[[#This Row],[Production(Tones)]]/Table2[[#This Row],[Area(hectare)]],""),Table2[[#This Row],[Yield]])</f>
        <v>3.2229999999999999</v>
      </c>
      <c r="T1444" s="13">
        <v>19.486999999999998</v>
      </c>
      <c r="U1444" s="13">
        <f>IF(Table2[[#This Row],[Avg_Temperature(°C)]]="",IFERROR((Table2[[#This Row],[Max_Temperature(°C)]]+Table2[[#This Row],[Min_Temperature(°C)]])/2,""),Table2[[#This Row],[Avg_Temperature(°C)]])</f>
        <v>19.486999999999998</v>
      </c>
      <c r="V1444" s="13">
        <v>30.047999999999998</v>
      </c>
      <c r="W1444" s="13">
        <f>IF(Table2[[#This Row],[Max_Temperature(°C)]]="",_xlfn.XLOOKUP(Table2[[#This Row],[State]],'pivot tables'!$T$2:$T$33,'pivot tables'!$V$2:$V$33),Table2[[#This Row],[Max_Temperature(°C)]])</f>
        <v>30.047999999999998</v>
      </c>
      <c r="X1444" s="13">
        <v>10.445</v>
      </c>
      <c r="Y1444" s="31">
        <f>IF(Table2[[#This Row],[Min_Temperature(°C)]]="",_xlfn.XLOOKUP(Table2[[#This Row],[State]],'pivot tables'!$T$2:$T$33,'pivot tables'!$W$2:$W$33),Table2[[#This Row],[Min_Temperature(°C)]])</f>
        <v>10.445</v>
      </c>
    </row>
    <row r="1445" spans="1:25" x14ac:dyDescent="0.3">
      <c r="A1445" s="5" t="s">
        <v>18</v>
      </c>
      <c r="B1445" s="4">
        <v>2017</v>
      </c>
      <c r="C1445" s="5" t="s">
        <v>705</v>
      </c>
      <c r="D1445" s="5" t="str">
        <f>PROPER(TRIM(Table2[[#This Row],[Season]]))</f>
        <v>Whole Year</v>
      </c>
      <c r="E1445" s="5" t="str">
        <f>IF(Table2[[#This Row],[Season]]="",_xlfn.XLOOKUP(Table2[[#This Row],[State]],'pivot tables'!$F$3:$F$33,'pivot tables'!$G$3:$G$33),Table2[[#This Row],[Season]])</f>
        <v>Whole Year</v>
      </c>
      <c r="F1445" s="5" t="s">
        <v>295</v>
      </c>
      <c r="G1445" s="16">
        <v>91618</v>
      </c>
      <c r="H1445" s="16">
        <f>IF(Table2[[#This Row],[Area(hectare)]]="",IFERROR(Table2[[#This Row],[Production(Tones)]]/Table2[[#This Row],[Yield blanks]],""),Table2[[#This Row],[Area(hectare)]])</f>
        <v>91618</v>
      </c>
      <c r="I1445" s="16"/>
      <c r="J1445" s="16">
        <f>IF(Table2[[#This Row],[Production(Tones)]]="",Table2[[#This Row],[Area Blanks]]*Table2[[#This Row],[Yield]],Table2[[#This Row],[Production(Tones)]])</f>
        <v>6312480.2000000002</v>
      </c>
      <c r="K1445" s="13">
        <v>1475.8</v>
      </c>
      <c r="L1445" s="13">
        <f>IF(Table2[[#This Row],[Annual_Rainfall(mm)]]="",_xlfn.XLOOKUP(Table2[[#This Row],[State]],'pivot tables'!$J$3:$J$32,'pivot tables'!$K$3:$K$32),Table2[[#This Row],[Annual_Rainfall(mm)]])</f>
        <v>1475.8</v>
      </c>
      <c r="M1445" s="13" t="str">
        <f>Table2[[#This Row],[Crop]]&amp;Table2[[#This Row],[State]]</f>
        <v>SugarcaneUttarakhand</v>
      </c>
      <c r="N1445" s="13">
        <v>14424337.92</v>
      </c>
      <c r="O1445" s="13">
        <f>IF(Table2[[#This Row],[Fertilizer(kg)]]="",_xlfn.XLOOKUP(Table2[[#This Row],[crop&amp;state]],'pivot tables'!$O$3:$O$151,'pivot tables'!$P$3:$P$151),Table2[[#This Row],[Fertilizer(kg)]])</f>
        <v>14424337.92</v>
      </c>
      <c r="P1445" s="13">
        <v>34814.839999999997</v>
      </c>
      <c r="Q1445" s="13">
        <f>IF(Table2[[#This Row],[Pesticide(kg)]]="",_xlfn.XLOOKUP(Table2[[#This Row],[crop&amp;state]],'pivot tables'!$O$3:$O$151,'pivot tables'!$Q$3:$Q$151),Table2[[#This Row],[Pesticide(kg)]])</f>
        <v>34814.839999999997</v>
      </c>
      <c r="R1445" s="13">
        <v>68.900000000000006</v>
      </c>
      <c r="S1445" s="13">
        <f>IF(Table2[[#This Row],[Yield]]="",IFERROR(Table2[[#This Row],[Production(Tones)]]/Table2[[#This Row],[Area(hectare)]],""),Table2[[#This Row],[Yield]])</f>
        <v>68.900000000000006</v>
      </c>
      <c r="T1445" s="13">
        <v>19.486999999999998</v>
      </c>
      <c r="U1445" s="13">
        <f>IF(Table2[[#This Row],[Avg_Temperature(°C)]]="",IFERROR((Table2[[#This Row],[Max_Temperature(°C)]]+Table2[[#This Row],[Min_Temperature(°C)]])/2,""),Table2[[#This Row],[Avg_Temperature(°C)]])</f>
        <v>19.486999999999998</v>
      </c>
      <c r="V1445" s="13">
        <v>30.047999999999998</v>
      </c>
      <c r="W1445" s="13">
        <f>IF(Table2[[#This Row],[Max_Temperature(°C)]]="",_xlfn.XLOOKUP(Table2[[#This Row],[State]],'pivot tables'!$T$2:$T$33,'pivot tables'!$V$2:$V$33),Table2[[#This Row],[Max_Temperature(°C)]])</f>
        <v>30.047999999999998</v>
      </c>
      <c r="X1445" s="13">
        <v>10.445</v>
      </c>
      <c r="Y1445" s="31">
        <f>IF(Table2[[#This Row],[Min_Temperature(°C)]]="",_xlfn.XLOOKUP(Table2[[#This Row],[State]],'pivot tables'!$T$2:$T$33,'pivot tables'!$W$2:$W$33),Table2[[#This Row],[Min_Temperature(°C)]])</f>
        <v>10.445</v>
      </c>
    </row>
    <row r="1446" spans="1:25" x14ac:dyDescent="0.3">
      <c r="A1446" s="5" t="s">
        <v>32</v>
      </c>
      <c r="B1446" s="4">
        <v>2017</v>
      </c>
      <c r="C1446" s="5" t="s">
        <v>49</v>
      </c>
      <c r="D1446" s="5" t="str">
        <f>PROPER(TRIM(Table2[[#This Row],[Season]]))</f>
        <v>Kharif</v>
      </c>
      <c r="E1446" s="5" t="str">
        <f>IF(Table2[[#This Row],[Season]]="",_xlfn.XLOOKUP(Table2[[#This Row],[State]],'pivot tables'!$F$3:$F$33,'pivot tables'!$G$3:$G$33),Table2[[#This Row],[Season]])</f>
        <v>Kharif</v>
      </c>
      <c r="F1446" s="5" t="s">
        <v>295</v>
      </c>
      <c r="G1446" s="16">
        <v>12884</v>
      </c>
      <c r="H1446" s="16">
        <f>IF(Table2[[#This Row],[Area(hectare)]]="",IFERROR(Table2[[#This Row],[Production(Tones)]]/Table2[[#This Row],[Yield blanks]],""),Table2[[#This Row],[Area(hectare)]])</f>
        <v>12884</v>
      </c>
      <c r="I1446" s="16">
        <v>9838</v>
      </c>
      <c r="J1446" s="16">
        <f>IF(Table2[[#This Row],[Production(Tones)]]="",Table2[[#This Row],[Area Blanks]]*Table2[[#This Row],[Yield]],Table2[[#This Row],[Production(Tones)]])</f>
        <v>9838</v>
      </c>
      <c r="K1446" s="13">
        <v>1475.8</v>
      </c>
      <c r="L1446" s="13">
        <f>IF(Table2[[#This Row],[Annual_Rainfall(mm)]]="",_xlfn.XLOOKUP(Table2[[#This Row],[State]],'pivot tables'!$J$3:$J$32,'pivot tables'!$K$3:$K$32),Table2[[#This Row],[Annual_Rainfall(mm)]])</f>
        <v>1475.8</v>
      </c>
      <c r="M1446" s="13" t="str">
        <f>Table2[[#This Row],[Crop]]&amp;Table2[[#This Row],[State]]</f>
        <v>UradUttarakhand</v>
      </c>
      <c r="N1446" s="13">
        <v>2028456.96</v>
      </c>
      <c r="O1446" s="13">
        <f>IF(Table2[[#This Row],[Fertilizer(kg)]]="",_xlfn.XLOOKUP(Table2[[#This Row],[crop&amp;state]],'pivot tables'!$O$3:$O$151,'pivot tables'!$P$3:$P$151),Table2[[#This Row],[Fertilizer(kg)]])</f>
        <v>2028456.96</v>
      </c>
      <c r="P1446" s="13">
        <v>4895.92</v>
      </c>
      <c r="Q1446" s="13">
        <f>IF(Table2[[#This Row],[Pesticide(kg)]]="",_xlfn.XLOOKUP(Table2[[#This Row],[crop&amp;state]],'pivot tables'!$O$3:$O$151,'pivot tables'!$Q$3:$Q$151),Table2[[#This Row],[Pesticide(kg)]])</f>
        <v>4895.92</v>
      </c>
      <c r="R1446" s="13">
        <v>0.91900000000000004</v>
      </c>
      <c r="S1446" s="13">
        <f>IF(Table2[[#This Row],[Yield]]="",IFERROR(Table2[[#This Row],[Production(Tones)]]/Table2[[#This Row],[Area(hectare)]],""),Table2[[#This Row],[Yield]])</f>
        <v>0.91900000000000004</v>
      </c>
      <c r="T1446" s="13">
        <v>19.486999999999998</v>
      </c>
      <c r="U1446" s="13">
        <f>IF(Table2[[#This Row],[Avg_Temperature(°C)]]="",IFERROR((Table2[[#This Row],[Max_Temperature(°C)]]+Table2[[#This Row],[Min_Temperature(°C)]])/2,""),Table2[[#This Row],[Avg_Temperature(°C)]])</f>
        <v>19.486999999999998</v>
      </c>
      <c r="V1446" s="13">
        <v>30.047999999999998</v>
      </c>
      <c r="W1446" s="13">
        <f>IF(Table2[[#This Row],[Max_Temperature(°C)]]="",_xlfn.XLOOKUP(Table2[[#This Row],[State]],'pivot tables'!$T$2:$T$33,'pivot tables'!$V$2:$V$33),Table2[[#This Row],[Max_Temperature(°C)]])</f>
        <v>30.047999999999998</v>
      </c>
      <c r="X1446" s="13">
        <v>10.445</v>
      </c>
      <c r="Y1446" s="31">
        <f>IF(Table2[[#This Row],[Min_Temperature(°C)]]="",_xlfn.XLOOKUP(Table2[[#This Row],[State]],'pivot tables'!$T$2:$T$33,'pivot tables'!$W$2:$W$33),Table2[[#This Row],[Min_Temperature(°C)]])</f>
        <v>10.445</v>
      </c>
    </row>
    <row r="1447" spans="1:25" x14ac:dyDescent="0.3">
      <c r="A1447" s="5" t="s">
        <v>32</v>
      </c>
      <c r="B1447" s="4">
        <v>2017</v>
      </c>
      <c r="C1447" s="5" t="s">
        <v>120</v>
      </c>
      <c r="D1447" s="5" t="str">
        <f>PROPER(TRIM(Table2[[#This Row],[Season]]))</f>
        <v>Summer</v>
      </c>
      <c r="E1447" s="5" t="str">
        <f>IF(Table2[[#This Row],[Season]]="",_xlfn.XLOOKUP(Table2[[#This Row],[State]],'pivot tables'!$F$3:$F$33,'pivot tables'!$G$3:$G$33),Table2[[#This Row],[Season]])</f>
        <v>Summer</v>
      </c>
      <c r="F1447" s="5" t="s">
        <v>295</v>
      </c>
      <c r="G1447" s="16">
        <v>97</v>
      </c>
      <c r="H1447" s="16">
        <f>IF(Table2[[#This Row],[Area(hectare)]]="",IFERROR(Table2[[#This Row],[Production(Tones)]]/Table2[[#This Row],[Yield blanks]],""),Table2[[#This Row],[Area(hectare)]])</f>
        <v>97</v>
      </c>
      <c r="I1447" s="16">
        <v>66</v>
      </c>
      <c r="J1447" s="16">
        <f>IF(Table2[[#This Row],[Production(Tones)]]="",Table2[[#This Row],[Area Blanks]]*Table2[[#This Row],[Yield]],Table2[[#This Row],[Production(Tones)]])</f>
        <v>66</v>
      </c>
      <c r="K1447" s="13">
        <v>1475.8</v>
      </c>
      <c r="L1447" s="13">
        <f>IF(Table2[[#This Row],[Annual_Rainfall(mm)]]="",_xlfn.XLOOKUP(Table2[[#This Row],[State]],'pivot tables'!$J$3:$J$32,'pivot tables'!$K$3:$K$32),Table2[[#This Row],[Annual_Rainfall(mm)]])</f>
        <v>1475.8</v>
      </c>
      <c r="M1447" s="13" t="str">
        <f>Table2[[#This Row],[Crop]]&amp;Table2[[#This Row],[State]]</f>
        <v>UradUttarakhand</v>
      </c>
      <c r="N1447" s="13">
        <v>15271.68</v>
      </c>
      <c r="O1447" s="13">
        <f>IF(Table2[[#This Row],[Fertilizer(kg)]]="",_xlfn.XLOOKUP(Table2[[#This Row],[crop&amp;state]],'pivot tables'!$O$3:$O$151,'pivot tables'!$P$3:$P$151),Table2[[#This Row],[Fertilizer(kg)]])</f>
        <v>15271.68</v>
      </c>
      <c r="P1447" s="13">
        <v>36.86</v>
      </c>
      <c r="Q1447" s="13">
        <f>IF(Table2[[#This Row],[Pesticide(kg)]]="",_xlfn.XLOOKUP(Table2[[#This Row],[crop&amp;state]],'pivot tables'!$O$3:$O$151,'pivot tables'!$Q$3:$Q$151),Table2[[#This Row],[Pesticide(kg)]])</f>
        <v>36.86</v>
      </c>
      <c r="R1447" s="13">
        <v>0.69699999999999995</v>
      </c>
      <c r="S1447" s="13">
        <f>IF(Table2[[#This Row],[Yield]]="",IFERROR(Table2[[#This Row],[Production(Tones)]]/Table2[[#This Row],[Area(hectare)]],""),Table2[[#This Row],[Yield]])</f>
        <v>0.69699999999999995</v>
      </c>
      <c r="T1447" s="13">
        <v>19.486999999999998</v>
      </c>
      <c r="U1447" s="13">
        <f>IF(Table2[[#This Row],[Avg_Temperature(°C)]]="",IFERROR((Table2[[#This Row],[Max_Temperature(°C)]]+Table2[[#This Row],[Min_Temperature(°C)]])/2,""),Table2[[#This Row],[Avg_Temperature(°C)]])</f>
        <v>19.486999999999998</v>
      </c>
      <c r="V1447" s="13">
        <v>30.047999999999998</v>
      </c>
      <c r="W1447" s="13">
        <f>IF(Table2[[#This Row],[Max_Temperature(°C)]]="",_xlfn.XLOOKUP(Table2[[#This Row],[State]],'pivot tables'!$T$2:$T$33,'pivot tables'!$V$2:$V$33),Table2[[#This Row],[Max_Temperature(°C)]])</f>
        <v>30.047999999999998</v>
      </c>
      <c r="X1447" s="13">
        <v>10.445</v>
      </c>
      <c r="Y1447" s="31">
        <f>IF(Table2[[#This Row],[Min_Temperature(°C)]]="",_xlfn.XLOOKUP(Table2[[#This Row],[State]],'pivot tables'!$T$2:$T$33,'pivot tables'!$W$2:$W$33),Table2[[#This Row],[Min_Temperature(°C)]])</f>
        <v>10.445</v>
      </c>
    </row>
    <row r="1448" spans="1:25" x14ac:dyDescent="0.3">
      <c r="A1448" s="5" t="s">
        <v>20</v>
      </c>
      <c r="B1448" s="4">
        <v>2017</v>
      </c>
      <c r="C1448" s="5" t="s">
        <v>27</v>
      </c>
      <c r="D1448" s="5" t="str">
        <f>PROPER(TRIM(Table2[[#This Row],[Season]]))</f>
        <v>Rabi</v>
      </c>
      <c r="E1448" s="5" t="str">
        <f>IF(Table2[[#This Row],[Season]]="",_xlfn.XLOOKUP(Table2[[#This Row],[State]],'pivot tables'!$F$3:$F$33,'pivot tables'!$G$3:$G$33),Table2[[#This Row],[Season]])</f>
        <v>Rabi</v>
      </c>
      <c r="F1448" s="5" t="s">
        <v>295</v>
      </c>
      <c r="G1448" s="16">
        <v>330401</v>
      </c>
      <c r="H1448" s="16">
        <f>IF(Table2[[#This Row],[Area(hectare)]]="",IFERROR(Table2[[#This Row],[Production(Tones)]]/Table2[[#This Row],[Yield blanks]],""),Table2[[#This Row],[Area(hectare)]])</f>
        <v>330401</v>
      </c>
      <c r="I1448" s="16">
        <v>929884</v>
      </c>
      <c r="J1448" s="16">
        <f>IF(Table2[[#This Row],[Production(Tones)]]="",Table2[[#This Row],[Area Blanks]]*Table2[[#This Row],[Yield]],Table2[[#This Row],[Production(Tones)]])</f>
        <v>929884</v>
      </c>
      <c r="K1448" s="13">
        <v>1475.8</v>
      </c>
      <c r="L1448" s="13">
        <f>IF(Table2[[#This Row],[Annual_Rainfall(mm)]]="",_xlfn.XLOOKUP(Table2[[#This Row],[State]],'pivot tables'!$J$3:$J$32,'pivot tables'!$K$3:$K$32),Table2[[#This Row],[Annual_Rainfall(mm)]])</f>
        <v>1475.8</v>
      </c>
      <c r="M1448" s="13" t="str">
        <f>Table2[[#This Row],[Crop]]&amp;Table2[[#This Row],[State]]</f>
        <v>WheatUttarakhand</v>
      </c>
      <c r="N1448" s="13">
        <v>52018333.439999998</v>
      </c>
      <c r="O1448" s="13">
        <f>IF(Table2[[#This Row],[Fertilizer(kg)]]="",_xlfn.XLOOKUP(Table2[[#This Row],[crop&amp;state]],'pivot tables'!$O$3:$O$151,'pivot tables'!$P$3:$P$151),Table2[[#This Row],[Fertilizer(kg)]])</f>
        <v>52018333.439999998</v>
      </c>
      <c r="P1448" s="13">
        <v>125552.38</v>
      </c>
      <c r="Q1448" s="13">
        <f>IF(Table2[[#This Row],[Pesticide(kg)]]="",_xlfn.XLOOKUP(Table2[[#This Row],[crop&amp;state]],'pivot tables'!$O$3:$O$151,'pivot tables'!$Q$3:$Q$151),Table2[[#This Row],[Pesticide(kg)]])</f>
        <v>125552.38</v>
      </c>
      <c r="R1448" s="13">
        <v>2.101</v>
      </c>
      <c r="S1448" s="13">
        <f>IF(Table2[[#This Row],[Yield]]="",IFERROR(Table2[[#This Row],[Production(Tones)]]/Table2[[#This Row],[Area(hectare)]],""),Table2[[#This Row],[Yield]])</f>
        <v>2.101</v>
      </c>
      <c r="T1448" s="13">
        <v>19.486999999999998</v>
      </c>
      <c r="U1448" s="13">
        <f>IF(Table2[[#This Row],[Avg_Temperature(°C)]]="",IFERROR((Table2[[#This Row],[Max_Temperature(°C)]]+Table2[[#This Row],[Min_Temperature(°C)]])/2,""),Table2[[#This Row],[Avg_Temperature(°C)]])</f>
        <v>19.486999999999998</v>
      </c>
      <c r="V1448" s="13">
        <v>30.047999999999998</v>
      </c>
      <c r="W1448" s="13">
        <f>IF(Table2[[#This Row],[Max_Temperature(°C)]]="",_xlfn.XLOOKUP(Table2[[#This Row],[State]],'pivot tables'!$T$2:$T$33,'pivot tables'!$V$2:$V$33),Table2[[#This Row],[Max_Temperature(°C)]])</f>
        <v>30.047999999999998</v>
      </c>
      <c r="X1448" s="13">
        <v>10.445</v>
      </c>
      <c r="Y1448" s="31">
        <f>IF(Table2[[#This Row],[Min_Temperature(°C)]]="",_xlfn.XLOOKUP(Table2[[#This Row],[State]],'pivot tables'!$T$2:$T$33,'pivot tables'!$W$2:$W$33),Table2[[#This Row],[Min_Temperature(°C)]])</f>
        <v>10.445</v>
      </c>
    </row>
    <row r="1449" spans="1:25" x14ac:dyDescent="0.3">
      <c r="A1449" s="5" t="s">
        <v>22</v>
      </c>
      <c r="B1449" s="4">
        <v>2017</v>
      </c>
      <c r="C1449" s="5" t="s">
        <v>176</v>
      </c>
      <c r="D1449" s="5" t="str">
        <f>PROPER(TRIM(Table2[[#This Row],[Season]]))</f>
        <v>Autumn</v>
      </c>
      <c r="E1449" s="5" t="str">
        <f>IF(Table2[[#This Row],[Season]]="",_xlfn.XLOOKUP(Table2[[#This Row],[State]],'pivot tables'!$F$3:$F$33,'pivot tables'!$G$3:$G$33),Table2[[#This Row],[Season]])</f>
        <v>Autumn</v>
      </c>
      <c r="F1449" s="5" t="s">
        <v>28</v>
      </c>
      <c r="G1449" s="16">
        <v>3379</v>
      </c>
      <c r="H1449" s="16">
        <f>IF(Table2[[#This Row],[Area(hectare)]]="",IFERROR(Table2[[#This Row],[Production(Tones)]]/Table2[[#This Row],[Yield blanks]],""),Table2[[#This Row],[Area(hectare)]])</f>
        <v>3379</v>
      </c>
      <c r="I1449" s="16">
        <v>3368</v>
      </c>
      <c r="J1449" s="16">
        <f>IF(Table2[[#This Row],[Production(Tones)]]="",Table2[[#This Row],[Area Blanks]]*Table2[[#This Row],[Yield]],Table2[[#This Row],[Production(Tones)]])</f>
        <v>3368</v>
      </c>
      <c r="K1449" s="13">
        <v>1830</v>
      </c>
      <c r="L1449" s="13">
        <f>IF(Table2[[#This Row],[Annual_Rainfall(mm)]]="",_xlfn.XLOOKUP(Table2[[#This Row],[State]],'pivot tables'!$J$3:$J$32,'pivot tables'!$K$3:$K$32),Table2[[#This Row],[Annual_Rainfall(mm)]])</f>
        <v>1830</v>
      </c>
      <c r="M1449" s="13" t="str">
        <f>Table2[[#This Row],[Crop]]&amp;Table2[[#This Row],[State]]</f>
        <v>RagiWest Bengal</v>
      </c>
      <c r="N1449" s="13">
        <v>531989.76000000001</v>
      </c>
      <c r="O1449" s="13">
        <f>IF(Table2[[#This Row],[Fertilizer(kg)]]="",_xlfn.XLOOKUP(Table2[[#This Row],[crop&amp;state]],'pivot tables'!$O$3:$O$151,'pivot tables'!$P$3:$P$151),Table2[[#This Row],[Fertilizer(kg)]])</f>
        <v>531989.76000000001</v>
      </c>
      <c r="P1449" s="13">
        <v>1284.02</v>
      </c>
      <c r="Q1449" s="13">
        <f>IF(Table2[[#This Row],[Pesticide(kg)]]="",_xlfn.XLOOKUP(Table2[[#This Row],[crop&amp;state]],'pivot tables'!$O$3:$O$151,'pivot tables'!$Q$3:$Q$151),Table2[[#This Row],[Pesticide(kg)]])</f>
        <v>1284.02</v>
      </c>
      <c r="R1449" s="13">
        <v>0.82</v>
      </c>
      <c r="S1449" s="13">
        <f>IF(Table2[[#This Row],[Yield]]="",IFERROR(Table2[[#This Row],[Production(Tones)]]/Table2[[#This Row],[Area(hectare)]],""),Table2[[#This Row],[Yield]])</f>
        <v>0.82</v>
      </c>
      <c r="T1449" s="13">
        <v>26.004999999999999</v>
      </c>
      <c r="U1449" s="13">
        <f>IF(Table2[[#This Row],[Avg_Temperature(°C)]]="",IFERROR((Table2[[#This Row],[Max_Temperature(°C)]]+Table2[[#This Row],[Min_Temperature(°C)]])/2,""),Table2[[#This Row],[Avg_Temperature(°C)]])</f>
        <v>26.004999999999999</v>
      </c>
      <c r="V1449" s="13">
        <v>35.557000000000002</v>
      </c>
      <c r="W1449" s="13">
        <f>IF(Table2[[#This Row],[Max_Temperature(°C)]]="",_xlfn.XLOOKUP(Table2[[#This Row],[State]],'pivot tables'!$T$2:$T$33,'pivot tables'!$V$2:$V$33),Table2[[#This Row],[Max_Temperature(°C)]])</f>
        <v>35.557000000000002</v>
      </c>
      <c r="X1449" s="13">
        <v>16.87</v>
      </c>
      <c r="Y1449" s="31">
        <f>IF(Table2[[#This Row],[Min_Temperature(°C)]]="",_xlfn.XLOOKUP(Table2[[#This Row],[State]],'pivot tables'!$T$2:$T$33,'pivot tables'!$W$2:$W$33),Table2[[#This Row],[Min_Temperature(°C)]])</f>
        <v>16.87</v>
      </c>
    </row>
    <row r="1450" spans="1:25" x14ac:dyDescent="0.3">
      <c r="A1450" s="5" t="s">
        <v>13</v>
      </c>
      <c r="B1450" s="4">
        <v>2017</v>
      </c>
      <c r="C1450" s="5" t="s">
        <v>176</v>
      </c>
      <c r="D1450" s="5" t="str">
        <f>PROPER(TRIM(Table2[[#This Row],[Season]]))</f>
        <v>Autumn</v>
      </c>
      <c r="E1450" s="5" t="str">
        <f>IF(Table2[[#This Row],[Season]]="",_xlfn.XLOOKUP(Table2[[#This Row],[State]],'pivot tables'!$F$3:$F$33,'pivot tables'!$G$3:$G$33),Table2[[#This Row],[Season]])</f>
        <v>Autumn</v>
      </c>
      <c r="F1450" s="5" t="s">
        <v>28</v>
      </c>
      <c r="G1450" s="16">
        <v>249341</v>
      </c>
      <c r="H1450" s="16">
        <f>IF(Table2[[#This Row],[Area(hectare)]]="",IFERROR(Table2[[#This Row],[Production(Tones)]]/Table2[[#This Row],[Yield blanks]],""),Table2[[#This Row],[Area(hectare)]])</f>
        <v>249341</v>
      </c>
      <c r="I1450" s="16">
        <v>633542</v>
      </c>
      <c r="J1450" s="16">
        <f>IF(Table2[[#This Row],[Production(Tones)]]="",Table2[[#This Row],[Area Blanks]]*Table2[[#This Row],[Yield]],Table2[[#This Row],[Production(Tones)]])</f>
        <v>633542</v>
      </c>
      <c r="K1450" s="13">
        <v>1830</v>
      </c>
      <c r="L1450" s="13">
        <f>IF(Table2[[#This Row],[Annual_Rainfall(mm)]]="",_xlfn.XLOOKUP(Table2[[#This Row],[State]],'pivot tables'!$J$3:$J$32,'pivot tables'!$K$3:$K$32),Table2[[#This Row],[Annual_Rainfall(mm)]])</f>
        <v>1830</v>
      </c>
      <c r="M1450" s="13" t="str">
        <f>Table2[[#This Row],[Crop]]&amp;Table2[[#This Row],[State]]</f>
        <v>RiceWest Bengal</v>
      </c>
      <c r="N1450" s="13">
        <v>39256247.039999999</v>
      </c>
      <c r="O1450" s="13">
        <f>IF(Table2[[#This Row],[Fertilizer(kg)]]="",_xlfn.XLOOKUP(Table2[[#This Row],[crop&amp;state]],'pivot tables'!$O$3:$O$151,'pivot tables'!$P$3:$P$151),Table2[[#This Row],[Fertilizer(kg)]])</f>
        <v>39256247.039999999</v>
      </c>
      <c r="P1450" s="13">
        <v>94749.58</v>
      </c>
      <c r="Q1450" s="13">
        <f>IF(Table2[[#This Row],[Pesticide(kg)]]="",_xlfn.XLOOKUP(Table2[[#This Row],[crop&amp;state]],'pivot tables'!$O$3:$O$151,'pivot tables'!$Q$3:$Q$151),Table2[[#This Row],[Pesticide(kg)]])</f>
        <v>94749.58</v>
      </c>
      <c r="R1450" s="13">
        <v>2.4500000000000002</v>
      </c>
      <c r="S1450" s="13">
        <f>IF(Table2[[#This Row],[Yield]]="",IFERROR(Table2[[#This Row],[Production(Tones)]]/Table2[[#This Row],[Area(hectare)]],""),Table2[[#This Row],[Yield]])</f>
        <v>2.4500000000000002</v>
      </c>
      <c r="T1450" s="13">
        <v>26.004999999999999</v>
      </c>
      <c r="U1450" s="13">
        <f>IF(Table2[[#This Row],[Avg_Temperature(°C)]]="",IFERROR((Table2[[#This Row],[Max_Temperature(°C)]]+Table2[[#This Row],[Min_Temperature(°C)]])/2,""),Table2[[#This Row],[Avg_Temperature(°C)]])</f>
        <v>26.004999999999999</v>
      </c>
      <c r="V1450" s="13">
        <v>35.557000000000002</v>
      </c>
      <c r="W1450" s="13">
        <f>IF(Table2[[#This Row],[Max_Temperature(°C)]]="",_xlfn.XLOOKUP(Table2[[#This Row],[State]],'pivot tables'!$T$2:$T$33,'pivot tables'!$V$2:$V$33),Table2[[#This Row],[Max_Temperature(°C)]])</f>
        <v>35.557000000000002</v>
      </c>
      <c r="X1450" s="13">
        <v>16.87</v>
      </c>
      <c r="Y1450" s="31">
        <f>IF(Table2[[#This Row],[Min_Temperature(°C)]]="",_xlfn.XLOOKUP(Table2[[#This Row],[State]],'pivot tables'!$T$2:$T$33,'pivot tables'!$W$2:$W$33),Table2[[#This Row],[Min_Temperature(°C)]])</f>
        <v>16.87</v>
      </c>
    </row>
    <row r="1451" spans="1:25" x14ac:dyDescent="0.3">
      <c r="A1451" s="5" t="s">
        <v>13</v>
      </c>
      <c r="B1451" s="4">
        <v>2017</v>
      </c>
      <c r="C1451" s="5" t="s">
        <v>120</v>
      </c>
      <c r="D1451" s="5" t="str">
        <f>PROPER(TRIM(Table2[[#This Row],[Season]]))</f>
        <v>Summer</v>
      </c>
      <c r="E1451" s="5" t="str">
        <f>IF(Table2[[#This Row],[Season]]="",_xlfn.XLOOKUP(Table2[[#This Row],[State]],'pivot tables'!$F$3:$F$33,'pivot tables'!$G$3:$G$33),Table2[[#This Row],[Season]])</f>
        <v>Summer</v>
      </c>
      <c r="F1451" s="5" t="s">
        <v>28</v>
      </c>
      <c r="G1451" s="16">
        <v>1295678</v>
      </c>
      <c r="H1451" s="16">
        <f>IF(Table2[[#This Row],[Area(hectare)]]="",IFERROR(Table2[[#This Row],[Production(Tones)]]/Table2[[#This Row],[Yield blanks]],""),Table2[[#This Row],[Area(hectare)]])</f>
        <v>1295678</v>
      </c>
      <c r="I1451" s="16">
        <v>4671912</v>
      </c>
      <c r="J1451" s="16">
        <f>IF(Table2[[#This Row],[Production(Tones)]]="",Table2[[#This Row],[Area Blanks]]*Table2[[#This Row],[Yield]],Table2[[#This Row],[Production(Tones)]])</f>
        <v>4671912</v>
      </c>
      <c r="K1451" s="13">
        <v>1830</v>
      </c>
      <c r="L1451" s="13">
        <f>IF(Table2[[#This Row],[Annual_Rainfall(mm)]]="",_xlfn.XLOOKUP(Table2[[#This Row],[State]],'pivot tables'!$J$3:$J$32,'pivot tables'!$K$3:$K$32),Table2[[#This Row],[Annual_Rainfall(mm)]])</f>
        <v>1830</v>
      </c>
      <c r="M1451" s="13" t="str">
        <f>Table2[[#This Row],[Crop]]&amp;Table2[[#This Row],[State]]</f>
        <v>RiceWest Bengal</v>
      </c>
      <c r="N1451" s="13">
        <v>203991544.30000001</v>
      </c>
      <c r="O1451" s="13">
        <f>IF(Table2[[#This Row],[Fertilizer(kg)]]="",_xlfn.XLOOKUP(Table2[[#This Row],[crop&amp;state]],'pivot tables'!$O$3:$O$151,'pivot tables'!$P$3:$P$151),Table2[[#This Row],[Fertilizer(kg)]])</f>
        <v>203991544.30000001</v>
      </c>
      <c r="P1451" s="13">
        <v>492357.64</v>
      </c>
      <c r="Q1451" s="13">
        <f>IF(Table2[[#This Row],[Pesticide(kg)]]="",_xlfn.XLOOKUP(Table2[[#This Row],[crop&amp;state]],'pivot tables'!$O$3:$O$151,'pivot tables'!$Q$3:$Q$151),Table2[[#This Row],[Pesticide(kg)]])</f>
        <v>492357.64</v>
      </c>
      <c r="R1451" s="13">
        <v>3.3759999999999999</v>
      </c>
      <c r="S1451" s="13">
        <f>IF(Table2[[#This Row],[Yield]]="",IFERROR(Table2[[#This Row],[Production(Tones)]]/Table2[[#This Row],[Area(hectare)]],""),Table2[[#This Row],[Yield]])</f>
        <v>3.3759999999999999</v>
      </c>
      <c r="T1451" s="13">
        <v>26.004999999999999</v>
      </c>
      <c r="U1451" s="13">
        <f>IF(Table2[[#This Row],[Avg_Temperature(°C)]]="",IFERROR((Table2[[#This Row],[Max_Temperature(°C)]]+Table2[[#This Row],[Min_Temperature(°C)]])/2,""),Table2[[#This Row],[Avg_Temperature(°C)]])</f>
        <v>26.004999999999999</v>
      </c>
      <c r="V1451" s="13">
        <v>35.557000000000002</v>
      </c>
      <c r="W1451" s="13">
        <f>IF(Table2[[#This Row],[Max_Temperature(°C)]]="",_xlfn.XLOOKUP(Table2[[#This Row],[State]],'pivot tables'!$T$2:$T$33,'pivot tables'!$V$2:$V$33),Table2[[#This Row],[Max_Temperature(°C)]])</f>
        <v>35.557000000000002</v>
      </c>
      <c r="X1451" s="13">
        <v>16.87</v>
      </c>
      <c r="Y1451" s="31">
        <f>IF(Table2[[#This Row],[Min_Temperature(°C)]]="",_xlfn.XLOOKUP(Table2[[#This Row],[State]],'pivot tables'!$T$2:$T$33,'pivot tables'!$W$2:$W$33),Table2[[#This Row],[Min_Temperature(°C)]])</f>
        <v>16.87</v>
      </c>
    </row>
    <row r="1452" spans="1:25" x14ac:dyDescent="0.3">
      <c r="A1452" s="5" t="s">
        <v>13</v>
      </c>
      <c r="B1452" s="4">
        <v>2017</v>
      </c>
      <c r="C1452" s="5" t="s">
        <v>324</v>
      </c>
      <c r="D1452" s="5" t="str">
        <f>PROPER(TRIM(Table2[[#This Row],[Season]]))</f>
        <v>Winter</v>
      </c>
      <c r="E1452" s="5" t="str">
        <f>IF(Table2[[#This Row],[Season]]="",_xlfn.XLOOKUP(Table2[[#This Row],[State]],'pivot tables'!$F$3:$F$33,'pivot tables'!$G$3:$G$33),Table2[[#This Row],[Season]])</f>
        <v>Winter</v>
      </c>
      <c r="F1452" s="5" t="s">
        <v>28</v>
      </c>
      <c r="G1452" s="16">
        <v>3992412</v>
      </c>
      <c r="H1452" s="16">
        <f>IF(Table2[[#This Row],[Area(hectare)]]="",IFERROR(Table2[[#This Row],[Production(Tones)]]/Table2[[#This Row],[Yield blanks]],""),Table2[[#This Row],[Area(hectare)]])</f>
        <v>3992412</v>
      </c>
      <c r="I1452" s="16">
        <v>11010468</v>
      </c>
      <c r="J1452" s="16">
        <f>IF(Table2[[#This Row],[Production(Tones)]]="",Table2[[#This Row],[Area Blanks]]*Table2[[#This Row],[Yield]],Table2[[#This Row],[Production(Tones)]])</f>
        <v>11010468</v>
      </c>
      <c r="K1452" s="13">
        <v>1830</v>
      </c>
      <c r="L1452" s="13">
        <f>IF(Table2[[#This Row],[Annual_Rainfall(mm)]]="",_xlfn.XLOOKUP(Table2[[#This Row],[State]],'pivot tables'!$J$3:$J$32,'pivot tables'!$K$3:$K$32),Table2[[#This Row],[Annual_Rainfall(mm)]])</f>
        <v>1830</v>
      </c>
      <c r="M1452" s="13" t="str">
        <f>Table2[[#This Row],[Crop]]&amp;Table2[[#This Row],[State]]</f>
        <v>RiceWest Bengal</v>
      </c>
      <c r="N1452" s="13">
        <v>628565345.29999995</v>
      </c>
      <c r="O1452" s="13">
        <f>IF(Table2[[#This Row],[Fertilizer(kg)]]="",_xlfn.XLOOKUP(Table2[[#This Row],[crop&amp;state]],'pivot tables'!$O$3:$O$151,'pivot tables'!$P$3:$P$151),Table2[[#This Row],[Fertilizer(kg)]])</f>
        <v>628565345.29999995</v>
      </c>
      <c r="P1452" s="13">
        <v>1517116.56</v>
      </c>
      <c r="Q1452" s="13">
        <f>IF(Table2[[#This Row],[Pesticide(kg)]]="",_xlfn.XLOOKUP(Table2[[#This Row],[crop&amp;state]],'pivot tables'!$O$3:$O$151,'pivot tables'!$Q$3:$Q$151),Table2[[#This Row],[Pesticide(kg)]])</f>
        <v>1517116.56</v>
      </c>
      <c r="R1452" s="13">
        <v>2.6850000000000001</v>
      </c>
      <c r="S1452" s="13">
        <f>IF(Table2[[#This Row],[Yield]]="",IFERROR(Table2[[#This Row],[Production(Tones)]]/Table2[[#This Row],[Area(hectare)]],""),Table2[[#This Row],[Yield]])</f>
        <v>2.6850000000000001</v>
      </c>
      <c r="T1452" s="13">
        <v>26.004999999999999</v>
      </c>
      <c r="U1452" s="13">
        <f>IF(Table2[[#This Row],[Avg_Temperature(°C)]]="",IFERROR((Table2[[#This Row],[Max_Temperature(°C)]]+Table2[[#This Row],[Min_Temperature(°C)]])/2,""),Table2[[#This Row],[Avg_Temperature(°C)]])</f>
        <v>26.004999999999999</v>
      </c>
      <c r="V1452" s="13">
        <v>35.557000000000002</v>
      </c>
      <c r="W1452" s="13">
        <f>IF(Table2[[#This Row],[Max_Temperature(°C)]]="",_xlfn.XLOOKUP(Table2[[#This Row],[State]],'pivot tables'!$T$2:$T$33,'pivot tables'!$V$2:$V$33),Table2[[#This Row],[Max_Temperature(°C)]])</f>
        <v>35.557000000000002</v>
      </c>
      <c r="X1452" s="13">
        <v>16.87</v>
      </c>
      <c r="Y1452" s="31">
        <f>IF(Table2[[#This Row],[Min_Temperature(°C)]]="",_xlfn.XLOOKUP(Table2[[#This Row],[State]],'pivot tables'!$T$2:$T$33,'pivot tables'!$W$2:$W$33),Table2[[#This Row],[Min_Temperature(°C)]])</f>
        <v>16.87</v>
      </c>
    </row>
    <row r="1453" spans="1:25" x14ac:dyDescent="0.3">
      <c r="A1453" s="5" t="s">
        <v>18</v>
      </c>
      <c r="B1453" s="4">
        <v>2017</v>
      </c>
      <c r="C1453" s="5" t="s">
        <v>705</v>
      </c>
      <c r="D1453" s="5" t="str">
        <f>PROPER(TRIM(Table2[[#This Row],[Season]]))</f>
        <v>Whole Year</v>
      </c>
      <c r="E1453" s="5" t="str">
        <f>IF(Table2[[#This Row],[Season]]="",_xlfn.XLOOKUP(Table2[[#This Row],[State]],'pivot tables'!$F$3:$F$33,'pivot tables'!$G$3:$G$33),Table2[[#This Row],[Season]])</f>
        <v>Whole Year</v>
      </c>
      <c r="F1453" s="5" t="s">
        <v>28</v>
      </c>
      <c r="G1453" s="16">
        <v>19160</v>
      </c>
      <c r="H1453" s="16">
        <f>IF(Table2[[#This Row],[Area(hectare)]]="",IFERROR(Table2[[#This Row],[Production(Tones)]]/Table2[[#This Row],[Yield blanks]],""),Table2[[#This Row],[Area(hectare)]])</f>
        <v>19160</v>
      </c>
      <c r="I1453" s="16">
        <v>1737321</v>
      </c>
      <c r="J1453" s="16">
        <f>IF(Table2[[#This Row],[Production(Tones)]]="",Table2[[#This Row],[Area Blanks]]*Table2[[#This Row],[Yield]],Table2[[#This Row],[Production(Tones)]])</f>
        <v>1737321</v>
      </c>
      <c r="K1453" s="13">
        <v>1830</v>
      </c>
      <c r="L1453" s="13">
        <f>IF(Table2[[#This Row],[Annual_Rainfall(mm)]]="",_xlfn.XLOOKUP(Table2[[#This Row],[State]],'pivot tables'!$J$3:$J$32,'pivot tables'!$K$3:$K$32),Table2[[#This Row],[Annual_Rainfall(mm)]])</f>
        <v>1830</v>
      </c>
      <c r="M1453" s="13" t="str">
        <f>Table2[[#This Row],[Crop]]&amp;Table2[[#This Row],[State]]</f>
        <v>SugarcaneWest Bengal</v>
      </c>
      <c r="N1453" s="13"/>
      <c r="O1453" s="13">
        <f>IF(Table2[[#This Row],[Fertilizer(kg)]]="",_xlfn.XLOOKUP(Table2[[#This Row],[crop&amp;state]],'pivot tables'!$O$3:$O$151,'pivot tables'!$P$3:$P$151),Table2[[#This Row],[Fertilizer(kg)]])</f>
        <v>2784461.8755555553</v>
      </c>
      <c r="P1453" s="13">
        <v>7280.8</v>
      </c>
      <c r="Q1453" s="13">
        <f>IF(Table2[[#This Row],[Pesticide(kg)]]="",_xlfn.XLOOKUP(Table2[[#This Row],[crop&amp;state]],'pivot tables'!$O$3:$O$151,'pivot tables'!$Q$3:$Q$151),Table2[[#This Row],[Pesticide(kg)]])</f>
        <v>7280.8</v>
      </c>
      <c r="R1453" s="13">
        <v>90.575000000000003</v>
      </c>
      <c r="S1453" s="13">
        <f>IF(Table2[[#This Row],[Yield]]="",IFERROR(Table2[[#This Row],[Production(Tones)]]/Table2[[#This Row],[Area(hectare)]],""),Table2[[#This Row],[Yield]])</f>
        <v>90.575000000000003</v>
      </c>
      <c r="T1453" s="13">
        <v>26.004999999999999</v>
      </c>
      <c r="U1453" s="13">
        <f>IF(Table2[[#This Row],[Avg_Temperature(°C)]]="",IFERROR((Table2[[#This Row],[Max_Temperature(°C)]]+Table2[[#This Row],[Min_Temperature(°C)]])/2,""),Table2[[#This Row],[Avg_Temperature(°C)]])</f>
        <v>26.004999999999999</v>
      </c>
      <c r="V1453" s="13">
        <v>35.557000000000002</v>
      </c>
      <c r="W1453" s="13">
        <f>IF(Table2[[#This Row],[Max_Temperature(°C)]]="",_xlfn.XLOOKUP(Table2[[#This Row],[State]],'pivot tables'!$T$2:$T$33,'pivot tables'!$V$2:$V$33),Table2[[#This Row],[Max_Temperature(°C)]])</f>
        <v>35.557000000000002</v>
      </c>
      <c r="X1453" s="13">
        <v>16.87</v>
      </c>
      <c r="Y1453" s="31">
        <f>IF(Table2[[#This Row],[Min_Temperature(°C)]]="",_xlfn.XLOOKUP(Table2[[#This Row],[State]],'pivot tables'!$T$2:$T$33,'pivot tables'!$W$2:$W$33),Table2[[#This Row],[Min_Temperature(°C)]])</f>
        <v>16.87</v>
      </c>
    </row>
    <row r="1454" spans="1:25" x14ac:dyDescent="0.3">
      <c r="A1454" s="5" t="s">
        <v>31</v>
      </c>
      <c r="B1454" s="4">
        <v>2017</v>
      </c>
      <c r="C1454" s="5" t="s">
        <v>49</v>
      </c>
      <c r="D1454" s="5" t="str">
        <f>PROPER(TRIM(Table2[[#This Row],[Season]]))</f>
        <v>Kharif</v>
      </c>
      <c r="E1454" s="5" t="str">
        <f>IF(Table2[[#This Row],[Season]]="",_xlfn.XLOOKUP(Table2[[#This Row],[State]],'pivot tables'!$F$3:$F$33,'pivot tables'!$G$3:$G$33),Table2[[#This Row],[Season]])</f>
        <v>Kharif</v>
      </c>
      <c r="F1454" s="5" t="s">
        <v>28</v>
      </c>
      <c r="G1454" s="16">
        <v>7382</v>
      </c>
      <c r="H1454" s="16">
        <f>IF(Table2[[#This Row],[Area(hectare)]]="",IFERROR(Table2[[#This Row],[Production(Tones)]]/Table2[[#This Row],[Yield blanks]],""),Table2[[#This Row],[Area(hectare)]])</f>
        <v>7382</v>
      </c>
      <c r="I1454" s="16">
        <v>9055</v>
      </c>
      <c r="J1454" s="16">
        <f>IF(Table2[[#This Row],[Production(Tones)]]="",Table2[[#This Row],[Area Blanks]]*Table2[[#This Row],[Yield]],Table2[[#This Row],[Production(Tones)]])</f>
        <v>9055</v>
      </c>
      <c r="K1454" s="13">
        <v>1830</v>
      </c>
      <c r="L1454" s="13">
        <f>IF(Table2[[#This Row],[Annual_Rainfall(mm)]]="",_xlfn.XLOOKUP(Table2[[#This Row],[State]],'pivot tables'!$J$3:$J$32,'pivot tables'!$K$3:$K$32),Table2[[#This Row],[Annual_Rainfall(mm)]])</f>
        <v>1830</v>
      </c>
      <c r="M1454" s="13" t="str">
        <f>Table2[[#This Row],[Crop]]&amp;Table2[[#This Row],[State]]</f>
        <v>SunflowerWest Bengal</v>
      </c>
      <c r="N1454" s="13">
        <v>1162222.0800000001</v>
      </c>
      <c r="O1454" s="13">
        <f>IF(Table2[[#This Row],[Fertilizer(kg)]]="",_xlfn.XLOOKUP(Table2[[#This Row],[crop&amp;state]],'pivot tables'!$O$3:$O$151,'pivot tables'!$P$3:$P$151),Table2[[#This Row],[Fertilizer(kg)]])</f>
        <v>1162222.0800000001</v>
      </c>
      <c r="P1454" s="13">
        <v>2805.16</v>
      </c>
      <c r="Q1454" s="13">
        <f>IF(Table2[[#This Row],[Pesticide(kg)]]="",_xlfn.XLOOKUP(Table2[[#This Row],[crop&amp;state]],'pivot tables'!$O$3:$O$151,'pivot tables'!$Q$3:$Q$151),Table2[[#This Row],[Pesticide(kg)]])</f>
        <v>2805.16</v>
      </c>
      <c r="R1454" s="13">
        <v>1.27</v>
      </c>
      <c r="S1454" s="13">
        <f>IF(Table2[[#This Row],[Yield]]="",IFERROR(Table2[[#This Row],[Production(Tones)]]/Table2[[#This Row],[Area(hectare)]],""),Table2[[#This Row],[Yield]])</f>
        <v>1.27</v>
      </c>
      <c r="T1454" s="13">
        <v>26.004999999999999</v>
      </c>
      <c r="U1454" s="13">
        <f>IF(Table2[[#This Row],[Avg_Temperature(°C)]]="",IFERROR((Table2[[#This Row],[Max_Temperature(°C)]]+Table2[[#This Row],[Min_Temperature(°C)]])/2,""),Table2[[#This Row],[Avg_Temperature(°C)]])</f>
        <v>26.004999999999999</v>
      </c>
      <c r="V1454" s="13">
        <v>35.557000000000002</v>
      </c>
      <c r="W1454" s="13">
        <f>IF(Table2[[#This Row],[Max_Temperature(°C)]]="",_xlfn.XLOOKUP(Table2[[#This Row],[State]],'pivot tables'!$T$2:$T$33,'pivot tables'!$V$2:$V$33),Table2[[#This Row],[Max_Temperature(°C)]])</f>
        <v>35.557000000000002</v>
      </c>
      <c r="X1454" s="13">
        <v>16.87</v>
      </c>
      <c r="Y1454" s="31">
        <f>IF(Table2[[#This Row],[Min_Temperature(°C)]]="",_xlfn.XLOOKUP(Table2[[#This Row],[State]],'pivot tables'!$T$2:$T$33,'pivot tables'!$W$2:$W$33),Table2[[#This Row],[Min_Temperature(°C)]])</f>
        <v>16.87</v>
      </c>
    </row>
    <row r="1455" spans="1:25" x14ac:dyDescent="0.3">
      <c r="A1455" s="5" t="s">
        <v>32</v>
      </c>
      <c r="B1455" s="4">
        <v>2017</v>
      </c>
      <c r="C1455" s="5" t="s">
        <v>49</v>
      </c>
      <c r="D1455" s="5" t="str">
        <f>PROPER(TRIM(Table2[[#This Row],[Season]]))</f>
        <v>Kharif</v>
      </c>
      <c r="E1455" s="5" t="str">
        <f>IF(Table2[[#This Row],[Season]]="",_xlfn.XLOOKUP(Table2[[#This Row],[State]],'pivot tables'!$F$3:$F$33,'pivot tables'!$G$3:$G$33),Table2[[#This Row],[Season]])</f>
        <v>Kharif</v>
      </c>
      <c r="F1455" s="5" t="s">
        <v>28</v>
      </c>
      <c r="G1455" s="16">
        <v>67548</v>
      </c>
      <c r="H1455" s="16">
        <f>IF(Table2[[#This Row],[Area(hectare)]]="",IFERROR(Table2[[#This Row],[Production(Tones)]]/Table2[[#This Row],[Yield blanks]],""),Table2[[#This Row],[Area(hectare)]])</f>
        <v>67548</v>
      </c>
      <c r="I1455" s="16">
        <v>45383</v>
      </c>
      <c r="J1455" s="16">
        <f>IF(Table2[[#This Row],[Production(Tones)]]="",Table2[[#This Row],[Area Blanks]]*Table2[[#This Row],[Yield]],Table2[[#This Row],[Production(Tones)]])</f>
        <v>45383</v>
      </c>
      <c r="K1455" s="13">
        <v>1830</v>
      </c>
      <c r="L1455" s="13">
        <f>IF(Table2[[#This Row],[Annual_Rainfall(mm)]]="",_xlfn.XLOOKUP(Table2[[#This Row],[State]],'pivot tables'!$J$3:$J$32,'pivot tables'!$K$3:$K$32),Table2[[#This Row],[Annual_Rainfall(mm)]])</f>
        <v>1830</v>
      </c>
      <c r="M1455" s="13" t="str">
        <f>Table2[[#This Row],[Crop]]&amp;Table2[[#This Row],[State]]</f>
        <v>UradWest Bengal</v>
      </c>
      <c r="N1455" s="13">
        <v>10634757.119999999</v>
      </c>
      <c r="O1455" s="13">
        <f>IF(Table2[[#This Row],[Fertilizer(kg)]]="",_xlfn.XLOOKUP(Table2[[#This Row],[crop&amp;state]],'pivot tables'!$O$3:$O$151,'pivot tables'!$P$3:$P$151),Table2[[#This Row],[Fertilizer(kg)]])</f>
        <v>10634757.119999999</v>
      </c>
      <c r="P1455" s="13">
        <v>25668.240000000002</v>
      </c>
      <c r="Q1455" s="13">
        <f>IF(Table2[[#This Row],[Pesticide(kg)]]="",_xlfn.XLOOKUP(Table2[[#This Row],[crop&amp;state]],'pivot tables'!$O$3:$O$151,'pivot tables'!$Q$3:$Q$151),Table2[[#This Row],[Pesticide(kg)]])</f>
        <v>25668.240000000002</v>
      </c>
      <c r="R1455" s="13">
        <v>0.58299999999999996</v>
      </c>
      <c r="S1455" s="13">
        <f>IF(Table2[[#This Row],[Yield]]="",IFERROR(Table2[[#This Row],[Production(Tones)]]/Table2[[#This Row],[Area(hectare)]],""),Table2[[#This Row],[Yield]])</f>
        <v>0.58299999999999996</v>
      </c>
      <c r="T1455" s="13">
        <v>26.004999999999999</v>
      </c>
      <c r="U1455" s="13">
        <f>IF(Table2[[#This Row],[Avg_Temperature(°C)]]="",IFERROR((Table2[[#This Row],[Max_Temperature(°C)]]+Table2[[#This Row],[Min_Temperature(°C)]])/2,""),Table2[[#This Row],[Avg_Temperature(°C)]])</f>
        <v>26.004999999999999</v>
      </c>
      <c r="V1455" s="13">
        <v>35.557000000000002</v>
      </c>
      <c r="W1455" s="13">
        <f>IF(Table2[[#This Row],[Max_Temperature(°C)]]="",_xlfn.XLOOKUP(Table2[[#This Row],[State]],'pivot tables'!$T$2:$T$33,'pivot tables'!$V$2:$V$33),Table2[[#This Row],[Max_Temperature(°C)]])</f>
        <v>35.557000000000002</v>
      </c>
      <c r="X1455" s="13"/>
      <c r="Y1455" s="31">
        <f>IF(Table2[[#This Row],[Min_Temperature(°C)]]="",_xlfn.XLOOKUP(Table2[[#This Row],[State]],'pivot tables'!$T$2:$T$33,'pivot tables'!$W$2:$W$33),Table2[[#This Row],[Min_Temperature(°C)]])</f>
        <v>16.590435294117643</v>
      </c>
    </row>
    <row r="1456" spans="1:25" x14ac:dyDescent="0.3">
      <c r="A1456" s="5" t="s">
        <v>32</v>
      </c>
      <c r="B1456" s="4">
        <v>2017</v>
      </c>
      <c r="C1456" s="5" t="s">
        <v>27</v>
      </c>
      <c r="D1456" s="5" t="str">
        <f>PROPER(TRIM(Table2[[#This Row],[Season]]))</f>
        <v>Rabi</v>
      </c>
      <c r="E1456" s="5" t="str">
        <f>IF(Table2[[#This Row],[Season]]="",_xlfn.XLOOKUP(Table2[[#This Row],[State]],'pivot tables'!$F$3:$F$33,'pivot tables'!$G$3:$G$33),Table2[[#This Row],[Season]])</f>
        <v>Rabi</v>
      </c>
      <c r="F1456" s="5" t="s">
        <v>28</v>
      </c>
      <c r="G1456" s="16">
        <v>10454</v>
      </c>
      <c r="H1456" s="16">
        <f>IF(Table2[[#This Row],[Area(hectare)]]="",IFERROR(Table2[[#This Row],[Production(Tones)]]/Table2[[#This Row],[Yield blanks]],""),Table2[[#This Row],[Area(hectare)]])</f>
        <v>10454</v>
      </c>
      <c r="I1456" s="16">
        <v>9583</v>
      </c>
      <c r="J1456" s="16">
        <f>IF(Table2[[#This Row],[Production(Tones)]]="",Table2[[#This Row],[Area Blanks]]*Table2[[#This Row],[Yield]],Table2[[#This Row],[Production(Tones)]])</f>
        <v>9583</v>
      </c>
      <c r="K1456" s="13">
        <v>1830</v>
      </c>
      <c r="L1456" s="13">
        <f>IF(Table2[[#This Row],[Annual_Rainfall(mm)]]="",_xlfn.XLOOKUP(Table2[[#This Row],[State]],'pivot tables'!$J$3:$J$32,'pivot tables'!$K$3:$K$32),Table2[[#This Row],[Annual_Rainfall(mm)]])</f>
        <v>1830</v>
      </c>
      <c r="M1456" s="13" t="str">
        <f>Table2[[#This Row],[Crop]]&amp;Table2[[#This Row],[State]]</f>
        <v>UradWest Bengal</v>
      </c>
      <c r="N1456" s="13">
        <v>1645877.76</v>
      </c>
      <c r="O1456" s="13">
        <f>IF(Table2[[#This Row],[Fertilizer(kg)]]="",_xlfn.XLOOKUP(Table2[[#This Row],[crop&amp;state]],'pivot tables'!$O$3:$O$151,'pivot tables'!$P$3:$P$151),Table2[[#This Row],[Fertilizer(kg)]])</f>
        <v>1645877.76</v>
      </c>
      <c r="P1456" s="13">
        <v>3972.52</v>
      </c>
      <c r="Q1456" s="13">
        <f>IF(Table2[[#This Row],[Pesticide(kg)]]="",_xlfn.XLOOKUP(Table2[[#This Row],[crop&amp;state]],'pivot tables'!$O$3:$O$151,'pivot tables'!$Q$3:$Q$151),Table2[[#This Row],[Pesticide(kg)]])</f>
        <v>3972.52</v>
      </c>
      <c r="R1456" s="13">
        <v>0.73299999999999998</v>
      </c>
      <c r="S1456" s="13">
        <f>IF(Table2[[#This Row],[Yield]]="",IFERROR(Table2[[#This Row],[Production(Tones)]]/Table2[[#This Row],[Area(hectare)]],""),Table2[[#This Row],[Yield]])</f>
        <v>0.73299999999999998</v>
      </c>
      <c r="T1456" s="13">
        <v>26.004999999999999</v>
      </c>
      <c r="U1456" s="13">
        <f>IF(Table2[[#This Row],[Avg_Temperature(°C)]]="",IFERROR((Table2[[#This Row],[Max_Temperature(°C)]]+Table2[[#This Row],[Min_Temperature(°C)]])/2,""),Table2[[#This Row],[Avg_Temperature(°C)]])</f>
        <v>26.004999999999999</v>
      </c>
      <c r="V1456" s="13">
        <v>35.557000000000002</v>
      </c>
      <c r="W1456" s="13">
        <f>IF(Table2[[#This Row],[Max_Temperature(°C)]]="",_xlfn.XLOOKUP(Table2[[#This Row],[State]],'pivot tables'!$T$2:$T$33,'pivot tables'!$V$2:$V$33),Table2[[#This Row],[Max_Temperature(°C)]])</f>
        <v>35.557000000000002</v>
      </c>
      <c r="X1456" s="13">
        <v>16.87</v>
      </c>
      <c r="Y1456" s="31">
        <f>IF(Table2[[#This Row],[Min_Temperature(°C)]]="",_xlfn.XLOOKUP(Table2[[#This Row],[State]],'pivot tables'!$T$2:$T$33,'pivot tables'!$W$2:$W$33),Table2[[#This Row],[Min_Temperature(°C)]])</f>
        <v>16.87</v>
      </c>
    </row>
    <row r="1457" spans="1:25" x14ac:dyDescent="0.3">
      <c r="A1457" s="5" t="s">
        <v>20</v>
      </c>
      <c r="B1457" s="4">
        <v>2017</v>
      </c>
      <c r="C1457" s="5" t="s">
        <v>27</v>
      </c>
      <c r="D1457" s="5" t="str">
        <f>PROPER(TRIM(Table2[[#This Row],[Season]]))</f>
        <v>Rabi</v>
      </c>
      <c r="E1457" s="5" t="str">
        <f>IF(Table2[[#This Row],[Season]]="",_xlfn.XLOOKUP(Table2[[#This Row],[State]],'pivot tables'!$F$3:$F$33,'pivot tables'!$G$3:$G$33),Table2[[#This Row],[Season]])</f>
        <v>Rabi</v>
      </c>
      <c r="F1457" s="5" t="s">
        <v>28</v>
      </c>
      <c r="G1457" s="16">
        <v>117360</v>
      </c>
      <c r="H1457" s="16">
        <f>IF(Table2[[#This Row],[Area(hectare)]]="",IFERROR(Table2[[#This Row],[Production(Tones)]]/Table2[[#This Row],[Yield blanks]],""),Table2[[#This Row],[Area(hectare)]])</f>
        <v>117360</v>
      </c>
      <c r="I1457" s="16">
        <v>362744</v>
      </c>
      <c r="J1457" s="16">
        <f>IF(Table2[[#This Row],[Production(Tones)]]="",Table2[[#This Row],[Area Blanks]]*Table2[[#This Row],[Yield]],Table2[[#This Row],[Production(Tones)]])</f>
        <v>362744</v>
      </c>
      <c r="K1457" s="13">
        <v>1830</v>
      </c>
      <c r="L1457" s="13">
        <f>IF(Table2[[#This Row],[Annual_Rainfall(mm)]]="",_xlfn.XLOOKUP(Table2[[#This Row],[State]],'pivot tables'!$J$3:$J$32,'pivot tables'!$K$3:$K$32),Table2[[#This Row],[Annual_Rainfall(mm)]])</f>
        <v>1830</v>
      </c>
      <c r="M1457" s="13" t="str">
        <f>Table2[[#This Row],[Crop]]&amp;Table2[[#This Row],[State]]</f>
        <v>WheatWest Bengal</v>
      </c>
      <c r="N1457" s="13">
        <v>18477158.399999999</v>
      </c>
      <c r="O1457" s="13">
        <f>IF(Table2[[#This Row],[Fertilizer(kg)]]="",_xlfn.XLOOKUP(Table2[[#This Row],[crop&amp;state]],'pivot tables'!$O$3:$O$151,'pivot tables'!$P$3:$P$151),Table2[[#This Row],[Fertilizer(kg)]])</f>
        <v>18477158.399999999</v>
      </c>
      <c r="P1457" s="13">
        <v>44596.800000000003</v>
      </c>
      <c r="Q1457" s="13">
        <f>IF(Table2[[#This Row],[Pesticide(kg)]]="",_xlfn.XLOOKUP(Table2[[#This Row],[crop&amp;state]],'pivot tables'!$O$3:$O$151,'pivot tables'!$Q$3:$Q$151),Table2[[#This Row],[Pesticide(kg)]])</f>
        <v>44596.800000000003</v>
      </c>
      <c r="R1457" s="13">
        <v>2.677</v>
      </c>
      <c r="S1457" s="13">
        <f>IF(Table2[[#This Row],[Yield]]="",IFERROR(Table2[[#This Row],[Production(Tones)]]/Table2[[#This Row],[Area(hectare)]],""),Table2[[#This Row],[Yield]])</f>
        <v>2.677</v>
      </c>
      <c r="T1457" s="13">
        <v>26.004999999999999</v>
      </c>
      <c r="U1457" s="13">
        <f>IF(Table2[[#This Row],[Avg_Temperature(°C)]]="",IFERROR((Table2[[#This Row],[Max_Temperature(°C)]]+Table2[[#This Row],[Min_Temperature(°C)]])/2,""),Table2[[#This Row],[Avg_Temperature(°C)]])</f>
        <v>26.004999999999999</v>
      </c>
      <c r="V1457" s="13">
        <v>35.557000000000002</v>
      </c>
      <c r="W1457" s="13">
        <f>IF(Table2[[#This Row],[Max_Temperature(°C)]]="",_xlfn.XLOOKUP(Table2[[#This Row],[State]],'pivot tables'!$T$2:$T$33,'pivot tables'!$V$2:$V$33),Table2[[#This Row],[Max_Temperature(°C)]])</f>
        <v>35.557000000000002</v>
      </c>
      <c r="X1457" s="13">
        <v>16.87</v>
      </c>
      <c r="Y1457" s="31">
        <f>IF(Table2[[#This Row],[Min_Temperature(°C)]]="",_xlfn.XLOOKUP(Table2[[#This Row],[State]],'pivot tables'!$T$2:$T$33,'pivot tables'!$W$2:$W$33),Table2[[#This Row],[Min_Temperature(°C)]])</f>
        <v>16.87</v>
      </c>
    </row>
    <row r="1458" spans="1:25" x14ac:dyDescent="0.3">
      <c r="A1458" s="5" t="s">
        <v>13</v>
      </c>
      <c r="B1458" s="4">
        <v>2018</v>
      </c>
      <c r="C1458" s="5" t="s">
        <v>706</v>
      </c>
      <c r="D1458" s="5" t="str">
        <f>PROPER(TRIM(Table2[[#This Row],[Season]]))</f>
        <v/>
      </c>
      <c r="E1458" s="5" t="str">
        <f>IF(Table2[[#This Row],[Season]]="",_xlfn.XLOOKUP(Table2[[#This Row],[State]],'pivot tables'!$F$3:$F$33,'pivot tables'!$G$3:$G$33),Table2[[#This Row],[Season]])</f>
        <v>Kharif</v>
      </c>
      <c r="F1458" s="5" t="s">
        <v>515</v>
      </c>
      <c r="G1458" s="16">
        <v>133200</v>
      </c>
      <c r="H1458" s="16">
        <f>IF(Table2[[#This Row],[Area(hectare)]]="",IFERROR(Table2[[#This Row],[Production(Tones)]]/Table2[[#This Row],[Yield blanks]],""),Table2[[#This Row],[Area(hectare)]])</f>
        <v>133200</v>
      </c>
      <c r="I1458" s="16">
        <v>239998</v>
      </c>
      <c r="J1458" s="16">
        <f>IF(Table2[[#This Row],[Production(Tones)]]="",Table2[[#This Row],[Area Blanks]]*Table2[[#This Row],[Yield]],Table2[[#This Row],[Production(Tones)]])</f>
        <v>239998</v>
      </c>
      <c r="K1458" s="13">
        <v>2992.9</v>
      </c>
      <c r="L1458" s="13">
        <f>IF(Table2[[#This Row],[Annual_Rainfall(mm)]]="",_xlfn.XLOOKUP(Table2[[#This Row],[State]],'pivot tables'!$J$3:$J$32,'pivot tables'!$K$3:$K$32),Table2[[#This Row],[Annual_Rainfall(mm)]])</f>
        <v>2992.9</v>
      </c>
      <c r="M1458" s="13" t="str">
        <f>Table2[[#This Row],[Crop]]&amp;Table2[[#This Row],[State]]</f>
        <v>RiceArunachal Pradesh</v>
      </c>
      <c r="N1458" s="13">
        <v>21605040</v>
      </c>
      <c r="O1458" s="13">
        <f>IF(Table2[[#This Row],[Fertilizer(kg)]]="",_xlfn.XLOOKUP(Table2[[#This Row],[crop&amp;state]],'pivot tables'!$O$3:$O$151,'pivot tables'!$P$3:$P$151),Table2[[#This Row],[Fertilizer(kg)]])</f>
        <v>21605040</v>
      </c>
      <c r="P1458" s="13">
        <v>46620</v>
      </c>
      <c r="Q1458" s="13">
        <f>IF(Table2[[#This Row],[Pesticide(kg)]]="",_xlfn.XLOOKUP(Table2[[#This Row],[crop&amp;state]],'pivot tables'!$O$3:$O$151,'pivot tables'!$Q$3:$Q$151),Table2[[#This Row],[Pesticide(kg)]])</f>
        <v>46620</v>
      </c>
      <c r="R1458" s="13"/>
      <c r="S1458" s="13">
        <f>IF(Table2[[#This Row],[Yield]]="",IFERROR(Table2[[#This Row],[Production(Tones)]]/Table2[[#This Row],[Area(hectare)]],""),Table2[[#This Row],[Yield]])</f>
        <v>1.8017867867867867</v>
      </c>
      <c r="T1458" s="13">
        <v>20.715</v>
      </c>
      <c r="U1458" s="13">
        <f>IF(Table2[[#This Row],[Avg_Temperature(°C)]]="",IFERROR((Table2[[#This Row],[Max_Temperature(°C)]]+Table2[[#This Row],[Min_Temperature(°C)]])/2,""),Table2[[#This Row],[Avg_Temperature(°C)]])</f>
        <v>20.715</v>
      </c>
      <c r="V1458" s="13">
        <v>30.19</v>
      </c>
      <c r="W1458" s="13">
        <f>IF(Table2[[#This Row],[Max_Temperature(°C)]]="",_xlfn.XLOOKUP(Table2[[#This Row],[State]],'pivot tables'!$T$2:$T$33,'pivot tables'!$V$2:$V$33),Table2[[#This Row],[Max_Temperature(°C)]])</f>
        <v>30.19</v>
      </c>
      <c r="X1458" s="13">
        <v>13.13</v>
      </c>
      <c r="Y1458" s="31">
        <f>IF(Table2[[#This Row],[Min_Temperature(°C)]]="",_xlfn.XLOOKUP(Table2[[#This Row],[State]],'pivot tables'!$T$2:$T$33,'pivot tables'!$W$2:$W$33),Table2[[#This Row],[Min_Temperature(°C)]])</f>
        <v>13.13</v>
      </c>
    </row>
    <row r="1459" spans="1:25" x14ac:dyDescent="0.3">
      <c r="A1459" s="5" t="s">
        <v>18</v>
      </c>
      <c r="B1459" s="4">
        <v>2018</v>
      </c>
      <c r="C1459" s="5" t="s">
        <v>706</v>
      </c>
      <c r="D1459" s="5" t="str">
        <f>PROPER(TRIM(Table2[[#This Row],[Season]]))</f>
        <v/>
      </c>
      <c r="E1459" s="5" t="str">
        <f>IF(Table2[[#This Row],[Season]]="",_xlfn.XLOOKUP(Table2[[#This Row],[State]],'pivot tables'!$F$3:$F$33,'pivot tables'!$G$3:$G$33),Table2[[#This Row],[Season]])</f>
        <v>Kharif</v>
      </c>
      <c r="F1459" s="5" t="s">
        <v>515</v>
      </c>
      <c r="G1459" s="16">
        <v>2130</v>
      </c>
      <c r="H1459" s="16">
        <f>IF(Table2[[#This Row],[Area(hectare)]]="",IFERROR(Table2[[#This Row],[Production(Tones)]]/Table2[[#This Row],[Yield blanks]],""),Table2[[#This Row],[Area(hectare)]])</f>
        <v>2130</v>
      </c>
      <c r="I1459" s="16">
        <v>45792</v>
      </c>
      <c r="J1459" s="16">
        <f>IF(Table2[[#This Row],[Production(Tones)]]="",Table2[[#This Row],[Area Blanks]]*Table2[[#This Row],[Yield]],Table2[[#This Row],[Production(Tones)]])</f>
        <v>45792</v>
      </c>
      <c r="K1459" s="13">
        <v>2992.9</v>
      </c>
      <c r="L1459" s="13">
        <f>IF(Table2[[#This Row],[Annual_Rainfall(mm)]]="",_xlfn.XLOOKUP(Table2[[#This Row],[State]],'pivot tables'!$J$3:$J$32,'pivot tables'!$K$3:$K$32),Table2[[#This Row],[Annual_Rainfall(mm)]])</f>
        <v>2992.9</v>
      </c>
      <c r="M1459" s="13" t="str">
        <f>Table2[[#This Row],[Crop]]&amp;Table2[[#This Row],[State]]</f>
        <v>SugarcaneArunachal Pradesh</v>
      </c>
      <c r="N1459" s="13">
        <v>345486</v>
      </c>
      <c r="O1459" s="13">
        <f>IF(Table2[[#This Row],[Fertilizer(kg)]]="",_xlfn.XLOOKUP(Table2[[#This Row],[crop&amp;state]],'pivot tables'!$O$3:$O$151,'pivot tables'!$P$3:$P$151),Table2[[#This Row],[Fertilizer(kg)]])</f>
        <v>345486</v>
      </c>
      <c r="P1459" s="13">
        <v>745.5</v>
      </c>
      <c r="Q1459" s="13">
        <f>IF(Table2[[#This Row],[Pesticide(kg)]]="",_xlfn.XLOOKUP(Table2[[#This Row],[crop&amp;state]],'pivot tables'!$O$3:$O$151,'pivot tables'!$Q$3:$Q$151),Table2[[#This Row],[Pesticide(kg)]])</f>
        <v>745.5</v>
      </c>
      <c r="R1459" s="13">
        <v>23.577999999999999</v>
      </c>
      <c r="S1459" s="13">
        <f>IF(Table2[[#This Row],[Yield]]="",IFERROR(Table2[[#This Row],[Production(Tones)]]/Table2[[#This Row],[Area(hectare)]],""),Table2[[#This Row],[Yield]])</f>
        <v>23.577999999999999</v>
      </c>
      <c r="T1459" s="13">
        <v>20.715</v>
      </c>
      <c r="U1459" s="13">
        <f>IF(Table2[[#This Row],[Avg_Temperature(°C)]]="",IFERROR((Table2[[#This Row],[Max_Temperature(°C)]]+Table2[[#This Row],[Min_Temperature(°C)]])/2,""),Table2[[#This Row],[Avg_Temperature(°C)]])</f>
        <v>20.715</v>
      </c>
      <c r="V1459" s="13">
        <v>30.19</v>
      </c>
      <c r="W1459" s="13">
        <f>IF(Table2[[#This Row],[Max_Temperature(°C)]]="",_xlfn.XLOOKUP(Table2[[#This Row],[State]],'pivot tables'!$T$2:$T$33,'pivot tables'!$V$2:$V$33),Table2[[#This Row],[Max_Temperature(°C)]])</f>
        <v>30.19</v>
      </c>
      <c r="X1459" s="13">
        <v>13.13</v>
      </c>
      <c r="Y1459" s="31">
        <f>IF(Table2[[#This Row],[Min_Temperature(°C)]]="",_xlfn.XLOOKUP(Table2[[#This Row],[State]],'pivot tables'!$T$2:$T$33,'pivot tables'!$W$2:$W$33),Table2[[#This Row],[Min_Temperature(°C)]])</f>
        <v>13.13</v>
      </c>
    </row>
    <row r="1460" spans="1:25" x14ac:dyDescent="0.3">
      <c r="A1460" s="5" t="s">
        <v>31</v>
      </c>
      <c r="B1460" s="4">
        <v>2018</v>
      </c>
      <c r="C1460" s="5" t="s">
        <v>706</v>
      </c>
      <c r="D1460" s="5" t="str">
        <f>PROPER(TRIM(Table2[[#This Row],[Season]]))</f>
        <v/>
      </c>
      <c r="E1460" s="5" t="str">
        <f>IF(Table2[[#This Row],[Season]]="",_xlfn.XLOOKUP(Table2[[#This Row],[State]],'pivot tables'!$F$3:$F$33,'pivot tables'!$G$3:$G$33),Table2[[#This Row],[Season]])</f>
        <v>Kharif</v>
      </c>
      <c r="F1460" s="5" t="s">
        <v>515</v>
      </c>
      <c r="G1460" s="16">
        <v>573</v>
      </c>
      <c r="H1460" s="16">
        <f>IF(Table2[[#This Row],[Area(hectare)]]="",IFERROR(Table2[[#This Row],[Production(Tones)]]/Table2[[#This Row],[Yield blanks]],""),Table2[[#This Row],[Area(hectare)]])</f>
        <v>573</v>
      </c>
      <c r="I1460" s="16">
        <v>468</v>
      </c>
      <c r="J1460" s="16">
        <f>IF(Table2[[#This Row],[Production(Tones)]]="",Table2[[#This Row],[Area Blanks]]*Table2[[#This Row],[Yield]],Table2[[#This Row],[Production(Tones)]])</f>
        <v>468</v>
      </c>
      <c r="K1460" s="13">
        <v>2992.9</v>
      </c>
      <c r="L1460" s="13">
        <f>IF(Table2[[#This Row],[Annual_Rainfall(mm)]]="",_xlfn.XLOOKUP(Table2[[#This Row],[State]],'pivot tables'!$J$3:$J$32,'pivot tables'!$K$3:$K$32),Table2[[#This Row],[Annual_Rainfall(mm)]])</f>
        <v>2992.9</v>
      </c>
      <c r="M1460" s="13" t="str">
        <f>Table2[[#This Row],[Crop]]&amp;Table2[[#This Row],[State]]</f>
        <v>SunflowerArunachal Pradesh</v>
      </c>
      <c r="N1460" s="13">
        <v>92940.6</v>
      </c>
      <c r="O1460" s="13">
        <f>IF(Table2[[#This Row],[Fertilizer(kg)]]="",_xlfn.XLOOKUP(Table2[[#This Row],[crop&amp;state]],'pivot tables'!$O$3:$O$151,'pivot tables'!$P$3:$P$151),Table2[[#This Row],[Fertilizer(kg)]])</f>
        <v>92940.6</v>
      </c>
      <c r="P1460" s="13">
        <v>200.55</v>
      </c>
      <c r="Q1460" s="13">
        <f>IF(Table2[[#This Row],[Pesticide(kg)]]="",_xlfn.XLOOKUP(Table2[[#This Row],[crop&amp;state]],'pivot tables'!$O$3:$O$151,'pivot tables'!$Q$3:$Q$151),Table2[[#This Row],[Pesticide(kg)]])</f>
        <v>200.55</v>
      </c>
      <c r="R1460" s="13">
        <v>0.85199999999999998</v>
      </c>
      <c r="S1460" s="13">
        <f>IF(Table2[[#This Row],[Yield]]="",IFERROR(Table2[[#This Row],[Production(Tones)]]/Table2[[#This Row],[Area(hectare)]],""),Table2[[#This Row],[Yield]])</f>
        <v>0.85199999999999998</v>
      </c>
      <c r="T1460" s="13">
        <v>20.715</v>
      </c>
      <c r="U1460" s="13">
        <f>IF(Table2[[#This Row],[Avg_Temperature(°C)]]="",IFERROR((Table2[[#This Row],[Max_Temperature(°C)]]+Table2[[#This Row],[Min_Temperature(°C)]])/2,""),Table2[[#This Row],[Avg_Temperature(°C)]])</f>
        <v>20.715</v>
      </c>
      <c r="V1460" s="13">
        <v>30.19</v>
      </c>
      <c r="W1460" s="13">
        <f>IF(Table2[[#This Row],[Max_Temperature(°C)]]="",_xlfn.XLOOKUP(Table2[[#This Row],[State]],'pivot tables'!$T$2:$T$33,'pivot tables'!$V$2:$V$33),Table2[[#This Row],[Max_Temperature(°C)]])</f>
        <v>30.19</v>
      </c>
      <c r="X1460" s="13">
        <v>13.13</v>
      </c>
      <c r="Y1460" s="31">
        <f>IF(Table2[[#This Row],[Min_Temperature(°C)]]="",_xlfn.XLOOKUP(Table2[[#This Row],[State]],'pivot tables'!$T$2:$T$33,'pivot tables'!$W$2:$W$33),Table2[[#This Row],[Min_Temperature(°C)]])</f>
        <v>13.13</v>
      </c>
    </row>
    <row r="1461" spans="1:25" x14ac:dyDescent="0.3">
      <c r="A1461" s="5" t="s">
        <v>32</v>
      </c>
      <c r="B1461" s="4">
        <v>2018</v>
      </c>
      <c r="C1461" s="5" t="s">
        <v>49</v>
      </c>
      <c r="D1461" s="5" t="str">
        <f>PROPER(TRIM(Table2[[#This Row],[Season]]))</f>
        <v>Kharif</v>
      </c>
      <c r="E1461" s="5" t="str">
        <f>IF(Table2[[#This Row],[Season]]="",_xlfn.XLOOKUP(Table2[[#This Row],[State]],'pivot tables'!$F$3:$F$33,'pivot tables'!$G$3:$G$33),Table2[[#This Row],[Season]])</f>
        <v>Kharif</v>
      </c>
      <c r="F1461" s="5" t="s">
        <v>515</v>
      </c>
      <c r="G1461" s="16">
        <v>1144</v>
      </c>
      <c r="H1461" s="16">
        <f>IF(Table2[[#This Row],[Area(hectare)]]="",IFERROR(Table2[[#This Row],[Production(Tones)]]/Table2[[#This Row],[Yield blanks]],""),Table2[[#This Row],[Area(hectare)]])</f>
        <v>1144</v>
      </c>
      <c r="I1461" s="16">
        <v>1028</v>
      </c>
      <c r="J1461" s="16">
        <f>IF(Table2[[#This Row],[Production(Tones)]]="",Table2[[#This Row],[Area Blanks]]*Table2[[#This Row],[Yield]],Table2[[#This Row],[Production(Tones)]])</f>
        <v>1028</v>
      </c>
      <c r="K1461" s="13">
        <v>2992.9</v>
      </c>
      <c r="L1461" s="13">
        <f>IF(Table2[[#This Row],[Annual_Rainfall(mm)]]="",_xlfn.XLOOKUP(Table2[[#This Row],[State]],'pivot tables'!$J$3:$J$32,'pivot tables'!$K$3:$K$32),Table2[[#This Row],[Annual_Rainfall(mm)]])</f>
        <v>2992.9</v>
      </c>
      <c r="M1461" s="13" t="str">
        <f>Table2[[#This Row],[Crop]]&amp;Table2[[#This Row],[State]]</f>
        <v>UradArunachal Pradesh</v>
      </c>
      <c r="N1461" s="13">
        <v>185556.8</v>
      </c>
      <c r="O1461" s="13">
        <f>IF(Table2[[#This Row],[Fertilizer(kg)]]="",_xlfn.XLOOKUP(Table2[[#This Row],[crop&amp;state]],'pivot tables'!$O$3:$O$151,'pivot tables'!$P$3:$P$151),Table2[[#This Row],[Fertilizer(kg)]])</f>
        <v>185556.8</v>
      </c>
      <c r="P1461" s="13">
        <v>400.4</v>
      </c>
      <c r="Q1461" s="13">
        <f>IF(Table2[[#This Row],[Pesticide(kg)]]="",_xlfn.XLOOKUP(Table2[[#This Row],[crop&amp;state]],'pivot tables'!$O$3:$O$151,'pivot tables'!$Q$3:$Q$151),Table2[[#This Row],[Pesticide(kg)]])</f>
        <v>400.4</v>
      </c>
      <c r="R1461" s="13">
        <v>0.98699999999999999</v>
      </c>
      <c r="S1461" s="13">
        <f>IF(Table2[[#This Row],[Yield]]="",IFERROR(Table2[[#This Row],[Production(Tones)]]/Table2[[#This Row],[Area(hectare)]],""),Table2[[#This Row],[Yield]])</f>
        <v>0.98699999999999999</v>
      </c>
      <c r="T1461" s="13">
        <v>20.715</v>
      </c>
      <c r="U1461" s="13">
        <f>IF(Table2[[#This Row],[Avg_Temperature(°C)]]="",IFERROR((Table2[[#This Row],[Max_Temperature(°C)]]+Table2[[#This Row],[Min_Temperature(°C)]])/2,""),Table2[[#This Row],[Avg_Temperature(°C)]])</f>
        <v>20.715</v>
      </c>
      <c r="V1461" s="13">
        <v>30.19</v>
      </c>
      <c r="W1461" s="13">
        <f>IF(Table2[[#This Row],[Max_Temperature(°C)]]="",_xlfn.XLOOKUP(Table2[[#This Row],[State]],'pivot tables'!$T$2:$T$33,'pivot tables'!$V$2:$V$33),Table2[[#This Row],[Max_Temperature(°C)]])</f>
        <v>30.19</v>
      </c>
      <c r="X1461" s="13">
        <v>13.13</v>
      </c>
      <c r="Y1461" s="31">
        <f>IF(Table2[[#This Row],[Min_Temperature(°C)]]="",_xlfn.XLOOKUP(Table2[[#This Row],[State]],'pivot tables'!$T$2:$T$33,'pivot tables'!$W$2:$W$33),Table2[[#This Row],[Min_Temperature(°C)]])</f>
        <v>13.13</v>
      </c>
    </row>
    <row r="1462" spans="1:25" x14ac:dyDescent="0.3">
      <c r="A1462" s="5" t="s">
        <v>32</v>
      </c>
      <c r="B1462" s="4">
        <v>2018</v>
      </c>
      <c r="C1462" s="5" t="s">
        <v>27</v>
      </c>
      <c r="D1462" s="5" t="str">
        <f>PROPER(TRIM(Table2[[#This Row],[Season]]))</f>
        <v>Rabi</v>
      </c>
      <c r="E1462" s="5" t="str">
        <f>IF(Table2[[#This Row],[Season]]="",_xlfn.XLOOKUP(Table2[[#This Row],[State]],'pivot tables'!$F$3:$F$33,'pivot tables'!$G$3:$G$33),Table2[[#This Row],[Season]])</f>
        <v>Rabi</v>
      </c>
      <c r="F1462" s="5" t="s">
        <v>515</v>
      </c>
      <c r="G1462" s="16">
        <v>1448</v>
      </c>
      <c r="H1462" s="16">
        <f>IF(Table2[[#This Row],[Area(hectare)]]="",IFERROR(Table2[[#This Row],[Production(Tones)]]/Table2[[#This Row],[Yield blanks]],""),Table2[[#This Row],[Area(hectare)]])</f>
        <v>1448</v>
      </c>
      <c r="I1462" s="16">
        <v>1385</v>
      </c>
      <c r="J1462" s="16">
        <f>IF(Table2[[#This Row],[Production(Tones)]]="",Table2[[#This Row],[Area Blanks]]*Table2[[#This Row],[Yield]],Table2[[#This Row],[Production(Tones)]])</f>
        <v>1385</v>
      </c>
      <c r="K1462" s="13">
        <v>2992.9</v>
      </c>
      <c r="L1462" s="13">
        <f>IF(Table2[[#This Row],[Annual_Rainfall(mm)]]="",_xlfn.XLOOKUP(Table2[[#This Row],[State]],'pivot tables'!$J$3:$J$32,'pivot tables'!$K$3:$K$32),Table2[[#This Row],[Annual_Rainfall(mm)]])</f>
        <v>2992.9</v>
      </c>
      <c r="M1462" s="13" t="str">
        <f>Table2[[#This Row],[Crop]]&amp;Table2[[#This Row],[State]]</f>
        <v>UradArunachal Pradesh</v>
      </c>
      <c r="N1462" s="13">
        <v>234865.6</v>
      </c>
      <c r="O1462" s="13">
        <f>IF(Table2[[#This Row],[Fertilizer(kg)]]="",_xlfn.XLOOKUP(Table2[[#This Row],[crop&amp;state]],'pivot tables'!$O$3:$O$151,'pivot tables'!$P$3:$P$151),Table2[[#This Row],[Fertilizer(kg)]])</f>
        <v>234865.6</v>
      </c>
      <c r="P1462" s="13">
        <v>506.8</v>
      </c>
      <c r="Q1462" s="13">
        <f>IF(Table2[[#This Row],[Pesticide(kg)]]="",_xlfn.XLOOKUP(Table2[[#This Row],[crop&amp;state]],'pivot tables'!$O$3:$O$151,'pivot tables'!$Q$3:$Q$151),Table2[[#This Row],[Pesticide(kg)]])</f>
        <v>506.8</v>
      </c>
      <c r="R1462" s="13">
        <v>1.0640000000000001</v>
      </c>
      <c r="S1462" s="13">
        <f>IF(Table2[[#This Row],[Yield]]="",IFERROR(Table2[[#This Row],[Production(Tones)]]/Table2[[#This Row],[Area(hectare)]],""),Table2[[#This Row],[Yield]])</f>
        <v>1.0640000000000001</v>
      </c>
      <c r="T1462" s="13">
        <v>20.715</v>
      </c>
      <c r="U1462" s="13">
        <f>IF(Table2[[#This Row],[Avg_Temperature(°C)]]="",IFERROR((Table2[[#This Row],[Max_Temperature(°C)]]+Table2[[#This Row],[Min_Temperature(°C)]])/2,""),Table2[[#This Row],[Avg_Temperature(°C)]])</f>
        <v>20.715</v>
      </c>
      <c r="V1462" s="13">
        <v>30.19</v>
      </c>
      <c r="W1462" s="13">
        <f>IF(Table2[[#This Row],[Max_Temperature(°C)]]="",_xlfn.XLOOKUP(Table2[[#This Row],[State]],'pivot tables'!$T$2:$T$33,'pivot tables'!$V$2:$V$33),Table2[[#This Row],[Max_Temperature(°C)]])</f>
        <v>30.19</v>
      </c>
      <c r="X1462" s="13">
        <v>13.13</v>
      </c>
      <c r="Y1462" s="31">
        <f>IF(Table2[[#This Row],[Min_Temperature(°C)]]="",_xlfn.XLOOKUP(Table2[[#This Row],[State]],'pivot tables'!$T$2:$T$33,'pivot tables'!$W$2:$W$33),Table2[[#This Row],[Min_Temperature(°C)]])</f>
        <v>13.13</v>
      </c>
    </row>
    <row r="1463" spans="1:25" x14ac:dyDescent="0.3">
      <c r="A1463" s="5" t="s">
        <v>20</v>
      </c>
      <c r="B1463" s="4">
        <v>2018</v>
      </c>
      <c r="C1463" s="5" t="s">
        <v>27</v>
      </c>
      <c r="D1463" s="5" t="str">
        <f>PROPER(TRIM(Table2[[#This Row],[Season]]))</f>
        <v>Rabi</v>
      </c>
      <c r="E1463" s="5" t="str">
        <f>IF(Table2[[#This Row],[Season]]="",_xlfn.XLOOKUP(Table2[[#This Row],[State]],'pivot tables'!$F$3:$F$33,'pivot tables'!$G$3:$G$33),Table2[[#This Row],[Season]])</f>
        <v>Rabi</v>
      </c>
      <c r="F1463" s="5" t="s">
        <v>515</v>
      </c>
      <c r="G1463" s="16">
        <v>3930</v>
      </c>
      <c r="H1463" s="16">
        <f>IF(Table2[[#This Row],[Area(hectare)]]="",IFERROR(Table2[[#This Row],[Production(Tones)]]/Table2[[#This Row],[Yield blanks]],""),Table2[[#This Row],[Area(hectare)]])</f>
        <v>3930</v>
      </c>
      <c r="I1463" s="16">
        <v>7742</v>
      </c>
      <c r="J1463" s="16">
        <f>IF(Table2[[#This Row],[Production(Tones)]]="",Table2[[#This Row],[Area Blanks]]*Table2[[#This Row],[Yield]],Table2[[#This Row],[Production(Tones)]])</f>
        <v>7742</v>
      </c>
      <c r="K1463" s="13">
        <v>2992.9</v>
      </c>
      <c r="L1463" s="13">
        <f>IF(Table2[[#This Row],[Annual_Rainfall(mm)]]="",_xlfn.XLOOKUP(Table2[[#This Row],[State]],'pivot tables'!$J$3:$J$32,'pivot tables'!$K$3:$K$32),Table2[[#This Row],[Annual_Rainfall(mm)]])</f>
        <v>2992.9</v>
      </c>
      <c r="M1463" s="13" t="str">
        <f>Table2[[#This Row],[Crop]]&amp;Table2[[#This Row],[State]]</f>
        <v>WheatArunachal Pradesh</v>
      </c>
      <c r="N1463" s="13">
        <v>637446</v>
      </c>
      <c r="O1463" s="13">
        <f>IF(Table2[[#This Row],[Fertilizer(kg)]]="",_xlfn.XLOOKUP(Table2[[#This Row],[crop&amp;state]],'pivot tables'!$O$3:$O$151,'pivot tables'!$P$3:$P$151),Table2[[#This Row],[Fertilizer(kg)]])</f>
        <v>637446</v>
      </c>
      <c r="P1463" s="13">
        <v>1375.5</v>
      </c>
      <c r="Q1463" s="13">
        <f>IF(Table2[[#This Row],[Pesticide(kg)]]="",_xlfn.XLOOKUP(Table2[[#This Row],[crop&amp;state]],'pivot tables'!$O$3:$O$151,'pivot tables'!$Q$3:$Q$151),Table2[[#This Row],[Pesticide(kg)]])</f>
        <v>1375.5</v>
      </c>
      <c r="R1463" s="13">
        <v>2.1520000000000001</v>
      </c>
      <c r="S1463" s="13">
        <f>IF(Table2[[#This Row],[Yield]]="",IFERROR(Table2[[#This Row],[Production(Tones)]]/Table2[[#This Row],[Area(hectare)]],""),Table2[[#This Row],[Yield]])</f>
        <v>2.1520000000000001</v>
      </c>
      <c r="T1463" s="13">
        <v>20.715</v>
      </c>
      <c r="U1463" s="13">
        <f>IF(Table2[[#This Row],[Avg_Temperature(°C)]]="",IFERROR((Table2[[#This Row],[Max_Temperature(°C)]]+Table2[[#This Row],[Min_Temperature(°C)]])/2,""),Table2[[#This Row],[Avg_Temperature(°C)]])</f>
        <v>20.715</v>
      </c>
      <c r="V1463" s="13">
        <v>30.19</v>
      </c>
      <c r="W1463" s="13">
        <f>IF(Table2[[#This Row],[Max_Temperature(°C)]]="",_xlfn.XLOOKUP(Table2[[#This Row],[State]],'pivot tables'!$T$2:$T$33,'pivot tables'!$V$2:$V$33),Table2[[#This Row],[Max_Temperature(°C)]])</f>
        <v>30.19</v>
      </c>
      <c r="X1463" s="13">
        <v>13.13</v>
      </c>
      <c r="Y1463" s="31">
        <f>IF(Table2[[#This Row],[Min_Temperature(°C)]]="",_xlfn.XLOOKUP(Table2[[#This Row],[State]],'pivot tables'!$T$2:$T$33,'pivot tables'!$W$2:$W$33),Table2[[#This Row],[Min_Temperature(°C)]])</f>
        <v>13.13</v>
      </c>
    </row>
    <row r="1464" spans="1:25" x14ac:dyDescent="0.3">
      <c r="A1464" s="5" t="s">
        <v>22</v>
      </c>
      <c r="B1464" s="4">
        <v>2018</v>
      </c>
      <c r="C1464" s="5" t="s">
        <v>49</v>
      </c>
      <c r="D1464" s="5" t="str">
        <f>PROPER(TRIM(Table2[[#This Row],[Season]]))</f>
        <v>Kharif</v>
      </c>
      <c r="E1464" s="5" t="str">
        <f>IF(Table2[[#This Row],[Season]]="",_xlfn.XLOOKUP(Table2[[#This Row],[State]],'pivot tables'!$F$3:$F$33,'pivot tables'!$G$3:$G$33),Table2[[#This Row],[Season]])</f>
        <v>Kharif</v>
      </c>
      <c r="F1464" s="5" t="s">
        <v>243</v>
      </c>
      <c r="G1464" s="16">
        <v>2883</v>
      </c>
      <c r="H1464" s="16">
        <f>IF(Table2[[#This Row],[Area(hectare)]]="",IFERROR(Table2[[#This Row],[Production(Tones)]]/Table2[[#This Row],[Yield blanks]],""),Table2[[#This Row],[Area(hectare)]])</f>
        <v>2883</v>
      </c>
      <c r="I1464" s="16">
        <v>3088</v>
      </c>
      <c r="J1464" s="16">
        <f>IF(Table2[[#This Row],[Production(Tones)]]="",Table2[[#This Row],[Area Blanks]]*Table2[[#This Row],[Yield]],Table2[[#This Row],[Production(Tones)]])</f>
        <v>3088</v>
      </c>
      <c r="K1464" s="13">
        <v>1521.4</v>
      </c>
      <c r="L1464" s="13">
        <f>IF(Table2[[#This Row],[Annual_Rainfall(mm)]]="",_xlfn.XLOOKUP(Table2[[#This Row],[State]],'pivot tables'!$J$3:$J$32,'pivot tables'!$K$3:$K$32),Table2[[#This Row],[Annual_Rainfall(mm)]])</f>
        <v>1521.4</v>
      </c>
      <c r="M1464" s="13" t="str">
        <f>Table2[[#This Row],[Crop]]&amp;Table2[[#This Row],[State]]</f>
        <v>RagiBihar</v>
      </c>
      <c r="N1464" s="13">
        <v>467622.6</v>
      </c>
      <c r="O1464" s="13">
        <f>IF(Table2[[#This Row],[Fertilizer(kg)]]="",_xlfn.XLOOKUP(Table2[[#This Row],[crop&amp;state]],'pivot tables'!$O$3:$O$151,'pivot tables'!$P$3:$P$151),Table2[[#This Row],[Fertilizer(kg)]])</f>
        <v>467622.6</v>
      </c>
      <c r="P1464" s="13">
        <v>1009.05</v>
      </c>
      <c r="Q1464" s="13">
        <f>IF(Table2[[#This Row],[Pesticide(kg)]]="",_xlfn.XLOOKUP(Table2[[#This Row],[crop&amp;state]],'pivot tables'!$O$3:$O$151,'pivot tables'!$Q$3:$Q$151),Table2[[#This Row],[Pesticide(kg)]])</f>
        <v>1009.05</v>
      </c>
      <c r="R1464" s="13">
        <v>1.1439999999999999</v>
      </c>
      <c r="S1464" s="13">
        <f>IF(Table2[[#This Row],[Yield]]="",IFERROR(Table2[[#This Row],[Production(Tones)]]/Table2[[#This Row],[Area(hectare)]],""),Table2[[#This Row],[Yield]])</f>
        <v>1.1439999999999999</v>
      </c>
      <c r="T1464" s="13">
        <v>26.818000000000001</v>
      </c>
      <c r="U1464" s="13">
        <f>IF(Table2[[#This Row],[Avg_Temperature(°C)]]="",IFERROR((Table2[[#This Row],[Max_Temperature(°C)]]+Table2[[#This Row],[Min_Temperature(°C)]])/2,""),Table2[[#This Row],[Avg_Temperature(°C)]])</f>
        <v>26.818000000000001</v>
      </c>
      <c r="V1464" s="13">
        <v>37.765000000000001</v>
      </c>
      <c r="W1464" s="13">
        <f>IF(Table2[[#This Row],[Max_Temperature(°C)]]="",_xlfn.XLOOKUP(Table2[[#This Row],[State]],'pivot tables'!$T$2:$T$33,'pivot tables'!$V$2:$V$33),Table2[[#This Row],[Max_Temperature(°C)]])</f>
        <v>37.765000000000001</v>
      </c>
      <c r="X1464" s="13">
        <v>16.385000000000002</v>
      </c>
      <c r="Y1464" s="31">
        <f>IF(Table2[[#This Row],[Min_Temperature(°C)]]="",_xlfn.XLOOKUP(Table2[[#This Row],[State]],'pivot tables'!$T$2:$T$33,'pivot tables'!$W$2:$W$33),Table2[[#This Row],[Min_Temperature(°C)]])</f>
        <v>16.385000000000002</v>
      </c>
    </row>
    <row r="1465" spans="1:25" x14ac:dyDescent="0.3">
      <c r="A1465" s="5" t="s">
        <v>13</v>
      </c>
      <c r="B1465" s="4">
        <v>2018</v>
      </c>
      <c r="C1465" s="5" t="s">
        <v>176</v>
      </c>
      <c r="D1465" s="5" t="str">
        <f>PROPER(TRIM(Table2[[#This Row],[Season]]))</f>
        <v>Autumn</v>
      </c>
      <c r="E1465" s="5" t="str">
        <f>IF(Table2[[#This Row],[Season]]="",_xlfn.XLOOKUP(Table2[[#This Row],[State]],'pivot tables'!$F$3:$F$33,'pivot tables'!$G$3:$G$33),Table2[[#This Row],[Season]])</f>
        <v>Autumn</v>
      </c>
      <c r="F1465" s="5" t="s">
        <v>243</v>
      </c>
      <c r="G1465" s="16">
        <v>445393</v>
      </c>
      <c r="H1465" s="16">
        <f>IF(Table2[[#This Row],[Area(hectare)]]="",IFERROR(Table2[[#This Row],[Production(Tones)]]/Table2[[#This Row],[Yield blanks]],""),Table2[[#This Row],[Area(hectare)]])</f>
        <v>445393</v>
      </c>
      <c r="I1465" s="16"/>
      <c r="J1465" s="16">
        <f>IF(Table2[[#This Row],[Production(Tones)]]="",Table2[[#This Row],[Area Blanks]]*Table2[[#This Row],[Yield]],Table2[[#This Row],[Production(Tones)]])</f>
        <v>641365.91999999993</v>
      </c>
      <c r="K1465" s="13">
        <v>1521.4</v>
      </c>
      <c r="L1465" s="13">
        <f>IF(Table2[[#This Row],[Annual_Rainfall(mm)]]="",_xlfn.XLOOKUP(Table2[[#This Row],[State]],'pivot tables'!$J$3:$J$32,'pivot tables'!$K$3:$K$32),Table2[[#This Row],[Annual_Rainfall(mm)]])</f>
        <v>1521.4</v>
      </c>
      <c r="M1465" s="13" t="str">
        <f>Table2[[#This Row],[Crop]]&amp;Table2[[#This Row],[State]]</f>
        <v>RiceBihar</v>
      </c>
      <c r="N1465" s="13">
        <v>72242744.599999994</v>
      </c>
      <c r="O1465" s="13">
        <f>IF(Table2[[#This Row],[Fertilizer(kg)]]="",_xlfn.XLOOKUP(Table2[[#This Row],[crop&amp;state]],'pivot tables'!$O$3:$O$151,'pivot tables'!$P$3:$P$151),Table2[[#This Row],[Fertilizer(kg)]])</f>
        <v>72242744.599999994</v>
      </c>
      <c r="P1465" s="13">
        <v>155887.54999999999</v>
      </c>
      <c r="Q1465" s="13">
        <f>IF(Table2[[#This Row],[Pesticide(kg)]]="",_xlfn.XLOOKUP(Table2[[#This Row],[crop&amp;state]],'pivot tables'!$O$3:$O$151,'pivot tables'!$Q$3:$Q$151),Table2[[#This Row],[Pesticide(kg)]])</f>
        <v>155887.54999999999</v>
      </c>
      <c r="R1465" s="13">
        <v>1.44</v>
      </c>
      <c r="S1465" s="13">
        <f>IF(Table2[[#This Row],[Yield]]="",IFERROR(Table2[[#This Row],[Production(Tones)]]/Table2[[#This Row],[Area(hectare)]],""),Table2[[#This Row],[Yield]])</f>
        <v>1.44</v>
      </c>
      <c r="T1465" s="13">
        <v>26.818000000000001</v>
      </c>
      <c r="U1465" s="13">
        <f>IF(Table2[[#This Row],[Avg_Temperature(°C)]]="",IFERROR((Table2[[#This Row],[Max_Temperature(°C)]]+Table2[[#This Row],[Min_Temperature(°C)]])/2,""),Table2[[#This Row],[Avg_Temperature(°C)]])</f>
        <v>26.818000000000001</v>
      </c>
      <c r="V1465" s="13">
        <v>37.765000000000001</v>
      </c>
      <c r="W1465" s="13">
        <f>IF(Table2[[#This Row],[Max_Temperature(°C)]]="",_xlfn.XLOOKUP(Table2[[#This Row],[State]],'pivot tables'!$T$2:$T$33,'pivot tables'!$V$2:$V$33),Table2[[#This Row],[Max_Temperature(°C)]])</f>
        <v>37.765000000000001</v>
      </c>
      <c r="X1465" s="13">
        <v>16.385000000000002</v>
      </c>
      <c r="Y1465" s="31">
        <f>IF(Table2[[#This Row],[Min_Temperature(°C)]]="",_xlfn.XLOOKUP(Table2[[#This Row],[State]],'pivot tables'!$T$2:$T$33,'pivot tables'!$W$2:$W$33),Table2[[#This Row],[Min_Temperature(°C)]])</f>
        <v>16.385000000000002</v>
      </c>
    </row>
    <row r="1466" spans="1:25" x14ac:dyDescent="0.3">
      <c r="A1466" s="5" t="s">
        <v>13</v>
      </c>
      <c r="B1466" s="4">
        <v>2018</v>
      </c>
      <c r="C1466" s="5" t="s">
        <v>120</v>
      </c>
      <c r="D1466" s="5" t="str">
        <f>PROPER(TRIM(Table2[[#This Row],[Season]]))</f>
        <v>Summer</v>
      </c>
      <c r="E1466" s="5" t="str">
        <f>IF(Table2[[#This Row],[Season]]="",_xlfn.XLOOKUP(Table2[[#This Row],[State]],'pivot tables'!$F$3:$F$33,'pivot tables'!$G$3:$G$33),Table2[[#This Row],[Season]])</f>
        <v>Summer</v>
      </c>
      <c r="F1466" s="5" t="s">
        <v>243</v>
      </c>
      <c r="G1466" s="16">
        <v>60400</v>
      </c>
      <c r="H1466" s="16">
        <f>IF(Table2[[#This Row],[Area(hectare)]]="",IFERROR(Table2[[#This Row],[Production(Tones)]]/Table2[[#This Row],[Yield blanks]],""),Table2[[#This Row],[Area(hectare)]])</f>
        <v>60400</v>
      </c>
      <c r="I1466" s="16">
        <v>136281</v>
      </c>
      <c r="J1466" s="16">
        <f>IF(Table2[[#This Row],[Production(Tones)]]="",Table2[[#This Row],[Area Blanks]]*Table2[[#This Row],[Yield]],Table2[[#This Row],[Production(Tones)]])</f>
        <v>136281</v>
      </c>
      <c r="K1466" s="13">
        <v>-1521.4</v>
      </c>
      <c r="L1466" s="13">
        <f>IF(Table2[[#This Row],[Annual_Rainfall(mm)]]="",_xlfn.XLOOKUP(Table2[[#This Row],[State]],'pivot tables'!$J$3:$J$32,'pivot tables'!$K$3:$K$32),Table2[[#This Row],[Annual_Rainfall(mm)]])</f>
        <v>-1521.4</v>
      </c>
      <c r="M1466" s="13" t="str">
        <f>Table2[[#This Row],[Crop]]&amp;Table2[[#This Row],[State]]</f>
        <v>RiceBihar</v>
      </c>
      <c r="N1466" s="13">
        <v>9796880</v>
      </c>
      <c r="O1466" s="13">
        <f>IF(Table2[[#This Row],[Fertilizer(kg)]]="",_xlfn.XLOOKUP(Table2[[#This Row],[crop&amp;state]],'pivot tables'!$O$3:$O$151,'pivot tables'!$P$3:$P$151),Table2[[#This Row],[Fertilizer(kg)]])</f>
        <v>9796880</v>
      </c>
      <c r="P1466" s="13">
        <v>21140</v>
      </c>
      <c r="Q1466" s="13">
        <f>IF(Table2[[#This Row],[Pesticide(kg)]]="",_xlfn.XLOOKUP(Table2[[#This Row],[crop&amp;state]],'pivot tables'!$O$3:$O$151,'pivot tables'!$Q$3:$Q$151),Table2[[#This Row],[Pesticide(kg)]])</f>
        <v>21140</v>
      </c>
      <c r="R1466" s="13">
        <v>2.2050000000000001</v>
      </c>
      <c r="S1466" s="13">
        <f>IF(Table2[[#This Row],[Yield]]="",IFERROR(Table2[[#This Row],[Production(Tones)]]/Table2[[#This Row],[Area(hectare)]],""),Table2[[#This Row],[Yield]])</f>
        <v>2.2050000000000001</v>
      </c>
      <c r="T1466" s="13">
        <v>26.818000000000001</v>
      </c>
      <c r="U1466" s="13">
        <f>IF(Table2[[#This Row],[Avg_Temperature(°C)]]="",IFERROR((Table2[[#This Row],[Max_Temperature(°C)]]+Table2[[#This Row],[Min_Temperature(°C)]])/2,""),Table2[[#This Row],[Avg_Temperature(°C)]])</f>
        <v>26.818000000000001</v>
      </c>
      <c r="V1466" s="13">
        <v>37.765000000000001</v>
      </c>
      <c r="W1466" s="13">
        <f>IF(Table2[[#This Row],[Max_Temperature(°C)]]="",_xlfn.XLOOKUP(Table2[[#This Row],[State]],'pivot tables'!$T$2:$T$33,'pivot tables'!$V$2:$V$33),Table2[[#This Row],[Max_Temperature(°C)]])</f>
        <v>37.765000000000001</v>
      </c>
      <c r="X1466" s="13">
        <v>16.385000000000002</v>
      </c>
      <c r="Y1466" s="31">
        <f>IF(Table2[[#This Row],[Min_Temperature(°C)]]="",_xlfn.XLOOKUP(Table2[[#This Row],[State]],'pivot tables'!$T$2:$T$33,'pivot tables'!$W$2:$W$33),Table2[[#This Row],[Min_Temperature(°C)]])</f>
        <v>16.385000000000002</v>
      </c>
    </row>
    <row r="1467" spans="1:25" x14ac:dyDescent="0.3">
      <c r="A1467" s="5" t="s">
        <v>13</v>
      </c>
      <c r="B1467" s="4">
        <v>2018</v>
      </c>
      <c r="C1467" s="5" t="s">
        <v>324</v>
      </c>
      <c r="D1467" s="5" t="str">
        <f>PROPER(TRIM(Table2[[#This Row],[Season]]))</f>
        <v>Winter</v>
      </c>
      <c r="E1467" s="5" t="str">
        <f>IF(Table2[[#This Row],[Season]]="",_xlfn.XLOOKUP(Table2[[#This Row],[State]],'pivot tables'!$F$3:$F$33,'pivot tables'!$G$3:$G$33),Table2[[#This Row],[Season]])</f>
        <v>Winter</v>
      </c>
      <c r="F1467" s="5" t="s">
        <v>243</v>
      </c>
      <c r="G1467" s="16">
        <v>2653929</v>
      </c>
      <c r="H1467" s="16">
        <f>IF(Table2[[#This Row],[Area(hectare)]]="",IFERROR(Table2[[#This Row],[Production(Tones)]]/Table2[[#This Row],[Yield blanks]],""),Table2[[#This Row],[Area(hectare)]])</f>
        <v>2653929</v>
      </c>
      <c r="I1467" s="16">
        <v>5403580</v>
      </c>
      <c r="J1467" s="16">
        <f>IF(Table2[[#This Row],[Production(Tones)]]="",Table2[[#This Row],[Area Blanks]]*Table2[[#This Row],[Yield]],Table2[[#This Row],[Production(Tones)]])</f>
        <v>5403580</v>
      </c>
      <c r="K1467" s="13">
        <v>1521.4</v>
      </c>
      <c r="L1467" s="13">
        <f>IF(Table2[[#This Row],[Annual_Rainfall(mm)]]="",_xlfn.XLOOKUP(Table2[[#This Row],[State]],'pivot tables'!$J$3:$J$32,'pivot tables'!$K$3:$K$32),Table2[[#This Row],[Annual_Rainfall(mm)]])</f>
        <v>1521.4</v>
      </c>
      <c r="M1467" s="13" t="str">
        <f>Table2[[#This Row],[Crop]]&amp;Table2[[#This Row],[State]]</f>
        <v>RiceBihar</v>
      </c>
      <c r="N1467" s="13">
        <v>430467283.80000001</v>
      </c>
      <c r="O1467" s="13">
        <f>IF(Table2[[#This Row],[Fertilizer(kg)]]="",_xlfn.XLOOKUP(Table2[[#This Row],[crop&amp;state]],'pivot tables'!$O$3:$O$151,'pivot tables'!$P$3:$P$151),Table2[[#This Row],[Fertilizer(kg)]])</f>
        <v>430467283.80000001</v>
      </c>
      <c r="P1467" s="13">
        <v>928875.15</v>
      </c>
      <c r="Q1467" s="13">
        <f>IF(Table2[[#This Row],[Pesticide(kg)]]="",_xlfn.XLOOKUP(Table2[[#This Row],[crop&amp;state]],'pivot tables'!$O$3:$O$151,'pivot tables'!$Q$3:$Q$151),Table2[[#This Row],[Pesticide(kg)]])</f>
        <v>928875.15</v>
      </c>
      <c r="R1467" s="13">
        <v>1.8089999999999999</v>
      </c>
      <c r="S1467" s="13">
        <f>IF(Table2[[#This Row],[Yield]]="",IFERROR(Table2[[#This Row],[Production(Tones)]]/Table2[[#This Row],[Area(hectare)]],""),Table2[[#This Row],[Yield]])</f>
        <v>1.8089999999999999</v>
      </c>
      <c r="T1467" s="13">
        <v>26.818000000000001</v>
      </c>
      <c r="U1467" s="13">
        <f>IF(Table2[[#This Row],[Avg_Temperature(°C)]]="",IFERROR((Table2[[#This Row],[Max_Temperature(°C)]]+Table2[[#This Row],[Min_Temperature(°C)]])/2,""),Table2[[#This Row],[Avg_Temperature(°C)]])</f>
        <v>26.818000000000001</v>
      </c>
      <c r="V1467" s="13">
        <v>37.765000000000001</v>
      </c>
      <c r="W1467" s="13">
        <f>IF(Table2[[#This Row],[Max_Temperature(°C)]]="",_xlfn.XLOOKUP(Table2[[#This Row],[State]],'pivot tables'!$T$2:$T$33,'pivot tables'!$V$2:$V$33),Table2[[#This Row],[Max_Temperature(°C)]])</f>
        <v>37.765000000000001</v>
      </c>
      <c r="X1467" s="13">
        <v>16.385000000000002</v>
      </c>
      <c r="Y1467" s="31">
        <f>IF(Table2[[#This Row],[Min_Temperature(°C)]]="",_xlfn.XLOOKUP(Table2[[#This Row],[State]],'pivot tables'!$T$2:$T$33,'pivot tables'!$W$2:$W$33),Table2[[#This Row],[Min_Temperature(°C)]])</f>
        <v>16.385000000000002</v>
      </c>
    </row>
    <row r="1468" spans="1:25" x14ac:dyDescent="0.3">
      <c r="A1468" s="5" t="s">
        <v>18</v>
      </c>
      <c r="B1468" s="4">
        <v>2018</v>
      </c>
      <c r="C1468" s="5" t="s">
        <v>705</v>
      </c>
      <c r="D1468" s="5" t="str">
        <f>PROPER(TRIM(Table2[[#This Row],[Season]]))</f>
        <v>Whole Year</v>
      </c>
      <c r="E1468" s="5" t="str">
        <f>IF(Table2[[#This Row],[Season]]="",_xlfn.XLOOKUP(Table2[[#This Row],[State]],'pivot tables'!$F$3:$F$33,'pivot tables'!$G$3:$G$33),Table2[[#This Row],[Season]])</f>
        <v>Whole Year</v>
      </c>
      <c r="F1468" s="5" t="s">
        <v>243</v>
      </c>
      <c r="G1468" s="16">
        <v>225567</v>
      </c>
      <c r="H1468" s="16">
        <f>IF(Table2[[#This Row],[Area(hectare)]]="",IFERROR(Table2[[#This Row],[Production(Tones)]]/Table2[[#This Row],[Yield blanks]],""),Table2[[#This Row],[Area(hectare)]])</f>
        <v>225567</v>
      </c>
      <c r="I1468" s="16">
        <v>20116277</v>
      </c>
      <c r="J1468" s="16">
        <f>IF(Table2[[#This Row],[Production(Tones)]]="",Table2[[#This Row],[Area Blanks]]*Table2[[#This Row],[Yield]],Table2[[#This Row],[Production(Tones)]])</f>
        <v>20116277</v>
      </c>
      <c r="K1468" s="13">
        <v>1521.4</v>
      </c>
      <c r="L1468" s="13">
        <f>IF(Table2[[#This Row],[Annual_Rainfall(mm)]]="",_xlfn.XLOOKUP(Table2[[#This Row],[State]],'pivot tables'!$J$3:$J$32,'pivot tables'!$K$3:$K$32),Table2[[#This Row],[Annual_Rainfall(mm)]])</f>
        <v>1521.4</v>
      </c>
      <c r="M1468" s="13" t="str">
        <f>Table2[[#This Row],[Crop]]&amp;Table2[[#This Row],[State]]</f>
        <v>SugarcaneBihar</v>
      </c>
      <c r="N1468" s="13">
        <v>36586967.399999999</v>
      </c>
      <c r="O1468" s="13">
        <f>IF(Table2[[#This Row],[Fertilizer(kg)]]="",_xlfn.XLOOKUP(Table2[[#This Row],[crop&amp;state]],'pivot tables'!$O$3:$O$151,'pivot tables'!$P$3:$P$151),Table2[[#This Row],[Fertilizer(kg)]])</f>
        <v>36586967.399999999</v>
      </c>
      <c r="P1468" s="13">
        <v>78948.45</v>
      </c>
      <c r="Q1468" s="13">
        <f>IF(Table2[[#This Row],[Pesticide(kg)]]="",_xlfn.XLOOKUP(Table2[[#This Row],[crop&amp;state]],'pivot tables'!$O$3:$O$151,'pivot tables'!$Q$3:$Q$151),Table2[[#This Row],[Pesticide(kg)]])</f>
        <v>78948.45</v>
      </c>
      <c r="R1468" s="13">
        <v>65.488</v>
      </c>
      <c r="S1468" s="13">
        <f>IF(Table2[[#This Row],[Yield]]="",IFERROR(Table2[[#This Row],[Production(Tones)]]/Table2[[#This Row],[Area(hectare)]],""),Table2[[#This Row],[Yield]])</f>
        <v>65.488</v>
      </c>
      <c r="T1468" s="13">
        <v>26.818000000000001</v>
      </c>
      <c r="U1468" s="13">
        <f>IF(Table2[[#This Row],[Avg_Temperature(°C)]]="",IFERROR((Table2[[#This Row],[Max_Temperature(°C)]]+Table2[[#This Row],[Min_Temperature(°C)]])/2,""),Table2[[#This Row],[Avg_Temperature(°C)]])</f>
        <v>26.818000000000001</v>
      </c>
      <c r="V1468" s="13">
        <v>37.765000000000001</v>
      </c>
      <c r="W1468" s="13">
        <f>IF(Table2[[#This Row],[Max_Temperature(°C)]]="",_xlfn.XLOOKUP(Table2[[#This Row],[State]],'pivot tables'!$T$2:$T$33,'pivot tables'!$V$2:$V$33),Table2[[#This Row],[Max_Temperature(°C)]])</f>
        <v>37.765000000000001</v>
      </c>
      <c r="X1468" s="13">
        <v>16.385000000000002</v>
      </c>
      <c r="Y1468" s="31">
        <f>IF(Table2[[#This Row],[Min_Temperature(°C)]]="",_xlfn.XLOOKUP(Table2[[#This Row],[State]],'pivot tables'!$T$2:$T$33,'pivot tables'!$W$2:$W$33),Table2[[#This Row],[Min_Temperature(°C)]])</f>
        <v>16.385000000000002</v>
      </c>
    </row>
    <row r="1469" spans="1:25" x14ac:dyDescent="0.3">
      <c r="A1469" s="5" t="s">
        <v>31</v>
      </c>
      <c r="B1469" s="4">
        <v>2018</v>
      </c>
      <c r="C1469" s="5" t="s">
        <v>27</v>
      </c>
      <c r="D1469" s="5" t="str">
        <f>PROPER(TRIM(Table2[[#This Row],[Season]]))</f>
        <v>Rabi</v>
      </c>
      <c r="E1469" s="5" t="str">
        <f>IF(Table2[[#This Row],[Season]]="",_xlfn.XLOOKUP(Table2[[#This Row],[State]],'pivot tables'!$F$3:$F$33,'pivot tables'!$G$3:$G$33),Table2[[#This Row],[Season]])</f>
        <v>Rabi</v>
      </c>
      <c r="F1469" s="5" t="s">
        <v>243</v>
      </c>
      <c r="G1469" s="16">
        <v>7308</v>
      </c>
      <c r="H1469" s="16">
        <f>IF(Table2[[#This Row],[Area(hectare)]]="",IFERROR(Table2[[#This Row],[Production(Tones)]]/Table2[[#This Row],[Yield blanks]],""),Table2[[#This Row],[Area(hectare)]])</f>
        <v>7308</v>
      </c>
      <c r="I1469" s="16">
        <v>10355</v>
      </c>
      <c r="J1469" s="16">
        <f>IF(Table2[[#This Row],[Production(Tones)]]="",Table2[[#This Row],[Area Blanks]]*Table2[[#This Row],[Yield]],Table2[[#This Row],[Production(Tones)]])</f>
        <v>10355</v>
      </c>
      <c r="K1469" s="13">
        <v>1521.4</v>
      </c>
      <c r="L1469" s="13">
        <f>IF(Table2[[#This Row],[Annual_Rainfall(mm)]]="",_xlfn.XLOOKUP(Table2[[#This Row],[State]],'pivot tables'!$J$3:$J$32,'pivot tables'!$K$3:$K$32),Table2[[#This Row],[Annual_Rainfall(mm)]])</f>
        <v>1521.4</v>
      </c>
      <c r="M1469" s="13" t="str">
        <f>Table2[[#This Row],[Crop]]&amp;Table2[[#This Row],[State]]</f>
        <v>SunflowerBihar</v>
      </c>
      <c r="N1469" s="13">
        <v>1185357.6000000001</v>
      </c>
      <c r="O1469" s="13">
        <f>IF(Table2[[#This Row],[Fertilizer(kg)]]="",_xlfn.XLOOKUP(Table2[[#This Row],[crop&amp;state]],'pivot tables'!$O$3:$O$151,'pivot tables'!$P$3:$P$151),Table2[[#This Row],[Fertilizer(kg)]])</f>
        <v>1185357.6000000001</v>
      </c>
      <c r="P1469" s="13">
        <v>2557.8000000000002</v>
      </c>
      <c r="Q1469" s="13">
        <f>IF(Table2[[#This Row],[Pesticide(kg)]]="",_xlfn.XLOOKUP(Table2[[#This Row],[crop&amp;state]],'pivot tables'!$O$3:$O$151,'pivot tables'!$Q$3:$Q$151),Table2[[#This Row],[Pesticide(kg)]])</f>
        <v>2557.8000000000002</v>
      </c>
      <c r="R1469" s="13"/>
      <c r="S1469" s="13">
        <f>IF(Table2[[#This Row],[Yield]]="",IFERROR(Table2[[#This Row],[Production(Tones)]]/Table2[[#This Row],[Area(hectare)]],""),Table2[[#This Row],[Yield]])</f>
        <v>1.4169403393541324</v>
      </c>
      <c r="T1469" s="13" t="s">
        <v>198</v>
      </c>
      <c r="U1469" s="13" t="str">
        <f>IF(Table2[[#This Row],[Avg_Temperature(°C)]]="",IFERROR((Table2[[#This Row],[Max_Temperature(°C)]]+Table2[[#This Row],[Min_Temperature(°C)]])/2,""),Table2[[#This Row],[Avg_Temperature(°C)]])</f>
        <v>26.82</v>
      </c>
      <c r="V1469" s="13">
        <v>37.765000000000001</v>
      </c>
      <c r="W1469" s="13">
        <f>IF(Table2[[#This Row],[Max_Temperature(°C)]]="",_xlfn.XLOOKUP(Table2[[#This Row],[State]],'pivot tables'!$T$2:$T$33,'pivot tables'!$V$2:$V$33),Table2[[#This Row],[Max_Temperature(°C)]])</f>
        <v>37.765000000000001</v>
      </c>
      <c r="X1469" s="13">
        <v>16.385000000000002</v>
      </c>
      <c r="Y1469" s="31">
        <f>IF(Table2[[#This Row],[Min_Temperature(°C)]]="",_xlfn.XLOOKUP(Table2[[#This Row],[State]],'pivot tables'!$T$2:$T$33,'pivot tables'!$W$2:$W$33),Table2[[#This Row],[Min_Temperature(°C)]])</f>
        <v>16.385000000000002</v>
      </c>
    </row>
    <row r="1470" spans="1:25" x14ac:dyDescent="0.3">
      <c r="A1470" s="5" t="s">
        <v>32</v>
      </c>
      <c r="B1470" s="4">
        <v>2018</v>
      </c>
      <c r="C1470" s="5" t="s">
        <v>49</v>
      </c>
      <c r="D1470" s="5" t="str">
        <f>PROPER(TRIM(Table2[[#This Row],[Season]]))</f>
        <v>Kharif</v>
      </c>
      <c r="E1470" s="5" t="str">
        <f>IF(Table2[[#This Row],[Season]]="",_xlfn.XLOOKUP(Table2[[#This Row],[State]],'pivot tables'!$F$3:$F$33,'pivot tables'!$G$3:$G$33),Table2[[#This Row],[Season]])</f>
        <v>Kharif</v>
      </c>
      <c r="F1470" s="5" t="s">
        <v>243</v>
      </c>
      <c r="G1470" s="16">
        <v>8180</v>
      </c>
      <c r="H1470" s="16">
        <f>IF(Table2[[#This Row],[Area(hectare)]]="",IFERROR(Table2[[#This Row],[Production(Tones)]]/Table2[[#This Row],[Yield blanks]],""),Table2[[#This Row],[Area(hectare)]])</f>
        <v>8180</v>
      </c>
      <c r="I1470" s="16">
        <v>7312</v>
      </c>
      <c r="J1470" s="16">
        <f>IF(Table2[[#This Row],[Production(Tones)]]="",Table2[[#This Row],[Area Blanks]]*Table2[[#This Row],[Yield]],Table2[[#This Row],[Production(Tones)]])</f>
        <v>7312</v>
      </c>
      <c r="K1470" s="13">
        <v>1521.4</v>
      </c>
      <c r="L1470" s="13">
        <f>IF(Table2[[#This Row],[Annual_Rainfall(mm)]]="",_xlfn.XLOOKUP(Table2[[#This Row],[State]],'pivot tables'!$J$3:$J$32,'pivot tables'!$K$3:$K$32),Table2[[#This Row],[Annual_Rainfall(mm)]])</f>
        <v>1521.4</v>
      </c>
      <c r="M1470" s="13" t="str">
        <f>Table2[[#This Row],[Crop]]&amp;Table2[[#This Row],[State]]</f>
        <v>UradBihar</v>
      </c>
      <c r="N1470" s="13">
        <v>1326796</v>
      </c>
      <c r="O1470" s="13">
        <f>IF(Table2[[#This Row],[Fertilizer(kg)]]="",_xlfn.XLOOKUP(Table2[[#This Row],[crop&amp;state]],'pivot tables'!$O$3:$O$151,'pivot tables'!$P$3:$P$151),Table2[[#This Row],[Fertilizer(kg)]])</f>
        <v>1326796</v>
      </c>
      <c r="P1470" s="13">
        <v>2863</v>
      </c>
      <c r="Q1470" s="13">
        <f>IF(Table2[[#This Row],[Pesticide(kg)]]="",_xlfn.XLOOKUP(Table2[[#This Row],[crop&amp;state]],'pivot tables'!$O$3:$O$151,'pivot tables'!$Q$3:$Q$151),Table2[[#This Row],[Pesticide(kg)]])</f>
        <v>2863</v>
      </c>
      <c r="R1470" s="13">
        <v>0.89200000000000002</v>
      </c>
      <c r="S1470" s="13">
        <f>IF(Table2[[#This Row],[Yield]]="",IFERROR(Table2[[#This Row],[Production(Tones)]]/Table2[[#This Row],[Area(hectare)]],""),Table2[[#This Row],[Yield]])</f>
        <v>0.89200000000000002</v>
      </c>
      <c r="T1470" s="13">
        <v>26.818000000000001</v>
      </c>
      <c r="U1470" s="13">
        <f>IF(Table2[[#This Row],[Avg_Temperature(°C)]]="",IFERROR((Table2[[#This Row],[Max_Temperature(°C)]]+Table2[[#This Row],[Min_Temperature(°C)]])/2,""),Table2[[#This Row],[Avg_Temperature(°C)]])</f>
        <v>26.818000000000001</v>
      </c>
      <c r="V1470" s="13">
        <v>37.765000000000001</v>
      </c>
      <c r="W1470" s="13">
        <f>IF(Table2[[#This Row],[Max_Temperature(°C)]]="",_xlfn.XLOOKUP(Table2[[#This Row],[State]],'pivot tables'!$T$2:$T$33,'pivot tables'!$V$2:$V$33),Table2[[#This Row],[Max_Temperature(°C)]])</f>
        <v>37.765000000000001</v>
      </c>
      <c r="X1470" s="13"/>
      <c r="Y1470" s="31">
        <f>IF(Table2[[#This Row],[Min_Temperature(°C)]]="",_xlfn.XLOOKUP(Table2[[#This Row],[State]],'pivot tables'!$T$2:$T$33,'pivot tables'!$W$2:$W$33),Table2[[#This Row],[Min_Temperature(°C)]])</f>
        <v>15.813065789473692</v>
      </c>
    </row>
    <row r="1471" spans="1:25" x14ac:dyDescent="0.3">
      <c r="A1471" s="5" t="s">
        <v>20</v>
      </c>
      <c r="B1471" s="4">
        <v>2018</v>
      </c>
      <c r="C1471" s="5" t="s">
        <v>27</v>
      </c>
      <c r="D1471" s="5" t="str">
        <f>PROPER(TRIM(Table2[[#This Row],[Season]]))</f>
        <v>Rabi</v>
      </c>
      <c r="E1471" s="5" t="str">
        <f>IF(Table2[[#This Row],[Season]]="",_xlfn.XLOOKUP(Table2[[#This Row],[State]],'pivot tables'!$F$3:$F$33,'pivot tables'!$G$3:$G$33),Table2[[#This Row],[Season]])</f>
        <v>Rabi</v>
      </c>
      <c r="F1471" s="5" t="s">
        <v>243</v>
      </c>
      <c r="G1471" s="16">
        <v>2156652</v>
      </c>
      <c r="H1471" s="16">
        <f>IF(Table2[[#This Row],[Area(hectare)]]="",IFERROR(Table2[[#This Row],[Production(Tones)]]/Table2[[#This Row],[Yield blanks]],""),Table2[[#This Row],[Area(hectare)]])</f>
        <v>2156652</v>
      </c>
      <c r="I1471" s="16">
        <v>6465905</v>
      </c>
      <c r="J1471" s="16">
        <f>IF(Table2[[#This Row],[Production(Tones)]]="",Table2[[#This Row],[Area Blanks]]*Table2[[#This Row],[Yield]],Table2[[#This Row],[Production(Tones)]])</f>
        <v>6465905</v>
      </c>
      <c r="K1471" s="13">
        <v>1521.4</v>
      </c>
      <c r="L1471" s="13">
        <f>IF(Table2[[#This Row],[Annual_Rainfall(mm)]]="",_xlfn.XLOOKUP(Table2[[#This Row],[State]],'pivot tables'!$J$3:$J$32,'pivot tables'!$K$3:$K$32),Table2[[#This Row],[Annual_Rainfall(mm)]])</f>
        <v>1521.4</v>
      </c>
      <c r="M1471" s="13" t="str">
        <f>Table2[[#This Row],[Crop]]&amp;Table2[[#This Row],[State]]</f>
        <v>WheatBihar</v>
      </c>
      <c r="N1471" s="13">
        <v>349808954.39999998</v>
      </c>
      <c r="O1471" s="13">
        <f>IF(Table2[[#This Row],[Fertilizer(kg)]]="",_xlfn.XLOOKUP(Table2[[#This Row],[crop&amp;state]],'pivot tables'!$O$3:$O$151,'pivot tables'!$P$3:$P$151),Table2[[#This Row],[Fertilizer(kg)]])</f>
        <v>349808954.39999998</v>
      </c>
      <c r="P1471" s="13">
        <v>754828.2</v>
      </c>
      <c r="Q1471" s="13">
        <f>IF(Table2[[#This Row],[Pesticide(kg)]]="",_xlfn.XLOOKUP(Table2[[#This Row],[crop&amp;state]],'pivot tables'!$O$3:$O$151,'pivot tables'!$Q$3:$Q$151),Table2[[#This Row],[Pesticide(kg)]])</f>
        <v>754828.2</v>
      </c>
      <c r="R1471" s="13"/>
      <c r="S1471" s="13">
        <f>IF(Table2[[#This Row],[Yield]]="",IFERROR(Table2[[#This Row],[Production(Tones)]]/Table2[[#This Row],[Area(hectare)]],""),Table2[[#This Row],[Yield]])</f>
        <v>2.9981216255566498</v>
      </c>
      <c r="T1471" s="13">
        <v>26.818000000000001</v>
      </c>
      <c r="U1471" s="13">
        <f>IF(Table2[[#This Row],[Avg_Temperature(°C)]]="",IFERROR((Table2[[#This Row],[Max_Temperature(°C)]]+Table2[[#This Row],[Min_Temperature(°C)]])/2,""),Table2[[#This Row],[Avg_Temperature(°C)]])</f>
        <v>26.818000000000001</v>
      </c>
      <c r="V1471" s="13">
        <v>37.765000000000001</v>
      </c>
      <c r="W1471" s="13">
        <f>IF(Table2[[#This Row],[Max_Temperature(°C)]]="",_xlfn.XLOOKUP(Table2[[#This Row],[State]],'pivot tables'!$T$2:$T$33,'pivot tables'!$V$2:$V$33),Table2[[#This Row],[Max_Temperature(°C)]])</f>
        <v>37.765000000000001</v>
      </c>
      <c r="X1471" s="13">
        <v>16.385000000000002</v>
      </c>
      <c r="Y1471" s="31">
        <f>IF(Table2[[#This Row],[Min_Temperature(°C)]]="",_xlfn.XLOOKUP(Table2[[#This Row],[State]],'pivot tables'!$T$2:$T$33,'pivot tables'!$W$2:$W$33),Table2[[#This Row],[Min_Temperature(°C)]])</f>
        <v>16.385000000000002</v>
      </c>
    </row>
    <row r="1472" spans="1:25" x14ac:dyDescent="0.3">
      <c r="A1472" s="5" t="s">
        <v>22</v>
      </c>
      <c r="B1472" s="4">
        <v>2018</v>
      </c>
      <c r="C1472" s="5" t="s">
        <v>49</v>
      </c>
      <c r="D1472" s="5" t="str">
        <f>PROPER(TRIM(Table2[[#This Row],[Season]]))</f>
        <v>Kharif</v>
      </c>
      <c r="E1472" s="5" t="str">
        <f>IF(Table2[[#This Row],[Season]]="",_xlfn.XLOOKUP(Table2[[#This Row],[State]],'pivot tables'!$F$3:$F$33,'pivot tables'!$G$3:$G$33),Table2[[#This Row],[Season]])</f>
        <v>Kharif</v>
      </c>
      <c r="F1472" s="5" t="s">
        <v>282</v>
      </c>
      <c r="G1472" s="16">
        <v>6880</v>
      </c>
      <c r="H1472" s="16">
        <f>IF(Table2[[#This Row],[Area(hectare)]]="",IFERROR(Table2[[#This Row],[Production(Tones)]]/Table2[[#This Row],[Yield blanks]],""),Table2[[#This Row],[Area(hectare)]])</f>
        <v>6880</v>
      </c>
      <c r="I1472" s="16">
        <v>1682</v>
      </c>
      <c r="J1472" s="16">
        <f>IF(Table2[[#This Row],[Production(Tones)]]="",Table2[[#This Row],[Area Blanks]]*Table2[[#This Row],[Yield]],Table2[[#This Row],[Production(Tones)]])</f>
        <v>1682</v>
      </c>
      <c r="K1472" s="13">
        <v>1515.5</v>
      </c>
      <c r="L1472" s="13">
        <f>IF(Table2[[#This Row],[Annual_Rainfall(mm)]]="",_xlfn.XLOOKUP(Table2[[#This Row],[State]],'pivot tables'!$J$3:$J$32,'pivot tables'!$K$3:$K$32),Table2[[#This Row],[Annual_Rainfall(mm)]])</f>
        <v>1515.5</v>
      </c>
      <c r="M1472" s="13" t="str">
        <f>Table2[[#This Row],[Crop]]&amp;Table2[[#This Row],[State]]</f>
        <v>RagiChhattisgarh</v>
      </c>
      <c r="N1472" s="13">
        <v>1115936</v>
      </c>
      <c r="O1472" s="13">
        <f>IF(Table2[[#This Row],[Fertilizer(kg)]]="",_xlfn.XLOOKUP(Table2[[#This Row],[crop&amp;state]],'pivot tables'!$O$3:$O$151,'pivot tables'!$P$3:$P$151),Table2[[#This Row],[Fertilizer(kg)]])</f>
        <v>1115936</v>
      </c>
      <c r="P1472" s="13">
        <v>2408</v>
      </c>
      <c r="Q1472" s="13">
        <f>IF(Table2[[#This Row],[Pesticide(kg)]]="",_xlfn.XLOOKUP(Table2[[#This Row],[crop&amp;state]],'pivot tables'!$O$3:$O$151,'pivot tables'!$Q$3:$Q$151),Table2[[#This Row],[Pesticide(kg)]])</f>
        <v>2408</v>
      </c>
      <c r="R1472" s="13">
        <v>0.19500000000000001</v>
      </c>
      <c r="S1472" s="13">
        <f>IF(Table2[[#This Row],[Yield]]="",IFERROR(Table2[[#This Row],[Production(Tones)]]/Table2[[#This Row],[Area(hectare)]],""),Table2[[#This Row],[Yield]])</f>
        <v>0.19500000000000001</v>
      </c>
      <c r="T1472" s="13">
        <v>26.213999999999999</v>
      </c>
      <c r="U1472" s="13">
        <f>IF(Table2[[#This Row],[Avg_Temperature(°C)]]="",IFERROR((Table2[[#This Row],[Max_Temperature(°C)]]+Table2[[#This Row],[Min_Temperature(°C)]])/2,""),Table2[[#This Row],[Avg_Temperature(°C)]])</f>
        <v>26.213999999999999</v>
      </c>
      <c r="V1472" s="13">
        <v>36.987000000000002</v>
      </c>
      <c r="W1472" s="13">
        <f>IF(Table2[[#This Row],[Max_Temperature(°C)]]="",_xlfn.XLOOKUP(Table2[[#This Row],[State]],'pivot tables'!$T$2:$T$33,'pivot tables'!$V$2:$V$33),Table2[[#This Row],[Max_Temperature(°C)]])</f>
        <v>36.987000000000002</v>
      </c>
      <c r="X1472" s="13">
        <v>15.785</v>
      </c>
      <c r="Y1472" s="31">
        <f>IF(Table2[[#This Row],[Min_Temperature(°C)]]="",_xlfn.XLOOKUP(Table2[[#This Row],[State]],'pivot tables'!$T$2:$T$33,'pivot tables'!$W$2:$W$33),Table2[[#This Row],[Min_Temperature(°C)]])</f>
        <v>15.785</v>
      </c>
    </row>
    <row r="1473" spans="1:25" x14ac:dyDescent="0.3">
      <c r="A1473" s="5" t="s">
        <v>13</v>
      </c>
      <c r="B1473" s="4">
        <v>2018</v>
      </c>
      <c r="C1473" s="5" t="s">
        <v>49</v>
      </c>
      <c r="D1473" s="5" t="str">
        <f>PROPER(TRIM(Table2[[#This Row],[Season]]))</f>
        <v>Kharif</v>
      </c>
      <c r="E1473" s="5" t="str">
        <f>IF(Table2[[#This Row],[Season]]="",_xlfn.XLOOKUP(Table2[[#This Row],[State]],'pivot tables'!$F$3:$F$33,'pivot tables'!$G$3:$G$33),Table2[[#This Row],[Season]])</f>
        <v>Kharif</v>
      </c>
      <c r="F1473" s="5" t="s">
        <v>282</v>
      </c>
      <c r="G1473" s="16"/>
      <c r="H1473" s="16">
        <f>IF(Table2[[#This Row],[Area(hectare)]]="",IFERROR(Table2[[#This Row],[Production(Tones)]]/Table2[[#This Row],[Yield blanks]],""),Table2[[#This Row],[Area(hectare)]])</f>
        <v>4279704.1420118343</v>
      </c>
      <c r="I1473" s="16">
        <v>6509430</v>
      </c>
      <c r="J1473" s="16">
        <f>IF(Table2[[#This Row],[Production(Tones)]]="",Table2[[#This Row],[Area Blanks]]*Table2[[#This Row],[Yield]],Table2[[#This Row],[Production(Tones)]])</f>
        <v>6509430</v>
      </c>
      <c r="K1473" s="13">
        <v>1515.5</v>
      </c>
      <c r="L1473" s="13">
        <f>IF(Table2[[#This Row],[Annual_Rainfall(mm)]]="",_xlfn.XLOOKUP(Table2[[#This Row],[State]],'pivot tables'!$J$3:$J$32,'pivot tables'!$K$3:$K$32),Table2[[#This Row],[Annual_Rainfall(mm)]])</f>
        <v>1515.5</v>
      </c>
      <c r="M1473" s="13" t="str">
        <f>Table2[[#This Row],[Crop]]&amp;Table2[[#This Row],[State]]</f>
        <v>RiceChhattisgarh</v>
      </c>
      <c r="N1473" s="13">
        <v>671731511.60000002</v>
      </c>
      <c r="O1473" s="13">
        <f>IF(Table2[[#This Row],[Fertilizer(kg)]]="",_xlfn.XLOOKUP(Table2[[#This Row],[crop&amp;state]],'pivot tables'!$O$3:$O$151,'pivot tables'!$P$3:$P$151),Table2[[#This Row],[Fertilizer(kg)]])</f>
        <v>671731511.60000002</v>
      </c>
      <c r="P1473" s="13">
        <v>1449482.3</v>
      </c>
      <c r="Q1473" s="13">
        <f>IF(Table2[[#This Row],[Pesticide(kg)]]="",_xlfn.XLOOKUP(Table2[[#This Row],[crop&amp;state]],'pivot tables'!$O$3:$O$151,'pivot tables'!$Q$3:$Q$151),Table2[[#This Row],[Pesticide(kg)]])</f>
        <v>1449482.3</v>
      </c>
      <c r="R1473" s="13">
        <v>1.5209999999999999</v>
      </c>
      <c r="S1473" s="13">
        <f>IF(Table2[[#This Row],[Yield]]="",IFERROR(Table2[[#This Row],[Production(Tones)]]/Table2[[#This Row],[Area(hectare)]],""),Table2[[#This Row],[Yield]])</f>
        <v>1.5209999999999999</v>
      </c>
      <c r="T1473" s="13">
        <v>26.213999999999999</v>
      </c>
      <c r="U1473" s="13">
        <f>IF(Table2[[#This Row],[Avg_Temperature(°C)]]="",IFERROR((Table2[[#This Row],[Max_Temperature(°C)]]+Table2[[#This Row],[Min_Temperature(°C)]])/2,""),Table2[[#This Row],[Avg_Temperature(°C)]])</f>
        <v>26.213999999999999</v>
      </c>
      <c r="V1473" s="13">
        <v>36.987000000000002</v>
      </c>
      <c r="W1473" s="13">
        <f>IF(Table2[[#This Row],[Max_Temperature(°C)]]="",_xlfn.XLOOKUP(Table2[[#This Row],[State]],'pivot tables'!$T$2:$T$33,'pivot tables'!$V$2:$V$33),Table2[[#This Row],[Max_Temperature(°C)]])</f>
        <v>36.987000000000002</v>
      </c>
      <c r="X1473" s="13">
        <v>15.785</v>
      </c>
      <c r="Y1473" s="31">
        <f>IF(Table2[[#This Row],[Min_Temperature(°C)]]="",_xlfn.XLOOKUP(Table2[[#This Row],[State]],'pivot tables'!$T$2:$T$33,'pivot tables'!$W$2:$W$33),Table2[[#This Row],[Min_Temperature(°C)]])</f>
        <v>15.785</v>
      </c>
    </row>
    <row r="1474" spans="1:25" x14ac:dyDescent="0.3">
      <c r="A1474" s="5" t="s">
        <v>18</v>
      </c>
      <c r="B1474" s="4">
        <v>2018</v>
      </c>
      <c r="C1474" s="5" t="s">
        <v>705</v>
      </c>
      <c r="D1474" s="5" t="str">
        <f>PROPER(TRIM(Table2[[#This Row],[Season]]))</f>
        <v>Whole Year</v>
      </c>
      <c r="E1474" s="5" t="str">
        <f>IF(Table2[[#This Row],[Season]]="",_xlfn.XLOOKUP(Table2[[#This Row],[State]],'pivot tables'!$F$3:$F$33,'pivot tables'!$G$3:$G$33),Table2[[#This Row],[Season]])</f>
        <v>Whole Year</v>
      </c>
      <c r="F1474" s="5" t="s">
        <v>282</v>
      </c>
      <c r="G1474" s="16">
        <v>43267</v>
      </c>
      <c r="H1474" s="16">
        <f>IF(Table2[[#This Row],[Area(hectare)]]="",IFERROR(Table2[[#This Row],[Production(Tones)]]/Table2[[#This Row],[Yield blanks]],""),Table2[[#This Row],[Area(hectare)]])</f>
        <v>43267</v>
      </c>
      <c r="I1474" s="16">
        <v>93432</v>
      </c>
      <c r="J1474" s="16">
        <f>IF(Table2[[#This Row],[Production(Tones)]]="",Table2[[#This Row],[Area Blanks]]*Table2[[#This Row],[Yield]],Table2[[#This Row],[Production(Tones)]])</f>
        <v>93432</v>
      </c>
      <c r="K1474" s="13">
        <v>1515.5</v>
      </c>
      <c r="L1474" s="13">
        <f>IF(Table2[[#This Row],[Annual_Rainfall(mm)]]="",_xlfn.XLOOKUP(Table2[[#This Row],[State]],'pivot tables'!$J$3:$J$32,'pivot tables'!$K$3:$K$32),Table2[[#This Row],[Annual_Rainfall(mm)]])</f>
        <v>1515.5</v>
      </c>
      <c r="M1474" s="13" t="str">
        <f>Table2[[#This Row],[Crop]]&amp;Table2[[#This Row],[State]]</f>
        <v>SugarcaneChhattisgarh</v>
      </c>
      <c r="N1474" s="13">
        <v>7017907.4000000004</v>
      </c>
      <c r="O1474" s="13">
        <f>IF(Table2[[#This Row],[Fertilizer(kg)]]="",_xlfn.XLOOKUP(Table2[[#This Row],[crop&amp;state]],'pivot tables'!$O$3:$O$151,'pivot tables'!$P$3:$P$151),Table2[[#This Row],[Fertilizer(kg)]])</f>
        <v>7017907.4000000004</v>
      </c>
      <c r="P1474" s="13">
        <v>15143.45</v>
      </c>
      <c r="Q1474" s="13">
        <f>IF(Table2[[#This Row],[Pesticide(kg)]]="",_xlfn.XLOOKUP(Table2[[#This Row],[crop&amp;state]],'pivot tables'!$O$3:$O$151,'pivot tables'!$Q$3:$Q$151),Table2[[#This Row],[Pesticide(kg)]])</f>
        <v>15143.45</v>
      </c>
      <c r="R1474" s="13">
        <v>1.7310000000000001</v>
      </c>
      <c r="S1474" s="13">
        <f>IF(Table2[[#This Row],[Yield]]="",IFERROR(Table2[[#This Row],[Production(Tones)]]/Table2[[#This Row],[Area(hectare)]],""),Table2[[#This Row],[Yield]])</f>
        <v>1.7310000000000001</v>
      </c>
      <c r="T1474" s="13">
        <v>26.213999999999999</v>
      </c>
      <c r="U1474" s="13">
        <f>IF(Table2[[#This Row],[Avg_Temperature(°C)]]="",IFERROR((Table2[[#This Row],[Max_Temperature(°C)]]+Table2[[#This Row],[Min_Temperature(°C)]])/2,""),Table2[[#This Row],[Avg_Temperature(°C)]])</f>
        <v>26.213999999999999</v>
      </c>
      <c r="V1474" s="13">
        <v>36.987000000000002</v>
      </c>
      <c r="W1474" s="13">
        <f>IF(Table2[[#This Row],[Max_Temperature(°C)]]="",_xlfn.XLOOKUP(Table2[[#This Row],[State]],'pivot tables'!$T$2:$T$33,'pivot tables'!$V$2:$V$33),Table2[[#This Row],[Max_Temperature(°C)]])</f>
        <v>36.987000000000002</v>
      </c>
      <c r="X1474" s="13">
        <v>15.785</v>
      </c>
      <c r="Y1474" s="31">
        <f>IF(Table2[[#This Row],[Min_Temperature(°C)]]="",_xlfn.XLOOKUP(Table2[[#This Row],[State]],'pivot tables'!$T$2:$T$33,'pivot tables'!$W$2:$W$33),Table2[[#This Row],[Min_Temperature(°C)]])</f>
        <v>15.785</v>
      </c>
    </row>
    <row r="1475" spans="1:25" x14ac:dyDescent="0.3">
      <c r="A1475" s="5" t="s">
        <v>31</v>
      </c>
      <c r="B1475" s="4">
        <v>2018</v>
      </c>
      <c r="C1475" s="5" t="s">
        <v>705</v>
      </c>
      <c r="D1475" s="5" t="str">
        <f>PROPER(TRIM(Table2[[#This Row],[Season]]))</f>
        <v>Whole Year</v>
      </c>
      <c r="E1475" s="5" t="str">
        <f>IF(Table2[[#This Row],[Season]]="",_xlfn.XLOOKUP(Table2[[#This Row],[State]],'pivot tables'!$F$3:$F$33,'pivot tables'!$G$3:$G$33),Table2[[#This Row],[Season]])</f>
        <v>Whole Year</v>
      </c>
      <c r="F1475" s="5" t="s">
        <v>282</v>
      </c>
      <c r="G1475" s="16">
        <v>847</v>
      </c>
      <c r="H1475" s="16">
        <f>IF(Table2[[#This Row],[Area(hectare)]]="",IFERROR(Table2[[#This Row],[Production(Tones)]]/Table2[[#This Row],[Yield blanks]],""),Table2[[#This Row],[Area(hectare)]])</f>
        <v>847</v>
      </c>
      <c r="I1475" s="16">
        <v>27</v>
      </c>
      <c r="J1475" s="16">
        <f>IF(Table2[[#This Row],[Production(Tones)]]="",Table2[[#This Row],[Area Blanks]]*Table2[[#This Row],[Yield]],Table2[[#This Row],[Production(Tones)]])</f>
        <v>27</v>
      </c>
      <c r="K1475" s="13">
        <v>1515.5</v>
      </c>
      <c r="L1475" s="13">
        <f>IF(Table2[[#This Row],[Annual_Rainfall(mm)]]="",_xlfn.XLOOKUP(Table2[[#This Row],[State]],'pivot tables'!$J$3:$J$32,'pivot tables'!$K$3:$K$32),Table2[[#This Row],[Annual_Rainfall(mm)]])</f>
        <v>1515.5</v>
      </c>
      <c r="M1475" s="13" t="str">
        <f>Table2[[#This Row],[Crop]]&amp;Table2[[#This Row],[State]]</f>
        <v>SunflowerChhattisgarh</v>
      </c>
      <c r="N1475" s="13">
        <v>137383.4</v>
      </c>
      <c r="O1475" s="13">
        <f>IF(Table2[[#This Row],[Fertilizer(kg)]]="",_xlfn.XLOOKUP(Table2[[#This Row],[crop&amp;state]],'pivot tables'!$O$3:$O$151,'pivot tables'!$P$3:$P$151),Table2[[#This Row],[Fertilizer(kg)]])</f>
        <v>137383.4</v>
      </c>
      <c r="P1475" s="13">
        <v>296.45</v>
      </c>
      <c r="Q1475" s="13">
        <f>IF(Table2[[#This Row],[Pesticide(kg)]]="",_xlfn.XLOOKUP(Table2[[#This Row],[crop&amp;state]],'pivot tables'!$O$3:$O$151,'pivot tables'!$Q$3:$Q$151),Table2[[#This Row],[Pesticide(kg)]])</f>
        <v>296.45</v>
      </c>
      <c r="R1475" s="13">
        <v>9.9000000000000005E-2</v>
      </c>
      <c r="S1475" s="13">
        <f>IF(Table2[[#This Row],[Yield]]="",IFERROR(Table2[[#This Row],[Production(Tones)]]/Table2[[#This Row],[Area(hectare)]],""),Table2[[#This Row],[Yield]])</f>
        <v>9.9000000000000005E-2</v>
      </c>
      <c r="T1475" s="13">
        <v>26.213999999999999</v>
      </c>
      <c r="U1475" s="13">
        <f>IF(Table2[[#This Row],[Avg_Temperature(°C)]]="",IFERROR((Table2[[#This Row],[Max_Temperature(°C)]]+Table2[[#This Row],[Min_Temperature(°C)]])/2,""),Table2[[#This Row],[Avg_Temperature(°C)]])</f>
        <v>26.213999999999999</v>
      </c>
      <c r="V1475" s="13">
        <v>36.987000000000002</v>
      </c>
      <c r="W1475" s="13">
        <f>IF(Table2[[#This Row],[Max_Temperature(°C)]]="",_xlfn.XLOOKUP(Table2[[#This Row],[State]],'pivot tables'!$T$2:$T$33,'pivot tables'!$V$2:$V$33),Table2[[#This Row],[Max_Temperature(°C)]])</f>
        <v>36.987000000000002</v>
      </c>
      <c r="X1475" s="13">
        <v>15.785</v>
      </c>
      <c r="Y1475" s="31">
        <f>IF(Table2[[#This Row],[Min_Temperature(°C)]]="",_xlfn.XLOOKUP(Table2[[#This Row],[State]],'pivot tables'!$T$2:$T$33,'pivot tables'!$W$2:$W$33),Table2[[#This Row],[Min_Temperature(°C)]])</f>
        <v>15.785</v>
      </c>
    </row>
    <row r="1476" spans="1:25" x14ac:dyDescent="0.3">
      <c r="A1476" s="5" t="s">
        <v>32</v>
      </c>
      <c r="B1476" s="4">
        <v>2018</v>
      </c>
      <c r="C1476" s="5" t="s">
        <v>49</v>
      </c>
      <c r="D1476" s="5" t="str">
        <f>PROPER(TRIM(Table2[[#This Row],[Season]]))</f>
        <v>Kharif</v>
      </c>
      <c r="E1476" s="5" t="str">
        <f>IF(Table2[[#This Row],[Season]]="",_xlfn.XLOOKUP(Table2[[#This Row],[State]],'pivot tables'!$F$3:$F$33,'pivot tables'!$G$3:$G$33),Table2[[#This Row],[Season]])</f>
        <v>Kharif</v>
      </c>
      <c r="F1476" s="5" t="s">
        <v>282</v>
      </c>
      <c r="G1476" s="16">
        <v>78781</v>
      </c>
      <c r="H1476" s="16">
        <f>IF(Table2[[#This Row],[Area(hectare)]]="",IFERROR(Table2[[#This Row],[Production(Tones)]]/Table2[[#This Row],[Yield blanks]],""),Table2[[#This Row],[Area(hectare)]])</f>
        <v>78781</v>
      </c>
      <c r="I1476" s="16">
        <v>25836</v>
      </c>
      <c r="J1476" s="16">
        <f>IF(Table2[[#This Row],[Production(Tones)]]="",Table2[[#This Row],[Area Blanks]]*Table2[[#This Row],[Yield]],Table2[[#This Row],[Production(Tones)]])</f>
        <v>25836</v>
      </c>
      <c r="K1476" s="13">
        <v>1515.5</v>
      </c>
      <c r="L1476" s="13">
        <f>IF(Table2[[#This Row],[Annual_Rainfall(mm)]]="",_xlfn.XLOOKUP(Table2[[#This Row],[State]],'pivot tables'!$J$3:$J$32,'pivot tables'!$K$3:$K$32),Table2[[#This Row],[Annual_Rainfall(mm)]])</f>
        <v>1515.5</v>
      </c>
      <c r="M1476" s="13" t="str">
        <f>Table2[[#This Row],[Crop]]&amp;Table2[[#This Row],[State]]</f>
        <v>UradChhattisgarh</v>
      </c>
      <c r="N1476" s="13">
        <v>12778278.199999999</v>
      </c>
      <c r="O1476" s="13">
        <f>IF(Table2[[#This Row],[Fertilizer(kg)]]="",_xlfn.XLOOKUP(Table2[[#This Row],[crop&amp;state]],'pivot tables'!$O$3:$O$151,'pivot tables'!$P$3:$P$151),Table2[[#This Row],[Fertilizer(kg)]])</f>
        <v>12778278.199999999</v>
      </c>
      <c r="P1476" s="13">
        <v>27573.35</v>
      </c>
      <c r="Q1476" s="13">
        <f>IF(Table2[[#This Row],[Pesticide(kg)]]="",_xlfn.XLOOKUP(Table2[[#This Row],[crop&amp;state]],'pivot tables'!$O$3:$O$151,'pivot tables'!$Q$3:$Q$151),Table2[[#This Row],[Pesticide(kg)]])</f>
        <v>27573.35</v>
      </c>
      <c r="R1476" s="13">
        <v>0.33100000000000002</v>
      </c>
      <c r="S1476" s="13">
        <f>IF(Table2[[#This Row],[Yield]]="",IFERROR(Table2[[#This Row],[Production(Tones)]]/Table2[[#This Row],[Area(hectare)]],""),Table2[[#This Row],[Yield]])</f>
        <v>0.33100000000000002</v>
      </c>
      <c r="T1476" s="13">
        <v>26.213999999999999</v>
      </c>
      <c r="U1476" s="13">
        <f>IF(Table2[[#This Row],[Avg_Temperature(°C)]]="",IFERROR((Table2[[#This Row],[Max_Temperature(°C)]]+Table2[[#This Row],[Min_Temperature(°C)]])/2,""),Table2[[#This Row],[Avg_Temperature(°C)]])</f>
        <v>26.213999999999999</v>
      </c>
      <c r="V1476" s="13">
        <v>36.987000000000002</v>
      </c>
      <c r="W1476" s="13">
        <f>IF(Table2[[#This Row],[Max_Temperature(°C)]]="",_xlfn.XLOOKUP(Table2[[#This Row],[State]],'pivot tables'!$T$2:$T$33,'pivot tables'!$V$2:$V$33),Table2[[#This Row],[Max_Temperature(°C)]])</f>
        <v>36.987000000000002</v>
      </c>
      <c r="X1476" s="13">
        <v>15.785</v>
      </c>
      <c r="Y1476" s="31">
        <f>IF(Table2[[#This Row],[Min_Temperature(°C)]]="",_xlfn.XLOOKUP(Table2[[#This Row],[State]],'pivot tables'!$T$2:$T$33,'pivot tables'!$W$2:$W$33),Table2[[#This Row],[Min_Temperature(°C)]])</f>
        <v>15.785</v>
      </c>
    </row>
    <row r="1477" spans="1:25" x14ac:dyDescent="0.3">
      <c r="A1477" s="5" t="s">
        <v>32</v>
      </c>
      <c r="B1477" s="4">
        <v>2018</v>
      </c>
      <c r="C1477" s="5" t="s">
        <v>27</v>
      </c>
      <c r="D1477" s="5" t="str">
        <f>PROPER(TRIM(Table2[[#This Row],[Season]]))</f>
        <v>Rabi</v>
      </c>
      <c r="E1477" s="5" t="str">
        <f>IF(Table2[[#This Row],[Season]]="",_xlfn.XLOOKUP(Table2[[#This Row],[State]],'pivot tables'!$F$3:$F$33,'pivot tables'!$G$3:$G$33),Table2[[#This Row],[Season]])</f>
        <v>Rabi</v>
      </c>
      <c r="F1477" s="5" t="s">
        <v>282</v>
      </c>
      <c r="G1477" s="16">
        <v>2925</v>
      </c>
      <c r="H1477" s="16">
        <f>IF(Table2[[#This Row],[Area(hectare)]]="",IFERROR(Table2[[#This Row],[Production(Tones)]]/Table2[[#This Row],[Yield blanks]],""),Table2[[#This Row],[Area(hectare)]])</f>
        <v>2925</v>
      </c>
      <c r="I1477" s="16">
        <v>871</v>
      </c>
      <c r="J1477" s="16">
        <f>IF(Table2[[#This Row],[Production(Tones)]]="",Table2[[#This Row],[Area Blanks]]*Table2[[#This Row],[Yield]],Table2[[#This Row],[Production(Tones)]])</f>
        <v>871</v>
      </c>
      <c r="K1477" s="13">
        <v>1515.5</v>
      </c>
      <c r="L1477" s="13">
        <f>IF(Table2[[#This Row],[Annual_Rainfall(mm)]]="",_xlfn.XLOOKUP(Table2[[#This Row],[State]],'pivot tables'!$J$3:$J$32,'pivot tables'!$K$3:$K$32),Table2[[#This Row],[Annual_Rainfall(mm)]])</f>
        <v>1515.5</v>
      </c>
      <c r="M1477" s="13" t="str">
        <f>Table2[[#This Row],[Crop]]&amp;Table2[[#This Row],[State]]</f>
        <v>UradChhattisgarh</v>
      </c>
      <c r="N1477" s="13">
        <v>474435</v>
      </c>
      <c r="O1477" s="13">
        <f>IF(Table2[[#This Row],[Fertilizer(kg)]]="",_xlfn.XLOOKUP(Table2[[#This Row],[crop&amp;state]],'pivot tables'!$O$3:$O$151,'pivot tables'!$P$3:$P$151),Table2[[#This Row],[Fertilizer(kg)]])</f>
        <v>474435</v>
      </c>
      <c r="P1477" s="13">
        <v>1023.75</v>
      </c>
      <c r="Q1477" s="13">
        <f>IF(Table2[[#This Row],[Pesticide(kg)]]="",_xlfn.XLOOKUP(Table2[[#This Row],[crop&amp;state]],'pivot tables'!$O$3:$O$151,'pivot tables'!$Q$3:$Q$151),Table2[[#This Row],[Pesticide(kg)]])</f>
        <v>1023.75</v>
      </c>
      <c r="R1477" s="13">
        <v>0.32400000000000001</v>
      </c>
      <c r="S1477" s="13">
        <f>IF(Table2[[#This Row],[Yield]]="",IFERROR(Table2[[#This Row],[Production(Tones)]]/Table2[[#This Row],[Area(hectare)]],""),Table2[[#This Row],[Yield]])</f>
        <v>0.32400000000000001</v>
      </c>
      <c r="T1477" s="13">
        <v>26.213999999999999</v>
      </c>
      <c r="U1477" s="13">
        <f>IF(Table2[[#This Row],[Avg_Temperature(°C)]]="",IFERROR((Table2[[#This Row],[Max_Temperature(°C)]]+Table2[[#This Row],[Min_Temperature(°C)]])/2,""),Table2[[#This Row],[Avg_Temperature(°C)]])</f>
        <v>26.213999999999999</v>
      </c>
      <c r="V1477" s="13">
        <v>36.987000000000002</v>
      </c>
      <c r="W1477" s="13">
        <f>IF(Table2[[#This Row],[Max_Temperature(°C)]]="",_xlfn.XLOOKUP(Table2[[#This Row],[State]],'pivot tables'!$T$2:$T$33,'pivot tables'!$V$2:$V$33),Table2[[#This Row],[Max_Temperature(°C)]])</f>
        <v>36.987000000000002</v>
      </c>
      <c r="X1477" s="13">
        <v>15.785</v>
      </c>
      <c r="Y1477" s="31">
        <f>IF(Table2[[#This Row],[Min_Temperature(°C)]]="",_xlfn.XLOOKUP(Table2[[#This Row],[State]],'pivot tables'!$T$2:$T$33,'pivot tables'!$W$2:$W$33),Table2[[#This Row],[Min_Temperature(°C)]])</f>
        <v>15.785</v>
      </c>
    </row>
    <row r="1478" spans="1:25" x14ac:dyDescent="0.3">
      <c r="A1478" s="5" t="s">
        <v>20</v>
      </c>
      <c r="B1478" s="4">
        <v>2018</v>
      </c>
      <c r="C1478" s="5" t="s">
        <v>706</v>
      </c>
      <c r="D1478" s="5" t="str">
        <f>PROPER(TRIM(Table2[[#This Row],[Season]]))</f>
        <v/>
      </c>
      <c r="E1478" s="5" t="str">
        <f>IF(Table2[[#This Row],[Season]]="",_xlfn.XLOOKUP(Table2[[#This Row],[State]],'pivot tables'!$F$3:$F$33,'pivot tables'!$G$3:$G$33),Table2[[#This Row],[Season]])</f>
        <v>Kharif</v>
      </c>
      <c r="F1478" s="5" t="s">
        <v>282</v>
      </c>
      <c r="G1478" s="16">
        <v>99925</v>
      </c>
      <c r="H1478" s="16">
        <f>IF(Table2[[#This Row],[Area(hectare)]]="",IFERROR(Table2[[#This Row],[Production(Tones)]]/Table2[[#This Row],[Yield blanks]],""),Table2[[#This Row],[Area(hectare)]])</f>
        <v>99925</v>
      </c>
      <c r="I1478" s="16">
        <v>166979</v>
      </c>
      <c r="J1478" s="16">
        <f>IF(Table2[[#This Row],[Production(Tones)]]="",Table2[[#This Row],[Area Blanks]]*Table2[[#This Row],[Yield]],Table2[[#This Row],[Production(Tones)]])</f>
        <v>166979</v>
      </c>
      <c r="K1478" s="13">
        <v>1515.5</v>
      </c>
      <c r="L1478" s="13">
        <f>IF(Table2[[#This Row],[Annual_Rainfall(mm)]]="",_xlfn.XLOOKUP(Table2[[#This Row],[State]],'pivot tables'!$J$3:$J$32,'pivot tables'!$K$3:$K$32),Table2[[#This Row],[Annual_Rainfall(mm)]])</f>
        <v>1515.5</v>
      </c>
      <c r="M1478" s="13" t="str">
        <f>Table2[[#This Row],[Crop]]&amp;Table2[[#This Row],[State]]</f>
        <v>WheatChhattisgarh</v>
      </c>
      <c r="N1478" s="13">
        <v>16207835</v>
      </c>
      <c r="O1478" s="13">
        <f>IF(Table2[[#This Row],[Fertilizer(kg)]]="",_xlfn.XLOOKUP(Table2[[#This Row],[crop&amp;state]],'pivot tables'!$O$3:$O$151,'pivot tables'!$P$3:$P$151),Table2[[#This Row],[Fertilizer(kg)]])</f>
        <v>16207835</v>
      </c>
      <c r="P1478" s="13" t="s">
        <v>562</v>
      </c>
      <c r="Q1478" s="13" t="str">
        <f>IF(Table2[[#This Row],[Pesticide(kg)]]="",_xlfn.XLOOKUP(Table2[[#This Row],[crop&amp;state]],'pivot tables'!$O$3:$O$151,'pivot tables'!$Q$3:$Q$151),Table2[[#This Row],[Pesticide(kg)]])</f>
        <v>34,973.75</v>
      </c>
      <c r="R1478" s="13">
        <v>1.7929999999999999</v>
      </c>
      <c r="S1478" s="13">
        <f>IF(Table2[[#This Row],[Yield]]="",IFERROR(Table2[[#This Row],[Production(Tones)]]/Table2[[#This Row],[Area(hectare)]],""),Table2[[#This Row],[Yield]])</f>
        <v>1.7929999999999999</v>
      </c>
      <c r="T1478" s="13">
        <v>26.213999999999999</v>
      </c>
      <c r="U1478" s="13">
        <f>IF(Table2[[#This Row],[Avg_Temperature(°C)]]="",IFERROR((Table2[[#This Row],[Max_Temperature(°C)]]+Table2[[#This Row],[Min_Temperature(°C)]])/2,""),Table2[[#This Row],[Avg_Temperature(°C)]])</f>
        <v>26.213999999999999</v>
      </c>
      <c r="V1478" s="13">
        <v>36.987000000000002</v>
      </c>
      <c r="W1478" s="13">
        <f>IF(Table2[[#This Row],[Max_Temperature(°C)]]="",_xlfn.XLOOKUP(Table2[[#This Row],[State]],'pivot tables'!$T$2:$T$33,'pivot tables'!$V$2:$V$33),Table2[[#This Row],[Max_Temperature(°C)]])</f>
        <v>36.987000000000002</v>
      </c>
      <c r="X1478" s="13">
        <v>15.785</v>
      </c>
      <c r="Y1478" s="31">
        <f>IF(Table2[[#This Row],[Min_Temperature(°C)]]="",_xlfn.XLOOKUP(Table2[[#This Row],[State]],'pivot tables'!$T$2:$T$33,'pivot tables'!$W$2:$W$33),Table2[[#This Row],[Min_Temperature(°C)]])</f>
        <v>15.785</v>
      </c>
    </row>
    <row r="1479" spans="1:25" x14ac:dyDescent="0.3">
      <c r="A1479" s="5" t="s">
        <v>22</v>
      </c>
      <c r="B1479" s="4">
        <v>2018</v>
      </c>
      <c r="C1479" s="5" t="s">
        <v>49</v>
      </c>
      <c r="D1479" s="5" t="str">
        <f>PROPER(TRIM(Table2[[#This Row],[Season]]))</f>
        <v>Kharif</v>
      </c>
      <c r="E1479" s="5" t="str">
        <f>IF(Table2[[#This Row],[Season]]="",_xlfn.XLOOKUP(Table2[[#This Row],[State]],'pivot tables'!$F$3:$F$33,'pivot tables'!$G$3:$G$33),Table2[[#This Row],[Season]])</f>
        <v>Kharif</v>
      </c>
      <c r="F1479" s="5" t="s">
        <v>244</v>
      </c>
      <c r="G1479" s="16">
        <v>11994</v>
      </c>
      <c r="H1479" s="16">
        <f>IF(Table2[[#This Row],[Area(hectare)]]="",IFERROR(Table2[[#This Row],[Production(Tones)]]/Table2[[#This Row],[Yield blanks]],""),Table2[[#This Row],[Area(hectare)]])</f>
        <v>11994</v>
      </c>
      <c r="I1479" s="16">
        <v>9646</v>
      </c>
      <c r="J1479" s="16">
        <f>IF(Table2[[#This Row],[Production(Tones)]]="",Table2[[#This Row],[Area Blanks]]*Table2[[#This Row],[Yield]],Table2[[#This Row],[Production(Tones)]])</f>
        <v>9646</v>
      </c>
      <c r="K1479" s="13">
        <v>1125.4000000000001</v>
      </c>
      <c r="L1479" s="13">
        <f>IF(Table2[[#This Row],[Annual_Rainfall(mm)]]="",_xlfn.XLOOKUP(Table2[[#This Row],[State]],'pivot tables'!$J$3:$J$32,'pivot tables'!$K$3:$K$32),Table2[[#This Row],[Annual_Rainfall(mm)]])</f>
        <v>1125.4000000000001</v>
      </c>
      <c r="M1479" s="13" t="str">
        <f>Table2[[#This Row],[Crop]]&amp;Table2[[#This Row],[State]]</f>
        <v>RagiGujarat</v>
      </c>
      <c r="N1479" s="13">
        <v>1945426.8</v>
      </c>
      <c r="O1479" s="13">
        <f>IF(Table2[[#This Row],[Fertilizer(kg)]]="",_xlfn.XLOOKUP(Table2[[#This Row],[crop&amp;state]],'pivot tables'!$O$3:$O$151,'pivot tables'!$P$3:$P$151),Table2[[#This Row],[Fertilizer(kg)]])</f>
        <v>1945426.8</v>
      </c>
      <c r="P1479" s="13">
        <v>4197.8999999999996</v>
      </c>
      <c r="Q1479" s="13">
        <f>IF(Table2[[#This Row],[Pesticide(kg)]]="",_xlfn.XLOOKUP(Table2[[#This Row],[crop&amp;state]],'pivot tables'!$O$3:$O$151,'pivot tables'!$Q$3:$Q$151),Table2[[#This Row],[Pesticide(kg)]])</f>
        <v>4197.8999999999996</v>
      </c>
      <c r="R1479" s="13"/>
      <c r="S1479" s="13">
        <f>IF(Table2[[#This Row],[Yield]]="",IFERROR(Table2[[#This Row],[Production(Tones)]]/Table2[[#This Row],[Area(hectare)]],""),Table2[[#This Row],[Yield]])</f>
        <v>0.80423545105886274</v>
      </c>
      <c r="T1479" s="13">
        <v>27.728000000000002</v>
      </c>
      <c r="U1479" s="13">
        <f>IF(Table2[[#This Row],[Avg_Temperature(°C)]]="",IFERROR((Table2[[#This Row],[Max_Temperature(°C)]]+Table2[[#This Row],[Min_Temperature(°C)]])/2,""),Table2[[#This Row],[Avg_Temperature(°C)]])</f>
        <v>27.728000000000002</v>
      </c>
      <c r="V1479" s="13">
        <v>39.686</v>
      </c>
      <c r="W1479" s="13">
        <f>IF(Table2[[#This Row],[Max_Temperature(°C)]]="",_xlfn.XLOOKUP(Table2[[#This Row],[State]],'pivot tables'!$T$2:$T$33,'pivot tables'!$V$2:$V$33),Table2[[#This Row],[Max_Temperature(°C)]])</f>
        <v>39.686</v>
      </c>
      <c r="X1479" s="13">
        <v>17.076000000000001</v>
      </c>
      <c r="Y1479" s="31">
        <f>IF(Table2[[#This Row],[Min_Temperature(°C)]]="",_xlfn.XLOOKUP(Table2[[#This Row],[State]],'pivot tables'!$T$2:$T$33,'pivot tables'!$W$2:$W$33),Table2[[#This Row],[Min_Temperature(°C)]])</f>
        <v>17.076000000000001</v>
      </c>
    </row>
    <row r="1480" spans="1:25" x14ac:dyDescent="0.3">
      <c r="A1480" s="5" t="s">
        <v>13</v>
      </c>
      <c r="B1480" s="4">
        <v>2018</v>
      </c>
      <c r="C1480" s="5" t="s">
        <v>49</v>
      </c>
      <c r="D1480" s="5" t="str">
        <f>PROPER(TRIM(Table2[[#This Row],[Season]]))</f>
        <v>Kharif</v>
      </c>
      <c r="E1480" s="5" t="str">
        <f>IF(Table2[[#This Row],[Season]]="",_xlfn.XLOOKUP(Table2[[#This Row],[State]],'pivot tables'!$F$3:$F$33,'pivot tables'!$G$3:$G$33),Table2[[#This Row],[Season]])</f>
        <v>Kharif</v>
      </c>
      <c r="F1480" s="5" t="s">
        <v>244</v>
      </c>
      <c r="G1480" s="16">
        <v>809367</v>
      </c>
      <c r="H1480" s="16">
        <f>IF(Table2[[#This Row],[Area(hectare)]]="",IFERROR(Table2[[#This Row],[Production(Tones)]]/Table2[[#This Row],[Yield blanks]],""),Table2[[#This Row],[Area(hectare)]])</f>
        <v>809367</v>
      </c>
      <c r="I1480" s="16">
        <v>1819260</v>
      </c>
      <c r="J1480" s="16">
        <f>IF(Table2[[#This Row],[Production(Tones)]]="",Table2[[#This Row],[Area Blanks]]*Table2[[#This Row],[Yield]],Table2[[#This Row],[Production(Tones)]])</f>
        <v>1819260</v>
      </c>
      <c r="K1480" s="13">
        <v>1125.4000000000001</v>
      </c>
      <c r="L1480" s="13">
        <f>IF(Table2[[#This Row],[Annual_Rainfall(mm)]]="",_xlfn.XLOOKUP(Table2[[#This Row],[State]],'pivot tables'!$J$3:$J$32,'pivot tables'!$K$3:$K$32),Table2[[#This Row],[Annual_Rainfall(mm)]])</f>
        <v>1125.4000000000001</v>
      </c>
      <c r="M1480" s="13" t="str">
        <f>Table2[[#This Row],[Crop]]&amp;Table2[[#This Row],[State]]</f>
        <v>RiceGujarat</v>
      </c>
      <c r="N1480" s="13">
        <v>131279327.40000001</v>
      </c>
      <c r="O1480" s="13">
        <f>IF(Table2[[#This Row],[Fertilizer(kg)]]="",_xlfn.XLOOKUP(Table2[[#This Row],[crop&amp;state]],'pivot tables'!$O$3:$O$151,'pivot tables'!$P$3:$P$151),Table2[[#This Row],[Fertilizer(kg)]])</f>
        <v>131279327.40000001</v>
      </c>
      <c r="P1480" s="13">
        <v>283278.45</v>
      </c>
      <c r="Q1480" s="13">
        <f>IF(Table2[[#This Row],[Pesticide(kg)]]="",_xlfn.XLOOKUP(Table2[[#This Row],[crop&amp;state]],'pivot tables'!$O$3:$O$151,'pivot tables'!$Q$3:$Q$151),Table2[[#This Row],[Pesticide(kg)]])</f>
        <v>283278.45</v>
      </c>
      <c r="R1480" s="13">
        <v>2.1309999999999998</v>
      </c>
      <c r="S1480" s="13">
        <f>IF(Table2[[#This Row],[Yield]]="",IFERROR(Table2[[#This Row],[Production(Tones)]]/Table2[[#This Row],[Area(hectare)]],""),Table2[[#This Row],[Yield]])</f>
        <v>2.1309999999999998</v>
      </c>
      <c r="T1480" s="13">
        <v>27.728000000000002</v>
      </c>
      <c r="U1480" s="13">
        <f>IF(Table2[[#This Row],[Avg_Temperature(°C)]]="",IFERROR((Table2[[#This Row],[Max_Temperature(°C)]]+Table2[[#This Row],[Min_Temperature(°C)]])/2,""),Table2[[#This Row],[Avg_Temperature(°C)]])</f>
        <v>27.728000000000002</v>
      </c>
      <c r="V1480" s="13">
        <v>39.686</v>
      </c>
      <c r="W1480" s="13">
        <f>IF(Table2[[#This Row],[Max_Temperature(°C)]]="",_xlfn.XLOOKUP(Table2[[#This Row],[State]],'pivot tables'!$T$2:$T$33,'pivot tables'!$V$2:$V$33),Table2[[#This Row],[Max_Temperature(°C)]])</f>
        <v>39.686</v>
      </c>
      <c r="X1480" s="13">
        <v>17.076000000000001</v>
      </c>
      <c r="Y1480" s="31">
        <f>IF(Table2[[#This Row],[Min_Temperature(°C)]]="",_xlfn.XLOOKUP(Table2[[#This Row],[State]],'pivot tables'!$T$2:$T$33,'pivot tables'!$W$2:$W$33),Table2[[#This Row],[Min_Temperature(°C)]])</f>
        <v>17.076000000000001</v>
      </c>
    </row>
    <row r="1481" spans="1:25" x14ac:dyDescent="0.3">
      <c r="A1481" s="5" t="s">
        <v>13</v>
      </c>
      <c r="B1481" s="4">
        <v>2018</v>
      </c>
      <c r="C1481" s="5" t="s">
        <v>120</v>
      </c>
      <c r="D1481" s="5" t="str">
        <f>PROPER(TRIM(Table2[[#This Row],[Season]]))</f>
        <v>Summer</v>
      </c>
      <c r="E1481" s="5" t="str">
        <f>IF(Table2[[#This Row],[Season]]="",_xlfn.XLOOKUP(Table2[[#This Row],[State]],'pivot tables'!$F$3:$F$33,'pivot tables'!$G$3:$G$33),Table2[[#This Row],[Season]])</f>
        <v>Summer</v>
      </c>
      <c r="F1481" s="5" t="s">
        <v>244</v>
      </c>
      <c r="G1481" s="16"/>
      <c r="H1481" s="16">
        <f>IF(Table2[[#This Row],[Area(hectare)]]="",IFERROR(Table2[[#This Row],[Production(Tones)]]/Table2[[#This Row],[Yield blanks]],""),Table2[[#This Row],[Area(hectare)]])</f>
        <v>0</v>
      </c>
      <c r="I1481" s="16"/>
      <c r="J1481" s="16">
        <f>IF(Table2[[#This Row],[Production(Tones)]]="",Table2[[#This Row],[Area Blanks]]*Table2[[#This Row],[Yield]],Table2[[#This Row],[Production(Tones)]])</f>
        <v>0</v>
      </c>
      <c r="K1481" s="13">
        <v>1125.4000000000001</v>
      </c>
      <c r="L1481" s="13">
        <f>IF(Table2[[#This Row],[Annual_Rainfall(mm)]]="",_xlfn.XLOOKUP(Table2[[#This Row],[State]],'pivot tables'!$J$3:$J$32,'pivot tables'!$K$3:$K$32),Table2[[#This Row],[Annual_Rainfall(mm)]])</f>
        <v>1125.4000000000001</v>
      </c>
      <c r="M1481" s="13" t="str">
        <f>Table2[[#This Row],[Crop]]&amp;Table2[[#This Row],[State]]</f>
        <v>RiceGujarat</v>
      </c>
      <c r="N1481" s="13">
        <v>4798200.4000000004</v>
      </c>
      <c r="O1481" s="13">
        <f>IF(Table2[[#This Row],[Fertilizer(kg)]]="",_xlfn.XLOOKUP(Table2[[#This Row],[crop&amp;state]],'pivot tables'!$O$3:$O$151,'pivot tables'!$P$3:$P$151),Table2[[#This Row],[Fertilizer(kg)]])</f>
        <v>4798200.4000000004</v>
      </c>
      <c r="P1481" s="13">
        <v>10353.700000000001</v>
      </c>
      <c r="Q1481" s="13">
        <f>IF(Table2[[#This Row],[Pesticide(kg)]]="",_xlfn.XLOOKUP(Table2[[#This Row],[crop&amp;state]],'pivot tables'!$O$3:$O$151,'pivot tables'!$Q$3:$Q$151),Table2[[#This Row],[Pesticide(kg)]])</f>
        <v>10353.700000000001</v>
      </c>
      <c r="R1481" s="13">
        <v>2.6760000000000002</v>
      </c>
      <c r="S1481" s="13">
        <f>IF(Table2[[#This Row],[Yield]]="",IFERROR(Table2[[#This Row],[Production(Tones)]]/Table2[[#This Row],[Area(hectare)]],""),Table2[[#This Row],[Yield]])</f>
        <v>2.6760000000000002</v>
      </c>
      <c r="T1481" s="13">
        <v>27.728000000000002</v>
      </c>
      <c r="U1481" s="13">
        <f>IF(Table2[[#This Row],[Avg_Temperature(°C)]]="",IFERROR((Table2[[#This Row],[Max_Temperature(°C)]]+Table2[[#This Row],[Min_Temperature(°C)]])/2,""),Table2[[#This Row],[Avg_Temperature(°C)]])</f>
        <v>27.728000000000002</v>
      </c>
      <c r="V1481" s="13"/>
      <c r="W1481" s="13">
        <f>IF(Table2[[#This Row],[Max_Temperature(°C)]]="",_xlfn.XLOOKUP(Table2[[#This Row],[State]],'pivot tables'!$T$2:$T$33,'pivot tables'!$V$2:$V$33),Table2[[#This Row],[Max_Temperature(°C)]])</f>
        <v>38.539746268656771</v>
      </c>
      <c r="X1481" s="13">
        <v>17.076000000000001</v>
      </c>
      <c r="Y1481" s="31">
        <f>IF(Table2[[#This Row],[Min_Temperature(°C)]]="",_xlfn.XLOOKUP(Table2[[#This Row],[State]],'pivot tables'!$T$2:$T$33,'pivot tables'!$W$2:$W$33),Table2[[#This Row],[Min_Temperature(°C)]])</f>
        <v>17.076000000000001</v>
      </c>
    </row>
    <row r="1482" spans="1:25" x14ac:dyDescent="0.3">
      <c r="A1482" s="5" t="s">
        <v>18</v>
      </c>
      <c r="B1482" s="4">
        <v>2018</v>
      </c>
      <c r="C1482" s="5" t="s">
        <v>705</v>
      </c>
      <c r="D1482" s="5" t="str">
        <f>PROPER(TRIM(Table2[[#This Row],[Season]]))</f>
        <v>Whole Year</v>
      </c>
      <c r="E1482" s="5" t="str">
        <f>IF(Table2[[#This Row],[Season]]="",_xlfn.XLOOKUP(Table2[[#This Row],[State]],'pivot tables'!$F$3:$F$33,'pivot tables'!$G$3:$G$33),Table2[[#This Row],[Season]])</f>
        <v>Whole Year</v>
      </c>
      <c r="F1482" s="5" t="s">
        <v>244</v>
      </c>
      <c r="G1482" s="16">
        <v>161039</v>
      </c>
      <c r="H1482" s="16">
        <f>IF(Table2[[#This Row],[Area(hectare)]]="",IFERROR(Table2[[#This Row],[Production(Tones)]]/Table2[[#This Row],[Yield blanks]],""),Table2[[#This Row],[Area(hectare)]])</f>
        <v>161039</v>
      </c>
      <c r="I1482" s="16">
        <v>11664869</v>
      </c>
      <c r="J1482" s="16">
        <f>IF(Table2[[#This Row],[Production(Tones)]]="",Table2[[#This Row],[Area Blanks]]*Table2[[#This Row],[Yield]],Table2[[#This Row],[Production(Tones)]])</f>
        <v>11664869</v>
      </c>
      <c r="K1482" s="13">
        <v>1125.4000000000001</v>
      </c>
      <c r="L1482" s="13">
        <f>IF(Table2[[#This Row],[Annual_Rainfall(mm)]]="",_xlfn.XLOOKUP(Table2[[#This Row],[State]],'pivot tables'!$J$3:$J$32,'pivot tables'!$K$3:$K$32),Table2[[#This Row],[Annual_Rainfall(mm)]])</f>
        <v>1125.4000000000001</v>
      </c>
      <c r="M1482" s="13" t="str">
        <f>Table2[[#This Row],[Crop]]&amp;Table2[[#This Row],[State]]</f>
        <v>SugarcaneGujarat</v>
      </c>
      <c r="N1482" s="13">
        <v>26120525.800000001</v>
      </c>
      <c r="O1482" s="13">
        <f>IF(Table2[[#This Row],[Fertilizer(kg)]]="",_xlfn.XLOOKUP(Table2[[#This Row],[crop&amp;state]],'pivot tables'!$O$3:$O$151,'pivot tables'!$P$3:$P$151),Table2[[#This Row],[Fertilizer(kg)]])</f>
        <v>26120525.800000001</v>
      </c>
      <c r="P1482" s="13">
        <v>56363.65</v>
      </c>
      <c r="Q1482" s="13">
        <f>IF(Table2[[#This Row],[Pesticide(kg)]]="",_xlfn.XLOOKUP(Table2[[#This Row],[crop&amp;state]],'pivot tables'!$O$3:$O$151,'pivot tables'!$Q$3:$Q$151),Table2[[#This Row],[Pesticide(kg)]])</f>
        <v>56363.65</v>
      </c>
      <c r="R1482" s="13">
        <v>66.590999999999994</v>
      </c>
      <c r="S1482" s="13">
        <f>IF(Table2[[#This Row],[Yield]]="",IFERROR(Table2[[#This Row],[Production(Tones)]]/Table2[[#This Row],[Area(hectare)]],""),Table2[[#This Row],[Yield]])</f>
        <v>66.590999999999994</v>
      </c>
      <c r="T1482" s="13">
        <v>27.728000000000002</v>
      </c>
      <c r="U1482" s="13">
        <f>IF(Table2[[#This Row],[Avg_Temperature(°C)]]="",IFERROR((Table2[[#This Row],[Max_Temperature(°C)]]+Table2[[#This Row],[Min_Temperature(°C)]])/2,""),Table2[[#This Row],[Avg_Temperature(°C)]])</f>
        <v>27.728000000000002</v>
      </c>
      <c r="V1482" s="13">
        <v>39.686</v>
      </c>
      <c r="W1482" s="13">
        <f>IF(Table2[[#This Row],[Max_Temperature(°C)]]="",_xlfn.XLOOKUP(Table2[[#This Row],[State]],'pivot tables'!$T$2:$T$33,'pivot tables'!$V$2:$V$33),Table2[[#This Row],[Max_Temperature(°C)]])</f>
        <v>39.686</v>
      </c>
      <c r="X1482" s="13">
        <v>17.076000000000001</v>
      </c>
      <c r="Y1482" s="31">
        <f>IF(Table2[[#This Row],[Min_Temperature(°C)]]="",_xlfn.XLOOKUP(Table2[[#This Row],[State]],'pivot tables'!$T$2:$T$33,'pivot tables'!$W$2:$W$33),Table2[[#This Row],[Min_Temperature(°C)]])</f>
        <v>17.076000000000001</v>
      </c>
    </row>
    <row r="1483" spans="1:25" x14ac:dyDescent="0.3">
      <c r="A1483" s="5" t="s">
        <v>32</v>
      </c>
      <c r="B1483" s="4">
        <v>2018</v>
      </c>
      <c r="C1483" s="5" t="s">
        <v>49</v>
      </c>
      <c r="D1483" s="5" t="str">
        <f>PROPER(TRIM(Table2[[#This Row],[Season]]))</f>
        <v>Kharif</v>
      </c>
      <c r="E1483" s="5" t="str">
        <f>IF(Table2[[#This Row],[Season]]="",_xlfn.XLOOKUP(Table2[[#This Row],[State]],'pivot tables'!$F$3:$F$33,'pivot tables'!$G$3:$G$33),Table2[[#This Row],[Season]])</f>
        <v>Kharif</v>
      </c>
      <c r="F1483" s="5" t="s">
        <v>244</v>
      </c>
      <c r="G1483" s="16">
        <v>106156</v>
      </c>
      <c r="H1483" s="16">
        <f>IF(Table2[[#This Row],[Area(hectare)]]="",IFERROR(Table2[[#This Row],[Production(Tones)]]/Table2[[#This Row],[Yield blanks]],""),Table2[[#This Row],[Area(hectare)]])</f>
        <v>106156</v>
      </c>
      <c r="I1483" s="16">
        <v>61583</v>
      </c>
      <c r="J1483" s="16">
        <f>IF(Table2[[#This Row],[Production(Tones)]]="",Table2[[#This Row],[Area Blanks]]*Table2[[#This Row],[Yield]],Table2[[#This Row],[Production(Tones)]])</f>
        <v>61583</v>
      </c>
      <c r="K1483" s="13">
        <v>1125.4000000000001</v>
      </c>
      <c r="L1483" s="13">
        <f>IF(Table2[[#This Row],[Annual_Rainfall(mm)]]="",_xlfn.XLOOKUP(Table2[[#This Row],[State]],'pivot tables'!$J$3:$J$32,'pivot tables'!$K$3:$K$32),Table2[[#This Row],[Annual_Rainfall(mm)]])</f>
        <v>1125.4000000000001</v>
      </c>
      <c r="M1483" s="13" t="str">
        <f>Table2[[#This Row],[Crop]]&amp;Table2[[#This Row],[State]]</f>
        <v>UradGujarat</v>
      </c>
      <c r="N1483" s="13">
        <v>17218503.199999999</v>
      </c>
      <c r="O1483" s="13">
        <f>IF(Table2[[#This Row],[Fertilizer(kg)]]="",_xlfn.XLOOKUP(Table2[[#This Row],[crop&amp;state]],'pivot tables'!$O$3:$O$151,'pivot tables'!$P$3:$P$151),Table2[[#This Row],[Fertilizer(kg)]])</f>
        <v>17218503.199999999</v>
      </c>
      <c r="P1483" s="13">
        <v>37154.6</v>
      </c>
      <c r="Q1483" s="13">
        <f>IF(Table2[[#This Row],[Pesticide(kg)]]="",_xlfn.XLOOKUP(Table2[[#This Row],[crop&amp;state]],'pivot tables'!$O$3:$O$151,'pivot tables'!$Q$3:$Q$151),Table2[[#This Row],[Pesticide(kg)]])</f>
        <v>37154.6</v>
      </c>
      <c r="R1483" s="13">
        <v>0.64700000000000002</v>
      </c>
      <c r="S1483" s="13">
        <f>IF(Table2[[#This Row],[Yield]]="",IFERROR(Table2[[#This Row],[Production(Tones)]]/Table2[[#This Row],[Area(hectare)]],""),Table2[[#This Row],[Yield]])</f>
        <v>0.64700000000000002</v>
      </c>
      <c r="T1483" s="13">
        <v>27.728000000000002</v>
      </c>
      <c r="U1483" s="13">
        <f>IF(Table2[[#This Row],[Avg_Temperature(°C)]]="",IFERROR((Table2[[#This Row],[Max_Temperature(°C)]]+Table2[[#This Row],[Min_Temperature(°C)]])/2,""),Table2[[#This Row],[Avg_Temperature(°C)]])</f>
        <v>27.728000000000002</v>
      </c>
      <c r="V1483" s="13">
        <v>39.686</v>
      </c>
      <c r="W1483" s="13">
        <f>IF(Table2[[#This Row],[Max_Temperature(°C)]]="",_xlfn.XLOOKUP(Table2[[#This Row],[State]],'pivot tables'!$T$2:$T$33,'pivot tables'!$V$2:$V$33),Table2[[#This Row],[Max_Temperature(°C)]])</f>
        <v>39.686</v>
      </c>
      <c r="X1483" s="13">
        <v>17.076000000000001</v>
      </c>
      <c r="Y1483" s="31">
        <f>IF(Table2[[#This Row],[Min_Temperature(°C)]]="",_xlfn.XLOOKUP(Table2[[#This Row],[State]],'pivot tables'!$T$2:$T$33,'pivot tables'!$W$2:$W$33),Table2[[#This Row],[Min_Temperature(°C)]])</f>
        <v>17.076000000000001</v>
      </c>
    </row>
    <row r="1484" spans="1:25" x14ac:dyDescent="0.3">
      <c r="A1484" s="5" t="s">
        <v>32</v>
      </c>
      <c r="B1484" s="4">
        <v>2018</v>
      </c>
      <c r="C1484" s="5" t="s">
        <v>120</v>
      </c>
      <c r="D1484" s="5" t="str">
        <f>PROPER(TRIM(Table2[[#This Row],[Season]]))</f>
        <v>Summer</v>
      </c>
      <c r="E1484" s="5" t="str">
        <f>IF(Table2[[#This Row],[Season]]="",_xlfn.XLOOKUP(Table2[[#This Row],[State]],'pivot tables'!$F$3:$F$33,'pivot tables'!$G$3:$G$33),Table2[[#This Row],[Season]])</f>
        <v>Summer</v>
      </c>
      <c r="F1484" s="5" t="s">
        <v>244</v>
      </c>
      <c r="G1484" s="16">
        <v>3795</v>
      </c>
      <c r="H1484" s="16">
        <f>IF(Table2[[#This Row],[Area(hectare)]]="",IFERROR(Table2[[#This Row],[Production(Tones)]]/Table2[[#This Row],[Yield blanks]],""),Table2[[#This Row],[Area(hectare)]])</f>
        <v>3795</v>
      </c>
      <c r="I1484" s="16">
        <v>5608</v>
      </c>
      <c r="J1484" s="16">
        <f>IF(Table2[[#This Row],[Production(Tones)]]="",Table2[[#This Row],[Area Blanks]]*Table2[[#This Row],[Yield]],Table2[[#This Row],[Production(Tones)]])</f>
        <v>5608</v>
      </c>
      <c r="K1484" s="13">
        <v>1125.4000000000001</v>
      </c>
      <c r="L1484" s="13">
        <f>IF(Table2[[#This Row],[Annual_Rainfall(mm)]]="",_xlfn.XLOOKUP(Table2[[#This Row],[State]],'pivot tables'!$J$3:$J$32,'pivot tables'!$K$3:$K$32),Table2[[#This Row],[Annual_Rainfall(mm)]])</f>
        <v>1125.4000000000001</v>
      </c>
      <c r="M1484" s="13" t="str">
        <f>Table2[[#This Row],[Crop]]&amp;Table2[[#This Row],[State]]</f>
        <v>UradGujarat</v>
      </c>
      <c r="N1484" s="13">
        <v>615549</v>
      </c>
      <c r="O1484" s="13">
        <f>IF(Table2[[#This Row],[Fertilizer(kg)]]="",_xlfn.XLOOKUP(Table2[[#This Row],[crop&amp;state]],'pivot tables'!$O$3:$O$151,'pivot tables'!$P$3:$P$151),Table2[[#This Row],[Fertilizer(kg)]])</f>
        <v>615549</v>
      </c>
      <c r="P1484" s="13">
        <v>1328.25</v>
      </c>
      <c r="Q1484" s="13">
        <f>IF(Table2[[#This Row],[Pesticide(kg)]]="",_xlfn.XLOOKUP(Table2[[#This Row],[crop&amp;state]],'pivot tables'!$O$3:$O$151,'pivot tables'!$Q$3:$Q$151),Table2[[#This Row],[Pesticide(kg)]])</f>
        <v>1328.25</v>
      </c>
      <c r="R1484" s="13">
        <v>1.4590000000000001</v>
      </c>
      <c r="S1484" s="13">
        <f>IF(Table2[[#This Row],[Yield]]="",IFERROR(Table2[[#This Row],[Production(Tones)]]/Table2[[#This Row],[Area(hectare)]],""),Table2[[#This Row],[Yield]])</f>
        <v>1.4590000000000001</v>
      </c>
      <c r="T1484" s="13">
        <v>27.728000000000002</v>
      </c>
      <c r="U1484" s="13">
        <f>IF(Table2[[#This Row],[Avg_Temperature(°C)]]="",IFERROR((Table2[[#This Row],[Max_Temperature(°C)]]+Table2[[#This Row],[Min_Temperature(°C)]])/2,""),Table2[[#This Row],[Avg_Temperature(°C)]])</f>
        <v>27.728000000000002</v>
      </c>
      <c r="V1484" s="13">
        <v>39.686</v>
      </c>
      <c r="W1484" s="13">
        <f>IF(Table2[[#This Row],[Max_Temperature(°C)]]="",_xlfn.XLOOKUP(Table2[[#This Row],[State]],'pivot tables'!$T$2:$T$33,'pivot tables'!$V$2:$V$33),Table2[[#This Row],[Max_Temperature(°C)]])</f>
        <v>39.686</v>
      </c>
      <c r="X1484" s="13">
        <v>17.076000000000001</v>
      </c>
      <c r="Y1484" s="31">
        <f>IF(Table2[[#This Row],[Min_Temperature(°C)]]="",_xlfn.XLOOKUP(Table2[[#This Row],[State]],'pivot tables'!$T$2:$T$33,'pivot tables'!$W$2:$W$33),Table2[[#This Row],[Min_Temperature(°C)]])</f>
        <v>17.076000000000001</v>
      </c>
    </row>
    <row r="1485" spans="1:25" x14ac:dyDescent="0.3">
      <c r="A1485" s="5" t="s">
        <v>20</v>
      </c>
      <c r="B1485" s="4">
        <v>2018</v>
      </c>
      <c r="C1485" s="5" t="s">
        <v>27</v>
      </c>
      <c r="D1485" s="5" t="str">
        <f>PROPER(TRIM(Table2[[#This Row],[Season]]))</f>
        <v>Rabi</v>
      </c>
      <c r="E1485" s="5" t="str">
        <f>IF(Table2[[#This Row],[Season]]="",_xlfn.XLOOKUP(Table2[[#This Row],[State]],'pivot tables'!$F$3:$F$33,'pivot tables'!$G$3:$G$33),Table2[[#This Row],[Season]])</f>
        <v>Rabi</v>
      </c>
      <c r="F1485" s="5" t="s">
        <v>244</v>
      </c>
      <c r="G1485" s="16">
        <v>797156</v>
      </c>
      <c r="H1485" s="16">
        <f>IF(Table2[[#This Row],[Area(hectare)]]="",IFERROR(Table2[[#This Row],[Production(Tones)]]/Table2[[#This Row],[Yield blanks]],""),Table2[[#This Row],[Area(hectare)]])</f>
        <v>797156</v>
      </c>
      <c r="I1485" s="16">
        <v>2407132</v>
      </c>
      <c r="J1485" s="16">
        <f>IF(Table2[[#This Row],[Production(Tones)]]="",Table2[[#This Row],[Area Blanks]]*Table2[[#This Row],[Yield]],Table2[[#This Row],[Production(Tones)]])</f>
        <v>2407132</v>
      </c>
      <c r="K1485" s="13">
        <v>1125.4000000000001</v>
      </c>
      <c r="L1485" s="13">
        <f>IF(Table2[[#This Row],[Annual_Rainfall(mm)]]="",_xlfn.XLOOKUP(Table2[[#This Row],[State]],'pivot tables'!$J$3:$J$32,'pivot tables'!$K$3:$K$32),Table2[[#This Row],[Annual_Rainfall(mm)]])</f>
        <v>1125.4000000000001</v>
      </c>
      <c r="M1485" s="13" t="str">
        <f>Table2[[#This Row],[Crop]]&amp;Table2[[#This Row],[State]]</f>
        <v>WheatGujarat</v>
      </c>
      <c r="N1485" s="13">
        <v>129298703.2</v>
      </c>
      <c r="O1485" s="13">
        <f>IF(Table2[[#This Row],[Fertilizer(kg)]]="",_xlfn.XLOOKUP(Table2[[#This Row],[crop&amp;state]],'pivot tables'!$O$3:$O$151,'pivot tables'!$P$3:$P$151),Table2[[#This Row],[Fertilizer(kg)]])</f>
        <v>129298703.2</v>
      </c>
      <c r="P1485" s="13">
        <v>279004.59999999998</v>
      </c>
      <c r="Q1485" s="13">
        <f>IF(Table2[[#This Row],[Pesticide(kg)]]="",_xlfn.XLOOKUP(Table2[[#This Row],[crop&amp;state]],'pivot tables'!$O$3:$O$151,'pivot tables'!$Q$3:$Q$151),Table2[[#This Row],[Pesticide(kg)]])</f>
        <v>279004.59999999998</v>
      </c>
      <c r="R1485" s="13">
        <v>3.0110000000000001</v>
      </c>
      <c r="S1485" s="13">
        <f>IF(Table2[[#This Row],[Yield]]="",IFERROR(Table2[[#This Row],[Production(Tones)]]/Table2[[#This Row],[Area(hectare)]],""),Table2[[#This Row],[Yield]])</f>
        <v>3.0110000000000001</v>
      </c>
      <c r="T1485" s="13">
        <v>27.728000000000002</v>
      </c>
      <c r="U1485" s="13">
        <f>IF(Table2[[#This Row],[Avg_Temperature(°C)]]="",IFERROR((Table2[[#This Row],[Max_Temperature(°C)]]+Table2[[#This Row],[Min_Temperature(°C)]])/2,""),Table2[[#This Row],[Avg_Temperature(°C)]])</f>
        <v>27.728000000000002</v>
      </c>
      <c r="V1485" s="13" t="s">
        <v>564</v>
      </c>
      <c r="W1485" s="13" t="str">
        <f>IF(Table2[[#This Row],[Max_Temperature(°C)]]="",_xlfn.XLOOKUP(Table2[[#This Row],[State]],'pivot tables'!$T$2:$T$33,'pivot tables'!$V$2:$V$33),Table2[[#This Row],[Max_Temperature(°C)]])</f>
        <v xml:space="preserve"> 39.686 </v>
      </c>
      <c r="X1485" s="13">
        <v>17.076000000000001</v>
      </c>
      <c r="Y1485" s="31">
        <f>IF(Table2[[#This Row],[Min_Temperature(°C)]]="",_xlfn.XLOOKUP(Table2[[#This Row],[State]],'pivot tables'!$T$2:$T$33,'pivot tables'!$W$2:$W$33),Table2[[#This Row],[Min_Temperature(°C)]])</f>
        <v>17.076000000000001</v>
      </c>
    </row>
    <row r="1486" spans="1:25" x14ac:dyDescent="0.3">
      <c r="A1486" s="5" t="s">
        <v>13</v>
      </c>
      <c r="B1486" s="4">
        <v>2018</v>
      </c>
      <c r="C1486" s="5" t="s">
        <v>49</v>
      </c>
      <c r="D1486" s="5" t="str">
        <f>PROPER(TRIM(Table2[[#This Row],[Season]]))</f>
        <v>Kharif</v>
      </c>
      <c r="E1486" s="5" t="str">
        <f>IF(Table2[[#This Row],[Season]]="",_xlfn.XLOOKUP(Table2[[#This Row],[State]],'pivot tables'!$F$3:$F$33,'pivot tables'!$G$3:$G$33),Table2[[#This Row],[Season]])</f>
        <v>Kharif</v>
      </c>
      <c r="F1486" s="5" t="s">
        <v>258</v>
      </c>
      <c r="G1486" s="16">
        <v>1447000</v>
      </c>
      <c r="H1486" s="16">
        <f>IF(Table2[[#This Row],[Area(hectare)]]="",IFERROR(Table2[[#This Row],[Production(Tones)]]/Table2[[#This Row],[Yield blanks]],""),Table2[[#This Row],[Area(hectare)]])</f>
        <v>1447000</v>
      </c>
      <c r="I1486" s="16">
        <v>4516000</v>
      </c>
      <c r="J1486" s="16">
        <f>IF(Table2[[#This Row],[Production(Tones)]]="",Table2[[#This Row],[Area Blanks]]*Table2[[#This Row],[Yield]],Table2[[#This Row],[Production(Tones)]])</f>
        <v>4516000</v>
      </c>
      <c r="K1486" s="13">
        <v>533.20000000000005</v>
      </c>
      <c r="L1486" s="13">
        <f>IF(Table2[[#This Row],[Annual_Rainfall(mm)]]="",_xlfn.XLOOKUP(Table2[[#This Row],[State]],'pivot tables'!$J$3:$J$32,'pivot tables'!$K$3:$K$32),Table2[[#This Row],[Annual_Rainfall(mm)]])</f>
        <v>533.20000000000005</v>
      </c>
      <c r="M1486" s="13" t="str">
        <f>Table2[[#This Row],[Crop]]&amp;Table2[[#This Row],[State]]</f>
        <v>RiceHaryana</v>
      </c>
      <c r="N1486" s="13">
        <v>234703400</v>
      </c>
      <c r="O1486" s="13">
        <f>IF(Table2[[#This Row],[Fertilizer(kg)]]="",_xlfn.XLOOKUP(Table2[[#This Row],[crop&amp;state]],'pivot tables'!$O$3:$O$151,'pivot tables'!$P$3:$P$151),Table2[[#This Row],[Fertilizer(kg)]])</f>
        <v>234703400</v>
      </c>
      <c r="P1486" s="13">
        <v>506450</v>
      </c>
      <c r="Q1486" s="13">
        <f>IF(Table2[[#This Row],[Pesticide(kg)]]="",_xlfn.XLOOKUP(Table2[[#This Row],[crop&amp;state]],'pivot tables'!$O$3:$O$151,'pivot tables'!$Q$3:$Q$151),Table2[[#This Row],[Pesticide(kg)]])</f>
        <v>506450</v>
      </c>
      <c r="R1486" s="13">
        <v>2.95</v>
      </c>
      <c r="S1486" s="13">
        <f>IF(Table2[[#This Row],[Yield]]="",IFERROR(Table2[[#This Row],[Production(Tones)]]/Table2[[#This Row],[Area(hectare)]],""),Table2[[#This Row],[Yield]])</f>
        <v>2.95</v>
      </c>
      <c r="T1486" s="13">
        <v>25.597999999999999</v>
      </c>
      <c r="U1486" s="13">
        <f>IF(Table2[[#This Row],[Avg_Temperature(°C)]]="",IFERROR((Table2[[#This Row],[Max_Temperature(°C)]]+Table2[[#This Row],[Min_Temperature(°C)]])/2,""),Table2[[#This Row],[Avg_Temperature(°C)]])</f>
        <v>25.597999999999999</v>
      </c>
      <c r="V1486" s="13">
        <v>38.08</v>
      </c>
      <c r="W1486" s="13">
        <f>IF(Table2[[#This Row],[Max_Temperature(°C)]]="",_xlfn.XLOOKUP(Table2[[#This Row],[State]],'pivot tables'!$T$2:$T$33,'pivot tables'!$V$2:$V$33),Table2[[#This Row],[Max_Temperature(°C)]])</f>
        <v>38.08</v>
      </c>
      <c r="X1486" s="13">
        <v>14.244</v>
      </c>
      <c r="Y1486" s="31">
        <f>IF(Table2[[#This Row],[Min_Temperature(°C)]]="",_xlfn.XLOOKUP(Table2[[#This Row],[State]],'pivot tables'!$T$2:$T$33,'pivot tables'!$W$2:$W$33),Table2[[#This Row],[Min_Temperature(°C)]])</f>
        <v>14.244</v>
      </c>
    </row>
    <row r="1487" spans="1:25" x14ac:dyDescent="0.3">
      <c r="A1487" s="5" t="s">
        <v>18</v>
      </c>
      <c r="B1487" s="4">
        <v>2018</v>
      </c>
      <c r="C1487" s="5" t="s">
        <v>705</v>
      </c>
      <c r="D1487" s="5" t="str">
        <f>PROPER(TRIM(Table2[[#This Row],[Season]]))</f>
        <v>Whole Year</v>
      </c>
      <c r="E1487" s="5" t="str">
        <f>IF(Table2[[#This Row],[Season]]="",_xlfn.XLOOKUP(Table2[[#This Row],[State]],'pivot tables'!$F$3:$F$33,'pivot tables'!$G$3:$G$33),Table2[[#This Row],[Season]])</f>
        <v>Whole Year</v>
      </c>
      <c r="F1487" s="5" t="s">
        <v>258</v>
      </c>
      <c r="G1487" s="16">
        <v>108900</v>
      </c>
      <c r="H1487" s="16">
        <f>IF(Table2[[#This Row],[Area(hectare)]]="",IFERROR(Table2[[#This Row],[Production(Tones)]]/Table2[[#This Row],[Yield blanks]],""),Table2[[#This Row],[Area(hectare)]])</f>
        <v>108900</v>
      </c>
      <c r="I1487" s="16">
        <v>8519900</v>
      </c>
      <c r="J1487" s="16">
        <f>IF(Table2[[#This Row],[Production(Tones)]]="",Table2[[#This Row],[Area Blanks]]*Table2[[#This Row],[Yield]],Table2[[#This Row],[Production(Tones)]])</f>
        <v>8519900</v>
      </c>
      <c r="K1487" s="13">
        <v>533.20000000000005</v>
      </c>
      <c r="L1487" s="13">
        <f>IF(Table2[[#This Row],[Annual_Rainfall(mm)]]="",_xlfn.XLOOKUP(Table2[[#This Row],[State]],'pivot tables'!$J$3:$J$32,'pivot tables'!$K$3:$K$32),Table2[[#This Row],[Annual_Rainfall(mm)]])</f>
        <v>533.20000000000005</v>
      </c>
      <c r="M1487" s="13" t="str">
        <f>Table2[[#This Row],[Crop]]&amp;Table2[[#This Row],[State]]</f>
        <v>SugarcaneHaryana</v>
      </c>
      <c r="N1487" s="13">
        <v>17663580</v>
      </c>
      <c r="O1487" s="13">
        <f>IF(Table2[[#This Row],[Fertilizer(kg)]]="",_xlfn.XLOOKUP(Table2[[#This Row],[crop&amp;state]],'pivot tables'!$O$3:$O$151,'pivot tables'!$P$3:$P$151),Table2[[#This Row],[Fertilizer(kg)]])</f>
        <v>17663580</v>
      </c>
      <c r="P1487" s="13">
        <v>38115</v>
      </c>
      <c r="Q1487" s="13">
        <f>IF(Table2[[#This Row],[Pesticide(kg)]]="",_xlfn.XLOOKUP(Table2[[#This Row],[crop&amp;state]],'pivot tables'!$O$3:$O$151,'pivot tables'!$Q$3:$Q$151),Table2[[#This Row],[Pesticide(kg)]])</f>
        <v>38115</v>
      </c>
      <c r="R1487" s="13">
        <v>77.968000000000004</v>
      </c>
      <c r="S1487" s="13">
        <f>IF(Table2[[#This Row],[Yield]]="",IFERROR(Table2[[#This Row],[Production(Tones)]]/Table2[[#This Row],[Area(hectare)]],""),Table2[[#This Row],[Yield]])</f>
        <v>77.968000000000004</v>
      </c>
      <c r="T1487" s="13">
        <v>25.597999999999999</v>
      </c>
      <c r="U1487" s="13">
        <f>IF(Table2[[#This Row],[Avg_Temperature(°C)]]="",IFERROR((Table2[[#This Row],[Max_Temperature(°C)]]+Table2[[#This Row],[Min_Temperature(°C)]])/2,""),Table2[[#This Row],[Avg_Temperature(°C)]])</f>
        <v>25.597999999999999</v>
      </c>
      <c r="V1487" s="13">
        <v>38.08</v>
      </c>
      <c r="W1487" s="13">
        <f>IF(Table2[[#This Row],[Max_Temperature(°C)]]="",_xlfn.XLOOKUP(Table2[[#This Row],[State]],'pivot tables'!$T$2:$T$33,'pivot tables'!$V$2:$V$33),Table2[[#This Row],[Max_Temperature(°C)]])</f>
        <v>38.08</v>
      </c>
      <c r="X1487" s="13">
        <v>14.244</v>
      </c>
      <c r="Y1487" s="31">
        <f>IF(Table2[[#This Row],[Min_Temperature(°C)]]="",_xlfn.XLOOKUP(Table2[[#This Row],[State]],'pivot tables'!$T$2:$T$33,'pivot tables'!$W$2:$W$33),Table2[[#This Row],[Min_Temperature(°C)]])</f>
        <v>14.244</v>
      </c>
    </row>
    <row r="1488" spans="1:25" x14ac:dyDescent="0.3">
      <c r="A1488" s="5" t="s">
        <v>31</v>
      </c>
      <c r="B1488" s="4">
        <v>2018</v>
      </c>
      <c r="C1488" s="5" t="s">
        <v>49</v>
      </c>
      <c r="D1488" s="5" t="str">
        <f>PROPER(TRIM(Table2[[#This Row],[Season]]))</f>
        <v>Kharif</v>
      </c>
      <c r="E1488" s="5" t="str">
        <f>IF(Table2[[#This Row],[Season]]="",_xlfn.XLOOKUP(Table2[[#This Row],[State]],'pivot tables'!$F$3:$F$33,'pivot tables'!$G$3:$G$33),Table2[[#This Row],[Season]])</f>
        <v>Kharif</v>
      </c>
      <c r="F1488" s="5" t="s">
        <v>258</v>
      </c>
      <c r="G1488" s="16">
        <v>9440</v>
      </c>
      <c r="H1488" s="16">
        <f>IF(Table2[[#This Row],[Area(hectare)]]="",IFERROR(Table2[[#This Row],[Production(Tones)]]/Table2[[#This Row],[Yield blanks]],""),Table2[[#This Row],[Area(hectare)]])</f>
        <v>9440</v>
      </c>
      <c r="I1488" s="16">
        <v>17960</v>
      </c>
      <c r="J1488" s="16">
        <f>IF(Table2[[#This Row],[Production(Tones)]]="",Table2[[#This Row],[Area Blanks]]*Table2[[#This Row],[Yield]],Table2[[#This Row],[Production(Tones)]])</f>
        <v>17960</v>
      </c>
      <c r="K1488" s="13">
        <v>533.20000000000005</v>
      </c>
      <c r="L1488" s="13">
        <f>IF(Table2[[#This Row],[Annual_Rainfall(mm)]]="",_xlfn.XLOOKUP(Table2[[#This Row],[State]],'pivot tables'!$J$3:$J$32,'pivot tables'!$K$3:$K$32),Table2[[#This Row],[Annual_Rainfall(mm)]])</f>
        <v>533.20000000000005</v>
      </c>
      <c r="M1488" s="13" t="str">
        <f>Table2[[#This Row],[Crop]]&amp;Table2[[#This Row],[State]]</f>
        <v>SunflowerHaryana</v>
      </c>
      <c r="N1488" s="13">
        <v>1531168</v>
      </c>
      <c r="O1488" s="13">
        <f>IF(Table2[[#This Row],[Fertilizer(kg)]]="",_xlfn.XLOOKUP(Table2[[#This Row],[crop&amp;state]],'pivot tables'!$O$3:$O$151,'pivot tables'!$P$3:$P$151),Table2[[#This Row],[Fertilizer(kg)]])</f>
        <v>1531168</v>
      </c>
      <c r="P1488" s="13">
        <v>3304</v>
      </c>
      <c r="Q1488" s="13">
        <f>IF(Table2[[#This Row],[Pesticide(kg)]]="",_xlfn.XLOOKUP(Table2[[#This Row],[crop&amp;state]],'pivot tables'!$O$3:$O$151,'pivot tables'!$Q$3:$Q$151),Table2[[#This Row],[Pesticide(kg)]])</f>
        <v>3304</v>
      </c>
      <c r="R1488" s="13">
        <v>2.0920000000000001</v>
      </c>
      <c r="S1488" s="13">
        <f>IF(Table2[[#This Row],[Yield]]="",IFERROR(Table2[[#This Row],[Production(Tones)]]/Table2[[#This Row],[Area(hectare)]],""),Table2[[#This Row],[Yield]])</f>
        <v>2.0920000000000001</v>
      </c>
      <c r="T1488" s="13">
        <v>25.597999999999999</v>
      </c>
      <c r="U1488" s="13">
        <f>IF(Table2[[#This Row],[Avg_Temperature(°C)]]="",IFERROR((Table2[[#This Row],[Max_Temperature(°C)]]+Table2[[#This Row],[Min_Temperature(°C)]])/2,""),Table2[[#This Row],[Avg_Temperature(°C)]])</f>
        <v>25.597999999999999</v>
      </c>
      <c r="V1488" s="13">
        <v>38.08</v>
      </c>
      <c r="W1488" s="13">
        <f>IF(Table2[[#This Row],[Max_Temperature(°C)]]="",_xlfn.XLOOKUP(Table2[[#This Row],[State]],'pivot tables'!$T$2:$T$33,'pivot tables'!$V$2:$V$33),Table2[[#This Row],[Max_Temperature(°C)]])</f>
        <v>38.08</v>
      </c>
      <c r="X1488" s="13">
        <v>14.244</v>
      </c>
      <c r="Y1488" s="31">
        <f>IF(Table2[[#This Row],[Min_Temperature(°C)]]="",_xlfn.XLOOKUP(Table2[[#This Row],[State]],'pivot tables'!$T$2:$T$33,'pivot tables'!$W$2:$W$33),Table2[[#This Row],[Min_Temperature(°C)]])</f>
        <v>14.244</v>
      </c>
    </row>
    <row r="1489" spans="1:25" x14ac:dyDescent="0.3">
      <c r="A1489" s="5" t="s">
        <v>32</v>
      </c>
      <c r="B1489" s="4">
        <v>2018</v>
      </c>
      <c r="C1489" s="5" t="s">
        <v>49</v>
      </c>
      <c r="D1489" s="5" t="str">
        <f>PROPER(TRIM(Table2[[#This Row],[Season]]))</f>
        <v>Kharif</v>
      </c>
      <c r="E1489" s="5" t="str">
        <f>IF(Table2[[#This Row],[Season]]="",_xlfn.XLOOKUP(Table2[[#This Row],[State]],'pivot tables'!$F$3:$F$33,'pivot tables'!$G$3:$G$33),Table2[[#This Row],[Season]])</f>
        <v>Kharif</v>
      </c>
      <c r="F1489" s="5" t="s">
        <v>258</v>
      </c>
      <c r="G1489" s="16"/>
      <c r="H1489" s="16">
        <f>IF(Table2[[#This Row],[Area(hectare)]]="",IFERROR(Table2[[#This Row],[Production(Tones)]]/Table2[[#This Row],[Yield blanks]],""),Table2[[#This Row],[Area(hectare)]])</f>
        <v>1193.4959349593496</v>
      </c>
      <c r="I1489" s="16">
        <v>734</v>
      </c>
      <c r="J1489" s="16">
        <f>IF(Table2[[#This Row],[Production(Tones)]]="",Table2[[#This Row],[Area Blanks]]*Table2[[#This Row],[Yield]],Table2[[#This Row],[Production(Tones)]])</f>
        <v>734</v>
      </c>
      <c r="K1489" s="13">
        <v>533.20000000000005</v>
      </c>
      <c r="L1489" s="13">
        <f>IF(Table2[[#This Row],[Annual_Rainfall(mm)]]="",_xlfn.XLOOKUP(Table2[[#This Row],[State]],'pivot tables'!$J$3:$J$32,'pivot tables'!$K$3:$K$32),Table2[[#This Row],[Annual_Rainfall(mm)]])</f>
        <v>533.20000000000005</v>
      </c>
      <c r="M1489" s="13" t="str">
        <f>Table2[[#This Row],[Crop]]&amp;Table2[[#This Row],[State]]</f>
        <v>UradHaryana</v>
      </c>
      <c r="N1489" s="13">
        <v>206967.2</v>
      </c>
      <c r="O1489" s="13">
        <f>IF(Table2[[#This Row],[Fertilizer(kg)]]="",_xlfn.XLOOKUP(Table2[[#This Row],[crop&amp;state]],'pivot tables'!$O$3:$O$151,'pivot tables'!$P$3:$P$151),Table2[[#This Row],[Fertilizer(kg)]])</f>
        <v>206967.2</v>
      </c>
      <c r="P1489" s="13">
        <v>446.6</v>
      </c>
      <c r="Q1489" s="13">
        <f>IF(Table2[[#This Row],[Pesticide(kg)]]="",_xlfn.XLOOKUP(Table2[[#This Row],[crop&amp;state]],'pivot tables'!$O$3:$O$151,'pivot tables'!$Q$3:$Q$151),Table2[[#This Row],[Pesticide(kg)]])</f>
        <v>446.6</v>
      </c>
      <c r="R1489" s="13">
        <v>0.61499999999999999</v>
      </c>
      <c r="S1489" s="13">
        <f>IF(Table2[[#This Row],[Yield]]="",IFERROR(Table2[[#This Row],[Production(Tones)]]/Table2[[#This Row],[Area(hectare)]],""),Table2[[#This Row],[Yield]])</f>
        <v>0.61499999999999999</v>
      </c>
      <c r="T1489" s="13">
        <v>25.597999999999999</v>
      </c>
      <c r="U1489" s="13">
        <f>IF(Table2[[#This Row],[Avg_Temperature(°C)]]="",IFERROR((Table2[[#This Row],[Max_Temperature(°C)]]+Table2[[#This Row],[Min_Temperature(°C)]])/2,""),Table2[[#This Row],[Avg_Temperature(°C)]])</f>
        <v>25.597999999999999</v>
      </c>
      <c r="V1489" s="13">
        <v>38.08</v>
      </c>
      <c r="W1489" s="13">
        <f>IF(Table2[[#This Row],[Max_Temperature(°C)]]="",_xlfn.XLOOKUP(Table2[[#This Row],[State]],'pivot tables'!$T$2:$T$33,'pivot tables'!$V$2:$V$33),Table2[[#This Row],[Max_Temperature(°C)]])</f>
        <v>38.08</v>
      </c>
      <c r="X1489" s="13">
        <v>14.244</v>
      </c>
      <c r="Y1489" s="31">
        <f>IF(Table2[[#This Row],[Min_Temperature(°C)]]="",_xlfn.XLOOKUP(Table2[[#This Row],[State]],'pivot tables'!$T$2:$T$33,'pivot tables'!$W$2:$W$33),Table2[[#This Row],[Min_Temperature(°C)]])</f>
        <v>14.244</v>
      </c>
    </row>
    <row r="1490" spans="1:25" x14ac:dyDescent="0.3">
      <c r="A1490" s="5" t="s">
        <v>20</v>
      </c>
      <c r="B1490" s="4">
        <v>2018</v>
      </c>
      <c r="C1490" s="5" t="s">
        <v>27</v>
      </c>
      <c r="D1490" s="5" t="str">
        <f>PROPER(TRIM(Table2[[#This Row],[Season]]))</f>
        <v>Rabi</v>
      </c>
      <c r="E1490" s="5" t="str">
        <f>IF(Table2[[#This Row],[Season]]="",_xlfn.XLOOKUP(Table2[[#This Row],[State]],'pivot tables'!$F$3:$F$33,'pivot tables'!$G$3:$G$33),Table2[[#This Row],[Season]])</f>
        <v>Rabi</v>
      </c>
      <c r="F1490" s="5" t="s">
        <v>258</v>
      </c>
      <c r="G1490" s="16">
        <v>2553100</v>
      </c>
      <c r="H1490" s="16">
        <f>IF(Table2[[#This Row],[Area(hectare)]]="",IFERROR(Table2[[#This Row],[Production(Tones)]]/Table2[[#This Row],[Yield blanks]],""),Table2[[#This Row],[Area(hectare)]])</f>
        <v>2553100</v>
      </c>
      <c r="I1490" s="16">
        <v>12573000</v>
      </c>
      <c r="J1490" s="16">
        <f>IF(Table2[[#This Row],[Production(Tones)]]="",Table2[[#This Row],[Area Blanks]]*Table2[[#This Row],[Yield]],Table2[[#This Row],[Production(Tones)]])</f>
        <v>12573000</v>
      </c>
      <c r="K1490" s="13">
        <v>533.20000000000005</v>
      </c>
      <c r="L1490" s="13">
        <f>IF(Table2[[#This Row],[Annual_Rainfall(mm)]]="",_xlfn.XLOOKUP(Table2[[#This Row],[State]],'pivot tables'!$J$3:$J$32,'pivot tables'!$K$3:$K$32),Table2[[#This Row],[Annual_Rainfall(mm)]])</f>
        <v>533.20000000000005</v>
      </c>
      <c r="M1490" s="13" t="str">
        <f>Table2[[#This Row],[Crop]]&amp;Table2[[#This Row],[State]]</f>
        <v>WheatHaryana</v>
      </c>
      <c r="N1490" s="13">
        <v>414112820</v>
      </c>
      <c r="O1490" s="13">
        <f>IF(Table2[[#This Row],[Fertilizer(kg)]]="",_xlfn.XLOOKUP(Table2[[#This Row],[crop&amp;state]],'pivot tables'!$O$3:$O$151,'pivot tables'!$P$3:$P$151),Table2[[#This Row],[Fertilizer(kg)]])</f>
        <v>414112820</v>
      </c>
      <c r="P1490" s="13">
        <v>893585</v>
      </c>
      <c r="Q1490" s="13">
        <f>IF(Table2[[#This Row],[Pesticide(kg)]]="",_xlfn.XLOOKUP(Table2[[#This Row],[crop&amp;state]],'pivot tables'!$O$3:$O$151,'pivot tables'!$Q$3:$Q$151),Table2[[#This Row],[Pesticide(kg)]])</f>
        <v>893585</v>
      </c>
      <c r="R1490" s="13">
        <v>4.8250000000000002</v>
      </c>
      <c r="S1490" s="13">
        <f>IF(Table2[[#This Row],[Yield]]="",IFERROR(Table2[[#This Row],[Production(Tones)]]/Table2[[#This Row],[Area(hectare)]],""),Table2[[#This Row],[Yield]])</f>
        <v>4.8250000000000002</v>
      </c>
      <c r="T1490" s="13">
        <v>25.597999999999999</v>
      </c>
      <c r="U1490" s="13">
        <f>IF(Table2[[#This Row],[Avg_Temperature(°C)]]="",IFERROR((Table2[[#This Row],[Max_Temperature(°C)]]+Table2[[#This Row],[Min_Temperature(°C)]])/2,""),Table2[[#This Row],[Avg_Temperature(°C)]])</f>
        <v>25.597999999999999</v>
      </c>
      <c r="V1490" s="13"/>
      <c r="W1490" s="13">
        <f>IF(Table2[[#This Row],[Max_Temperature(°C)]]="",_xlfn.XLOOKUP(Table2[[#This Row],[State]],'pivot tables'!$T$2:$T$33,'pivot tables'!$V$2:$V$33),Table2[[#This Row],[Max_Temperature(°C)]])</f>
        <v>38.022088888888902</v>
      </c>
      <c r="X1490" s="13">
        <v>14.244</v>
      </c>
      <c r="Y1490" s="31">
        <f>IF(Table2[[#This Row],[Min_Temperature(°C)]]="",_xlfn.XLOOKUP(Table2[[#This Row],[State]],'pivot tables'!$T$2:$T$33,'pivot tables'!$W$2:$W$33),Table2[[#This Row],[Min_Temperature(°C)]])</f>
        <v>14.244</v>
      </c>
    </row>
    <row r="1491" spans="1:25" x14ac:dyDescent="0.3">
      <c r="A1491" s="5" t="s">
        <v>22</v>
      </c>
      <c r="B1491" s="4">
        <v>2018</v>
      </c>
      <c r="C1491" s="5" t="s">
        <v>49</v>
      </c>
      <c r="D1491" s="5" t="str">
        <f>PROPER(TRIM(Table2[[#This Row],[Season]]))</f>
        <v>Kharif</v>
      </c>
      <c r="E1491" s="5" t="str">
        <f>IF(Table2[[#This Row],[Season]]="",_xlfn.XLOOKUP(Table2[[#This Row],[State]],'pivot tables'!$F$3:$F$33,'pivot tables'!$G$3:$G$33),Table2[[#This Row],[Season]])</f>
        <v>Kharif</v>
      </c>
      <c r="F1491" s="5" t="s">
        <v>259</v>
      </c>
      <c r="G1491" s="16">
        <v>1720</v>
      </c>
      <c r="H1491" s="16">
        <f>IF(Table2[[#This Row],[Area(hectare)]]="",IFERROR(Table2[[#This Row],[Production(Tones)]]/Table2[[#This Row],[Yield blanks]],""),Table2[[#This Row],[Area(hectare)]])</f>
        <v>1720</v>
      </c>
      <c r="I1491" s="16">
        <v>1823</v>
      </c>
      <c r="J1491" s="16">
        <f>IF(Table2[[#This Row],[Production(Tones)]]="",Table2[[#This Row],[Area Blanks]]*Table2[[#This Row],[Yield]],Table2[[#This Row],[Production(Tones)]])</f>
        <v>1823</v>
      </c>
      <c r="K1491" s="13">
        <v>1052.2</v>
      </c>
      <c r="L1491" s="13">
        <f>IF(Table2[[#This Row],[Annual_Rainfall(mm)]]="",_xlfn.XLOOKUP(Table2[[#This Row],[State]],'pivot tables'!$J$3:$J$32,'pivot tables'!$K$3:$K$32),Table2[[#This Row],[Annual_Rainfall(mm)]])</f>
        <v>1052.2</v>
      </c>
      <c r="M1491" s="13" t="str">
        <f>Table2[[#This Row],[Crop]]&amp;Table2[[#This Row],[State]]</f>
        <v>RagiHimachal Pradesh</v>
      </c>
      <c r="N1491" s="13">
        <v>278984</v>
      </c>
      <c r="O1491" s="13">
        <f>IF(Table2[[#This Row],[Fertilizer(kg)]]="",_xlfn.XLOOKUP(Table2[[#This Row],[crop&amp;state]],'pivot tables'!$O$3:$O$151,'pivot tables'!$P$3:$P$151),Table2[[#This Row],[Fertilizer(kg)]])</f>
        <v>278984</v>
      </c>
      <c r="P1491" s="13">
        <v>602</v>
      </c>
      <c r="Q1491" s="13">
        <f>IF(Table2[[#This Row],[Pesticide(kg)]]="",_xlfn.XLOOKUP(Table2[[#This Row],[crop&amp;state]],'pivot tables'!$O$3:$O$151,'pivot tables'!$Q$3:$Q$151),Table2[[#This Row],[Pesticide(kg)]])</f>
        <v>602</v>
      </c>
      <c r="R1491" s="13">
        <v>0.90800000000000003</v>
      </c>
      <c r="S1491" s="13">
        <f>IF(Table2[[#This Row],[Yield]]="",IFERROR(Table2[[#This Row],[Production(Tones)]]/Table2[[#This Row],[Area(hectare)]],""),Table2[[#This Row],[Yield]])</f>
        <v>0.90800000000000003</v>
      </c>
      <c r="T1491" s="13">
        <v>20.710999999999999</v>
      </c>
      <c r="U1491" s="13">
        <f>IF(Table2[[#This Row],[Avg_Temperature(°C)]]="",IFERROR((Table2[[#This Row],[Max_Temperature(°C)]]+Table2[[#This Row],[Min_Temperature(°C)]])/2,""),Table2[[#This Row],[Avg_Temperature(°C)]])</f>
        <v>20.710999999999999</v>
      </c>
      <c r="V1491" s="13">
        <v>31.117000000000001</v>
      </c>
      <c r="W1491" s="13">
        <f>IF(Table2[[#This Row],[Max_Temperature(°C)]]="",_xlfn.XLOOKUP(Table2[[#This Row],[State]],'pivot tables'!$T$2:$T$33,'pivot tables'!$V$2:$V$33),Table2[[#This Row],[Max_Temperature(°C)]])</f>
        <v>31.117000000000001</v>
      </c>
      <c r="X1491" s="13">
        <v>11.85</v>
      </c>
      <c r="Y1491" s="31">
        <f>IF(Table2[[#This Row],[Min_Temperature(°C)]]="",_xlfn.XLOOKUP(Table2[[#This Row],[State]],'pivot tables'!$T$2:$T$33,'pivot tables'!$W$2:$W$33),Table2[[#This Row],[Min_Temperature(°C)]])</f>
        <v>11.85</v>
      </c>
    </row>
    <row r="1492" spans="1:25" x14ac:dyDescent="0.3">
      <c r="A1492" s="5" t="s">
        <v>13</v>
      </c>
      <c r="B1492" s="4">
        <v>2018</v>
      </c>
      <c r="C1492" s="5" t="s">
        <v>49</v>
      </c>
      <c r="D1492" s="5" t="str">
        <f>PROPER(TRIM(Table2[[#This Row],[Season]]))</f>
        <v>Kharif</v>
      </c>
      <c r="E1492" s="5" t="str">
        <f>IF(Table2[[#This Row],[Season]]="",_xlfn.XLOOKUP(Table2[[#This Row],[State]],'pivot tables'!$F$3:$F$33,'pivot tables'!$G$3:$G$33),Table2[[#This Row],[Season]])</f>
        <v>Kharif</v>
      </c>
      <c r="F1492" s="5" t="s">
        <v>259</v>
      </c>
      <c r="G1492" s="16"/>
      <c r="H1492" s="16">
        <f>IF(Table2[[#This Row],[Area(hectare)]]="",IFERROR(Table2[[#This Row],[Production(Tones)]]/Table2[[#This Row],[Yield blanks]],""),Table2[[#This Row],[Area(hectare)]])</f>
        <v>70748.768472906406</v>
      </c>
      <c r="I1492" s="16">
        <v>114896</v>
      </c>
      <c r="J1492" s="16">
        <f>IF(Table2[[#This Row],[Production(Tones)]]="",Table2[[#This Row],[Area Blanks]]*Table2[[#This Row],[Yield]],Table2[[#This Row],[Production(Tones)]])</f>
        <v>114896</v>
      </c>
      <c r="K1492" s="13">
        <v>1052.2</v>
      </c>
      <c r="L1492" s="13">
        <f>IF(Table2[[#This Row],[Annual_Rainfall(mm)]]="",_xlfn.XLOOKUP(Table2[[#This Row],[State]],'pivot tables'!$J$3:$J$32,'pivot tables'!$K$3:$K$32),Table2[[#This Row],[Annual_Rainfall(mm)]])</f>
        <v>1052.2</v>
      </c>
      <c r="M1492" s="13" t="str">
        <f>Table2[[#This Row],[Crop]]&amp;Table2[[#This Row],[State]]</f>
        <v>RiceHimachal Pradesh</v>
      </c>
      <c r="N1492" s="13">
        <v>11647582</v>
      </c>
      <c r="O1492" s="13">
        <f>IF(Table2[[#This Row],[Fertilizer(kg)]]="",_xlfn.XLOOKUP(Table2[[#This Row],[crop&amp;state]],'pivot tables'!$O$3:$O$151,'pivot tables'!$P$3:$P$151),Table2[[#This Row],[Fertilizer(kg)]])</f>
        <v>11647582</v>
      </c>
      <c r="P1492" s="13">
        <v>25133.5</v>
      </c>
      <c r="Q1492" s="13">
        <f>IF(Table2[[#This Row],[Pesticide(kg)]]="",_xlfn.XLOOKUP(Table2[[#This Row],[crop&amp;state]],'pivot tables'!$O$3:$O$151,'pivot tables'!$Q$3:$Q$151),Table2[[#This Row],[Pesticide(kg)]])</f>
        <v>25133.5</v>
      </c>
      <c r="R1492" s="13">
        <v>1.6240000000000001</v>
      </c>
      <c r="S1492" s="13">
        <f>IF(Table2[[#This Row],[Yield]]="",IFERROR(Table2[[#This Row],[Production(Tones)]]/Table2[[#This Row],[Area(hectare)]],""),Table2[[#This Row],[Yield]])</f>
        <v>1.6240000000000001</v>
      </c>
      <c r="T1492" s="13">
        <v>20.710999999999999</v>
      </c>
      <c r="U1492" s="13">
        <f>IF(Table2[[#This Row],[Avg_Temperature(°C)]]="",IFERROR((Table2[[#This Row],[Max_Temperature(°C)]]+Table2[[#This Row],[Min_Temperature(°C)]])/2,""),Table2[[#This Row],[Avg_Temperature(°C)]])</f>
        <v>20.710999999999999</v>
      </c>
      <c r="V1492" s="13"/>
      <c r="W1492" s="13">
        <f>IF(Table2[[#This Row],[Max_Temperature(°C)]]="",_xlfn.XLOOKUP(Table2[[#This Row],[State]],'pivot tables'!$T$2:$T$33,'pivot tables'!$V$2:$V$33),Table2[[#This Row],[Max_Temperature(°C)]])</f>
        <v>31.77884782608697</v>
      </c>
      <c r="X1492" s="13">
        <v>11.85</v>
      </c>
      <c r="Y1492" s="31">
        <f>IF(Table2[[#This Row],[Min_Temperature(°C)]]="",_xlfn.XLOOKUP(Table2[[#This Row],[State]],'pivot tables'!$T$2:$T$33,'pivot tables'!$W$2:$W$33),Table2[[#This Row],[Min_Temperature(°C)]])</f>
        <v>11.85</v>
      </c>
    </row>
    <row r="1493" spans="1:25" x14ac:dyDescent="0.3">
      <c r="A1493" s="5" t="s">
        <v>18</v>
      </c>
      <c r="B1493" s="4">
        <v>2018</v>
      </c>
      <c r="C1493" s="5" t="s">
        <v>705</v>
      </c>
      <c r="D1493" s="5" t="str">
        <f>PROPER(TRIM(Table2[[#This Row],[Season]]))</f>
        <v>Whole Year</v>
      </c>
      <c r="E1493" s="5" t="str">
        <f>IF(Table2[[#This Row],[Season]]="",_xlfn.XLOOKUP(Table2[[#This Row],[State]],'pivot tables'!$F$3:$F$33,'pivot tables'!$G$3:$G$33),Table2[[#This Row],[Season]])</f>
        <v>Whole Year</v>
      </c>
      <c r="F1493" s="5" t="s">
        <v>259</v>
      </c>
      <c r="G1493" s="16">
        <v>1585</v>
      </c>
      <c r="H1493" s="16">
        <f>IF(Table2[[#This Row],[Area(hectare)]]="",IFERROR(Table2[[#This Row],[Production(Tones)]]/Table2[[#This Row],[Yield blanks]],""),Table2[[#This Row],[Area(hectare)]])</f>
        <v>1585</v>
      </c>
      <c r="I1493" s="16">
        <v>38538</v>
      </c>
      <c r="J1493" s="16">
        <f>IF(Table2[[#This Row],[Production(Tones)]]="",Table2[[#This Row],[Area Blanks]]*Table2[[#This Row],[Yield]],Table2[[#This Row],[Production(Tones)]])</f>
        <v>38538</v>
      </c>
      <c r="K1493" s="13">
        <v>1052.2</v>
      </c>
      <c r="L1493" s="13">
        <f>IF(Table2[[#This Row],[Annual_Rainfall(mm)]]="",_xlfn.XLOOKUP(Table2[[#This Row],[State]],'pivot tables'!$J$3:$J$32,'pivot tables'!$K$3:$K$32),Table2[[#This Row],[Annual_Rainfall(mm)]])</f>
        <v>1052.2</v>
      </c>
      <c r="M1493" s="13" t="str">
        <f>Table2[[#This Row],[Crop]]&amp;Table2[[#This Row],[State]]</f>
        <v>SugarcaneHimachal Pradesh</v>
      </c>
      <c r="N1493" s="13">
        <v>257087</v>
      </c>
      <c r="O1493" s="13">
        <f>IF(Table2[[#This Row],[Fertilizer(kg)]]="",_xlfn.XLOOKUP(Table2[[#This Row],[crop&amp;state]],'pivot tables'!$O$3:$O$151,'pivot tables'!$P$3:$P$151),Table2[[#This Row],[Fertilizer(kg)]])</f>
        <v>257087</v>
      </c>
      <c r="P1493" s="13">
        <v>554.75</v>
      </c>
      <c r="Q1493" s="13">
        <f>IF(Table2[[#This Row],[Pesticide(kg)]]="",_xlfn.XLOOKUP(Table2[[#This Row],[crop&amp;state]],'pivot tables'!$O$3:$O$151,'pivot tables'!$Q$3:$Q$151),Table2[[#This Row],[Pesticide(kg)]])</f>
        <v>554.75</v>
      </c>
      <c r="R1493" s="13">
        <v>17.335000000000001</v>
      </c>
      <c r="S1493" s="13">
        <f>IF(Table2[[#This Row],[Yield]]="",IFERROR(Table2[[#This Row],[Production(Tones)]]/Table2[[#This Row],[Area(hectare)]],""),Table2[[#This Row],[Yield]])</f>
        <v>17.335000000000001</v>
      </c>
      <c r="T1493" s="13">
        <v>20.710999999999999</v>
      </c>
      <c r="U1493" s="13">
        <f>IF(Table2[[#This Row],[Avg_Temperature(°C)]]="",IFERROR((Table2[[#This Row],[Max_Temperature(°C)]]+Table2[[#This Row],[Min_Temperature(°C)]])/2,""),Table2[[#This Row],[Avg_Temperature(°C)]])</f>
        <v>20.710999999999999</v>
      </c>
      <c r="V1493" s="13">
        <v>31.117000000000001</v>
      </c>
      <c r="W1493" s="13">
        <f>IF(Table2[[#This Row],[Max_Temperature(°C)]]="",_xlfn.XLOOKUP(Table2[[#This Row],[State]],'pivot tables'!$T$2:$T$33,'pivot tables'!$V$2:$V$33),Table2[[#This Row],[Max_Temperature(°C)]])</f>
        <v>31.117000000000001</v>
      </c>
      <c r="X1493" s="13">
        <v>11.85</v>
      </c>
      <c r="Y1493" s="31">
        <f>IF(Table2[[#This Row],[Min_Temperature(°C)]]="",_xlfn.XLOOKUP(Table2[[#This Row],[State]],'pivot tables'!$T$2:$T$33,'pivot tables'!$W$2:$W$33),Table2[[#This Row],[Min_Temperature(°C)]])</f>
        <v>11.85</v>
      </c>
    </row>
    <row r="1494" spans="1:25" x14ac:dyDescent="0.3">
      <c r="A1494" s="5" t="s">
        <v>32</v>
      </c>
      <c r="B1494" s="4">
        <v>2018</v>
      </c>
      <c r="C1494" s="5" t="s">
        <v>49</v>
      </c>
      <c r="D1494" s="5" t="str">
        <f>PROPER(TRIM(Table2[[#This Row],[Season]]))</f>
        <v>Kharif</v>
      </c>
      <c r="E1494" s="5" t="str">
        <f>IF(Table2[[#This Row],[Season]]="",_xlfn.XLOOKUP(Table2[[#This Row],[State]],'pivot tables'!$F$3:$F$33,'pivot tables'!$G$3:$G$33),Table2[[#This Row],[Season]])</f>
        <v>Kharif</v>
      </c>
      <c r="F1494" s="5" t="s">
        <v>259</v>
      </c>
      <c r="G1494" s="16">
        <v>7001</v>
      </c>
      <c r="H1494" s="16">
        <f>IF(Table2[[#This Row],[Area(hectare)]]="",IFERROR(Table2[[#This Row],[Production(Tones)]]/Table2[[#This Row],[Yield blanks]],""),Table2[[#This Row],[Area(hectare)]])</f>
        <v>7001</v>
      </c>
      <c r="I1494" s="16">
        <v>-4699</v>
      </c>
      <c r="J1494" s="16">
        <f>IF(Table2[[#This Row],[Production(Tones)]]="",Table2[[#This Row],[Area Blanks]]*Table2[[#This Row],[Yield]],Table2[[#This Row],[Production(Tones)]])</f>
        <v>-4699</v>
      </c>
      <c r="K1494" s="13">
        <v>1052.2</v>
      </c>
      <c r="L1494" s="13">
        <f>IF(Table2[[#This Row],[Annual_Rainfall(mm)]]="",_xlfn.XLOOKUP(Table2[[#This Row],[State]],'pivot tables'!$J$3:$J$32,'pivot tables'!$K$3:$K$32),Table2[[#This Row],[Annual_Rainfall(mm)]])</f>
        <v>1052.2</v>
      </c>
      <c r="M1494" s="13" t="str">
        <f>Table2[[#This Row],[Crop]]&amp;Table2[[#This Row],[State]]</f>
        <v>UradHimachal Pradesh</v>
      </c>
      <c r="N1494" s="13">
        <v>1135562.2</v>
      </c>
      <c r="O1494" s="13">
        <f>IF(Table2[[#This Row],[Fertilizer(kg)]]="",_xlfn.XLOOKUP(Table2[[#This Row],[crop&amp;state]],'pivot tables'!$O$3:$O$151,'pivot tables'!$P$3:$P$151),Table2[[#This Row],[Fertilizer(kg)]])</f>
        <v>1135562.2</v>
      </c>
      <c r="P1494" s="13"/>
      <c r="Q1494" s="13">
        <f>IF(Table2[[#This Row],[Pesticide(kg)]]="",_xlfn.XLOOKUP(Table2[[#This Row],[crop&amp;state]],'pivot tables'!$O$3:$O$151,'pivot tables'!$Q$3:$Q$151),Table2[[#This Row],[Pesticide(kg)]])</f>
        <v>2628.0600000000004</v>
      </c>
      <c r="R1494" s="13">
        <v>0.73299999999999998</v>
      </c>
      <c r="S1494" s="13">
        <f>IF(Table2[[#This Row],[Yield]]="",IFERROR(Table2[[#This Row],[Production(Tones)]]/Table2[[#This Row],[Area(hectare)]],""),Table2[[#This Row],[Yield]])</f>
        <v>0.73299999999999998</v>
      </c>
      <c r="T1494" s="13">
        <v>20.710999999999999</v>
      </c>
      <c r="U1494" s="13">
        <f>IF(Table2[[#This Row],[Avg_Temperature(°C)]]="",IFERROR((Table2[[#This Row],[Max_Temperature(°C)]]+Table2[[#This Row],[Min_Temperature(°C)]])/2,""),Table2[[#This Row],[Avg_Temperature(°C)]])</f>
        <v>20.710999999999999</v>
      </c>
      <c r="V1494" s="13">
        <v>31.117000000000001</v>
      </c>
      <c r="W1494" s="13">
        <f>IF(Table2[[#This Row],[Max_Temperature(°C)]]="",_xlfn.XLOOKUP(Table2[[#This Row],[State]],'pivot tables'!$T$2:$T$33,'pivot tables'!$V$2:$V$33),Table2[[#This Row],[Max_Temperature(°C)]])</f>
        <v>31.117000000000001</v>
      </c>
      <c r="X1494" s="13">
        <v>11.85</v>
      </c>
      <c r="Y1494" s="31">
        <f>IF(Table2[[#This Row],[Min_Temperature(°C)]]="",_xlfn.XLOOKUP(Table2[[#This Row],[State]],'pivot tables'!$T$2:$T$33,'pivot tables'!$W$2:$W$33),Table2[[#This Row],[Min_Temperature(°C)]])</f>
        <v>11.85</v>
      </c>
    </row>
    <row r="1495" spans="1:25" x14ac:dyDescent="0.3">
      <c r="A1495" s="5" t="s">
        <v>20</v>
      </c>
      <c r="B1495" s="4">
        <v>2018</v>
      </c>
      <c r="C1495" s="5" t="s">
        <v>27</v>
      </c>
      <c r="D1495" s="5" t="str">
        <f>PROPER(TRIM(Table2[[#This Row],[Season]]))</f>
        <v>Rabi</v>
      </c>
      <c r="E1495" s="5" t="str">
        <f>IF(Table2[[#This Row],[Season]]="",_xlfn.XLOOKUP(Table2[[#This Row],[State]],'pivot tables'!$F$3:$F$33,'pivot tables'!$G$3:$G$33),Table2[[#This Row],[Season]])</f>
        <v>Rabi</v>
      </c>
      <c r="F1495" s="5" t="s">
        <v>259</v>
      </c>
      <c r="G1495" s="16">
        <v>319002</v>
      </c>
      <c r="H1495" s="16">
        <f>IF(Table2[[#This Row],[Area(hectare)]]="",IFERROR(Table2[[#This Row],[Production(Tones)]]/Table2[[#This Row],[Yield blanks]],""),Table2[[#This Row],[Area(hectare)]])</f>
        <v>319002</v>
      </c>
      <c r="I1495" s="16">
        <v>564634</v>
      </c>
      <c r="J1495" s="16">
        <f>IF(Table2[[#This Row],[Production(Tones)]]="",Table2[[#This Row],[Area Blanks]]*Table2[[#This Row],[Yield]],Table2[[#This Row],[Production(Tones)]])</f>
        <v>564634</v>
      </c>
      <c r="K1495" s="13">
        <v>1052.2</v>
      </c>
      <c r="L1495" s="13">
        <f>IF(Table2[[#This Row],[Annual_Rainfall(mm)]]="",_xlfn.XLOOKUP(Table2[[#This Row],[State]],'pivot tables'!$J$3:$J$32,'pivot tables'!$K$3:$K$32),Table2[[#This Row],[Annual_Rainfall(mm)]])</f>
        <v>1052.2</v>
      </c>
      <c r="M1495" s="13" t="str">
        <f>Table2[[#This Row],[Crop]]&amp;Table2[[#This Row],[State]]</f>
        <v>WheatHimachal Pradesh</v>
      </c>
      <c r="N1495" s="13">
        <v>51742124.399999999</v>
      </c>
      <c r="O1495" s="13">
        <f>IF(Table2[[#This Row],[Fertilizer(kg)]]="",_xlfn.XLOOKUP(Table2[[#This Row],[crop&amp;state]],'pivot tables'!$O$3:$O$151,'pivot tables'!$P$3:$P$151),Table2[[#This Row],[Fertilizer(kg)]])</f>
        <v>51742124.399999999</v>
      </c>
      <c r="P1495" s="13">
        <v>111650.7</v>
      </c>
      <c r="Q1495" s="13">
        <f>IF(Table2[[#This Row],[Pesticide(kg)]]="",_xlfn.XLOOKUP(Table2[[#This Row],[crop&amp;state]],'pivot tables'!$O$3:$O$151,'pivot tables'!$Q$3:$Q$151),Table2[[#This Row],[Pesticide(kg)]])</f>
        <v>111650.7</v>
      </c>
      <c r="R1495" s="13">
        <v>1.5940000000000001</v>
      </c>
      <c r="S1495" s="13">
        <f>IF(Table2[[#This Row],[Yield]]="",IFERROR(Table2[[#This Row],[Production(Tones)]]/Table2[[#This Row],[Area(hectare)]],""),Table2[[#This Row],[Yield]])</f>
        <v>1.5940000000000001</v>
      </c>
      <c r="T1495" s="13">
        <v>20.710999999999999</v>
      </c>
      <c r="U1495" s="13">
        <f>IF(Table2[[#This Row],[Avg_Temperature(°C)]]="",IFERROR((Table2[[#This Row],[Max_Temperature(°C)]]+Table2[[#This Row],[Min_Temperature(°C)]])/2,""),Table2[[#This Row],[Avg_Temperature(°C)]])</f>
        <v>20.710999999999999</v>
      </c>
      <c r="V1495" s="13">
        <v>31.117000000000001</v>
      </c>
      <c r="W1495" s="13">
        <f>IF(Table2[[#This Row],[Max_Temperature(°C)]]="",_xlfn.XLOOKUP(Table2[[#This Row],[State]],'pivot tables'!$T$2:$T$33,'pivot tables'!$V$2:$V$33),Table2[[#This Row],[Max_Temperature(°C)]])</f>
        <v>31.117000000000001</v>
      </c>
      <c r="X1495" s="13">
        <v>11.85</v>
      </c>
      <c r="Y1495" s="31">
        <f>IF(Table2[[#This Row],[Min_Temperature(°C)]]="",_xlfn.XLOOKUP(Table2[[#This Row],[State]],'pivot tables'!$T$2:$T$33,'pivot tables'!$W$2:$W$33),Table2[[#This Row],[Min_Temperature(°C)]])</f>
        <v>11.85</v>
      </c>
    </row>
    <row r="1496" spans="1:25" x14ac:dyDescent="0.3">
      <c r="A1496" s="5" t="s">
        <v>22</v>
      </c>
      <c r="B1496" s="4">
        <v>2018</v>
      </c>
      <c r="C1496" s="5" t="s">
        <v>49</v>
      </c>
      <c r="D1496" s="5" t="str">
        <f>PROPER(TRIM(Table2[[#This Row],[Season]]))</f>
        <v>Kharif</v>
      </c>
      <c r="E1496" s="5" t="str">
        <f>IF(Table2[[#This Row],[Season]]="",_xlfn.XLOOKUP(Table2[[#This Row],[State]],'pivot tables'!$F$3:$F$33,'pivot tables'!$G$3:$G$33),Table2[[#This Row],[Season]])</f>
        <v>Kharif</v>
      </c>
      <c r="F1496" s="5" t="s">
        <v>322</v>
      </c>
      <c r="G1496" s="16">
        <v>14027</v>
      </c>
      <c r="H1496" s="16">
        <f>IF(Table2[[#This Row],[Area(hectare)]]="",IFERROR(Table2[[#This Row],[Production(Tones)]]/Table2[[#This Row],[Yield blanks]],""),Table2[[#This Row],[Area(hectare)]])</f>
        <v>14027</v>
      </c>
      <c r="I1496" s="16">
        <v>11295</v>
      </c>
      <c r="J1496" s="16">
        <f>IF(Table2[[#This Row],[Production(Tones)]]="",Table2[[#This Row],[Area Blanks]]*Table2[[#This Row],[Yield]],Table2[[#This Row],[Production(Tones)]])</f>
        <v>11295</v>
      </c>
      <c r="K1496" s="13">
        <v>1222.7</v>
      </c>
      <c r="L1496" s="13">
        <f>IF(Table2[[#This Row],[Annual_Rainfall(mm)]]="",_xlfn.XLOOKUP(Table2[[#This Row],[State]],'pivot tables'!$J$3:$J$32,'pivot tables'!$K$3:$K$32),Table2[[#This Row],[Annual_Rainfall(mm)]])</f>
        <v>1222.7</v>
      </c>
      <c r="M1496" s="13" t="str">
        <f>Table2[[#This Row],[Crop]]&amp;Table2[[#This Row],[State]]</f>
        <v>RagiJharkhand</v>
      </c>
      <c r="N1496" s="13"/>
      <c r="O1496" s="13">
        <f>IF(Table2[[#This Row],[Fertilizer(kg)]]="",_xlfn.XLOOKUP(Table2[[#This Row],[crop&amp;state]],'pivot tables'!$O$3:$O$151,'pivot tables'!$P$3:$P$151),Table2[[#This Row],[Fertilizer(kg)]])</f>
        <v>3116983.4785714289</v>
      </c>
      <c r="P1496" s="13" t="s">
        <v>565</v>
      </c>
      <c r="Q1496" s="13" t="str">
        <f>IF(Table2[[#This Row],[Pesticide(kg)]]="",_xlfn.XLOOKUP(Table2[[#This Row],[crop&amp;state]],'pivot tables'!$O$3:$O$151,'pivot tables'!$Q$3:$Q$151),Table2[[#This Row],[Pesticide(kg)]])</f>
        <v xml:space="preserve"> 4909.45 </v>
      </c>
      <c r="R1496" s="13">
        <v>0.79100000000000004</v>
      </c>
      <c r="S1496" s="13">
        <f>IF(Table2[[#This Row],[Yield]]="",IFERROR(Table2[[#This Row],[Production(Tones)]]/Table2[[#This Row],[Area(hectare)]],""),Table2[[#This Row],[Yield]])</f>
        <v>0.79100000000000004</v>
      </c>
      <c r="T1496" s="13">
        <v>23.568000000000001</v>
      </c>
      <c r="U1496" s="13">
        <f>IF(Table2[[#This Row],[Avg_Temperature(°C)]]="",IFERROR((Table2[[#This Row],[Max_Temperature(°C)]]+Table2[[#This Row],[Min_Temperature(°C)]])/2,""),Table2[[#This Row],[Avg_Temperature(°C)]])</f>
        <v>23.568000000000001</v>
      </c>
      <c r="V1496" s="13">
        <v>33.789000000000001</v>
      </c>
      <c r="W1496" s="13">
        <f>IF(Table2[[#This Row],[Max_Temperature(°C)]]="",_xlfn.XLOOKUP(Table2[[#This Row],[State]],'pivot tables'!$T$2:$T$33,'pivot tables'!$V$2:$V$33),Table2[[#This Row],[Max_Temperature(°C)]])</f>
        <v>33.789000000000001</v>
      </c>
      <c r="X1496" s="13">
        <v>13.814</v>
      </c>
      <c r="Y1496" s="31">
        <f>IF(Table2[[#This Row],[Min_Temperature(°C)]]="",_xlfn.XLOOKUP(Table2[[#This Row],[State]],'pivot tables'!$T$2:$T$33,'pivot tables'!$W$2:$W$33),Table2[[#This Row],[Min_Temperature(°C)]])</f>
        <v>13.814</v>
      </c>
    </row>
    <row r="1497" spans="1:25" x14ac:dyDescent="0.3">
      <c r="A1497" s="5" t="s">
        <v>13</v>
      </c>
      <c r="B1497" s="4">
        <v>2018</v>
      </c>
      <c r="C1497" s="5" t="s">
        <v>49</v>
      </c>
      <c r="D1497" s="5" t="str">
        <f>PROPER(TRIM(Table2[[#This Row],[Season]]))</f>
        <v>Kharif</v>
      </c>
      <c r="E1497" s="5" t="str">
        <f>IF(Table2[[#This Row],[Season]]="",_xlfn.XLOOKUP(Table2[[#This Row],[State]],'pivot tables'!$F$3:$F$33,'pivot tables'!$G$3:$G$33),Table2[[#This Row],[Season]])</f>
        <v>Kharif</v>
      </c>
      <c r="F1497" s="5" t="s">
        <v>322</v>
      </c>
      <c r="G1497" s="16">
        <v>1527103</v>
      </c>
      <c r="H1497" s="16">
        <f>IF(Table2[[#This Row],[Area(hectare)]]="",IFERROR(Table2[[#This Row],[Production(Tones)]]/Table2[[#This Row],[Yield blanks]],""),Table2[[#This Row],[Area(hectare)]])</f>
        <v>1527103</v>
      </c>
      <c r="I1497" s="16">
        <v>2894101</v>
      </c>
      <c r="J1497" s="16">
        <f>IF(Table2[[#This Row],[Production(Tones)]]="",Table2[[#This Row],[Area Blanks]]*Table2[[#This Row],[Yield]],Table2[[#This Row],[Production(Tones)]])</f>
        <v>2894101</v>
      </c>
      <c r="K1497" s="13">
        <v>1222.7</v>
      </c>
      <c r="L1497" s="13">
        <f>IF(Table2[[#This Row],[Annual_Rainfall(mm)]]="",_xlfn.XLOOKUP(Table2[[#This Row],[State]],'pivot tables'!$J$3:$J$32,'pivot tables'!$K$3:$K$32),Table2[[#This Row],[Annual_Rainfall(mm)]])</f>
        <v>1222.7</v>
      </c>
      <c r="M1497" s="13" t="str">
        <f>Table2[[#This Row],[Crop]]&amp;Table2[[#This Row],[State]]</f>
        <v>RiceJharkhand</v>
      </c>
      <c r="N1497" s="13">
        <v>247696106.59999999</v>
      </c>
      <c r="O1497" s="13">
        <f>IF(Table2[[#This Row],[Fertilizer(kg)]]="",_xlfn.XLOOKUP(Table2[[#This Row],[crop&amp;state]],'pivot tables'!$O$3:$O$151,'pivot tables'!$P$3:$P$151),Table2[[#This Row],[Fertilizer(kg)]])</f>
        <v>247696106.59999999</v>
      </c>
      <c r="P1497" s="13">
        <v>534486.05000000005</v>
      </c>
      <c r="Q1497" s="13">
        <f>IF(Table2[[#This Row],[Pesticide(kg)]]="",_xlfn.XLOOKUP(Table2[[#This Row],[crop&amp;state]],'pivot tables'!$O$3:$O$151,'pivot tables'!$Q$3:$Q$151),Table2[[#This Row],[Pesticide(kg)]])</f>
        <v>534486.05000000005</v>
      </c>
      <c r="R1497" s="13"/>
      <c r="S1497" s="13">
        <f>IF(Table2[[#This Row],[Yield]]="",IFERROR(Table2[[#This Row],[Production(Tones)]]/Table2[[#This Row],[Area(hectare)]],""),Table2[[#This Row],[Yield]])</f>
        <v>1.895157694012781</v>
      </c>
      <c r="T1497" s="13" t="s">
        <v>567</v>
      </c>
      <c r="U1497" s="13" t="str">
        <f>IF(Table2[[#This Row],[Avg_Temperature(°C)]]="",IFERROR((Table2[[#This Row],[Max_Temperature(°C)]]+Table2[[#This Row],[Min_Temperature(°C)]])/2,""),Table2[[#This Row],[Avg_Temperature(°C)]])</f>
        <v>23.57</v>
      </c>
      <c r="V1497" s="13">
        <v>33.789000000000001</v>
      </c>
      <c r="W1497" s="13">
        <f>IF(Table2[[#This Row],[Max_Temperature(°C)]]="",_xlfn.XLOOKUP(Table2[[#This Row],[State]],'pivot tables'!$T$2:$T$33,'pivot tables'!$V$2:$V$33),Table2[[#This Row],[Max_Temperature(°C)]])</f>
        <v>33.789000000000001</v>
      </c>
      <c r="X1497" s="13">
        <v>13.814</v>
      </c>
      <c r="Y1497" s="31">
        <f>IF(Table2[[#This Row],[Min_Temperature(°C)]]="",_xlfn.XLOOKUP(Table2[[#This Row],[State]],'pivot tables'!$T$2:$T$33,'pivot tables'!$W$2:$W$33),Table2[[#This Row],[Min_Temperature(°C)]])</f>
        <v>13.814</v>
      </c>
    </row>
    <row r="1498" spans="1:25" x14ac:dyDescent="0.3">
      <c r="A1498" s="5" t="s">
        <v>31</v>
      </c>
      <c r="B1498" s="4">
        <v>2018</v>
      </c>
      <c r="C1498" s="5" t="s">
        <v>49</v>
      </c>
      <c r="D1498" s="5" t="str">
        <f>PROPER(TRIM(Table2[[#This Row],[Season]]))</f>
        <v>Kharif</v>
      </c>
      <c r="E1498" s="5" t="str">
        <f>IF(Table2[[#This Row],[Season]]="",_xlfn.XLOOKUP(Table2[[#This Row],[State]],'pivot tables'!$F$3:$F$33,'pivot tables'!$G$3:$G$33),Table2[[#This Row],[Season]])</f>
        <v>Kharif</v>
      </c>
      <c r="F1498" s="5" t="s">
        <v>322</v>
      </c>
      <c r="G1498" s="16">
        <v>358</v>
      </c>
      <c r="H1498" s="16">
        <f>IF(Table2[[#This Row],[Area(hectare)]]="",IFERROR(Table2[[#This Row],[Production(Tones)]]/Table2[[#This Row],[Yield blanks]],""),Table2[[#This Row],[Area(hectare)]])</f>
        <v>358</v>
      </c>
      <c r="I1498" s="16">
        <v>198</v>
      </c>
      <c r="J1498" s="16">
        <f>IF(Table2[[#This Row],[Production(Tones)]]="",Table2[[#This Row],[Area Blanks]]*Table2[[#This Row],[Yield]],Table2[[#This Row],[Production(Tones)]])</f>
        <v>198</v>
      </c>
      <c r="K1498" s="13">
        <v>1222.7</v>
      </c>
      <c r="L1498" s="13">
        <f>IF(Table2[[#This Row],[Annual_Rainfall(mm)]]="",_xlfn.XLOOKUP(Table2[[#This Row],[State]],'pivot tables'!$J$3:$J$32,'pivot tables'!$K$3:$K$32),Table2[[#This Row],[Annual_Rainfall(mm)]])</f>
        <v>1222.7</v>
      </c>
      <c r="M1498" s="13" t="str">
        <f>Table2[[#This Row],[Crop]]&amp;Table2[[#This Row],[State]]</f>
        <v>SunflowerJharkhand</v>
      </c>
      <c r="N1498" s="13">
        <v>58067.6</v>
      </c>
      <c r="O1498" s="13">
        <f>IF(Table2[[#This Row],[Fertilizer(kg)]]="",_xlfn.XLOOKUP(Table2[[#This Row],[crop&amp;state]],'pivot tables'!$O$3:$O$151,'pivot tables'!$P$3:$P$151),Table2[[#This Row],[Fertilizer(kg)]])</f>
        <v>58067.6</v>
      </c>
      <c r="P1498" s="13">
        <v>125.3</v>
      </c>
      <c r="Q1498" s="13">
        <f>IF(Table2[[#This Row],[Pesticide(kg)]]="",_xlfn.XLOOKUP(Table2[[#This Row],[crop&amp;state]],'pivot tables'!$O$3:$O$151,'pivot tables'!$Q$3:$Q$151),Table2[[#This Row],[Pesticide(kg)]])</f>
        <v>125.3</v>
      </c>
      <c r="R1498" s="13">
        <v>0.626</v>
      </c>
      <c r="S1498" s="13">
        <f>IF(Table2[[#This Row],[Yield]]="",IFERROR(Table2[[#This Row],[Production(Tones)]]/Table2[[#This Row],[Area(hectare)]],""),Table2[[#This Row],[Yield]])</f>
        <v>0.626</v>
      </c>
      <c r="T1498" s="13">
        <v>23.568000000000001</v>
      </c>
      <c r="U1498" s="13">
        <f>IF(Table2[[#This Row],[Avg_Temperature(°C)]]="",IFERROR((Table2[[#This Row],[Max_Temperature(°C)]]+Table2[[#This Row],[Min_Temperature(°C)]])/2,""),Table2[[#This Row],[Avg_Temperature(°C)]])</f>
        <v>23.568000000000001</v>
      </c>
      <c r="V1498" s="13">
        <v>33.789000000000001</v>
      </c>
      <c r="W1498" s="13">
        <f>IF(Table2[[#This Row],[Max_Temperature(°C)]]="",_xlfn.XLOOKUP(Table2[[#This Row],[State]],'pivot tables'!$T$2:$T$33,'pivot tables'!$V$2:$V$33),Table2[[#This Row],[Max_Temperature(°C)]])</f>
        <v>33.789000000000001</v>
      </c>
      <c r="X1498" s="13">
        <v>13.814</v>
      </c>
      <c r="Y1498" s="31">
        <f>IF(Table2[[#This Row],[Min_Temperature(°C)]]="",_xlfn.XLOOKUP(Table2[[#This Row],[State]],'pivot tables'!$T$2:$T$33,'pivot tables'!$W$2:$W$33),Table2[[#This Row],[Min_Temperature(°C)]])</f>
        <v>13.814</v>
      </c>
    </row>
    <row r="1499" spans="1:25" x14ac:dyDescent="0.3">
      <c r="A1499" s="5" t="s">
        <v>31</v>
      </c>
      <c r="B1499" s="4">
        <v>2018</v>
      </c>
      <c r="C1499" s="5" t="s">
        <v>706</v>
      </c>
      <c r="D1499" s="5" t="str">
        <f>PROPER(TRIM(Table2[[#This Row],[Season]]))</f>
        <v/>
      </c>
      <c r="E1499" s="5" t="str">
        <f>IF(Table2[[#This Row],[Season]]="",_xlfn.XLOOKUP(Table2[[#This Row],[State]],'pivot tables'!$F$3:$F$33,'pivot tables'!$G$3:$G$33),Table2[[#This Row],[Season]])</f>
        <v>Autumn</v>
      </c>
      <c r="F1499" s="5" t="s">
        <v>322</v>
      </c>
      <c r="G1499" s="16">
        <v>705</v>
      </c>
      <c r="H1499" s="16">
        <f>IF(Table2[[#This Row],[Area(hectare)]]="",IFERROR(Table2[[#This Row],[Production(Tones)]]/Table2[[#This Row],[Yield blanks]],""),Table2[[#This Row],[Area(hectare)]])</f>
        <v>705</v>
      </c>
      <c r="I1499" s="16">
        <v>325</v>
      </c>
      <c r="J1499" s="16">
        <f>IF(Table2[[#This Row],[Production(Tones)]]="",Table2[[#This Row],[Area Blanks]]*Table2[[#This Row],[Yield]],Table2[[#This Row],[Production(Tones)]])</f>
        <v>325</v>
      </c>
      <c r="K1499" s="13">
        <v>1222.7</v>
      </c>
      <c r="L1499" s="13">
        <f>IF(Table2[[#This Row],[Annual_Rainfall(mm)]]="",_xlfn.XLOOKUP(Table2[[#This Row],[State]],'pivot tables'!$J$3:$J$32,'pivot tables'!$K$3:$K$32),Table2[[#This Row],[Annual_Rainfall(mm)]])</f>
        <v>1222.7</v>
      </c>
      <c r="M1499" s="13" t="str">
        <f>Table2[[#This Row],[Crop]]&amp;Table2[[#This Row],[State]]</f>
        <v>SunflowerJharkhand</v>
      </c>
      <c r="N1499" s="13">
        <v>114351</v>
      </c>
      <c r="O1499" s="13">
        <f>IF(Table2[[#This Row],[Fertilizer(kg)]]="",_xlfn.XLOOKUP(Table2[[#This Row],[crop&amp;state]],'pivot tables'!$O$3:$O$151,'pivot tables'!$P$3:$P$151),Table2[[#This Row],[Fertilizer(kg)]])</f>
        <v>114351</v>
      </c>
      <c r="P1499" s="13">
        <v>246.75</v>
      </c>
      <c r="Q1499" s="13">
        <f>IF(Table2[[#This Row],[Pesticide(kg)]]="",_xlfn.XLOOKUP(Table2[[#This Row],[crop&amp;state]],'pivot tables'!$O$3:$O$151,'pivot tables'!$Q$3:$Q$151),Table2[[#This Row],[Pesticide(kg)]])</f>
        <v>246.75</v>
      </c>
      <c r="R1499" s="13">
        <v>0.67400000000000004</v>
      </c>
      <c r="S1499" s="13">
        <f>IF(Table2[[#This Row],[Yield]]="",IFERROR(Table2[[#This Row],[Production(Tones)]]/Table2[[#This Row],[Area(hectare)]],""),Table2[[#This Row],[Yield]])</f>
        <v>0.67400000000000004</v>
      </c>
      <c r="T1499" s="13">
        <v>23.568000000000001</v>
      </c>
      <c r="U1499" s="13">
        <f>IF(Table2[[#This Row],[Avg_Temperature(°C)]]="",IFERROR((Table2[[#This Row],[Max_Temperature(°C)]]+Table2[[#This Row],[Min_Temperature(°C)]])/2,""),Table2[[#This Row],[Avg_Temperature(°C)]])</f>
        <v>23.568000000000001</v>
      </c>
      <c r="V1499" s="13">
        <v>33.789000000000001</v>
      </c>
      <c r="W1499" s="13">
        <f>IF(Table2[[#This Row],[Max_Temperature(°C)]]="",_xlfn.XLOOKUP(Table2[[#This Row],[State]],'pivot tables'!$T$2:$T$33,'pivot tables'!$V$2:$V$33),Table2[[#This Row],[Max_Temperature(°C)]])</f>
        <v>33.789000000000001</v>
      </c>
      <c r="X1499" s="13">
        <v>13.814</v>
      </c>
      <c r="Y1499" s="31">
        <f>IF(Table2[[#This Row],[Min_Temperature(°C)]]="",_xlfn.XLOOKUP(Table2[[#This Row],[State]],'pivot tables'!$T$2:$T$33,'pivot tables'!$W$2:$W$33),Table2[[#This Row],[Min_Temperature(°C)]])</f>
        <v>13.814</v>
      </c>
    </row>
    <row r="1500" spans="1:25" x14ac:dyDescent="0.3">
      <c r="A1500" s="5" t="s">
        <v>32</v>
      </c>
      <c r="B1500" s="4">
        <v>2018</v>
      </c>
      <c r="C1500" s="5" t="s">
        <v>49</v>
      </c>
      <c r="D1500" s="5" t="str">
        <f>PROPER(TRIM(Table2[[#This Row],[Season]]))</f>
        <v>Kharif</v>
      </c>
      <c r="E1500" s="5" t="str">
        <f>IF(Table2[[#This Row],[Season]]="",_xlfn.XLOOKUP(Table2[[#This Row],[State]],'pivot tables'!$F$3:$F$33,'pivot tables'!$G$3:$G$33),Table2[[#This Row],[Season]])</f>
        <v>Kharif</v>
      </c>
      <c r="F1500" s="5" t="s">
        <v>322</v>
      </c>
      <c r="G1500" s="16">
        <v>128669</v>
      </c>
      <c r="H1500" s="16">
        <f>IF(Table2[[#This Row],[Area(hectare)]]="",IFERROR(Table2[[#This Row],[Production(Tones)]]/Table2[[#This Row],[Yield blanks]],""),Table2[[#This Row],[Area(hectare)]])</f>
        <v>128669</v>
      </c>
      <c r="I1500" s="16">
        <v>108197</v>
      </c>
      <c r="J1500" s="16">
        <f>IF(Table2[[#This Row],[Production(Tones)]]="",Table2[[#This Row],[Area Blanks]]*Table2[[#This Row],[Yield]],Table2[[#This Row],[Production(Tones)]])</f>
        <v>108197</v>
      </c>
      <c r="K1500" s="13">
        <v>1222.7</v>
      </c>
      <c r="L1500" s="13">
        <f>IF(Table2[[#This Row],[Annual_Rainfall(mm)]]="",_xlfn.XLOOKUP(Table2[[#This Row],[State]],'pivot tables'!$J$3:$J$32,'pivot tables'!$K$3:$K$32),Table2[[#This Row],[Annual_Rainfall(mm)]])</f>
        <v>1222.7</v>
      </c>
      <c r="M1500" s="13" t="str">
        <f>Table2[[#This Row],[Crop]]&amp;Table2[[#This Row],[State]]</f>
        <v>UradJharkhand</v>
      </c>
      <c r="N1500" s="13">
        <v>20870111.800000001</v>
      </c>
      <c r="O1500" s="13">
        <f>IF(Table2[[#This Row],[Fertilizer(kg)]]="",_xlfn.XLOOKUP(Table2[[#This Row],[crop&amp;state]],'pivot tables'!$O$3:$O$151,'pivot tables'!$P$3:$P$151),Table2[[#This Row],[Fertilizer(kg)]])</f>
        <v>20870111.800000001</v>
      </c>
      <c r="P1500" s="13">
        <v>45034.15</v>
      </c>
      <c r="Q1500" s="13">
        <f>IF(Table2[[#This Row],[Pesticide(kg)]]="",_xlfn.XLOOKUP(Table2[[#This Row],[crop&amp;state]],'pivot tables'!$O$3:$O$151,'pivot tables'!$Q$3:$Q$151),Table2[[#This Row],[Pesticide(kg)]])</f>
        <v>45034.15</v>
      </c>
      <c r="R1500" s="13">
        <v>0.77100000000000002</v>
      </c>
      <c r="S1500" s="13">
        <f>IF(Table2[[#This Row],[Yield]]="",IFERROR(Table2[[#This Row],[Production(Tones)]]/Table2[[#This Row],[Area(hectare)]],""),Table2[[#This Row],[Yield]])</f>
        <v>0.77100000000000002</v>
      </c>
      <c r="T1500" s="13">
        <v>23.568000000000001</v>
      </c>
      <c r="U1500" s="13">
        <f>IF(Table2[[#This Row],[Avg_Temperature(°C)]]="",IFERROR((Table2[[#This Row],[Max_Temperature(°C)]]+Table2[[#This Row],[Min_Temperature(°C)]])/2,""),Table2[[#This Row],[Avg_Temperature(°C)]])</f>
        <v>23.568000000000001</v>
      </c>
      <c r="V1500" s="13">
        <v>33.789000000000001</v>
      </c>
      <c r="W1500" s="13">
        <f>IF(Table2[[#This Row],[Max_Temperature(°C)]]="",_xlfn.XLOOKUP(Table2[[#This Row],[State]],'pivot tables'!$T$2:$T$33,'pivot tables'!$V$2:$V$33),Table2[[#This Row],[Max_Temperature(°C)]])</f>
        <v>33.789000000000001</v>
      </c>
      <c r="X1500" s="13" t="s">
        <v>569</v>
      </c>
      <c r="Y1500" s="31" t="str">
        <f>IF(Table2[[#This Row],[Min_Temperature(°C)]]="",_xlfn.XLOOKUP(Table2[[#This Row],[State]],'pivot tables'!$T$2:$T$33,'pivot tables'!$W$2:$W$33),Table2[[#This Row],[Min_Temperature(°C)]])</f>
        <v xml:space="preserve"> 13.814 </v>
      </c>
    </row>
    <row r="1501" spans="1:25" x14ac:dyDescent="0.3">
      <c r="A1501" s="5" t="s">
        <v>20</v>
      </c>
      <c r="B1501" s="4">
        <v>2018</v>
      </c>
      <c r="C1501" s="5" t="s">
        <v>27</v>
      </c>
      <c r="D1501" s="5" t="str">
        <f>PROPER(TRIM(Table2[[#This Row],[Season]]))</f>
        <v>Rabi</v>
      </c>
      <c r="E1501" s="5" t="str">
        <f>IF(Table2[[#This Row],[Season]]="",_xlfn.XLOOKUP(Table2[[#This Row],[State]],'pivot tables'!$F$3:$F$33,'pivot tables'!$G$3:$G$33),Table2[[#This Row],[Season]])</f>
        <v>Rabi</v>
      </c>
      <c r="F1501" s="5" t="s">
        <v>322</v>
      </c>
      <c r="G1501" s="16">
        <v>163847</v>
      </c>
      <c r="H1501" s="16">
        <f>IF(Table2[[#This Row],[Area(hectare)]]="",IFERROR(Table2[[#This Row],[Production(Tones)]]/Table2[[#This Row],[Yield blanks]],""),Table2[[#This Row],[Area(hectare)]])</f>
        <v>163847</v>
      </c>
      <c r="I1501" s="16">
        <v>302559</v>
      </c>
      <c r="J1501" s="16">
        <f>IF(Table2[[#This Row],[Production(Tones)]]="",Table2[[#This Row],[Area Blanks]]*Table2[[#This Row],[Yield]],Table2[[#This Row],[Production(Tones)]])</f>
        <v>302559</v>
      </c>
      <c r="K1501" s="13">
        <v>1222.7</v>
      </c>
      <c r="L1501" s="13">
        <f>IF(Table2[[#This Row],[Annual_Rainfall(mm)]]="",_xlfn.XLOOKUP(Table2[[#This Row],[State]],'pivot tables'!$J$3:$J$32,'pivot tables'!$K$3:$K$32),Table2[[#This Row],[Annual_Rainfall(mm)]])</f>
        <v>1222.7</v>
      </c>
      <c r="M1501" s="13" t="str">
        <f>Table2[[#This Row],[Crop]]&amp;Table2[[#This Row],[State]]</f>
        <v>WheatJharkhand</v>
      </c>
      <c r="N1501" s="13">
        <v>26575983.399999999</v>
      </c>
      <c r="O1501" s="13">
        <f>IF(Table2[[#This Row],[Fertilizer(kg)]]="",_xlfn.XLOOKUP(Table2[[#This Row],[crop&amp;state]],'pivot tables'!$O$3:$O$151,'pivot tables'!$P$3:$P$151),Table2[[#This Row],[Fertilizer(kg)]])</f>
        <v>26575983.399999999</v>
      </c>
      <c r="P1501" s="13">
        <v>57346.45</v>
      </c>
      <c r="Q1501" s="13">
        <f>IF(Table2[[#This Row],[Pesticide(kg)]]="",_xlfn.XLOOKUP(Table2[[#This Row],[crop&amp;state]],'pivot tables'!$O$3:$O$151,'pivot tables'!$Q$3:$Q$151),Table2[[#This Row],[Pesticide(kg)]])</f>
        <v>57346.45</v>
      </c>
      <c r="R1501" s="13">
        <v>1.9219999999999999</v>
      </c>
      <c r="S1501" s="13">
        <f>IF(Table2[[#This Row],[Yield]]="",IFERROR(Table2[[#This Row],[Production(Tones)]]/Table2[[#This Row],[Area(hectare)]],""),Table2[[#This Row],[Yield]])</f>
        <v>1.9219999999999999</v>
      </c>
      <c r="T1501" s="13">
        <v>23.568000000000001</v>
      </c>
      <c r="U1501" s="13">
        <f>IF(Table2[[#This Row],[Avg_Temperature(°C)]]="",IFERROR((Table2[[#This Row],[Max_Temperature(°C)]]+Table2[[#This Row],[Min_Temperature(°C)]])/2,""),Table2[[#This Row],[Avg_Temperature(°C)]])</f>
        <v>23.568000000000001</v>
      </c>
      <c r="V1501" s="13">
        <v>33.789000000000001</v>
      </c>
      <c r="W1501" s="13">
        <f>IF(Table2[[#This Row],[Max_Temperature(°C)]]="",_xlfn.XLOOKUP(Table2[[#This Row],[State]],'pivot tables'!$T$2:$T$33,'pivot tables'!$V$2:$V$33),Table2[[#This Row],[Max_Temperature(°C)]])</f>
        <v>33.789000000000001</v>
      </c>
      <c r="X1501" s="13">
        <v>13.814</v>
      </c>
      <c r="Y1501" s="31">
        <f>IF(Table2[[#This Row],[Min_Temperature(°C)]]="",_xlfn.XLOOKUP(Table2[[#This Row],[State]],'pivot tables'!$T$2:$T$33,'pivot tables'!$W$2:$W$33),Table2[[#This Row],[Min_Temperature(°C)]])</f>
        <v>13.814</v>
      </c>
    </row>
    <row r="1502" spans="1:25" x14ac:dyDescent="0.3">
      <c r="A1502" s="5" t="s">
        <v>13</v>
      </c>
      <c r="B1502" s="4">
        <v>2018</v>
      </c>
      <c r="C1502" s="5" t="s">
        <v>49</v>
      </c>
      <c r="D1502" s="5" t="str">
        <f>PROPER(TRIM(Table2[[#This Row],[Season]]))</f>
        <v>Kharif</v>
      </c>
      <c r="E1502" s="5" t="str">
        <f>IF(Table2[[#This Row],[Season]]="",_xlfn.XLOOKUP(Table2[[#This Row],[State]],'pivot tables'!$F$3:$F$33,'pivot tables'!$G$3:$G$33),Table2[[#This Row],[Season]])</f>
        <v>Kharif</v>
      </c>
      <c r="F1502" s="5" t="s">
        <v>246</v>
      </c>
      <c r="G1502" s="16">
        <v>2794020</v>
      </c>
      <c r="H1502" s="16">
        <f>IF(Table2[[#This Row],[Area(hectare)]]="",IFERROR(Table2[[#This Row],[Production(Tones)]]/Table2[[#This Row],[Yield blanks]],""),Table2[[#This Row],[Area(hectare)]])</f>
        <v>2794020</v>
      </c>
      <c r="I1502" s="16">
        <v>5238850</v>
      </c>
      <c r="J1502" s="16">
        <f>IF(Table2[[#This Row],[Production(Tones)]]="",Table2[[#This Row],[Area Blanks]]*Table2[[#This Row],[Yield]],Table2[[#This Row],[Production(Tones)]])</f>
        <v>5238850</v>
      </c>
      <c r="K1502" s="13">
        <v>1102.2</v>
      </c>
      <c r="L1502" s="13">
        <f>IF(Table2[[#This Row],[Annual_Rainfall(mm)]]="",_xlfn.XLOOKUP(Table2[[#This Row],[State]],'pivot tables'!$J$3:$J$32,'pivot tables'!$K$3:$K$32),Table2[[#This Row],[Annual_Rainfall(mm)]])</f>
        <v>1102.2</v>
      </c>
      <c r="M1502" s="13" t="str">
        <f>Table2[[#This Row],[Crop]]&amp;Table2[[#This Row],[State]]</f>
        <v>RiceMadhya Pradesh</v>
      </c>
      <c r="N1502" s="13">
        <v>453190044</v>
      </c>
      <c r="O1502" s="13">
        <f>IF(Table2[[#This Row],[Fertilizer(kg)]]="",_xlfn.XLOOKUP(Table2[[#This Row],[crop&amp;state]],'pivot tables'!$O$3:$O$151,'pivot tables'!$P$3:$P$151),Table2[[#This Row],[Fertilizer(kg)]])</f>
        <v>453190044</v>
      </c>
      <c r="P1502" s="13">
        <v>977907</v>
      </c>
      <c r="Q1502" s="13">
        <f>IF(Table2[[#This Row],[Pesticide(kg)]]="",_xlfn.XLOOKUP(Table2[[#This Row],[crop&amp;state]],'pivot tables'!$O$3:$O$151,'pivot tables'!$Q$3:$Q$151),Table2[[#This Row],[Pesticide(kg)]])</f>
        <v>977907</v>
      </c>
      <c r="R1502" s="13">
        <v>1.4450000000000001</v>
      </c>
      <c r="S1502" s="13">
        <f>IF(Table2[[#This Row],[Yield]]="",IFERROR(Table2[[#This Row],[Production(Tones)]]/Table2[[#This Row],[Area(hectare)]],""),Table2[[#This Row],[Yield]])</f>
        <v>1.4450000000000001</v>
      </c>
      <c r="T1502" s="13">
        <v>26.413</v>
      </c>
      <c r="U1502" s="13">
        <f>IF(Table2[[#This Row],[Avg_Temperature(°C)]]="",IFERROR((Table2[[#This Row],[Max_Temperature(°C)]]+Table2[[#This Row],[Min_Temperature(°C)]])/2,""),Table2[[#This Row],[Avg_Temperature(°C)]])</f>
        <v>26.413</v>
      </c>
      <c r="V1502" s="13">
        <v>37.912999999999997</v>
      </c>
      <c r="W1502" s="13">
        <f>IF(Table2[[#This Row],[Max_Temperature(°C)]]="",_xlfn.XLOOKUP(Table2[[#This Row],[State]],'pivot tables'!$T$2:$T$33,'pivot tables'!$V$2:$V$33),Table2[[#This Row],[Max_Temperature(°C)]])</f>
        <v>37.912999999999997</v>
      </c>
      <c r="X1502" s="13">
        <v>15.731999999999999</v>
      </c>
      <c r="Y1502" s="31">
        <f>IF(Table2[[#This Row],[Min_Temperature(°C)]]="",_xlfn.XLOOKUP(Table2[[#This Row],[State]],'pivot tables'!$T$2:$T$33,'pivot tables'!$W$2:$W$33),Table2[[#This Row],[Min_Temperature(°C)]])</f>
        <v>15.731999999999999</v>
      </c>
    </row>
    <row r="1503" spans="1:25" x14ac:dyDescent="0.3">
      <c r="A1503" s="5" t="s">
        <v>18</v>
      </c>
      <c r="B1503" s="4">
        <v>2018</v>
      </c>
      <c r="C1503" s="5" t="s">
        <v>705</v>
      </c>
      <c r="D1503" s="5" t="str">
        <f>PROPER(TRIM(Table2[[#This Row],[Season]]))</f>
        <v>Whole Year</v>
      </c>
      <c r="E1503" s="5" t="str">
        <f>IF(Table2[[#This Row],[Season]]="",_xlfn.XLOOKUP(Table2[[#This Row],[State]],'pivot tables'!$F$3:$F$33,'pivot tables'!$G$3:$G$33),Table2[[#This Row],[Season]])</f>
        <v>Whole Year</v>
      </c>
      <c r="F1503" s="5" t="s">
        <v>246</v>
      </c>
      <c r="G1503" s="16">
        <v>107902</v>
      </c>
      <c r="H1503" s="16">
        <f>IF(Table2[[#This Row],[Area(hectare)]]="",IFERROR(Table2[[#This Row],[Production(Tones)]]/Table2[[#This Row],[Yield blanks]],""),Table2[[#This Row],[Area(hectare)]])</f>
        <v>107902</v>
      </c>
      <c r="I1503" s="16">
        <v>5276970</v>
      </c>
      <c r="J1503" s="16">
        <f>IF(Table2[[#This Row],[Production(Tones)]]="",Table2[[#This Row],[Area Blanks]]*Table2[[#This Row],[Yield]],Table2[[#This Row],[Production(Tones)]])</f>
        <v>5276970</v>
      </c>
      <c r="K1503" s="13">
        <v>1102.2</v>
      </c>
      <c r="L1503" s="13">
        <f>IF(Table2[[#This Row],[Annual_Rainfall(mm)]]="",_xlfn.XLOOKUP(Table2[[#This Row],[State]],'pivot tables'!$J$3:$J$32,'pivot tables'!$K$3:$K$32),Table2[[#This Row],[Annual_Rainfall(mm)]])</f>
        <v>1102.2</v>
      </c>
      <c r="M1503" s="13" t="str">
        <f>Table2[[#This Row],[Crop]]&amp;Table2[[#This Row],[State]]</f>
        <v>SugarcaneMadhya Pradesh</v>
      </c>
      <c r="N1503" s="13">
        <v>17501704.399999999</v>
      </c>
      <c r="O1503" s="13">
        <f>IF(Table2[[#This Row],[Fertilizer(kg)]]="",_xlfn.XLOOKUP(Table2[[#This Row],[crop&amp;state]],'pivot tables'!$O$3:$O$151,'pivot tables'!$P$3:$P$151),Table2[[#This Row],[Fertilizer(kg)]])</f>
        <v>17501704.399999999</v>
      </c>
      <c r="P1503" s="13">
        <v>37765.699999999997</v>
      </c>
      <c r="Q1503" s="13">
        <f>IF(Table2[[#This Row],[Pesticide(kg)]]="",_xlfn.XLOOKUP(Table2[[#This Row],[crop&amp;state]],'pivot tables'!$O$3:$O$151,'pivot tables'!$Q$3:$Q$151),Table2[[#This Row],[Pesticide(kg)]])</f>
        <v>37765.699999999997</v>
      </c>
      <c r="R1503" s="13">
        <v>35.496000000000002</v>
      </c>
      <c r="S1503" s="13">
        <f>IF(Table2[[#This Row],[Yield]]="",IFERROR(Table2[[#This Row],[Production(Tones)]]/Table2[[#This Row],[Area(hectare)]],""),Table2[[#This Row],[Yield]])</f>
        <v>35.496000000000002</v>
      </c>
      <c r="T1503" s="13">
        <v>26.413</v>
      </c>
      <c r="U1503" s="13">
        <f>IF(Table2[[#This Row],[Avg_Temperature(°C)]]="",IFERROR((Table2[[#This Row],[Max_Temperature(°C)]]+Table2[[#This Row],[Min_Temperature(°C)]])/2,""),Table2[[#This Row],[Avg_Temperature(°C)]])</f>
        <v>26.413</v>
      </c>
      <c r="V1503" s="13">
        <v>37.912999999999997</v>
      </c>
      <c r="W1503" s="13">
        <f>IF(Table2[[#This Row],[Max_Temperature(°C)]]="",_xlfn.XLOOKUP(Table2[[#This Row],[State]],'pivot tables'!$T$2:$T$33,'pivot tables'!$V$2:$V$33),Table2[[#This Row],[Max_Temperature(°C)]])</f>
        <v>37.912999999999997</v>
      </c>
      <c r="X1503" s="13">
        <v>15.731999999999999</v>
      </c>
      <c r="Y1503" s="31">
        <f>IF(Table2[[#This Row],[Min_Temperature(°C)]]="",_xlfn.XLOOKUP(Table2[[#This Row],[State]],'pivot tables'!$T$2:$T$33,'pivot tables'!$W$2:$W$33),Table2[[#This Row],[Min_Temperature(°C)]])</f>
        <v>15.731999999999999</v>
      </c>
    </row>
    <row r="1504" spans="1:25" x14ac:dyDescent="0.3">
      <c r="A1504" s="5" t="s">
        <v>32</v>
      </c>
      <c r="B1504" s="4">
        <v>2018</v>
      </c>
      <c r="C1504" s="5" t="s">
        <v>49</v>
      </c>
      <c r="D1504" s="5" t="str">
        <f>PROPER(TRIM(Table2[[#This Row],[Season]]))</f>
        <v>Kharif</v>
      </c>
      <c r="E1504" s="5" t="str">
        <f>IF(Table2[[#This Row],[Season]]="",_xlfn.XLOOKUP(Table2[[#This Row],[State]],'pivot tables'!$F$3:$F$33,'pivot tables'!$G$3:$G$33),Table2[[#This Row],[Season]])</f>
        <v>Kharif</v>
      </c>
      <c r="F1504" s="5" t="s">
        <v>246</v>
      </c>
      <c r="G1504" s="16">
        <v>2436898</v>
      </c>
      <c r="H1504" s="16">
        <f>IF(Table2[[#This Row],[Area(hectare)]]="",IFERROR(Table2[[#This Row],[Production(Tones)]]/Table2[[#This Row],[Yield blanks]],""),Table2[[#This Row],[Area(hectare)]])</f>
        <v>2436898</v>
      </c>
      <c r="I1504" s="16">
        <v>1132524</v>
      </c>
      <c r="J1504" s="16">
        <f>IF(Table2[[#This Row],[Production(Tones)]]="",Table2[[#This Row],[Area Blanks]]*Table2[[#This Row],[Yield]],Table2[[#This Row],[Production(Tones)]])</f>
        <v>1132524</v>
      </c>
      <c r="K1504" s="13">
        <v>1102.2</v>
      </c>
      <c r="L1504" s="13">
        <f>IF(Table2[[#This Row],[Annual_Rainfall(mm)]]="",_xlfn.XLOOKUP(Table2[[#This Row],[State]],'pivot tables'!$J$3:$J$32,'pivot tables'!$K$3:$K$32),Table2[[#This Row],[Annual_Rainfall(mm)]])</f>
        <v>1102.2</v>
      </c>
      <c r="M1504" s="13" t="str">
        <f>Table2[[#This Row],[Crop]]&amp;Table2[[#This Row],[State]]</f>
        <v>UradMadhya Pradesh</v>
      </c>
      <c r="N1504" s="13">
        <v>395264855.60000002</v>
      </c>
      <c r="O1504" s="13">
        <f>IF(Table2[[#This Row],[Fertilizer(kg)]]="",_xlfn.XLOOKUP(Table2[[#This Row],[crop&amp;state]],'pivot tables'!$O$3:$O$151,'pivot tables'!$P$3:$P$151),Table2[[#This Row],[Fertilizer(kg)]])</f>
        <v>395264855.60000002</v>
      </c>
      <c r="P1504" s="13">
        <v>852914.3</v>
      </c>
      <c r="Q1504" s="13">
        <f>IF(Table2[[#This Row],[Pesticide(kg)]]="",_xlfn.XLOOKUP(Table2[[#This Row],[crop&amp;state]],'pivot tables'!$O$3:$O$151,'pivot tables'!$Q$3:$Q$151),Table2[[#This Row],[Pesticide(kg)]])</f>
        <v>852914.3</v>
      </c>
      <c r="R1504" s="13">
        <v>0.44900000000000001</v>
      </c>
      <c r="S1504" s="13">
        <f>IF(Table2[[#This Row],[Yield]]="",IFERROR(Table2[[#This Row],[Production(Tones)]]/Table2[[#This Row],[Area(hectare)]],""),Table2[[#This Row],[Yield]])</f>
        <v>0.44900000000000001</v>
      </c>
      <c r="T1504" s="13">
        <v>26.413</v>
      </c>
      <c r="U1504" s="13">
        <f>IF(Table2[[#This Row],[Avg_Temperature(°C)]]="",IFERROR((Table2[[#This Row],[Max_Temperature(°C)]]+Table2[[#This Row],[Min_Temperature(°C)]])/2,""),Table2[[#This Row],[Avg_Temperature(°C)]])</f>
        <v>26.413</v>
      </c>
      <c r="V1504" s="13">
        <v>37.912999999999997</v>
      </c>
      <c r="W1504" s="13">
        <f>IF(Table2[[#This Row],[Max_Temperature(°C)]]="",_xlfn.XLOOKUP(Table2[[#This Row],[State]],'pivot tables'!$T$2:$T$33,'pivot tables'!$V$2:$V$33),Table2[[#This Row],[Max_Temperature(°C)]])</f>
        <v>37.912999999999997</v>
      </c>
      <c r="X1504" s="13">
        <v>15.731999999999999</v>
      </c>
      <c r="Y1504" s="31">
        <f>IF(Table2[[#This Row],[Min_Temperature(°C)]]="",_xlfn.XLOOKUP(Table2[[#This Row],[State]],'pivot tables'!$T$2:$T$33,'pivot tables'!$W$2:$W$33),Table2[[#This Row],[Min_Temperature(°C)]])</f>
        <v>15.731999999999999</v>
      </c>
    </row>
    <row r="1505" spans="1:25" x14ac:dyDescent="0.3">
      <c r="A1505" s="5" t="s">
        <v>32</v>
      </c>
      <c r="B1505" s="4">
        <v>2018</v>
      </c>
      <c r="C1505" s="5" t="s">
        <v>120</v>
      </c>
      <c r="D1505" s="5" t="str">
        <f>PROPER(TRIM(Table2[[#This Row],[Season]]))</f>
        <v>Summer</v>
      </c>
      <c r="E1505" s="5" t="str">
        <f>IF(Table2[[#This Row],[Season]]="",_xlfn.XLOOKUP(Table2[[#This Row],[State]],'pivot tables'!$F$3:$F$33,'pivot tables'!$G$3:$G$33),Table2[[#This Row],[Season]])</f>
        <v>Summer</v>
      </c>
      <c r="F1505" s="5" t="s">
        <v>246</v>
      </c>
      <c r="G1505" s="16">
        <v>4234</v>
      </c>
      <c r="H1505" s="16">
        <f>IF(Table2[[#This Row],[Area(hectare)]]="",IFERROR(Table2[[#This Row],[Production(Tones)]]/Table2[[#This Row],[Yield blanks]],""),Table2[[#This Row],[Area(hectare)]])</f>
        <v>4234</v>
      </c>
      <c r="I1505" s="16">
        <v>1948</v>
      </c>
      <c r="J1505" s="16">
        <f>IF(Table2[[#This Row],[Production(Tones)]]="",Table2[[#This Row],[Area Blanks]]*Table2[[#This Row],[Yield]],Table2[[#This Row],[Production(Tones)]])</f>
        <v>1948</v>
      </c>
      <c r="K1505" s="13">
        <v>1102.2</v>
      </c>
      <c r="L1505" s="13">
        <f>IF(Table2[[#This Row],[Annual_Rainfall(mm)]]="",_xlfn.XLOOKUP(Table2[[#This Row],[State]],'pivot tables'!$J$3:$J$32,'pivot tables'!$K$3:$K$32),Table2[[#This Row],[Annual_Rainfall(mm)]])</f>
        <v>1102.2</v>
      </c>
      <c r="M1505" s="13" t="str">
        <f>Table2[[#This Row],[Crop]]&amp;Table2[[#This Row],[State]]</f>
        <v>UradMadhya Pradesh</v>
      </c>
      <c r="N1505" s="13"/>
      <c r="O1505" s="13">
        <f>IF(Table2[[#This Row],[Fertilizer(kg)]]="",_xlfn.XLOOKUP(Table2[[#This Row],[crop&amp;state]],'pivot tables'!$O$3:$O$151,'pivot tables'!$P$3:$P$151),Table2[[#This Row],[Fertilizer(kg)]])</f>
        <v>118704647.69562501</v>
      </c>
      <c r="P1505" s="13">
        <v>1481.9</v>
      </c>
      <c r="Q1505" s="13">
        <f>IF(Table2[[#This Row],[Pesticide(kg)]]="",_xlfn.XLOOKUP(Table2[[#This Row],[crop&amp;state]],'pivot tables'!$O$3:$O$151,'pivot tables'!$Q$3:$Q$151),Table2[[#This Row],[Pesticide(kg)]])</f>
        <v>1481.9</v>
      </c>
      <c r="R1505" s="13">
        <v>0.30299999999999999</v>
      </c>
      <c r="S1505" s="13">
        <f>IF(Table2[[#This Row],[Yield]]="",IFERROR(Table2[[#This Row],[Production(Tones)]]/Table2[[#This Row],[Area(hectare)]],""),Table2[[#This Row],[Yield]])</f>
        <v>0.30299999999999999</v>
      </c>
      <c r="T1505" s="13">
        <v>26.413</v>
      </c>
      <c r="U1505" s="13">
        <f>IF(Table2[[#This Row],[Avg_Temperature(°C)]]="",IFERROR((Table2[[#This Row],[Max_Temperature(°C)]]+Table2[[#This Row],[Min_Temperature(°C)]])/2,""),Table2[[#This Row],[Avg_Temperature(°C)]])</f>
        <v>26.413</v>
      </c>
      <c r="V1505" s="13">
        <v>37.912999999999997</v>
      </c>
      <c r="W1505" s="13">
        <f>IF(Table2[[#This Row],[Max_Temperature(°C)]]="",_xlfn.XLOOKUP(Table2[[#This Row],[State]],'pivot tables'!$T$2:$T$33,'pivot tables'!$V$2:$V$33),Table2[[#This Row],[Max_Temperature(°C)]])</f>
        <v>37.912999999999997</v>
      </c>
      <c r="X1505" s="13">
        <v>15.731999999999999</v>
      </c>
      <c r="Y1505" s="31">
        <f>IF(Table2[[#This Row],[Min_Temperature(°C)]]="",_xlfn.XLOOKUP(Table2[[#This Row],[State]],'pivot tables'!$T$2:$T$33,'pivot tables'!$W$2:$W$33),Table2[[#This Row],[Min_Temperature(°C)]])</f>
        <v>15.731999999999999</v>
      </c>
    </row>
    <row r="1506" spans="1:25" x14ac:dyDescent="0.3">
      <c r="A1506" s="5" t="s">
        <v>20</v>
      </c>
      <c r="B1506" s="4">
        <v>2018</v>
      </c>
      <c r="C1506" s="5" t="s">
        <v>27</v>
      </c>
      <c r="D1506" s="5" t="str">
        <f>PROPER(TRIM(Table2[[#This Row],[Season]]))</f>
        <v>Rabi</v>
      </c>
      <c r="E1506" s="5" t="str">
        <f>IF(Table2[[#This Row],[Season]]="",_xlfn.XLOOKUP(Table2[[#This Row],[State]],'pivot tables'!$F$3:$F$33,'pivot tables'!$G$3:$G$33),Table2[[#This Row],[Season]])</f>
        <v>Rabi</v>
      </c>
      <c r="F1506" s="5" t="s">
        <v>246</v>
      </c>
      <c r="G1506" s="16">
        <v>7721549</v>
      </c>
      <c r="H1506" s="16">
        <f>IF(Table2[[#This Row],[Area(hectare)]]="",IFERROR(Table2[[#This Row],[Production(Tones)]]/Table2[[#This Row],[Yield blanks]],""),Table2[[#This Row],[Area(hectare)]])</f>
        <v>7721549</v>
      </c>
      <c r="I1506" s="16">
        <v>25276038</v>
      </c>
      <c r="J1506" s="16">
        <f>IF(Table2[[#This Row],[Production(Tones)]]="",Table2[[#This Row],[Area Blanks]]*Table2[[#This Row],[Yield]],Table2[[#This Row],[Production(Tones)]])</f>
        <v>25276038</v>
      </c>
      <c r="K1506" s="13"/>
      <c r="L1506" s="13">
        <f>IF(Table2[[#This Row],[Annual_Rainfall(mm)]]="",_xlfn.XLOOKUP(Table2[[#This Row],[State]],'pivot tables'!$J$3:$J$32,'pivot tables'!$K$3:$K$32),Table2[[#This Row],[Annual_Rainfall(mm)]])</f>
        <v>1052.7754098360654</v>
      </c>
      <c r="M1506" s="13" t="str">
        <f>Table2[[#This Row],[Crop]]&amp;Table2[[#This Row],[State]]</f>
        <v>WheatMadhya Pradesh</v>
      </c>
      <c r="N1506" s="13">
        <v>1252435248</v>
      </c>
      <c r="O1506" s="13">
        <f>IF(Table2[[#This Row],[Fertilizer(kg)]]="",_xlfn.XLOOKUP(Table2[[#This Row],[crop&amp;state]],'pivot tables'!$O$3:$O$151,'pivot tables'!$P$3:$P$151),Table2[[#This Row],[Fertilizer(kg)]])</f>
        <v>1252435248</v>
      </c>
      <c r="P1506" s="13">
        <v>2702542.15</v>
      </c>
      <c r="Q1506" s="13">
        <f>IF(Table2[[#This Row],[Pesticide(kg)]]="",_xlfn.XLOOKUP(Table2[[#This Row],[crop&amp;state]],'pivot tables'!$O$3:$O$151,'pivot tables'!$Q$3:$Q$151),Table2[[#This Row],[Pesticide(kg)]])</f>
        <v>2702542.15</v>
      </c>
      <c r="R1506" s="13">
        <v>3.1419999999999999</v>
      </c>
      <c r="S1506" s="13">
        <f>IF(Table2[[#This Row],[Yield]]="",IFERROR(Table2[[#This Row],[Production(Tones)]]/Table2[[#This Row],[Area(hectare)]],""),Table2[[#This Row],[Yield]])</f>
        <v>3.1419999999999999</v>
      </c>
      <c r="T1506" s="13">
        <v>26.413</v>
      </c>
      <c r="U1506" s="13">
        <f>IF(Table2[[#This Row],[Avg_Temperature(°C)]]="",IFERROR((Table2[[#This Row],[Max_Temperature(°C)]]+Table2[[#This Row],[Min_Temperature(°C)]])/2,""),Table2[[#This Row],[Avg_Temperature(°C)]])</f>
        <v>26.413</v>
      </c>
      <c r="V1506" s="13" t="s">
        <v>570</v>
      </c>
      <c r="W1506" s="13" t="str">
        <f>IF(Table2[[#This Row],[Max_Temperature(°C)]]="",_xlfn.XLOOKUP(Table2[[#This Row],[State]],'pivot tables'!$T$2:$T$33,'pivot tables'!$V$2:$V$33),Table2[[#This Row],[Max_Temperature(°C)]])</f>
        <v>37.91</v>
      </c>
      <c r="X1506" s="13">
        <v>15.731999999999999</v>
      </c>
      <c r="Y1506" s="31">
        <f>IF(Table2[[#This Row],[Min_Temperature(°C)]]="",_xlfn.XLOOKUP(Table2[[#This Row],[State]],'pivot tables'!$T$2:$T$33,'pivot tables'!$W$2:$W$33),Table2[[#This Row],[Min_Temperature(°C)]])</f>
        <v>15.731999999999999</v>
      </c>
    </row>
    <row r="1507" spans="1:25" x14ac:dyDescent="0.3">
      <c r="A1507" s="5" t="s">
        <v>22</v>
      </c>
      <c r="B1507" s="4">
        <v>2018</v>
      </c>
      <c r="C1507" s="5" t="s">
        <v>49</v>
      </c>
      <c r="D1507" s="5" t="str">
        <f>PROPER(TRIM(Table2[[#This Row],[Season]]))</f>
        <v>Kharif</v>
      </c>
      <c r="E1507" s="5" t="str">
        <f>IF(Table2[[#This Row],[Season]]="",_xlfn.XLOOKUP(Table2[[#This Row],[State]],'pivot tables'!$F$3:$F$33,'pivot tables'!$G$3:$G$33),Table2[[#This Row],[Season]])</f>
        <v>Kharif</v>
      </c>
      <c r="F1507" s="5" t="s">
        <v>248</v>
      </c>
      <c r="G1507" s="16">
        <v>80297</v>
      </c>
      <c r="H1507" s="16">
        <f>IF(Table2[[#This Row],[Area(hectare)]]="",IFERROR(Table2[[#This Row],[Production(Tones)]]/Table2[[#This Row],[Yield blanks]],""),Table2[[#This Row],[Area(hectare)]])</f>
        <v>80297</v>
      </c>
      <c r="I1507" s="16">
        <v>93472</v>
      </c>
      <c r="J1507" s="16">
        <f>IF(Table2[[#This Row],[Production(Tones)]]="",Table2[[#This Row],[Area Blanks]]*Table2[[#This Row],[Yield]],Table2[[#This Row],[Production(Tones)]])</f>
        <v>93472</v>
      </c>
      <c r="K1507" s="13">
        <v>1387.4</v>
      </c>
      <c r="L1507" s="13">
        <f>IF(Table2[[#This Row],[Annual_Rainfall(mm)]]="",_xlfn.XLOOKUP(Table2[[#This Row],[State]],'pivot tables'!$J$3:$J$32,'pivot tables'!$K$3:$K$32),Table2[[#This Row],[Annual_Rainfall(mm)]])</f>
        <v>1387.4</v>
      </c>
      <c r="M1507" s="13" t="str">
        <f>Table2[[#This Row],[Crop]]&amp;Table2[[#This Row],[State]]</f>
        <v>RagiMaharashtra</v>
      </c>
      <c r="N1507" s="13">
        <v>13024173.4</v>
      </c>
      <c r="O1507" s="13">
        <f>IF(Table2[[#This Row],[Fertilizer(kg)]]="",_xlfn.XLOOKUP(Table2[[#This Row],[crop&amp;state]],'pivot tables'!$O$3:$O$151,'pivot tables'!$P$3:$P$151),Table2[[#This Row],[Fertilizer(kg)]])</f>
        <v>13024173.4</v>
      </c>
      <c r="P1507" s="13">
        <v>28103.95</v>
      </c>
      <c r="Q1507" s="13">
        <f>IF(Table2[[#This Row],[Pesticide(kg)]]="",_xlfn.XLOOKUP(Table2[[#This Row],[crop&amp;state]],'pivot tables'!$O$3:$O$151,'pivot tables'!$Q$3:$Q$151),Table2[[#This Row],[Pesticide(kg)]])</f>
        <v>28103.95</v>
      </c>
      <c r="R1507" s="13">
        <v>1.0009999999999999</v>
      </c>
      <c r="S1507" s="13">
        <f>IF(Table2[[#This Row],[Yield]]="",IFERROR(Table2[[#This Row],[Production(Tones)]]/Table2[[#This Row],[Area(hectare)]],""),Table2[[#This Row],[Yield]])</f>
        <v>1.0009999999999999</v>
      </c>
      <c r="T1507" s="13">
        <v>26.279</v>
      </c>
      <c r="U1507" s="13">
        <f>IF(Table2[[#This Row],[Avg_Temperature(°C)]]="",IFERROR((Table2[[#This Row],[Max_Temperature(°C)]]+Table2[[#This Row],[Min_Temperature(°C)]])/2,""),Table2[[#This Row],[Avg_Temperature(°C)]])</f>
        <v>26.279</v>
      </c>
      <c r="V1507" s="13">
        <v>37.325000000000003</v>
      </c>
      <c r="W1507" s="13">
        <f>IF(Table2[[#This Row],[Max_Temperature(°C)]]="",_xlfn.XLOOKUP(Table2[[#This Row],[State]],'pivot tables'!$T$2:$T$33,'pivot tables'!$V$2:$V$33),Table2[[#This Row],[Max_Temperature(°C)]])</f>
        <v>37.325000000000003</v>
      </c>
      <c r="X1507" s="13">
        <v>16.22</v>
      </c>
      <c r="Y1507" s="31">
        <f>IF(Table2[[#This Row],[Min_Temperature(°C)]]="",_xlfn.XLOOKUP(Table2[[#This Row],[State]],'pivot tables'!$T$2:$T$33,'pivot tables'!$W$2:$W$33),Table2[[#This Row],[Min_Temperature(°C)]])</f>
        <v>16.22</v>
      </c>
    </row>
    <row r="1508" spans="1:25" x14ac:dyDescent="0.3">
      <c r="A1508" s="5" t="s">
        <v>13</v>
      </c>
      <c r="B1508" s="4">
        <v>2018</v>
      </c>
      <c r="C1508" s="5" t="s">
        <v>49</v>
      </c>
      <c r="D1508" s="5" t="str">
        <f>PROPER(TRIM(Table2[[#This Row],[Season]]))</f>
        <v>Kharif</v>
      </c>
      <c r="E1508" s="5" t="str">
        <f>IF(Table2[[#This Row],[Season]]="",_xlfn.XLOOKUP(Table2[[#This Row],[State]],'pivot tables'!$F$3:$F$33,'pivot tables'!$G$3:$G$33),Table2[[#This Row],[Season]])</f>
        <v>Kharif</v>
      </c>
      <c r="F1508" s="5" t="s">
        <v>248</v>
      </c>
      <c r="G1508" s="16">
        <v>1417445</v>
      </c>
      <c r="H1508" s="16">
        <f>IF(Table2[[#This Row],[Area(hectare)]]="",IFERROR(Table2[[#This Row],[Production(Tones)]]/Table2[[#This Row],[Yield blanks]],""),Table2[[#This Row],[Area(hectare)]])</f>
        <v>1417445</v>
      </c>
      <c r="I1508" s="16">
        <v>3143748</v>
      </c>
      <c r="J1508" s="16">
        <f>IF(Table2[[#This Row],[Production(Tones)]]="",Table2[[#This Row],[Area Blanks]]*Table2[[#This Row],[Yield]],Table2[[#This Row],[Production(Tones)]])</f>
        <v>3143748</v>
      </c>
      <c r="K1508" s="13">
        <v>1387.4</v>
      </c>
      <c r="L1508" s="13">
        <f>IF(Table2[[#This Row],[Annual_Rainfall(mm)]]="",_xlfn.XLOOKUP(Table2[[#This Row],[State]],'pivot tables'!$J$3:$J$32,'pivot tables'!$K$3:$K$32),Table2[[#This Row],[Annual_Rainfall(mm)]])</f>
        <v>1387.4</v>
      </c>
      <c r="M1508" s="13" t="str">
        <f>Table2[[#This Row],[Crop]]&amp;Table2[[#This Row],[State]]</f>
        <v>RiceMaharashtra</v>
      </c>
      <c r="N1508" s="13">
        <v>229909579</v>
      </c>
      <c r="O1508" s="13">
        <f>IF(Table2[[#This Row],[Fertilizer(kg)]]="",_xlfn.XLOOKUP(Table2[[#This Row],[crop&amp;state]],'pivot tables'!$O$3:$O$151,'pivot tables'!$P$3:$P$151),Table2[[#This Row],[Fertilizer(kg)]])</f>
        <v>229909579</v>
      </c>
      <c r="P1508" s="13">
        <v>496105.75</v>
      </c>
      <c r="Q1508" s="13">
        <f>IF(Table2[[#This Row],[Pesticide(kg)]]="",_xlfn.XLOOKUP(Table2[[#This Row],[crop&amp;state]],'pivot tables'!$O$3:$O$151,'pivot tables'!$Q$3:$Q$151),Table2[[#This Row],[Pesticide(kg)]])</f>
        <v>496105.75</v>
      </c>
      <c r="R1508" s="13">
        <v>1.6579999999999999</v>
      </c>
      <c r="S1508" s="13">
        <f>IF(Table2[[#This Row],[Yield]]="",IFERROR(Table2[[#This Row],[Production(Tones)]]/Table2[[#This Row],[Area(hectare)]],""),Table2[[#This Row],[Yield]])</f>
        <v>1.6579999999999999</v>
      </c>
      <c r="T1508" s="13">
        <v>26.279</v>
      </c>
      <c r="U1508" s="13">
        <f>IF(Table2[[#This Row],[Avg_Temperature(°C)]]="",IFERROR((Table2[[#This Row],[Max_Temperature(°C)]]+Table2[[#This Row],[Min_Temperature(°C)]])/2,""),Table2[[#This Row],[Avg_Temperature(°C)]])</f>
        <v>26.279</v>
      </c>
      <c r="V1508" s="13">
        <v>37.325000000000003</v>
      </c>
      <c r="W1508" s="13">
        <f>IF(Table2[[#This Row],[Max_Temperature(°C)]]="",_xlfn.XLOOKUP(Table2[[#This Row],[State]],'pivot tables'!$T$2:$T$33,'pivot tables'!$V$2:$V$33),Table2[[#This Row],[Max_Temperature(°C)]])</f>
        <v>37.325000000000003</v>
      </c>
      <c r="X1508" s="13">
        <v>16.22</v>
      </c>
      <c r="Y1508" s="31">
        <f>IF(Table2[[#This Row],[Min_Temperature(°C)]]="",_xlfn.XLOOKUP(Table2[[#This Row],[State]],'pivot tables'!$T$2:$T$33,'pivot tables'!$W$2:$W$33),Table2[[#This Row],[Min_Temperature(°C)]])</f>
        <v>16.22</v>
      </c>
    </row>
    <row r="1509" spans="1:25" x14ac:dyDescent="0.3">
      <c r="A1509" s="5" t="s">
        <v>13</v>
      </c>
      <c r="B1509" s="4">
        <v>2018</v>
      </c>
      <c r="C1509" s="5" t="s">
        <v>120</v>
      </c>
      <c r="D1509" s="5" t="str">
        <f>PROPER(TRIM(Table2[[#This Row],[Season]]))</f>
        <v>Summer</v>
      </c>
      <c r="E1509" s="5" t="str">
        <f>IF(Table2[[#This Row],[Season]]="",_xlfn.XLOOKUP(Table2[[#This Row],[State]],'pivot tables'!$F$3:$F$33,'pivot tables'!$G$3:$G$33),Table2[[#This Row],[Season]])</f>
        <v>Summer</v>
      </c>
      <c r="F1509" s="5" t="s">
        <v>248</v>
      </c>
      <c r="G1509" s="16">
        <v>47541</v>
      </c>
      <c r="H1509" s="16">
        <f>IF(Table2[[#This Row],[Area(hectare)]]="",IFERROR(Table2[[#This Row],[Production(Tones)]]/Table2[[#This Row],[Yield blanks]],""),Table2[[#This Row],[Area(hectare)]])</f>
        <v>47541</v>
      </c>
      <c r="I1509" s="16">
        <v>132050</v>
      </c>
      <c r="J1509" s="16">
        <f>IF(Table2[[#This Row],[Production(Tones)]]="",Table2[[#This Row],[Area Blanks]]*Table2[[#This Row],[Yield]],Table2[[#This Row],[Production(Tones)]])</f>
        <v>132050</v>
      </c>
      <c r="K1509" s="13">
        <v>1387.4</v>
      </c>
      <c r="L1509" s="13">
        <f>IF(Table2[[#This Row],[Annual_Rainfall(mm)]]="",_xlfn.XLOOKUP(Table2[[#This Row],[State]],'pivot tables'!$J$3:$J$32,'pivot tables'!$K$3:$K$32),Table2[[#This Row],[Annual_Rainfall(mm)]])</f>
        <v>1387.4</v>
      </c>
      <c r="M1509" s="13" t="str">
        <f>Table2[[#This Row],[Crop]]&amp;Table2[[#This Row],[State]]</f>
        <v>RiceMaharashtra</v>
      </c>
      <c r="N1509" s="13">
        <v>7711150.2000000002</v>
      </c>
      <c r="O1509" s="13">
        <f>IF(Table2[[#This Row],[Fertilizer(kg)]]="",_xlfn.XLOOKUP(Table2[[#This Row],[crop&amp;state]],'pivot tables'!$O$3:$O$151,'pivot tables'!$P$3:$P$151),Table2[[#This Row],[Fertilizer(kg)]])</f>
        <v>7711150.2000000002</v>
      </c>
      <c r="P1509" s="13">
        <v>16639.349999999999</v>
      </c>
      <c r="Q1509" s="13">
        <f>IF(Table2[[#This Row],[Pesticide(kg)]]="",_xlfn.XLOOKUP(Table2[[#This Row],[crop&amp;state]],'pivot tables'!$O$3:$O$151,'pivot tables'!$Q$3:$Q$151),Table2[[#This Row],[Pesticide(kg)]])</f>
        <v>16639.349999999999</v>
      </c>
      <c r="R1509" s="13">
        <v>2.7559999999999998</v>
      </c>
      <c r="S1509" s="13">
        <f>IF(Table2[[#This Row],[Yield]]="",IFERROR(Table2[[#This Row],[Production(Tones)]]/Table2[[#This Row],[Area(hectare)]],""),Table2[[#This Row],[Yield]])</f>
        <v>2.7559999999999998</v>
      </c>
      <c r="T1509" s="13">
        <v>26.279</v>
      </c>
      <c r="U1509" s="13">
        <f>IF(Table2[[#This Row],[Avg_Temperature(°C)]]="",IFERROR((Table2[[#This Row],[Max_Temperature(°C)]]+Table2[[#This Row],[Min_Temperature(°C)]])/2,""),Table2[[#This Row],[Avg_Temperature(°C)]])</f>
        <v>26.279</v>
      </c>
      <c r="V1509" s="13">
        <v>37.325000000000003</v>
      </c>
      <c r="W1509" s="13">
        <f>IF(Table2[[#This Row],[Max_Temperature(°C)]]="",_xlfn.XLOOKUP(Table2[[#This Row],[State]],'pivot tables'!$T$2:$T$33,'pivot tables'!$V$2:$V$33),Table2[[#This Row],[Max_Temperature(°C)]])</f>
        <v>37.325000000000003</v>
      </c>
      <c r="X1509" s="13">
        <v>16.22</v>
      </c>
      <c r="Y1509" s="31">
        <f>IF(Table2[[#This Row],[Min_Temperature(°C)]]="",_xlfn.XLOOKUP(Table2[[#This Row],[State]],'pivot tables'!$T$2:$T$33,'pivot tables'!$W$2:$W$33),Table2[[#This Row],[Min_Temperature(°C)]])</f>
        <v>16.22</v>
      </c>
    </row>
    <row r="1510" spans="1:25" x14ac:dyDescent="0.3">
      <c r="A1510" s="5" t="s">
        <v>18</v>
      </c>
      <c r="B1510" s="4">
        <v>2018</v>
      </c>
      <c r="C1510" s="5" t="s">
        <v>705</v>
      </c>
      <c r="D1510" s="5" t="str">
        <f>PROPER(TRIM(Table2[[#This Row],[Season]]))</f>
        <v>Whole Year</v>
      </c>
      <c r="E1510" s="5" t="str">
        <f>IF(Table2[[#This Row],[Season]]="",_xlfn.XLOOKUP(Table2[[#This Row],[State]],'pivot tables'!$F$3:$F$33,'pivot tables'!$G$3:$G$33),Table2[[#This Row],[Season]])</f>
        <v>Whole Year</v>
      </c>
      <c r="F1510" s="5" t="s">
        <v>248</v>
      </c>
      <c r="G1510" s="16">
        <v>1162836</v>
      </c>
      <c r="H1510" s="16">
        <f>IF(Table2[[#This Row],[Area(hectare)]]="",IFERROR(Table2[[#This Row],[Production(Tones)]]/Table2[[#This Row],[Yield blanks]],""),Table2[[#This Row],[Area(hectare)]])</f>
        <v>1162836</v>
      </c>
      <c r="I1510" s="16">
        <v>89770489</v>
      </c>
      <c r="J1510" s="16">
        <f>IF(Table2[[#This Row],[Production(Tones)]]="",Table2[[#This Row],[Area Blanks]]*Table2[[#This Row],[Yield]],Table2[[#This Row],[Production(Tones)]])</f>
        <v>89770489</v>
      </c>
      <c r="K1510" s="13">
        <v>1387.4</v>
      </c>
      <c r="L1510" s="13">
        <f>IF(Table2[[#This Row],[Annual_Rainfall(mm)]]="",_xlfn.XLOOKUP(Table2[[#This Row],[State]],'pivot tables'!$J$3:$J$32,'pivot tables'!$K$3:$K$32),Table2[[#This Row],[Annual_Rainfall(mm)]])</f>
        <v>1387.4</v>
      </c>
      <c r="M1510" s="13" t="str">
        <f>Table2[[#This Row],[Crop]]&amp;Table2[[#This Row],[State]]</f>
        <v>SugarcaneMaharashtra</v>
      </c>
      <c r="N1510" s="13">
        <v>188611999.19999999</v>
      </c>
      <c r="O1510" s="13">
        <f>IF(Table2[[#This Row],[Fertilizer(kg)]]="",_xlfn.XLOOKUP(Table2[[#This Row],[crop&amp;state]],'pivot tables'!$O$3:$O$151,'pivot tables'!$P$3:$P$151),Table2[[#This Row],[Fertilizer(kg)]])</f>
        <v>188611999.19999999</v>
      </c>
      <c r="P1510" s="13">
        <v>406992.6</v>
      </c>
      <c r="Q1510" s="13">
        <f>IF(Table2[[#This Row],[Pesticide(kg)]]="",_xlfn.XLOOKUP(Table2[[#This Row],[crop&amp;state]],'pivot tables'!$O$3:$O$151,'pivot tables'!$Q$3:$Q$151),Table2[[#This Row],[Pesticide(kg)]])</f>
        <v>406992.6</v>
      </c>
      <c r="R1510" s="13">
        <v>65.703999999999994</v>
      </c>
      <c r="S1510" s="13">
        <f>IF(Table2[[#This Row],[Yield]]="",IFERROR(Table2[[#This Row],[Production(Tones)]]/Table2[[#This Row],[Area(hectare)]],""),Table2[[#This Row],[Yield]])</f>
        <v>65.703999999999994</v>
      </c>
      <c r="T1510" s="13">
        <v>26.279</v>
      </c>
      <c r="U1510" s="13">
        <f>IF(Table2[[#This Row],[Avg_Temperature(°C)]]="",IFERROR((Table2[[#This Row],[Max_Temperature(°C)]]+Table2[[#This Row],[Min_Temperature(°C)]])/2,""),Table2[[#This Row],[Avg_Temperature(°C)]])</f>
        <v>26.279</v>
      </c>
      <c r="V1510" s="13">
        <v>37.325000000000003</v>
      </c>
      <c r="W1510" s="13">
        <f>IF(Table2[[#This Row],[Max_Temperature(°C)]]="",_xlfn.XLOOKUP(Table2[[#This Row],[State]],'pivot tables'!$T$2:$T$33,'pivot tables'!$V$2:$V$33),Table2[[#This Row],[Max_Temperature(°C)]])</f>
        <v>37.325000000000003</v>
      </c>
      <c r="X1510" s="13">
        <v>16.22</v>
      </c>
      <c r="Y1510" s="31">
        <f>IF(Table2[[#This Row],[Min_Temperature(°C)]]="",_xlfn.XLOOKUP(Table2[[#This Row],[State]],'pivot tables'!$T$2:$T$33,'pivot tables'!$W$2:$W$33),Table2[[#This Row],[Min_Temperature(°C)]])</f>
        <v>16.22</v>
      </c>
    </row>
    <row r="1511" spans="1:25" x14ac:dyDescent="0.3">
      <c r="A1511" s="5" t="s">
        <v>31</v>
      </c>
      <c r="B1511" s="4">
        <v>2018</v>
      </c>
      <c r="C1511" s="5" t="s">
        <v>49</v>
      </c>
      <c r="D1511" s="5" t="str">
        <f>PROPER(TRIM(Table2[[#This Row],[Season]]))</f>
        <v>Kharif</v>
      </c>
      <c r="E1511" s="5" t="str">
        <f>IF(Table2[[#This Row],[Season]]="",_xlfn.XLOOKUP(Table2[[#This Row],[State]],'pivot tables'!$F$3:$F$33,'pivot tables'!$G$3:$G$33),Table2[[#This Row],[Season]])</f>
        <v>Kharif</v>
      </c>
      <c r="F1511" s="5" t="s">
        <v>248</v>
      </c>
      <c r="G1511" s="16">
        <v>16026</v>
      </c>
      <c r="H1511" s="16">
        <f>IF(Table2[[#This Row],[Area(hectare)]]="",IFERROR(Table2[[#This Row],[Production(Tones)]]/Table2[[#This Row],[Yield blanks]],""),Table2[[#This Row],[Area(hectare)]])</f>
        <v>16026</v>
      </c>
      <c r="I1511" s="16">
        <v>2610</v>
      </c>
      <c r="J1511" s="16">
        <f>IF(Table2[[#This Row],[Production(Tones)]]="",Table2[[#This Row],[Area Blanks]]*Table2[[#This Row],[Yield]],Table2[[#This Row],[Production(Tones)]])</f>
        <v>2610</v>
      </c>
      <c r="K1511" s="13">
        <v>1387.4</v>
      </c>
      <c r="L1511" s="13">
        <f>IF(Table2[[#This Row],[Annual_Rainfall(mm)]]="",_xlfn.XLOOKUP(Table2[[#This Row],[State]],'pivot tables'!$J$3:$J$32,'pivot tables'!$K$3:$K$32),Table2[[#This Row],[Annual_Rainfall(mm)]])</f>
        <v>1387.4</v>
      </c>
      <c r="M1511" s="13" t="str">
        <f>Table2[[#This Row],[Crop]]&amp;Table2[[#This Row],[State]]</f>
        <v>SunflowerMaharashtra</v>
      </c>
      <c r="N1511" s="13">
        <v>2599417.2000000002</v>
      </c>
      <c r="O1511" s="13">
        <f>IF(Table2[[#This Row],[Fertilizer(kg)]]="",_xlfn.XLOOKUP(Table2[[#This Row],[crop&amp;state]],'pivot tables'!$O$3:$O$151,'pivot tables'!$P$3:$P$151),Table2[[#This Row],[Fertilizer(kg)]])</f>
        <v>2599417.2000000002</v>
      </c>
      <c r="P1511" s="13">
        <v>5609.1</v>
      </c>
      <c r="Q1511" s="13">
        <f>IF(Table2[[#This Row],[Pesticide(kg)]]="",_xlfn.XLOOKUP(Table2[[#This Row],[crop&amp;state]],'pivot tables'!$O$3:$O$151,'pivot tables'!$Q$3:$Q$151),Table2[[#This Row],[Pesticide(kg)]])</f>
        <v>5609.1</v>
      </c>
      <c r="R1511" s="13">
        <v>0.114</v>
      </c>
      <c r="S1511" s="13">
        <f>IF(Table2[[#This Row],[Yield]]="",IFERROR(Table2[[#This Row],[Production(Tones)]]/Table2[[#This Row],[Area(hectare)]],""),Table2[[#This Row],[Yield]])</f>
        <v>0.114</v>
      </c>
      <c r="T1511" s="13">
        <v>26.279</v>
      </c>
      <c r="U1511" s="13">
        <f>IF(Table2[[#This Row],[Avg_Temperature(°C)]]="",IFERROR((Table2[[#This Row],[Max_Temperature(°C)]]+Table2[[#This Row],[Min_Temperature(°C)]])/2,""),Table2[[#This Row],[Avg_Temperature(°C)]])</f>
        <v>26.279</v>
      </c>
      <c r="V1511" s="13">
        <v>37.325000000000003</v>
      </c>
      <c r="W1511" s="13">
        <f>IF(Table2[[#This Row],[Max_Temperature(°C)]]="",_xlfn.XLOOKUP(Table2[[#This Row],[State]],'pivot tables'!$T$2:$T$33,'pivot tables'!$V$2:$V$33),Table2[[#This Row],[Max_Temperature(°C)]])</f>
        <v>37.325000000000003</v>
      </c>
      <c r="X1511" s="13">
        <v>16.22</v>
      </c>
      <c r="Y1511" s="31">
        <f>IF(Table2[[#This Row],[Min_Temperature(°C)]]="",_xlfn.XLOOKUP(Table2[[#This Row],[State]],'pivot tables'!$T$2:$T$33,'pivot tables'!$W$2:$W$33),Table2[[#This Row],[Min_Temperature(°C)]])</f>
        <v>16.22</v>
      </c>
    </row>
    <row r="1512" spans="1:25" x14ac:dyDescent="0.3">
      <c r="A1512" s="5" t="s">
        <v>31</v>
      </c>
      <c r="B1512" s="4">
        <v>2018</v>
      </c>
      <c r="C1512" s="5" t="s">
        <v>120</v>
      </c>
      <c r="D1512" s="5" t="str">
        <f>PROPER(TRIM(Table2[[#This Row],[Season]]))</f>
        <v>Summer</v>
      </c>
      <c r="E1512" s="5" t="str">
        <f>IF(Table2[[#This Row],[Season]]="",_xlfn.XLOOKUP(Table2[[#This Row],[State]],'pivot tables'!$F$3:$F$33,'pivot tables'!$G$3:$G$33),Table2[[#This Row],[Season]])</f>
        <v>Summer</v>
      </c>
      <c r="F1512" s="5" t="s">
        <v>248</v>
      </c>
      <c r="G1512" s="16">
        <v>285</v>
      </c>
      <c r="H1512" s="16">
        <f>IF(Table2[[#This Row],[Area(hectare)]]="",IFERROR(Table2[[#This Row],[Production(Tones)]]/Table2[[#This Row],[Yield blanks]],""),Table2[[#This Row],[Area(hectare)]])</f>
        <v>285</v>
      </c>
      <c r="I1512" s="16">
        <v>437</v>
      </c>
      <c r="J1512" s="16">
        <f>IF(Table2[[#This Row],[Production(Tones)]]="",Table2[[#This Row],[Area Blanks]]*Table2[[#This Row],[Yield]],Table2[[#This Row],[Production(Tones)]])</f>
        <v>437</v>
      </c>
      <c r="K1512" s="13">
        <v>1387.4</v>
      </c>
      <c r="L1512" s="13">
        <f>IF(Table2[[#This Row],[Annual_Rainfall(mm)]]="",_xlfn.XLOOKUP(Table2[[#This Row],[State]],'pivot tables'!$J$3:$J$32,'pivot tables'!$K$3:$K$32),Table2[[#This Row],[Annual_Rainfall(mm)]])</f>
        <v>1387.4</v>
      </c>
      <c r="M1512" s="13" t="str">
        <f>Table2[[#This Row],[Crop]]&amp;Table2[[#This Row],[State]]</f>
        <v>SunflowerMaharashtra</v>
      </c>
      <c r="N1512" s="13">
        <v>46227</v>
      </c>
      <c r="O1512" s="13">
        <f>IF(Table2[[#This Row],[Fertilizer(kg)]]="",_xlfn.XLOOKUP(Table2[[#This Row],[crop&amp;state]],'pivot tables'!$O$3:$O$151,'pivot tables'!$P$3:$P$151),Table2[[#This Row],[Fertilizer(kg)]])</f>
        <v>46227</v>
      </c>
      <c r="P1512" s="13">
        <v>99.75</v>
      </c>
      <c r="Q1512" s="13">
        <f>IF(Table2[[#This Row],[Pesticide(kg)]]="",_xlfn.XLOOKUP(Table2[[#This Row],[crop&amp;state]],'pivot tables'!$O$3:$O$151,'pivot tables'!$Q$3:$Q$151),Table2[[#This Row],[Pesticide(kg)]])</f>
        <v>99.75</v>
      </c>
      <c r="R1512" s="13">
        <v>1.25</v>
      </c>
      <c r="S1512" s="13">
        <f>IF(Table2[[#This Row],[Yield]]="",IFERROR(Table2[[#This Row],[Production(Tones)]]/Table2[[#This Row],[Area(hectare)]],""),Table2[[#This Row],[Yield]])</f>
        <v>1.25</v>
      </c>
      <c r="T1512" s="13">
        <v>26.279</v>
      </c>
      <c r="U1512" s="13">
        <f>IF(Table2[[#This Row],[Avg_Temperature(°C)]]="",IFERROR((Table2[[#This Row],[Max_Temperature(°C)]]+Table2[[#This Row],[Min_Temperature(°C)]])/2,""),Table2[[#This Row],[Avg_Temperature(°C)]])</f>
        <v>26.279</v>
      </c>
      <c r="V1512" s="13">
        <v>37.325000000000003</v>
      </c>
      <c r="W1512" s="13">
        <f>IF(Table2[[#This Row],[Max_Temperature(°C)]]="",_xlfn.XLOOKUP(Table2[[#This Row],[State]],'pivot tables'!$T$2:$T$33,'pivot tables'!$V$2:$V$33),Table2[[#This Row],[Max_Temperature(°C)]])</f>
        <v>37.325000000000003</v>
      </c>
      <c r="X1512" s="13">
        <v>16.22</v>
      </c>
      <c r="Y1512" s="31">
        <f>IF(Table2[[#This Row],[Min_Temperature(°C)]]="",_xlfn.XLOOKUP(Table2[[#This Row],[State]],'pivot tables'!$T$2:$T$33,'pivot tables'!$W$2:$W$33),Table2[[#This Row],[Min_Temperature(°C)]])</f>
        <v>16.22</v>
      </c>
    </row>
    <row r="1513" spans="1:25" x14ac:dyDescent="0.3">
      <c r="A1513" s="5" t="s">
        <v>32</v>
      </c>
      <c r="B1513" s="4">
        <v>2018</v>
      </c>
      <c r="C1513" s="5" t="s">
        <v>49</v>
      </c>
      <c r="D1513" s="5" t="str">
        <f>PROPER(TRIM(Table2[[#This Row],[Season]]))</f>
        <v>Kharif</v>
      </c>
      <c r="E1513" s="5" t="str">
        <f>IF(Table2[[#This Row],[Season]]="",_xlfn.XLOOKUP(Table2[[#This Row],[State]],'pivot tables'!$F$3:$F$33,'pivot tables'!$G$3:$G$33),Table2[[#This Row],[Season]])</f>
        <v>Kharif</v>
      </c>
      <c r="F1513" s="5" t="s">
        <v>248</v>
      </c>
      <c r="G1513" s="16">
        <v>366614</v>
      </c>
      <c r="H1513" s="16">
        <f>IF(Table2[[#This Row],[Area(hectare)]]="",IFERROR(Table2[[#This Row],[Production(Tones)]]/Table2[[#This Row],[Yield blanks]],""),Table2[[#This Row],[Area(hectare)]])</f>
        <v>366614</v>
      </c>
      <c r="I1513" s="16">
        <v>154473</v>
      </c>
      <c r="J1513" s="16">
        <f>IF(Table2[[#This Row],[Production(Tones)]]="",Table2[[#This Row],[Area Blanks]]*Table2[[#This Row],[Yield]],Table2[[#This Row],[Production(Tones)]])</f>
        <v>154473</v>
      </c>
      <c r="K1513" s="13">
        <v>1387.4</v>
      </c>
      <c r="L1513" s="13">
        <f>IF(Table2[[#This Row],[Annual_Rainfall(mm)]]="",_xlfn.XLOOKUP(Table2[[#This Row],[State]],'pivot tables'!$J$3:$J$32,'pivot tables'!$K$3:$K$32),Table2[[#This Row],[Annual_Rainfall(mm)]])</f>
        <v>1387.4</v>
      </c>
      <c r="M1513" s="13" t="str">
        <f>Table2[[#This Row],[Crop]]&amp;Table2[[#This Row],[State]]</f>
        <v>UradMaharashtra</v>
      </c>
      <c r="N1513" s="13">
        <v>59464790.799999997</v>
      </c>
      <c r="O1513" s="13">
        <f>IF(Table2[[#This Row],[Fertilizer(kg)]]="",_xlfn.XLOOKUP(Table2[[#This Row],[crop&amp;state]],'pivot tables'!$O$3:$O$151,'pivot tables'!$P$3:$P$151),Table2[[#This Row],[Fertilizer(kg)]])</f>
        <v>59464790.799999997</v>
      </c>
      <c r="P1513" s="13"/>
      <c r="Q1513" s="13">
        <f>IF(Table2[[#This Row],[Pesticide(kg)]]="",_xlfn.XLOOKUP(Table2[[#This Row],[crop&amp;state]],'pivot tables'!$O$3:$O$151,'pivot tables'!$Q$3:$Q$151),Table2[[#This Row],[Pesticide(kg)]])</f>
        <v>113689.79875</v>
      </c>
      <c r="R1513" s="13">
        <v>0.41099999999999998</v>
      </c>
      <c r="S1513" s="13">
        <f>IF(Table2[[#This Row],[Yield]]="",IFERROR(Table2[[#This Row],[Production(Tones)]]/Table2[[#This Row],[Area(hectare)]],""),Table2[[#This Row],[Yield]])</f>
        <v>0.41099999999999998</v>
      </c>
      <c r="T1513" s="13">
        <v>26.279</v>
      </c>
      <c r="U1513" s="13">
        <f>IF(Table2[[#This Row],[Avg_Temperature(°C)]]="",IFERROR((Table2[[#This Row],[Max_Temperature(°C)]]+Table2[[#This Row],[Min_Temperature(°C)]])/2,""),Table2[[#This Row],[Avg_Temperature(°C)]])</f>
        <v>26.279</v>
      </c>
      <c r="V1513" s="13">
        <v>37.325000000000003</v>
      </c>
      <c r="W1513" s="13">
        <f>IF(Table2[[#This Row],[Max_Temperature(°C)]]="",_xlfn.XLOOKUP(Table2[[#This Row],[State]],'pivot tables'!$T$2:$T$33,'pivot tables'!$V$2:$V$33),Table2[[#This Row],[Max_Temperature(°C)]])</f>
        <v>37.325000000000003</v>
      </c>
      <c r="X1513" s="13">
        <v>16.22</v>
      </c>
      <c r="Y1513" s="31">
        <f>IF(Table2[[#This Row],[Min_Temperature(°C)]]="",_xlfn.XLOOKUP(Table2[[#This Row],[State]],'pivot tables'!$T$2:$T$33,'pivot tables'!$W$2:$W$33),Table2[[#This Row],[Min_Temperature(°C)]])</f>
        <v>16.22</v>
      </c>
    </row>
    <row r="1514" spans="1:25" x14ac:dyDescent="0.3">
      <c r="A1514" s="5" t="s">
        <v>20</v>
      </c>
      <c r="B1514" s="4">
        <v>2018</v>
      </c>
      <c r="C1514" s="5" t="s">
        <v>27</v>
      </c>
      <c r="D1514" s="5" t="str">
        <f>PROPER(TRIM(Table2[[#This Row],[Season]]))</f>
        <v>Rabi</v>
      </c>
      <c r="E1514" s="5" t="str">
        <f>IF(Table2[[#This Row],[Season]]="",_xlfn.XLOOKUP(Table2[[#This Row],[State]],'pivot tables'!$F$3:$F$33,'pivot tables'!$G$3:$G$33),Table2[[#This Row],[Season]])</f>
        <v>Rabi</v>
      </c>
      <c r="F1514" s="5" t="s">
        <v>248</v>
      </c>
      <c r="G1514" s="16">
        <v>834423.25</v>
      </c>
      <c r="H1514" s="16">
        <f>IF(Table2[[#This Row],[Area(hectare)]]="",IFERROR(Table2[[#This Row],[Production(Tones)]]/Table2[[#This Row],[Yield blanks]],""),Table2[[#This Row],[Area(hectare)]])</f>
        <v>834423.25</v>
      </c>
      <c r="I1514" s="16">
        <v>1249407</v>
      </c>
      <c r="J1514" s="16">
        <f>IF(Table2[[#This Row],[Production(Tones)]]="",Table2[[#This Row],[Area Blanks]]*Table2[[#This Row],[Yield]],Table2[[#This Row],[Production(Tones)]])</f>
        <v>1249407</v>
      </c>
      <c r="K1514" s="13">
        <v>1387.4</v>
      </c>
      <c r="L1514" s="13">
        <f>IF(Table2[[#This Row],[Annual_Rainfall(mm)]]="",_xlfn.XLOOKUP(Table2[[#This Row],[State]],'pivot tables'!$J$3:$J$32,'pivot tables'!$K$3:$K$32),Table2[[#This Row],[Annual_Rainfall(mm)]])</f>
        <v>1387.4</v>
      </c>
      <c r="M1514" s="13" t="str">
        <f>Table2[[#This Row],[Crop]]&amp;Table2[[#This Row],[State]]</f>
        <v>WheatMaharashtra</v>
      </c>
      <c r="N1514" s="13">
        <v>135343451.09999999</v>
      </c>
      <c r="O1514" s="13">
        <f>IF(Table2[[#This Row],[Fertilizer(kg)]]="",_xlfn.XLOOKUP(Table2[[#This Row],[crop&amp;state]],'pivot tables'!$O$3:$O$151,'pivot tables'!$P$3:$P$151),Table2[[#This Row],[Fertilizer(kg)]])</f>
        <v>135343451.09999999</v>
      </c>
      <c r="P1514" s="13">
        <v>292048.13799999998</v>
      </c>
      <c r="Q1514" s="13">
        <f>IF(Table2[[#This Row],[Pesticide(kg)]]="",_xlfn.XLOOKUP(Table2[[#This Row],[crop&amp;state]],'pivot tables'!$O$3:$O$151,'pivot tables'!$Q$3:$Q$151),Table2[[#This Row],[Pesticide(kg)]])</f>
        <v>292048.13799999998</v>
      </c>
      <c r="R1514" s="13">
        <v>1.389</v>
      </c>
      <c r="S1514" s="13">
        <f>IF(Table2[[#This Row],[Yield]]="",IFERROR(Table2[[#This Row],[Production(Tones)]]/Table2[[#This Row],[Area(hectare)]],""),Table2[[#This Row],[Yield]])</f>
        <v>1.389</v>
      </c>
      <c r="T1514" s="13">
        <v>26.279</v>
      </c>
      <c r="U1514" s="13">
        <f>IF(Table2[[#This Row],[Avg_Temperature(°C)]]="",IFERROR((Table2[[#This Row],[Max_Temperature(°C)]]+Table2[[#This Row],[Min_Temperature(°C)]])/2,""),Table2[[#This Row],[Avg_Temperature(°C)]])</f>
        <v>26.279</v>
      </c>
      <c r="V1514" s="13">
        <v>37.325000000000003</v>
      </c>
      <c r="W1514" s="13">
        <f>IF(Table2[[#This Row],[Max_Temperature(°C)]]="",_xlfn.XLOOKUP(Table2[[#This Row],[State]],'pivot tables'!$T$2:$T$33,'pivot tables'!$V$2:$V$33),Table2[[#This Row],[Max_Temperature(°C)]])</f>
        <v>37.325000000000003</v>
      </c>
      <c r="X1514" s="13">
        <v>16.22</v>
      </c>
      <c r="Y1514" s="31">
        <f>IF(Table2[[#This Row],[Min_Temperature(°C)]]="",_xlfn.XLOOKUP(Table2[[#This Row],[State]],'pivot tables'!$T$2:$T$33,'pivot tables'!$W$2:$W$33),Table2[[#This Row],[Min_Temperature(°C)]])</f>
        <v>16.22</v>
      </c>
    </row>
    <row r="1515" spans="1:25" x14ac:dyDescent="0.3">
      <c r="A1515" s="5" t="s">
        <v>13</v>
      </c>
      <c r="B1515" s="4">
        <v>2018</v>
      </c>
      <c r="C1515" s="5" t="s">
        <v>49</v>
      </c>
      <c r="D1515" s="5" t="str">
        <f>PROPER(TRIM(Table2[[#This Row],[Season]]))</f>
        <v>Kharif</v>
      </c>
      <c r="E1515" s="5" t="str">
        <f>IF(Table2[[#This Row],[Season]]="",_xlfn.XLOOKUP(Table2[[#This Row],[State]],'pivot tables'!$F$3:$F$33,'pivot tables'!$G$3:$G$33),Table2[[#This Row],[Season]])</f>
        <v>Kharif</v>
      </c>
      <c r="F1515" s="5" t="s">
        <v>330</v>
      </c>
      <c r="G1515" s="16">
        <v>233500</v>
      </c>
      <c r="H1515" s="16">
        <f>IF(Table2[[#This Row],[Area(hectare)]]="",IFERROR(Table2[[#This Row],[Production(Tones)]]/Table2[[#This Row],[Yield blanks]],""),Table2[[#This Row],[Area(hectare)]])</f>
        <v>233500</v>
      </c>
      <c r="I1515" s="16">
        <v>602430</v>
      </c>
      <c r="J1515" s="16">
        <f>IF(Table2[[#This Row],[Production(Tones)]]="",Table2[[#This Row],[Area Blanks]]*Table2[[#This Row],[Yield]],Table2[[#This Row],[Production(Tones)]])</f>
        <v>602430</v>
      </c>
      <c r="K1515" s="13">
        <v>1196.9000000000001</v>
      </c>
      <c r="L1515" s="13">
        <f>IF(Table2[[#This Row],[Annual_Rainfall(mm)]]="",_xlfn.XLOOKUP(Table2[[#This Row],[State]],'pivot tables'!$J$3:$J$32,'pivot tables'!$K$3:$K$32),Table2[[#This Row],[Annual_Rainfall(mm)]])</f>
        <v>1196.9000000000001</v>
      </c>
      <c r="M1515" s="13" t="str">
        <f>Table2[[#This Row],[Crop]]&amp;Table2[[#This Row],[State]]</f>
        <v>RiceManipur</v>
      </c>
      <c r="N1515" s="13">
        <v>37873700</v>
      </c>
      <c r="O1515" s="13">
        <f>IF(Table2[[#This Row],[Fertilizer(kg)]]="",_xlfn.XLOOKUP(Table2[[#This Row],[crop&amp;state]],'pivot tables'!$O$3:$O$151,'pivot tables'!$P$3:$P$151),Table2[[#This Row],[Fertilizer(kg)]])</f>
        <v>37873700</v>
      </c>
      <c r="P1515" s="13">
        <v>81725</v>
      </c>
      <c r="Q1515" s="13">
        <f>IF(Table2[[#This Row],[Pesticide(kg)]]="",_xlfn.XLOOKUP(Table2[[#This Row],[crop&amp;state]],'pivot tables'!$O$3:$O$151,'pivot tables'!$Q$3:$Q$151),Table2[[#This Row],[Pesticide(kg)]])</f>
        <v>81725</v>
      </c>
      <c r="R1515" s="13">
        <v>2.2320000000000002</v>
      </c>
      <c r="S1515" s="13">
        <f>IF(Table2[[#This Row],[Yield]]="",IFERROR(Table2[[#This Row],[Production(Tones)]]/Table2[[#This Row],[Area(hectare)]],""),Table2[[#This Row],[Yield]])</f>
        <v>2.2320000000000002</v>
      </c>
      <c r="T1515" s="13">
        <v>20.667999999999999</v>
      </c>
      <c r="U1515" s="13">
        <f>IF(Table2[[#This Row],[Avg_Temperature(°C)]]="",IFERROR((Table2[[#This Row],[Max_Temperature(°C)]]+Table2[[#This Row],[Min_Temperature(°C)]])/2,""),Table2[[#This Row],[Avg_Temperature(°C)]])</f>
        <v>20.667999999999999</v>
      </c>
      <c r="V1515" s="13">
        <v>29.378</v>
      </c>
      <c r="W1515" s="13">
        <f>IF(Table2[[#This Row],[Max_Temperature(°C)]]="",_xlfn.XLOOKUP(Table2[[#This Row],[State]],'pivot tables'!$T$2:$T$33,'pivot tables'!$V$2:$V$33),Table2[[#This Row],[Max_Temperature(°C)]])</f>
        <v>29.378</v>
      </c>
      <c r="X1515" s="13">
        <v>12.702</v>
      </c>
      <c r="Y1515" s="31">
        <f>IF(Table2[[#This Row],[Min_Temperature(°C)]]="",_xlfn.XLOOKUP(Table2[[#This Row],[State]],'pivot tables'!$T$2:$T$33,'pivot tables'!$W$2:$W$33),Table2[[#This Row],[Min_Temperature(°C)]])</f>
        <v>12.702</v>
      </c>
    </row>
    <row r="1516" spans="1:25" x14ac:dyDescent="0.3">
      <c r="A1516" s="5" t="s">
        <v>18</v>
      </c>
      <c r="B1516" s="4">
        <v>2018</v>
      </c>
      <c r="C1516" s="5" t="s">
        <v>705</v>
      </c>
      <c r="D1516" s="5" t="str">
        <f>PROPER(TRIM(Table2[[#This Row],[Season]]))</f>
        <v>Whole Year</v>
      </c>
      <c r="E1516" s="5" t="str">
        <f>IF(Table2[[#This Row],[Season]]="",_xlfn.XLOOKUP(Table2[[#This Row],[State]],'pivot tables'!$F$3:$F$33,'pivot tables'!$G$3:$G$33),Table2[[#This Row],[Season]])</f>
        <v>Whole Year</v>
      </c>
      <c r="F1516" s="5" t="s">
        <v>330</v>
      </c>
      <c r="G1516" s="16">
        <v>5450</v>
      </c>
      <c r="H1516" s="16">
        <f>IF(Table2[[#This Row],[Area(hectare)]]="",IFERROR(Table2[[#This Row],[Production(Tones)]]/Table2[[#This Row],[Yield blanks]],""),Table2[[#This Row],[Area(hectare)]])</f>
        <v>5450</v>
      </c>
      <c r="I1516" s="16">
        <v>315070</v>
      </c>
      <c r="J1516" s="16">
        <f>IF(Table2[[#This Row],[Production(Tones)]]="",Table2[[#This Row],[Area Blanks]]*Table2[[#This Row],[Yield]],Table2[[#This Row],[Production(Tones)]])</f>
        <v>315070</v>
      </c>
      <c r="K1516" s="13">
        <v>1196.9000000000001</v>
      </c>
      <c r="L1516" s="13">
        <f>IF(Table2[[#This Row],[Annual_Rainfall(mm)]]="",_xlfn.XLOOKUP(Table2[[#This Row],[State]],'pivot tables'!$J$3:$J$32,'pivot tables'!$K$3:$K$32),Table2[[#This Row],[Annual_Rainfall(mm)]])</f>
        <v>1196.9000000000001</v>
      </c>
      <c r="M1516" s="13" t="str">
        <f>Table2[[#This Row],[Crop]]&amp;Table2[[#This Row],[State]]</f>
        <v>SugarcaneManipur</v>
      </c>
      <c r="N1516" s="13">
        <v>883990</v>
      </c>
      <c r="O1516" s="13">
        <f>IF(Table2[[#This Row],[Fertilizer(kg)]]="",_xlfn.XLOOKUP(Table2[[#This Row],[crop&amp;state]],'pivot tables'!$O$3:$O$151,'pivot tables'!$P$3:$P$151),Table2[[#This Row],[Fertilizer(kg)]])</f>
        <v>883990</v>
      </c>
      <c r="P1516" s="13">
        <v>1907.5</v>
      </c>
      <c r="Q1516" s="13">
        <f>IF(Table2[[#This Row],[Pesticide(kg)]]="",_xlfn.XLOOKUP(Table2[[#This Row],[crop&amp;state]],'pivot tables'!$O$3:$O$151,'pivot tables'!$Q$3:$Q$151),Table2[[#This Row],[Pesticide(kg)]])</f>
        <v>1907.5</v>
      </c>
      <c r="R1516" s="13">
        <v>54.307000000000002</v>
      </c>
      <c r="S1516" s="13">
        <f>IF(Table2[[#This Row],[Yield]]="",IFERROR(Table2[[#This Row],[Production(Tones)]]/Table2[[#This Row],[Area(hectare)]],""),Table2[[#This Row],[Yield]])</f>
        <v>54.307000000000002</v>
      </c>
      <c r="T1516" s="13">
        <v>20.667999999999999</v>
      </c>
      <c r="U1516" s="13">
        <f>IF(Table2[[#This Row],[Avg_Temperature(°C)]]="",IFERROR((Table2[[#This Row],[Max_Temperature(°C)]]+Table2[[#This Row],[Min_Temperature(°C)]])/2,""),Table2[[#This Row],[Avg_Temperature(°C)]])</f>
        <v>20.667999999999999</v>
      </c>
      <c r="V1516" s="13">
        <v>29.378</v>
      </c>
      <c r="W1516" s="13">
        <f>IF(Table2[[#This Row],[Max_Temperature(°C)]]="",_xlfn.XLOOKUP(Table2[[#This Row],[State]],'pivot tables'!$T$2:$T$33,'pivot tables'!$V$2:$V$33),Table2[[#This Row],[Max_Temperature(°C)]])</f>
        <v>29.378</v>
      </c>
      <c r="X1516" s="13">
        <v>12.702</v>
      </c>
      <c r="Y1516" s="31">
        <f>IF(Table2[[#This Row],[Min_Temperature(°C)]]="",_xlfn.XLOOKUP(Table2[[#This Row],[State]],'pivot tables'!$T$2:$T$33,'pivot tables'!$W$2:$W$33),Table2[[#This Row],[Min_Temperature(°C)]])</f>
        <v>12.702</v>
      </c>
    </row>
    <row r="1517" spans="1:25" x14ac:dyDescent="0.3">
      <c r="A1517" s="5" t="s">
        <v>32</v>
      </c>
      <c r="B1517" s="4">
        <v>2018</v>
      </c>
      <c r="C1517" s="5" t="s">
        <v>49</v>
      </c>
      <c r="D1517" s="5" t="str">
        <f>PROPER(TRIM(Table2[[#This Row],[Season]]))</f>
        <v>Kharif</v>
      </c>
      <c r="E1517" s="5" t="str">
        <f>IF(Table2[[#This Row],[Season]]="",_xlfn.XLOOKUP(Table2[[#This Row],[State]],'pivot tables'!$F$3:$F$33,'pivot tables'!$G$3:$G$33),Table2[[#This Row],[Season]])</f>
        <v>Kharif</v>
      </c>
      <c r="F1517" s="5" t="s">
        <v>330</v>
      </c>
      <c r="G1517" s="16">
        <v>1372</v>
      </c>
      <c r="H1517" s="16">
        <f>IF(Table2[[#This Row],[Area(hectare)]]="",IFERROR(Table2[[#This Row],[Production(Tones)]]/Table2[[#This Row],[Yield blanks]],""),Table2[[#This Row],[Area(hectare)]])</f>
        <v>1372</v>
      </c>
      <c r="I1517" s="16">
        <v>1379</v>
      </c>
      <c r="J1517" s="16">
        <f>IF(Table2[[#This Row],[Production(Tones)]]="",Table2[[#This Row],[Area Blanks]]*Table2[[#This Row],[Yield]],Table2[[#This Row],[Production(Tones)]])</f>
        <v>1379</v>
      </c>
      <c r="K1517" s="13">
        <v>1196.9000000000001</v>
      </c>
      <c r="L1517" s="13">
        <f>IF(Table2[[#This Row],[Annual_Rainfall(mm)]]="",_xlfn.XLOOKUP(Table2[[#This Row],[State]],'pivot tables'!$J$3:$J$32,'pivot tables'!$K$3:$K$32),Table2[[#This Row],[Annual_Rainfall(mm)]])</f>
        <v>1196.9000000000001</v>
      </c>
      <c r="M1517" s="13" t="str">
        <f>Table2[[#This Row],[Crop]]&amp;Table2[[#This Row],[State]]</f>
        <v>UradManipur</v>
      </c>
      <c r="N1517" s="13">
        <v>222538.4</v>
      </c>
      <c r="O1517" s="13">
        <f>IF(Table2[[#This Row],[Fertilizer(kg)]]="",_xlfn.XLOOKUP(Table2[[#This Row],[crop&amp;state]],'pivot tables'!$O$3:$O$151,'pivot tables'!$P$3:$P$151),Table2[[#This Row],[Fertilizer(kg)]])</f>
        <v>222538.4</v>
      </c>
      <c r="P1517" s="13">
        <v>480.2</v>
      </c>
      <c r="Q1517" s="13">
        <f>IF(Table2[[#This Row],[Pesticide(kg)]]="",_xlfn.XLOOKUP(Table2[[#This Row],[crop&amp;state]],'pivot tables'!$O$3:$O$151,'pivot tables'!$Q$3:$Q$151),Table2[[#This Row],[Pesticide(kg)]])</f>
        <v>480.2</v>
      </c>
      <c r="R1517" s="13">
        <v>1.036</v>
      </c>
      <c r="S1517" s="13">
        <f>IF(Table2[[#This Row],[Yield]]="",IFERROR(Table2[[#This Row],[Production(Tones)]]/Table2[[#This Row],[Area(hectare)]],""),Table2[[#This Row],[Yield]])</f>
        <v>1.036</v>
      </c>
      <c r="T1517" s="13">
        <v>20.667999999999999</v>
      </c>
      <c r="U1517" s="13">
        <f>IF(Table2[[#This Row],[Avg_Temperature(°C)]]="",IFERROR((Table2[[#This Row],[Max_Temperature(°C)]]+Table2[[#This Row],[Min_Temperature(°C)]])/2,""),Table2[[#This Row],[Avg_Temperature(°C)]])</f>
        <v>20.667999999999999</v>
      </c>
      <c r="V1517" s="13">
        <v>29.378</v>
      </c>
      <c r="W1517" s="13">
        <f>IF(Table2[[#This Row],[Max_Temperature(°C)]]="",_xlfn.XLOOKUP(Table2[[#This Row],[State]],'pivot tables'!$T$2:$T$33,'pivot tables'!$V$2:$V$33),Table2[[#This Row],[Max_Temperature(°C)]])</f>
        <v>29.378</v>
      </c>
      <c r="X1517" s="13">
        <v>12.702</v>
      </c>
      <c r="Y1517" s="31">
        <f>IF(Table2[[#This Row],[Min_Temperature(°C)]]="",_xlfn.XLOOKUP(Table2[[#This Row],[State]],'pivot tables'!$T$2:$T$33,'pivot tables'!$W$2:$W$33),Table2[[#This Row],[Min_Temperature(°C)]])</f>
        <v>12.702</v>
      </c>
    </row>
    <row r="1518" spans="1:25" x14ac:dyDescent="0.3">
      <c r="A1518" s="5" t="s">
        <v>20</v>
      </c>
      <c r="B1518" s="4">
        <v>2018</v>
      </c>
      <c r="C1518" s="5" t="s">
        <v>27</v>
      </c>
      <c r="D1518" s="5" t="str">
        <f>PROPER(TRIM(Table2[[#This Row],[Season]]))</f>
        <v>Rabi</v>
      </c>
      <c r="E1518" s="5" t="str">
        <f>IF(Table2[[#This Row],[Season]]="",_xlfn.XLOOKUP(Table2[[#This Row],[State]],'pivot tables'!$F$3:$F$33,'pivot tables'!$G$3:$G$33),Table2[[#This Row],[Season]])</f>
        <v>Rabi</v>
      </c>
      <c r="F1518" s="5" t="s">
        <v>330</v>
      </c>
      <c r="G1518" s="16">
        <v>2290</v>
      </c>
      <c r="H1518" s="16">
        <f>IF(Table2[[#This Row],[Area(hectare)]]="",IFERROR(Table2[[#This Row],[Production(Tones)]]/Table2[[#This Row],[Yield blanks]],""),Table2[[#This Row],[Area(hectare)]])</f>
        <v>2290</v>
      </c>
      <c r="I1518" s="16">
        <v>5730</v>
      </c>
      <c r="J1518" s="16">
        <f>IF(Table2[[#This Row],[Production(Tones)]]="",Table2[[#This Row],[Area Blanks]]*Table2[[#This Row],[Yield]],Table2[[#This Row],[Production(Tones)]])</f>
        <v>5730</v>
      </c>
      <c r="K1518" s="13">
        <v>1196.9000000000001</v>
      </c>
      <c r="L1518" s="13">
        <f>IF(Table2[[#This Row],[Annual_Rainfall(mm)]]="",_xlfn.XLOOKUP(Table2[[#This Row],[State]],'pivot tables'!$J$3:$J$32,'pivot tables'!$K$3:$K$32),Table2[[#This Row],[Annual_Rainfall(mm)]])</f>
        <v>1196.9000000000001</v>
      </c>
      <c r="M1518" s="13" t="str">
        <f>Table2[[#This Row],[Crop]]&amp;Table2[[#This Row],[State]]</f>
        <v>WheatManipur</v>
      </c>
      <c r="N1518" s="13">
        <v>371438</v>
      </c>
      <c r="O1518" s="13">
        <f>IF(Table2[[#This Row],[Fertilizer(kg)]]="",_xlfn.XLOOKUP(Table2[[#This Row],[crop&amp;state]],'pivot tables'!$O$3:$O$151,'pivot tables'!$P$3:$P$151),Table2[[#This Row],[Fertilizer(kg)]])</f>
        <v>371438</v>
      </c>
      <c r="P1518" s="13">
        <v>801.5</v>
      </c>
      <c r="Q1518" s="13">
        <f>IF(Table2[[#This Row],[Pesticide(kg)]]="",_xlfn.XLOOKUP(Table2[[#This Row],[crop&amp;state]],'pivot tables'!$O$3:$O$151,'pivot tables'!$Q$3:$Q$151),Table2[[#This Row],[Pesticide(kg)]])</f>
        <v>801.5</v>
      </c>
      <c r="R1518" s="13">
        <v>2.3959999999999999</v>
      </c>
      <c r="S1518" s="13">
        <f>IF(Table2[[#This Row],[Yield]]="",IFERROR(Table2[[#This Row],[Production(Tones)]]/Table2[[#This Row],[Area(hectare)]],""),Table2[[#This Row],[Yield]])</f>
        <v>2.3959999999999999</v>
      </c>
      <c r="T1518" s="13">
        <v>20.667999999999999</v>
      </c>
      <c r="U1518" s="13">
        <f>IF(Table2[[#This Row],[Avg_Temperature(°C)]]="",IFERROR((Table2[[#This Row],[Max_Temperature(°C)]]+Table2[[#This Row],[Min_Temperature(°C)]])/2,""),Table2[[#This Row],[Avg_Temperature(°C)]])</f>
        <v>20.667999999999999</v>
      </c>
      <c r="V1518" s="13">
        <v>29.378</v>
      </c>
      <c r="W1518" s="13">
        <f>IF(Table2[[#This Row],[Max_Temperature(°C)]]="",_xlfn.XLOOKUP(Table2[[#This Row],[State]],'pivot tables'!$T$2:$T$33,'pivot tables'!$V$2:$V$33),Table2[[#This Row],[Max_Temperature(°C)]])</f>
        <v>29.378</v>
      </c>
      <c r="X1518" s="13">
        <v>12.702</v>
      </c>
      <c r="Y1518" s="31">
        <f>IF(Table2[[#This Row],[Min_Temperature(°C)]]="",_xlfn.XLOOKUP(Table2[[#This Row],[State]],'pivot tables'!$T$2:$T$33,'pivot tables'!$W$2:$W$33),Table2[[#This Row],[Min_Temperature(°C)]])</f>
        <v>12.702</v>
      </c>
    </row>
    <row r="1519" spans="1:25" x14ac:dyDescent="0.3">
      <c r="A1519" s="5" t="s">
        <v>13</v>
      </c>
      <c r="B1519" s="4">
        <v>2018</v>
      </c>
      <c r="C1519" s="5" t="s">
        <v>176</v>
      </c>
      <c r="D1519" s="5" t="str">
        <f>PROPER(TRIM(Table2[[#This Row],[Season]]))</f>
        <v>Autumn</v>
      </c>
      <c r="E1519" s="5" t="str">
        <f>IF(Table2[[#This Row],[Season]]="",_xlfn.XLOOKUP(Table2[[#This Row],[State]],'pivot tables'!$F$3:$F$33,'pivot tables'!$G$3:$G$33),Table2[[#This Row],[Season]])</f>
        <v>Autumn</v>
      </c>
      <c r="F1519" s="5" t="s">
        <v>250</v>
      </c>
      <c r="G1519" s="16">
        <v>18957</v>
      </c>
      <c r="H1519" s="16">
        <f>IF(Table2[[#This Row],[Area(hectare)]]="",IFERROR(Table2[[#This Row],[Production(Tones)]]/Table2[[#This Row],[Yield blanks]],""),Table2[[#This Row],[Area(hectare)]])</f>
        <v>18957</v>
      </c>
      <c r="I1519" s="16">
        <v>23372</v>
      </c>
      <c r="J1519" s="16">
        <f>IF(Table2[[#This Row],[Production(Tones)]]="",Table2[[#This Row],[Area Blanks]]*Table2[[#This Row],[Yield]],Table2[[#This Row],[Production(Tones)]])</f>
        <v>23372</v>
      </c>
      <c r="K1519" s="13">
        <v>1665.2</v>
      </c>
      <c r="L1519" s="13">
        <f>IF(Table2[[#This Row],[Annual_Rainfall(mm)]]="",_xlfn.XLOOKUP(Table2[[#This Row],[State]],'pivot tables'!$J$3:$J$32,'pivot tables'!$K$3:$K$32),Table2[[#This Row],[Annual_Rainfall(mm)]])</f>
        <v>1665.2</v>
      </c>
      <c r="M1519" s="13" t="str">
        <f>Table2[[#This Row],[Crop]]&amp;Table2[[#This Row],[State]]</f>
        <v>RiceMizoram</v>
      </c>
      <c r="N1519" s="13">
        <v>3074825.4</v>
      </c>
      <c r="O1519" s="13">
        <f>IF(Table2[[#This Row],[Fertilizer(kg)]]="",_xlfn.XLOOKUP(Table2[[#This Row],[crop&amp;state]],'pivot tables'!$O$3:$O$151,'pivot tables'!$P$3:$P$151),Table2[[#This Row],[Fertilizer(kg)]])</f>
        <v>3074825.4</v>
      </c>
      <c r="P1519" s="13">
        <v>6634.95</v>
      </c>
      <c r="Q1519" s="13">
        <f>IF(Table2[[#This Row],[Pesticide(kg)]]="",_xlfn.XLOOKUP(Table2[[#This Row],[crop&amp;state]],'pivot tables'!$O$3:$O$151,'pivot tables'!$Q$3:$Q$151),Table2[[#This Row],[Pesticide(kg)]])</f>
        <v>6634.95</v>
      </c>
      <c r="R1519" s="13">
        <v>1.2150000000000001</v>
      </c>
      <c r="S1519" s="13">
        <f>IF(Table2[[#This Row],[Yield]]="",IFERROR(Table2[[#This Row],[Production(Tones)]]/Table2[[#This Row],[Area(hectare)]],""),Table2[[#This Row],[Yield]])</f>
        <v>1.2150000000000001</v>
      </c>
      <c r="T1519" s="13">
        <v>20.137</v>
      </c>
      <c r="U1519" s="13">
        <f>IF(Table2[[#This Row],[Avg_Temperature(°C)]]="",IFERROR((Table2[[#This Row],[Max_Temperature(°C)]]+Table2[[#This Row],[Min_Temperature(°C)]])/2,""),Table2[[#This Row],[Avg_Temperature(°C)]])</f>
        <v>20.137</v>
      </c>
      <c r="V1519" s="13">
        <v>29.949000000000002</v>
      </c>
      <c r="W1519" s="13">
        <f>IF(Table2[[#This Row],[Max_Temperature(°C)]]="",_xlfn.XLOOKUP(Table2[[#This Row],[State]],'pivot tables'!$T$2:$T$33,'pivot tables'!$V$2:$V$33),Table2[[#This Row],[Max_Temperature(°C)]])</f>
        <v>29.949000000000002</v>
      </c>
      <c r="X1519" s="13">
        <v>11.795999999999999</v>
      </c>
      <c r="Y1519" s="31">
        <f>IF(Table2[[#This Row],[Min_Temperature(°C)]]="",_xlfn.XLOOKUP(Table2[[#This Row],[State]],'pivot tables'!$T$2:$T$33,'pivot tables'!$W$2:$W$33),Table2[[#This Row],[Min_Temperature(°C)]])</f>
        <v>11.795999999999999</v>
      </c>
    </row>
    <row r="1520" spans="1:25" x14ac:dyDescent="0.3">
      <c r="A1520" s="5" t="s">
        <v>13</v>
      </c>
      <c r="B1520" s="4">
        <v>2018</v>
      </c>
      <c r="C1520" s="5" t="s">
        <v>49</v>
      </c>
      <c r="D1520" s="5" t="str">
        <f>PROPER(TRIM(Table2[[#This Row],[Season]]))</f>
        <v>Kharif</v>
      </c>
      <c r="E1520" s="5" t="str">
        <f>IF(Table2[[#This Row],[Season]]="",_xlfn.XLOOKUP(Table2[[#This Row],[State]],'pivot tables'!$F$3:$F$33,'pivot tables'!$G$3:$G$33),Table2[[#This Row],[Season]])</f>
        <v>Kharif</v>
      </c>
      <c r="F1520" s="5" t="s">
        <v>250</v>
      </c>
      <c r="G1520" s="16">
        <v>16133</v>
      </c>
      <c r="H1520" s="16">
        <f>IF(Table2[[#This Row],[Area(hectare)]]="",IFERROR(Table2[[#This Row],[Production(Tones)]]/Table2[[#This Row],[Yield blanks]],""),Table2[[#This Row],[Area(hectare)]])</f>
        <v>16133</v>
      </c>
      <c r="I1520" s="16">
        <v>35678</v>
      </c>
      <c r="J1520" s="16">
        <f>IF(Table2[[#This Row],[Production(Tones)]]="",Table2[[#This Row],[Area Blanks]]*Table2[[#This Row],[Yield]],Table2[[#This Row],[Production(Tones)]])</f>
        <v>35678</v>
      </c>
      <c r="K1520" s="13">
        <v>1665.2</v>
      </c>
      <c r="L1520" s="13">
        <f>IF(Table2[[#This Row],[Annual_Rainfall(mm)]]="",_xlfn.XLOOKUP(Table2[[#This Row],[State]],'pivot tables'!$J$3:$J$32,'pivot tables'!$K$3:$K$32),Table2[[#This Row],[Annual_Rainfall(mm)]])</f>
        <v>1665.2</v>
      </c>
      <c r="M1520" s="13" t="str">
        <f>Table2[[#This Row],[Crop]]&amp;Table2[[#This Row],[State]]</f>
        <v>RiceMizoram</v>
      </c>
      <c r="N1520" s="13">
        <v>2616772.6</v>
      </c>
      <c r="O1520" s="13">
        <f>IF(Table2[[#This Row],[Fertilizer(kg)]]="",_xlfn.XLOOKUP(Table2[[#This Row],[crop&amp;state]],'pivot tables'!$O$3:$O$151,'pivot tables'!$P$3:$P$151),Table2[[#This Row],[Fertilizer(kg)]])</f>
        <v>2616772.6</v>
      </c>
      <c r="P1520" s="13">
        <v>5646.55</v>
      </c>
      <c r="Q1520" s="13">
        <f>IF(Table2[[#This Row],[Pesticide(kg)]]="",_xlfn.XLOOKUP(Table2[[#This Row],[crop&amp;state]],'pivot tables'!$O$3:$O$151,'pivot tables'!$Q$3:$Q$151),Table2[[#This Row],[Pesticide(kg)]])</f>
        <v>5646.55</v>
      </c>
      <c r="R1520" s="13">
        <v>2.198</v>
      </c>
      <c r="S1520" s="13">
        <f>IF(Table2[[#This Row],[Yield]]="",IFERROR(Table2[[#This Row],[Production(Tones)]]/Table2[[#This Row],[Area(hectare)]],""),Table2[[#This Row],[Yield]])</f>
        <v>2.198</v>
      </c>
      <c r="T1520" s="13">
        <v>20.137</v>
      </c>
      <c r="U1520" s="13">
        <f>IF(Table2[[#This Row],[Avg_Temperature(°C)]]="",IFERROR((Table2[[#This Row],[Max_Temperature(°C)]]+Table2[[#This Row],[Min_Temperature(°C)]])/2,""),Table2[[#This Row],[Avg_Temperature(°C)]])</f>
        <v>20.137</v>
      </c>
      <c r="V1520" s="13">
        <v>29.949000000000002</v>
      </c>
      <c r="W1520" s="13">
        <f>IF(Table2[[#This Row],[Max_Temperature(°C)]]="",_xlfn.XLOOKUP(Table2[[#This Row],[State]],'pivot tables'!$T$2:$T$33,'pivot tables'!$V$2:$V$33),Table2[[#This Row],[Max_Temperature(°C)]])</f>
        <v>29.949000000000002</v>
      </c>
      <c r="X1520" s="13">
        <v>11.795999999999999</v>
      </c>
      <c r="Y1520" s="31">
        <f>IF(Table2[[#This Row],[Min_Temperature(°C)]]="",_xlfn.XLOOKUP(Table2[[#This Row],[State]],'pivot tables'!$T$2:$T$33,'pivot tables'!$W$2:$W$33),Table2[[#This Row],[Min_Temperature(°C)]])</f>
        <v>11.795999999999999</v>
      </c>
    </row>
    <row r="1521" spans="1:25" x14ac:dyDescent="0.3">
      <c r="A1521" s="5" t="s">
        <v>13</v>
      </c>
      <c r="B1521" s="4">
        <v>2018</v>
      </c>
      <c r="C1521" s="5" t="s">
        <v>27</v>
      </c>
      <c r="D1521" s="5" t="str">
        <f>PROPER(TRIM(Table2[[#This Row],[Season]]))</f>
        <v>Rabi</v>
      </c>
      <c r="E1521" s="5" t="str">
        <f>IF(Table2[[#This Row],[Season]]="",_xlfn.XLOOKUP(Table2[[#This Row],[State]],'pivot tables'!$F$3:$F$33,'pivot tables'!$G$3:$G$33),Table2[[#This Row],[Season]])</f>
        <v>Rabi</v>
      </c>
      <c r="F1521" s="5" t="s">
        <v>250</v>
      </c>
      <c r="G1521" s="16">
        <v>460</v>
      </c>
      <c r="H1521" s="16">
        <f>IF(Table2[[#This Row],[Area(hectare)]]="",IFERROR(Table2[[#This Row],[Production(Tones)]]/Table2[[#This Row],[Yield blanks]],""),Table2[[#This Row],[Area(hectare)]])</f>
        <v>460</v>
      </c>
      <c r="I1521" s="16">
        <v>960</v>
      </c>
      <c r="J1521" s="16">
        <f>IF(Table2[[#This Row],[Production(Tones)]]="",Table2[[#This Row],[Area Blanks]]*Table2[[#This Row],[Yield]],Table2[[#This Row],[Production(Tones)]])</f>
        <v>960</v>
      </c>
      <c r="K1521" s="13">
        <v>1665.2</v>
      </c>
      <c r="L1521" s="13">
        <f>IF(Table2[[#This Row],[Annual_Rainfall(mm)]]="",_xlfn.XLOOKUP(Table2[[#This Row],[State]],'pivot tables'!$J$3:$J$32,'pivot tables'!$K$3:$K$32),Table2[[#This Row],[Annual_Rainfall(mm)]])</f>
        <v>1665.2</v>
      </c>
      <c r="M1521" s="13" t="str">
        <f>Table2[[#This Row],[Crop]]&amp;Table2[[#This Row],[State]]</f>
        <v>RiceMizoram</v>
      </c>
      <c r="N1521" s="13">
        <v>74612</v>
      </c>
      <c r="O1521" s="13">
        <f>IF(Table2[[#This Row],[Fertilizer(kg)]]="",_xlfn.XLOOKUP(Table2[[#This Row],[crop&amp;state]],'pivot tables'!$O$3:$O$151,'pivot tables'!$P$3:$P$151),Table2[[#This Row],[Fertilizer(kg)]])</f>
        <v>74612</v>
      </c>
      <c r="P1521" s="13">
        <v>161</v>
      </c>
      <c r="Q1521" s="13">
        <f>IF(Table2[[#This Row],[Pesticide(kg)]]="",_xlfn.XLOOKUP(Table2[[#This Row],[crop&amp;state]],'pivot tables'!$O$3:$O$151,'pivot tables'!$Q$3:$Q$151),Table2[[#This Row],[Pesticide(kg)]])</f>
        <v>161</v>
      </c>
      <c r="R1521" s="13">
        <v>2.1150000000000002</v>
      </c>
      <c r="S1521" s="13">
        <f>IF(Table2[[#This Row],[Yield]]="",IFERROR(Table2[[#This Row],[Production(Tones)]]/Table2[[#This Row],[Area(hectare)]],""),Table2[[#This Row],[Yield]])</f>
        <v>2.1150000000000002</v>
      </c>
      <c r="T1521" s="13">
        <v>20.137</v>
      </c>
      <c r="U1521" s="13">
        <f>IF(Table2[[#This Row],[Avg_Temperature(°C)]]="",IFERROR((Table2[[#This Row],[Max_Temperature(°C)]]+Table2[[#This Row],[Min_Temperature(°C)]])/2,""),Table2[[#This Row],[Avg_Temperature(°C)]])</f>
        <v>20.137</v>
      </c>
      <c r="V1521" s="13">
        <v>29.949000000000002</v>
      </c>
      <c r="W1521" s="13">
        <f>IF(Table2[[#This Row],[Max_Temperature(°C)]]="",_xlfn.XLOOKUP(Table2[[#This Row],[State]],'pivot tables'!$T$2:$T$33,'pivot tables'!$V$2:$V$33),Table2[[#This Row],[Max_Temperature(°C)]])</f>
        <v>29.949000000000002</v>
      </c>
      <c r="X1521" s="13">
        <v>11.795999999999999</v>
      </c>
      <c r="Y1521" s="31">
        <f>IF(Table2[[#This Row],[Min_Temperature(°C)]]="",_xlfn.XLOOKUP(Table2[[#This Row],[State]],'pivot tables'!$T$2:$T$33,'pivot tables'!$W$2:$W$33),Table2[[#This Row],[Min_Temperature(°C)]])</f>
        <v>11.795999999999999</v>
      </c>
    </row>
    <row r="1522" spans="1:25" x14ac:dyDescent="0.3">
      <c r="A1522" s="5" t="s">
        <v>18</v>
      </c>
      <c r="B1522" s="4">
        <v>2018</v>
      </c>
      <c r="C1522" s="5" t="s">
        <v>705</v>
      </c>
      <c r="D1522" s="5" t="str">
        <f>PROPER(TRIM(Table2[[#This Row],[Season]]))</f>
        <v>Whole Year</v>
      </c>
      <c r="E1522" s="5" t="str">
        <f>IF(Table2[[#This Row],[Season]]="",_xlfn.XLOOKUP(Table2[[#This Row],[State]],'pivot tables'!$F$3:$F$33,'pivot tables'!$G$3:$G$33),Table2[[#This Row],[Season]])</f>
        <v>Whole Year</v>
      </c>
      <c r="F1522" s="5" t="s">
        <v>250</v>
      </c>
      <c r="G1522" s="16">
        <v>1462</v>
      </c>
      <c r="H1522" s="16">
        <f>IF(Table2[[#This Row],[Area(hectare)]]="",IFERROR(Table2[[#This Row],[Production(Tones)]]/Table2[[#This Row],[Yield blanks]],""),Table2[[#This Row],[Area(hectare)]])</f>
        <v>1462</v>
      </c>
      <c r="I1522" s="16">
        <v>44260</v>
      </c>
      <c r="J1522" s="16">
        <f>IF(Table2[[#This Row],[Production(Tones)]]="",Table2[[#This Row],[Area Blanks]]*Table2[[#This Row],[Yield]],Table2[[#This Row],[Production(Tones)]])</f>
        <v>44260</v>
      </c>
      <c r="K1522" s="13">
        <v>1665.2</v>
      </c>
      <c r="L1522" s="13">
        <f>IF(Table2[[#This Row],[Annual_Rainfall(mm)]]="",_xlfn.XLOOKUP(Table2[[#This Row],[State]],'pivot tables'!$J$3:$J$32,'pivot tables'!$K$3:$K$32),Table2[[#This Row],[Annual_Rainfall(mm)]])</f>
        <v>1665.2</v>
      </c>
      <c r="M1522" s="13" t="str">
        <f>Table2[[#This Row],[Crop]]&amp;Table2[[#This Row],[State]]</f>
        <v>SugarcaneMizoram</v>
      </c>
      <c r="N1522" s="13">
        <v>237136.4</v>
      </c>
      <c r="O1522" s="13">
        <f>IF(Table2[[#This Row],[Fertilizer(kg)]]="",_xlfn.XLOOKUP(Table2[[#This Row],[crop&amp;state]],'pivot tables'!$O$3:$O$151,'pivot tables'!$P$3:$P$151),Table2[[#This Row],[Fertilizer(kg)]])</f>
        <v>237136.4</v>
      </c>
      <c r="P1522" s="13"/>
      <c r="Q1522" s="13">
        <f>IF(Table2[[#This Row],[Pesticide(kg)]]="",_xlfn.XLOOKUP(Table2[[#This Row],[crop&amp;state]],'pivot tables'!$O$3:$O$151,'pivot tables'!$Q$3:$Q$151),Table2[[#This Row],[Pesticide(kg)]])</f>
        <v>483.70422222222231</v>
      </c>
      <c r="R1522" s="13">
        <v>25.81</v>
      </c>
      <c r="S1522" s="13">
        <f>IF(Table2[[#This Row],[Yield]]="",IFERROR(Table2[[#This Row],[Production(Tones)]]/Table2[[#This Row],[Area(hectare)]],""),Table2[[#This Row],[Yield]])</f>
        <v>25.81</v>
      </c>
      <c r="T1522" s="13">
        <v>20.137</v>
      </c>
      <c r="U1522" s="13">
        <f>IF(Table2[[#This Row],[Avg_Temperature(°C)]]="",IFERROR((Table2[[#This Row],[Max_Temperature(°C)]]+Table2[[#This Row],[Min_Temperature(°C)]])/2,""),Table2[[#This Row],[Avg_Temperature(°C)]])</f>
        <v>20.137</v>
      </c>
      <c r="V1522" s="13">
        <v>29.949000000000002</v>
      </c>
      <c r="W1522" s="13">
        <f>IF(Table2[[#This Row],[Max_Temperature(°C)]]="",_xlfn.XLOOKUP(Table2[[#This Row],[State]],'pivot tables'!$T$2:$T$33,'pivot tables'!$V$2:$V$33),Table2[[#This Row],[Max_Temperature(°C)]])</f>
        <v>29.949000000000002</v>
      </c>
      <c r="X1522" s="13">
        <v>11.795999999999999</v>
      </c>
      <c r="Y1522" s="31">
        <f>IF(Table2[[#This Row],[Min_Temperature(°C)]]="",_xlfn.XLOOKUP(Table2[[#This Row],[State]],'pivot tables'!$T$2:$T$33,'pivot tables'!$W$2:$W$33),Table2[[#This Row],[Min_Temperature(°C)]])</f>
        <v>11.795999999999999</v>
      </c>
    </row>
    <row r="1523" spans="1:25" x14ac:dyDescent="0.3">
      <c r="A1523" s="5" t="s">
        <v>22</v>
      </c>
      <c r="B1523" s="4">
        <v>2018</v>
      </c>
      <c r="C1523" s="5" t="s">
        <v>49</v>
      </c>
      <c r="D1523" s="5" t="str">
        <f>PROPER(TRIM(Table2[[#This Row],[Season]]))</f>
        <v>Kharif</v>
      </c>
      <c r="E1523" s="5" t="str">
        <f>IF(Table2[[#This Row],[Season]]="",_xlfn.XLOOKUP(Table2[[#This Row],[State]],'pivot tables'!$F$3:$F$33,'pivot tables'!$G$3:$G$33),Table2[[#This Row],[Season]])</f>
        <v>Kharif</v>
      </c>
      <c r="F1523" s="5" t="s">
        <v>274</v>
      </c>
      <c r="G1523" s="16">
        <v>350</v>
      </c>
      <c r="H1523" s="16">
        <f>IF(Table2[[#This Row],[Area(hectare)]]="",IFERROR(Table2[[#This Row],[Production(Tones)]]/Table2[[#This Row],[Yield blanks]],""),Table2[[#This Row],[Area(hectare)]])</f>
        <v>350</v>
      </c>
      <c r="I1523" s="16">
        <v>340</v>
      </c>
      <c r="J1523" s="16">
        <f>IF(Table2[[#This Row],[Production(Tones)]]="",Table2[[#This Row],[Area Blanks]]*Table2[[#This Row],[Yield]],Table2[[#This Row],[Production(Tones)]])</f>
        <v>340</v>
      </c>
      <c r="K1523" s="13">
        <v>1372.7</v>
      </c>
      <c r="L1523" s="13">
        <f>IF(Table2[[#This Row],[Annual_Rainfall(mm)]]="",_xlfn.XLOOKUP(Table2[[#This Row],[State]],'pivot tables'!$J$3:$J$32,'pivot tables'!$K$3:$K$32),Table2[[#This Row],[Annual_Rainfall(mm)]])</f>
        <v>1372.7</v>
      </c>
      <c r="M1523" s="13" t="str">
        <f>Table2[[#This Row],[Crop]]&amp;Table2[[#This Row],[State]]</f>
        <v>RagiNagaland</v>
      </c>
      <c r="N1523" s="13">
        <v>56770</v>
      </c>
      <c r="O1523" s="13">
        <f>IF(Table2[[#This Row],[Fertilizer(kg)]]="",_xlfn.XLOOKUP(Table2[[#This Row],[crop&amp;state]],'pivot tables'!$O$3:$O$151,'pivot tables'!$P$3:$P$151),Table2[[#This Row],[Fertilizer(kg)]])</f>
        <v>56770</v>
      </c>
      <c r="P1523" s="13">
        <v>122.5</v>
      </c>
      <c r="Q1523" s="13">
        <f>IF(Table2[[#This Row],[Pesticide(kg)]]="",_xlfn.XLOOKUP(Table2[[#This Row],[crop&amp;state]],'pivot tables'!$O$3:$O$151,'pivot tables'!$Q$3:$Q$151),Table2[[#This Row],[Pesticide(kg)]])</f>
        <v>122.5</v>
      </c>
      <c r="R1523" s="13">
        <v>0.98299999999999998</v>
      </c>
      <c r="S1523" s="13">
        <f>IF(Table2[[#This Row],[Yield]]="",IFERROR(Table2[[#This Row],[Production(Tones)]]/Table2[[#This Row],[Area(hectare)]],""),Table2[[#This Row],[Yield]])</f>
        <v>0.98299999999999998</v>
      </c>
      <c r="T1523" s="13">
        <v>20.111999999999998</v>
      </c>
      <c r="U1523" s="13">
        <f>IF(Table2[[#This Row],[Avg_Temperature(°C)]]="",IFERROR((Table2[[#This Row],[Max_Temperature(°C)]]+Table2[[#This Row],[Min_Temperature(°C)]])/2,""),Table2[[#This Row],[Avg_Temperature(°C)]])</f>
        <v>20.111999999999998</v>
      </c>
      <c r="V1523" s="13">
        <v>29.562999999999999</v>
      </c>
      <c r="W1523" s="13">
        <f>IF(Table2[[#This Row],[Max_Temperature(°C)]]="",_xlfn.XLOOKUP(Table2[[#This Row],[State]],'pivot tables'!$T$2:$T$33,'pivot tables'!$V$2:$V$33),Table2[[#This Row],[Max_Temperature(°C)]])</f>
        <v>29.562999999999999</v>
      </c>
      <c r="X1523" s="13">
        <v>12.214</v>
      </c>
      <c r="Y1523" s="31">
        <f>IF(Table2[[#This Row],[Min_Temperature(°C)]]="",_xlfn.XLOOKUP(Table2[[#This Row],[State]],'pivot tables'!$T$2:$T$33,'pivot tables'!$W$2:$W$33),Table2[[#This Row],[Min_Temperature(°C)]])</f>
        <v>12.214</v>
      </c>
    </row>
    <row r="1524" spans="1:25" x14ac:dyDescent="0.3">
      <c r="A1524" s="5" t="s">
        <v>13</v>
      </c>
      <c r="B1524" s="4">
        <v>2018</v>
      </c>
      <c r="C1524" s="5" t="s">
        <v>49</v>
      </c>
      <c r="D1524" s="5" t="str">
        <f>PROPER(TRIM(Table2[[#This Row],[Season]]))</f>
        <v>Kharif</v>
      </c>
      <c r="E1524" s="5" t="str">
        <f>IF(Table2[[#This Row],[Season]]="",_xlfn.XLOOKUP(Table2[[#This Row],[State]],'pivot tables'!$F$3:$F$33,'pivot tables'!$G$3:$G$33),Table2[[#This Row],[Season]])</f>
        <v>Kharif</v>
      </c>
      <c r="F1524" s="5" t="s">
        <v>274</v>
      </c>
      <c r="G1524" s="16">
        <v>208990</v>
      </c>
      <c r="H1524" s="16">
        <f>IF(Table2[[#This Row],[Area(hectare)]]="",IFERROR(Table2[[#This Row],[Production(Tones)]]/Table2[[#This Row],[Yield blanks]],""),Table2[[#This Row],[Area(hectare)]])</f>
        <v>208990</v>
      </c>
      <c r="I1524" s="16">
        <v>519600</v>
      </c>
      <c r="J1524" s="16">
        <f>IF(Table2[[#This Row],[Production(Tones)]]="",Table2[[#This Row],[Area Blanks]]*Table2[[#This Row],[Yield]],Table2[[#This Row],[Production(Tones)]])</f>
        <v>519600</v>
      </c>
      <c r="K1524" s="13"/>
      <c r="L1524" s="13">
        <f>IF(Table2[[#This Row],[Annual_Rainfall(mm)]]="",_xlfn.XLOOKUP(Table2[[#This Row],[State]],'pivot tables'!$J$3:$J$32,'pivot tables'!$K$3:$K$32),Table2[[#This Row],[Annual_Rainfall(mm)]])</f>
        <v>1534.2110416666676</v>
      </c>
      <c r="M1524" s="13" t="str">
        <f>Table2[[#This Row],[Crop]]&amp;Table2[[#This Row],[State]]</f>
        <v>RiceNagaland</v>
      </c>
      <c r="N1524" s="13">
        <v>33898178</v>
      </c>
      <c r="O1524" s="13">
        <f>IF(Table2[[#This Row],[Fertilizer(kg)]]="",_xlfn.XLOOKUP(Table2[[#This Row],[crop&amp;state]],'pivot tables'!$O$3:$O$151,'pivot tables'!$P$3:$P$151),Table2[[#This Row],[Fertilizer(kg)]])</f>
        <v>33898178</v>
      </c>
      <c r="P1524" s="13">
        <v>73146.5</v>
      </c>
      <c r="Q1524" s="13">
        <f>IF(Table2[[#This Row],[Pesticide(kg)]]="",_xlfn.XLOOKUP(Table2[[#This Row],[crop&amp;state]],'pivot tables'!$O$3:$O$151,'pivot tables'!$Q$3:$Q$151),Table2[[#This Row],[Pesticide(kg)]])</f>
        <v>73146.5</v>
      </c>
      <c r="R1524" s="13">
        <v>2.4449999999999998</v>
      </c>
      <c r="S1524" s="13">
        <f>IF(Table2[[#This Row],[Yield]]="",IFERROR(Table2[[#This Row],[Production(Tones)]]/Table2[[#This Row],[Area(hectare)]],""),Table2[[#This Row],[Yield]])</f>
        <v>2.4449999999999998</v>
      </c>
      <c r="T1524" s="13">
        <v>20.111999999999998</v>
      </c>
      <c r="U1524" s="13">
        <f>IF(Table2[[#This Row],[Avg_Temperature(°C)]]="",IFERROR((Table2[[#This Row],[Max_Temperature(°C)]]+Table2[[#This Row],[Min_Temperature(°C)]])/2,""),Table2[[#This Row],[Avg_Temperature(°C)]])</f>
        <v>20.111999999999998</v>
      </c>
      <c r="V1524" s="13">
        <v>29.562999999999999</v>
      </c>
      <c r="W1524" s="13">
        <f>IF(Table2[[#This Row],[Max_Temperature(°C)]]="",_xlfn.XLOOKUP(Table2[[#This Row],[State]],'pivot tables'!$T$2:$T$33,'pivot tables'!$V$2:$V$33),Table2[[#This Row],[Max_Temperature(°C)]])</f>
        <v>29.562999999999999</v>
      </c>
      <c r="X1524" s="13">
        <v>12.214</v>
      </c>
      <c r="Y1524" s="31">
        <f>IF(Table2[[#This Row],[Min_Temperature(°C)]]="",_xlfn.XLOOKUP(Table2[[#This Row],[State]],'pivot tables'!$T$2:$T$33,'pivot tables'!$W$2:$W$33),Table2[[#This Row],[Min_Temperature(°C)]])</f>
        <v>12.214</v>
      </c>
    </row>
    <row r="1525" spans="1:25" x14ac:dyDescent="0.3">
      <c r="A1525" s="5" t="s">
        <v>13</v>
      </c>
      <c r="B1525" s="4">
        <v>2018</v>
      </c>
      <c r="C1525" s="5" t="s">
        <v>27</v>
      </c>
      <c r="D1525" s="5" t="str">
        <f>PROPER(TRIM(Table2[[#This Row],[Season]]))</f>
        <v>Rabi</v>
      </c>
      <c r="E1525" s="5" t="str">
        <f>IF(Table2[[#This Row],[Season]]="",_xlfn.XLOOKUP(Table2[[#This Row],[State]],'pivot tables'!$F$3:$F$33,'pivot tables'!$G$3:$G$33),Table2[[#This Row],[Season]])</f>
        <v>Rabi</v>
      </c>
      <c r="F1525" s="5" t="s">
        <v>274</v>
      </c>
      <c r="G1525" s="16">
        <v>5460</v>
      </c>
      <c r="H1525" s="16">
        <f>IF(Table2[[#This Row],[Area(hectare)]]="",IFERROR(Table2[[#This Row],[Production(Tones)]]/Table2[[#This Row],[Yield blanks]],""),Table2[[#This Row],[Area(hectare)]])</f>
        <v>5460</v>
      </c>
      <c r="I1525" s="16">
        <v>15440</v>
      </c>
      <c r="J1525" s="16">
        <f>IF(Table2[[#This Row],[Production(Tones)]]="",Table2[[#This Row],[Area Blanks]]*Table2[[#This Row],[Yield]],Table2[[#This Row],[Production(Tones)]])</f>
        <v>15440</v>
      </c>
      <c r="K1525" s="13">
        <v>1372.7</v>
      </c>
      <c r="L1525" s="13">
        <f>IF(Table2[[#This Row],[Annual_Rainfall(mm)]]="",_xlfn.XLOOKUP(Table2[[#This Row],[State]],'pivot tables'!$J$3:$J$32,'pivot tables'!$K$3:$K$32),Table2[[#This Row],[Annual_Rainfall(mm)]])</f>
        <v>1372.7</v>
      </c>
      <c r="M1525" s="13" t="str">
        <f>Table2[[#This Row],[Crop]]&amp;Table2[[#This Row],[State]]</f>
        <v>RiceNagaland</v>
      </c>
      <c r="N1525" s="13"/>
      <c r="O1525" s="13">
        <f>IF(Table2[[#This Row],[Fertilizer(kg)]]="",_xlfn.XLOOKUP(Table2[[#This Row],[crop&amp;state]],'pivot tables'!$O$3:$O$151,'pivot tables'!$P$3:$P$151),Table2[[#This Row],[Fertilizer(kg)]])</f>
        <v>16309822.694736842</v>
      </c>
      <c r="P1525" s="13">
        <v>1911</v>
      </c>
      <c r="Q1525" s="13">
        <f>IF(Table2[[#This Row],[Pesticide(kg)]]="",_xlfn.XLOOKUP(Table2[[#This Row],[crop&amp;state]],'pivot tables'!$O$3:$O$151,'pivot tables'!$Q$3:$Q$151),Table2[[#This Row],[Pesticide(kg)]])</f>
        <v>1911</v>
      </c>
      <c r="R1525" s="13">
        <v>2.8279999999999998</v>
      </c>
      <c r="S1525" s="13">
        <f>IF(Table2[[#This Row],[Yield]]="",IFERROR(Table2[[#This Row],[Production(Tones)]]/Table2[[#This Row],[Area(hectare)]],""),Table2[[#This Row],[Yield]])</f>
        <v>2.8279999999999998</v>
      </c>
      <c r="T1525" s="13">
        <v>20.111999999999998</v>
      </c>
      <c r="U1525" s="13">
        <f>IF(Table2[[#This Row],[Avg_Temperature(°C)]]="",IFERROR((Table2[[#This Row],[Max_Temperature(°C)]]+Table2[[#This Row],[Min_Temperature(°C)]])/2,""),Table2[[#This Row],[Avg_Temperature(°C)]])</f>
        <v>20.111999999999998</v>
      </c>
      <c r="V1525" s="13">
        <v>29.562999999999999</v>
      </c>
      <c r="W1525" s="13">
        <f>IF(Table2[[#This Row],[Max_Temperature(°C)]]="",_xlfn.XLOOKUP(Table2[[#This Row],[State]],'pivot tables'!$T$2:$T$33,'pivot tables'!$V$2:$V$33),Table2[[#This Row],[Max_Temperature(°C)]])</f>
        <v>29.562999999999999</v>
      </c>
      <c r="X1525" s="13">
        <v>12.214</v>
      </c>
      <c r="Y1525" s="31">
        <f>IF(Table2[[#This Row],[Min_Temperature(°C)]]="",_xlfn.XLOOKUP(Table2[[#This Row],[State]],'pivot tables'!$T$2:$T$33,'pivot tables'!$W$2:$W$33),Table2[[#This Row],[Min_Temperature(°C)]])</f>
        <v>12.214</v>
      </c>
    </row>
    <row r="1526" spans="1:25" x14ac:dyDescent="0.3">
      <c r="A1526" s="5" t="s">
        <v>18</v>
      </c>
      <c r="B1526" s="4">
        <v>2018</v>
      </c>
      <c r="C1526" s="5" t="s">
        <v>49</v>
      </c>
      <c r="D1526" s="5" t="str">
        <f>PROPER(TRIM(Table2[[#This Row],[Season]]))</f>
        <v>Kharif</v>
      </c>
      <c r="E1526" s="5" t="str">
        <f>IF(Table2[[#This Row],[Season]]="",_xlfn.XLOOKUP(Table2[[#This Row],[State]],'pivot tables'!$F$3:$F$33,'pivot tables'!$G$3:$G$33),Table2[[#This Row],[Season]])</f>
        <v>Kharif</v>
      </c>
      <c r="F1526" s="5" t="s">
        <v>274</v>
      </c>
      <c r="G1526" s="16">
        <v>4440</v>
      </c>
      <c r="H1526" s="16">
        <f>IF(Table2[[#This Row],[Area(hectare)]]="",IFERROR(Table2[[#This Row],[Production(Tones)]]/Table2[[#This Row],[Yield blanks]],""),Table2[[#This Row],[Area(hectare)]])</f>
        <v>4440</v>
      </c>
      <c r="I1526" s="16">
        <v>193180</v>
      </c>
      <c r="J1526" s="16">
        <f>IF(Table2[[#This Row],[Production(Tones)]]="",Table2[[#This Row],[Area Blanks]]*Table2[[#This Row],[Yield]],Table2[[#This Row],[Production(Tones)]])</f>
        <v>193180</v>
      </c>
      <c r="K1526" s="13">
        <v>1372.7</v>
      </c>
      <c r="L1526" s="13">
        <f>IF(Table2[[#This Row],[Annual_Rainfall(mm)]]="",_xlfn.XLOOKUP(Table2[[#This Row],[State]],'pivot tables'!$J$3:$J$32,'pivot tables'!$K$3:$K$32),Table2[[#This Row],[Annual_Rainfall(mm)]])</f>
        <v>1372.7</v>
      </c>
      <c r="M1526" s="13" t="str">
        <f>Table2[[#This Row],[Crop]]&amp;Table2[[#This Row],[State]]</f>
        <v>SugarcaneNagaland</v>
      </c>
      <c r="N1526" s="13">
        <v>720168</v>
      </c>
      <c r="O1526" s="13">
        <f>IF(Table2[[#This Row],[Fertilizer(kg)]]="",_xlfn.XLOOKUP(Table2[[#This Row],[crop&amp;state]],'pivot tables'!$O$3:$O$151,'pivot tables'!$P$3:$P$151),Table2[[#This Row],[Fertilizer(kg)]])</f>
        <v>720168</v>
      </c>
      <c r="P1526" s="13">
        <v>1554</v>
      </c>
      <c r="Q1526" s="13">
        <f>IF(Table2[[#This Row],[Pesticide(kg)]]="",_xlfn.XLOOKUP(Table2[[#This Row],[crop&amp;state]],'pivot tables'!$O$3:$O$151,'pivot tables'!$Q$3:$Q$151),Table2[[#This Row],[Pesticide(kg)]])</f>
        <v>1554</v>
      </c>
      <c r="R1526" s="13">
        <v>43.502000000000002</v>
      </c>
      <c r="S1526" s="13">
        <f>IF(Table2[[#This Row],[Yield]]="",IFERROR(Table2[[#This Row],[Production(Tones)]]/Table2[[#This Row],[Area(hectare)]],""),Table2[[#This Row],[Yield]])</f>
        <v>43.502000000000002</v>
      </c>
      <c r="T1526" s="13">
        <v>20.111999999999998</v>
      </c>
      <c r="U1526" s="13">
        <f>IF(Table2[[#This Row],[Avg_Temperature(°C)]]="",IFERROR((Table2[[#This Row],[Max_Temperature(°C)]]+Table2[[#This Row],[Min_Temperature(°C)]])/2,""),Table2[[#This Row],[Avg_Temperature(°C)]])</f>
        <v>20.111999999999998</v>
      </c>
      <c r="V1526" s="13">
        <v>29.562999999999999</v>
      </c>
      <c r="W1526" s="13">
        <f>IF(Table2[[#This Row],[Max_Temperature(°C)]]="",_xlfn.XLOOKUP(Table2[[#This Row],[State]],'pivot tables'!$T$2:$T$33,'pivot tables'!$V$2:$V$33),Table2[[#This Row],[Max_Temperature(°C)]])</f>
        <v>29.562999999999999</v>
      </c>
      <c r="X1526" s="13">
        <v>12.214</v>
      </c>
      <c r="Y1526" s="31">
        <f>IF(Table2[[#This Row],[Min_Temperature(°C)]]="",_xlfn.XLOOKUP(Table2[[#This Row],[State]],'pivot tables'!$T$2:$T$33,'pivot tables'!$W$2:$W$33),Table2[[#This Row],[Min_Temperature(°C)]])</f>
        <v>12.214</v>
      </c>
    </row>
    <row r="1527" spans="1:25" x14ac:dyDescent="0.3">
      <c r="A1527" s="5" t="s">
        <v>31</v>
      </c>
      <c r="B1527" s="4">
        <v>2018</v>
      </c>
      <c r="C1527" s="5" t="s">
        <v>49</v>
      </c>
      <c r="D1527" s="5" t="str">
        <f>PROPER(TRIM(Table2[[#This Row],[Season]]))</f>
        <v>Kharif</v>
      </c>
      <c r="E1527" s="5" t="str">
        <f>IF(Table2[[#This Row],[Season]]="",_xlfn.XLOOKUP(Table2[[#This Row],[State]],'pivot tables'!$F$3:$F$33,'pivot tables'!$G$3:$G$33),Table2[[#This Row],[Season]])</f>
        <v>Kharif</v>
      </c>
      <c r="F1527" s="5" t="s">
        <v>274</v>
      </c>
      <c r="G1527" s="16">
        <v>360</v>
      </c>
      <c r="H1527" s="16">
        <f>IF(Table2[[#This Row],[Area(hectare)]]="",IFERROR(Table2[[#This Row],[Production(Tones)]]/Table2[[#This Row],[Yield blanks]],""),Table2[[#This Row],[Area(hectare)]])</f>
        <v>360</v>
      </c>
      <c r="I1527" s="16">
        <v>320</v>
      </c>
      <c r="J1527" s="16">
        <f>IF(Table2[[#This Row],[Production(Tones)]]="",Table2[[#This Row],[Area Blanks]]*Table2[[#This Row],[Yield]],Table2[[#This Row],[Production(Tones)]])</f>
        <v>320</v>
      </c>
      <c r="K1527" s="13">
        <v>1372.7</v>
      </c>
      <c r="L1527" s="13">
        <f>IF(Table2[[#This Row],[Annual_Rainfall(mm)]]="",_xlfn.XLOOKUP(Table2[[#This Row],[State]],'pivot tables'!$J$3:$J$32,'pivot tables'!$K$3:$K$32),Table2[[#This Row],[Annual_Rainfall(mm)]])</f>
        <v>1372.7</v>
      </c>
      <c r="M1527" s="13" t="str">
        <f>Table2[[#This Row],[Crop]]&amp;Table2[[#This Row],[State]]</f>
        <v>SunflowerNagaland</v>
      </c>
      <c r="N1527" s="13">
        <v>58392</v>
      </c>
      <c r="O1527" s="13">
        <f>IF(Table2[[#This Row],[Fertilizer(kg)]]="",_xlfn.XLOOKUP(Table2[[#This Row],[crop&amp;state]],'pivot tables'!$O$3:$O$151,'pivot tables'!$P$3:$P$151),Table2[[#This Row],[Fertilizer(kg)]])</f>
        <v>58392</v>
      </c>
      <c r="P1527" s="13">
        <v>126</v>
      </c>
      <c r="Q1527" s="13">
        <f>IF(Table2[[#This Row],[Pesticide(kg)]]="",_xlfn.XLOOKUP(Table2[[#This Row],[crop&amp;state]],'pivot tables'!$O$3:$O$151,'pivot tables'!$Q$3:$Q$151),Table2[[#This Row],[Pesticide(kg)]])</f>
        <v>126</v>
      </c>
      <c r="R1527" s="13"/>
      <c r="S1527" s="13">
        <f>IF(Table2[[#This Row],[Yield]]="",IFERROR(Table2[[#This Row],[Production(Tones)]]/Table2[[#This Row],[Area(hectare)]],""),Table2[[#This Row],[Yield]])</f>
        <v>0.88888888888888884</v>
      </c>
      <c r="T1527" s="13">
        <v>20.111999999999998</v>
      </c>
      <c r="U1527" s="13">
        <f>IF(Table2[[#This Row],[Avg_Temperature(°C)]]="",IFERROR((Table2[[#This Row],[Max_Temperature(°C)]]+Table2[[#This Row],[Min_Temperature(°C)]])/2,""),Table2[[#This Row],[Avg_Temperature(°C)]])</f>
        <v>20.111999999999998</v>
      </c>
      <c r="V1527" s="13">
        <v>29.562999999999999</v>
      </c>
      <c r="W1527" s="13">
        <f>IF(Table2[[#This Row],[Max_Temperature(°C)]]="",_xlfn.XLOOKUP(Table2[[#This Row],[State]],'pivot tables'!$T$2:$T$33,'pivot tables'!$V$2:$V$33),Table2[[#This Row],[Max_Temperature(°C)]])</f>
        <v>29.562999999999999</v>
      </c>
      <c r="X1527" s="13">
        <v>12.214</v>
      </c>
      <c r="Y1527" s="31">
        <f>IF(Table2[[#This Row],[Min_Temperature(°C)]]="",_xlfn.XLOOKUP(Table2[[#This Row],[State]],'pivot tables'!$T$2:$T$33,'pivot tables'!$W$2:$W$33),Table2[[#This Row],[Min_Temperature(°C)]])</f>
        <v>12.214</v>
      </c>
    </row>
    <row r="1528" spans="1:25" x14ac:dyDescent="0.3">
      <c r="A1528" s="5" t="s">
        <v>31</v>
      </c>
      <c r="B1528" s="4">
        <v>2018</v>
      </c>
      <c r="C1528" s="5" t="s">
        <v>27</v>
      </c>
      <c r="D1528" s="5" t="str">
        <f>PROPER(TRIM(Table2[[#This Row],[Season]]))</f>
        <v>Rabi</v>
      </c>
      <c r="E1528" s="5" t="str">
        <f>IF(Table2[[#This Row],[Season]]="",_xlfn.XLOOKUP(Table2[[#This Row],[State]],'pivot tables'!$F$3:$F$33,'pivot tables'!$G$3:$G$33),Table2[[#This Row],[Season]])</f>
        <v>Rabi</v>
      </c>
      <c r="F1528" s="5" t="s">
        <v>274</v>
      </c>
      <c r="G1528" s="16">
        <v>2320</v>
      </c>
      <c r="H1528" s="16">
        <f>IF(Table2[[#This Row],[Area(hectare)]]="",IFERROR(Table2[[#This Row],[Production(Tones)]]/Table2[[#This Row],[Yield blanks]],""),Table2[[#This Row],[Area(hectare)]])</f>
        <v>2320</v>
      </c>
      <c r="I1528" s="16">
        <v>1420</v>
      </c>
      <c r="J1528" s="16">
        <f>IF(Table2[[#This Row],[Production(Tones)]]="",Table2[[#This Row],[Area Blanks]]*Table2[[#This Row],[Yield]],Table2[[#This Row],[Production(Tones)]])</f>
        <v>1420</v>
      </c>
      <c r="K1528" s="13">
        <v>1372.7</v>
      </c>
      <c r="L1528" s="13">
        <f>IF(Table2[[#This Row],[Annual_Rainfall(mm)]]="",_xlfn.XLOOKUP(Table2[[#This Row],[State]],'pivot tables'!$J$3:$J$32,'pivot tables'!$K$3:$K$32),Table2[[#This Row],[Annual_Rainfall(mm)]])</f>
        <v>1372.7</v>
      </c>
      <c r="M1528" s="13" t="str">
        <f>Table2[[#This Row],[Crop]]&amp;Table2[[#This Row],[State]]</f>
        <v>SunflowerNagaland</v>
      </c>
      <c r="N1528" s="13">
        <v>376304</v>
      </c>
      <c r="O1528" s="13">
        <f>IF(Table2[[#This Row],[Fertilizer(kg)]]="",_xlfn.XLOOKUP(Table2[[#This Row],[crop&amp;state]],'pivot tables'!$O$3:$O$151,'pivot tables'!$P$3:$P$151),Table2[[#This Row],[Fertilizer(kg)]])</f>
        <v>376304</v>
      </c>
      <c r="P1528" s="13">
        <v>812</v>
      </c>
      <c r="Q1528" s="13">
        <f>IF(Table2[[#This Row],[Pesticide(kg)]]="",_xlfn.XLOOKUP(Table2[[#This Row],[crop&amp;state]],'pivot tables'!$O$3:$O$151,'pivot tables'!$Q$3:$Q$151),Table2[[#This Row],[Pesticide(kg)]])</f>
        <v>812</v>
      </c>
      <c r="R1528" s="13">
        <v>0.61399999999999999</v>
      </c>
      <c r="S1528" s="13">
        <f>IF(Table2[[#This Row],[Yield]]="",IFERROR(Table2[[#This Row],[Production(Tones)]]/Table2[[#This Row],[Area(hectare)]],""),Table2[[#This Row],[Yield]])</f>
        <v>0.61399999999999999</v>
      </c>
      <c r="T1528" s="13">
        <v>20.111999999999998</v>
      </c>
      <c r="U1528" s="13">
        <f>IF(Table2[[#This Row],[Avg_Temperature(°C)]]="",IFERROR((Table2[[#This Row],[Max_Temperature(°C)]]+Table2[[#This Row],[Min_Temperature(°C)]])/2,""),Table2[[#This Row],[Avg_Temperature(°C)]])</f>
        <v>20.111999999999998</v>
      </c>
      <c r="V1528" s="13">
        <v>29.562999999999999</v>
      </c>
      <c r="W1528" s="13">
        <f>IF(Table2[[#This Row],[Max_Temperature(°C)]]="",_xlfn.XLOOKUP(Table2[[#This Row],[State]],'pivot tables'!$T$2:$T$33,'pivot tables'!$V$2:$V$33),Table2[[#This Row],[Max_Temperature(°C)]])</f>
        <v>29.562999999999999</v>
      </c>
      <c r="X1528" s="13">
        <v>12.214</v>
      </c>
      <c r="Y1528" s="31">
        <f>IF(Table2[[#This Row],[Min_Temperature(°C)]]="",_xlfn.XLOOKUP(Table2[[#This Row],[State]],'pivot tables'!$T$2:$T$33,'pivot tables'!$W$2:$W$33),Table2[[#This Row],[Min_Temperature(°C)]])</f>
        <v>12.214</v>
      </c>
    </row>
    <row r="1529" spans="1:25" x14ac:dyDescent="0.3">
      <c r="A1529" s="5" t="s">
        <v>32</v>
      </c>
      <c r="B1529" s="4">
        <v>2018</v>
      </c>
      <c r="C1529" s="5" t="s">
        <v>27</v>
      </c>
      <c r="D1529" s="5" t="str">
        <f>PROPER(TRIM(Table2[[#This Row],[Season]]))</f>
        <v>Rabi</v>
      </c>
      <c r="E1529" s="5" t="str">
        <f>IF(Table2[[#This Row],[Season]]="",_xlfn.XLOOKUP(Table2[[#This Row],[State]],'pivot tables'!$F$3:$F$33,'pivot tables'!$G$3:$G$33),Table2[[#This Row],[Season]])</f>
        <v>Rabi</v>
      </c>
      <c r="F1529" s="5" t="s">
        <v>274</v>
      </c>
      <c r="G1529" s="16"/>
      <c r="H1529" s="16" t="str">
        <f>IF(Table2[[#This Row],[Area(hectare)]]="",IFERROR(Table2[[#This Row],[Production(Tones)]]/Table2[[#This Row],[Yield blanks]],""),Table2[[#This Row],[Area(hectare)]])</f>
        <v/>
      </c>
      <c r="I1529" s="16">
        <v>680</v>
      </c>
      <c r="J1529" s="16">
        <f>IF(Table2[[#This Row],[Production(Tones)]]="",Table2[[#This Row],[Area Blanks]]*Table2[[#This Row],[Yield]],Table2[[#This Row],[Production(Tones)]])</f>
        <v>680</v>
      </c>
      <c r="K1529" s="13"/>
      <c r="L1529" s="13">
        <f>IF(Table2[[#This Row],[Annual_Rainfall(mm)]]="",_xlfn.XLOOKUP(Table2[[#This Row],[State]],'pivot tables'!$J$3:$J$32,'pivot tables'!$K$3:$K$32),Table2[[#This Row],[Annual_Rainfall(mm)]])</f>
        <v>1534.2110416666676</v>
      </c>
      <c r="M1529" s="13" t="str">
        <f>Table2[[#This Row],[Crop]]&amp;Table2[[#This Row],[State]]</f>
        <v>UradNagaland</v>
      </c>
      <c r="N1529" s="13">
        <v>134626</v>
      </c>
      <c r="O1529" s="13">
        <f>IF(Table2[[#This Row],[Fertilizer(kg)]]="",_xlfn.XLOOKUP(Table2[[#This Row],[crop&amp;state]],'pivot tables'!$O$3:$O$151,'pivot tables'!$P$3:$P$151),Table2[[#This Row],[Fertilizer(kg)]])</f>
        <v>134626</v>
      </c>
      <c r="P1529" s="13">
        <v>290.5</v>
      </c>
      <c r="Q1529" s="13">
        <f>IF(Table2[[#This Row],[Pesticide(kg)]]="",_xlfn.XLOOKUP(Table2[[#This Row],[crop&amp;state]],'pivot tables'!$O$3:$O$151,'pivot tables'!$Q$3:$Q$151),Table2[[#This Row],[Pesticide(kg)]])</f>
        <v>290.5</v>
      </c>
      <c r="R1529" s="13"/>
      <c r="S1529" s="13" t="str">
        <f>IF(Table2[[#This Row],[Yield]]="",IFERROR(Table2[[#This Row],[Production(Tones)]]/Table2[[#This Row],[Area(hectare)]],""),Table2[[#This Row],[Yield]])</f>
        <v/>
      </c>
      <c r="T1529" s="13">
        <v>20.111999999999998</v>
      </c>
      <c r="U1529" s="13">
        <f>IF(Table2[[#This Row],[Avg_Temperature(°C)]]="",IFERROR((Table2[[#This Row],[Max_Temperature(°C)]]+Table2[[#This Row],[Min_Temperature(°C)]])/2,""),Table2[[#This Row],[Avg_Temperature(°C)]])</f>
        <v>20.111999999999998</v>
      </c>
      <c r="V1529" s="13">
        <v>29.562999999999999</v>
      </c>
      <c r="W1529" s="13">
        <f>IF(Table2[[#This Row],[Max_Temperature(°C)]]="",_xlfn.XLOOKUP(Table2[[#This Row],[State]],'pivot tables'!$T$2:$T$33,'pivot tables'!$V$2:$V$33),Table2[[#This Row],[Max_Temperature(°C)]])</f>
        <v>29.562999999999999</v>
      </c>
      <c r="X1529" s="13">
        <v>12.214</v>
      </c>
      <c r="Y1529" s="31">
        <f>IF(Table2[[#This Row],[Min_Temperature(°C)]]="",_xlfn.XLOOKUP(Table2[[#This Row],[State]],'pivot tables'!$T$2:$T$33,'pivot tables'!$W$2:$W$33),Table2[[#This Row],[Min_Temperature(°C)]])</f>
        <v>12.214</v>
      </c>
    </row>
    <row r="1530" spans="1:25" x14ac:dyDescent="0.3">
      <c r="A1530" s="5" t="s">
        <v>20</v>
      </c>
      <c r="B1530" s="4">
        <v>2018</v>
      </c>
      <c r="C1530" s="5" t="s">
        <v>27</v>
      </c>
      <c r="D1530" s="5" t="str">
        <f>PROPER(TRIM(Table2[[#This Row],[Season]]))</f>
        <v>Rabi</v>
      </c>
      <c r="E1530" s="5" t="str">
        <f>IF(Table2[[#This Row],[Season]]="",_xlfn.XLOOKUP(Table2[[#This Row],[State]],'pivot tables'!$F$3:$F$33,'pivot tables'!$G$3:$G$33),Table2[[#This Row],[Season]])</f>
        <v>Rabi</v>
      </c>
      <c r="F1530" s="5" t="s">
        <v>274</v>
      </c>
      <c r="G1530" s="16">
        <v>3420</v>
      </c>
      <c r="H1530" s="16">
        <f>IF(Table2[[#This Row],[Area(hectare)]]="",IFERROR(Table2[[#This Row],[Production(Tones)]]/Table2[[#This Row],[Yield blanks]],""),Table2[[#This Row],[Area(hectare)]])</f>
        <v>3420</v>
      </c>
      <c r="I1530" s="16">
        <v>6260</v>
      </c>
      <c r="J1530" s="16">
        <f>IF(Table2[[#This Row],[Production(Tones)]]="",Table2[[#This Row],[Area Blanks]]*Table2[[#This Row],[Yield]],Table2[[#This Row],[Production(Tones)]])</f>
        <v>6260</v>
      </c>
      <c r="K1530" s="13">
        <v>1372.7</v>
      </c>
      <c r="L1530" s="13">
        <f>IF(Table2[[#This Row],[Annual_Rainfall(mm)]]="",_xlfn.XLOOKUP(Table2[[#This Row],[State]],'pivot tables'!$J$3:$J$32,'pivot tables'!$K$3:$K$32),Table2[[#This Row],[Annual_Rainfall(mm)]])</f>
        <v>1372.7</v>
      </c>
      <c r="M1530" s="13" t="str">
        <f>Table2[[#This Row],[Crop]]&amp;Table2[[#This Row],[State]]</f>
        <v>WheatNagaland</v>
      </c>
      <c r="N1530" s="13">
        <v>554724</v>
      </c>
      <c r="O1530" s="13">
        <f>IF(Table2[[#This Row],[Fertilizer(kg)]]="",_xlfn.XLOOKUP(Table2[[#This Row],[crop&amp;state]],'pivot tables'!$O$3:$O$151,'pivot tables'!$P$3:$P$151),Table2[[#This Row],[Fertilizer(kg)]])</f>
        <v>554724</v>
      </c>
      <c r="P1530" s="13">
        <v>1197</v>
      </c>
      <c r="Q1530" s="13">
        <f>IF(Table2[[#This Row],[Pesticide(kg)]]="",_xlfn.XLOOKUP(Table2[[#This Row],[crop&amp;state]],'pivot tables'!$O$3:$O$151,'pivot tables'!$Q$3:$Q$151),Table2[[#This Row],[Pesticide(kg)]])</f>
        <v>1197</v>
      </c>
      <c r="R1530" s="13">
        <v>1.83</v>
      </c>
      <c r="S1530" s="13">
        <f>IF(Table2[[#This Row],[Yield]]="",IFERROR(Table2[[#This Row],[Production(Tones)]]/Table2[[#This Row],[Area(hectare)]],""),Table2[[#This Row],[Yield]])</f>
        <v>1.83</v>
      </c>
      <c r="T1530" s="13">
        <v>20.111999999999998</v>
      </c>
      <c r="U1530" s="13">
        <f>IF(Table2[[#This Row],[Avg_Temperature(°C)]]="",IFERROR((Table2[[#This Row],[Max_Temperature(°C)]]+Table2[[#This Row],[Min_Temperature(°C)]])/2,""),Table2[[#This Row],[Avg_Temperature(°C)]])</f>
        <v>20.111999999999998</v>
      </c>
      <c r="V1530" s="13">
        <v>29.562999999999999</v>
      </c>
      <c r="W1530" s="13">
        <f>IF(Table2[[#This Row],[Max_Temperature(°C)]]="",_xlfn.XLOOKUP(Table2[[#This Row],[State]],'pivot tables'!$T$2:$T$33,'pivot tables'!$V$2:$V$33),Table2[[#This Row],[Max_Temperature(°C)]])</f>
        <v>29.562999999999999</v>
      </c>
      <c r="X1530" s="13">
        <v>12.214</v>
      </c>
      <c r="Y1530" s="31">
        <f>IF(Table2[[#This Row],[Min_Temperature(°C)]]="",_xlfn.XLOOKUP(Table2[[#This Row],[State]],'pivot tables'!$T$2:$T$33,'pivot tables'!$W$2:$W$33),Table2[[#This Row],[Min_Temperature(°C)]])</f>
        <v>12.214</v>
      </c>
    </row>
    <row r="1531" spans="1:25" x14ac:dyDescent="0.3">
      <c r="A1531" s="5" t="s">
        <v>13</v>
      </c>
      <c r="B1531" s="4">
        <v>2018</v>
      </c>
      <c r="C1531" s="5" t="s">
        <v>49</v>
      </c>
      <c r="D1531" s="5" t="str">
        <f>PROPER(TRIM(Table2[[#This Row],[Season]]))</f>
        <v>Kharif</v>
      </c>
      <c r="E1531" s="5" t="str">
        <f>IF(Table2[[#This Row],[Season]]="",_xlfn.XLOOKUP(Table2[[#This Row],[State]],'pivot tables'!$F$3:$F$33,'pivot tables'!$G$3:$G$33),Table2[[#This Row],[Season]])</f>
        <v>Kharif</v>
      </c>
      <c r="F1531" s="5" t="s">
        <v>252</v>
      </c>
      <c r="G1531" s="16">
        <v>3103000</v>
      </c>
      <c r="H1531" s="16">
        <f>IF(Table2[[#This Row],[Area(hectare)]]="",IFERROR(Table2[[#This Row],[Production(Tones)]]/Table2[[#This Row],[Yield blanks]],""),Table2[[#This Row],[Area(hectare)]])</f>
        <v>3103000</v>
      </c>
      <c r="I1531" s="16">
        <v>12822000</v>
      </c>
      <c r="J1531" s="16">
        <f>IF(Table2[[#This Row],[Production(Tones)]]="",Table2[[#This Row],[Area Blanks]]*Table2[[#This Row],[Yield]],Table2[[#This Row],[Production(Tones)]])</f>
        <v>12822000</v>
      </c>
      <c r="K1531" s="13">
        <v>585.5</v>
      </c>
      <c r="L1531" s="13">
        <f>IF(Table2[[#This Row],[Annual_Rainfall(mm)]]="",_xlfn.XLOOKUP(Table2[[#This Row],[State]],'pivot tables'!$J$3:$J$32,'pivot tables'!$K$3:$K$32),Table2[[#This Row],[Annual_Rainfall(mm)]])</f>
        <v>585.5</v>
      </c>
      <c r="M1531" s="13" t="str">
        <f>Table2[[#This Row],[Crop]]&amp;Table2[[#This Row],[State]]</f>
        <v>RicePunjab</v>
      </c>
      <c r="N1531" s="13">
        <v>503306600</v>
      </c>
      <c r="O1531" s="13">
        <f>IF(Table2[[#This Row],[Fertilizer(kg)]]="",_xlfn.XLOOKUP(Table2[[#This Row],[crop&amp;state]],'pivot tables'!$O$3:$O$151,'pivot tables'!$P$3:$P$151),Table2[[#This Row],[Fertilizer(kg)]])</f>
        <v>503306600</v>
      </c>
      <c r="P1531" s="13">
        <v>1086050</v>
      </c>
      <c r="Q1531" s="13">
        <f>IF(Table2[[#This Row],[Pesticide(kg)]]="",_xlfn.XLOOKUP(Table2[[#This Row],[crop&amp;state]],'pivot tables'!$O$3:$O$151,'pivot tables'!$Q$3:$Q$151),Table2[[#This Row],[Pesticide(kg)]])</f>
        <v>1086050</v>
      </c>
      <c r="R1531" s="13">
        <v>4.0119999999999996</v>
      </c>
      <c r="S1531" s="13">
        <f>IF(Table2[[#This Row],[Yield]]="",IFERROR(Table2[[#This Row],[Production(Tones)]]/Table2[[#This Row],[Area(hectare)]],""),Table2[[#This Row],[Yield]])</f>
        <v>4.0119999999999996</v>
      </c>
      <c r="T1531" s="13">
        <v>24.832000000000001</v>
      </c>
      <c r="U1531" s="13">
        <f>IF(Table2[[#This Row],[Avg_Temperature(°C)]]="",IFERROR((Table2[[#This Row],[Max_Temperature(°C)]]+Table2[[#This Row],[Min_Temperature(°C)]])/2,""),Table2[[#This Row],[Avg_Temperature(°C)]])</f>
        <v>24.832000000000001</v>
      </c>
      <c r="V1531" s="13">
        <v>37.042000000000002</v>
      </c>
      <c r="W1531" s="13">
        <f>IF(Table2[[#This Row],[Max_Temperature(°C)]]="",_xlfn.XLOOKUP(Table2[[#This Row],[State]],'pivot tables'!$T$2:$T$33,'pivot tables'!$V$2:$V$33),Table2[[#This Row],[Max_Temperature(°C)]])</f>
        <v>37.042000000000002</v>
      </c>
      <c r="X1531" s="13">
        <v>13.77</v>
      </c>
      <c r="Y1531" s="31">
        <f>IF(Table2[[#This Row],[Min_Temperature(°C)]]="",_xlfn.XLOOKUP(Table2[[#This Row],[State]],'pivot tables'!$T$2:$T$33,'pivot tables'!$W$2:$W$33),Table2[[#This Row],[Min_Temperature(°C)]])</f>
        <v>13.77</v>
      </c>
    </row>
    <row r="1532" spans="1:25" x14ac:dyDescent="0.3">
      <c r="A1532" s="5" t="s">
        <v>18</v>
      </c>
      <c r="B1532" s="4">
        <v>2018</v>
      </c>
      <c r="C1532" s="5" t="s">
        <v>705</v>
      </c>
      <c r="D1532" s="5" t="str">
        <f>PROPER(TRIM(Table2[[#This Row],[Season]]))</f>
        <v>Whole Year</v>
      </c>
      <c r="E1532" s="5" t="str">
        <f>IF(Table2[[#This Row],[Season]]="",_xlfn.XLOOKUP(Table2[[#This Row],[State]],'pivot tables'!$F$3:$F$33,'pivot tables'!$G$3:$G$33),Table2[[#This Row],[Season]])</f>
        <v>Whole Year</v>
      </c>
      <c r="F1532" s="5" t="s">
        <v>252</v>
      </c>
      <c r="G1532" s="16">
        <v>95000</v>
      </c>
      <c r="H1532" s="16">
        <f>IF(Table2[[#This Row],[Area(hectare)]]="",IFERROR(Table2[[#This Row],[Production(Tones)]]/Table2[[#This Row],[Yield blanks]],""),Table2[[#This Row],[Area(hectare)]])</f>
        <v>95000</v>
      </c>
      <c r="I1532" s="16">
        <v>7774000</v>
      </c>
      <c r="J1532" s="16">
        <f>IF(Table2[[#This Row],[Production(Tones)]]="",Table2[[#This Row],[Area Blanks]]*Table2[[#This Row],[Yield]],Table2[[#This Row],[Production(Tones)]])</f>
        <v>7774000</v>
      </c>
      <c r="K1532" s="13">
        <v>585.5</v>
      </c>
      <c r="L1532" s="13">
        <f>IF(Table2[[#This Row],[Annual_Rainfall(mm)]]="",_xlfn.XLOOKUP(Table2[[#This Row],[State]],'pivot tables'!$J$3:$J$32,'pivot tables'!$K$3:$K$32),Table2[[#This Row],[Annual_Rainfall(mm)]])</f>
        <v>585.5</v>
      </c>
      <c r="M1532" s="13" t="str">
        <f>Table2[[#This Row],[Crop]]&amp;Table2[[#This Row],[State]]</f>
        <v>SugarcanePunjab</v>
      </c>
      <c r="N1532" s="13">
        <v>15409000</v>
      </c>
      <c r="O1532" s="13">
        <f>IF(Table2[[#This Row],[Fertilizer(kg)]]="",_xlfn.XLOOKUP(Table2[[#This Row],[crop&amp;state]],'pivot tables'!$O$3:$O$151,'pivot tables'!$P$3:$P$151),Table2[[#This Row],[Fertilizer(kg)]])</f>
        <v>15409000</v>
      </c>
      <c r="P1532" s="13" t="s">
        <v>571</v>
      </c>
      <c r="Q1532" s="13" t="str">
        <f>IF(Table2[[#This Row],[Pesticide(kg)]]="",_xlfn.XLOOKUP(Table2[[#This Row],[crop&amp;state]],'pivot tables'!$O$3:$O$151,'pivot tables'!$Q$3:$Q$151),Table2[[#This Row],[Pesticide(kg)]])</f>
        <v xml:space="preserve"> 33250 </v>
      </c>
      <c r="R1532" s="13">
        <v>81.236999999999995</v>
      </c>
      <c r="S1532" s="13">
        <f>IF(Table2[[#This Row],[Yield]]="",IFERROR(Table2[[#This Row],[Production(Tones)]]/Table2[[#This Row],[Area(hectare)]],""),Table2[[#This Row],[Yield]])</f>
        <v>81.236999999999995</v>
      </c>
      <c r="T1532" s="13">
        <v>24.832000000000001</v>
      </c>
      <c r="U1532" s="13">
        <f>IF(Table2[[#This Row],[Avg_Temperature(°C)]]="",IFERROR((Table2[[#This Row],[Max_Temperature(°C)]]+Table2[[#This Row],[Min_Temperature(°C)]])/2,""),Table2[[#This Row],[Avg_Temperature(°C)]])</f>
        <v>24.832000000000001</v>
      </c>
      <c r="V1532" s="13">
        <v>37.042000000000002</v>
      </c>
      <c r="W1532" s="13">
        <f>IF(Table2[[#This Row],[Max_Temperature(°C)]]="",_xlfn.XLOOKUP(Table2[[#This Row],[State]],'pivot tables'!$T$2:$T$33,'pivot tables'!$V$2:$V$33),Table2[[#This Row],[Max_Temperature(°C)]])</f>
        <v>37.042000000000002</v>
      </c>
      <c r="X1532" s="13">
        <v>13.77</v>
      </c>
      <c r="Y1532" s="31">
        <f>IF(Table2[[#This Row],[Min_Temperature(°C)]]="",_xlfn.XLOOKUP(Table2[[#This Row],[State]],'pivot tables'!$T$2:$T$33,'pivot tables'!$W$2:$W$33),Table2[[#This Row],[Min_Temperature(°C)]])</f>
        <v>13.77</v>
      </c>
    </row>
    <row r="1533" spans="1:25" x14ac:dyDescent="0.3">
      <c r="A1533" s="5" t="s">
        <v>31</v>
      </c>
      <c r="B1533" s="4">
        <v>2018</v>
      </c>
      <c r="C1533" s="5" t="s">
        <v>27</v>
      </c>
      <c r="D1533" s="5" t="str">
        <f>PROPER(TRIM(Table2[[#This Row],[Season]]))</f>
        <v>Rabi</v>
      </c>
      <c r="E1533" s="5" t="str">
        <f>IF(Table2[[#This Row],[Season]]="",_xlfn.XLOOKUP(Table2[[#This Row],[State]],'pivot tables'!$F$3:$F$33,'pivot tables'!$G$3:$G$33),Table2[[#This Row],[Season]])</f>
        <v>Rabi</v>
      </c>
      <c r="F1533" s="5" t="s">
        <v>252</v>
      </c>
      <c r="G1533" s="16">
        <v>5000</v>
      </c>
      <c r="H1533" s="16">
        <f>IF(Table2[[#This Row],[Area(hectare)]]="",IFERROR(Table2[[#This Row],[Production(Tones)]]/Table2[[#This Row],[Yield blanks]],""),Table2[[#This Row],[Area(hectare)]])</f>
        <v>5000</v>
      </c>
      <c r="I1533" s="16">
        <v>9700</v>
      </c>
      <c r="J1533" s="16">
        <f>IF(Table2[[#This Row],[Production(Tones)]]="",Table2[[#This Row],[Area Blanks]]*Table2[[#This Row],[Yield]],Table2[[#This Row],[Production(Tones)]])</f>
        <v>9700</v>
      </c>
      <c r="K1533" s="13">
        <v>585.5</v>
      </c>
      <c r="L1533" s="13">
        <f>IF(Table2[[#This Row],[Annual_Rainfall(mm)]]="",_xlfn.XLOOKUP(Table2[[#This Row],[State]],'pivot tables'!$J$3:$J$32,'pivot tables'!$K$3:$K$32),Table2[[#This Row],[Annual_Rainfall(mm)]])</f>
        <v>585.5</v>
      </c>
      <c r="M1533" s="13" t="str">
        <f>Table2[[#This Row],[Crop]]&amp;Table2[[#This Row],[State]]</f>
        <v>SunflowerPunjab</v>
      </c>
      <c r="N1533" s="13"/>
      <c r="O1533" s="13">
        <f>IF(Table2[[#This Row],[Fertilizer(kg)]]="",_xlfn.XLOOKUP(Table2[[#This Row],[crop&amp;state]],'pivot tables'!$O$3:$O$151,'pivot tables'!$P$3:$P$151),Table2[[#This Row],[Fertilizer(kg)]])</f>
        <v>1089653.2</v>
      </c>
      <c r="P1533" s="13">
        <v>1750</v>
      </c>
      <c r="Q1533" s="13">
        <f>IF(Table2[[#This Row],[Pesticide(kg)]]="",_xlfn.XLOOKUP(Table2[[#This Row],[crop&amp;state]],'pivot tables'!$O$3:$O$151,'pivot tables'!$Q$3:$Q$151),Table2[[#This Row],[Pesticide(kg)]])</f>
        <v>1750</v>
      </c>
      <c r="R1533" s="13">
        <v>1.8879999999999999</v>
      </c>
      <c r="S1533" s="13">
        <f>IF(Table2[[#This Row],[Yield]]="",IFERROR(Table2[[#This Row],[Production(Tones)]]/Table2[[#This Row],[Area(hectare)]],""),Table2[[#This Row],[Yield]])</f>
        <v>1.8879999999999999</v>
      </c>
      <c r="T1533" s="13">
        <v>24.832000000000001</v>
      </c>
      <c r="U1533" s="13">
        <f>IF(Table2[[#This Row],[Avg_Temperature(°C)]]="",IFERROR((Table2[[#This Row],[Max_Temperature(°C)]]+Table2[[#This Row],[Min_Temperature(°C)]])/2,""),Table2[[#This Row],[Avg_Temperature(°C)]])</f>
        <v>24.832000000000001</v>
      </c>
      <c r="V1533" s="13">
        <v>37.042000000000002</v>
      </c>
      <c r="W1533" s="13">
        <f>IF(Table2[[#This Row],[Max_Temperature(°C)]]="",_xlfn.XLOOKUP(Table2[[#This Row],[State]],'pivot tables'!$T$2:$T$33,'pivot tables'!$V$2:$V$33),Table2[[#This Row],[Max_Temperature(°C)]])</f>
        <v>37.042000000000002</v>
      </c>
      <c r="X1533" s="13">
        <v>13.77</v>
      </c>
      <c r="Y1533" s="31">
        <f>IF(Table2[[#This Row],[Min_Temperature(°C)]]="",_xlfn.XLOOKUP(Table2[[#This Row],[State]],'pivot tables'!$T$2:$T$33,'pivot tables'!$W$2:$W$33),Table2[[#This Row],[Min_Temperature(°C)]])</f>
        <v>13.77</v>
      </c>
    </row>
    <row r="1534" spans="1:25" x14ac:dyDescent="0.3">
      <c r="A1534" s="5" t="s">
        <v>32</v>
      </c>
      <c r="B1534" s="4">
        <v>2018</v>
      </c>
      <c r="C1534" s="5" t="s">
        <v>49</v>
      </c>
      <c r="D1534" s="5" t="str">
        <f>PROPER(TRIM(Table2[[#This Row],[Season]]))</f>
        <v>Kharif</v>
      </c>
      <c r="E1534" s="5" t="str">
        <f>IF(Table2[[#This Row],[Season]]="",_xlfn.XLOOKUP(Table2[[#This Row],[State]],'pivot tables'!$F$3:$F$33,'pivot tables'!$G$3:$G$33),Table2[[#This Row],[Season]])</f>
        <v>Kharif</v>
      </c>
      <c r="F1534" s="5" t="s">
        <v>252</v>
      </c>
      <c r="G1534" s="16">
        <v>2000</v>
      </c>
      <c r="H1534" s="16">
        <f>IF(Table2[[#This Row],[Area(hectare)]]="",IFERROR(Table2[[#This Row],[Production(Tones)]]/Table2[[#This Row],[Yield blanks]],""),Table2[[#This Row],[Area(hectare)]])</f>
        <v>2000</v>
      </c>
      <c r="I1534" s="16">
        <v>1100</v>
      </c>
      <c r="J1534" s="16">
        <f>IF(Table2[[#This Row],[Production(Tones)]]="",Table2[[#This Row],[Area Blanks]]*Table2[[#This Row],[Yield]],Table2[[#This Row],[Production(Tones)]])</f>
        <v>1100</v>
      </c>
      <c r="K1534" s="13">
        <v>585.5</v>
      </c>
      <c r="L1534" s="13">
        <f>IF(Table2[[#This Row],[Annual_Rainfall(mm)]]="",_xlfn.XLOOKUP(Table2[[#This Row],[State]],'pivot tables'!$J$3:$J$32,'pivot tables'!$K$3:$K$32),Table2[[#This Row],[Annual_Rainfall(mm)]])</f>
        <v>585.5</v>
      </c>
      <c r="M1534" s="13" t="str">
        <f>Table2[[#This Row],[Crop]]&amp;Table2[[#This Row],[State]]</f>
        <v>UradPunjab</v>
      </c>
      <c r="N1534" s="13">
        <v>324400</v>
      </c>
      <c r="O1534" s="13">
        <f>IF(Table2[[#This Row],[Fertilizer(kg)]]="",_xlfn.XLOOKUP(Table2[[#This Row],[crop&amp;state]],'pivot tables'!$O$3:$O$151,'pivot tables'!$P$3:$P$151),Table2[[#This Row],[Fertilizer(kg)]])</f>
        <v>324400</v>
      </c>
      <c r="P1534" s="13">
        <v>700</v>
      </c>
      <c r="Q1534" s="13">
        <f>IF(Table2[[#This Row],[Pesticide(kg)]]="",_xlfn.XLOOKUP(Table2[[#This Row],[crop&amp;state]],'pivot tables'!$O$3:$O$151,'pivot tables'!$Q$3:$Q$151),Table2[[#This Row],[Pesticide(kg)]])</f>
        <v>700</v>
      </c>
      <c r="R1534" s="13">
        <v>0.7</v>
      </c>
      <c r="S1534" s="13">
        <f>IF(Table2[[#This Row],[Yield]]="",IFERROR(Table2[[#This Row],[Production(Tones)]]/Table2[[#This Row],[Area(hectare)]],""),Table2[[#This Row],[Yield]])</f>
        <v>0.7</v>
      </c>
      <c r="T1534" s="13">
        <v>24.832000000000001</v>
      </c>
      <c r="U1534" s="13">
        <f>IF(Table2[[#This Row],[Avg_Temperature(°C)]]="",IFERROR((Table2[[#This Row],[Max_Temperature(°C)]]+Table2[[#This Row],[Min_Temperature(°C)]])/2,""),Table2[[#This Row],[Avg_Temperature(°C)]])</f>
        <v>24.832000000000001</v>
      </c>
      <c r="V1534" s="13">
        <v>37.042000000000002</v>
      </c>
      <c r="W1534" s="13">
        <f>IF(Table2[[#This Row],[Max_Temperature(°C)]]="",_xlfn.XLOOKUP(Table2[[#This Row],[State]],'pivot tables'!$T$2:$T$33,'pivot tables'!$V$2:$V$33),Table2[[#This Row],[Max_Temperature(°C)]])</f>
        <v>37.042000000000002</v>
      </c>
      <c r="X1534" s="13">
        <v>13.77</v>
      </c>
      <c r="Y1534" s="31">
        <f>IF(Table2[[#This Row],[Min_Temperature(°C)]]="",_xlfn.XLOOKUP(Table2[[#This Row],[State]],'pivot tables'!$T$2:$T$33,'pivot tables'!$W$2:$W$33),Table2[[#This Row],[Min_Temperature(°C)]])</f>
        <v>13.77</v>
      </c>
    </row>
    <row r="1535" spans="1:25" x14ac:dyDescent="0.3">
      <c r="A1535" s="5" t="s">
        <v>20</v>
      </c>
      <c r="B1535" s="4">
        <v>2018</v>
      </c>
      <c r="C1535" s="5" t="s">
        <v>27</v>
      </c>
      <c r="D1535" s="5" t="str">
        <f>PROPER(TRIM(Table2[[#This Row],[Season]]))</f>
        <v>Rabi</v>
      </c>
      <c r="E1535" s="5" t="str">
        <f>IF(Table2[[#This Row],[Season]]="",_xlfn.XLOOKUP(Table2[[#This Row],[State]],'pivot tables'!$F$3:$F$33,'pivot tables'!$G$3:$G$33),Table2[[#This Row],[Season]])</f>
        <v>Rabi</v>
      </c>
      <c r="F1535" s="5" t="s">
        <v>252</v>
      </c>
      <c r="G1535" s="16">
        <v>3520000</v>
      </c>
      <c r="H1535" s="16">
        <f>IF(Table2[[#This Row],[Area(hectare)]]="",IFERROR(Table2[[#This Row],[Production(Tones)]]/Table2[[#This Row],[Yield blanks]],""),Table2[[#This Row],[Area(hectare)]])</f>
        <v>3520000</v>
      </c>
      <c r="I1535" s="16">
        <v>18262000</v>
      </c>
      <c r="J1535" s="16">
        <f>IF(Table2[[#This Row],[Production(Tones)]]="",Table2[[#This Row],[Area Blanks]]*Table2[[#This Row],[Yield]],Table2[[#This Row],[Production(Tones)]])</f>
        <v>18262000</v>
      </c>
      <c r="K1535" s="13">
        <v>585.5</v>
      </c>
      <c r="L1535" s="13">
        <f>IF(Table2[[#This Row],[Annual_Rainfall(mm)]]="",_xlfn.XLOOKUP(Table2[[#This Row],[State]],'pivot tables'!$J$3:$J$32,'pivot tables'!$K$3:$K$32),Table2[[#This Row],[Annual_Rainfall(mm)]])</f>
        <v>585.5</v>
      </c>
      <c r="M1535" s="13" t="str">
        <f>Table2[[#This Row],[Crop]]&amp;Table2[[#This Row],[State]]</f>
        <v>WheatPunjab</v>
      </c>
      <c r="N1535" s="13">
        <v>570944000</v>
      </c>
      <c r="O1535" s="13">
        <f>IF(Table2[[#This Row],[Fertilizer(kg)]]="",_xlfn.XLOOKUP(Table2[[#This Row],[crop&amp;state]],'pivot tables'!$O$3:$O$151,'pivot tables'!$P$3:$P$151),Table2[[#This Row],[Fertilizer(kg)]])</f>
        <v>570944000</v>
      </c>
      <c r="P1535" s="13">
        <v>1232000</v>
      </c>
      <c r="Q1535" s="13">
        <f>IF(Table2[[#This Row],[Pesticide(kg)]]="",_xlfn.XLOOKUP(Table2[[#This Row],[crop&amp;state]],'pivot tables'!$O$3:$O$151,'pivot tables'!$Q$3:$Q$151),Table2[[#This Row],[Pesticide(kg)]])</f>
        <v>1232000</v>
      </c>
      <c r="R1535" s="13">
        <v>5.069</v>
      </c>
      <c r="S1535" s="13">
        <f>IF(Table2[[#This Row],[Yield]]="",IFERROR(Table2[[#This Row],[Production(Tones)]]/Table2[[#This Row],[Area(hectare)]],""),Table2[[#This Row],[Yield]])</f>
        <v>5.069</v>
      </c>
      <c r="T1535" s="13">
        <v>24.832000000000001</v>
      </c>
      <c r="U1535" s="13">
        <f>IF(Table2[[#This Row],[Avg_Temperature(°C)]]="",IFERROR((Table2[[#This Row],[Max_Temperature(°C)]]+Table2[[#This Row],[Min_Temperature(°C)]])/2,""),Table2[[#This Row],[Avg_Temperature(°C)]])</f>
        <v>24.832000000000001</v>
      </c>
      <c r="V1535" s="13">
        <v>37.042000000000002</v>
      </c>
      <c r="W1535" s="13">
        <f>IF(Table2[[#This Row],[Max_Temperature(°C)]]="",_xlfn.XLOOKUP(Table2[[#This Row],[State]],'pivot tables'!$T$2:$T$33,'pivot tables'!$V$2:$V$33),Table2[[#This Row],[Max_Temperature(°C)]])</f>
        <v>37.042000000000002</v>
      </c>
      <c r="X1535" s="13">
        <v>13.77</v>
      </c>
      <c r="Y1535" s="31">
        <f>IF(Table2[[#This Row],[Min_Temperature(°C)]]="",_xlfn.XLOOKUP(Table2[[#This Row],[State]],'pivot tables'!$T$2:$T$33,'pivot tables'!$W$2:$W$33),Table2[[#This Row],[Min_Temperature(°C)]])</f>
        <v>13.77</v>
      </c>
    </row>
    <row r="1536" spans="1:25" x14ac:dyDescent="0.3">
      <c r="A1536" s="5" t="s">
        <v>22</v>
      </c>
      <c r="B1536" s="4">
        <v>2018</v>
      </c>
      <c r="C1536" s="5" t="s">
        <v>49</v>
      </c>
      <c r="D1536" s="5" t="str">
        <f>PROPER(TRIM(Table2[[#This Row],[Season]]))</f>
        <v>Kharif</v>
      </c>
      <c r="E1536" s="5" t="str">
        <f>IF(Table2[[#This Row],[Season]]="",_xlfn.XLOOKUP(Table2[[#This Row],[State]],'pivot tables'!$F$3:$F$33,'pivot tables'!$G$3:$G$33),Table2[[#This Row],[Season]])</f>
        <v>Kharif</v>
      </c>
      <c r="F1536" s="5" t="s">
        <v>481</v>
      </c>
      <c r="G1536" s="16">
        <v>1034</v>
      </c>
      <c r="H1536" s="16">
        <f>IF(Table2[[#This Row],[Area(hectare)]]="",IFERROR(Table2[[#This Row],[Production(Tones)]]/Table2[[#This Row],[Yield blanks]],""),Table2[[#This Row],[Area(hectare)]])</f>
        <v>1034</v>
      </c>
      <c r="I1536" s="16">
        <v>1011</v>
      </c>
      <c r="J1536" s="16">
        <f>IF(Table2[[#This Row],[Production(Tones)]]="",Table2[[#This Row],[Area Blanks]]*Table2[[#This Row],[Yield]],Table2[[#This Row],[Production(Tones)]])</f>
        <v>1011</v>
      </c>
      <c r="K1536" s="13">
        <v>1350.3</v>
      </c>
      <c r="L1536" s="13">
        <f>IF(Table2[[#This Row],[Annual_Rainfall(mm)]]="",_xlfn.XLOOKUP(Table2[[#This Row],[State]],'pivot tables'!$J$3:$J$32,'pivot tables'!$K$3:$K$32),Table2[[#This Row],[Annual_Rainfall(mm)]])</f>
        <v>1350.3</v>
      </c>
      <c r="M1536" s="13" t="str">
        <f>Table2[[#This Row],[Crop]]&amp;Table2[[#This Row],[State]]</f>
        <v>RagiTelangana</v>
      </c>
      <c r="N1536" s="13">
        <v>167714.79999999999</v>
      </c>
      <c r="O1536" s="13">
        <f>IF(Table2[[#This Row],[Fertilizer(kg)]]="",_xlfn.XLOOKUP(Table2[[#This Row],[crop&amp;state]],'pivot tables'!$O$3:$O$151,'pivot tables'!$P$3:$P$151),Table2[[#This Row],[Fertilizer(kg)]])</f>
        <v>167714.79999999999</v>
      </c>
      <c r="P1536" s="13">
        <v>361.9</v>
      </c>
      <c r="Q1536" s="13">
        <f>IF(Table2[[#This Row],[Pesticide(kg)]]="",_xlfn.XLOOKUP(Table2[[#This Row],[crop&amp;state]],'pivot tables'!$O$3:$O$151,'pivot tables'!$Q$3:$Q$151),Table2[[#This Row],[Pesticide(kg)]])</f>
        <v>361.9</v>
      </c>
      <c r="R1536" s="13">
        <v>0.97399999999999998</v>
      </c>
      <c r="S1536" s="13">
        <f>IF(Table2[[#This Row],[Yield]]="",IFERROR(Table2[[#This Row],[Production(Tones)]]/Table2[[#This Row],[Area(hectare)]],""),Table2[[#This Row],[Yield]])</f>
        <v>0.97399999999999998</v>
      </c>
      <c r="T1536" s="13">
        <v>26.603999999999999</v>
      </c>
      <c r="U1536" s="13">
        <f>IF(Table2[[#This Row],[Avg_Temperature(°C)]]="",IFERROR((Table2[[#This Row],[Max_Temperature(°C)]]+Table2[[#This Row],[Min_Temperature(°C)]])/2,""),Table2[[#This Row],[Avg_Temperature(°C)]])</f>
        <v>26.603999999999999</v>
      </c>
      <c r="V1536" s="13">
        <v>37.094999999999999</v>
      </c>
      <c r="W1536" s="13">
        <f>IF(Table2[[#This Row],[Max_Temperature(°C)]]="",_xlfn.XLOOKUP(Table2[[#This Row],[State]],'pivot tables'!$T$2:$T$33,'pivot tables'!$V$2:$V$33),Table2[[#This Row],[Max_Temperature(°C)]])</f>
        <v>37.094999999999999</v>
      </c>
      <c r="X1536" s="13">
        <v>16.962</v>
      </c>
      <c r="Y1536" s="31">
        <f>IF(Table2[[#This Row],[Min_Temperature(°C)]]="",_xlfn.XLOOKUP(Table2[[#This Row],[State]],'pivot tables'!$T$2:$T$33,'pivot tables'!$W$2:$W$33),Table2[[#This Row],[Min_Temperature(°C)]])</f>
        <v>16.962</v>
      </c>
    </row>
    <row r="1537" spans="1:25" x14ac:dyDescent="0.3">
      <c r="A1537" s="5" t="s">
        <v>22</v>
      </c>
      <c r="B1537" s="4">
        <v>2018</v>
      </c>
      <c r="C1537" s="5" t="s">
        <v>27</v>
      </c>
      <c r="D1537" s="5" t="str">
        <f>PROPER(TRIM(Table2[[#This Row],[Season]]))</f>
        <v>Rabi</v>
      </c>
      <c r="E1537" s="5" t="str">
        <f>IF(Table2[[#This Row],[Season]]="",_xlfn.XLOOKUP(Table2[[#This Row],[State]],'pivot tables'!$F$3:$F$33,'pivot tables'!$G$3:$G$33),Table2[[#This Row],[Season]])</f>
        <v>Rabi</v>
      </c>
      <c r="F1537" s="5" t="s">
        <v>481</v>
      </c>
      <c r="G1537" s="16">
        <v>176</v>
      </c>
      <c r="H1537" s="16">
        <f>IF(Table2[[#This Row],[Area(hectare)]]="",IFERROR(Table2[[#This Row],[Production(Tones)]]/Table2[[#This Row],[Yield blanks]],""),Table2[[#This Row],[Area(hectare)]])</f>
        <v>176</v>
      </c>
      <c r="I1537" s="16">
        <v>173</v>
      </c>
      <c r="J1537" s="16">
        <f>IF(Table2[[#This Row],[Production(Tones)]]="",Table2[[#This Row],[Area Blanks]]*Table2[[#This Row],[Yield]],Table2[[#This Row],[Production(Tones)]])</f>
        <v>173</v>
      </c>
      <c r="K1537" s="13">
        <v>1350.3</v>
      </c>
      <c r="L1537" s="13">
        <f>IF(Table2[[#This Row],[Annual_Rainfall(mm)]]="",_xlfn.XLOOKUP(Table2[[#This Row],[State]],'pivot tables'!$J$3:$J$32,'pivot tables'!$K$3:$K$32),Table2[[#This Row],[Annual_Rainfall(mm)]])</f>
        <v>1350.3</v>
      </c>
      <c r="M1537" s="13" t="str">
        <f>Table2[[#This Row],[Crop]]&amp;Table2[[#This Row],[State]]</f>
        <v>RagiTelangana</v>
      </c>
      <c r="N1537" s="13">
        <v>28547.200000000001</v>
      </c>
      <c r="O1537" s="13">
        <f>IF(Table2[[#This Row],[Fertilizer(kg)]]="",_xlfn.XLOOKUP(Table2[[#This Row],[crop&amp;state]],'pivot tables'!$O$3:$O$151,'pivot tables'!$P$3:$P$151),Table2[[#This Row],[Fertilizer(kg)]])</f>
        <v>28547.200000000001</v>
      </c>
      <c r="P1537" s="13">
        <v>61.6</v>
      </c>
      <c r="Q1537" s="13">
        <f>IF(Table2[[#This Row],[Pesticide(kg)]]="",_xlfn.XLOOKUP(Table2[[#This Row],[crop&amp;state]],'pivot tables'!$O$3:$O$151,'pivot tables'!$Q$3:$Q$151),Table2[[#This Row],[Pesticide(kg)]])</f>
        <v>61.6</v>
      </c>
      <c r="R1537" s="13">
        <v>0.99399999999999999</v>
      </c>
      <c r="S1537" s="13">
        <f>IF(Table2[[#This Row],[Yield]]="",IFERROR(Table2[[#This Row],[Production(Tones)]]/Table2[[#This Row],[Area(hectare)]],""),Table2[[#This Row],[Yield]])</f>
        <v>0.99399999999999999</v>
      </c>
      <c r="T1537" s="13">
        <v>26.603999999999999</v>
      </c>
      <c r="U1537" s="13">
        <f>IF(Table2[[#This Row],[Avg_Temperature(°C)]]="",IFERROR((Table2[[#This Row],[Max_Temperature(°C)]]+Table2[[#This Row],[Min_Temperature(°C)]])/2,""),Table2[[#This Row],[Avg_Temperature(°C)]])</f>
        <v>26.603999999999999</v>
      </c>
      <c r="V1537" s="13">
        <v>37.094999999999999</v>
      </c>
      <c r="W1537" s="13">
        <f>IF(Table2[[#This Row],[Max_Temperature(°C)]]="",_xlfn.XLOOKUP(Table2[[#This Row],[State]],'pivot tables'!$T$2:$T$33,'pivot tables'!$V$2:$V$33),Table2[[#This Row],[Max_Temperature(°C)]])</f>
        <v>37.094999999999999</v>
      </c>
      <c r="X1537" s="13">
        <v>16.962</v>
      </c>
      <c r="Y1537" s="31">
        <f>IF(Table2[[#This Row],[Min_Temperature(°C)]]="",_xlfn.XLOOKUP(Table2[[#This Row],[State]],'pivot tables'!$T$2:$T$33,'pivot tables'!$W$2:$W$33),Table2[[#This Row],[Min_Temperature(°C)]])</f>
        <v>16.962</v>
      </c>
    </row>
    <row r="1538" spans="1:25" x14ac:dyDescent="0.3">
      <c r="A1538" s="5" t="s">
        <v>13</v>
      </c>
      <c r="B1538" s="4">
        <v>2018</v>
      </c>
      <c r="C1538" s="5" t="s">
        <v>49</v>
      </c>
      <c r="D1538" s="5" t="str">
        <f>PROPER(TRIM(Table2[[#This Row],[Season]]))</f>
        <v>Kharif</v>
      </c>
      <c r="E1538" s="5" t="str">
        <f>IF(Table2[[#This Row],[Season]]="",_xlfn.XLOOKUP(Table2[[#This Row],[State]],'pivot tables'!$F$3:$F$33,'pivot tables'!$G$3:$G$33),Table2[[#This Row],[Season]])</f>
        <v>Kharif</v>
      </c>
      <c r="F1538" s="5" t="s">
        <v>481</v>
      </c>
      <c r="G1538" s="16">
        <v>1189264</v>
      </c>
      <c r="H1538" s="16">
        <f>IF(Table2[[#This Row],[Area(hectare)]]="",IFERROR(Table2[[#This Row],[Production(Tones)]]/Table2[[#This Row],[Yield blanks]],""),Table2[[#This Row],[Area(hectare)]])</f>
        <v>1189264</v>
      </c>
      <c r="I1538" s="16">
        <v>4135049</v>
      </c>
      <c r="J1538" s="16">
        <f>IF(Table2[[#This Row],[Production(Tones)]]="",Table2[[#This Row],[Area Blanks]]*Table2[[#This Row],[Yield]],Table2[[#This Row],[Production(Tones)]])</f>
        <v>4135049</v>
      </c>
      <c r="K1538" s="13">
        <v>1350.3</v>
      </c>
      <c r="L1538" s="13">
        <f>IF(Table2[[#This Row],[Annual_Rainfall(mm)]]="",_xlfn.XLOOKUP(Table2[[#This Row],[State]],'pivot tables'!$J$3:$J$32,'pivot tables'!$K$3:$K$32),Table2[[#This Row],[Annual_Rainfall(mm)]])</f>
        <v>1350.3</v>
      </c>
      <c r="M1538" s="13" t="str">
        <f>Table2[[#This Row],[Crop]]&amp;Table2[[#This Row],[State]]</f>
        <v>RiceTelangana</v>
      </c>
      <c r="N1538" s="13">
        <v>192898620.80000001</v>
      </c>
      <c r="O1538" s="13">
        <f>IF(Table2[[#This Row],[Fertilizer(kg)]]="",_xlfn.XLOOKUP(Table2[[#This Row],[crop&amp;state]],'pivot tables'!$O$3:$O$151,'pivot tables'!$P$3:$P$151),Table2[[#This Row],[Fertilizer(kg)]])</f>
        <v>192898620.80000001</v>
      </c>
      <c r="P1538" s="13">
        <v>416242.4</v>
      </c>
      <c r="Q1538" s="13">
        <f>IF(Table2[[#This Row],[Pesticide(kg)]]="",_xlfn.XLOOKUP(Table2[[#This Row],[crop&amp;state]],'pivot tables'!$O$3:$O$151,'pivot tables'!$Q$3:$Q$151),Table2[[#This Row],[Pesticide(kg)]])</f>
        <v>416242.4</v>
      </c>
      <c r="R1538" s="13">
        <v>3.3069999999999999</v>
      </c>
      <c r="S1538" s="13">
        <f>IF(Table2[[#This Row],[Yield]]="",IFERROR(Table2[[#This Row],[Production(Tones)]]/Table2[[#This Row],[Area(hectare)]],""),Table2[[#This Row],[Yield]])</f>
        <v>3.3069999999999999</v>
      </c>
      <c r="T1538" s="13" t="s">
        <v>572</v>
      </c>
      <c r="U1538" s="13" t="str">
        <f>IF(Table2[[#This Row],[Avg_Temperature(°C)]]="",IFERROR((Table2[[#This Row],[Max_Temperature(°C)]]+Table2[[#This Row],[Min_Temperature(°C)]])/2,""),Table2[[#This Row],[Avg_Temperature(°C)]])</f>
        <v xml:space="preserve"> 26.604 </v>
      </c>
      <c r="V1538" s="13">
        <v>37.094999999999999</v>
      </c>
      <c r="W1538" s="13">
        <f>IF(Table2[[#This Row],[Max_Temperature(°C)]]="",_xlfn.XLOOKUP(Table2[[#This Row],[State]],'pivot tables'!$T$2:$T$33,'pivot tables'!$V$2:$V$33),Table2[[#This Row],[Max_Temperature(°C)]])</f>
        <v>37.094999999999999</v>
      </c>
      <c r="X1538" s="13">
        <v>16.962</v>
      </c>
      <c r="Y1538" s="31">
        <f>IF(Table2[[#This Row],[Min_Temperature(°C)]]="",_xlfn.XLOOKUP(Table2[[#This Row],[State]],'pivot tables'!$T$2:$T$33,'pivot tables'!$W$2:$W$33),Table2[[#This Row],[Min_Temperature(°C)]])</f>
        <v>16.962</v>
      </c>
    </row>
    <row r="1539" spans="1:25" x14ac:dyDescent="0.3">
      <c r="A1539" s="5" t="s">
        <v>13</v>
      </c>
      <c r="B1539" s="4">
        <v>2018</v>
      </c>
      <c r="C1539" s="5" t="s">
        <v>27</v>
      </c>
      <c r="D1539" s="5" t="str">
        <f>PROPER(TRIM(Table2[[#This Row],[Season]]))</f>
        <v>Rabi</v>
      </c>
      <c r="E1539" s="5" t="str">
        <f>IF(Table2[[#This Row],[Season]]="",_xlfn.XLOOKUP(Table2[[#This Row],[State]],'pivot tables'!$F$3:$F$33,'pivot tables'!$G$3:$G$33),Table2[[#This Row],[Season]])</f>
        <v>Rabi</v>
      </c>
      <c r="F1539" s="5" t="s">
        <v>481</v>
      </c>
      <c r="G1539" s="16">
        <v>742508</v>
      </c>
      <c r="H1539" s="16">
        <f>IF(Table2[[#This Row],[Area(hectare)]]="",IFERROR(Table2[[#This Row],[Production(Tones)]]/Table2[[#This Row],[Yield blanks]],""),Table2[[#This Row],[Area(hectare)]])</f>
        <v>742508</v>
      </c>
      <c r="I1539" s="16">
        <v>2533895</v>
      </c>
      <c r="J1539" s="16">
        <f>IF(Table2[[#This Row],[Production(Tones)]]="",Table2[[#This Row],[Area Blanks]]*Table2[[#This Row],[Yield]],Table2[[#This Row],[Production(Tones)]])</f>
        <v>2533895</v>
      </c>
      <c r="K1539" s="13">
        <v>1350.3</v>
      </c>
      <c r="L1539" s="13">
        <f>IF(Table2[[#This Row],[Annual_Rainfall(mm)]]="",_xlfn.XLOOKUP(Table2[[#This Row],[State]],'pivot tables'!$J$3:$J$32,'pivot tables'!$K$3:$K$32),Table2[[#This Row],[Annual_Rainfall(mm)]])</f>
        <v>1350.3</v>
      </c>
      <c r="M1539" s="13" t="str">
        <f>Table2[[#This Row],[Crop]]&amp;Table2[[#This Row],[State]]</f>
        <v>RiceTelangana</v>
      </c>
      <c r="N1539" s="13">
        <v>120434797.59999999</v>
      </c>
      <c r="O1539" s="13">
        <f>IF(Table2[[#This Row],[Fertilizer(kg)]]="",_xlfn.XLOOKUP(Table2[[#This Row],[crop&amp;state]],'pivot tables'!$O$3:$O$151,'pivot tables'!$P$3:$P$151),Table2[[#This Row],[Fertilizer(kg)]])</f>
        <v>120434797.59999999</v>
      </c>
      <c r="P1539" s="13">
        <v>259877.8</v>
      </c>
      <c r="Q1539" s="13">
        <f>IF(Table2[[#This Row],[Pesticide(kg)]]="",_xlfn.XLOOKUP(Table2[[#This Row],[crop&amp;state]],'pivot tables'!$O$3:$O$151,'pivot tables'!$Q$3:$Q$151),Table2[[#This Row],[Pesticide(kg)]])</f>
        <v>259877.8</v>
      </c>
      <c r="R1539" s="13">
        <v>3.2080000000000002</v>
      </c>
      <c r="S1539" s="13">
        <f>IF(Table2[[#This Row],[Yield]]="",IFERROR(Table2[[#This Row],[Production(Tones)]]/Table2[[#This Row],[Area(hectare)]],""),Table2[[#This Row],[Yield]])</f>
        <v>3.2080000000000002</v>
      </c>
      <c r="T1539" s="13">
        <v>26.603999999999999</v>
      </c>
      <c r="U1539" s="13">
        <f>IF(Table2[[#This Row],[Avg_Temperature(°C)]]="",IFERROR((Table2[[#This Row],[Max_Temperature(°C)]]+Table2[[#This Row],[Min_Temperature(°C)]])/2,""),Table2[[#This Row],[Avg_Temperature(°C)]])</f>
        <v>26.603999999999999</v>
      </c>
      <c r="V1539" s="13">
        <v>37.094999999999999</v>
      </c>
      <c r="W1539" s="13">
        <f>IF(Table2[[#This Row],[Max_Temperature(°C)]]="",_xlfn.XLOOKUP(Table2[[#This Row],[State]],'pivot tables'!$T$2:$T$33,'pivot tables'!$V$2:$V$33),Table2[[#This Row],[Max_Temperature(°C)]])</f>
        <v>37.094999999999999</v>
      </c>
      <c r="X1539" s="13">
        <v>16.962</v>
      </c>
      <c r="Y1539" s="31">
        <f>IF(Table2[[#This Row],[Min_Temperature(°C)]]="",_xlfn.XLOOKUP(Table2[[#This Row],[State]],'pivot tables'!$T$2:$T$33,'pivot tables'!$W$2:$W$33),Table2[[#This Row],[Min_Temperature(°C)]])</f>
        <v>16.962</v>
      </c>
    </row>
    <row r="1540" spans="1:25" x14ac:dyDescent="0.3">
      <c r="A1540" s="5" t="s">
        <v>18</v>
      </c>
      <c r="B1540" s="4">
        <v>2018</v>
      </c>
      <c r="C1540" s="5" t="s">
        <v>49</v>
      </c>
      <c r="D1540" s="5" t="str">
        <f>PROPER(TRIM(Table2[[#This Row],[Season]]))</f>
        <v>Kharif</v>
      </c>
      <c r="E1540" s="5" t="str">
        <f>IF(Table2[[#This Row],[Season]]="",_xlfn.XLOOKUP(Table2[[#This Row],[State]],'pivot tables'!$F$3:$F$33,'pivot tables'!$G$3:$G$33),Table2[[#This Row],[Season]])</f>
        <v>Kharif</v>
      </c>
      <c r="F1540" s="5" t="s">
        <v>481</v>
      </c>
      <c r="G1540" s="16">
        <v>39824</v>
      </c>
      <c r="H1540" s="16">
        <f>IF(Table2[[#This Row],[Area(hectare)]]="",IFERROR(Table2[[#This Row],[Production(Tones)]]/Table2[[#This Row],[Yield blanks]],""),Table2[[#This Row],[Area(hectare)]])</f>
        <v>39824</v>
      </c>
      <c r="I1540" s="16">
        <v>3169577</v>
      </c>
      <c r="J1540" s="16">
        <f>IF(Table2[[#This Row],[Production(Tones)]]="",Table2[[#This Row],[Area Blanks]]*Table2[[#This Row],[Yield]],Table2[[#This Row],[Production(Tones)]])</f>
        <v>3169577</v>
      </c>
      <c r="K1540" s="13">
        <v>1350.3</v>
      </c>
      <c r="L1540" s="13">
        <f>IF(Table2[[#This Row],[Annual_Rainfall(mm)]]="",_xlfn.XLOOKUP(Table2[[#This Row],[State]],'pivot tables'!$J$3:$J$32,'pivot tables'!$K$3:$K$32),Table2[[#This Row],[Annual_Rainfall(mm)]])</f>
        <v>1350.3</v>
      </c>
      <c r="M1540" s="13" t="str">
        <f>Table2[[#This Row],[Crop]]&amp;Table2[[#This Row],[State]]</f>
        <v>SugarcaneTelangana</v>
      </c>
      <c r="N1540" s="13">
        <v>6459452.7999999998</v>
      </c>
      <c r="O1540" s="13">
        <f>IF(Table2[[#This Row],[Fertilizer(kg)]]="",_xlfn.XLOOKUP(Table2[[#This Row],[crop&amp;state]],'pivot tables'!$O$3:$O$151,'pivot tables'!$P$3:$P$151),Table2[[#This Row],[Fertilizer(kg)]])</f>
        <v>6459452.7999999998</v>
      </c>
      <c r="P1540" s="13">
        <v>13938.4</v>
      </c>
      <c r="Q1540" s="13">
        <f>IF(Table2[[#This Row],[Pesticide(kg)]]="",_xlfn.XLOOKUP(Table2[[#This Row],[crop&amp;state]],'pivot tables'!$O$3:$O$151,'pivot tables'!$Q$3:$Q$151),Table2[[#This Row],[Pesticide(kg)]])</f>
        <v>13938.4</v>
      </c>
      <c r="R1540" s="13">
        <v>80.47</v>
      </c>
      <c r="S1540" s="13">
        <f>IF(Table2[[#This Row],[Yield]]="",IFERROR(Table2[[#This Row],[Production(Tones)]]/Table2[[#This Row],[Area(hectare)]],""),Table2[[#This Row],[Yield]])</f>
        <v>80.47</v>
      </c>
      <c r="T1540" s="13">
        <v>26.603999999999999</v>
      </c>
      <c r="U1540" s="13">
        <f>IF(Table2[[#This Row],[Avg_Temperature(°C)]]="",IFERROR((Table2[[#This Row],[Max_Temperature(°C)]]+Table2[[#This Row],[Min_Temperature(°C)]])/2,""),Table2[[#This Row],[Avg_Temperature(°C)]])</f>
        <v>26.603999999999999</v>
      </c>
      <c r="V1540" s="13">
        <v>37.094999999999999</v>
      </c>
      <c r="W1540" s="13">
        <f>IF(Table2[[#This Row],[Max_Temperature(°C)]]="",_xlfn.XLOOKUP(Table2[[#This Row],[State]],'pivot tables'!$T$2:$T$33,'pivot tables'!$V$2:$V$33),Table2[[#This Row],[Max_Temperature(°C)]])</f>
        <v>37.094999999999999</v>
      </c>
      <c r="X1540" s="13">
        <v>16.962</v>
      </c>
      <c r="Y1540" s="31">
        <f>IF(Table2[[#This Row],[Min_Temperature(°C)]]="",_xlfn.XLOOKUP(Table2[[#This Row],[State]],'pivot tables'!$T$2:$T$33,'pivot tables'!$W$2:$W$33),Table2[[#This Row],[Min_Temperature(°C)]])</f>
        <v>16.962</v>
      </c>
    </row>
    <row r="1541" spans="1:25" x14ac:dyDescent="0.3">
      <c r="A1541" s="5" t="s">
        <v>31</v>
      </c>
      <c r="B1541" s="4">
        <v>2018</v>
      </c>
      <c r="C1541" s="5" t="s">
        <v>49</v>
      </c>
      <c r="D1541" s="5" t="str">
        <f>PROPER(TRIM(Table2[[#This Row],[Season]]))</f>
        <v>Kharif</v>
      </c>
      <c r="E1541" s="5" t="str">
        <f>IF(Table2[[#This Row],[Season]]="",_xlfn.XLOOKUP(Table2[[#This Row],[State]],'pivot tables'!$F$3:$F$33,'pivot tables'!$G$3:$G$33),Table2[[#This Row],[Season]])</f>
        <v>Kharif</v>
      </c>
      <c r="F1541" s="5" t="s">
        <v>481</v>
      </c>
      <c r="G1541" s="16">
        <v>124</v>
      </c>
      <c r="H1541" s="16">
        <f>IF(Table2[[#This Row],[Area(hectare)]]="",IFERROR(Table2[[#This Row],[Production(Tones)]]/Table2[[#This Row],[Yield blanks]],""),Table2[[#This Row],[Area(hectare)]])</f>
        <v>124</v>
      </c>
      <c r="I1541" s="16">
        <v>243</v>
      </c>
      <c r="J1541" s="16">
        <f>IF(Table2[[#This Row],[Production(Tones)]]="",Table2[[#This Row],[Area Blanks]]*Table2[[#This Row],[Yield]],Table2[[#This Row],[Production(Tones)]])</f>
        <v>243</v>
      </c>
      <c r="K1541" s="13"/>
      <c r="L1541" s="13">
        <f>IF(Table2[[#This Row],[Annual_Rainfall(mm)]]="",_xlfn.XLOOKUP(Table2[[#This Row],[State]],'pivot tables'!$J$3:$J$32,'pivot tables'!$K$3:$K$32),Table2[[#This Row],[Annual_Rainfall(mm)]])</f>
        <v>994.48985507246334</v>
      </c>
      <c r="M1541" s="13" t="str">
        <f>Table2[[#This Row],[Crop]]&amp;Table2[[#This Row],[State]]</f>
        <v>SunflowerTelangana</v>
      </c>
      <c r="N1541" s="13">
        <v>20112.8</v>
      </c>
      <c r="O1541" s="13">
        <f>IF(Table2[[#This Row],[Fertilizer(kg)]]="",_xlfn.XLOOKUP(Table2[[#This Row],[crop&amp;state]],'pivot tables'!$O$3:$O$151,'pivot tables'!$P$3:$P$151),Table2[[#This Row],[Fertilizer(kg)]])</f>
        <v>20112.8</v>
      </c>
      <c r="P1541" s="13">
        <v>43.4</v>
      </c>
      <c r="Q1541" s="13">
        <f>IF(Table2[[#This Row],[Pesticide(kg)]]="",_xlfn.XLOOKUP(Table2[[#This Row],[crop&amp;state]],'pivot tables'!$O$3:$O$151,'pivot tables'!$Q$3:$Q$151),Table2[[#This Row],[Pesticide(kg)]])</f>
        <v>43.4</v>
      </c>
      <c r="R1541" s="13">
        <v>1.98</v>
      </c>
      <c r="S1541" s="13">
        <f>IF(Table2[[#This Row],[Yield]]="",IFERROR(Table2[[#This Row],[Production(Tones)]]/Table2[[#This Row],[Area(hectare)]],""),Table2[[#This Row],[Yield]])</f>
        <v>1.98</v>
      </c>
      <c r="T1541" s="13">
        <v>26.603999999999999</v>
      </c>
      <c r="U1541" s="13">
        <f>IF(Table2[[#This Row],[Avg_Temperature(°C)]]="",IFERROR((Table2[[#This Row],[Max_Temperature(°C)]]+Table2[[#This Row],[Min_Temperature(°C)]])/2,""),Table2[[#This Row],[Avg_Temperature(°C)]])</f>
        <v>26.603999999999999</v>
      </c>
      <c r="V1541" s="13"/>
      <c r="W1541" s="13">
        <f>IF(Table2[[#This Row],[Max_Temperature(°C)]]="",_xlfn.XLOOKUP(Table2[[#This Row],[State]],'pivot tables'!$T$2:$T$33,'pivot tables'!$V$2:$V$33),Table2[[#This Row],[Max_Temperature(°C)]])</f>
        <v>36.588238805970164</v>
      </c>
      <c r="X1541" s="13">
        <v>16.962</v>
      </c>
      <c r="Y1541" s="31">
        <f>IF(Table2[[#This Row],[Min_Temperature(°C)]]="",_xlfn.XLOOKUP(Table2[[#This Row],[State]],'pivot tables'!$T$2:$T$33,'pivot tables'!$W$2:$W$33),Table2[[#This Row],[Min_Temperature(°C)]])</f>
        <v>16.962</v>
      </c>
    </row>
    <row r="1542" spans="1:25" x14ac:dyDescent="0.3">
      <c r="A1542" s="5" t="s">
        <v>31</v>
      </c>
      <c r="B1542" s="4">
        <v>2018</v>
      </c>
      <c r="C1542" s="5" t="s">
        <v>27</v>
      </c>
      <c r="D1542" s="5" t="str">
        <f>PROPER(TRIM(Table2[[#This Row],[Season]]))</f>
        <v>Rabi</v>
      </c>
      <c r="E1542" s="5" t="str">
        <f>IF(Table2[[#This Row],[Season]]="",_xlfn.XLOOKUP(Table2[[#This Row],[State]],'pivot tables'!$F$3:$F$33,'pivot tables'!$G$3:$G$33),Table2[[#This Row],[Season]])</f>
        <v>Rabi</v>
      </c>
      <c r="F1542" s="5" t="s">
        <v>481</v>
      </c>
      <c r="G1542" s="16">
        <v>2414</v>
      </c>
      <c r="H1542" s="16">
        <f>IF(Table2[[#This Row],[Area(hectare)]]="",IFERROR(Table2[[#This Row],[Production(Tones)]]/Table2[[#This Row],[Yield blanks]],""),Table2[[#This Row],[Area(hectare)]])</f>
        <v>2414</v>
      </c>
      <c r="I1542" s="16">
        <v>4733</v>
      </c>
      <c r="J1542" s="16">
        <f>IF(Table2[[#This Row],[Production(Tones)]]="",Table2[[#This Row],[Area Blanks]]*Table2[[#This Row],[Yield]],Table2[[#This Row],[Production(Tones)]])</f>
        <v>4733</v>
      </c>
      <c r="K1542" s="13">
        <v>1350.3</v>
      </c>
      <c r="L1542" s="13">
        <f>IF(Table2[[#This Row],[Annual_Rainfall(mm)]]="",_xlfn.XLOOKUP(Table2[[#This Row],[State]],'pivot tables'!$J$3:$J$32,'pivot tables'!$K$3:$K$32),Table2[[#This Row],[Annual_Rainfall(mm)]])</f>
        <v>1350.3</v>
      </c>
      <c r="M1542" s="13" t="str">
        <f>Table2[[#This Row],[Crop]]&amp;Table2[[#This Row],[State]]</f>
        <v>SunflowerTelangana</v>
      </c>
      <c r="N1542" s="13">
        <v>391550.8</v>
      </c>
      <c r="O1542" s="13">
        <f>IF(Table2[[#This Row],[Fertilizer(kg)]]="",_xlfn.XLOOKUP(Table2[[#This Row],[crop&amp;state]],'pivot tables'!$O$3:$O$151,'pivot tables'!$P$3:$P$151),Table2[[#This Row],[Fertilizer(kg)]])</f>
        <v>391550.8</v>
      </c>
      <c r="P1542" s="13">
        <v>844.9</v>
      </c>
      <c r="Q1542" s="13">
        <f>IF(Table2[[#This Row],[Pesticide(kg)]]="",_xlfn.XLOOKUP(Table2[[#This Row],[crop&amp;state]],'pivot tables'!$O$3:$O$151,'pivot tables'!$Q$3:$Q$151),Table2[[#This Row],[Pesticide(kg)]])</f>
        <v>844.9</v>
      </c>
      <c r="R1542" s="13">
        <v>1.984</v>
      </c>
      <c r="S1542" s="13">
        <f>IF(Table2[[#This Row],[Yield]]="",IFERROR(Table2[[#This Row],[Production(Tones)]]/Table2[[#This Row],[Area(hectare)]],""),Table2[[#This Row],[Yield]])</f>
        <v>1.984</v>
      </c>
      <c r="T1542" s="13">
        <v>26.603999999999999</v>
      </c>
      <c r="U1542" s="13">
        <f>IF(Table2[[#This Row],[Avg_Temperature(°C)]]="",IFERROR((Table2[[#This Row],[Max_Temperature(°C)]]+Table2[[#This Row],[Min_Temperature(°C)]])/2,""),Table2[[#This Row],[Avg_Temperature(°C)]])</f>
        <v>26.603999999999999</v>
      </c>
      <c r="V1542" s="13">
        <v>37.094999999999999</v>
      </c>
      <c r="W1542" s="13">
        <f>IF(Table2[[#This Row],[Max_Temperature(°C)]]="",_xlfn.XLOOKUP(Table2[[#This Row],[State]],'pivot tables'!$T$2:$T$33,'pivot tables'!$V$2:$V$33),Table2[[#This Row],[Max_Temperature(°C)]])</f>
        <v>37.094999999999999</v>
      </c>
      <c r="X1542" s="13">
        <v>16.962</v>
      </c>
      <c r="Y1542" s="31">
        <f>IF(Table2[[#This Row],[Min_Temperature(°C)]]="",_xlfn.XLOOKUP(Table2[[#This Row],[State]],'pivot tables'!$T$2:$T$33,'pivot tables'!$W$2:$W$33),Table2[[#This Row],[Min_Temperature(°C)]])</f>
        <v>16.962</v>
      </c>
    </row>
    <row r="1543" spans="1:25" x14ac:dyDescent="0.3">
      <c r="A1543" s="5" t="s">
        <v>32</v>
      </c>
      <c r="B1543" s="4">
        <v>2018</v>
      </c>
      <c r="C1543" s="5" t="s">
        <v>49</v>
      </c>
      <c r="D1543" s="5" t="str">
        <f>PROPER(TRIM(Table2[[#This Row],[Season]]))</f>
        <v>Kharif</v>
      </c>
      <c r="E1543" s="5" t="str">
        <f>IF(Table2[[#This Row],[Season]]="",_xlfn.XLOOKUP(Table2[[#This Row],[State]],'pivot tables'!$F$3:$F$33,'pivot tables'!$G$3:$G$33),Table2[[#This Row],[Season]])</f>
        <v>Kharif</v>
      </c>
      <c r="F1543" s="5" t="s">
        <v>481</v>
      </c>
      <c r="G1543" s="16">
        <v>26783</v>
      </c>
      <c r="H1543" s="16">
        <f>IF(Table2[[#This Row],[Area(hectare)]]="",IFERROR(Table2[[#This Row],[Production(Tones)]]/Table2[[#This Row],[Yield blanks]],""),Table2[[#This Row],[Area(hectare)]])</f>
        <v>26783</v>
      </c>
      <c r="I1543" s="16">
        <v>22628</v>
      </c>
      <c r="J1543" s="16">
        <f>IF(Table2[[#This Row],[Production(Tones)]]="",Table2[[#This Row],[Area Blanks]]*Table2[[#This Row],[Yield]],Table2[[#This Row],[Production(Tones)]])</f>
        <v>22628</v>
      </c>
      <c r="K1543" s="13">
        <v>1350.3</v>
      </c>
      <c r="L1543" s="13">
        <f>IF(Table2[[#This Row],[Annual_Rainfall(mm)]]="",_xlfn.XLOOKUP(Table2[[#This Row],[State]],'pivot tables'!$J$3:$J$32,'pivot tables'!$K$3:$K$32),Table2[[#This Row],[Annual_Rainfall(mm)]])</f>
        <v>1350.3</v>
      </c>
      <c r="M1543" s="13" t="str">
        <f>Table2[[#This Row],[Crop]]&amp;Table2[[#This Row],[State]]</f>
        <v>UradTelangana</v>
      </c>
      <c r="N1543" s="13">
        <v>4344202.5999999996</v>
      </c>
      <c r="O1543" s="13">
        <f>IF(Table2[[#This Row],[Fertilizer(kg)]]="",_xlfn.XLOOKUP(Table2[[#This Row],[crop&amp;state]],'pivot tables'!$O$3:$O$151,'pivot tables'!$P$3:$P$151),Table2[[#This Row],[Fertilizer(kg)]])</f>
        <v>4344202.5999999996</v>
      </c>
      <c r="P1543" s="13">
        <v>9374.0499999999993</v>
      </c>
      <c r="Q1543" s="13">
        <f>IF(Table2[[#This Row],[Pesticide(kg)]]="",_xlfn.XLOOKUP(Table2[[#This Row],[crop&amp;state]],'pivot tables'!$O$3:$O$151,'pivot tables'!$Q$3:$Q$151),Table2[[#This Row],[Pesticide(kg)]])</f>
        <v>9374.0499999999993</v>
      </c>
      <c r="R1543" s="13">
        <v>0.86199999999999999</v>
      </c>
      <c r="S1543" s="13">
        <f>IF(Table2[[#This Row],[Yield]]="",IFERROR(Table2[[#This Row],[Production(Tones)]]/Table2[[#This Row],[Area(hectare)]],""),Table2[[#This Row],[Yield]])</f>
        <v>0.86199999999999999</v>
      </c>
      <c r="T1543" s="13">
        <v>26.603999999999999</v>
      </c>
      <c r="U1543" s="13">
        <f>IF(Table2[[#This Row],[Avg_Temperature(°C)]]="",IFERROR((Table2[[#This Row],[Max_Temperature(°C)]]+Table2[[#This Row],[Min_Temperature(°C)]])/2,""),Table2[[#This Row],[Avg_Temperature(°C)]])</f>
        <v>26.603999999999999</v>
      </c>
      <c r="V1543" s="13">
        <v>37.094999999999999</v>
      </c>
      <c r="W1543" s="13">
        <f>IF(Table2[[#This Row],[Max_Temperature(°C)]]="",_xlfn.XLOOKUP(Table2[[#This Row],[State]],'pivot tables'!$T$2:$T$33,'pivot tables'!$V$2:$V$33),Table2[[#This Row],[Max_Temperature(°C)]])</f>
        <v>37.094999999999999</v>
      </c>
      <c r="X1543" s="13" t="s">
        <v>573</v>
      </c>
      <c r="Y1543" s="31" t="str">
        <f>IF(Table2[[#This Row],[Min_Temperature(°C)]]="",_xlfn.XLOOKUP(Table2[[#This Row],[State]],'pivot tables'!$T$2:$T$33,'pivot tables'!$W$2:$W$33),Table2[[#This Row],[Min_Temperature(°C)]])</f>
        <v>16.96</v>
      </c>
    </row>
    <row r="1544" spans="1:25" x14ac:dyDescent="0.3">
      <c r="A1544" s="5" t="s">
        <v>32</v>
      </c>
      <c r="B1544" s="4">
        <v>2018</v>
      </c>
      <c r="C1544" s="5" t="s">
        <v>27</v>
      </c>
      <c r="D1544" s="5" t="str">
        <f>PROPER(TRIM(Table2[[#This Row],[Season]]))</f>
        <v>Rabi</v>
      </c>
      <c r="E1544" s="5" t="str">
        <f>IF(Table2[[#This Row],[Season]]="",_xlfn.XLOOKUP(Table2[[#This Row],[State]],'pivot tables'!$F$3:$F$33,'pivot tables'!$G$3:$G$33),Table2[[#This Row],[Season]])</f>
        <v>Rabi</v>
      </c>
      <c r="F1544" s="5" t="s">
        <v>481</v>
      </c>
      <c r="G1544" s="16">
        <v>5289</v>
      </c>
      <c r="H1544" s="16">
        <f>IF(Table2[[#This Row],[Area(hectare)]]="",IFERROR(Table2[[#This Row],[Production(Tones)]]/Table2[[#This Row],[Yield blanks]],""),Table2[[#This Row],[Area(hectare)]])</f>
        <v>5289</v>
      </c>
      <c r="I1544" s="16">
        <v>7828</v>
      </c>
      <c r="J1544" s="16">
        <f>IF(Table2[[#This Row],[Production(Tones)]]="",Table2[[#This Row],[Area Blanks]]*Table2[[#This Row],[Yield]],Table2[[#This Row],[Production(Tones)]])</f>
        <v>7828</v>
      </c>
      <c r="K1544" s="13">
        <v>1350.3</v>
      </c>
      <c r="L1544" s="13">
        <f>IF(Table2[[#This Row],[Annual_Rainfall(mm)]]="",_xlfn.XLOOKUP(Table2[[#This Row],[State]],'pivot tables'!$J$3:$J$32,'pivot tables'!$K$3:$K$32),Table2[[#This Row],[Annual_Rainfall(mm)]])</f>
        <v>1350.3</v>
      </c>
      <c r="M1544" s="13" t="str">
        <f>Table2[[#This Row],[Crop]]&amp;Table2[[#This Row],[State]]</f>
        <v>UradTelangana</v>
      </c>
      <c r="N1544" s="13">
        <v>857875.8</v>
      </c>
      <c r="O1544" s="13">
        <f>IF(Table2[[#This Row],[Fertilizer(kg)]]="",_xlfn.XLOOKUP(Table2[[#This Row],[crop&amp;state]],'pivot tables'!$O$3:$O$151,'pivot tables'!$P$3:$P$151),Table2[[#This Row],[Fertilizer(kg)]])</f>
        <v>857875.8</v>
      </c>
      <c r="P1544" s="13">
        <v>1851.15</v>
      </c>
      <c r="Q1544" s="13">
        <f>IF(Table2[[#This Row],[Pesticide(kg)]]="",_xlfn.XLOOKUP(Table2[[#This Row],[crop&amp;state]],'pivot tables'!$O$3:$O$151,'pivot tables'!$Q$3:$Q$151),Table2[[#This Row],[Pesticide(kg)]])</f>
        <v>1851.15</v>
      </c>
      <c r="R1544" s="13">
        <v>1.3959999999999999</v>
      </c>
      <c r="S1544" s="13">
        <f>IF(Table2[[#This Row],[Yield]]="",IFERROR(Table2[[#This Row],[Production(Tones)]]/Table2[[#This Row],[Area(hectare)]],""),Table2[[#This Row],[Yield]])</f>
        <v>1.3959999999999999</v>
      </c>
      <c r="T1544" s="13">
        <v>26.603999999999999</v>
      </c>
      <c r="U1544" s="13">
        <f>IF(Table2[[#This Row],[Avg_Temperature(°C)]]="",IFERROR((Table2[[#This Row],[Max_Temperature(°C)]]+Table2[[#This Row],[Min_Temperature(°C)]])/2,""),Table2[[#This Row],[Avg_Temperature(°C)]])</f>
        <v>26.603999999999999</v>
      </c>
      <c r="V1544" s="13">
        <v>37.094999999999999</v>
      </c>
      <c r="W1544" s="13">
        <f>IF(Table2[[#This Row],[Max_Temperature(°C)]]="",_xlfn.XLOOKUP(Table2[[#This Row],[State]],'pivot tables'!$T$2:$T$33,'pivot tables'!$V$2:$V$33),Table2[[#This Row],[Max_Temperature(°C)]])</f>
        <v>37.094999999999999</v>
      </c>
      <c r="X1544" s="13">
        <v>16.962</v>
      </c>
      <c r="Y1544" s="31">
        <f>IF(Table2[[#This Row],[Min_Temperature(°C)]]="",_xlfn.XLOOKUP(Table2[[#This Row],[State]],'pivot tables'!$T$2:$T$33,'pivot tables'!$W$2:$W$33),Table2[[#This Row],[Min_Temperature(°C)]])</f>
        <v>16.962</v>
      </c>
    </row>
    <row r="1545" spans="1:25" x14ac:dyDescent="0.3">
      <c r="A1545" s="5" t="s">
        <v>20</v>
      </c>
      <c r="B1545" s="4">
        <v>2018</v>
      </c>
      <c r="C1545" s="5" t="s">
        <v>27</v>
      </c>
      <c r="D1545" s="5" t="str">
        <f>PROPER(TRIM(Table2[[#This Row],[Season]]))</f>
        <v>Rabi</v>
      </c>
      <c r="E1545" s="5" t="str">
        <f>IF(Table2[[#This Row],[Season]]="",_xlfn.XLOOKUP(Table2[[#This Row],[State]],'pivot tables'!$F$3:$F$33,'pivot tables'!$G$3:$G$33),Table2[[#This Row],[Season]])</f>
        <v>Rabi</v>
      </c>
      <c r="F1545" s="5" t="s">
        <v>481</v>
      </c>
      <c r="G1545" s="16">
        <v>4844</v>
      </c>
      <c r="H1545" s="16">
        <f>IF(Table2[[#This Row],[Area(hectare)]]="",IFERROR(Table2[[#This Row],[Production(Tones)]]/Table2[[#This Row],[Yield blanks]],""),Table2[[#This Row],[Area(hectare)]])</f>
        <v>4844</v>
      </c>
      <c r="I1545" s="16">
        <v>9093</v>
      </c>
      <c r="J1545" s="16">
        <f>IF(Table2[[#This Row],[Production(Tones)]]="",Table2[[#This Row],[Area Blanks]]*Table2[[#This Row],[Yield]],Table2[[#This Row],[Production(Tones)]])</f>
        <v>9093</v>
      </c>
      <c r="K1545" s="13">
        <v>1350.3</v>
      </c>
      <c r="L1545" s="13">
        <f>IF(Table2[[#This Row],[Annual_Rainfall(mm)]]="",_xlfn.XLOOKUP(Table2[[#This Row],[State]],'pivot tables'!$J$3:$J$32,'pivot tables'!$K$3:$K$32),Table2[[#This Row],[Annual_Rainfall(mm)]])</f>
        <v>1350.3</v>
      </c>
      <c r="M1545" s="13" t="str">
        <f>Table2[[#This Row],[Crop]]&amp;Table2[[#This Row],[State]]</f>
        <v>WheatTelangana</v>
      </c>
      <c r="N1545" s="13">
        <v>785696.8</v>
      </c>
      <c r="O1545" s="13">
        <f>IF(Table2[[#This Row],[Fertilizer(kg)]]="",_xlfn.XLOOKUP(Table2[[#This Row],[crop&amp;state]],'pivot tables'!$O$3:$O$151,'pivot tables'!$P$3:$P$151),Table2[[#This Row],[Fertilizer(kg)]])</f>
        <v>785696.8</v>
      </c>
      <c r="P1545" s="13">
        <v>1695.4</v>
      </c>
      <c r="Q1545" s="13">
        <f>IF(Table2[[#This Row],[Pesticide(kg)]]="",_xlfn.XLOOKUP(Table2[[#This Row],[crop&amp;state]],'pivot tables'!$O$3:$O$151,'pivot tables'!$Q$3:$Q$151),Table2[[#This Row],[Pesticide(kg)]])</f>
        <v>1695.4</v>
      </c>
      <c r="R1545" s="13">
        <v>1.8069999999999999</v>
      </c>
      <c r="S1545" s="13">
        <f>IF(Table2[[#This Row],[Yield]]="",IFERROR(Table2[[#This Row],[Production(Tones)]]/Table2[[#This Row],[Area(hectare)]],""),Table2[[#This Row],[Yield]])</f>
        <v>1.8069999999999999</v>
      </c>
      <c r="T1545" s="13">
        <v>26.603999999999999</v>
      </c>
      <c r="U1545" s="13">
        <f>IF(Table2[[#This Row],[Avg_Temperature(°C)]]="",IFERROR((Table2[[#This Row],[Max_Temperature(°C)]]+Table2[[#This Row],[Min_Temperature(°C)]])/2,""),Table2[[#This Row],[Avg_Temperature(°C)]])</f>
        <v>26.603999999999999</v>
      </c>
      <c r="V1545" s="13"/>
      <c r="W1545" s="13">
        <f>IF(Table2[[#This Row],[Max_Temperature(°C)]]="",_xlfn.XLOOKUP(Table2[[#This Row],[State]],'pivot tables'!$T$2:$T$33,'pivot tables'!$V$2:$V$33),Table2[[#This Row],[Max_Temperature(°C)]])</f>
        <v>36.588238805970164</v>
      </c>
      <c r="X1545" s="13">
        <v>16.962</v>
      </c>
      <c r="Y1545" s="31">
        <f>IF(Table2[[#This Row],[Min_Temperature(°C)]]="",_xlfn.XLOOKUP(Table2[[#This Row],[State]],'pivot tables'!$T$2:$T$33,'pivot tables'!$W$2:$W$33),Table2[[#This Row],[Min_Temperature(°C)]])</f>
        <v>16.962</v>
      </c>
    </row>
    <row r="1546" spans="1:25" x14ac:dyDescent="0.3">
      <c r="A1546" s="5" t="s">
        <v>13</v>
      </c>
      <c r="B1546" s="4">
        <v>2018</v>
      </c>
      <c r="C1546" s="5" t="s">
        <v>706</v>
      </c>
      <c r="D1546" s="5" t="str">
        <f>PROPER(TRIM(Table2[[#This Row],[Season]]))</f>
        <v/>
      </c>
      <c r="E1546" s="5" t="str">
        <f>IF(Table2[[#This Row],[Season]]="",_xlfn.XLOOKUP(Table2[[#This Row],[State]],'pivot tables'!$F$3:$F$33,'pivot tables'!$G$3:$G$33),Table2[[#This Row],[Season]])</f>
        <v>Kharif</v>
      </c>
      <c r="F1546" s="5" t="s">
        <v>264</v>
      </c>
      <c r="G1546" s="16">
        <v>35340</v>
      </c>
      <c r="H1546" s="16">
        <f>IF(Table2[[#This Row],[Area(hectare)]]="",IFERROR(Table2[[#This Row],[Production(Tones)]]/Table2[[#This Row],[Yield blanks]],""),Table2[[#This Row],[Area(hectare)]])</f>
        <v>35340</v>
      </c>
      <c r="I1546" s="16">
        <v>93453</v>
      </c>
      <c r="J1546" s="16">
        <f>IF(Table2[[#This Row],[Production(Tones)]]="",Table2[[#This Row],[Area Blanks]]*Table2[[#This Row],[Yield]],Table2[[#This Row],[Production(Tones)]])</f>
        <v>93453</v>
      </c>
      <c r="K1546" s="13">
        <v>2169.1</v>
      </c>
      <c r="L1546" s="13">
        <f>IF(Table2[[#This Row],[Annual_Rainfall(mm)]]="",_xlfn.XLOOKUP(Table2[[#This Row],[State]],'pivot tables'!$J$3:$J$32,'pivot tables'!$K$3:$K$32),Table2[[#This Row],[Annual_Rainfall(mm)]])</f>
        <v>2169.1</v>
      </c>
      <c r="M1546" s="13" t="str">
        <f>Table2[[#This Row],[Crop]]&amp;Table2[[#This Row],[State]]</f>
        <v>RiceTripura</v>
      </c>
      <c r="N1546" s="13">
        <v>5732148</v>
      </c>
      <c r="O1546" s="13">
        <f>IF(Table2[[#This Row],[Fertilizer(kg)]]="",_xlfn.XLOOKUP(Table2[[#This Row],[crop&amp;state]],'pivot tables'!$O$3:$O$151,'pivot tables'!$P$3:$P$151),Table2[[#This Row],[Fertilizer(kg)]])</f>
        <v>5732148</v>
      </c>
      <c r="P1546" s="13">
        <v>12369</v>
      </c>
      <c r="Q1546" s="13">
        <f>IF(Table2[[#This Row],[Pesticide(kg)]]="",_xlfn.XLOOKUP(Table2[[#This Row],[crop&amp;state]],'pivot tables'!$O$3:$O$151,'pivot tables'!$Q$3:$Q$151),Table2[[#This Row],[Pesticide(kg)]])</f>
        <v>12369</v>
      </c>
      <c r="R1546" s="13">
        <v>2.5059999999999998</v>
      </c>
      <c r="S1546" s="13">
        <f>IF(Table2[[#This Row],[Yield]]="",IFERROR(Table2[[#This Row],[Production(Tones)]]/Table2[[#This Row],[Area(hectare)]],""),Table2[[#This Row],[Yield]])</f>
        <v>2.5059999999999998</v>
      </c>
      <c r="T1546" s="13">
        <v>24.155000000000001</v>
      </c>
      <c r="U1546" s="13">
        <f>IF(Table2[[#This Row],[Avg_Temperature(°C)]]="",IFERROR((Table2[[#This Row],[Max_Temperature(°C)]]+Table2[[#This Row],[Min_Temperature(°C)]])/2,""),Table2[[#This Row],[Avg_Temperature(°C)]])</f>
        <v>24.155000000000001</v>
      </c>
      <c r="V1546" s="13">
        <v>31.878</v>
      </c>
      <c r="W1546" s="13">
        <f>IF(Table2[[#This Row],[Max_Temperature(°C)]]="",_xlfn.XLOOKUP(Table2[[#This Row],[State]],'pivot tables'!$T$2:$T$33,'pivot tables'!$V$2:$V$33),Table2[[#This Row],[Max_Temperature(°C)]])</f>
        <v>31.878</v>
      </c>
      <c r="X1546" s="13">
        <v>16.628</v>
      </c>
      <c r="Y1546" s="31">
        <f>IF(Table2[[#This Row],[Min_Temperature(°C)]]="",_xlfn.XLOOKUP(Table2[[#This Row],[State]],'pivot tables'!$T$2:$T$33,'pivot tables'!$W$2:$W$33),Table2[[#This Row],[Min_Temperature(°C)]])</f>
        <v>16.628</v>
      </c>
    </row>
    <row r="1547" spans="1:25" x14ac:dyDescent="0.3">
      <c r="A1547" s="5" t="s">
        <v>13</v>
      </c>
      <c r="B1547" s="4">
        <v>2018</v>
      </c>
      <c r="C1547" s="5" t="s">
        <v>49</v>
      </c>
      <c r="D1547" s="5" t="str">
        <f>PROPER(TRIM(Table2[[#This Row],[Season]]))</f>
        <v>Kharif</v>
      </c>
      <c r="E1547" s="5" t="str">
        <f>IF(Table2[[#This Row],[Season]]="",_xlfn.XLOOKUP(Table2[[#This Row],[State]],'pivot tables'!$F$3:$F$33,'pivot tables'!$G$3:$G$33),Table2[[#This Row],[Season]])</f>
        <v>Kharif</v>
      </c>
      <c r="F1547" s="5" t="s">
        <v>264</v>
      </c>
      <c r="G1547" s="16">
        <v>15382</v>
      </c>
      <c r="H1547" s="16">
        <f>IF(Table2[[#This Row],[Area(hectare)]]="",IFERROR(Table2[[#This Row],[Production(Tones)]]/Table2[[#This Row],[Yield blanks]],""),Table2[[#This Row],[Area(hectare)]])</f>
        <v>15382</v>
      </c>
      <c r="I1547" s="16"/>
      <c r="J1547" s="16">
        <f>IF(Table2[[#This Row],[Production(Tones)]]="",Table2[[#This Row],[Area Blanks]]*Table2[[#This Row],[Yield]],Table2[[#This Row],[Production(Tones)]])</f>
        <v>16212.628000000001</v>
      </c>
      <c r="K1547" s="13">
        <v>2169.1</v>
      </c>
      <c r="L1547" s="13">
        <f>IF(Table2[[#This Row],[Annual_Rainfall(mm)]]="",_xlfn.XLOOKUP(Table2[[#This Row],[State]],'pivot tables'!$J$3:$J$32,'pivot tables'!$K$3:$K$32),Table2[[#This Row],[Annual_Rainfall(mm)]])</f>
        <v>2169.1</v>
      </c>
      <c r="M1547" s="13" t="str">
        <f>Table2[[#This Row],[Crop]]&amp;Table2[[#This Row],[State]]</f>
        <v>RiceTripura</v>
      </c>
      <c r="N1547" s="13">
        <v>2494960.4</v>
      </c>
      <c r="O1547" s="13">
        <f>IF(Table2[[#This Row],[Fertilizer(kg)]]="",_xlfn.XLOOKUP(Table2[[#This Row],[crop&amp;state]],'pivot tables'!$O$3:$O$151,'pivot tables'!$P$3:$P$151),Table2[[#This Row],[Fertilizer(kg)]])</f>
        <v>2494960.4</v>
      </c>
      <c r="P1547" s="13">
        <v>5383.7</v>
      </c>
      <c r="Q1547" s="13">
        <f>IF(Table2[[#This Row],[Pesticide(kg)]]="",_xlfn.XLOOKUP(Table2[[#This Row],[crop&amp;state]],'pivot tables'!$O$3:$O$151,'pivot tables'!$Q$3:$Q$151),Table2[[#This Row],[Pesticide(kg)]])</f>
        <v>5383.7</v>
      </c>
      <c r="R1547" s="13">
        <v>1.054</v>
      </c>
      <c r="S1547" s="13">
        <f>IF(Table2[[#This Row],[Yield]]="",IFERROR(Table2[[#This Row],[Production(Tones)]]/Table2[[#This Row],[Area(hectare)]],""),Table2[[#This Row],[Yield]])</f>
        <v>1.054</v>
      </c>
      <c r="T1547" s="13">
        <v>24.155000000000001</v>
      </c>
      <c r="U1547" s="13">
        <f>IF(Table2[[#This Row],[Avg_Temperature(°C)]]="",IFERROR((Table2[[#This Row],[Max_Temperature(°C)]]+Table2[[#This Row],[Min_Temperature(°C)]])/2,""),Table2[[#This Row],[Avg_Temperature(°C)]])</f>
        <v>24.155000000000001</v>
      </c>
      <c r="V1547" s="13">
        <v>31.878</v>
      </c>
      <c r="W1547" s="13">
        <f>IF(Table2[[#This Row],[Max_Temperature(°C)]]="",_xlfn.XLOOKUP(Table2[[#This Row],[State]],'pivot tables'!$T$2:$T$33,'pivot tables'!$V$2:$V$33),Table2[[#This Row],[Max_Temperature(°C)]])</f>
        <v>31.878</v>
      </c>
      <c r="X1547" s="13">
        <v>16.628</v>
      </c>
      <c r="Y1547" s="31">
        <f>IF(Table2[[#This Row],[Min_Temperature(°C)]]="",_xlfn.XLOOKUP(Table2[[#This Row],[State]],'pivot tables'!$T$2:$T$33,'pivot tables'!$W$2:$W$33),Table2[[#This Row],[Min_Temperature(°C)]])</f>
        <v>16.628</v>
      </c>
    </row>
    <row r="1548" spans="1:25" x14ac:dyDescent="0.3">
      <c r="A1548" s="5" t="s">
        <v>13</v>
      </c>
      <c r="B1548" s="4">
        <v>2018</v>
      </c>
      <c r="C1548" s="5" t="s">
        <v>120</v>
      </c>
      <c r="D1548" s="5" t="str">
        <f>PROPER(TRIM(Table2[[#This Row],[Season]]))</f>
        <v>Summer</v>
      </c>
      <c r="E1548" s="5" t="str">
        <f>IF(Table2[[#This Row],[Season]]="",_xlfn.XLOOKUP(Table2[[#This Row],[State]],'pivot tables'!$F$3:$F$33,'pivot tables'!$G$3:$G$33),Table2[[#This Row],[Season]])</f>
        <v>Summer</v>
      </c>
      <c r="F1548" s="5" t="s">
        <v>264</v>
      </c>
      <c r="G1548" s="16">
        <v>70742</v>
      </c>
      <c r="H1548" s="16">
        <f>IF(Table2[[#This Row],[Area(hectare)]]="",IFERROR(Table2[[#This Row],[Production(Tones)]]/Table2[[#This Row],[Yield blanks]],""),Table2[[#This Row],[Area(hectare)]])</f>
        <v>70742</v>
      </c>
      <c r="I1548" s="16">
        <v>232551</v>
      </c>
      <c r="J1548" s="16">
        <f>IF(Table2[[#This Row],[Production(Tones)]]="",Table2[[#This Row],[Area Blanks]]*Table2[[#This Row],[Yield]],Table2[[#This Row],[Production(Tones)]])</f>
        <v>232551</v>
      </c>
      <c r="K1548" s="13">
        <v>2169.1</v>
      </c>
      <c r="L1548" s="13">
        <f>IF(Table2[[#This Row],[Annual_Rainfall(mm)]]="",_xlfn.XLOOKUP(Table2[[#This Row],[State]],'pivot tables'!$J$3:$J$32,'pivot tables'!$K$3:$K$32),Table2[[#This Row],[Annual_Rainfall(mm)]])</f>
        <v>2169.1</v>
      </c>
      <c r="M1548" s="13" t="str">
        <f>Table2[[#This Row],[Crop]]&amp;Table2[[#This Row],[State]]</f>
        <v>RiceTripura</v>
      </c>
      <c r="N1548" s="13">
        <v>11474352.4</v>
      </c>
      <c r="O1548" s="13">
        <f>IF(Table2[[#This Row],[Fertilizer(kg)]]="",_xlfn.XLOOKUP(Table2[[#This Row],[crop&amp;state]],'pivot tables'!$O$3:$O$151,'pivot tables'!$P$3:$P$151),Table2[[#This Row],[Fertilizer(kg)]])</f>
        <v>11474352.4</v>
      </c>
      <c r="P1548" s="13">
        <v>24759.7</v>
      </c>
      <c r="Q1548" s="13">
        <f>IF(Table2[[#This Row],[Pesticide(kg)]]="",_xlfn.XLOOKUP(Table2[[#This Row],[crop&amp;state]],'pivot tables'!$O$3:$O$151,'pivot tables'!$Q$3:$Q$151),Table2[[#This Row],[Pesticide(kg)]])</f>
        <v>24759.7</v>
      </c>
      <c r="R1548" s="13">
        <v>3.0779999999999998</v>
      </c>
      <c r="S1548" s="13">
        <f>IF(Table2[[#This Row],[Yield]]="",IFERROR(Table2[[#This Row],[Production(Tones)]]/Table2[[#This Row],[Area(hectare)]],""),Table2[[#This Row],[Yield]])</f>
        <v>3.0779999999999998</v>
      </c>
      <c r="T1548" s="13">
        <v>24.155000000000001</v>
      </c>
      <c r="U1548" s="13">
        <f>IF(Table2[[#This Row],[Avg_Temperature(°C)]]="",IFERROR((Table2[[#This Row],[Max_Temperature(°C)]]+Table2[[#This Row],[Min_Temperature(°C)]])/2,""),Table2[[#This Row],[Avg_Temperature(°C)]])</f>
        <v>24.155000000000001</v>
      </c>
      <c r="V1548" s="13">
        <v>31.878</v>
      </c>
      <c r="W1548" s="13">
        <f>IF(Table2[[#This Row],[Max_Temperature(°C)]]="",_xlfn.XLOOKUP(Table2[[#This Row],[State]],'pivot tables'!$T$2:$T$33,'pivot tables'!$V$2:$V$33),Table2[[#This Row],[Max_Temperature(°C)]])</f>
        <v>31.878</v>
      </c>
      <c r="X1548" s="13"/>
      <c r="Y1548" s="31">
        <f>IF(Table2[[#This Row],[Min_Temperature(°C)]]="",_xlfn.XLOOKUP(Table2[[#This Row],[State]],'pivot tables'!$T$2:$T$33,'pivot tables'!$W$2:$W$33),Table2[[#This Row],[Min_Temperature(°C)]])</f>
        <v>17.101166666666678</v>
      </c>
    </row>
    <row r="1549" spans="1:25" x14ac:dyDescent="0.3">
      <c r="A1549" s="5" t="s">
        <v>13</v>
      </c>
      <c r="B1549" s="4">
        <v>2018</v>
      </c>
      <c r="C1549" s="5" t="s">
        <v>324</v>
      </c>
      <c r="D1549" s="5" t="str">
        <f>PROPER(TRIM(Table2[[#This Row],[Season]]))</f>
        <v>Winter</v>
      </c>
      <c r="E1549" s="5" t="str">
        <f>IF(Table2[[#This Row],[Season]]="",_xlfn.XLOOKUP(Table2[[#This Row],[State]],'pivot tables'!$F$3:$F$33,'pivot tables'!$G$3:$G$33),Table2[[#This Row],[Season]])</f>
        <v>Winter</v>
      </c>
      <c r="F1549" s="5" t="s">
        <v>264</v>
      </c>
      <c r="G1549" s="16">
        <v>147900</v>
      </c>
      <c r="H1549" s="16">
        <f>IF(Table2[[#This Row],[Area(hectare)]]="",IFERROR(Table2[[#This Row],[Production(Tones)]]/Table2[[#This Row],[Yield blanks]],""),Table2[[#This Row],[Area(hectare)]])</f>
        <v>147900</v>
      </c>
      <c r="I1549" s="16">
        <v>450930</v>
      </c>
      <c r="J1549" s="16">
        <f>IF(Table2[[#This Row],[Production(Tones)]]="",Table2[[#This Row],[Area Blanks]]*Table2[[#This Row],[Yield]],Table2[[#This Row],[Production(Tones)]])</f>
        <v>450930</v>
      </c>
      <c r="K1549" s="13">
        <v>2169.1</v>
      </c>
      <c r="L1549" s="13">
        <f>IF(Table2[[#This Row],[Annual_Rainfall(mm)]]="",_xlfn.XLOOKUP(Table2[[#This Row],[State]],'pivot tables'!$J$3:$J$32,'pivot tables'!$K$3:$K$32),Table2[[#This Row],[Annual_Rainfall(mm)]])</f>
        <v>2169.1</v>
      </c>
      <c r="M1549" s="13" t="str">
        <f>Table2[[#This Row],[Crop]]&amp;Table2[[#This Row],[State]]</f>
        <v>RiceTripura</v>
      </c>
      <c r="N1549" s="13">
        <v>23989380</v>
      </c>
      <c r="O1549" s="13">
        <f>IF(Table2[[#This Row],[Fertilizer(kg)]]="",_xlfn.XLOOKUP(Table2[[#This Row],[crop&amp;state]],'pivot tables'!$O$3:$O$151,'pivot tables'!$P$3:$P$151),Table2[[#This Row],[Fertilizer(kg)]])</f>
        <v>23989380</v>
      </c>
      <c r="P1549" s="13">
        <v>51765</v>
      </c>
      <c r="Q1549" s="13">
        <f>IF(Table2[[#This Row],[Pesticide(kg)]]="",_xlfn.XLOOKUP(Table2[[#This Row],[crop&amp;state]],'pivot tables'!$O$3:$O$151,'pivot tables'!$Q$3:$Q$151),Table2[[#This Row],[Pesticide(kg)]])</f>
        <v>51765</v>
      </c>
      <c r="R1549" s="13">
        <v>3.0339999999999998</v>
      </c>
      <c r="S1549" s="13">
        <f>IF(Table2[[#This Row],[Yield]]="",IFERROR(Table2[[#This Row],[Production(Tones)]]/Table2[[#This Row],[Area(hectare)]],""),Table2[[#This Row],[Yield]])</f>
        <v>3.0339999999999998</v>
      </c>
      <c r="T1549" s="13">
        <v>24.155000000000001</v>
      </c>
      <c r="U1549" s="13">
        <f>IF(Table2[[#This Row],[Avg_Temperature(°C)]]="",IFERROR((Table2[[#This Row],[Max_Temperature(°C)]]+Table2[[#This Row],[Min_Temperature(°C)]])/2,""),Table2[[#This Row],[Avg_Temperature(°C)]])</f>
        <v>24.155000000000001</v>
      </c>
      <c r="V1549" s="13">
        <v>31.878</v>
      </c>
      <c r="W1549" s="13">
        <f>IF(Table2[[#This Row],[Max_Temperature(°C)]]="",_xlfn.XLOOKUP(Table2[[#This Row],[State]],'pivot tables'!$T$2:$T$33,'pivot tables'!$V$2:$V$33),Table2[[#This Row],[Max_Temperature(°C)]])</f>
        <v>31.878</v>
      </c>
      <c r="X1549" s="13">
        <v>16.628</v>
      </c>
      <c r="Y1549" s="31">
        <f>IF(Table2[[#This Row],[Min_Temperature(°C)]]="",_xlfn.XLOOKUP(Table2[[#This Row],[State]],'pivot tables'!$T$2:$T$33,'pivot tables'!$W$2:$W$33),Table2[[#This Row],[Min_Temperature(°C)]])</f>
        <v>16.628</v>
      </c>
    </row>
    <row r="1550" spans="1:25" x14ac:dyDescent="0.3">
      <c r="A1550" s="5" t="s">
        <v>18</v>
      </c>
      <c r="B1550" s="4">
        <v>2018</v>
      </c>
      <c r="C1550" s="5" t="s">
        <v>705</v>
      </c>
      <c r="D1550" s="5" t="str">
        <f>PROPER(TRIM(Table2[[#This Row],[Season]]))</f>
        <v>Whole Year</v>
      </c>
      <c r="E1550" s="5" t="str">
        <f>IF(Table2[[#This Row],[Season]]="",_xlfn.XLOOKUP(Table2[[#This Row],[State]],'pivot tables'!$F$3:$F$33,'pivot tables'!$G$3:$G$33),Table2[[#This Row],[Season]])</f>
        <v>Whole Year</v>
      </c>
      <c r="F1550" s="5" t="s">
        <v>264</v>
      </c>
      <c r="G1550" s="16"/>
      <c r="H1550" s="16">
        <f>IF(Table2[[#This Row],[Area(hectare)]]="",IFERROR(Table2[[#This Row],[Production(Tones)]]/Table2[[#This Row],[Yield blanks]],""),Table2[[#This Row],[Area(hectare)]])</f>
        <v>647.77605425489696</v>
      </c>
      <c r="I1550" s="16">
        <v>35914</v>
      </c>
      <c r="J1550" s="16">
        <f>IF(Table2[[#This Row],[Production(Tones)]]="",Table2[[#This Row],[Area Blanks]]*Table2[[#This Row],[Yield]],Table2[[#This Row],[Production(Tones)]])</f>
        <v>35914</v>
      </c>
      <c r="K1550" s="13">
        <v>2169.1</v>
      </c>
      <c r="L1550" s="13">
        <f>IF(Table2[[#This Row],[Annual_Rainfall(mm)]]="",_xlfn.XLOOKUP(Table2[[#This Row],[State]],'pivot tables'!$J$3:$J$32,'pivot tables'!$K$3:$K$32),Table2[[#This Row],[Annual_Rainfall(mm)]])</f>
        <v>2169.1</v>
      </c>
      <c r="M1550" s="13" t="str">
        <f>Table2[[#This Row],[Crop]]&amp;Table2[[#This Row],[State]]</f>
        <v>SugarcaneTripura</v>
      </c>
      <c r="N1550" s="13">
        <v>107376.4</v>
      </c>
      <c r="O1550" s="13">
        <f>IF(Table2[[#This Row],[Fertilizer(kg)]]="",_xlfn.XLOOKUP(Table2[[#This Row],[crop&amp;state]],'pivot tables'!$O$3:$O$151,'pivot tables'!$P$3:$P$151),Table2[[#This Row],[Fertilizer(kg)]])</f>
        <v>107376.4</v>
      </c>
      <c r="P1550" s="13"/>
      <c r="Q1550" s="13">
        <f>IF(Table2[[#This Row],[Pesticide(kg)]]="",_xlfn.XLOOKUP(Table2[[#This Row],[crop&amp;state]],'pivot tables'!$O$3:$O$151,'pivot tables'!$Q$3:$Q$151),Table2[[#This Row],[Pesticide(kg)]])</f>
        <v>270.32444444444445</v>
      </c>
      <c r="R1550" s="13">
        <v>55.442</v>
      </c>
      <c r="S1550" s="13">
        <f>IF(Table2[[#This Row],[Yield]]="",IFERROR(Table2[[#This Row],[Production(Tones)]]/Table2[[#This Row],[Area(hectare)]],""),Table2[[#This Row],[Yield]])</f>
        <v>55.442</v>
      </c>
      <c r="T1550" s="13">
        <v>24.155000000000001</v>
      </c>
      <c r="U1550" s="13">
        <f>IF(Table2[[#This Row],[Avg_Temperature(°C)]]="",IFERROR((Table2[[#This Row],[Max_Temperature(°C)]]+Table2[[#This Row],[Min_Temperature(°C)]])/2,""),Table2[[#This Row],[Avg_Temperature(°C)]])</f>
        <v>24.155000000000001</v>
      </c>
      <c r="V1550" s="13" t="s">
        <v>574</v>
      </c>
      <c r="W1550" s="13" t="str">
        <f>IF(Table2[[#This Row],[Max_Temperature(°C)]]="",_xlfn.XLOOKUP(Table2[[#This Row],[State]],'pivot tables'!$T$2:$T$33,'pivot tables'!$V$2:$V$33),Table2[[#This Row],[Max_Temperature(°C)]])</f>
        <v>31.88</v>
      </c>
      <c r="X1550" s="13">
        <v>16.628</v>
      </c>
      <c r="Y1550" s="31">
        <f>IF(Table2[[#This Row],[Min_Temperature(°C)]]="",_xlfn.XLOOKUP(Table2[[#This Row],[State]],'pivot tables'!$T$2:$T$33,'pivot tables'!$W$2:$W$33),Table2[[#This Row],[Min_Temperature(°C)]])</f>
        <v>16.628</v>
      </c>
    </row>
    <row r="1551" spans="1:25" x14ac:dyDescent="0.3">
      <c r="A1551" s="5" t="s">
        <v>32</v>
      </c>
      <c r="B1551" s="4">
        <v>2018</v>
      </c>
      <c r="C1551" s="5" t="s">
        <v>49</v>
      </c>
      <c r="D1551" s="5" t="str">
        <f>PROPER(TRIM(Table2[[#This Row],[Season]]))</f>
        <v>Kharif</v>
      </c>
      <c r="E1551" s="5" t="str">
        <f>IF(Table2[[#This Row],[Season]]="",_xlfn.XLOOKUP(Table2[[#This Row],[State]],'pivot tables'!$F$3:$F$33,'pivot tables'!$G$3:$G$33),Table2[[#This Row],[Season]])</f>
        <v>Kharif</v>
      </c>
      <c r="F1551" s="5" t="s">
        <v>264</v>
      </c>
      <c r="G1551" s="16">
        <v>2526</v>
      </c>
      <c r="H1551" s="16">
        <f>IF(Table2[[#This Row],[Area(hectare)]]="",IFERROR(Table2[[#This Row],[Production(Tones)]]/Table2[[#This Row],[Yield blanks]],""),Table2[[#This Row],[Area(hectare)]])</f>
        <v>2526</v>
      </c>
      <c r="I1551" s="16">
        <v>1471</v>
      </c>
      <c r="J1551" s="16">
        <f>IF(Table2[[#This Row],[Production(Tones)]]="",Table2[[#This Row],[Area Blanks]]*Table2[[#This Row],[Yield]],Table2[[#This Row],[Production(Tones)]])</f>
        <v>1471</v>
      </c>
      <c r="K1551" s="13">
        <v>2169.1</v>
      </c>
      <c r="L1551" s="13">
        <f>IF(Table2[[#This Row],[Annual_Rainfall(mm)]]="",_xlfn.XLOOKUP(Table2[[#This Row],[State]],'pivot tables'!$J$3:$J$32,'pivot tables'!$K$3:$K$32),Table2[[#This Row],[Annual_Rainfall(mm)]])</f>
        <v>2169.1</v>
      </c>
      <c r="M1551" s="13" t="str">
        <f>Table2[[#This Row],[Crop]]&amp;Table2[[#This Row],[State]]</f>
        <v>UradTripura</v>
      </c>
      <c r="N1551" s="13">
        <v>409717.2</v>
      </c>
      <c r="O1551" s="13">
        <f>IF(Table2[[#This Row],[Fertilizer(kg)]]="",_xlfn.XLOOKUP(Table2[[#This Row],[crop&amp;state]],'pivot tables'!$O$3:$O$151,'pivot tables'!$P$3:$P$151),Table2[[#This Row],[Fertilizer(kg)]])</f>
        <v>409717.2</v>
      </c>
      <c r="P1551" s="13">
        <v>884.1</v>
      </c>
      <c r="Q1551" s="13">
        <f>IF(Table2[[#This Row],[Pesticide(kg)]]="",_xlfn.XLOOKUP(Table2[[#This Row],[crop&amp;state]],'pivot tables'!$O$3:$O$151,'pivot tables'!$Q$3:$Q$151),Table2[[#This Row],[Pesticide(kg)]])</f>
        <v>884.1</v>
      </c>
      <c r="R1551" s="13">
        <v>0.58599999999999997</v>
      </c>
      <c r="S1551" s="13">
        <f>IF(Table2[[#This Row],[Yield]]="",IFERROR(Table2[[#This Row],[Production(Tones)]]/Table2[[#This Row],[Area(hectare)]],""),Table2[[#This Row],[Yield]])</f>
        <v>0.58599999999999997</v>
      </c>
      <c r="T1551" s="13">
        <v>24.155000000000001</v>
      </c>
      <c r="U1551" s="13">
        <f>IF(Table2[[#This Row],[Avg_Temperature(°C)]]="",IFERROR((Table2[[#This Row],[Max_Temperature(°C)]]+Table2[[#This Row],[Min_Temperature(°C)]])/2,""),Table2[[#This Row],[Avg_Temperature(°C)]])</f>
        <v>24.155000000000001</v>
      </c>
      <c r="V1551" s="13">
        <v>31.878</v>
      </c>
      <c r="W1551" s="13">
        <f>IF(Table2[[#This Row],[Max_Temperature(°C)]]="",_xlfn.XLOOKUP(Table2[[#This Row],[State]],'pivot tables'!$T$2:$T$33,'pivot tables'!$V$2:$V$33),Table2[[#This Row],[Max_Temperature(°C)]])</f>
        <v>31.878</v>
      </c>
      <c r="X1551" s="13">
        <v>16.628</v>
      </c>
      <c r="Y1551" s="31">
        <f>IF(Table2[[#This Row],[Min_Temperature(°C)]]="",_xlfn.XLOOKUP(Table2[[#This Row],[State]],'pivot tables'!$T$2:$T$33,'pivot tables'!$W$2:$W$33),Table2[[#This Row],[Min_Temperature(°C)]])</f>
        <v>16.628</v>
      </c>
    </row>
    <row r="1552" spans="1:25" x14ac:dyDescent="0.3">
      <c r="A1552" s="5" t="s">
        <v>32</v>
      </c>
      <c r="B1552" s="4">
        <v>2018</v>
      </c>
      <c r="C1552" s="5" t="s">
        <v>27</v>
      </c>
      <c r="D1552" s="5" t="str">
        <f>PROPER(TRIM(Table2[[#This Row],[Season]]))</f>
        <v>Rabi</v>
      </c>
      <c r="E1552" s="5" t="str">
        <f>IF(Table2[[#This Row],[Season]]="",_xlfn.XLOOKUP(Table2[[#This Row],[State]],'pivot tables'!$F$3:$F$33,'pivot tables'!$G$3:$G$33),Table2[[#This Row],[Season]])</f>
        <v>Rabi</v>
      </c>
      <c r="F1552" s="5" t="s">
        <v>264</v>
      </c>
      <c r="G1552" s="16">
        <v>2334</v>
      </c>
      <c r="H1552" s="16">
        <f>IF(Table2[[#This Row],[Area(hectare)]]="",IFERROR(Table2[[#This Row],[Production(Tones)]]/Table2[[#This Row],[Yield blanks]],""),Table2[[#This Row],[Area(hectare)]])</f>
        <v>2334</v>
      </c>
      <c r="I1552" s="16"/>
      <c r="J1552" s="16">
        <f>IF(Table2[[#This Row],[Production(Tones)]]="",Table2[[#This Row],[Area Blanks]]*Table2[[#This Row],[Yield]],Table2[[#This Row],[Production(Tones)]])</f>
        <v>1631.4659999999999</v>
      </c>
      <c r="K1552" s="13">
        <v>2169.1</v>
      </c>
      <c r="L1552" s="13">
        <f>IF(Table2[[#This Row],[Annual_Rainfall(mm)]]="",_xlfn.XLOOKUP(Table2[[#This Row],[State]],'pivot tables'!$J$3:$J$32,'pivot tables'!$K$3:$K$32),Table2[[#This Row],[Annual_Rainfall(mm)]])</f>
        <v>2169.1</v>
      </c>
      <c r="M1552" s="13" t="str">
        <f>Table2[[#This Row],[Crop]]&amp;Table2[[#This Row],[State]]</f>
        <v>UradTripura</v>
      </c>
      <c r="N1552" s="13">
        <v>378574.8</v>
      </c>
      <c r="O1552" s="13">
        <f>IF(Table2[[#This Row],[Fertilizer(kg)]]="",_xlfn.XLOOKUP(Table2[[#This Row],[crop&amp;state]],'pivot tables'!$O$3:$O$151,'pivot tables'!$P$3:$P$151),Table2[[#This Row],[Fertilizer(kg)]])</f>
        <v>378574.8</v>
      </c>
      <c r="P1552" s="13">
        <v>816.9</v>
      </c>
      <c r="Q1552" s="13">
        <f>IF(Table2[[#This Row],[Pesticide(kg)]]="",_xlfn.XLOOKUP(Table2[[#This Row],[crop&amp;state]],'pivot tables'!$O$3:$O$151,'pivot tables'!$Q$3:$Q$151),Table2[[#This Row],[Pesticide(kg)]])</f>
        <v>816.9</v>
      </c>
      <c r="R1552" s="13">
        <v>0.69899999999999995</v>
      </c>
      <c r="S1552" s="13">
        <f>IF(Table2[[#This Row],[Yield]]="",IFERROR(Table2[[#This Row],[Production(Tones)]]/Table2[[#This Row],[Area(hectare)]],""),Table2[[#This Row],[Yield]])</f>
        <v>0.69899999999999995</v>
      </c>
      <c r="T1552" s="13">
        <v>24.155000000000001</v>
      </c>
      <c r="U1552" s="13">
        <f>IF(Table2[[#This Row],[Avg_Temperature(°C)]]="",IFERROR((Table2[[#This Row],[Max_Temperature(°C)]]+Table2[[#This Row],[Min_Temperature(°C)]])/2,""),Table2[[#This Row],[Avg_Temperature(°C)]])</f>
        <v>24.155000000000001</v>
      </c>
      <c r="V1552" s="13">
        <v>31.878</v>
      </c>
      <c r="W1552" s="13">
        <f>IF(Table2[[#This Row],[Max_Temperature(°C)]]="",_xlfn.XLOOKUP(Table2[[#This Row],[State]],'pivot tables'!$T$2:$T$33,'pivot tables'!$V$2:$V$33),Table2[[#This Row],[Max_Temperature(°C)]])</f>
        <v>31.878</v>
      </c>
      <c r="X1552" s="13"/>
      <c r="Y1552" s="31">
        <f>IF(Table2[[#This Row],[Min_Temperature(°C)]]="",_xlfn.XLOOKUP(Table2[[#This Row],[State]],'pivot tables'!$T$2:$T$33,'pivot tables'!$W$2:$W$33),Table2[[#This Row],[Min_Temperature(°C)]])</f>
        <v>17.101166666666678</v>
      </c>
    </row>
    <row r="1553" spans="1:25" x14ac:dyDescent="0.3">
      <c r="A1553" s="5" t="s">
        <v>20</v>
      </c>
      <c r="B1553" s="4">
        <v>2018</v>
      </c>
      <c r="C1553" s="5" t="s">
        <v>27</v>
      </c>
      <c r="D1553" s="5" t="str">
        <f>PROPER(TRIM(Table2[[#This Row],[Season]]))</f>
        <v>Rabi</v>
      </c>
      <c r="E1553" s="5" t="str">
        <f>IF(Table2[[#This Row],[Season]]="",_xlfn.XLOOKUP(Table2[[#This Row],[State]],'pivot tables'!$F$3:$F$33,'pivot tables'!$G$3:$G$33),Table2[[#This Row],[Season]])</f>
        <v>Rabi</v>
      </c>
      <c r="F1553" s="5" t="s">
        <v>264</v>
      </c>
      <c r="G1553" s="16">
        <v>157</v>
      </c>
      <c r="H1553" s="16">
        <f>IF(Table2[[#This Row],[Area(hectare)]]="",IFERROR(Table2[[#This Row],[Production(Tones)]]/Table2[[#This Row],[Yield blanks]],""),Table2[[#This Row],[Area(hectare)]])</f>
        <v>157</v>
      </c>
      <c r="I1553" s="16">
        <v>332</v>
      </c>
      <c r="J1553" s="16">
        <f>IF(Table2[[#This Row],[Production(Tones)]]="",Table2[[#This Row],[Area Blanks]]*Table2[[#This Row],[Yield]],Table2[[#This Row],[Production(Tones)]])</f>
        <v>332</v>
      </c>
      <c r="K1553" s="13">
        <v>2169.1</v>
      </c>
      <c r="L1553" s="13">
        <f>IF(Table2[[#This Row],[Annual_Rainfall(mm)]]="",_xlfn.XLOOKUP(Table2[[#This Row],[State]],'pivot tables'!$J$3:$J$32,'pivot tables'!$K$3:$K$32),Table2[[#This Row],[Annual_Rainfall(mm)]])</f>
        <v>2169.1</v>
      </c>
      <c r="M1553" s="13" t="str">
        <f>Table2[[#This Row],[Crop]]&amp;Table2[[#This Row],[State]]</f>
        <v>WheatTripura</v>
      </c>
      <c r="N1553" s="13">
        <v>25465.4</v>
      </c>
      <c r="O1553" s="13">
        <f>IF(Table2[[#This Row],[Fertilizer(kg)]]="",_xlfn.XLOOKUP(Table2[[#This Row],[crop&amp;state]],'pivot tables'!$O$3:$O$151,'pivot tables'!$P$3:$P$151),Table2[[#This Row],[Fertilizer(kg)]])</f>
        <v>25465.4</v>
      </c>
      <c r="P1553" s="13">
        <v>54.95</v>
      </c>
      <c r="Q1553" s="13">
        <f>IF(Table2[[#This Row],[Pesticide(kg)]]="",_xlfn.XLOOKUP(Table2[[#This Row],[crop&amp;state]],'pivot tables'!$O$3:$O$151,'pivot tables'!$Q$3:$Q$151),Table2[[#This Row],[Pesticide(kg)]])</f>
        <v>54.95</v>
      </c>
      <c r="R1553" s="13">
        <v>2.0859999999999999</v>
      </c>
      <c r="S1553" s="13">
        <f>IF(Table2[[#This Row],[Yield]]="",IFERROR(Table2[[#This Row],[Production(Tones)]]/Table2[[#This Row],[Area(hectare)]],""),Table2[[#This Row],[Yield]])</f>
        <v>2.0859999999999999</v>
      </c>
      <c r="T1553" s="13">
        <v>24.155000000000001</v>
      </c>
      <c r="U1553" s="13">
        <f>IF(Table2[[#This Row],[Avg_Temperature(°C)]]="",IFERROR((Table2[[#This Row],[Max_Temperature(°C)]]+Table2[[#This Row],[Min_Temperature(°C)]])/2,""),Table2[[#This Row],[Avg_Temperature(°C)]])</f>
        <v>24.155000000000001</v>
      </c>
      <c r="V1553" s="13">
        <v>31.878</v>
      </c>
      <c r="W1553" s="13">
        <f>IF(Table2[[#This Row],[Max_Temperature(°C)]]="",_xlfn.XLOOKUP(Table2[[#This Row],[State]],'pivot tables'!$T$2:$T$33,'pivot tables'!$V$2:$V$33),Table2[[#This Row],[Max_Temperature(°C)]])</f>
        <v>31.878</v>
      </c>
      <c r="X1553" s="13">
        <v>16.628</v>
      </c>
      <c r="Y1553" s="31">
        <f>IF(Table2[[#This Row],[Min_Temperature(°C)]]="",_xlfn.XLOOKUP(Table2[[#This Row],[State]],'pivot tables'!$T$2:$T$33,'pivot tables'!$W$2:$W$33),Table2[[#This Row],[Min_Temperature(°C)]])</f>
        <v>16.628</v>
      </c>
    </row>
    <row r="1554" spans="1:25" x14ac:dyDescent="0.3">
      <c r="A1554" s="5" t="s">
        <v>13</v>
      </c>
      <c r="B1554" s="4">
        <v>2018</v>
      </c>
      <c r="C1554" s="5" t="s">
        <v>49</v>
      </c>
      <c r="D1554" s="5" t="str">
        <f>PROPER(TRIM(Table2[[#This Row],[Season]]))</f>
        <v>Kharif</v>
      </c>
      <c r="E1554" s="5" t="str">
        <f>IF(Table2[[#This Row],[Season]]="",_xlfn.XLOOKUP(Table2[[#This Row],[State]],'pivot tables'!$F$3:$F$33,'pivot tables'!$G$3:$G$33),Table2[[#This Row],[Season]])</f>
        <v>Kharif</v>
      </c>
      <c r="F1554" s="5" t="s">
        <v>253</v>
      </c>
      <c r="G1554" s="16">
        <v>5894983</v>
      </c>
      <c r="H1554" s="16">
        <f>IF(Table2[[#This Row],[Area(hectare)]]="",IFERROR(Table2[[#This Row],[Production(Tones)]]/Table2[[#This Row],[Yield blanks]],""),Table2[[#This Row],[Area(hectare)]])</f>
        <v>5894983</v>
      </c>
      <c r="I1554" s="16">
        <v>15932429</v>
      </c>
      <c r="J1554" s="16">
        <f>IF(Table2[[#This Row],[Production(Tones)]]="",Table2[[#This Row],[Area Blanks]]*Table2[[#This Row],[Yield]],Table2[[#This Row],[Production(Tones)]])</f>
        <v>15932429</v>
      </c>
      <c r="K1554" s="13">
        <v>792.8</v>
      </c>
      <c r="L1554" s="13">
        <f>IF(Table2[[#This Row],[Annual_Rainfall(mm)]]="",_xlfn.XLOOKUP(Table2[[#This Row],[State]],'pivot tables'!$J$3:$J$32,'pivot tables'!$K$3:$K$32),Table2[[#This Row],[Annual_Rainfall(mm)]])</f>
        <v>792.8</v>
      </c>
      <c r="M1554" s="13" t="str">
        <f>Table2[[#This Row],[Crop]]&amp;Table2[[#This Row],[State]]</f>
        <v>RiceUttar Pradesh</v>
      </c>
      <c r="N1554" s="13">
        <v>956166242.60000002</v>
      </c>
      <c r="O1554" s="13">
        <f>IF(Table2[[#This Row],[Fertilizer(kg)]]="",_xlfn.XLOOKUP(Table2[[#This Row],[crop&amp;state]],'pivot tables'!$O$3:$O$151,'pivot tables'!$P$3:$P$151),Table2[[#This Row],[Fertilizer(kg)]])</f>
        <v>956166242.60000002</v>
      </c>
      <c r="P1554" s="13">
        <v>2063244.05</v>
      </c>
      <c r="Q1554" s="13">
        <f>IF(Table2[[#This Row],[Pesticide(kg)]]="",_xlfn.XLOOKUP(Table2[[#This Row],[crop&amp;state]],'pivot tables'!$O$3:$O$151,'pivot tables'!$Q$3:$Q$151),Table2[[#This Row],[Pesticide(kg)]])</f>
        <v>2063244.05</v>
      </c>
      <c r="R1554" s="13">
        <v>2.6059999999999999</v>
      </c>
      <c r="S1554" s="13">
        <f>IF(Table2[[#This Row],[Yield]]="",IFERROR(Table2[[#This Row],[Production(Tones)]]/Table2[[#This Row],[Area(hectare)]],""),Table2[[#This Row],[Yield]])</f>
        <v>2.6059999999999999</v>
      </c>
      <c r="T1554" s="13">
        <v>25.934999999999999</v>
      </c>
      <c r="U1554" s="13">
        <f>IF(Table2[[#This Row],[Avg_Temperature(°C)]]="",IFERROR((Table2[[#This Row],[Max_Temperature(°C)]]+Table2[[#This Row],[Min_Temperature(°C)]])/2,""),Table2[[#This Row],[Avg_Temperature(°C)]])</f>
        <v>25.934999999999999</v>
      </c>
      <c r="V1554" s="13">
        <v>37.265000000000001</v>
      </c>
      <c r="W1554" s="13">
        <f>IF(Table2[[#This Row],[Max_Temperature(°C)]]="",_xlfn.XLOOKUP(Table2[[#This Row],[State]],'pivot tables'!$T$2:$T$33,'pivot tables'!$V$2:$V$33),Table2[[#This Row],[Max_Temperature(°C)]])</f>
        <v>37.265000000000001</v>
      </c>
      <c r="X1554" s="13">
        <v>15.416</v>
      </c>
      <c r="Y1554" s="31">
        <f>IF(Table2[[#This Row],[Min_Temperature(°C)]]="",_xlfn.XLOOKUP(Table2[[#This Row],[State]],'pivot tables'!$T$2:$T$33,'pivot tables'!$W$2:$W$33),Table2[[#This Row],[Min_Temperature(°C)]])</f>
        <v>15.416</v>
      </c>
    </row>
    <row r="1555" spans="1:25" x14ac:dyDescent="0.3">
      <c r="A1555" s="5" t="s">
        <v>13</v>
      </c>
      <c r="B1555" s="4">
        <v>2018</v>
      </c>
      <c r="C1555" s="5" t="s">
        <v>120</v>
      </c>
      <c r="D1555" s="5" t="str">
        <f>PROPER(TRIM(Table2[[#This Row],[Season]]))</f>
        <v>Summer</v>
      </c>
      <c r="E1555" s="5" t="str">
        <f>IF(Table2[[#This Row],[Season]]="",_xlfn.XLOOKUP(Table2[[#This Row],[State]],'pivot tables'!$F$3:$F$33,'pivot tables'!$G$3:$G$33),Table2[[#This Row],[Season]])</f>
        <v>Summer</v>
      </c>
      <c r="F1555" s="5" t="s">
        <v>253</v>
      </c>
      <c r="G1555" s="16">
        <v>29145</v>
      </c>
      <c r="H1555" s="16">
        <f>IF(Table2[[#This Row],[Area(hectare)]]="",IFERROR(Table2[[#This Row],[Production(Tones)]]/Table2[[#This Row],[Yield blanks]],""),Table2[[#This Row],[Area(hectare)]])</f>
        <v>29145</v>
      </c>
      <c r="I1555" s="16">
        <v>87266</v>
      </c>
      <c r="J1555" s="16">
        <f>IF(Table2[[#This Row],[Production(Tones)]]="",Table2[[#This Row],[Area Blanks]]*Table2[[#This Row],[Yield]],Table2[[#This Row],[Production(Tones)]])</f>
        <v>87266</v>
      </c>
      <c r="K1555" s="13">
        <v>-792.8</v>
      </c>
      <c r="L1555" s="13">
        <f>IF(Table2[[#This Row],[Annual_Rainfall(mm)]]="",_xlfn.XLOOKUP(Table2[[#This Row],[State]],'pivot tables'!$J$3:$J$32,'pivot tables'!$K$3:$K$32),Table2[[#This Row],[Annual_Rainfall(mm)]])</f>
        <v>-792.8</v>
      </c>
      <c r="M1555" s="13" t="str">
        <f>Table2[[#This Row],[Crop]]&amp;Table2[[#This Row],[State]]</f>
        <v>RiceUttar Pradesh</v>
      </c>
      <c r="N1555" s="13"/>
      <c r="O1555" s="13">
        <f>IF(Table2[[#This Row],[Fertilizer(kg)]]="",_xlfn.XLOOKUP(Table2[[#This Row],[crop&amp;state]],'pivot tables'!$O$3:$O$151,'pivot tables'!$P$3:$P$151),Table2[[#This Row],[Fertilizer(kg)]])</f>
        <v>490567258.74315786</v>
      </c>
      <c r="P1555" s="13">
        <v>10200.75</v>
      </c>
      <c r="Q1555" s="13">
        <f>IF(Table2[[#This Row],[Pesticide(kg)]]="",_xlfn.XLOOKUP(Table2[[#This Row],[crop&amp;state]],'pivot tables'!$O$3:$O$151,'pivot tables'!$Q$3:$Q$151),Table2[[#This Row],[Pesticide(kg)]])</f>
        <v>10200.75</v>
      </c>
      <c r="R1555" s="13">
        <v>2.6629999999999998</v>
      </c>
      <c r="S1555" s="13">
        <f>IF(Table2[[#This Row],[Yield]]="",IFERROR(Table2[[#This Row],[Production(Tones)]]/Table2[[#This Row],[Area(hectare)]],""),Table2[[#This Row],[Yield]])</f>
        <v>2.6629999999999998</v>
      </c>
      <c r="T1555" s="13">
        <v>25.934999999999999</v>
      </c>
      <c r="U1555" s="13">
        <f>IF(Table2[[#This Row],[Avg_Temperature(°C)]]="",IFERROR((Table2[[#This Row],[Max_Temperature(°C)]]+Table2[[#This Row],[Min_Temperature(°C)]])/2,""),Table2[[#This Row],[Avg_Temperature(°C)]])</f>
        <v>25.934999999999999</v>
      </c>
      <c r="V1555" s="13">
        <v>37.265000000000001</v>
      </c>
      <c r="W1555" s="13">
        <f>IF(Table2[[#This Row],[Max_Temperature(°C)]]="",_xlfn.XLOOKUP(Table2[[#This Row],[State]],'pivot tables'!$T$2:$T$33,'pivot tables'!$V$2:$V$33),Table2[[#This Row],[Max_Temperature(°C)]])</f>
        <v>37.265000000000001</v>
      </c>
      <c r="X1555" s="13">
        <v>15.416</v>
      </c>
      <c r="Y1555" s="31">
        <f>IF(Table2[[#This Row],[Min_Temperature(°C)]]="",_xlfn.XLOOKUP(Table2[[#This Row],[State]],'pivot tables'!$T$2:$T$33,'pivot tables'!$W$2:$W$33),Table2[[#This Row],[Min_Temperature(°C)]])</f>
        <v>15.416</v>
      </c>
    </row>
    <row r="1556" spans="1:25" x14ac:dyDescent="0.3">
      <c r="A1556" s="5" t="s">
        <v>18</v>
      </c>
      <c r="B1556" s="4">
        <v>2018</v>
      </c>
      <c r="C1556" s="5" t="s">
        <v>49</v>
      </c>
      <c r="D1556" s="5" t="str">
        <f>PROPER(TRIM(Table2[[#This Row],[Season]]))</f>
        <v>Kharif</v>
      </c>
      <c r="E1556" s="5" t="str">
        <f>IF(Table2[[#This Row],[Season]]="",_xlfn.XLOOKUP(Table2[[#This Row],[State]],'pivot tables'!$F$3:$F$33,'pivot tables'!$G$3:$G$33),Table2[[#This Row],[Season]])</f>
        <v>Kharif</v>
      </c>
      <c r="F1556" s="5" t="s">
        <v>253</v>
      </c>
      <c r="G1556" s="16" t="s">
        <v>575</v>
      </c>
      <c r="H1556" s="16" t="str">
        <f>IF(Table2[[#This Row],[Area(hectare)]]="",IFERROR(Table2[[#This Row],[Production(Tones)]]/Table2[[#This Row],[Yield blanks]],""),Table2[[#This Row],[Area(hectare)]])</f>
        <v>2,223,805</v>
      </c>
      <c r="I1556" s="16">
        <v>179698158</v>
      </c>
      <c r="J1556" s="16">
        <f>IF(Table2[[#This Row],[Production(Tones)]]="",Table2[[#This Row],[Area Blanks]]*Table2[[#This Row],[Yield]],Table2[[#This Row],[Production(Tones)]])</f>
        <v>179698158</v>
      </c>
      <c r="K1556" s="13">
        <v>792.8</v>
      </c>
      <c r="L1556" s="13">
        <f>IF(Table2[[#This Row],[Annual_Rainfall(mm)]]="",_xlfn.XLOOKUP(Table2[[#This Row],[State]],'pivot tables'!$J$3:$J$32,'pivot tables'!$K$3:$K$32),Table2[[#This Row],[Annual_Rainfall(mm)]])</f>
        <v>792.8</v>
      </c>
      <c r="M1556" s="13" t="str">
        <f>Table2[[#This Row],[Crop]]&amp;Table2[[#This Row],[State]]</f>
        <v>SugarcaneUttar Pradesh</v>
      </c>
      <c r="N1556" s="13"/>
      <c r="O1556" s="13">
        <f>IF(Table2[[#This Row],[Fertilizer(kg)]]="",_xlfn.XLOOKUP(Table2[[#This Row],[crop&amp;state]],'pivot tables'!$O$3:$O$151,'pivot tables'!$P$3:$P$151),Table2[[#This Row],[Fertilizer(kg)]])</f>
        <v>346050263.13333333</v>
      </c>
      <c r="P1556" s="13">
        <v>778331.75</v>
      </c>
      <c r="Q1556" s="13">
        <f>IF(Table2[[#This Row],[Pesticide(kg)]]="",_xlfn.XLOOKUP(Table2[[#This Row],[crop&amp;state]],'pivot tables'!$O$3:$O$151,'pivot tables'!$Q$3:$Q$151),Table2[[#This Row],[Pesticide(kg)]])</f>
        <v>778331.75</v>
      </c>
      <c r="R1556" s="13">
        <v>68.778000000000006</v>
      </c>
      <c r="S1556" s="13">
        <f>IF(Table2[[#This Row],[Yield]]="",IFERROR(Table2[[#This Row],[Production(Tones)]]/Table2[[#This Row],[Area(hectare)]],""),Table2[[#This Row],[Yield]])</f>
        <v>68.778000000000006</v>
      </c>
      <c r="T1556" s="13">
        <v>25.934999999999999</v>
      </c>
      <c r="U1556" s="13">
        <f>IF(Table2[[#This Row],[Avg_Temperature(°C)]]="",IFERROR((Table2[[#This Row],[Max_Temperature(°C)]]+Table2[[#This Row],[Min_Temperature(°C)]])/2,""),Table2[[#This Row],[Avg_Temperature(°C)]])</f>
        <v>25.934999999999999</v>
      </c>
      <c r="V1556" s="13">
        <v>37.265000000000001</v>
      </c>
      <c r="W1556" s="13">
        <f>IF(Table2[[#This Row],[Max_Temperature(°C)]]="",_xlfn.XLOOKUP(Table2[[#This Row],[State]],'pivot tables'!$T$2:$T$33,'pivot tables'!$V$2:$V$33),Table2[[#This Row],[Max_Temperature(°C)]])</f>
        <v>37.265000000000001</v>
      </c>
      <c r="X1556" s="13">
        <v>15.416</v>
      </c>
      <c r="Y1556" s="31">
        <f>IF(Table2[[#This Row],[Min_Temperature(°C)]]="",_xlfn.XLOOKUP(Table2[[#This Row],[State]],'pivot tables'!$T$2:$T$33,'pivot tables'!$W$2:$W$33),Table2[[#This Row],[Min_Temperature(°C)]])</f>
        <v>15.416</v>
      </c>
    </row>
    <row r="1557" spans="1:25" x14ac:dyDescent="0.3">
      <c r="A1557" s="5" t="s">
        <v>31</v>
      </c>
      <c r="B1557" s="4">
        <v>2018</v>
      </c>
      <c r="C1557" s="5" t="s">
        <v>120</v>
      </c>
      <c r="D1557" s="5" t="str">
        <f>PROPER(TRIM(Table2[[#This Row],[Season]]))</f>
        <v>Summer</v>
      </c>
      <c r="E1557" s="5" t="str">
        <f>IF(Table2[[#This Row],[Season]]="",_xlfn.XLOOKUP(Table2[[#This Row],[State]],'pivot tables'!$F$3:$F$33,'pivot tables'!$G$3:$G$33),Table2[[#This Row],[Season]])</f>
        <v>Summer</v>
      </c>
      <c r="F1557" s="5" t="s">
        <v>253</v>
      </c>
      <c r="G1557" s="16">
        <v>1245</v>
      </c>
      <c r="H1557" s="16">
        <f>IF(Table2[[#This Row],[Area(hectare)]]="",IFERROR(Table2[[#This Row],[Production(Tones)]]/Table2[[#This Row],[Yield blanks]],""),Table2[[#This Row],[Area(hectare)]])</f>
        <v>1245</v>
      </c>
      <c r="I1557" s="16">
        <v>1699</v>
      </c>
      <c r="J1557" s="16">
        <f>IF(Table2[[#This Row],[Production(Tones)]]="",Table2[[#This Row],[Area Blanks]]*Table2[[#This Row],[Yield]],Table2[[#This Row],[Production(Tones)]])</f>
        <v>1699</v>
      </c>
      <c r="K1557" s="13">
        <v>792.8</v>
      </c>
      <c r="L1557" s="13">
        <f>IF(Table2[[#This Row],[Annual_Rainfall(mm)]]="",_xlfn.XLOOKUP(Table2[[#This Row],[State]],'pivot tables'!$J$3:$J$32,'pivot tables'!$K$3:$K$32),Table2[[#This Row],[Annual_Rainfall(mm)]])</f>
        <v>792.8</v>
      </c>
      <c r="M1557" s="13" t="str">
        <f>Table2[[#This Row],[Crop]]&amp;Table2[[#This Row],[State]]</f>
        <v>SunflowerUttar Pradesh</v>
      </c>
      <c r="N1557" s="13">
        <v>201939</v>
      </c>
      <c r="O1557" s="13">
        <f>IF(Table2[[#This Row],[Fertilizer(kg)]]="",_xlfn.XLOOKUP(Table2[[#This Row],[crop&amp;state]],'pivot tables'!$O$3:$O$151,'pivot tables'!$P$3:$P$151),Table2[[#This Row],[Fertilizer(kg)]])</f>
        <v>201939</v>
      </c>
      <c r="P1557" s="13">
        <v>435.75</v>
      </c>
      <c r="Q1557" s="13">
        <f>IF(Table2[[#This Row],[Pesticide(kg)]]="",_xlfn.XLOOKUP(Table2[[#This Row],[crop&amp;state]],'pivot tables'!$O$3:$O$151,'pivot tables'!$Q$3:$Q$151),Table2[[#This Row],[Pesticide(kg)]])</f>
        <v>435.75</v>
      </c>
      <c r="R1557" s="13">
        <v>1.359</v>
      </c>
      <c r="S1557" s="13">
        <f>IF(Table2[[#This Row],[Yield]]="",IFERROR(Table2[[#This Row],[Production(Tones)]]/Table2[[#This Row],[Area(hectare)]],""),Table2[[#This Row],[Yield]])</f>
        <v>1.359</v>
      </c>
      <c r="T1557" s="13">
        <v>25.934999999999999</v>
      </c>
      <c r="U1557" s="13">
        <f>IF(Table2[[#This Row],[Avg_Temperature(°C)]]="",IFERROR((Table2[[#This Row],[Max_Temperature(°C)]]+Table2[[#This Row],[Min_Temperature(°C)]])/2,""),Table2[[#This Row],[Avg_Temperature(°C)]])</f>
        <v>25.934999999999999</v>
      </c>
      <c r="V1557" s="13">
        <v>37.265000000000001</v>
      </c>
      <c r="W1557" s="13">
        <f>IF(Table2[[#This Row],[Max_Temperature(°C)]]="",_xlfn.XLOOKUP(Table2[[#This Row],[State]],'pivot tables'!$T$2:$T$33,'pivot tables'!$V$2:$V$33),Table2[[#This Row],[Max_Temperature(°C)]])</f>
        <v>37.265000000000001</v>
      </c>
      <c r="X1557" s="13">
        <v>15.416</v>
      </c>
      <c r="Y1557" s="31">
        <f>IF(Table2[[#This Row],[Min_Temperature(°C)]]="",_xlfn.XLOOKUP(Table2[[#This Row],[State]],'pivot tables'!$T$2:$T$33,'pivot tables'!$W$2:$W$33),Table2[[#This Row],[Min_Temperature(°C)]])</f>
        <v>15.416</v>
      </c>
    </row>
    <row r="1558" spans="1:25" x14ac:dyDescent="0.3">
      <c r="A1558" s="5" t="s">
        <v>32</v>
      </c>
      <c r="B1558" s="4">
        <v>2018</v>
      </c>
      <c r="C1558" s="5" t="s">
        <v>49</v>
      </c>
      <c r="D1558" s="5" t="str">
        <f>PROPER(TRIM(Table2[[#This Row],[Season]]))</f>
        <v>Kharif</v>
      </c>
      <c r="E1558" s="5" t="str">
        <f>IF(Table2[[#This Row],[Season]]="",_xlfn.XLOOKUP(Table2[[#This Row],[State]],'pivot tables'!$F$3:$F$33,'pivot tables'!$G$3:$G$33),Table2[[#This Row],[Season]])</f>
        <v>Kharif</v>
      </c>
      <c r="F1558" s="5" t="s">
        <v>253</v>
      </c>
      <c r="G1558" s="16">
        <v>521486</v>
      </c>
      <c r="H1558" s="16">
        <f>IF(Table2[[#This Row],[Area(hectare)]]="",IFERROR(Table2[[#This Row],[Production(Tones)]]/Table2[[#This Row],[Yield blanks]],""),Table2[[#This Row],[Area(hectare)]])</f>
        <v>521486</v>
      </c>
      <c r="I1558" s="16">
        <v>289614</v>
      </c>
      <c r="J1558" s="16">
        <f>IF(Table2[[#This Row],[Production(Tones)]]="",Table2[[#This Row],[Area Blanks]]*Table2[[#This Row],[Yield]],Table2[[#This Row],[Production(Tones)]])</f>
        <v>289614</v>
      </c>
      <c r="K1558" s="13">
        <v>792.8</v>
      </c>
      <c r="L1558" s="13">
        <f>IF(Table2[[#This Row],[Annual_Rainfall(mm)]]="",_xlfn.XLOOKUP(Table2[[#This Row],[State]],'pivot tables'!$J$3:$J$32,'pivot tables'!$K$3:$K$32),Table2[[#This Row],[Annual_Rainfall(mm)]])</f>
        <v>792.8</v>
      </c>
      <c r="M1558" s="13" t="str">
        <f>Table2[[#This Row],[Crop]]&amp;Table2[[#This Row],[State]]</f>
        <v>UradUttar Pradesh</v>
      </c>
      <c r="N1558" s="13">
        <v>84585029.200000003</v>
      </c>
      <c r="O1558" s="13">
        <f>IF(Table2[[#This Row],[Fertilizer(kg)]]="",_xlfn.XLOOKUP(Table2[[#This Row],[crop&amp;state]],'pivot tables'!$O$3:$O$151,'pivot tables'!$P$3:$P$151),Table2[[#This Row],[Fertilizer(kg)]])</f>
        <v>84585029.200000003</v>
      </c>
      <c r="P1558" s="13">
        <v>182520.1</v>
      </c>
      <c r="Q1558" s="13">
        <f>IF(Table2[[#This Row],[Pesticide(kg)]]="",_xlfn.XLOOKUP(Table2[[#This Row],[crop&amp;state]],'pivot tables'!$O$3:$O$151,'pivot tables'!$Q$3:$Q$151),Table2[[#This Row],[Pesticide(kg)]])</f>
        <v>182520.1</v>
      </c>
      <c r="R1558" s="13">
        <v>0.67200000000000004</v>
      </c>
      <c r="S1558" s="13">
        <f>IF(Table2[[#This Row],[Yield]]="",IFERROR(Table2[[#This Row],[Production(Tones)]]/Table2[[#This Row],[Area(hectare)]],""),Table2[[#This Row],[Yield]])</f>
        <v>0.67200000000000004</v>
      </c>
      <c r="T1558" s="13">
        <v>25.934999999999999</v>
      </c>
      <c r="U1558" s="13">
        <f>IF(Table2[[#This Row],[Avg_Temperature(°C)]]="",IFERROR((Table2[[#This Row],[Max_Temperature(°C)]]+Table2[[#This Row],[Min_Temperature(°C)]])/2,""),Table2[[#This Row],[Avg_Temperature(°C)]])</f>
        <v>25.934999999999999</v>
      </c>
      <c r="V1558" s="13">
        <v>37.265000000000001</v>
      </c>
      <c r="W1558" s="13">
        <f>IF(Table2[[#This Row],[Max_Temperature(°C)]]="",_xlfn.XLOOKUP(Table2[[#This Row],[State]],'pivot tables'!$T$2:$T$33,'pivot tables'!$V$2:$V$33),Table2[[#This Row],[Max_Temperature(°C)]])</f>
        <v>37.265000000000001</v>
      </c>
      <c r="X1558" s="13">
        <v>15.416</v>
      </c>
      <c r="Y1558" s="31">
        <f>IF(Table2[[#This Row],[Min_Temperature(°C)]]="",_xlfn.XLOOKUP(Table2[[#This Row],[State]],'pivot tables'!$T$2:$T$33,'pivot tables'!$W$2:$W$33),Table2[[#This Row],[Min_Temperature(°C)]])</f>
        <v>15.416</v>
      </c>
    </row>
    <row r="1559" spans="1:25" x14ac:dyDescent="0.3">
      <c r="A1559" s="5" t="s">
        <v>32</v>
      </c>
      <c r="B1559" s="4">
        <v>2018</v>
      </c>
      <c r="C1559" s="5" t="s">
        <v>120</v>
      </c>
      <c r="D1559" s="5" t="str">
        <f>PROPER(TRIM(Table2[[#This Row],[Season]]))</f>
        <v>Summer</v>
      </c>
      <c r="E1559" s="5" t="str">
        <f>IF(Table2[[#This Row],[Season]]="",_xlfn.XLOOKUP(Table2[[#This Row],[State]],'pivot tables'!$F$3:$F$33,'pivot tables'!$G$3:$G$33),Table2[[#This Row],[Season]])</f>
        <v>Summer</v>
      </c>
      <c r="F1559" s="5" t="s">
        <v>253</v>
      </c>
      <c r="G1559" s="16">
        <v>45514</v>
      </c>
      <c r="H1559" s="16">
        <f>IF(Table2[[#This Row],[Area(hectare)]]="",IFERROR(Table2[[#This Row],[Production(Tones)]]/Table2[[#This Row],[Yield blanks]],""),Table2[[#This Row],[Area(hectare)]])</f>
        <v>45514</v>
      </c>
      <c r="I1559" s="16">
        <v>35754</v>
      </c>
      <c r="J1559" s="16">
        <f>IF(Table2[[#This Row],[Production(Tones)]]="",Table2[[#This Row],[Area Blanks]]*Table2[[#This Row],[Yield]],Table2[[#This Row],[Production(Tones)]])</f>
        <v>35754</v>
      </c>
      <c r="K1559" s="13">
        <v>792.8</v>
      </c>
      <c r="L1559" s="13">
        <f>IF(Table2[[#This Row],[Annual_Rainfall(mm)]]="",_xlfn.XLOOKUP(Table2[[#This Row],[State]],'pivot tables'!$J$3:$J$32,'pivot tables'!$K$3:$K$32),Table2[[#This Row],[Annual_Rainfall(mm)]])</f>
        <v>792.8</v>
      </c>
      <c r="M1559" s="13" t="str">
        <f>Table2[[#This Row],[Crop]]&amp;Table2[[#This Row],[State]]</f>
        <v>UradUttar Pradesh</v>
      </c>
      <c r="N1559" s="13">
        <v>7382370.7999999998</v>
      </c>
      <c r="O1559" s="13">
        <f>IF(Table2[[#This Row],[Fertilizer(kg)]]="",_xlfn.XLOOKUP(Table2[[#This Row],[crop&amp;state]],'pivot tables'!$O$3:$O$151,'pivot tables'!$P$3:$P$151),Table2[[#This Row],[Fertilizer(kg)]])</f>
        <v>7382370.7999999998</v>
      </c>
      <c r="P1559" s="13">
        <v>15929.9</v>
      </c>
      <c r="Q1559" s="13">
        <f>IF(Table2[[#This Row],[Pesticide(kg)]]="",_xlfn.XLOOKUP(Table2[[#This Row],[crop&amp;state]],'pivot tables'!$O$3:$O$151,'pivot tables'!$Q$3:$Q$151),Table2[[#This Row],[Pesticide(kg)]])</f>
        <v>15929.9</v>
      </c>
      <c r="R1559" s="13">
        <v>0.82299999999999995</v>
      </c>
      <c r="S1559" s="13">
        <f>IF(Table2[[#This Row],[Yield]]="",IFERROR(Table2[[#This Row],[Production(Tones)]]/Table2[[#This Row],[Area(hectare)]],""),Table2[[#This Row],[Yield]])</f>
        <v>0.82299999999999995</v>
      </c>
      <c r="T1559" s="13">
        <v>25.934999999999999</v>
      </c>
      <c r="U1559" s="13">
        <f>IF(Table2[[#This Row],[Avg_Temperature(°C)]]="",IFERROR((Table2[[#This Row],[Max_Temperature(°C)]]+Table2[[#This Row],[Min_Temperature(°C)]])/2,""),Table2[[#This Row],[Avg_Temperature(°C)]])</f>
        <v>25.934999999999999</v>
      </c>
      <c r="V1559" s="13">
        <v>37.265000000000001</v>
      </c>
      <c r="W1559" s="13">
        <f>IF(Table2[[#This Row],[Max_Temperature(°C)]]="",_xlfn.XLOOKUP(Table2[[#This Row],[State]],'pivot tables'!$T$2:$T$33,'pivot tables'!$V$2:$V$33),Table2[[#This Row],[Max_Temperature(°C)]])</f>
        <v>37.265000000000001</v>
      </c>
      <c r="X1559" s="13">
        <v>15.416</v>
      </c>
      <c r="Y1559" s="31">
        <f>IF(Table2[[#This Row],[Min_Temperature(°C)]]="",_xlfn.XLOOKUP(Table2[[#This Row],[State]],'pivot tables'!$T$2:$T$33,'pivot tables'!$W$2:$W$33),Table2[[#This Row],[Min_Temperature(°C)]])</f>
        <v>15.416</v>
      </c>
    </row>
    <row r="1560" spans="1:25" x14ac:dyDescent="0.3">
      <c r="A1560" s="5" t="s">
        <v>20</v>
      </c>
      <c r="B1560" s="4">
        <v>2018</v>
      </c>
      <c r="C1560" s="5" t="s">
        <v>27</v>
      </c>
      <c r="D1560" s="5" t="str">
        <f>PROPER(TRIM(Table2[[#This Row],[Season]]))</f>
        <v>Rabi</v>
      </c>
      <c r="E1560" s="5" t="str">
        <f>IF(Table2[[#This Row],[Season]]="",_xlfn.XLOOKUP(Table2[[#This Row],[State]],'pivot tables'!$F$3:$F$33,'pivot tables'!$G$3:$G$33),Table2[[#This Row],[Season]])</f>
        <v>Rabi</v>
      </c>
      <c r="F1560" s="5" t="s">
        <v>253</v>
      </c>
      <c r="G1560" s="16">
        <v>9855900</v>
      </c>
      <c r="H1560" s="16">
        <f>IF(Table2[[#This Row],[Area(hectare)]]="",IFERROR(Table2[[#This Row],[Production(Tones)]]/Table2[[#This Row],[Yield blanks]],""),Table2[[#This Row],[Area(hectare)]])</f>
        <v>9855900</v>
      </c>
      <c r="I1560" s="16">
        <v>38039724</v>
      </c>
      <c r="J1560" s="16">
        <f>IF(Table2[[#This Row],[Production(Tones)]]="",Table2[[#This Row],[Area Blanks]]*Table2[[#This Row],[Yield]],Table2[[#This Row],[Production(Tones)]])</f>
        <v>38039724</v>
      </c>
      <c r="K1560" s="13">
        <v>792.8</v>
      </c>
      <c r="L1560" s="13">
        <f>IF(Table2[[#This Row],[Annual_Rainfall(mm)]]="",_xlfn.XLOOKUP(Table2[[#This Row],[State]],'pivot tables'!$J$3:$J$32,'pivot tables'!$K$3:$K$32),Table2[[#This Row],[Annual_Rainfall(mm)]])</f>
        <v>792.8</v>
      </c>
      <c r="M1560" s="13" t="str">
        <f>Table2[[#This Row],[Crop]]&amp;Table2[[#This Row],[State]]</f>
        <v>WheatUttar Pradesh</v>
      </c>
      <c r="N1560" s="13">
        <v>1598626980</v>
      </c>
      <c r="O1560" s="13">
        <f>IF(Table2[[#This Row],[Fertilizer(kg)]]="",_xlfn.XLOOKUP(Table2[[#This Row],[crop&amp;state]],'pivot tables'!$O$3:$O$151,'pivot tables'!$P$3:$P$151),Table2[[#This Row],[Fertilizer(kg)]])</f>
        <v>1598626980</v>
      </c>
      <c r="P1560" s="13">
        <v>3449565</v>
      </c>
      <c r="Q1560" s="13">
        <f>IF(Table2[[#This Row],[Pesticide(kg)]]="",_xlfn.XLOOKUP(Table2[[#This Row],[crop&amp;state]],'pivot tables'!$O$3:$O$151,'pivot tables'!$Q$3:$Q$151),Table2[[#This Row],[Pesticide(kg)]])</f>
        <v>3449565</v>
      </c>
      <c r="R1560" s="13">
        <v>3.8559999999999999</v>
      </c>
      <c r="S1560" s="13">
        <f>IF(Table2[[#This Row],[Yield]]="",IFERROR(Table2[[#This Row],[Production(Tones)]]/Table2[[#This Row],[Area(hectare)]],""),Table2[[#This Row],[Yield]])</f>
        <v>3.8559999999999999</v>
      </c>
      <c r="T1560" s="13">
        <v>25.934999999999999</v>
      </c>
      <c r="U1560" s="13">
        <f>IF(Table2[[#This Row],[Avg_Temperature(°C)]]="",IFERROR((Table2[[#This Row],[Max_Temperature(°C)]]+Table2[[#This Row],[Min_Temperature(°C)]])/2,""),Table2[[#This Row],[Avg_Temperature(°C)]])</f>
        <v>25.934999999999999</v>
      </c>
      <c r="V1560" s="13">
        <v>37.265000000000001</v>
      </c>
      <c r="W1560" s="13">
        <f>IF(Table2[[#This Row],[Max_Temperature(°C)]]="",_xlfn.XLOOKUP(Table2[[#This Row],[State]],'pivot tables'!$T$2:$T$33,'pivot tables'!$V$2:$V$33),Table2[[#This Row],[Max_Temperature(°C)]])</f>
        <v>37.265000000000001</v>
      </c>
      <c r="X1560" s="13">
        <v>15.416</v>
      </c>
      <c r="Y1560" s="31">
        <f>IF(Table2[[#This Row],[Min_Temperature(°C)]]="",_xlfn.XLOOKUP(Table2[[#This Row],[State]],'pivot tables'!$T$2:$T$33,'pivot tables'!$W$2:$W$33),Table2[[#This Row],[Min_Temperature(°C)]])</f>
        <v>15.416</v>
      </c>
    </row>
    <row r="1561" spans="1:25" x14ac:dyDescent="0.3">
      <c r="A1561" s="5" t="s">
        <v>22</v>
      </c>
      <c r="B1561" s="4">
        <v>2018</v>
      </c>
      <c r="C1561" s="5" t="s">
        <v>49</v>
      </c>
      <c r="D1561" s="5" t="str">
        <f>PROPER(TRIM(Table2[[#This Row],[Season]]))</f>
        <v>Kharif</v>
      </c>
      <c r="E1561" s="5" t="str">
        <f>IF(Table2[[#This Row],[Season]]="",_xlfn.XLOOKUP(Table2[[#This Row],[State]],'pivot tables'!$F$3:$F$33,'pivot tables'!$G$3:$G$33),Table2[[#This Row],[Season]])</f>
        <v>Kharif</v>
      </c>
      <c r="F1561" s="5" t="s">
        <v>295</v>
      </c>
      <c r="G1561" s="16">
        <v>94004</v>
      </c>
      <c r="H1561" s="16">
        <f>IF(Table2[[#This Row],[Area(hectare)]]="",IFERROR(Table2[[#This Row],[Production(Tones)]]/Table2[[#This Row],[Yield blanks]],""),Table2[[#This Row],[Area(hectare)]])</f>
        <v>94004</v>
      </c>
      <c r="I1561" s="16"/>
      <c r="J1561" s="16">
        <f>IF(Table2[[#This Row],[Production(Tones)]]="",Table2[[#This Row],[Area Blanks]]*Table2[[#This Row],[Yield]],Table2[[#This Row],[Production(Tones)]])</f>
        <v>128315.46</v>
      </c>
      <c r="K1561" s="13">
        <v>1373</v>
      </c>
      <c r="L1561" s="13">
        <f>IF(Table2[[#This Row],[Annual_Rainfall(mm)]]="",_xlfn.XLOOKUP(Table2[[#This Row],[State]],'pivot tables'!$J$3:$J$32,'pivot tables'!$K$3:$K$32),Table2[[#This Row],[Annual_Rainfall(mm)]])</f>
        <v>1373</v>
      </c>
      <c r="M1561" s="13" t="str">
        <f>Table2[[#This Row],[Crop]]&amp;Table2[[#This Row],[State]]</f>
        <v>RagiUttarakhand</v>
      </c>
      <c r="N1561" s="13">
        <v>15247448.800000001</v>
      </c>
      <c r="O1561" s="13">
        <f>IF(Table2[[#This Row],[Fertilizer(kg)]]="",_xlfn.XLOOKUP(Table2[[#This Row],[crop&amp;state]],'pivot tables'!$O$3:$O$151,'pivot tables'!$P$3:$P$151),Table2[[#This Row],[Fertilizer(kg)]])</f>
        <v>15247448.800000001</v>
      </c>
      <c r="P1561" s="13">
        <v>32901.4</v>
      </c>
      <c r="Q1561" s="13">
        <f>IF(Table2[[#This Row],[Pesticide(kg)]]="",_xlfn.XLOOKUP(Table2[[#This Row],[crop&amp;state]],'pivot tables'!$O$3:$O$151,'pivot tables'!$Q$3:$Q$151),Table2[[#This Row],[Pesticide(kg)]])</f>
        <v>32901.4</v>
      </c>
      <c r="R1561" s="13">
        <v>1.365</v>
      </c>
      <c r="S1561" s="13">
        <f>IF(Table2[[#This Row],[Yield]]="",IFERROR(Table2[[#This Row],[Production(Tones)]]/Table2[[#This Row],[Area(hectare)]],""),Table2[[#This Row],[Yield]])</f>
        <v>1.365</v>
      </c>
      <c r="T1561" s="13">
        <v>19.105</v>
      </c>
      <c r="U1561" s="13">
        <f>IF(Table2[[#This Row],[Avg_Temperature(°C)]]="",IFERROR((Table2[[#This Row],[Max_Temperature(°C)]]+Table2[[#This Row],[Min_Temperature(°C)]])/2,""),Table2[[#This Row],[Avg_Temperature(°C)]])</f>
        <v>19.105</v>
      </c>
      <c r="V1561" s="13">
        <v>29.103999999999999</v>
      </c>
      <c r="W1561" s="13">
        <f>IF(Table2[[#This Row],[Max_Temperature(°C)]]="",_xlfn.XLOOKUP(Table2[[#This Row],[State]],'pivot tables'!$T$2:$T$33,'pivot tables'!$V$2:$V$33),Table2[[#This Row],[Max_Temperature(°C)]])</f>
        <v>29.103999999999999</v>
      </c>
      <c r="X1561" s="13">
        <v>10.581</v>
      </c>
      <c r="Y1561" s="31">
        <f>IF(Table2[[#This Row],[Min_Temperature(°C)]]="",_xlfn.XLOOKUP(Table2[[#This Row],[State]],'pivot tables'!$T$2:$T$33,'pivot tables'!$W$2:$W$33),Table2[[#This Row],[Min_Temperature(°C)]])</f>
        <v>10.581</v>
      </c>
    </row>
    <row r="1562" spans="1:25" x14ac:dyDescent="0.3">
      <c r="A1562" s="5" t="s">
        <v>13</v>
      </c>
      <c r="B1562" s="4">
        <v>2018</v>
      </c>
      <c r="C1562" s="5" t="s">
        <v>49</v>
      </c>
      <c r="D1562" s="5" t="str">
        <f>PROPER(TRIM(Table2[[#This Row],[Season]]))</f>
        <v>Kharif</v>
      </c>
      <c r="E1562" s="5" t="str">
        <f>IF(Table2[[#This Row],[Season]]="",_xlfn.XLOOKUP(Table2[[#This Row],[State]],'pivot tables'!$F$3:$F$33,'pivot tables'!$G$3:$G$33),Table2[[#This Row],[Season]])</f>
        <v>Kharif</v>
      </c>
      <c r="F1562" s="5" t="s">
        <v>295</v>
      </c>
      <c r="G1562" s="16">
        <v>243666</v>
      </c>
      <c r="H1562" s="16">
        <f>IF(Table2[[#This Row],[Area(hectare)]]="",IFERROR(Table2[[#This Row],[Production(Tones)]]/Table2[[#This Row],[Yield blanks]],""),Table2[[#This Row],[Area(hectare)]])</f>
        <v>243666</v>
      </c>
      <c r="I1562" s="16">
        <v>574963</v>
      </c>
      <c r="J1562" s="16">
        <f>IF(Table2[[#This Row],[Production(Tones)]]="",Table2[[#This Row],[Area Blanks]]*Table2[[#This Row],[Yield]],Table2[[#This Row],[Production(Tones)]])</f>
        <v>574963</v>
      </c>
      <c r="K1562" s="13"/>
      <c r="L1562" s="13">
        <f>IF(Table2[[#This Row],[Annual_Rainfall(mm)]]="",_xlfn.XLOOKUP(Table2[[#This Row],[State]],'pivot tables'!$J$3:$J$32,'pivot tables'!$K$3:$K$32),Table2[[#This Row],[Annual_Rainfall(mm)]])</f>
        <v>1422.0957701149423</v>
      </c>
      <c r="M1562" s="13" t="str">
        <f>Table2[[#This Row],[Crop]]&amp;Table2[[#This Row],[State]]</f>
        <v>RiceUttarakhand</v>
      </c>
      <c r="N1562" s="13">
        <v>39522625.200000003</v>
      </c>
      <c r="O1562" s="13">
        <f>IF(Table2[[#This Row],[Fertilizer(kg)]]="",_xlfn.XLOOKUP(Table2[[#This Row],[crop&amp;state]],'pivot tables'!$O$3:$O$151,'pivot tables'!$P$3:$P$151),Table2[[#This Row],[Fertilizer(kg)]])</f>
        <v>39522625.200000003</v>
      </c>
      <c r="P1562" s="13">
        <v>85283.1</v>
      </c>
      <c r="Q1562" s="13">
        <f>IF(Table2[[#This Row],[Pesticide(kg)]]="",_xlfn.XLOOKUP(Table2[[#This Row],[crop&amp;state]],'pivot tables'!$O$3:$O$151,'pivot tables'!$Q$3:$Q$151),Table2[[#This Row],[Pesticide(kg)]])</f>
        <v>85283.1</v>
      </c>
      <c r="R1562" s="13">
        <v>1.8049999999999999</v>
      </c>
      <c r="S1562" s="13">
        <f>IF(Table2[[#This Row],[Yield]]="",IFERROR(Table2[[#This Row],[Production(Tones)]]/Table2[[#This Row],[Area(hectare)]],""),Table2[[#This Row],[Yield]])</f>
        <v>1.8049999999999999</v>
      </c>
      <c r="T1562" s="13">
        <v>19.105</v>
      </c>
      <c r="U1562" s="13">
        <f>IF(Table2[[#This Row],[Avg_Temperature(°C)]]="",IFERROR((Table2[[#This Row],[Max_Temperature(°C)]]+Table2[[#This Row],[Min_Temperature(°C)]])/2,""),Table2[[#This Row],[Avg_Temperature(°C)]])</f>
        <v>19.105</v>
      </c>
      <c r="V1562" s="13">
        <v>29.103999999999999</v>
      </c>
      <c r="W1562" s="13">
        <f>IF(Table2[[#This Row],[Max_Temperature(°C)]]="",_xlfn.XLOOKUP(Table2[[#This Row],[State]],'pivot tables'!$T$2:$T$33,'pivot tables'!$V$2:$V$33),Table2[[#This Row],[Max_Temperature(°C)]])</f>
        <v>29.103999999999999</v>
      </c>
      <c r="X1562" s="13">
        <v>10.581</v>
      </c>
      <c r="Y1562" s="31">
        <f>IF(Table2[[#This Row],[Min_Temperature(°C)]]="",_xlfn.XLOOKUP(Table2[[#This Row],[State]],'pivot tables'!$T$2:$T$33,'pivot tables'!$W$2:$W$33),Table2[[#This Row],[Min_Temperature(°C)]])</f>
        <v>10.581</v>
      </c>
    </row>
    <row r="1563" spans="1:25" x14ac:dyDescent="0.3">
      <c r="A1563" s="5" t="s">
        <v>13</v>
      </c>
      <c r="B1563" s="4">
        <v>2018</v>
      </c>
      <c r="C1563" s="5" t="s">
        <v>120</v>
      </c>
      <c r="D1563" s="5" t="str">
        <f>PROPER(TRIM(Table2[[#This Row],[Season]]))</f>
        <v>Summer</v>
      </c>
      <c r="E1563" s="5" t="str">
        <f>IF(Table2[[#This Row],[Season]]="",_xlfn.XLOOKUP(Table2[[#This Row],[State]],'pivot tables'!$F$3:$F$33,'pivot tables'!$G$3:$G$33),Table2[[#This Row],[Season]])</f>
        <v>Summer</v>
      </c>
      <c r="F1563" s="5" t="s">
        <v>295</v>
      </c>
      <c r="G1563" s="16">
        <v>15682</v>
      </c>
      <c r="H1563" s="16">
        <f>IF(Table2[[#This Row],[Area(hectare)]]="",IFERROR(Table2[[#This Row],[Production(Tones)]]/Table2[[#This Row],[Yield blanks]],""),Table2[[#This Row],[Area(hectare)]])</f>
        <v>15682</v>
      </c>
      <c r="I1563" s="16">
        <v>51570</v>
      </c>
      <c r="J1563" s="16">
        <f>IF(Table2[[#This Row],[Production(Tones)]]="",Table2[[#This Row],[Area Blanks]]*Table2[[#This Row],[Yield]],Table2[[#This Row],[Production(Tones)]])</f>
        <v>51570</v>
      </c>
      <c r="K1563" s="13">
        <v>1373</v>
      </c>
      <c r="L1563" s="13">
        <f>IF(Table2[[#This Row],[Annual_Rainfall(mm)]]="",_xlfn.XLOOKUP(Table2[[#This Row],[State]],'pivot tables'!$J$3:$J$32,'pivot tables'!$K$3:$K$32),Table2[[#This Row],[Annual_Rainfall(mm)]])</f>
        <v>1373</v>
      </c>
      <c r="M1563" s="13" t="str">
        <f>Table2[[#This Row],[Crop]]&amp;Table2[[#This Row],[State]]</f>
        <v>RiceUttarakhand</v>
      </c>
      <c r="N1563" s="13">
        <v>2543620.4</v>
      </c>
      <c r="O1563" s="13">
        <f>IF(Table2[[#This Row],[Fertilizer(kg)]]="",_xlfn.XLOOKUP(Table2[[#This Row],[crop&amp;state]],'pivot tables'!$O$3:$O$151,'pivot tables'!$P$3:$P$151),Table2[[#This Row],[Fertilizer(kg)]])</f>
        <v>2543620.4</v>
      </c>
      <c r="P1563" s="13">
        <v>5488.7</v>
      </c>
      <c r="Q1563" s="13">
        <f>IF(Table2[[#This Row],[Pesticide(kg)]]="",_xlfn.XLOOKUP(Table2[[#This Row],[crop&amp;state]],'pivot tables'!$O$3:$O$151,'pivot tables'!$Q$3:$Q$151),Table2[[#This Row],[Pesticide(kg)]])</f>
        <v>5488.7</v>
      </c>
      <c r="R1563" s="13">
        <v>3.2829999999999999</v>
      </c>
      <c r="S1563" s="13">
        <f>IF(Table2[[#This Row],[Yield]]="",IFERROR(Table2[[#This Row],[Production(Tones)]]/Table2[[#This Row],[Area(hectare)]],""),Table2[[#This Row],[Yield]])</f>
        <v>3.2829999999999999</v>
      </c>
      <c r="T1563" s="13">
        <v>19.105</v>
      </c>
      <c r="U1563" s="13">
        <f>IF(Table2[[#This Row],[Avg_Temperature(°C)]]="",IFERROR((Table2[[#This Row],[Max_Temperature(°C)]]+Table2[[#This Row],[Min_Temperature(°C)]])/2,""),Table2[[#This Row],[Avg_Temperature(°C)]])</f>
        <v>19.105</v>
      </c>
      <c r="V1563" s="13">
        <v>29.103999999999999</v>
      </c>
      <c r="W1563" s="13">
        <f>IF(Table2[[#This Row],[Max_Temperature(°C)]]="",_xlfn.XLOOKUP(Table2[[#This Row],[State]],'pivot tables'!$T$2:$T$33,'pivot tables'!$V$2:$V$33),Table2[[#This Row],[Max_Temperature(°C)]])</f>
        <v>29.103999999999999</v>
      </c>
      <c r="X1563" s="13">
        <v>10.581</v>
      </c>
      <c r="Y1563" s="31">
        <f>IF(Table2[[#This Row],[Min_Temperature(°C)]]="",_xlfn.XLOOKUP(Table2[[#This Row],[State]],'pivot tables'!$T$2:$T$33,'pivot tables'!$W$2:$W$33),Table2[[#This Row],[Min_Temperature(°C)]])</f>
        <v>10.581</v>
      </c>
    </row>
    <row r="1564" spans="1:25" x14ac:dyDescent="0.3">
      <c r="A1564" s="5" t="s">
        <v>18</v>
      </c>
      <c r="B1564" s="4">
        <v>2018</v>
      </c>
      <c r="C1564" s="5" t="s">
        <v>705</v>
      </c>
      <c r="D1564" s="5" t="str">
        <f>PROPER(TRIM(Table2[[#This Row],[Season]]))</f>
        <v>Whole Year</v>
      </c>
      <c r="E1564" s="5" t="str">
        <f>IF(Table2[[#This Row],[Season]]="",_xlfn.XLOOKUP(Table2[[#This Row],[State]],'pivot tables'!$F$3:$F$33,'pivot tables'!$G$3:$G$33),Table2[[#This Row],[Season]])</f>
        <v>Whole Year</v>
      </c>
      <c r="F1564" s="5" t="s">
        <v>295</v>
      </c>
      <c r="G1564" s="16">
        <v>92863</v>
      </c>
      <c r="H1564" s="16">
        <f>IF(Table2[[#This Row],[Area(hectare)]]="",IFERROR(Table2[[#This Row],[Production(Tones)]]/Table2[[#This Row],[Yield blanks]],""),Table2[[#This Row],[Area(hectare)]])</f>
        <v>92863</v>
      </c>
      <c r="I1564" s="16">
        <v>6459016</v>
      </c>
      <c r="J1564" s="16">
        <f>IF(Table2[[#This Row],[Production(Tones)]]="",Table2[[#This Row],[Area Blanks]]*Table2[[#This Row],[Yield]],Table2[[#This Row],[Production(Tones)]])</f>
        <v>6459016</v>
      </c>
      <c r="K1564" s="13">
        <v>1373</v>
      </c>
      <c r="L1564" s="13">
        <f>IF(Table2[[#This Row],[Annual_Rainfall(mm)]]="",_xlfn.XLOOKUP(Table2[[#This Row],[State]],'pivot tables'!$J$3:$J$32,'pivot tables'!$K$3:$K$32),Table2[[#This Row],[Annual_Rainfall(mm)]])</f>
        <v>1373</v>
      </c>
      <c r="M1564" s="13" t="str">
        <f>Table2[[#This Row],[Crop]]&amp;Table2[[#This Row],[State]]</f>
        <v>SugarcaneUttarakhand</v>
      </c>
      <c r="N1564" s="13">
        <v>15062378.6</v>
      </c>
      <c r="O1564" s="13">
        <f>IF(Table2[[#This Row],[Fertilizer(kg)]]="",_xlfn.XLOOKUP(Table2[[#This Row],[crop&amp;state]],'pivot tables'!$O$3:$O$151,'pivot tables'!$P$3:$P$151),Table2[[#This Row],[Fertilizer(kg)]])</f>
        <v>15062378.6</v>
      </c>
      <c r="P1564" s="13">
        <v>32502.05</v>
      </c>
      <c r="Q1564" s="13">
        <f>IF(Table2[[#This Row],[Pesticide(kg)]]="",_xlfn.XLOOKUP(Table2[[#This Row],[crop&amp;state]],'pivot tables'!$O$3:$O$151,'pivot tables'!$Q$3:$Q$151),Table2[[#This Row],[Pesticide(kg)]])</f>
        <v>32502.05</v>
      </c>
      <c r="R1564" s="13">
        <v>73.099999999999994</v>
      </c>
      <c r="S1564" s="13">
        <f>IF(Table2[[#This Row],[Yield]]="",IFERROR(Table2[[#This Row],[Production(Tones)]]/Table2[[#This Row],[Area(hectare)]],""),Table2[[#This Row],[Yield]])</f>
        <v>73.099999999999994</v>
      </c>
      <c r="T1564" s="13">
        <v>19.105</v>
      </c>
      <c r="U1564" s="13">
        <f>IF(Table2[[#This Row],[Avg_Temperature(°C)]]="",IFERROR((Table2[[#This Row],[Max_Temperature(°C)]]+Table2[[#This Row],[Min_Temperature(°C)]])/2,""),Table2[[#This Row],[Avg_Temperature(°C)]])</f>
        <v>19.105</v>
      </c>
      <c r="V1564" s="13">
        <v>29.103999999999999</v>
      </c>
      <c r="W1564" s="13">
        <f>IF(Table2[[#This Row],[Max_Temperature(°C)]]="",_xlfn.XLOOKUP(Table2[[#This Row],[State]],'pivot tables'!$T$2:$T$33,'pivot tables'!$V$2:$V$33),Table2[[#This Row],[Max_Temperature(°C)]])</f>
        <v>29.103999999999999</v>
      </c>
      <c r="X1564" s="13">
        <v>10.581</v>
      </c>
      <c r="Y1564" s="31">
        <f>IF(Table2[[#This Row],[Min_Temperature(°C)]]="",_xlfn.XLOOKUP(Table2[[#This Row],[State]],'pivot tables'!$T$2:$T$33,'pivot tables'!$W$2:$W$33),Table2[[#This Row],[Min_Temperature(°C)]])</f>
        <v>10.581</v>
      </c>
    </row>
    <row r="1565" spans="1:25" x14ac:dyDescent="0.3">
      <c r="A1565" s="5" t="s">
        <v>31</v>
      </c>
      <c r="B1565" s="4">
        <v>2018</v>
      </c>
      <c r="C1565" s="5" t="s">
        <v>49</v>
      </c>
      <c r="D1565" s="5" t="str">
        <f>PROPER(TRIM(Table2[[#This Row],[Season]]))</f>
        <v>Kharif</v>
      </c>
      <c r="E1565" s="5" t="str">
        <f>IF(Table2[[#This Row],[Season]]="",_xlfn.XLOOKUP(Table2[[#This Row],[State]],'pivot tables'!$F$3:$F$33,'pivot tables'!$G$3:$G$33),Table2[[#This Row],[Season]])</f>
        <v>Kharif</v>
      </c>
      <c r="F1565" s="5" t="s">
        <v>295</v>
      </c>
      <c r="G1565" s="16">
        <v>5</v>
      </c>
      <c r="H1565" s="16">
        <f>IF(Table2[[#This Row],[Area(hectare)]]="",IFERROR(Table2[[#This Row],[Production(Tones)]]/Table2[[#This Row],[Yield blanks]],""),Table2[[#This Row],[Area(hectare)]])</f>
        <v>5</v>
      </c>
      <c r="I1565" s="16">
        <v>3</v>
      </c>
      <c r="J1565" s="16">
        <f>IF(Table2[[#This Row],[Production(Tones)]]="",Table2[[#This Row],[Area Blanks]]*Table2[[#This Row],[Yield]],Table2[[#This Row],[Production(Tones)]])</f>
        <v>3</v>
      </c>
      <c r="K1565" s="13">
        <v>1373</v>
      </c>
      <c r="L1565" s="13">
        <f>IF(Table2[[#This Row],[Annual_Rainfall(mm)]]="",_xlfn.XLOOKUP(Table2[[#This Row],[State]],'pivot tables'!$J$3:$J$32,'pivot tables'!$K$3:$K$32),Table2[[#This Row],[Annual_Rainfall(mm)]])</f>
        <v>1373</v>
      </c>
      <c r="M1565" s="13" t="str">
        <f>Table2[[#This Row],[Crop]]&amp;Table2[[#This Row],[State]]</f>
        <v>SunflowerUttarakhand</v>
      </c>
      <c r="N1565" s="13">
        <v>811</v>
      </c>
      <c r="O1565" s="13">
        <f>IF(Table2[[#This Row],[Fertilizer(kg)]]="",_xlfn.XLOOKUP(Table2[[#This Row],[crop&amp;state]],'pivot tables'!$O$3:$O$151,'pivot tables'!$P$3:$P$151),Table2[[#This Row],[Fertilizer(kg)]])</f>
        <v>811</v>
      </c>
      <c r="P1565" s="13">
        <v>1.75</v>
      </c>
      <c r="Q1565" s="13">
        <f>IF(Table2[[#This Row],[Pesticide(kg)]]="",_xlfn.XLOOKUP(Table2[[#This Row],[crop&amp;state]],'pivot tables'!$O$3:$O$151,'pivot tables'!$Q$3:$Q$151),Table2[[#This Row],[Pesticide(kg)]])</f>
        <v>1.75</v>
      </c>
      <c r="R1565" s="13">
        <v>0.6</v>
      </c>
      <c r="S1565" s="13">
        <f>IF(Table2[[#This Row],[Yield]]="",IFERROR(Table2[[#This Row],[Production(Tones)]]/Table2[[#This Row],[Area(hectare)]],""),Table2[[#This Row],[Yield]])</f>
        <v>0.6</v>
      </c>
      <c r="T1565" s="13">
        <v>19.105</v>
      </c>
      <c r="U1565" s="13">
        <f>IF(Table2[[#This Row],[Avg_Temperature(°C)]]="",IFERROR((Table2[[#This Row],[Max_Temperature(°C)]]+Table2[[#This Row],[Min_Temperature(°C)]])/2,""),Table2[[#This Row],[Avg_Temperature(°C)]])</f>
        <v>19.105</v>
      </c>
      <c r="V1565" s="13">
        <v>29.103999999999999</v>
      </c>
      <c r="W1565" s="13">
        <f>IF(Table2[[#This Row],[Max_Temperature(°C)]]="",_xlfn.XLOOKUP(Table2[[#This Row],[State]],'pivot tables'!$T$2:$T$33,'pivot tables'!$V$2:$V$33),Table2[[#This Row],[Max_Temperature(°C)]])</f>
        <v>29.103999999999999</v>
      </c>
      <c r="X1565" s="13">
        <v>10.581</v>
      </c>
      <c r="Y1565" s="31">
        <f>IF(Table2[[#This Row],[Min_Temperature(°C)]]="",_xlfn.XLOOKUP(Table2[[#This Row],[State]],'pivot tables'!$T$2:$T$33,'pivot tables'!$W$2:$W$33),Table2[[#This Row],[Min_Temperature(°C)]])</f>
        <v>10.581</v>
      </c>
    </row>
    <row r="1566" spans="1:25" x14ac:dyDescent="0.3">
      <c r="A1566" s="5" t="s">
        <v>31</v>
      </c>
      <c r="B1566" s="4">
        <v>2018</v>
      </c>
      <c r="C1566" s="5" t="s">
        <v>120</v>
      </c>
      <c r="D1566" s="5" t="str">
        <f>PROPER(TRIM(Table2[[#This Row],[Season]]))</f>
        <v>Summer</v>
      </c>
      <c r="E1566" s="5" t="str">
        <f>IF(Table2[[#This Row],[Season]]="",_xlfn.XLOOKUP(Table2[[#This Row],[State]],'pivot tables'!$F$3:$F$33,'pivot tables'!$G$3:$G$33),Table2[[#This Row],[Season]])</f>
        <v>Summer</v>
      </c>
      <c r="F1566" s="5" t="s">
        <v>295</v>
      </c>
      <c r="G1566" s="16">
        <v>3</v>
      </c>
      <c r="H1566" s="16">
        <f>IF(Table2[[#This Row],[Area(hectare)]]="",IFERROR(Table2[[#This Row],[Production(Tones)]]/Table2[[#This Row],[Yield blanks]],""),Table2[[#This Row],[Area(hectare)]])</f>
        <v>3</v>
      </c>
      <c r="I1566" s="16">
        <v>3</v>
      </c>
      <c r="J1566" s="16">
        <f>IF(Table2[[#This Row],[Production(Tones)]]="",Table2[[#This Row],[Area Blanks]]*Table2[[#This Row],[Yield]],Table2[[#This Row],[Production(Tones)]])</f>
        <v>3</v>
      </c>
      <c r="K1566" s="13">
        <v>1373</v>
      </c>
      <c r="L1566" s="13">
        <f>IF(Table2[[#This Row],[Annual_Rainfall(mm)]]="",_xlfn.XLOOKUP(Table2[[#This Row],[State]],'pivot tables'!$J$3:$J$32,'pivot tables'!$K$3:$K$32),Table2[[#This Row],[Annual_Rainfall(mm)]])</f>
        <v>1373</v>
      </c>
      <c r="M1566" s="13" t="str">
        <f>Table2[[#This Row],[Crop]]&amp;Table2[[#This Row],[State]]</f>
        <v>SunflowerUttarakhand</v>
      </c>
      <c r="N1566" s="13">
        <v>486.6</v>
      </c>
      <c r="O1566" s="13">
        <f>IF(Table2[[#This Row],[Fertilizer(kg)]]="",_xlfn.XLOOKUP(Table2[[#This Row],[crop&amp;state]],'pivot tables'!$O$3:$O$151,'pivot tables'!$P$3:$P$151),Table2[[#This Row],[Fertilizer(kg)]])</f>
        <v>486.6</v>
      </c>
      <c r="P1566" s="13">
        <v>1.05</v>
      </c>
      <c r="Q1566" s="13">
        <f>IF(Table2[[#This Row],[Pesticide(kg)]]="",_xlfn.XLOOKUP(Table2[[#This Row],[crop&amp;state]],'pivot tables'!$O$3:$O$151,'pivot tables'!$Q$3:$Q$151),Table2[[#This Row],[Pesticide(kg)]])</f>
        <v>1.05</v>
      </c>
      <c r="R1566" s="13">
        <v>1</v>
      </c>
      <c r="S1566" s="13">
        <f>IF(Table2[[#This Row],[Yield]]="",IFERROR(Table2[[#This Row],[Production(Tones)]]/Table2[[#This Row],[Area(hectare)]],""),Table2[[#This Row],[Yield]])</f>
        <v>1</v>
      </c>
      <c r="T1566" s="13"/>
      <c r="U1566" s="13">
        <f>IF(Table2[[#This Row],[Avg_Temperature(°C)]]="",IFERROR((Table2[[#This Row],[Max_Temperature(°C)]]+Table2[[#This Row],[Min_Temperature(°C)]])/2,""),Table2[[#This Row],[Avg_Temperature(°C)]])</f>
        <v>19.842500000000001</v>
      </c>
      <c r="V1566" s="13">
        <v>29.103999999999999</v>
      </c>
      <c r="W1566" s="13">
        <f>IF(Table2[[#This Row],[Max_Temperature(°C)]]="",_xlfn.XLOOKUP(Table2[[#This Row],[State]],'pivot tables'!$T$2:$T$33,'pivot tables'!$V$2:$V$33),Table2[[#This Row],[Max_Temperature(°C)]])</f>
        <v>29.103999999999999</v>
      </c>
      <c r="X1566" s="13">
        <v>10.581</v>
      </c>
      <c r="Y1566" s="31">
        <f>IF(Table2[[#This Row],[Min_Temperature(°C)]]="",_xlfn.XLOOKUP(Table2[[#This Row],[State]],'pivot tables'!$T$2:$T$33,'pivot tables'!$W$2:$W$33),Table2[[#This Row],[Min_Temperature(°C)]])</f>
        <v>10.581</v>
      </c>
    </row>
    <row r="1567" spans="1:25" x14ac:dyDescent="0.3">
      <c r="A1567" s="5" t="s">
        <v>32</v>
      </c>
      <c r="B1567" s="4">
        <v>2018</v>
      </c>
      <c r="C1567" s="5" t="s">
        <v>49</v>
      </c>
      <c r="D1567" s="5" t="str">
        <f>PROPER(TRIM(Table2[[#This Row],[Season]]))</f>
        <v>Kharif</v>
      </c>
      <c r="E1567" s="5" t="str">
        <f>IF(Table2[[#This Row],[Season]]="",_xlfn.XLOOKUP(Table2[[#This Row],[State]],'pivot tables'!$F$3:$F$33,'pivot tables'!$G$3:$G$33),Table2[[#This Row],[Season]])</f>
        <v>Kharif</v>
      </c>
      <c r="F1567" s="5" t="s">
        <v>295</v>
      </c>
      <c r="G1567" s="16">
        <v>12491</v>
      </c>
      <c r="H1567" s="16">
        <f>IF(Table2[[#This Row],[Area(hectare)]]="",IFERROR(Table2[[#This Row],[Production(Tones)]]/Table2[[#This Row],[Yield blanks]],""),Table2[[#This Row],[Area(hectare)]])</f>
        <v>12491</v>
      </c>
      <c r="I1567" s="16">
        <v>10727</v>
      </c>
      <c r="J1567" s="16">
        <f>IF(Table2[[#This Row],[Production(Tones)]]="",Table2[[#This Row],[Area Blanks]]*Table2[[#This Row],[Yield]],Table2[[#This Row],[Production(Tones)]])</f>
        <v>10727</v>
      </c>
      <c r="K1567" s="13">
        <v>1373</v>
      </c>
      <c r="L1567" s="13">
        <f>IF(Table2[[#This Row],[Annual_Rainfall(mm)]]="",_xlfn.XLOOKUP(Table2[[#This Row],[State]],'pivot tables'!$J$3:$J$32,'pivot tables'!$K$3:$K$32),Table2[[#This Row],[Annual_Rainfall(mm)]])</f>
        <v>1373</v>
      </c>
      <c r="M1567" s="13" t="str">
        <f>Table2[[#This Row],[Crop]]&amp;Table2[[#This Row],[State]]</f>
        <v>UradUttarakhand</v>
      </c>
      <c r="N1567" s="13">
        <v>2026040.2</v>
      </c>
      <c r="O1567" s="13">
        <f>IF(Table2[[#This Row],[Fertilizer(kg)]]="",_xlfn.XLOOKUP(Table2[[#This Row],[crop&amp;state]],'pivot tables'!$O$3:$O$151,'pivot tables'!$P$3:$P$151),Table2[[#This Row],[Fertilizer(kg)]])</f>
        <v>2026040.2</v>
      </c>
      <c r="P1567" s="13">
        <v>4371.8500000000004</v>
      </c>
      <c r="Q1567" s="13">
        <f>IF(Table2[[#This Row],[Pesticide(kg)]]="",_xlfn.XLOOKUP(Table2[[#This Row],[crop&amp;state]],'pivot tables'!$O$3:$O$151,'pivot tables'!$Q$3:$Q$151),Table2[[#This Row],[Pesticide(kg)]])</f>
        <v>4371.8500000000004</v>
      </c>
      <c r="R1567" s="13">
        <v>0.95099999999999996</v>
      </c>
      <c r="S1567" s="13">
        <f>IF(Table2[[#This Row],[Yield]]="",IFERROR(Table2[[#This Row],[Production(Tones)]]/Table2[[#This Row],[Area(hectare)]],""),Table2[[#This Row],[Yield]])</f>
        <v>0.95099999999999996</v>
      </c>
      <c r="T1567" s="13">
        <v>19.105</v>
      </c>
      <c r="U1567" s="13">
        <f>IF(Table2[[#This Row],[Avg_Temperature(°C)]]="",IFERROR((Table2[[#This Row],[Max_Temperature(°C)]]+Table2[[#This Row],[Min_Temperature(°C)]])/2,""),Table2[[#This Row],[Avg_Temperature(°C)]])</f>
        <v>19.105</v>
      </c>
      <c r="V1567" s="13">
        <v>29.103999999999999</v>
      </c>
      <c r="W1567" s="13">
        <f>IF(Table2[[#This Row],[Max_Temperature(°C)]]="",_xlfn.XLOOKUP(Table2[[#This Row],[State]],'pivot tables'!$T$2:$T$33,'pivot tables'!$V$2:$V$33),Table2[[#This Row],[Max_Temperature(°C)]])</f>
        <v>29.103999999999999</v>
      </c>
      <c r="X1567" s="13">
        <v>10.581</v>
      </c>
      <c r="Y1567" s="31">
        <f>IF(Table2[[#This Row],[Min_Temperature(°C)]]="",_xlfn.XLOOKUP(Table2[[#This Row],[State]],'pivot tables'!$T$2:$T$33,'pivot tables'!$W$2:$W$33),Table2[[#This Row],[Min_Temperature(°C)]])</f>
        <v>10.581</v>
      </c>
    </row>
    <row r="1568" spans="1:25" x14ac:dyDescent="0.3">
      <c r="A1568" s="5" t="s">
        <v>32</v>
      </c>
      <c r="B1568" s="4">
        <v>2018</v>
      </c>
      <c r="C1568" s="5" t="s">
        <v>120</v>
      </c>
      <c r="D1568" s="5" t="str">
        <f>PROPER(TRIM(Table2[[#This Row],[Season]]))</f>
        <v>Summer</v>
      </c>
      <c r="E1568" s="5" t="str">
        <f>IF(Table2[[#This Row],[Season]]="",_xlfn.XLOOKUP(Table2[[#This Row],[State]],'pivot tables'!$F$3:$F$33,'pivot tables'!$G$3:$G$33),Table2[[#This Row],[Season]])</f>
        <v>Summer</v>
      </c>
      <c r="F1568" s="5" t="s">
        <v>295</v>
      </c>
      <c r="G1568" s="16">
        <v>49</v>
      </c>
      <c r="H1568" s="16">
        <f>IF(Table2[[#This Row],[Area(hectare)]]="",IFERROR(Table2[[#This Row],[Production(Tones)]]/Table2[[#This Row],[Yield blanks]],""),Table2[[#This Row],[Area(hectare)]])</f>
        <v>49</v>
      </c>
      <c r="I1568" s="16">
        <v>32</v>
      </c>
      <c r="J1568" s="16">
        <f>IF(Table2[[#This Row],[Production(Tones)]]="",Table2[[#This Row],[Area Blanks]]*Table2[[#This Row],[Yield]],Table2[[#This Row],[Production(Tones)]])</f>
        <v>32</v>
      </c>
      <c r="K1568" s="13">
        <v>1373</v>
      </c>
      <c r="L1568" s="13">
        <f>IF(Table2[[#This Row],[Annual_Rainfall(mm)]]="",_xlfn.XLOOKUP(Table2[[#This Row],[State]],'pivot tables'!$J$3:$J$32,'pivot tables'!$K$3:$K$32),Table2[[#This Row],[Annual_Rainfall(mm)]])</f>
        <v>1373</v>
      </c>
      <c r="M1568" s="13" t="str">
        <f>Table2[[#This Row],[Crop]]&amp;Table2[[#This Row],[State]]</f>
        <v>UradUttarakhand</v>
      </c>
      <c r="N1568" s="13">
        <v>7947.8</v>
      </c>
      <c r="O1568" s="13">
        <f>IF(Table2[[#This Row],[Fertilizer(kg)]]="",_xlfn.XLOOKUP(Table2[[#This Row],[crop&amp;state]],'pivot tables'!$O$3:$O$151,'pivot tables'!$P$3:$P$151),Table2[[#This Row],[Fertilizer(kg)]])</f>
        <v>7947.8</v>
      </c>
      <c r="P1568" s="13">
        <v>17.149999999999999</v>
      </c>
      <c r="Q1568" s="13">
        <f>IF(Table2[[#This Row],[Pesticide(kg)]]="",_xlfn.XLOOKUP(Table2[[#This Row],[crop&amp;state]],'pivot tables'!$O$3:$O$151,'pivot tables'!$Q$3:$Q$151),Table2[[#This Row],[Pesticide(kg)]])</f>
        <v>17.149999999999999</v>
      </c>
      <c r="R1568" s="13">
        <v>0.82499999999999996</v>
      </c>
      <c r="S1568" s="13">
        <f>IF(Table2[[#This Row],[Yield]]="",IFERROR(Table2[[#This Row],[Production(Tones)]]/Table2[[#This Row],[Area(hectare)]],""),Table2[[#This Row],[Yield]])</f>
        <v>0.82499999999999996</v>
      </c>
      <c r="T1568" s="13">
        <v>19.105</v>
      </c>
      <c r="U1568" s="13">
        <f>IF(Table2[[#This Row],[Avg_Temperature(°C)]]="",IFERROR((Table2[[#This Row],[Max_Temperature(°C)]]+Table2[[#This Row],[Min_Temperature(°C)]])/2,""),Table2[[#This Row],[Avg_Temperature(°C)]])</f>
        <v>19.105</v>
      </c>
      <c r="V1568" s="13">
        <v>29.103999999999999</v>
      </c>
      <c r="W1568" s="13">
        <f>IF(Table2[[#This Row],[Max_Temperature(°C)]]="",_xlfn.XLOOKUP(Table2[[#This Row],[State]],'pivot tables'!$T$2:$T$33,'pivot tables'!$V$2:$V$33),Table2[[#This Row],[Max_Temperature(°C)]])</f>
        <v>29.103999999999999</v>
      </c>
      <c r="X1568" s="13">
        <v>10.581</v>
      </c>
      <c r="Y1568" s="31">
        <f>IF(Table2[[#This Row],[Min_Temperature(°C)]]="",_xlfn.XLOOKUP(Table2[[#This Row],[State]],'pivot tables'!$T$2:$T$33,'pivot tables'!$W$2:$W$33),Table2[[#This Row],[Min_Temperature(°C)]])</f>
        <v>10.581</v>
      </c>
    </row>
    <row r="1569" spans="1:25" x14ac:dyDescent="0.3">
      <c r="A1569" s="5" t="s">
        <v>20</v>
      </c>
      <c r="B1569" s="4">
        <v>2018</v>
      </c>
      <c r="C1569" s="5" t="s">
        <v>27</v>
      </c>
      <c r="D1569" s="5" t="str">
        <f>PROPER(TRIM(Table2[[#This Row],[Season]]))</f>
        <v>Rabi</v>
      </c>
      <c r="E1569" s="5" t="str">
        <f>IF(Table2[[#This Row],[Season]]="",_xlfn.XLOOKUP(Table2[[#This Row],[State]],'pivot tables'!$F$3:$F$33,'pivot tables'!$G$3:$G$33),Table2[[#This Row],[Season]])</f>
        <v>Rabi</v>
      </c>
      <c r="F1569" s="5" t="s">
        <v>295</v>
      </c>
      <c r="G1569" s="16"/>
      <c r="H1569" s="16" t="str">
        <f>IF(Table2[[#This Row],[Area(hectare)]]="",IFERROR(Table2[[#This Row],[Production(Tones)]]/Table2[[#This Row],[Yield blanks]],""),Table2[[#This Row],[Area(hectare)]])</f>
        <v/>
      </c>
      <c r="I1569" s="16">
        <v>927657</v>
      </c>
      <c r="J1569" s="16">
        <f>IF(Table2[[#This Row],[Production(Tones)]]="",Table2[[#This Row],[Area Blanks]]*Table2[[#This Row],[Yield]],Table2[[#This Row],[Production(Tones)]])</f>
        <v>927657</v>
      </c>
      <c r="K1569" s="13">
        <v>1373</v>
      </c>
      <c r="L1569" s="13">
        <f>IF(Table2[[#This Row],[Annual_Rainfall(mm)]]="",_xlfn.XLOOKUP(Table2[[#This Row],[State]],'pivot tables'!$J$3:$J$32,'pivot tables'!$K$3:$K$32),Table2[[#This Row],[Annual_Rainfall(mm)]])</f>
        <v>1373</v>
      </c>
      <c r="M1569" s="13" t="str">
        <f>Table2[[#This Row],[Crop]]&amp;Table2[[#This Row],[State]]</f>
        <v>WheatUttarakhand</v>
      </c>
      <c r="N1569" s="13">
        <v>49868714.399999999</v>
      </c>
      <c r="O1569" s="13">
        <f>IF(Table2[[#This Row],[Fertilizer(kg)]]="",_xlfn.XLOOKUP(Table2[[#This Row],[crop&amp;state]],'pivot tables'!$O$3:$O$151,'pivot tables'!$P$3:$P$151),Table2[[#This Row],[Fertilizer(kg)]])</f>
        <v>49868714.399999999</v>
      </c>
      <c r="P1569" s="13">
        <v>107608.2</v>
      </c>
      <c r="Q1569" s="13">
        <f>IF(Table2[[#This Row],[Pesticide(kg)]]="",_xlfn.XLOOKUP(Table2[[#This Row],[crop&amp;state]],'pivot tables'!$O$3:$O$151,'pivot tables'!$Q$3:$Q$151),Table2[[#This Row],[Pesticide(kg)]])</f>
        <v>107608.2</v>
      </c>
      <c r="R1569" s="13"/>
      <c r="S1569" s="13" t="str">
        <f>IF(Table2[[#This Row],[Yield]]="",IFERROR(Table2[[#This Row],[Production(Tones)]]/Table2[[#This Row],[Area(hectare)]],""),Table2[[#This Row],[Yield]])</f>
        <v/>
      </c>
      <c r="T1569" s="13">
        <v>19.105</v>
      </c>
      <c r="U1569" s="13">
        <f>IF(Table2[[#This Row],[Avg_Temperature(°C)]]="",IFERROR((Table2[[#This Row],[Max_Temperature(°C)]]+Table2[[#This Row],[Min_Temperature(°C)]])/2,""),Table2[[#This Row],[Avg_Temperature(°C)]])</f>
        <v>19.105</v>
      </c>
      <c r="V1569" s="13">
        <v>29.103999999999999</v>
      </c>
      <c r="W1569" s="13">
        <f>IF(Table2[[#This Row],[Max_Temperature(°C)]]="",_xlfn.XLOOKUP(Table2[[#This Row],[State]],'pivot tables'!$T$2:$T$33,'pivot tables'!$V$2:$V$33),Table2[[#This Row],[Max_Temperature(°C)]])</f>
        <v>29.103999999999999</v>
      </c>
      <c r="X1569" s="13">
        <v>10.581</v>
      </c>
      <c r="Y1569" s="31">
        <f>IF(Table2[[#This Row],[Min_Temperature(°C)]]="",_xlfn.XLOOKUP(Table2[[#This Row],[State]],'pivot tables'!$T$2:$T$33,'pivot tables'!$W$2:$W$33),Table2[[#This Row],[Min_Temperature(°C)]])</f>
        <v>10.581</v>
      </c>
    </row>
    <row r="1570" spans="1:25" x14ac:dyDescent="0.3">
      <c r="A1570" s="5" t="s">
        <v>22</v>
      </c>
      <c r="B1570" s="4">
        <v>2018</v>
      </c>
      <c r="C1570" s="5" t="s">
        <v>176</v>
      </c>
      <c r="D1570" s="5" t="str">
        <f>PROPER(TRIM(Table2[[#This Row],[Season]]))</f>
        <v>Autumn</v>
      </c>
      <c r="E1570" s="5" t="str">
        <f>IF(Table2[[#This Row],[Season]]="",_xlfn.XLOOKUP(Table2[[#This Row],[State]],'pivot tables'!$F$3:$F$33,'pivot tables'!$G$3:$G$33),Table2[[#This Row],[Season]])</f>
        <v>Autumn</v>
      </c>
      <c r="F1570" s="5" t="s">
        <v>28</v>
      </c>
      <c r="G1570" s="16">
        <v>3274</v>
      </c>
      <c r="H1570" s="16">
        <f>IF(Table2[[#This Row],[Area(hectare)]]="",IFERROR(Table2[[#This Row],[Production(Tones)]]/Table2[[#This Row],[Yield blanks]],""),Table2[[#This Row],[Area(hectare)]])</f>
        <v>3274</v>
      </c>
      <c r="I1570" s="16">
        <v>2929</v>
      </c>
      <c r="J1570" s="16">
        <f>IF(Table2[[#This Row],[Production(Tones)]]="",Table2[[#This Row],[Area Blanks]]*Table2[[#This Row],[Yield]],Table2[[#This Row],[Production(Tones)]])</f>
        <v>2929</v>
      </c>
      <c r="K1570" s="13">
        <v>2012.6</v>
      </c>
      <c r="L1570" s="13">
        <f>IF(Table2[[#This Row],[Annual_Rainfall(mm)]]="",_xlfn.XLOOKUP(Table2[[#This Row],[State]],'pivot tables'!$J$3:$J$32,'pivot tables'!$K$3:$K$32),Table2[[#This Row],[Annual_Rainfall(mm)]])</f>
        <v>2012.6</v>
      </c>
      <c r="M1570" s="13" t="str">
        <f>Table2[[#This Row],[Crop]]&amp;Table2[[#This Row],[State]]</f>
        <v>RagiWest Bengal</v>
      </c>
      <c r="N1570" s="13">
        <v>531042.80000000005</v>
      </c>
      <c r="O1570" s="13">
        <f>IF(Table2[[#This Row],[Fertilizer(kg)]]="",_xlfn.XLOOKUP(Table2[[#This Row],[crop&amp;state]],'pivot tables'!$O$3:$O$151,'pivot tables'!$P$3:$P$151),Table2[[#This Row],[Fertilizer(kg)]])</f>
        <v>531042.80000000005</v>
      </c>
      <c r="P1570" s="13">
        <v>1145.9000000000001</v>
      </c>
      <c r="Q1570" s="13">
        <f>IF(Table2[[#This Row],[Pesticide(kg)]]="",_xlfn.XLOOKUP(Table2[[#This Row],[crop&amp;state]],'pivot tables'!$O$3:$O$151,'pivot tables'!$Q$3:$Q$151),Table2[[#This Row],[Pesticide(kg)]])</f>
        <v>1145.9000000000001</v>
      </c>
      <c r="R1570" s="13">
        <v>0.74</v>
      </c>
      <c r="S1570" s="13">
        <f>IF(Table2[[#This Row],[Yield]]="",IFERROR(Table2[[#This Row],[Production(Tones)]]/Table2[[#This Row],[Area(hectare)]],""),Table2[[#This Row],[Yield]])</f>
        <v>0.74</v>
      </c>
      <c r="T1570" s="13">
        <v>25.387</v>
      </c>
      <c r="U1570" s="13">
        <f>IF(Table2[[#This Row],[Avg_Temperature(°C)]]="",IFERROR((Table2[[#This Row],[Max_Temperature(°C)]]+Table2[[#This Row],[Min_Temperature(°C)]])/2,""),Table2[[#This Row],[Avg_Temperature(°C)]])</f>
        <v>25.387</v>
      </c>
      <c r="V1570" s="13">
        <v>34.793999999999997</v>
      </c>
      <c r="W1570" s="13">
        <f>IF(Table2[[#This Row],[Max_Temperature(°C)]]="",_xlfn.XLOOKUP(Table2[[#This Row],[State]],'pivot tables'!$T$2:$T$33,'pivot tables'!$V$2:$V$33),Table2[[#This Row],[Max_Temperature(°C)]])</f>
        <v>34.793999999999997</v>
      </c>
      <c r="X1570" s="13">
        <v>16.445</v>
      </c>
      <c r="Y1570" s="31">
        <f>IF(Table2[[#This Row],[Min_Temperature(°C)]]="",_xlfn.XLOOKUP(Table2[[#This Row],[State]],'pivot tables'!$T$2:$T$33,'pivot tables'!$W$2:$W$33),Table2[[#This Row],[Min_Temperature(°C)]])</f>
        <v>16.445</v>
      </c>
    </row>
    <row r="1571" spans="1:25" x14ac:dyDescent="0.3">
      <c r="A1571" s="5" t="s">
        <v>13</v>
      </c>
      <c r="B1571" s="4">
        <v>2018</v>
      </c>
      <c r="C1571" s="5" t="s">
        <v>176</v>
      </c>
      <c r="D1571" s="5" t="str">
        <f>PROPER(TRIM(Table2[[#This Row],[Season]]))</f>
        <v>Autumn</v>
      </c>
      <c r="E1571" s="5" t="str">
        <f>IF(Table2[[#This Row],[Season]]="",_xlfn.XLOOKUP(Table2[[#This Row],[State]],'pivot tables'!$F$3:$F$33,'pivot tables'!$G$3:$G$33),Table2[[#This Row],[Season]])</f>
        <v>Autumn</v>
      </c>
      <c r="F1571" s="5" t="s">
        <v>28</v>
      </c>
      <c r="G1571" s="16">
        <v>230980</v>
      </c>
      <c r="H1571" s="16">
        <f>IF(Table2[[#This Row],[Area(hectare)]]="",IFERROR(Table2[[#This Row],[Production(Tones)]]/Table2[[#This Row],[Yield blanks]],""),Table2[[#This Row],[Area(hectare)]])</f>
        <v>230980</v>
      </c>
      <c r="I1571" s="16">
        <v>609496</v>
      </c>
      <c r="J1571" s="16">
        <f>IF(Table2[[#This Row],[Production(Tones)]]="",Table2[[#This Row],[Area Blanks]]*Table2[[#This Row],[Yield]],Table2[[#This Row],[Production(Tones)]])</f>
        <v>609496</v>
      </c>
      <c r="K1571" s="13">
        <v>2012.6</v>
      </c>
      <c r="L1571" s="13">
        <f>IF(Table2[[#This Row],[Annual_Rainfall(mm)]]="",_xlfn.XLOOKUP(Table2[[#This Row],[State]],'pivot tables'!$J$3:$J$32,'pivot tables'!$K$3:$K$32),Table2[[#This Row],[Annual_Rainfall(mm)]])</f>
        <v>2012.6</v>
      </c>
      <c r="M1571" s="13" t="str">
        <f>Table2[[#This Row],[Crop]]&amp;Table2[[#This Row],[State]]</f>
        <v>RiceWest Bengal</v>
      </c>
      <c r="N1571" s="13">
        <v>37464956</v>
      </c>
      <c r="O1571" s="13">
        <f>IF(Table2[[#This Row],[Fertilizer(kg)]]="",_xlfn.XLOOKUP(Table2[[#This Row],[crop&amp;state]],'pivot tables'!$O$3:$O$151,'pivot tables'!$P$3:$P$151),Table2[[#This Row],[Fertilizer(kg)]])</f>
        <v>37464956</v>
      </c>
      <c r="P1571" s="13">
        <v>80843</v>
      </c>
      <c r="Q1571" s="13">
        <f>IF(Table2[[#This Row],[Pesticide(kg)]]="",_xlfn.XLOOKUP(Table2[[#This Row],[crop&amp;state]],'pivot tables'!$O$3:$O$151,'pivot tables'!$Q$3:$Q$151),Table2[[#This Row],[Pesticide(kg)]])</f>
        <v>80843</v>
      </c>
      <c r="R1571" s="13">
        <v>2.6720000000000002</v>
      </c>
      <c r="S1571" s="13">
        <f>IF(Table2[[#This Row],[Yield]]="",IFERROR(Table2[[#This Row],[Production(Tones)]]/Table2[[#This Row],[Area(hectare)]],""),Table2[[#This Row],[Yield]])</f>
        <v>2.6720000000000002</v>
      </c>
      <c r="T1571" s="13">
        <v>25.387</v>
      </c>
      <c r="U1571" s="13">
        <f>IF(Table2[[#This Row],[Avg_Temperature(°C)]]="",IFERROR((Table2[[#This Row],[Max_Temperature(°C)]]+Table2[[#This Row],[Min_Temperature(°C)]])/2,""),Table2[[#This Row],[Avg_Temperature(°C)]])</f>
        <v>25.387</v>
      </c>
      <c r="V1571" s="13">
        <v>34.793999999999997</v>
      </c>
      <c r="W1571" s="13">
        <f>IF(Table2[[#This Row],[Max_Temperature(°C)]]="",_xlfn.XLOOKUP(Table2[[#This Row],[State]],'pivot tables'!$T$2:$T$33,'pivot tables'!$V$2:$V$33),Table2[[#This Row],[Max_Temperature(°C)]])</f>
        <v>34.793999999999997</v>
      </c>
      <c r="X1571" s="13">
        <v>16.445</v>
      </c>
      <c r="Y1571" s="31">
        <f>IF(Table2[[#This Row],[Min_Temperature(°C)]]="",_xlfn.XLOOKUP(Table2[[#This Row],[State]],'pivot tables'!$T$2:$T$33,'pivot tables'!$W$2:$W$33),Table2[[#This Row],[Min_Temperature(°C)]])</f>
        <v>16.445</v>
      </c>
    </row>
    <row r="1572" spans="1:25" x14ac:dyDescent="0.3">
      <c r="A1572" s="5" t="s">
        <v>13</v>
      </c>
      <c r="B1572" s="4">
        <v>2018</v>
      </c>
      <c r="C1572" s="5" t="s">
        <v>706</v>
      </c>
      <c r="D1572" s="5" t="str">
        <f>PROPER(TRIM(Table2[[#This Row],[Season]]))</f>
        <v/>
      </c>
      <c r="E1572" s="5" t="str">
        <f>IF(Table2[[#This Row],[Season]]="",_xlfn.XLOOKUP(Table2[[#This Row],[State]],'pivot tables'!$F$3:$F$33,'pivot tables'!$G$3:$G$33),Table2[[#This Row],[Season]])</f>
        <v>Rabi</v>
      </c>
      <c r="F1572" s="5" t="s">
        <v>28</v>
      </c>
      <c r="G1572" s="16">
        <v>1279500</v>
      </c>
      <c r="H1572" s="16">
        <f>IF(Table2[[#This Row],[Area(hectare)]]="",IFERROR(Table2[[#This Row],[Production(Tones)]]/Table2[[#This Row],[Yield blanks]],""),Table2[[#This Row],[Area(hectare)]])</f>
        <v>1279500</v>
      </c>
      <c r="I1572" s="16">
        <v>4615344</v>
      </c>
      <c r="J1572" s="16">
        <f>IF(Table2[[#This Row],[Production(Tones)]]="",Table2[[#This Row],[Area Blanks]]*Table2[[#This Row],[Yield]],Table2[[#This Row],[Production(Tones)]])</f>
        <v>4615344</v>
      </c>
      <c r="K1572" s="13">
        <v>2012.6</v>
      </c>
      <c r="L1572" s="13">
        <f>IF(Table2[[#This Row],[Annual_Rainfall(mm)]]="",_xlfn.XLOOKUP(Table2[[#This Row],[State]],'pivot tables'!$J$3:$J$32,'pivot tables'!$K$3:$K$32),Table2[[#This Row],[Annual_Rainfall(mm)]])</f>
        <v>2012.6</v>
      </c>
      <c r="M1572" s="13" t="str">
        <f>Table2[[#This Row],[Crop]]&amp;Table2[[#This Row],[State]]</f>
        <v>RiceWest Bengal</v>
      </c>
      <c r="N1572" s="13">
        <v>207534900</v>
      </c>
      <c r="O1572" s="13">
        <f>IF(Table2[[#This Row],[Fertilizer(kg)]]="",_xlfn.XLOOKUP(Table2[[#This Row],[crop&amp;state]],'pivot tables'!$O$3:$O$151,'pivot tables'!$P$3:$P$151),Table2[[#This Row],[Fertilizer(kg)]])</f>
        <v>207534900</v>
      </c>
      <c r="P1572" s="13">
        <v>447825</v>
      </c>
      <c r="Q1572" s="13">
        <f>IF(Table2[[#This Row],[Pesticide(kg)]]="",_xlfn.XLOOKUP(Table2[[#This Row],[crop&amp;state]],'pivot tables'!$O$3:$O$151,'pivot tables'!$Q$3:$Q$151),Table2[[#This Row],[Pesticide(kg)]])</f>
        <v>447825</v>
      </c>
      <c r="R1572" s="13">
        <v>3.46</v>
      </c>
      <c r="S1572" s="13">
        <f>IF(Table2[[#This Row],[Yield]]="",IFERROR(Table2[[#This Row],[Production(Tones)]]/Table2[[#This Row],[Area(hectare)]],""),Table2[[#This Row],[Yield]])</f>
        <v>3.46</v>
      </c>
      <c r="T1572" s="13">
        <v>25.387</v>
      </c>
      <c r="U1572" s="13">
        <f>IF(Table2[[#This Row],[Avg_Temperature(°C)]]="",IFERROR((Table2[[#This Row],[Max_Temperature(°C)]]+Table2[[#This Row],[Min_Temperature(°C)]])/2,""),Table2[[#This Row],[Avg_Temperature(°C)]])</f>
        <v>25.387</v>
      </c>
      <c r="V1572" s="13">
        <v>34.793999999999997</v>
      </c>
      <c r="W1572" s="13">
        <f>IF(Table2[[#This Row],[Max_Temperature(°C)]]="",_xlfn.XLOOKUP(Table2[[#This Row],[State]],'pivot tables'!$T$2:$T$33,'pivot tables'!$V$2:$V$33),Table2[[#This Row],[Max_Temperature(°C)]])</f>
        <v>34.793999999999997</v>
      </c>
      <c r="X1572" s="13">
        <v>16.445</v>
      </c>
      <c r="Y1572" s="31">
        <f>IF(Table2[[#This Row],[Min_Temperature(°C)]]="",_xlfn.XLOOKUP(Table2[[#This Row],[State]],'pivot tables'!$T$2:$T$33,'pivot tables'!$W$2:$W$33),Table2[[#This Row],[Min_Temperature(°C)]])</f>
        <v>16.445</v>
      </c>
    </row>
    <row r="1573" spans="1:25" x14ac:dyDescent="0.3">
      <c r="A1573" s="5" t="s">
        <v>13</v>
      </c>
      <c r="B1573" s="4">
        <v>2018</v>
      </c>
      <c r="C1573" s="5" t="s">
        <v>324</v>
      </c>
      <c r="D1573" s="5" t="str">
        <f>PROPER(TRIM(Table2[[#This Row],[Season]]))</f>
        <v>Winter</v>
      </c>
      <c r="E1573" s="5" t="str">
        <f>IF(Table2[[#This Row],[Season]]="",_xlfn.XLOOKUP(Table2[[#This Row],[State]],'pivot tables'!$F$3:$F$33,'pivot tables'!$G$3:$G$33),Table2[[#This Row],[Season]])</f>
        <v>Winter</v>
      </c>
      <c r="F1573" s="5" t="s">
        <v>28</v>
      </c>
      <c r="G1573" s="16">
        <v>4002092</v>
      </c>
      <c r="H1573" s="16">
        <f>IF(Table2[[#This Row],[Area(hectare)]]="",IFERROR(Table2[[#This Row],[Production(Tones)]]/Table2[[#This Row],[Yield blanks]],""),Table2[[#This Row],[Area(hectare)]])</f>
        <v>4002092</v>
      </c>
      <c r="I1573" s="16">
        <v>11282409</v>
      </c>
      <c r="J1573" s="16">
        <f>IF(Table2[[#This Row],[Production(Tones)]]="",Table2[[#This Row],[Area Blanks]]*Table2[[#This Row],[Yield]],Table2[[#This Row],[Production(Tones)]])</f>
        <v>11282409</v>
      </c>
      <c r="K1573" s="13">
        <v>2012.6</v>
      </c>
      <c r="L1573" s="13">
        <f>IF(Table2[[#This Row],[Annual_Rainfall(mm)]]="",_xlfn.XLOOKUP(Table2[[#This Row],[State]],'pivot tables'!$J$3:$J$32,'pivot tables'!$K$3:$K$32),Table2[[#This Row],[Annual_Rainfall(mm)]])</f>
        <v>2012.6</v>
      </c>
      <c r="M1573" s="13" t="str">
        <f>Table2[[#This Row],[Crop]]&amp;Table2[[#This Row],[State]]</f>
        <v>RiceWest Bengal</v>
      </c>
      <c r="N1573" s="13">
        <v>649139322.39999998</v>
      </c>
      <c r="O1573" s="13">
        <f>IF(Table2[[#This Row],[Fertilizer(kg)]]="",_xlfn.XLOOKUP(Table2[[#This Row],[crop&amp;state]],'pivot tables'!$O$3:$O$151,'pivot tables'!$P$3:$P$151),Table2[[#This Row],[Fertilizer(kg)]])</f>
        <v>649139322.39999998</v>
      </c>
      <c r="P1573" s="13">
        <v>1400732.2</v>
      </c>
      <c r="Q1573" s="13">
        <f>IF(Table2[[#This Row],[Pesticide(kg)]]="",_xlfn.XLOOKUP(Table2[[#This Row],[crop&amp;state]],'pivot tables'!$O$3:$O$151,'pivot tables'!$Q$3:$Q$151),Table2[[#This Row],[Pesticide(kg)]])</f>
        <v>1400732.2</v>
      </c>
      <c r="R1573" s="13">
        <v>2.7450000000000001</v>
      </c>
      <c r="S1573" s="13">
        <f>IF(Table2[[#This Row],[Yield]]="",IFERROR(Table2[[#This Row],[Production(Tones)]]/Table2[[#This Row],[Area(hectare)]],""),Table2[[#This Row],[Yield]])</f>
        <v>2.7450000000000001</v>
      </c>
      <c r="T1573" s="13">
        <v>25.387</v>
      </c>
      <c r="U1573" s="13">
        <f>IF(Table2[[#This Row],[Avg_Temperature(°C)]]="",IFERROR((Table2[[#This Row],[Max_Temperature(°C)]]+Table2[[#This Row],[Min_Temperature(°C)]])/2,""),Table2[[#This Row],[Avg_Temperature(°C)]])</f>
        <v>25.387</v>
      </c>
      <c r="V1573" s="13">
        <v>34.793999999999997</v>
      </c>
      <c r="W1573" s="13">
        <f>IF(Table2[[#This Row],[Max_Temperature(°C)]]="",_xlfn.XLOOKUP(Table2[[#This Row],[State]],'pivot tables'!$T$2:$T$33,'pivot tables'!$V$2:$V$33),Table2[[#This Row],[Max_Temperature(°C)]])</f>
        <v>34.793999999999997</v>
      </c>
      <c r="X1573" s="13">
        <v>16.445</v>
      </c>
      <c r="Y1573" s="31">
        <f>IF(Table2[[#This Row],[Min_Temperature(°C)]]="",_xlfn.XLOOKUP(Table2[[#This Row],[State]],'pivot tables'!$T$2:$T$33,'pivot tables'!$W$2:$W$33),Table2[[#This Row],[Min_Temperature(°C)]])</f>
        <v>16.445</v>
      </c>
    </row>
    <row r="1574" spans="1:25" x14ac:dyDescent="0.3">
      <c r="A1574" s="5" t="s">
        <v>18</v>
      </c>
      <c r="B1574" s="4">
        <v>2018</v>
      </c>
      <c r="C1574" s="5" t="s">
        <v>705</v>
      </c>
      <c r="D1574" s="5" t="str">
        <f>PROPER(TRIM(Table2[[#This Row],[Season]]))</f>
        <v>Whole Year</v>
      </c>
      <c r="E1574" s="5" t="str">
        <f>IF(Table2[[#This Row],[Season]]="",_xlfn.XLOOKUP(Table2[[#This Row],[State]],'pivot tables'!$F$3:$F$33,'pivot tables'!$G$3:$G$33),Table2[[#This Row],[Season]])</f>
        <v>Whole Year</v>
      </c>
      <c r="F1574" s="5" t="s">
        <v>28</v>
      </c>
      <c r="G1574" s="16">
        <v>18805</v>
      </c>
      <c r="H1574" s="16">
        <f>IF(Table2[[#This Row],[Area(hectare)]]="",IFERROR(Table2[[#This Row],[Production(Tones)]]/Table2[[#This Row],[Yield blanks]],""),Table2[[#This Row],[Area(hectare)]])</f>
        <v>18805</v>
      </c>
      <c r="I1574" s="16">
        <v>1588816</v>
      </c>
      <c r="J1574" s="16">
        <f>IF(Table2[[#This Row],[Production(Tones)]]="",Table2[[#This Row],[Area Blanks]]*Table2[[#This Row],[Yield]],Table2[[#This Row],[Production(Tones)]])</f>
        <v>1588816</v>
      </c>
      <c r="K1574" s="13">
        <v>2012.6</v>
      </c>
      <c r="L1574" s="13">
        <f>IF(Table2[[#This Row],[Annual_Rainfall(mm)]]="",_xlfn.XLOOKUP(Table2[[#This Row],[State]],'pivot tables'!$J$3:$J$32,'pivot tables'!$K$3:$K$32),Table2[[#This Row],[Annual_Rainfall(mm)]])</f>
        <v>2012.6</v>
      </c>
      <c r="M1574" s="13" t="str">
        <f>Table2[[#This Row],[Crop]]&amp;Table2[[#This Row],[State]]</f>
        <v>SugarcaneWest Bengal</v>
      </c>
      <c r="N1574" s="13">
        <v>3050171</v>
      </c>
      <c r="O1574" s="13">
        <f>IF(Table2[[#This Row],[Fertilizer(kg)]]="",_xlfn.XLOOKUP(Table2[[#This Row],[crop&amp;state]],'pivot tables'!$O$3:$O$151,'pivot tables'!$P$3:$P$151),Table2[[#This Row],[Fertilizer(kg)]])</f>
        <v>3050171</v>
      </c>
      <c r="P1574" s="13">
        <v>6581.75</v>
      </c>
      <c r="Q1574" s="13">
        <f>IF(Table2[[#This Row],[Pesticide(kg)]]="",_xlfn.XLOOKUP(Table2[[#This Row],[crop&amp;state]],'pivot tables'!$O$3:$O$151,'pivot tables'!$Q$3:$Q$151),Table2[[#This Row],[Pesticide(kg)]])</f>
        <v>6581.75</v>
      </c>
      <c r="R1574" s="13">
        <v>84.534999999999997</v>
      </c>
      <c r="S1574" s="13">
        <f>IF(Table2[[#This Row],[Yield]]="",IFERROR(Table2[[#This Row],[Production(Tones)]]/Table2[[#This Row],[Area(hectare)]],""),Table2[[#This Row],[Yield]])</f>
        <v>84.534999999999997</v>
      </c>
      <c r="T1574" s="13">
        <v>25.387</v>
      </c>
      <c r="U1574" s="13">
        <f>IF(Table2[[#This Row],[Avg_Temperature(°C)]]="",IFERROR((Table2[[#This Row],[Max_Temperature(°C)]]+Table2[[#This Row],[Min_Temperature(°C)]])/2,""),Table2[[#This Row],[Avg_Temperature(°C)]])</f>
        <v>25.387</v>
      </c>
      <c r="V1574" s="13">
        <v>34.793999999999997</v>
      </c>
      <c r="W1574" s="13">
        <f>IF(Table2[[#This Row],[Max_Temperature(°C)]]="",_xlfn.XLOOKUP(Table2[[#This Row],[State]],'pivot tables'!$T$2:$T$33,'pivot tables'!$V$2:$V$33),Table2[[#This Row],[Max_Temperature(°C)]])</f>
        <v>34.793999999999997</v>
      </c>
      <c r="X1574" s="13">
        <v>16.445</v>
      </c>
      <c r="Y1574" s="31">
        <f>IF(Table2[[#This Row],[Min_Temperature(°C)]]="",_xlfn.XLOOKUP(Table2[[#This Row],[State]],'pivot tables'!$T$2:$T$33,'pivot tables'!$W$2:$W$33),Table2[[#This Row],[Min_Temperature(°C)]])</f>
        <v>16.445</v>
      </c>
    </row>
    <row r="1575" spans="1:25" x14ac:dyDescent="0.3">
      <c r="A1575" s="5" t="s">
        <v>31</v>
      </c>
      <c r="B1575" s="4">
        <v>2018</v>
      </c>
      <c r="C1575" s="5" t="s">
        <v>49</v>
      </c>
      <c r="D1575" s="5" t="str">
        <f>PROPER(TRIM(Table2[[#This Row],[Season]]))</f>
        <v>Kharif</v>
      </c>
      <c r="E1575" s="5" t="str">
        <f>IF(Table2[[#This Row],[Season]]="",_xlfn.XLOOKUP(Table2[[#This Row],[State]],'pivot tables'!$F$3:$F$33,'pivot tables'!$G$3:$G$33),Table2[[#This Row],[Season]])</f>
        <v>Kharif</v>
      </c>
      <c r="F1575" s="5" t="s">
        <v>28</v>
      </c>
      <c r="G1575" s="16">
        <v>8454</v>
      </c>
      <c r="H1575" s="16">
        <f>IF(Table2[[#This Row],[Area(hectare)]]="",IFERROR(Table2[[#This Row],[Production(Tones)]]/Table2[[#This Row],[Yield blanks]],""),Table2[[#This Row],[Area(hectare)]])</f>
        <v>8454</v>
      </c>
      <c r="I1575" s="16">
        <v>8050</v>
      </c>
      <c r="J1575" s="16">
        <f>IF(Table2[[#This Row],[Production(Tones)]]="",Table2[[#This Row],[Area Blanks]]*Table2[[#This Row],[Yield]],Table2[[#This Row],[Production(Tones)]])</f>
        <v>8050</v>
      </c>
      <c r="K1575" s="13">
        <v>2012.6</v>
      </c>
      <c r="L1575" s="13">
        <f>IF(Table2[[#This Row],[Annual_Rainfall(mm)]]="",_xlfn.XLOOKUP(Table2[[#This Row],[State]],'pivot tables'!$J$3:$J$32,'pivot tables'!$K$3:$K$32),Table2[[#This Row],[Annual_Rainfall(mm)]])</f>
        <v>2012.6</v>
      </c>
      <c r="M1575" s="13" t="str">
        <f>Table2[[#This Row],[Crop]]&amp;Table2[[#This Row],[State]]</f>
        <v>SunflowerWest Bengal</v>
      </c>
      <c r="N1575" s="13">
        <v>1371238.8</v>
      </c>
      <c r="O1575" s="13">
        <f>IF(Table2[[#This Row],[Fertilizer(kg)]]="",_xlfn.XLOOKUP(Table2[[#This Row],[crop&amp;state]],'pivot tables'!$O$3:$O$151,'pivot tables'!$P$3:$P$151),Table2[[#This Row],[Fertilizer(kg)]])</f>
        <v>1371238.8</v>
      </c>
      <c r="P1575" s="13"/>
      <c r="Q1575" s="13">
        <f>IF(Table2[[#This Row],[Pesticide(kg)]]="",_xlfn.XLOOKUP(Table2[[#This Row],[crop&amp;state]],'pivot tables'!$O$3:$O$151,'pivot tables'!$Q$3:$Q$151),Table2[[#This Row],[Pesticide(kg)]])</f>
        <v>2303.7511111111112</v>
      </c>
      <c r="R1575" s="13">
        <v>1.1739999999999999</v>
      </c>
      <c r="S1575" s="13">
        <f>IF(Table2[[#This Row],[Yield]]="",IFERROR(Table2[[#This Row],[Production(Tones)]]/Table2[[#This Row],[Area(hectare)]],""),Table2[[#This Row],[Yield]])</f>
        <v>1.1739999999999999</v>
      </c>
      <c r="T1575" s="13">
        <v>25.387</v>
      </c>
      <c r="U1575" s="13">
        <f>IF(Table2[[#This Row],[Avg_Temperature(°C)]]="",IFERROR((Table2[[#This Row],[Max_Temperature(°C)]]+Table2[[#This Row],[Min_Temperature(°C)]])/2,""),Table2[[#This Row],[Avg_Temperature(°C)]])</f>
        <v>25.387</v>
      </c>
      <c r="V1575" s="13">
        <v>34.793999999999997</v>
      </c>
      <c r="W1575" s="13">
        <f>IF(Table2[[#This Row],[Max_Temperature(°C)]]="",_xlfn.XLOOKUP(Table2[[#This Row],[State]],'pivot tables'!$T$2:$T$33,'pivot tables'!$V$2:$V$33),Table2[[#This Row],[Max_Temperature(°C)]])</f>
        <v>34.793999999999997</v>
      </c>
      <c r="X1575" s="13">
        <v>16.445</v>
      </c>
      <c r="Y1575" s="31">
        <f>IF(Table2[[#This Row],[Min_Temperature(°C)]]="",_xlfn.XLOOKUP(Table2[[#This Row],[State]],'pivot tables'!$T$2:$T$33,'pivot tables'!$W$2:$W$33),Table2[[#This Row],[Min_Temperature(°C)]])</f>
        <v>16.445</v>
      </c>
    </row>
    <row r="1576" spans="1:25" x14ac:dyDescent="0.3">
      <c r="A1576" s="5" t="s">
        <v>32</v>
      </c>
      <c r="B1576" s="4">
        <v>2018</v>
      </c>
      <c r="C1576" s="5" t="s">
        <v>49</v>
      </c>
      <c r="D1576" s="5" t="str">
        <f>PROPER(TRIM(Table2[[#This Row],[Season]]))</f>
        <v>Kharif</v>
      </c>
      <c r="E1576" s="5" t="str">
        <f>IF(Table2[[#This Row],[Season]]="",_xlfn.XLOOKUP(Table2[[#This Row],[State]],'pivot tables'!$F$3:$F$33,'pivot tables'!$G$3:$G$33),Table2[[#This Row],[Season]])</f>
        <v>Kharif</v>
      </c>
      <c r="F1576" s="5" t="s">
        <v>28</v>
      </c>
      <c r="G1576" s="16">
        <v>66685</v>
      </c>
      <c r="H1576" s="16">
        <f>IF(Table2[[#This Row],[Area(hectare)]]="",IFERROR(Table2[[#This Row],[Production(Tones)]]/Table2[[#This Row],[Yield blanks]],""),Table2[[#This Row],[Area(hectare)]])</f>
        <v>66685</v>
      </c>
      <c r="I1576" s="16">
        <v>43811</v>
      </c>
      <c r="J1576" s="16">
        <f>IF(Table2[[#This Row],[Production(Tones)]]="",Table2[[#This Row],[Area Blanks]]*Table2[[#This Row],[Yield]],Table2[[#This Row],[Production(Tones)]])</f>
        <v>43811</v>
      </c>
      <c r="K1576" s="13">
        <v>2012.6</v>
      </c>
      <c r="L1576" s="13">
        <f>IF(Table2[[#This Row],[Annual_Rainfall(mm)]]="",_xlfn.XLOOKUP(Table2[[#This Row],[State]],'pivot tables'!$J$3:$J$32,'pivot tables'!$K$3:$K$32),Table2[[#This Row],[Annual_Rainfall(mm)]])</f>
        <v>2012.6</v>
      </c>
      <c r="M1576" s="13" t="str">
        <f>Table2[[#This Row],[Crop]]&amp;Table2[[#This Row],[State]]</f>
        <v>UradWest Bengal</v>
      </c>
      <c r="N1576" s="13">
        <v>10816307</v>
      </c>
      <c r="O1576" s="13">
        <f>IF(Table2[[#This Row],[Fertilizer(kg)]]="",_xlfn.XLOOKUP(Table2[[#This Row],[crop&amp;state]],'pivot tables'!$O$3:$O$151,'pivot tables'!$P$3:$P$151),Table2[[#This Row],[Fertilizer(kg)]])</f>
        <v>10816307</v>
      </c>
      <c r="P1576" s="13">
        <v>23339.75</v>
      </c>
      <c r="Q1576" s="13">
        <f>IF(Table2[[#This Row],[Pesticide(kg)]]="",_xlfn.XLOOKUP(Table2[[#This Row],[crop&amp;state]],'pivot tables'!$O$3:$O$151,'pivot tables'!$Q$3:$Q$151),Table2[[#This Row],[Pesticide(kg)]])</f>
        <v>23339.75</v>
      </c>
      <c r="R1576" s="13">
        <v>0.57599999999999996</v>
      </c>
      <c r="S1576" s="13">
        <f>IF(Table2[[#This Row],[Yield]]="",IFERROR(Table2[[#This Row],[Production(Tones)]]/Table2[[#This Row],[Area(hectare)]],""),Table2[[#This Row],[Yield]])</f>
        <v>0.57599999999999996</v>
      </c>
      <c r="T1576" s="13">
        <v>25.387</v>
      </c>
      <c r="U1576" s="13">
        <f>IF(Table2[[#This Row],[Avg_Temperature(°C)]]="",IFERROR((Table2[[#This Row],[Max_Temperature(°C)]]+Table2[[#This Row],[Min_Temperature(°C)]])/2,""),Table2[[#This Row],[Avg_Temperature(°C)]])</f>
        <v>25.387</v>
      </c>
      <c r="V1576" s="13">
        <v>34.793999999999997</v>
      </c>
      <c r="W1576" s="13">
        <f>IF(Table2[[#This Row],[Max_Temperature(°C)]]="",_xlfn.XLOOKUP(Table2[[#This Row],[State]],'pivot tables'!$T$2:$T$33,'pivot tables'!$V$2:$V$33),Table2[[#This Row],[Max_Temperature(°C)]])</f>
        <v>34.793999999999997</v>
      </c>
      <c r="X1576" s="13">
        <v>16.445</v>
      </c>
      <c r="Y1576" s="31">
        <f>IF(Table2[[#This Row],[Min_Temperature(°C)]]="",_xlfn.XLOOKUP(Table2[[#This Row],[State]],'pivot tables'!$T$2:$T$33,'pivot tables'!$W$2:$W$33),Table2[[#This Row],[Min_Temperature(°C)]])</f>
        <v>16.445</v>
      </c>
    </row>
    <row r="1577" spans="1:25" x14ac:dyDescent="0.3">
      <c r="A1577" s="5" t="s">
        <v>32</v>
      </c>
      <c r="B1577" s="4">
        <v>2018</v>
      </c>
      <c r="C1577" s="5" t="s">
        <v>27</v>
      </c>
      <c r="D1577" s="5" t="str">
        <f>PROPER(TRIM(Table2[[#This Row],[Season]]))</f>
        <v>Rabi</v>
      </c>
      <c r="E1577" s="5" t="str">
        <f>IF(Table2[[#This Row],[Season]]="",_xlfn.XLOOKUP(Table2[[#This Row],[State]],'pivot tables'!$F$3:$F$33,'pivot tables'!$G$3:$G$33),Table2[[#This Row],[Season]])</f>
        <v>Rabi</v>
      </c>
      <c r="F1577" s="5" t="s">
        <v>28</v>
      </c>
      <c r="G1577" s="16">
        <v>8186</v>
      </c>
      <c r="H1577" s="16">
        <f>IF(Table2[[#This Row],[Area(hectare)]]="",IFERROR(Table2[[#This Row],[Production(Tones)]]/Table2[[#This Row],[Yield blanks]],""),Table2[[#This Row],[Area(hectare)]])</f>
        <v>8186</v>
      </c>
      <c r="I1577" s="16"/>
      <c r="J1577" s="16">
        <f>IF(Table2[[#This Row],[Production(Tones)]]="",Table2[[#This Row],[Area Blanks]]*Table2[[#This Row],[Yield]],Table2[[#This Row],[Production(Tones)]])</f>
        <v>5951.2219999999998</v>
      </c>
      <c r="K1577" s="13">
        <v>2012.6</v>
      </c>
      <c r="L1577" s="13">
        <f>IF(Table2[[#This Row],[Annual_Rainfall(mm)]]="",_xlfn.XLOOKUP(Table2[[#This Row],[State]],'pivot tables'!$J$3:$J$32,'pivot tables'!$K$3:$K$32),Table2[[#This Row],[Annual_Rainfall(mm)]])</f>
        <v>2012.6</v>
      </c>
      <c r="M1577" s="13" t="str">
        <f>Table2[[#This Row],[Crop]]&amp;Table2[[#This Row],[State]]</f>
        <v>UradWest Bengal</v>
      </c>
      <c r="N1577" s="13">
        <v>1327769.2</v>
      </c>
      <c r="O1577" s="13">
        <f>IF(Table2[[#This Row],[Fertilizer(kg)]]="",_xlfn.XLOOKUP(Table2[[#This Row],[crop&amp;state]],'pivot tables'!$O$3:$O$151,'pivot tables'!$P$3:$P$151),Table2[[#This Row],[Fertilizer(kg)]])</f>
        <v>1327769.2</v>
      </c>
      <c r="P1577" s="13">
        <v>2865.1</v>
      </c>
      <c r="Q1577" s="13">
        <f>IF(Table2[[#This Row],[Pesticide(kg)]]="",_xlfn.XLOOKUP(Table2[[#This Row],[crop&amp;state]],'pivot tables'!$O$3:$O$151,'pivot tables'!$Q$3:$Q$151),Table2[[#This Row],[Pesticide(kg)]])</f>
        <v>2865.1</v>
      </c>
      <c r="R1577" s="13">
        <v>0.72699999999999998</v>
      </c>
      <c r="S1577" s="13">
        <f>IF(Table2[[#This Row],[Yield]]="",IFERROR(Table2[[#This Row],[Production(Tones)]]/Table2[[#This Row],[Area(hectare)]],""),Table2[[#This Row],[Yield]])</f>
        <v>0.72699999999999998</v>
      </c>
      <c r="T1577" s="13">
        <v>25.387</v>
      </c>
      <c r="U1577" s="13">
        <f>IF(Table2[[#This Row],[Avg_Temperature(°C)]]="",IFERROR((Table2[[#This Row],[Max_Temperature(°C)]]+Table2[[#This Row],[Min_Temperature(°C)]])/2,""),Table2[[#This Row],[Avg_Temperature(°C)]])</f>
        <v>25.387</v>
      </c>
      <c r="V1577" s="13">
        <v>34.793999999999997</v>
      </c>
      <c r="W1577" s="13">
        <f>IF(Table2[[#This Row],[Max_Temperature(°C)]]="",_xlfn.XLOOKUP(Table2[[#This Row],[State]],'pivot tables'!$T$2:$T$33,'pivot tables'!$V$2:$V$33),Table2[[#This Row],[Max_Temperature(°C)]])</f>
        <v>34.793999999999997</v>
      </c>
      <c r="X1577" s="13">
        <v>16.445</v>
      </c>
      <c r="Y1577" s="31">
        <f>IF(Table2[[#This Row],[Min_Temperature(°C)]]="",_xlfn.XLOOKUP(Table2[[#This Row],[State]],'pivot tables'!$T$2:$T$33,'pivot tables'!$W$2:$W$33),Table2[[#This Row],[Min_Temperature(°C)]])</f>
        <v>16.445</v>
      </c>
    </row>
    <row r="1578" spans="1:25" x14ac:dyDescent="0.3">
      <c r="A1578" s="5" t="s">
        <v>20</v>
      </c>
      <c r="B1578" s="4">
        <v>2018</v>
      </c>
      <c r="C1578" s="5" t="s">
        <v>27</v>
      </c>
      <c r="D1578" s="5" t="str">
        <f>PROPER(TRIM(Table2[[#This Row],[Season]]))</f>
        <v>Rabi</v>
      </c>
      <c r="E1578" s="5" t="str">
        <f>IF(Table2[[#This Row],[Season]]="",_xlfn.XLOOKUP(Table2[[#This Row],[State]],'pivot tables'!$F$3:$F$33,'pivot tables'!$G$3:$G$33),Table2[[#This Row],[Season]])</f>
        <v>Rabi</v>
      </c>
      <c r="F1578" s="5" t="s">
        <v>28</v>
      </c>
      <c r="G1578" s="16">
        <v>112147</v>
      </c>
      <c r="H1578" s="16">
        <f>IF(Table2[[#This Row],[Area(hectare)]]="",IFERROR(Table2[[#This Row],[Production(Tones)]]/Table2[[#This Row],[Yield blanks]],""),Table2[[#This Row],[Area(hectare)]])</f>
        <v>112147</v>
      </c>
      <c r="I1578" s="16">
        <v>337751</v>
      </c>
      <c r="J1578" s="16">
        <f>IF(Table2[[#This Row],[Production(Tones)]]="",Table2[[#This Row],[Area Blanks]]*Table2[[#This Row],[Yield]],Table2[[#This Row],[Production(Tones)]])</f>
        <v>337751</v>
      </c>
      <c r="K1578" s="13">
        <v>2012.6</v>
      </c>
      <c r="L1578" s="13">
        <f>IF(Table2[[#This Row],[Annual_Rainfall(mm)]]="",_xlfn.XLOOKUP(Table2[[#This Row],[State]],'pivot tables'!$J$3:$J$32,'pivot tables'!$K$3:$K$32),Table2[[#This Row],[Annual_Rainfall(mm)]])</f>
        <v>2012.6</v>
      </c>
      <c r="M1578" s="13" t="str">
        <f>Table2[[#This Row],[Crop]]&amp;Table2[[#This Row],[State]]</f>
        <v>WheatWest Bengal</v>
      </c>
      <c r="N1578" s="13">
        <v>18190243.399999999</v>
      </c>
      <c r="O1578" s="13">
        <f>IF(Table2[[#This Row],[Fertilizer(kg)]]="",_xlfn.XLOOKUP(Table2[[#This Row],[crop&amp;state]],'pivot tables'!$O$3:$O$151,'pivot tables'!$P$3:$P$151),Table2[[#This Row],[Fertilizer(kg)]])</f>
        <v>18190243.399999999</v>
      </c>
      <c r="P1578" s="13">
        <v>39251.449999999997</v>
      </c>
      <c r="Q1578" s="13">
        <f>IF(Table2[[#This Row],[Pesticide(kg)]]="",_xlfn.XLOOKUP(Table2[[#This Row],[crop&amp;state]],'pivot tables'!$O$3:$O$151,'pivot tables'!$Q$3:$Q$151),Table2[[#This Row],[Pesticide(kg)]])</f>
        <v>39251.449999999997</v>
      </c>
      <c r="R1578" s="13">
        <v>2.4830000000000001</v>
      </c>
      <c r="S1578" s="13">
        <f>IF(Table2[[#This Row],[Yield]]="",IFERROR(Table2[[#This Row],[Production(Tones)]]/Table2[[#This Row],[Area(hectare)]],""),Table2[[#This Row],[Yield]])</f>
        <v>2.4830000000000001</v>
      </c>
      <c r="T1578" s="13">
        <v>25.387</v>
      </c>
      <c r="U1578" s="13">
        <f>IF(Table2[[#This Row],[Avg_Temperature(°C)]]="",IFERROR((Table2[[#This Row],[Max_Temperature(°C)]]+Table2[[#This Row],[Min_Temperature(°C)]])/2,""),Table2[[#This Row],[Avg_Temperature(°C)]])</f>
        <v>25.387</v>
      </c>
      <c r="V1578" s="13">
        <v>34.793999999999997</v>
      </c>
      <c r="W1578" s="13">
        <f>IF(Table2[[#This Row],[Max_Temperature(°C)]]="",_xlfn.XLOOKUP(Table2[[#This Row],[State]],'pivot tables'!$T$2:$T$33,'pivot tables'!$V$2:$V$33),Table2[[#This Row],[Max_Temperature(°C)]])</f>
        <v>34.793999999999997</v>
      </c>
      <c r="X1578" s="13">
        <v>16.445</v>
      </c>
      <c r="Y1578" s="31">
        <f>IF(Table2[[#This Row],[Min_Temperature(°C)]]="",_xlfn.XLOOKUP(Table2[[#This Row],[State]],'pivot tables'!$T$2:$T$33,'pivot tables'!$W$2:$W$33),Table2[[#This Row],[Min_Temperature(°C)]])</f>
        <v>16.445</v>
      </c>
    </row>
    <row r="1579" spans="1:25" x14ac:dyDescent="0.3">
      <c r="A1579" s="5" t="s">
        <v>13</v>
      </c>
      <c r="B1579" s="4">
        <v>2019</v>
      </c>
      <c r="C1579" s="5" t="s">
        <v>49</v>
      </c>
      <c r="D1579" s="5" t="str">
        <f>PROPER(TRIM(Table2[[#This Row],[Season]]))</f>
        <v>Kharif</v>
      </c>
      <c r="E1579" s="5" t="str">
        <f>IF(Table2[[#This Row],[Season]]="",_xlfn.XLOOKUP(Table2[[#This Row],[State]],'pivot tables'!$F$3:$F$33,'pivot tables'!$G$3:$G$33),Table2[[#This Row],[Season]])</f>
        <v>Kharif</v>
      </c>
      <c r="F1579" s="5" t="s">
        <v>515</v>
      </c>
      <c r="G1579" s="16">
        <v>133500</v>
      </c>
      <c r="H1579" s="16">
        <f>IF(Table2[[#This Row],[Area(hectare)]]="",IFERROR(Table2[[#This Row],[Production(Tones)]]/Table2[[#This Row],[Yield blanks]],""),Table2[[#This Row],[Area(hectare)]])</f>
        <v>133500</v>
      </c>
      <c r="I1579" s="16">
        <v>244741</v>
      </c>
      <c r="J1579" s="16">
        <f>IF(Table2[[#This Row],[Production(Tones)]]="",Table2[[#This Row],[Area Blanks]]*Table2[[#This Row],[Yield]],Table2[[#This Row],[Production(Tones)]])</f>
        <v>244741</v>
      </c>
      <c r="K1579" s="13">
        <v>2433.3000000000002</v>
      </c>
      <c r="L1579" s="13">
        <f>IF(Table2[[#This Row],[Annual_Rainfall(mm)]]="",_xlfn.XLOOKUP(Table2[[#This Row],[State]],'pivot tables'!$J$3:$J$32,'pivot tables'!$K$3:$K$32),Table2[[#This Row],[Annual_Rainfall(mm)]])</f>
        <v>2433.3000000000002</v>
      </c>
      <c r="M1579" s="13" t="str">
        <f>Table2[[#This Row],[Crop]]&amp;Table2[[#This Row],[State]]</f>
        <v>RiceArunachal Pradesh</v>
      </c>
      <c r="N1579" s="13">
        <v>22929960</v>
      </c>
      <c r="O1579" s="13">
        <f>IF(Table2[[#This Row],[Fertilizer(kg)]]="",_xlfn.XLOOKUP(Table2[[#This Row],[crop&amp;state]],'pivot tables'!$O$3:$O$151,'pivot tables'!$P$3:$P$151),Table2[[#This Row],[Fertilizer(kg)]])</f>
        <v>22929960</v>
      </c>
      <c r="P1579" s="13">
        <v>49395</v>
      </c>
      <c r="Q1579" s="13">
        <f>IF(Table2[[#This Row],[Pesticide(kg)]]="",_xlfn.XLOOKUP(Table2[[#This Row],[crop&amp;state]],'pivot tables'!$O$3:$O$151,'pivot tables'!$Q$3:$Q$151),Table2[[#This Row],[Pesticide(kg)]])</f>
        <v>49395</v>
      </c>
      <c r="R1579" s="13">
        <v>1.7789999999999999</v>
      </c>
      <c r="S1579" s="13">
        <f>IF(Table2[[#This Row],[Yield]]="",IFERROR(Table2[[#This Row],[Production(Tones)]]/Table2[[#This Row],[Area(hectare)]],""),Table2[[#This Row],[Yield]])</f>
        <v>1.7789999999999999</v>
      </c>
      <c r="T1579" s="13">
        <v>20.843</v>
      </c>
      <c r="U1579" s="13">
        <f>IF(Table2[[#This Row],[Avg_Temperature(°C)]]="",IFERROR((Table2[[#This Row],[Max_Temperature(°C)]]+Table2[[#This Row],[Min_Temperature(°C)]])/2,""),Table2[[#This Row],[Avg_Temperature(°C)]])</f>
        <v>20.843</v>
      </c>
      <c r="V1579" s="13">
        <v>30.879000000000001</v>
      </c>
      <c r="W1579" s="13">
        <f>IF(Table2[[#This Row],[Max_Temperature(°C)]]="",_xlfn.XLOOKUP(Table2[[#This Row],[State]],'pivot tables'!$T$2:$T$33,'pivot tables'!$V$2:$V$33),Table2[[#This Row],[Max_Temperature(°C)]])</f>
        <v>30.879000000000001</v>
      </c>
      <c r="X1579" s="13">
        <v>12.832000000000001</v>
      </c>
      <c r="Y1579" s="31">
        <f>IF(Table2[[#This Row],[Min_Temperature(°C)]]="",_xlfn.XLOOKUP(Table2[[#This Row],[State]],'pivot tables'!$T$2:$T$33,'pivot tables'!$W$2:$W$33),Table2[[#This Row],[Min_Temperature(°C)]])</f>
        <v>12.832000000000001</v>
      </c>
    </row>
    <row r="1580" spans="1:25" x14ac:dyDescent="0.3">
      <c r="A1580" s="5" t="s">
        <v>18</v>
      </c>
      <c r="B1580" s="4">
        <v>2019</v>
      </c>
      <c r="C1580" s="5" t="s">
        <v>705</v>
      </c>
      <c r="D1580" s="5" t="str">
        <f>PROPER(TRIM(Table2[[#This Row],[Season]]))</f>
        <v>Whole Year</v>
      </c>
      <c r="E1580" s="5" t="str">
        <f>IF(Table2[[#This Row],[Season]]="",_xlfn.XLOOKUP(Table2[[#This Row],[State]],'pivot tables'!$F$3:$F$33,'pivot tables'!$G$3:$G$33),Table2[[#This Row],[Season]])</f>
        <v>Whole Year</v>
      </c>
      <c r="F1580" s="5" t="s">
        <v>515</v>
      </c>
      <c r="G1580" s="16">
        <v>2146</v>
      </c>
      <c r="H1580" s="16">
        <f>IF(Table2[[#This Row],[Area(hectare)]]="",IFERROR(Table2[[#This Row],[Production(Tones)]]/Table2[[#This Row],[Yield blanks]],""),Table2[[#This Row],[Area(hectare)]])</f>
        <v>2146</v>
      </c>
      <c r="I1580" s="16">
        <v>46139</v>
      </c>
      <c r="J1580" s="16">
        <f>IF(Table2[[#This Row],[Production(Tones)]]="",Table2[[#This Row],[Area Blanks]]*Table2[[#This Row],[Yield]],Table2[[#This Row],[Production(Tones)]])</f>
        <v>46139</v>
      </c>
      <c r="K1580" s="13">
        <v>2433.3000000000002</v>
      </c>
      <c r="L1580" s="13">
        <f>IF(Table2[[#This Row],[Annual_Rainfall(mm)]]="",_xlfn.XLOOKUP(Table2[[#This Row],[State]],'pivot tables'!$J$3:$J$32,'pivot tables'!$K$3:$K$32),Table2[[#This Row],[Annual_Rainfall(mm)]])</f>
        <v>2433.3000000000002</v>
      </c>
      <c r="M1580" s="13" t="str">
        <f>Table2[[#This Row],[Crop]]&amp;Table2[[#This Row],[State]]</f>
        <v>SugarcaneArunachal Pradesh</v>
      </c>
      <c r="N1580" s="13">
        <v>368596.96</v>
      </c>
      <c r="O1580" s="13">
        <f>IF(Table2[[#This Row],[Fertilizer(kg)]]="",_xlfn.XLOOKUP(Table2[[#This Row],[crop&amp;state]],'pivot tables'!$O$3:$O$151,'pivot tables'!$P$3:$P$151),Table2[[#This Row],[Fertilizer(kg)]])</f>
        <v>368596.96</v>
      </c>
      <c r="P1580" s="13">
        <v>794.02</v>
      </c>
      <c r="Q1580" s="13">
        <f>IF(Table2[[#This Row],[Pesticide(kg)]]="",_xlfn.XLOOKUP(Table2[[#This Row],[crop&amp;state]],'pivot tables'!$O$3:$O$151,'pivot tables'!$Q$3:$Q$151),Table2[[#This Row],[Pesticide(kg)]])</f>
        <v>794.02</v>
      </c>
      <c r="R1580" s="13"/>
      <c r="S1580" s="13">
        <f>IF(Table2[[#This Row],[Yield]]="",IFERROR(Table2[[#This Row],[Production(Tones)]]/Table2[[#This Row],[Area(hectare)]],""),Table2[[#This Row],[Yield]])</f>
        <v>21.5</v>
      </c>
      <c r="T1580" s="13"/>
      <c r="U1580" s="13">
        <f>IF(Table2[[#This Row],[Avg_Temperature(°C)]]="",IFERROR((Table2[[#This Row],[Max_Temperature(°C)]]+Table2[[#This Row],[Min_Temperature(°C)]])/2,""),Table2[[#This Row],[Avg_Temperature(°C)]])</f>
        <v>6.4160000000000004</v>
      </c>
      <c r="V1580" s="13"/>
      <c r="W1580" s="13">
        <f>IF(Table2[[#This Row],[Max_Temperature(°C)]]="",_xlfn.XLOOKUP(Table2[[#This Row],[State]],'pivot tables'!$T$2:$T$33,'pivot tables'!$V$2:$V$33),Table2[[#This Row],[Max_Temperature(°C)]])</f>
        <v>30.408380952380959</v>
      </c>
      <c r="X1580" s="13">
        <v>12.832000000000001</v>
      </c>
      <c r="Y1580" s="31">
        <f>IF(Table2[[#This Row],[Min_Temperature(°C)]]="",_xlfn.XLOOKUP(Table2[[#This Row],[State]],'pivot tables'!$T$2:$T$33,'pivot tables'!$W$2:$W$33),Table2[[#This Row],[Min_Temperature(°C)]])</f>
        <v>12.832000000000001</v>
      </c>
    </row>
    <row r="1581" spans="1:25" x14ac:dyDescent="0.3">
      <c r="A1581" s="5" t="s">
        <v>31</v>
      </c>
      <c r="B1581" s="4">
        <v>2019</v>
      </c>
      <c r="C1581" s="5" t="s">
        <v>49</v>
      </c>
      <c r="D1581" s="5" t="str">
        <f>PROPER(TRIM(Table2[[#This Row],[Season]]))</f>
        <v>Kharif</v>
      </c>
      <c r="E1581" s="5" t="str">
        <f>IF(Table2[[#This Row],[Season]]="",_xlfn.XLOOKUP(Table2[[#This Row],[State]],'pivot tables'!$F$3:$F$33,'pivot tables'!$G$3:$G$33),Table2[[#This Row],[Season]])</f>
        <v>Kharif</v>
      </c>
      <c r="F1581" s="5" t="s">
        <v>515</v>
      </c>
      <c r="G1581" s="16">
        <v>574</v>
      </c>
      <c r="H1581" s="16">
        <f>IF(Table2[[#This Row],[Area(hectare)]]="",IFERROR(Table2[[#This Row],[Production(Tones)]]/Table2[[#This Row],[Yield blanks]],""),Table2[[#This Row],[Area(hectare)]])</f>
        <v>574</v>
      </c>
      <c r="I1581" s="16">
        <v>469</v>
      </c>
      <c r="J1581" s="16">
        <f>IF(Table2[[#This Row],[Production(Tones)]]="",Table2[[#This Row],[Area Blanks]]*Table2[[#This Row],[Yield]],Table2[[#This Row],[Production(Tones)]])</f>
        <v>469</v>
      </c>
      <c r="K1581" s="13">
        <v>2433.3000000000002</v>
      </c>
      <c r="L1581" s="13">
        <f>IF(Table2[[#This Row],[Annual_Rainfall(mm)]]="",_xlfn.XLOOKUP(Table2[[#This Row],[State]],'pivot tables'!$J$3:$J$32,'pivot tables'!$K$3:$K$32),Table2[[#This Row],[Annual_Rainfall(mm)]])</f>
        <v>2433.3000000000002</v>
      </c>
      <c r="M1581" s="13" t="str">
        <f>Table2[[#This Row],[Crop]]&amp;Table2[[#This Row],[State]]</f>
        <v>SunflowerArunachal Pradesh</v>
      </c>
      <c r="N1581" s="13">
        <v>98590.24</v>
      </c>
      <c r="O1581" s="13">
        <f>IF(Table2[[#This Row],[Fertilizer(kg)]]="",_xlfn.XLOOKUP(Table2[[#This Row],[crop&amp;state]],'pivot tables'!$O$3:$O$151,'pivot tables'!$P$3:$P$151),Table2[[#This Row],[Fertilizer(kg)]])</f>
        <v>98590.24</v>
      </c>
      <c r="P1581" s="13">
        <v>212.38</v>
      </c>
      <c r="Q1581" s="13">
        <f>IF(Table2[[#This Row],[Pesticide(kg)]]="",_xlfn.XLOOKUP(Table2[[#This Row],[crop&amp;state]],'pivot tables'!$O$3:$O$151,'pivot tables'!$Q$3:$Q$151),Table2[[#This Row],[Pesticide(kg)]])</f>
        <v>212.38</v>
      </c>
      <c r="R1581" s="13">
        <v>0.83599999999999997</v>
      </c>
      <c r="S1581" s="13">
        <f>IF(Table2[[#This Row],[Yield]]="",IFERROR(Table2[[#This Row],[Production(Tones)]]/Table2[[#This Row],[Area(hectare)]],""),Table2[[#This Row],[Yield]])</f>
        <v>0.83599999999999997</v>
      </c>
      <c r="T1581" s="13">
        <v>20.843</v>
      </c>
      <c r="U1581" s="13">
        <f>IF(Table2[[#This Row],[Avg_Temperature(°C)]]="",IFERROR((Table2[[#This Row],[Max_Temperature(°C)]]+Table2[[#This Row],[Min_Temperature(°C)]])/2,""),Table2[[#This Row],[Avg_Temperature(°C)]])</f>
        <v>20.843</v>
      </c>
      <c r="V1581" s="13">
        <v>30.879000000000001</v>
      </c>
      <c r="W1581" s="13">
        <f>IF(Table2[[#This Row],[Max_Temperature(°C)]]="",_xlfn.XLOOKUP(Table2[[#This Row],[State]],'pivot tables'!$T$2:$T$33,'pivot tables'!$V$2:$V$33),Table2[[#This Row],[Max_Temperature(°C)]])</f>
        <v>30.879000000000001</v>
      </c>
      <c r="X1581" s="13">
        <v>12.832000000000001</v>
      </c>
      <c r="Y1581" s="31">
        <f>IF(Table2[[#This Row],[Min_Temperature(°C)]]="",_xlfn.XLOOKUP(Table2[[#This Row],[State]],'pivot tables'!$T$2:$T$33,'pivot tables'!$W$2:$W$33),Table2[[#This Row],[Min_Temperature(°C)]])</f>
        <v>12.832000000000001</v>
      </c>
    </row>
    <row r="1582" spans="1:25" x14ac:dyDescent="0.3">
      <c r="A1582" s="5" t="s">
        <v>32</v>
      </c>
      <c r="B1582" s="4">
        <v>2019</v>
      </c>
      <c r="C1582" s="5" t="s">
        <v>49</v>
      </c>
      <c r="D1582" s="5" t="str">
        <f>PROPER(TRIM(Table2[[#This Row],[Season]]))</f>
        <v>Kharif</v>
      </c>
      <c r="E1582" s="5" t="str">
        <f>IF(Table2[[#This Row],[Season]]="",_xlfn.XLOOKUP(Table2[[#This Row],[State]],'pivot tables'!$F$3:$F$33,'pivot tables'!$G$3:$G$33),Table2[[#This Row],[Season]])</f>
        <v>Kharif</v>
      </c>
      <c r="F1582" s="5" t="s">
        <v>515</v>
      </c>
      <c r="G1582" s="16"/>
      <c r="H1582" s="16">
        <f>IF(Table2[[#This Row],[Area(hectare)]]="",IFERROR(Table2[[#This Row],[Production(Tones)]]/Table2[[#This Row],[Yield blanks]],""),Table2[[#This Row],[Area(hectare)]])</f>
        <v>1040.0400400400401</v>
      </c>
      <c r="I1582" s="16">
        <v>1039</v>
      </c>
      <c r="J1582" s="16">
        <f>IF(Table2[[#This Row],[Production(Tones)]]="",Table2[[#This Row],[Area Blanks]]*Table2[[#This Row],[Yield]],Table2[[#This Row],[Production(Tones)]])</f>
        <v>1039</v>
      </c>
      <c r="K1582" s="13">
        <v>2433.3000000000002</v>
      </c>
      <c r="L1582" s="13">
        <f>IF(Table2[[#This Row],[Annual_Rainfall(mm)]]="",_xlfn.XLOOKUP(Table2[[#This Row],[State]],'pivot tables'!$J$3:$J$32,'pivot tables'!$K$3:$K$32),Table2[[#This Row],[Annual_Rainfall(mm)]])</f>
        <v>2433.3000000000002</v>
      </c>
      <c r="M1582" s="13" t="str">
        <f>Table2[[#This Row],[Crop]]&amp;Table2[[#This Row],[State]]</f>
        <v>UradArunachal Pradesh</v>
      </c>
      <c r="N1582" s="13">
        <v>197180.48</v>
      </c>
      <c r="O1582" s="13">
        <f>IF(Table2[[#This Row],[Fertilizer(kg)]]="",_xlfn.XLOOKUP(Table2[[#This Row],[crop&amp;state]],'pivot tables'!$O$3:$O$151,'pivot tables'!$P$3:$P$151),Table2[[#This Row],[Fertilizer(kg)]])</f>
        <v>197180.48</v>
      </c>
      <c r="P1582" s="13">
        <v>424.76</v>
      </c>
      <c r="Q1582" s="13">
        <f>IF(Table2[[#This Row],[Pesticide(kg)]]="",_xlfn.XLOOKUP(Table2[[#This Row],[crop&amp;state]],'pivot tables'!$O$3:$O$151,'pivot tables'!$Q$3:$Q$151),Table2[[#This Row],[Pesticide(kg)]])</f>
        <v>424.76</v>
      </c>
      <c r="R1582" s="13">
        <v>0.999</v>
      </c>
      <c r="S1582" s="13">
        <f>IF(Table2[[#This Row],[Yield]]="",IFERROR(Table2[[#This Row],[Production(Tones)]]/Table2[[#This Row],[Area(hectare)]],""),Table2[[#This Row],[Yield]])</f>
        <v>0.999</v>
      </c>
      <c r="T1582" s="13">
        <v>20.843</v>
      </c>
      <c r="U1582" s="13">
        <f>IF(Table2[[#This Row],[Avg_Temperature(°C)]]="",IFERROR((Table2[[#This Row],[Max_Temperature(°C)]]+Table2[[#This Row],[Min_Temperature(°C)]])/2,""),Table2[[#This Row],[Avg_Temperature(°C)]])</f>
        <v>20.843</v>
      </c>
      <c r="V1582" s="13">
        <v>30.879000000000001</v>
      </c>
      <c r="W1582" s="13">
        <f>IF(Table2[[#This Row],[Max_Temperature(°C)]]="",_xlfn.XLOOKUP(Table2[[#This Row],[State]],'pivot tables'!$T$2:$T$33,'pivot tables'!$V$2:$V$33),Table2[[#This Row],[Max_Temperature(°C)]])</f>
        <v>30.879000000000001</v>
      </c>
      <c r="X1582" s="13">
        <v>12.832000000000001</v>
      </c>
      <c r="Y1582" s="31">
        <f>IF(Table2[[#This Row],[Min_Temperature(°C)]]="",_xlfn.XLOOKUP(Table2[[#This Row],[State]],'pivot tables'!$T$2:$T$33,'pivot tables'!$W$2:$W$33),Table2[[#This Row],[Min_Temperature(°C)]])</f>
        <v>12.832000000000001</v>
      </c>
    </row>
    <row r="1583" spans="1:25" x14ac:dyDescent="0.3">
      <c r="A1583" s="5" t="s">
        <v>32</v>
      </c>
      <c r="B1583" s="4">
        <v>2019</v>
      </c>
      <c r="C1583" s="5" t="s">
        <v>27</v>
      </c>
      <c r="D1583" s="5" t="str">
        <f>PROPER(TRIM(Table2[[#This Row],[Season]]))</f>
        <v>Rabi</v>
      </c>
      <c r="E1583" s="5" t="str">
        <f>IF(Table2[[#This Row],[Season]]="",_xlfn.XLOOKUP(Table2[[#This Row],[State]],'pivot tables'!$F$3:$F$33,'pivot tables'!$G$3:$G$33),Table2[[#This Row],[Season]])</f>
        <v>Rabi</v>
      </c>
      <c r="F1583" s="5" t="s">
        <v>515</v>
      </c>
      <c r="G1583" s="16">
        <v>1454</v>
      </c>
      <c r="H1583" s="16">
        <f>IF(Table2[[#This Row],[Area(hectare)]]="",IFERROR(Table2[[#This Row],[Production(Tones)]]/Table2[[#This Row],[Yield blanks]],""),Table2[[#This Row],[Area(hectare)]])</f>
        <v>1454</v>
      </c>
      <c r="I1583" s="16">
        <v>1400</v>
      </c>
      <c r="J1583" s="16">
        <f>IF(Table2[[#This Row],[Production(Tones)]]="",Table2[[#This Row],[Area Blanks]]*Table2[[#This Row],[Yield]],Table2[[#This Row],[Production(Tones)]])</f>
        <v>1400</v>
      </c>
      <c r="K1583" s="13">
        <v>2433.3000000000002</v>
      </c>
      <c r="L1583" s="13">
        <f>IF(Table2[[#This Row],[Annual_Rainfall(mm)]]="",_xlfn.XLOOKUP(Table2[[#This Row],[State]],'pivot tables'!$J$3:$J$32,'pivot tables'!$K$3:$K$32),Table2[[#This Row],[Annual_Rainfall(mm)]])</f>
        <v>2433.3000000000002</v>
      </c>
      <c r="M1583" s="13" t="str">
        <f>Table2[[#This Row],[Crop]]&amp;Table2[[#This Row],[State]]</f>
        <v>UradArunachal Pradesh</v>
      </c>
      <c r="N1583" s="13"/>
      <c r="O1583" s="13">
        <f>IF(Table2[[#This Row],[Fertilizer(kg)]]="",_xlfn.XLOOKUP(Table2[[#This Row],[crop&amp;state]],'pivot tables'!$O$3:$O$151,'pivot tables'!$P$3:$P$151),Table2[[#This Row],[Fertilizer(kg)]])</f>
        <v>201265.83714285717</v>
      </c>
      <c r="P1583" s="13"/>
      <c r="Q1583" s="13">
        <f>IF(Table2[[#This Row],[Pesticide(kg)]]="",_xlfn.XLOOKUP(Table2[[#This Row],[crop&amp;state]],'pivot tables'!$O$3:$O$151,'pivot tables'!$Q$3:$Q$151),Table2[[#This Row],[Pesticide(kg)]])</f>
        <v>455.93142857142863</v>
      </c>
      <c r="R1583" s="13">
        <v>1.089</v>
      </c>
      <c r="S1583" s="13">
        <f>IF(Table2[[#This Row],[Yield]]="",IFERROR(Table2[[#This Row],[Production(Tones)]]/Table2[[#This Row],[Area(hectare)]],""),Table2[[#This Row],[Yield]])</f>
        <v>1.089</v>
      </c>
      <c r="T1583" s="13">
        <v>20.843</v>
      </c>
      <c r="U1583" s="13">
        <f>IF(Table2[[#This Row],[Avg_Temperature(°C)]]="",IFERROR((Table2[[#This Row],[Max_Temperature(°C)]]+Table2[[#This Row],[Min_Temperature(°C)]])/2,""),Table2[[#This Row],[Avg_Temperature(°C)]])</f>
        <v>20.843</v>
      </c>
      <c r="V1583" s="13">
        <v>30.879000000000001</v>
      </c>
      <c r="W1583" s="13">
        <f>IF(Table2[[#This Row],[Max_Temperature(°C)]]="",_xlfn.XLOOKUP(Table2[[#This Row],[State]],'pivot tables'!$T$2:$T$33,'pivot tables'!$V$2:$V$33),Table2[[#This Row],[Max_Temperature(°C)]])</f>
        <v>30.879000000000001</v>
      </c>
      <c r="X1583" s="13">
        <v>12.832000000000001</v>
      </c>
      <c r="Y1583" s="31">
        <f>IF(Table2[[#This Row],[Min_Temperature(°C)]]="",_xlfn.XLOOKUP(Table2[[#This Row],[State]],'pivot tables'!$T$2:$T$33,'pivot tables'!$W$2:$W$33),Table2[[#This Row],[Min_Temperature(°C)]])</f>
        <v>12.832000000000001</v>
      </c>
    </row>
    <row r="1584" spans="1:25" x14ac:dyDescent="0.3">
      <c r="A1584" s="5" t="s">
        <v>20</v>
      </c>
      <c r="B1584" s="4">
        <v>2019</v>
      </c>
      <c r="C1584" s="5" t="s">
        <v>27</v>
      </c>
      <c r="D1584" s="5" t="str">
        <f>PROPER(TRIM(Table2[[#This Row],[Season]]))</f>
        <v>Rabi</v>
      </c>
      <c r="E1584" s="5" t="str">
        <f>IF(Table2[[#This Row],[Season]]="",_xlfn.XLOOKUP(Table2[[#This Row],[State]],'pivot tables'!$F$3:$F$33,'pivot tables'!$G$3:$G$33),Table2[[#This Row],[Season]])</f>
        <v>Rabi</v>
      </c>
      <c r="F1584" s="5" t="s">
        <v>515</v>
      </c>
      <c r="G1584" s="16">
        <v>3930</v>
      </c>
      <c r="H1584" s="16">
        <f>IF(Table2[[#This Row],[Area(hectare)]]="",IFERROR(Table2[[#This Row],[Production(Tones)]]/Table2[[#This Row],[Yield blanks]],""),Table2[[#This Row],[Area(hectare)]])</f>
        <v>3930</v>
      </c>
      <c r="I1584" s="16">
        <v>7742</v>
      </c>
      <c r="J1584" s="16">
        <f>IF(Table2[[#This Row],[Production(Tones)]]="",Table2[[#This Row],[Area Blanks]]*Table2[[#This Row],[Yield]],Table2[[#This Row],[Production(Tones)]])</f>
        <v>7742</v>
      </c>
      <c r="K1584" s="13">
        <v>2433.3000000000002</v>
      </c>
      <c r="L1584" s="13">
        <f>IF(Table2[[#This Row],[Annual_Rainfall(mm)]]="",_xlfn.XLOOKUP(Table2[[#This Row],[State]],'pivot tables'!$J$3:$J$32,'pivot tables'!$K$3:$K$32),Table2[[#This Row],[Annual_Rainfall(mm)]])</f>
        <v>2433.3000000000002</v>
      </c>
      <c r="M1584" s="13" t="str">
        <f>Table2[[#This Row],[Crop]]&amp;Table2[[#This Row],[State]]</f>
        <v>WheatArunachal Pradesh</v>
      </c>
      <c r="N1584" s="13">
        <v>675016.8</v>
      </c>
      <c r="O1584" s="13">
        <f>IF(Table2[[#This Row],[Fertilizer(kg)]]="",_xlfn.XLOOKUP(Table2[[#This Row],[crop&amp;state]],'pivot tables'!$O$3:$O$151,'pivot tables'!$P$3:$P$151),Table2[[#This Row],[Fertilizer(kg)]])</f>
        <v>675016.8</v>
      </c>
      <c r="P1584" s="13">
        <v>1454.1</v>
      </c>
      <c r="Q1584" s="13">
        <f>IF(Table2[[#This Row],[Pesticide(kg)]]="",_xlfn.XLOOKUP(Table2[[#This Row],[crop&amp;state]],'pivot tables'!$O$3:$O$151,'pivot tables'!$Q$3:$Q$151),Table2[[#This Row],[Pesticide(kg)]])</f>
        <v>1454.1</v>
      </c>
      <c r="R1584" s="13">
        <v>2.1680000000000001</v>
      </c>
      <c r="S1584" s="13">
        <f>IF(Table2[[#This Row],[Yield]]="",IFERROR(Table2[[#This Row],[Production(Tones)]]/Table2[[#This Row],[Area(hectare)]],""),Table2[[#This Row],[Yield]])</f>
        <v>2.1680000000000001</v>
      </c>
      <c r="T1584" s="13">
        <v>20.843</v>
      </c>
      <c r="U1584" s="13">
        <f>IF(Table2[[#This Row],[Avg_Temperature(°C)]]="",IFERROR((Table2[[#This Row],[Max_Temperature(°C)]]+Table2[[#This Row],[Min_Temperature(°C)]])/2,""),Table2[[#This Row],[Avg_Temperature(°C)]])</f>
        <v>20.843</v>
      </c>
      <c r="V1584" s="13">
        <v>30.879000000000001</v>
      </c>
      <c r="W1584" s="13">
        <f>IF(Table2[[#This Row],[Max_Temperature(°C)]]="",_xlfn.XLOOKUP(Table2[[#This Row],[State]],'pivot tables'!$T$2:$T$33,'pivot tables'!$V$2:$V$33),Table2[[#This Row],[Max_Temperature(°C)]])</f>
        <v>30.879000000000001</v>
      </c>
      <c r="X1584" s="13">
        <v>12.832000000000001</v>
      </c>
      <c r="Y1584" s="31">
        <f>IF(Table2[[#This Row],[Min_Temperature(°C)]]="",_xlfn.XLOOKUP(Table2[[#This Row],[State]],'pivot tables'!$T$2:$T$33,'pivot tables'!$W$2:$W$33),Table2[[#This Row],[Min_Temperature(°C)]])</f>
        <v>12.832000000000001</v>
      </c>
    </row>
    <row r="1585" spans="1:25" x14ac:dyDescent="0.3">
      <c r="A1585" s="5" t="s">
        <v>22</v>
      </c>
      <c r="B1585" s="4">
        <v>2019</v>
      </c>
      <c r="C1585" s="5" t="s">
        <v>49</v>
      </c>
      <c r="D1585" s="5" t="str">
        <f>PROPER(TRIM(Table2[[#This Row],[Season]]))</f>
        <v>Kharif</v>
      </c>
      <c r="E1585" s="5" t="str">
        <f>IF(Table2[[#This Row],[Season]]="",_xlfn.XLOOKUP(Table2[[#This Row],[State]],'pivot tables'!$F$3:$F$33,'pivot tables'!$G$3:$G$33),Table2[[#This Row],[Season]])</f>
        <v>Kharif</v>
      </c>
      <c r="F1585" s="5" t="s">
        <v>243</v>
      </c>
      <c r="G1585" s="16">
        <v>2755</v>
      </c>
      <c r="H1585" s="16">
        <f>IF(Table2[[#This Row],[Area(hectare)]]="",IFERROR(Table2[[#This Row],[Production(Tones)]]/Table2[[#This Row],[Yield blanks]],""),Table2[[#This Row],[Area(hectare)]])</f>
        <v>2755</v>
      </c>
      <c r="I1585" s="16">
        <v>2193</v>
      </c>
      <c r="J1585" s="16">
        <f>IF(Table2[[#This Row],[Production(Tones)]]="",Table2[[#This Row],[Area Blanks]]*Table2[[#This Row],[Yield]],Table2[[#This Row],[Production(Tones)]])</f>
        <v>2193</v>
      </c>
      <c r="K1585" s="13">
        <v>1194.7</v>
      </c>
      <c r="L1585" s="13">
        <f>IF(Table2[[#This Row],[Annual_Rainfall(mm)]]="",_xlfn.XLOOKUP(Table2[[#This Row],[State]],'pivot tables'!$J$3:$J$32,'pivot tables'!$K$3:$K$32),Table2[[#This Row],[Annual_Rainfall(mm)]])</f>
        <v>1194.7</v>
      </c>
      <c r="M1585" s="13" t="str">
        <f>Table2[[#This Row],[Crop]]&amp;Table2[[#This Row],[State]]</f>
        <v>RagiBihar</v>
      </c>
      <c r="N1585" s="13">
        <v>473198.8</v>
      </c>
      <c r="O1585" s="13">
        <f>IF(Table2[[#This Row],[Fertilizer(kg)]]="",_xlfn.XLOOKUP(Table2[[#This Row],[crop&amp;state]],'pivot tables'!$O$3:$O$151,'pivot tables'!$P$3:$P$151),Table2[[#This Row],[Fertilizer(kg)]])</f>
        <v>473198.8</v>
      </c>
      <c r="P1585" s="13">
        <v>1019.35</v>
      </c>
      <c r="Q1585" s="13">
        <f>IF(Table2[[#This Row],[Pesticide(kg)]]="",_xlfn.XLOOKUP(Table2[[#This Row],[crop&amp;state]],'pivot tables'!$O$3:$O$151,'pivot tables'!$Q$3:$Q$151),Table2[[#This Row],[Pesticide(kg)]])</f>
        <v>1019.35</v>
      </c>
      <c r="R1585" s="13">
        <v>0.84499999999999997</v>
      </c>
      <c r="S1585" s="13">
        <f>IF(Table2[[#This Row],[Yield]]="",IFERROR(Table2[[#This Row],[Production(Tones)]]/Table2[[#This Row],[Area(hectare)]],""),Table2[[#This Row],[Yield]])</f>
        <v>0.84499999999999997</v>
      </c>
      <c r="T1585" s="13">
        <v>26.516999999999999</v>
      </c>
      <c r="U1585" s="13">
        <f>IF(Table2[[#This Row],[Avg_Temperature(°C)]]="",IFERROR((Table2[[#This Row],[Max_Temperature(°C)]]+Table2[[#This Row],[Min_Temperature(°C)]])/2,""),Table2[[#This Row],[Avg_Temperature(°C)]])</f>
        <v>26.516999999999999</v>
      </c>
      <c r="V1585" s="13">
        <v>37.841000000000001</v>
      </c>
      <c r="W1585" s="13">
        <f>IF(Table2[[#This Row],[Max_Temperature(°C)]]="",_xlfn.XLOOKUP(Table2[[#This Row],[State]],'pivot tables'!$T$2:$T$33,'pivot tables'!$V$2:$V$33),Table2[[#This Row],[Max_Temperature(°C)]])</f>
        <v>37.841000000000001</v>
      </c>
      <c r="X1585" s="13">
        <v>15.49</v>
      </c>
      <c r="Y1585" s="31">
        <f>IF(Table2[[#This Row],[Min_Temperature(°C)]]="",_xlfn.XLOOKUP(Table2[[#This Row],[State]],'pivot tables'!$T$2:$T$33,'pivot tables'!$W$2:$W$33),Table2[[#This Row],[Min_Temperature(°C)]])</f>
        <v>15.49</v>
      </c>
    </row>
    <row r="1586" spans="1:25" x14ac:dyDescent="0.3">
      <c r="A1586" s="5" t="s">
        <v>13</v>
      </c>
      <c r="B1586" s="4">
        <v>2019</v>
      </c>
      <c r="C1586" s="5" t="s">
        <v>176</v>
      </c>
      <c r="D1586" s="5" t="str">
        <f>PROPER(TRIM(Table2[[#This Row],[Season]]))</f>
        <v>Autumn</v>
      </c>
      <c r="E1586" s="5" t="str">
        <f>IF(Table2[[#This Row],[Season]]="",_xlfn.XLOOKUP(Table2[[#This Row],[State]],'pivot tables'!$F$3:$F$33,'pivot tables'!$G$3:$G$33),Table2[[#This Row],[Season]])</f>
        <v>Autumn</v>
      </c>
      <c r="F1586" s="5" t="s">
        <v>243</v>
      </c>
      <c r="G1586" s="16">
        <v>443965</v>
      </c>
      <c r="H1586" s="16">
        <f>IF(Table2[[#This Row],[Area(hectare)]]="",IFERROR(Table2[[#This Row],[Production(Tones)]]/Table2[[#This Row],[Yield blanks]],""),Table2[[#This Row],[Area(hectare)]])</f>
        <v>443965</v>
      </c>
      <c r="I1586" s="16">
        <v>727611</v>
      </c>
      <c r="J1586" s="16">
        <f>IF(Table2[[#This Row],[Production(Tones)]]="",Table2[[#This Row],[Area Blanks]]*Table2[[#This Row],[Yield]],Table2[[#This Row],[Production(Tones)]])</f>
        <v>727611</v>
      </c>
      <c r="K1586" s="13">
        <v>1194.7</v>
      </c>
      <c r="L1586" s="13">
        <f>IF(Table2[[#This Row],[Annual_Rainfall(mm)]]="",_xlfn.XLOOKUP(Table2[[#This Row],[State]],'pivot tables'!$J$3:$J$32,'pivot tables'!$K$3:$K$32),Table2[[#This Row],[Annual_Rainfall(mm)]])</f>
        <v>1194.7</v>
      </c>
      <c r="M1586" s="13" t="str">
        <f>Table2[[#This Row],[Crop]]&amp;Table2[[#This Row],[State]]</f>
        <v>RiceBihar</v>
      </c>
      <c r="N1586" s="13">
        <v>76255428.400000006</v>
      </c>
      <c r="O1586" s="13">
        <f>IF(Table2[[#This Row],[Fertilizer(kg)]]="",_xlfn.XLOOKUP(Table2[[#This Row],[crop&amp;state]],'pivot tables'!$O$3:$O$151,'pivot tables'!$P$3:$P$151),Table2[[#This Row],[Fertilizer(kg)]])</f>
        <v>76255428.400000006</v>
      </c>
      <c r="P1586" s="13">
        <v>164267.04999999999</v>
      </c>
      <c r="Q1586" s="13">
        <f>IF(Table2[[#This Row],[Pesticide(kg)]]="",_xlfn.XLOOKUP(Table2[[#This Row],[crop&amp;state]],'pivot tables'!$O$3:$O$151,'pivot tables'!$Q$3:$Q$151),Table2[[#This Row],[Pesticide(kg)]])</f>
        <v>164267.04999999999</v>
      </c>
      <c r="R1586" s="13">
        <v>1.76</v>
      </c>
      <c r="S1586" s="13">
        <f>IF(Table2[[#This Row],[Yield]]="",IFERROR(Table2[[#This Row],[Production(Tones)]]/Table2[[#This Row],[Area(hectare)]],""),Table2[[#This Row],[Yield]])</f>
        <v>1.76</v>
      </c>
      <c r="T1586" s="13">
        <v>26.516999999999999</v>
      </c>
      <c r="U1586" s="13">
        <f>IF(Table2[[#This Row],[Avg_Temperature(°C)]]="",IFERROR((Table2[[#This Row],[Max_Temperature(°C)]]+Table2[[#This Row],[Min_Temperature(°C)]])/2,""),Table2[[#This Row],[Avg_Temperature(°C)]])</f>
        <v>26.516999999999999</v>
      </c>
      <c r="V1586" s="13">
        <v>37.841000000000001</v>
      </c>
      <c r="W1586" s="13">
        <f>IF(Table2[[#This Row],[Max_Temperature(°C)]]="",_xlfn.XLOOKUP(Table2[[#This Row],[State]],'pivot tables'!$T$2:$T$33,'pivot tables'!$V$2:$V$33),Table2[[#This Row],[Max_Temperature(°C)]])</f>
        <v>37.841000000000001</v>
      </c>
      <c r="X1586" s="13">
        <v>15.49</v>
      </c>
      <c r="Y1586" s="31">
        <f>IF(Table2[[#This Row],[Min_Temperature(°C)]]="",_xlfn.XLOOKUP(Table2[[#This Row],[State]],'pivot tables'!$T$2:$T$33,'pivot tables'!$W$2:$W$33),Table2[[#This Row],[Min_Temperature(°C)]])</f>
        <v>15.49</v>
      </c>
    </row>
    <row r="1587" spans="1:25" x14ac:dyDescent="0.3">
      <c r="A1587" s="5" t="s">
        <v>13</v>
      </c>
      <c r="B1587" s="4">
        <v>2019</v>
      </c>
      <c r="C1587" s="5" t="s">
        <v>120</v>
      </c>
      <c r="D1587" s="5" t="str">
        <f>PROPER(TRIM(Table2[[#This Row],[Season]]))</f>
        <v>Summer</v>
      </c>
      <c r="E1587" s="5" t="str">
        <f>IF(Table2[[#This Row],[Season]]="",_xlfn.XLOOKUP(Table2[[#This Row],[State]],'pivot tables'!$F$3:$F$33,'pivot tables'!$G$3:$G$33),Table2[[#This Row],[Season]])</f>
        <v>Summer</v>
      </c>
      <c r="F1587" s="5" t="s">
        <v>243</v>
      </c>
      <c r="G1587" s="16">
        <v>60399</v>
      </c>
      <c r="H1587" s="16">
        <f>IF(Table2[[#This Row],[Area(hectare)]]="",IFERROR(Table2[[#This Row],[Production(Tones)]]/Table2[[#This Row],[Yield blanks]],""),Table2[[#This Row],[Area(hectare)]])</f>
        <v>60399</v>
      </c>
      <c r="I1587" s="16">
        <v>128812</v>
      </c>
      <c r="J1587" s="16">
        <f>IF(Table2[[#This Row],[Production(Tones)]]="",Table2[[#This Row],[Area Blanks]]*Table2[[#This Row],[Yield]],Table2[[#This Row],[Production(Tones)]])</f>
        <v>128812</v>
      </c>
      <c r="K1587" s="13">
        <v>1194.7</v>
      </c>
      <c r="L1587" s="13">
        <f>IF(Table2[[#This Row],[Annual_Rainfall(mm)]]="",_xlfn.XLOOKUP(Table2[[#This Row],[State]],'pivot tables'!$J$3:$J$32,'pivot tables'!$K$3:$K$32),Table2[[#This Row],[Annual_Rainfall(mm)]])</f>
        <v>1194.7</v>
      </c>
      <c r="M1587" s="13" t="str">
        <f>Table2[[#This Row],[Crop]]&amp;Table2[[#This Row],[State]]</f>
        <v>RiceBihar</v>
      </c>
      <c r="N1587" s="13">
        <v>10374132.24</v>
      </c>
      <c r="O1587" s="13">
        <f>IF(Table2[[#This Row],[Fertilizer(kg)]]="",_xlfn.XLOOKUP(Table2[[#This Row],[crop&amp;state]],'pivot tables'!$O$3:$O$151,'pivot tables'!$P$3:$P$151),Table2[[#This Row],[Fertilizer(kg)]])</f>
        <v>10374132.24</v>
      </c>
      <c r="P1587" s="13">
        <v>22347.63</v>
      </c>
      <c r="Q1587" s="13">
        <f>IF(Table2[[#This Row],[Pesticide(kg)]]="",_xlfn.XLOOKUP(Table2[[#This Row],[crop&amp;state]],'pivot tables'!$O$3:$O$151,'pivot tables'!$Q$3:$Q$151),Table2[[#This Row],[Pesticide(kg)]])</f>
        <v>22347.63</v>
      </c>
      <c r="R1587" s="13">
        <v>2.1429999999999998</v>
      </c>
      <c r="S1587" s="13">
        <f>IF(Table2[[#This Row],[Yield]]="",IFERROR(Table2[[#This Row],[Production(Tones)]]/Table2[[#This Row],[Area(hectare)]],""),Table2[[#This Row],[Yield]])</f>
        <v>2.1429999999999998</v>
      </c>
      <c r="T1587" s="13">
        <v>26.516999999999999</v>
      </c>
      <c r="U1587" s="13">
        <f>IF(Table2[[#This Row],[Avg_Temperature(°C)]]="",IFERROR((Table2[[#This Row],[Max_Temperature(°C)]]+Table2[[#This Row],[Min_Temperature(°C)]])/2,""),Table2[[#This Row],[Avg_Temperature(°C)]])</f>
        <v>26.516999999999999</v>
      </c>
      <c r="V1587" s="13">
        <v>37.841000000000001</v>
      </c>
      <c r="W1587" s="13">
        <f>IF(Table2[[#This Row],[Max_Temperature(°C)]]="",_xlfn.XLOOKUP(Table2[[#This Row],[State]],'pivot tables'!$T$2:$T$33,'pivot tables'!$V$2:$V$33),Table2[[#This Row],[Max_Temperature(°C)]])</f>
        <v>37.841000000000001</v>
      </c>
      <c r="X1587" s="13">
        <v>15.49</v>
      </c>
      <c r="Y1587" s="31">
        <f>IF(Table2[[#This Row],[Min_Temperature(°C)]]="",_xlfn.XLOOKUP(Table2[[#This Row],[State]],'pivot tables'!$T$2:$T$33,'pivot tables'!$W$2:$W$33),Table2[[#This Row],[Min_Temperature(°C)]])</f>
        <v>15.49</v>
      </c>
    </row>
    <row r="1588" spans="1:25" x14ac:dyDescent="0.3">
      <c r="A1588" s="5" t="s">
        <v>13</v>
      </c>
      <c r="B1588" s="4">
        <v>2019</v>
      </c>
      <c r="C1588" s="5" t="s">
        <v>324</v>
      </c>
      <c r="D1588" s="5" t="str">
        <f>PROPER(TRIM(Table2[[#This Row],[Season]]))</f>
        <v>Winter</v>
      </c>
      <c r="E1588" s="5" t="str">
        <f>IF(Table2[[#This Row],[Season]]="",_xlfn.XLOOKUP(Table2[[#This Row],[State]],'pivot tables'!$F$3:$F$33,'pivot tables'!$G$3:$G$33),Table2[[#This Row],[Season]])</f>
        <v>Winter</v>
      </c>
      <c r="F1588" s="5" t="s">
        <v>243</v>
      </c>
      <c r="G1588" s="16">
        <v>2593026</v>
      </c>
      <c r="H1588" s="16">
        <f>IF(Table2[[#This Row],[Area(hectare)]]="",IFERROR(Table2[[#This Row],[Production(Tones)]]/Table2[[#This Row],[Yield blanks]],""),Table2[[#This Row],[Area(hectare)]])</f>
        <v>2593026</v>
      </c>
      <c r="I1588" s="16">
        <v>6096095</v>
      </c>
      <c r="J1588" s="16">
        <f>IF(Table2[[#This Row],[Production(Tones)]]="",Table2[[#This Row],[Area Blanks]]*Table2[[#This Row],[Yield]],Table2[[#This Row],[Production(Tones)]])</f>
        <v>6096095</v>
      </c>
      <c r="K1588" s="13">
        <v>1194.7</v>
      </c>
      <c r="L1588" s="13">
        <f>IF(Table2[[#This Row],[Annual_Rainfall(mm)]]="",_xlfn.XLOOKUP(Table2[[#This Row],[State]],'pivot tables'!$J$3:$J$32,'pivot tables'!$K$3:$K$32),Table2[[#This Row],[Annual_Rainfall(mm)]])</f>
        <v>1194.7</v>
      </c>
      <c r="M1588" s="13" t="str">
        <f>Table2[[#This Row],[Crop]]&amp;Table2[[#This Row],[State]]</f>
        <v>RiceBihar</v>
      </c>
      <c r="N1588" s="13"/>
      <c r="O1588" s="13">
        <f>IF(Table2[[#This Row],[Fertilizer(kg)]]="",_xlfn.XLOOKUP(Table2[[#This Row],[crop&amp;state]],'pivot tables'!$O$3:$O$151,'pivot tables'!$P$3:$P$151),Table2[[#This Row],[Fertilizer(kg)]])</f>
        <v>159358223.8737931</v>
      </c>
      <c r="P1588" s="13">
        <v>959419.62</v>
      </c>
      <c r="Q1588" s="13">
        <f>IF(Table2[[#This Row],[Pesticide(kg)]]="",_xlfn.XLOOKUP(Table2[[#This Row],[crop&amp;state]],'pivot tables'!$O$3:$O$151,'pivot tables'!$Q$3:$Q$151),Table2[[#This Row],[Pesticide(kg)]])</f>
        <v>959419.62</v>
      </c>
      <c r="R1588" s="13">
        <v>2.173</v>
      </c>
      <c r="S1588" s="13">
        <f>IF(Table2[[#This Row],[Yield]]="",IFERROR(Table2[[#This Row],[Production(Tones)]]/Table2[[#This Row],[Area(hectare)]],""),Table2[[#This Row],[Yield]])</f>
        <v>2.173</v>
      </c>
      <c r="T1588" s="13">
        <v>26.516999999999999</v>
      </c>
      <c r="U1588" s="13">
        <f>IF(Table2[[#This Row],[Avg_Temperature(°C)]]="",IFERROR((Table2[[#This Row],[Max_Temperature(°C)]]+Table2[[#This Row],[Min_Temperature(°C)]])/2,""),Table2[[#This Row],[Avg_Temperature(°C)]])</f>
        <v>26.516999999999999</v>
      </c>
      <c r="V1588" s="13">
        <v>37.841000000000001</v>
      </c>
      <c r="W1588" s="13">
        <f>IF(Table2[[#This Row],[Max_Temperature(°C)]]="",_xlfn.XLOOKUP(Table2[[#This Row],[State]],'pivot tables'!$T$2:$T$33,'pivot tables'!$V$2:$V$33),Table2[[#This Row],[Max_Temperature(°C)]])</f>
        <v>37.841000000000001</v>
      </c>
      <c r="X1588" s="13">
        <v>15.49</v>
      </c>
      <c r="Y1588" s="31">
        <f>IF(Table2[[#This Row],[Min_Temperature(°C)]]="",_xlfn.XLOOKUP(Table2[[#This Row],[State]],'pivot tables'!$T$2:$T$33,'pivot tables'!$W$2:$W$33),Table2[[#This Row],[Min_Temperature(°C)]])</f>
        <v>15.49</v>
      </c>
    </row>
    <row r="1589" spans="1:25" x14ac:dyDescent="0.3">
      <c r="A1589" s="5" t="s">
        <v>18</v>
      </c>
      <c r="B1589" s="4">
        <v>2019</v>
      </c>
      <c r="C1589" s="5" t="s">
        <v>707</v>
      </c>
      <c r="D1589" s="5" t="str">
        <f>PROPER(TRIM(Table2[[#This Row],[Season]]))</f>
        <v>Wholeyear</v>
      </c>
      <c r="E1589" s="5" t="str">
        <f>IF(Table2[[#This Row],[Season]]="",_xlfn.XLOOKUP(Table2[[#This Row],[State]],'pivot tables'!$F$3:$F$33,'pivot tables'!$G$3:$G$33),Table2[[#This Row],[Season]])</f>
        <v>Wholeyear</v>
      </c>
      <c r="F1589" s="5" t="s">
        <v>243</v>
      </c>
      <c r="G1589" s="16">
        <v>223892</v>
      </c>
      <c r="H1589" s="16">
        <f>IF(Table2[[#This Row],[Area(hectare)]]="",IFERROR(Table2[[#This Row],[Production(Tones)]]/Table2[[#This Row],[Yield blanks]],""),Table2[[#This Row],[Area(hectare)]])</f>
        <v>223892</v>
      </c>
      <c r="I1589" s="16">
        <v>13578832</v>
      </c>
      <c r="J1589" s="16">
        <f>IF(Table2[[#This Row],[Production(Tones)]]="",Table2[[#This Row],[Area Blanks]]*Table2[[#This Row],[Yield]],Table2[[#This Row],[Production(Tones)]])</f>
        <v>13578832</v>
      </c>
      <c r="K1589" s="13">
        <v>1194.7</v>
      </c>
      <c r="L1589" s="13">
        <f>IF(Table2[[#This Row],[Annual_Rainfall(mm)]]="",_xlfn.XLOOKUP(Table2[[#This Row],[State]],'pivot tables'!$J$3:$J$32,'pivot tables'!$K$3:$K$32),Table2[[#This Row],[Annual_Rainfall(mm)]])</f>
        <v>1194.7</v>
      </c>
      <c r="M1589" s="13" t="str">
        <f>Table2[[#This Row],[Crop]]&amp;Table2[[#This Row],[State]]</f>
        <v>SugarcaneBihar</v>
      </c>
      <c r="N1589" s="13">
        <v>38455689.920000002</v>
      </c>
      <c r="O1589" s="13">
        <f>IF(Table2[[#This Row],[Fertilizer(kg)]]="",_xlfn.XLOOKUP(Table2[[#This Row],[crop&amp;state]],'pivot tables'!$O$3:$O$151,'pivot tables'!$P$3:$P$151),Table2[[#This Row],[Fertilizer(kg)]])</f>
        <v>38455689.920000002</v>
      </c>
      <c r="P1589" s="13"/>
      <c r="Q1589" s="13">
        <f>IF(Table2[[#This Row],[Pesticide(kg)]]="",_xlfn.XLOOKUP(Table2[[#This Row],[crop&amp;state]],'pivot tables'!$O$3:$O$151,'pivot tables'!$Q$3:$Q$151),Table2[[#This Row],[Pesticide(kg)]])</f>
        <v>80481.798571428561</v>
      </c>
      <c r="R1589" s="13">
        <v>61.774000000000001</v>
      </c>
      <c r="S1589" s="13">
        <f>IF(Table2[[#This Row],[Yield]]="",IFERROR(Table2[[#This Row],[Production(Tones)]]/Table2[[#This Row],[Area(hectare)]],""),Table2[[#This Row],[Yield]])</f>
        <v>61.774000000000001</v>
      </c>
      <c r="T1589" s="13">
        <v>26.516999999999999</v>
      </c>
      <c r="U1589" s="13">
        <f>IF(Table2[[#This Row],[Avg_Temperature(°C)]]="",IFERROR((Table2[[#This Row],[Max_Temperature(°C)]]+Table2[[#This Row],[Min_Temperature(°C)]])/2,""),Table2[[#This Row],[Avg_Temperature(°C)]])</f>
        <v>26.516999999999999</v>
      </c>
      <c r="V1589" s="13">
        <v>37.841000000000001</v>
      </c>
      <c r="W1589" s="13">
        <f>IF(Table2[[#This Row],[Max_Temperature(°C)]]="",_xlfn.XLOOKUP(Table2[[#This Row],[State]],'pivot tables'!$T$2:$T$33,'pivot tables'!$V$2:$V$33),Table2[[#This Row],[Max_Temperature(°C)]])</f>
        <v>37.841000000000001</v>
      </c>
      <c r="X1589" s="13">
        <v>15.49</v>
      </c>
      <c r="Y1589" s="31">
        <f>IF(Table2[[#This Row],[Min_Temperature(°C)]]="",_xlfn.XLOOKUP(Table2[[#This Row],[State]],'pivot tables'!$T$2:$T$33,'pivot tables'!$W$2:$W$33),Table2[[#This Row],[Min_Temperature(°C)]])</f>
        <v>15.49</v>
      </c>
    </row>
    <row r="1590" spans="1:25" x14ac:dyDescent="0.3">
      <c r="A1590" s="5" t="s">
        <v>31</v>
      </c>
      <c r="B1590" s="4">
        <v>2019</v>
      </c>
      <c r="C1590" s="5" t="s">
        <v>27</v>
      </c>
      <c r="D1590" s="5" t="str">
        <f>PROPER(TRIM(Table2[[#This Row],[Season]]))</f>
        <v>Rabi</v>
      </c>
      <c r="E1590" s="5" t="str">
        <f>IF(Table2[[#This Row],[Season]]="",_xlfn.XLOOKUP(Table2[[#This Row],[State]],'pivot tables'!$F$3:$F$33,'pivot tables'!$G$3:$G$33),Table2[[#This Row],[Season]])</f>
        <v>Rabi</v>
      </c>
      <c r="F1590" s="5" t="s">
        <v>243</v>
      </c>
      <c r="G1590" s="16">
        <v>8081</v>
      </c>
      <c r="H1590" s="16">
        <f>IF(Table2[[#This Row],[Area(hectare)]]="",IFERROR(Table2[[#This Row],[Production(Tones)]]/Table2[[#This Row],[Yield blanks]],""),Table2[[#This Row],[Area(hectare)]])</f>
        <v>8081</v>
      </c>
      <c r="I1590" s="16">
        <v>11485</v>
      </c>
      <c r="J1590" s="16">
        <f>IF(Table2[[#This Row],[Production(Tones)]]="",Table2[[#This Row],[Area Blanks]]*Table2[[#This Row],[Yield]],Table2[[#This Row],[Production(Tones)]])</f>
        <v>11485</v>
      </c>
      <c r="K1590" s="13">
        <v>1194.7</v>
      </c>
      <c r="L1590" s="13">
        <f>IF(Table2[[#This Row],[Annual_Rainfall(mm)]]="",_xlfn.XLOOKUP(Table2[[#This Row],[State]],'pivot tables'!$J$3:$J$32,'pivot tables'!$K$3:$K$32),Table2[[#This Row],[Annual_Rainfall(mm)]])</f>
        <v>1194.7</v>
      </c>
      <c r="M1590" s="13" t="str">
        <f>Table2[[#This Row],[Crop]]&amp;Table2[[#This Row],[State]]</f>
        <v>SunflowerBihar</v>
      </c>
      <c r="N1590" s="13"/>
      <c r="O1590" s="13">
        <f>IF(Table2[[#This Row],[Fertilizer(kg)]]="",_xlfn.XLOOKUP(Table2[[#This Row],[crop&amp;state]],'pivot tables'!$O$3:$O$151,'pivot tables'!$P$3:$P$151),Table2[[#This Row],[Fertilizer(kg)]])</f>
        <v>1922742.6600000001</v>
      </c>
      <c r="P1590" s="13">
        <v>2989.97</v>
      </c>
      <c r="Q1590" s="13">
        <f>IF(Table2[[#This Row],[Pesticide(kg)]]="",_xlfn.XLOOKUP(Table2[[#This Row],[crop&amp;state]],'pivot tables'!$O$3:$O$151,'pivot tables'!$Q$3:$Q$151),Table2[[#This Row],[Pesticide(kg)]])</f>
        <v>2989.97</v>
      </c>
      <c r="R1590" s="13">
        <v>1.3779999999999999</v>
      </c>
      <c r="S1590" s="13">
        <f>IF(Table2[[#This Row],[Yield]]="",IFERROR(Table2[[#This Row],[Production(Tones)]]/Table2[[#This Row],[Area(hectare)]],""),Table2[[#This Row],[Yield]])</f>
        <v>1.3779999999999999</v>
      </c>
      <c r="T1590" s="13">
        <v>26.516999999999999</v>
      </c>
      <c r="U1590" s="13">
        <f>IF(Table2[[#This Row],[Avg_Temperature(°C)]]="",IFERROR((Table2[[#This Row],[Max_Temperature(°C)]]+Table2[[#This Row],[Min_Temperature(°C)]])/2,""),Table2[[#This Row],[Avg_Temperature(°C)]])</f>
        <v>26.516999999999999</v>
      </c>
      <c r="V1590" s="13">
        <v>37.841000000000001</v>
      </c>
      <c r="W1590" s="13">
        <f>IF(Table2[[#This Row],[Max_Temperature(°C)]]="",_xlfn.XLOOKUP(Table2[[#This Row],[State]],'pivot tables'!$T$2:$T$33,'pivot tables'!$V$2:$V$33),Table2[[#This Row],[Max_Temperature(°C)]])</f>
        <v>37.841000000000001</v>
      </c>
      <c r="X1590" s="13">
        <v>15.49</v>
      </c>
      <c r="Y1590" s="31">
        <f>IF(Table2[[#This Row],[Min_Temperature(°C)]]="",_xlfn.XLOOKUP(Table2[[#This Row],[State]],'pivot tables'!$T$2:$T$33,'pivot tables'!$W$2:$W$33),Table2[[#This Row],[Min_Temperature(°C)]])</f>
        <v>15.49</v>
      </c>
    </row>
    <row r="1591" spans="1:25" x14ac:dyDescent="0.3">
      <c r="A1591" s="5" t="s">
        <v>32</v>
      </c>
      <c r="B1591" s="4">
        <v>2019</v>
      </c>
      <c r="C1591" s="5" t="s">
        <v>49</v>
      </c>
      <c r="D1591" s="5" t="str">
        <f>PROPER(TRIM(Table2[[#This Row],[Season]]))</f>
        <v>Kharif</v>
      </c>
      <c r="E1591" s="5" t="str">
        <f>IF(Table2[[#This Row],[Season]]="",_xlfn.XLOOKUP(Table2[[#This Row],[State]],'pivot tables'!$F$3:$F$33,'pivot tables'!$G$3:$G$33),Table2[[#This Row],[Season]])</f>
        <v>Kharif</v>
      </c>
      <c r="F1591" s="5" t="s">
        <v>243</v>
      </c>
      <c r="G1591" s="16">
        <v>7102</v>
      </c>
      <c r="H1591" s="16">
        <f>IF(Table2[[#This Row],[Area(hectare)]]="",IFERROR(Table2[[#This Row],[Production(Tones)]]/Table2[[#This Row],[Yield blanks]],""),Table2[[#This Row],[Area(hectare)]])</f>
        <v>7102</v>
      </c>
      <c r="I1591" s="16">
        <v>6289</v>
      </c>
      <c r="J1591" s="16">
        <f>IF(Table2[[#This Row],[Production(Tones)]]="",Table2[[#This Row],[Area Blanks]]*Table2[[#This Row],[Yield]],Table2[[#This Row],[Production(Tones)]])</f>
        <v>6289</v>
      </c>
      <c r="K1591" s="13">
        <v>1194.7</v>
      </c>
      <c r="L1591" s="13">
        <f>IF(Table2[[#This Row],[Annual_Rainfall(mm)]]="",_xlfn.XLOOKUP(Table2[[#This Row],[State]],'pivot tables'!$J$3:$J$32,'pivot tables'!$K$3:$K$32),Table2[[#This Row],[Annual_Rainfall(mm)]])</f>
        <v>1194.7</v>
      </c>
      <c r="M1591" s="13" t="str">
        <f>Table2[[#This Row],[Crop]]&amp;Table2[[#This Row],[State]]</f>
        <v>UradBihar</v>
      </c>
      <c r="N1591" s="13">
        <v>1219839.52</v>
      </c>
      <c r="O1591" s="13">
        <f>IF(Table2[[#This Row],[Fertilizer(kg)]]="",_xlfn.XLOOKUP(Table2[[#This Row],[crop&amp;state]],'pivot tables'!$O$3:$O$151,'pivot tables'!$P$3:$P$151),Table2[[#This Row],[Fertilizer(kg)]])</f>
        <v>1219839.52</v>
      </c>
      <c r="P1591" s="13">
        <v>2627.74</v>
      </c>
      <c r="Q1591" s="13">
        <f>IF(Table2[[#This Row],[Pesticide(kg)]]="",_xlfn.XLOOKUP(Table2[[#This Row],[crop&amp;state]],'pivot tables'!$O$3:$O$151,'pivot tables'!$Q$3:$Q$151),Table2[[#This Row],[Pesticide(kg)]])</f>
        <v>2627.74</v>
      </c>
      <c r="R1591" s="13">
        <v>0.89100000000000001</v>
      </c>
      <c r="S1591" s="13">
        <f>IF(Table2[[#This Row],[Yield]]="",IFERROR(Table2[[#This Row],[Production(Tones)]]/Table2[[#This Row],[Area(hectare)]],""),Table2[[#This Row],[Yield]])</f>
        <v>0.89100000000000001</v>
      </c>
      <c r="T1591" s="13">
        <v>26.516999999999999</v>
      </c>
      <c r="U1591" s="13">
        <f>IF(Table2[[#This Row],[Avg_Temperature(°C)]]="",IFERROR((Table2[[#This Row],[Max_Temperature(°C)]]+Table2[[#This Row],[Min_Temperature(°C)]])/2,""),Table2[[#This Row],[Avg_Temperature(°C)]])</f>
        <v>26.516999999999999</v>
      </c>
      <c r="V1591" s="13">
        <v>37.841000000000001</v>
      </c>
      <c r="W1591" s="13">
        <f>IF(Table2[[#This Row],[Max_Temperature(°C)]]="",_xlfn.XLOOKUP(Table2[[#This Row],[State]],'pivot tables'!$T$2:$T$33,'pivot tables'!$V$2:$V$33),Table2[[#This Row],[Max_Temperature(°C)]])</f>
        <v>37.841000000000001</v>
      </c>
      <c r="X1591" s="13">
        <v>15.49</v>
      </c>
      <c r="Y1591" s="31">
        <f>IF(Table2[[#This Row],[Min_Temperature(°C)]]="",_xlfn.XLOOKUP(Table2[[#This Row],[State]],'pivot tables'!$T$2:$T$33,'pivot tables'!$W$2:$W$33),Table2[[#This Row],[Min_Temperature(°C)]])</f>
        <v>15.49</v>
      </c>
    </row>
    <row r="1592" spans="1:25" x14ac:dyDescent="0.3">
      <c r="A1592" s="5" t="s">
        <v>20</v>
      </c>
      <c r="B1592" s="4">
        <v>2019</v>
      </c>
      <c r="C1592" s="5" t="s">
        <v>706</v>
      </c>
      <c r="D1592" s="5" t="str">
        <f>PROPER(TRIM(Table2[[#This Row],[Season]]))</f>
        <v/>
      </c>
      <c r="E1592" s="5" t="str">
        <f>IF(Table2[[#This Row],[Season]]="",_xlfn.XLOOKUP(Table2[[#This Row],[State]],'pivot tables'!$F$3:$F$33,'pivot tables'!$G$3:$G$33),Table2[[#This Row],[Season]])</f>
        <v>Kharif</v>
      </c>
      <c r="F1592" s="5" t="s">
        <v>243</v>
      </c>
      <c r="G1592" s="16">
        <v>2150180</v>
      </c>
      <c r="H1592" s="16">
        <f>IF(Table2[[#This Row],[Area(hectare)]]="",IFERROR(Table2[[#This Row],[Production(Tones)]]/Table2[[#This Row],[Yield blanks]],""),Table2[[#This Row],[Area(hectare)]])</f>
        <v>2150180</v>
      </c>
      <c r="I1592" s="16">
        <v>5579348</v>
      </c>
      <c r="J1592" s="16">
        <f>IF(Table2[[#This Row],[Production(Tones)]]="",Table2[[#This Row],[Area Blanks]]*Table2[[#This Row],[Yield]],Table2[[#This Row],[Production(Tones)]])</f>
        <v>5579348</v>
      </c>
      <c r="K1592" s="13">
        <v>1194.7</v>
      </c>
      <c r="L1592" s="13">
        <f>IF(Table2[[#This Row],[Annual_Rainfall(mm)]]="",_xlfn.XLOOKUP(Table2[[#This Row],[State]],'pivot tables'!$J$3:$J$32,'pivot tables'!$K$3:$K$32),Table2[[#This Row],[Annual_Rainfall(mm)]])</f>
        <v>1194.7</v>
      </c>
      <c r="M1592" s="13" t="str">
        <f>Table2[[#This Row],[Crop]]&amp;Table2[[#This Row],[State]]</f>
        <v>WheatBihar</v>
      </c>
      <c r="N1592" s="13">
        <v>369314916.80000001</v>
      </c>
      <c r="O1592" s="13">
        <f>IF(Table2[[#This Row],[Fertilizer(kg)]]="",_xlfn.XLOOKUP(Table2[[#This Row],[crop&amp;state]],'pivot tables'!$O$3:$O$151,'pivot tables'!$P$3:$P$151),Table2[[#This Row],[Fertilizer(kg)]])</f>
        <v>369314916.80000001</v>
      </c>
      <c r="P1592" s="13">
        <v>795566.6</v>
      </c>
      <c r="Q1592" s="13">
        <f>IF(Table2[[#This Row],[Pesticide(kg)]]="",_xlfn.XLOOKUP(Table2[[#This Row],[crop&amp;state]],'pivot tables'!$O$3:$O$151,'pivot tables'!$Q$3:$Q$151),Table2[[#This Row],[Pesticide(kg)]])</f>
        <v>795566.6</v>
      </c>
      <c r="R1592" s="13">
        <v>2.569</v>
      </c>
      <c r="S1592" s="13">
        <f>IF(Table2[[#This Row],[Yield]]="",IFERROR(Table2[[#This Row],[Production(Tones)]]/Table2[[#This Row],[Area(hectare)]],""),Table2[[#This Row],[Yield]])</f>
        <v>2.569</v>
      </c>
      <c r="T1592" s="13">
        <v>26.516999999999999</v>
      </c>
      <c r="U1592" s="13">
        <f>IF(Table2[[#This Row],[Avg_Temperature(°C)]]="",IFERROR((Table2[[#This Row],[Max_Temperature(°C)]]+Table2[[#This Row],[Min_Temperature(°C)]])/2,""),Table2[[#This Row],[Avg_Temperature(°C)]])</f>
        <v>26.516999999999999</v>
      </c>
      <c r="V1592" s="13">
        <v>37.841000000000001</v>
      </c>
      <c r="W1592" s="13">
        <f>IF(Table2[[#This Row],[Max_Temperature(°C)]]="",_xlfn.XLOOKUP(Table2[[#This Row],[State]],'pivot tables'!$T$2:$T$33,'pivot tables'!$V$2:$V$33),Table2[[#This Row],[Max_Temperature(°C)]])</f>
        <v>37.841000000000001</v>
      </c>
      <c r="X1592" s="13">
        <v>15.49</v>
      </c>
      <c r="Y1592" s="31">
        <f>IF(Table2[[#This Row],[Min_Temperature(°C)]]="",_xlfn.XLOOKUP(Table2[[#This Row],[State]],'pivot tables'!$T$2:$T$33,'pivot tables'!$W$2:$W$33),Table2[[#This Row],[Min_Temperature(°C)]])</f>
        <v>15.49</v>
      </c>
    </row>
    <row r="1593" spans="1:25" x14ac:dyDescent="0.3">
      <c r="A1593" s="5" t="s">
        <v>22</v>
      </c>
      <c r="B1593" s="4">
        <v>2019</v>
      </c>
      <c r="C1593" s="5" t="s">
        <v>49</v>
      </c>
      <c r="D1593" s="5" t="str">
        <f>PROPER(TRIM(Table2[[#This Row],[Season]]))</f>
        <v>Kharif</v>
      </c>
      <c r="E1593" s="5" t="str">
        <f>IF(Table2[[#This Row],[Season]]="",_xlfn.XLOOKUP(Table2[[#This Row],[State]],'pivot tables'!$F$3:$F$33,'pivot tables'!$G$3:$G$33),Table2[[#This Row],[Season]])</f>
        <v>Kharif</v>
      </c>
      <c r="F1593" s="5" t="s">
        <v>282</v>
      </c>
      <c r="G1593" s="16">
        <v>4466</v>
      </c>
      <c r="H1593" s="16">
        <f>IF(Table2[[#This Row],[Area(hectare)]]="",IFERROR(Table2[[#This Row],[Production(Tones)]]/Table2[[#This Row],[Yield blanks]],""),Table2[[#This Row],[Area(hectare)]])</f>
        <v>4466</v>
      </c>
      <c r="I1593" s="16">
        <v>1194</v>
      </c>
      <c r="J1593" s="16">
        <f>IF(Table2[[#This Row],[Production(Tones)]]="",Table2[[#This Row],[Area Blanks]]*Table2[[#This Row],[Yield]],Table2[[#This Row],[Production(Tones)]])</f>
        <v>1194</v>
      </c>
      <c r="K1593" s="13">
        <v>1420.3</v>
      </c>
      <c r="L1593" s="13">
        <f>IF(Table2[[#This Row],[Annual_Rainfall(mm)]]="",_xlfn.XLOOKUP(Table2[[#This Row],[State]],'pivot tables'!$J$3:$J$32,'pivot tables'!$K$3:$K$32),Table2[[#This Row],[Annual_Rainfall(mm)]])</f>
        <v>1420.3</v>
      </c>
      <c r="M1593" s="13" t="str">
        <f>Table2[[#This Row],[Crop]]&amp;Table2[[#This Row],[State]]</f>
        <v>RagiChhattisgarh</v>
      </c>
      <c r="N1593" s="13">
        <v>767080.16</v>
      </c>
      <c r="O1593" s="13">
        <f>IF(Table2[[#This Row],[Fertilizer(kg)]]="",_xlfn.XLOOKUP(Table2[[#This Row],[crop&amp;state]],'pivot tables'!$O$3:$O$151,'pivot tables'!$P$3:$P$151),Table2[[#This Row],[Fertilizer(kg)]])</f>
        <v>767080.16</v>
      </c>
      <c r="P1593" s="13">
        <v>1652.42</v>
      </c>
      <c r="Q1593" s="13">
        <f>IF(Table2[[#This Row],[Pesticide(kg)]]="",_xlfn.XLOOKUP(Table2[[#This Row],[crop&amp;state]],'pivot tables'!$O$3:$O$151,'pivot tables'!$Q$3:$Q$151),Table2[[#This Row],[Pesticide(kg)]])</f>
        <v>1652.42</v>
      </c>
      <c r="R1593" s="13">
        <v>0.25</v>
      </c>
      <c r="S1593" s="13">
        <f>IF(Table2[[#This Row],[Yield]]="",IFERROR(Table2[[#This Row],[Production(Tones)]]/Table2[[#This Row],[Area(hectare)]],""),Table2[[#This Row],[Yield]])</f>
        <v>0.25</v>
      </c>
      <c r="T1593" s="13">
        <v>26.321999999999999</v>
      </c>
      <c r="U1593" s="13">
        <f>IF(Table2[[#This Row],[Avg_Temperature(°C)]]="",IFERROR((Table2[[#This Row],[Max_Temperature(°C)]]+Table2[[#This Row],[Min_Temperature(°C)]])/2,""),Table2[[#This Row],[Avg_Temperature(°C)]])</f>
        <v>26.321999999999999</v>
      </c>
      <c r="V1593" s="13">
        <v>36.677999999999997</v>
      </c>
      <c r="W1593" s="13">
        <f>IF(Table2[[#This Row],[Max_Temperature(°C)]]="",_xlfn.XLOOKUP(Table2[[#This Row],[State]],'pivot tables'!$T$2:$T$33,'pivot tables'!$V$2:$V$33),Table2[[#This Row],[Max_Temperature(°C)]])</f>
        <v>36.677999999999997</v>
      </c>
      <c r="X1593" s="13"/>
      <c r="Y1593" s="31">
        <f>IF(Table2[[#This Row],[Min_Temperature(°C)]]="",_xlfn.XLOOKUP(Table2[[#This Row],[State]],'pivot tables'!$T$2:$T$33,'pivot tables'!$W$2:$W$33),Table2[[#This Row],[Min_Temperature(°C)]])</f>
        <v>15.550157142857142</v>
      </c>
    </row>
    <row r="1594" spans="1:25" x14ac:dyDescent="0.3">
      <c r="A1594" s="5" t="s">
        <v>13</v>
      </c>
      <c r="B1594" s="4">
        <v>2019</v>
      </c>
      <c r="C1594" s="5" t="s">
        <v>49</v>
      </c>
      <c r="D1594" s="5" t="str">
        <f>PROPER(TRIM(Table2[[#This Row],[Season]]))</f>
        <v>Kharif</v>
      </c>
      <c r="E1594" s="5" t="str">
        <f>IF(Table2[[#This Row],[Season]]="",_xlfn.XLOOKUP(Table2[[#This Row],[State]],'pivot tables'!$F$3:$F$33,'pivot tables'!$G$3:$G$33),Table2[[#This Row],[Season]])</f>
        <v>Kharif</v>
      </c>
      <c r="F1594" s="5" t="s">
        <v>282</v>
      </c>
      <c r="G1594" s="16">
        <v>4266022</v>
      </c>
      <c r="H1594" s="16">
        <f>IF(Table2[[#This Row],[Area(hectare)]]="",IFERROR(Table2[[#This Row],[Production(Tones)]]/Table2[[#This Row],[Yield blanks]],""),Table2[[#This Row],[Area(hectare)]])</f>
        <v>4266022</v>
      </c>
      <c r="I1594" s="16">
        <v>8569367</v>
      </c>
      <c r="J1594" s="16">
        <f>IF(Table2[[#This Row],[Production(Tones)]]="",Table2[[#This Row],[Area Blanks]]*Table2[[#This Row],[Yield]],Table2[[#This Row],[Production(Tones)]])</f>
        <v>8569367</v>
      </c>
      <c r="K1594" s="13">
        <v>1420.3</v>
      </c>
      <c r="L1594" s="13">
        <f>IF(Table2[[#This Row],[Annual_Rainfall(mm)]]="",_xlfn.XLOOKUP(Table2[[#This Row],[State]],'pivot tables'!$J$3:$J$32,'pivot tables'!$K$3:$K$32),Table2[[#This Row],[Annual_Rainfall(mm)]])</f>
        <v>1420.3</v>
      </c>
      <c r="M1594" s="13" t="str">
        <f>Table2[[#This Row],[Crop]]&amp;Table2[[#This Row],[State]]</f>
        <v>RiceChhattisgarh</v>
      </c>
      <c r="N1594" s="13">
        <v>732731938.70000005</v>
      </c>
      <c r="O1594" s="13">
        <f>IF(Table2[[#This Row],[Fertilizer(kg)]]="",_xlfn.XLOOKUP(Table2[[#This Row],[crop&amp;state]],'pivot tables'!$O$3:$O$151,'pivot tables'!$P$3:$P$151),Table2[[#This Row],[Fertilizer(kg)]])</f>
        <v>732731938.70000005</v>
      </c>
      <c r="P1594" s="13">
        <v>1578428.14</v>
      </c>
      <c r="Q1594" s="13">
        <f>IF(Table2[[#This Row],[Pesticide(kg)]]="",_xlfn.XLOOKUP(Table2[[#This Row],[crop&amp;state]],'pivot tables'!$O$3:$O$151,'pivot tables'!$Q$3:$Q$151),Table2[[#This Row],[Pesticide(kg)]])</f>
        <v>1578428.14</v>
      </c>
      <c r="R1594" s="13">
        <v>1.9359999999999999</v>
      </c>
      <c r="S1594" s="13">
        <f>IF(Table2[[#This Row],[Yield]]="",IFERROR(Table2[[#This Row],[Production(Tones)]]/Table2[[#This Row],[Area(hectare)]],""),Table2[[#This Row],[Yield]])</f>
        <v>1.9359999999999999</v>
      </c>
      <c r="T1594" s="13">
        <v>26.321999999999999</v>
      </c>
      <c r="U1594" s="13">
        <f>IF(Table2[[#This Row],[Avg_Temperature(°C)]]="",IFERROR((Table2[[#This Row],[Max_Temperature(°C)]]+Table2[[#This Row],[Min_Temperature(°C)]])/2,""),Table2[[#This Row],[Avg_Temperature(°C)]])</f>
        <v>26.321999999999999</v>
      </c>
      <c r="V1594" s="13">
        <v>36.677999999999997</v>
      </c>
      <c r="W1594" s="13">
        <f>IF(Table2[[#This Row],[Max_Temperature(°C)]]="",_xlfn.XLOOKUP(Table2[[#This Row],[State]],'pivot tables'!$T$2:$T$33,'pivot tables'!$V$2:$V$33),Table2[[#This Row],[Max_Temperature(°C)]])</f>
        <v>36.677999999999997</v>
      </c>
      <c r="X1594" s="13">
        <v>15.505000000000001</v>
      </c>
      <c r="Y1594" s="31">
        <f>IF(Table2[[#This Row],[Min_Temperature(°C)]]="",_xlfn.XLOOKUP(Table2[[#This Row],[State]],'pivot tables'!$T$2:$T$33,'pivot tables'!$W$2:$W$33),Table2[[#This Row],[Min_Temperature(°C)]])</f>
        <v>15.505000000000001</v>
      </c>
    </row>
    <row r="1595" spans="1:25" x14ac:dyDescent="0.3">
      <c r="A1595" s="5" t="s">
        <v>18</v>
      </c>
      <c r="B1595" s="4">
        <v>2019</v>
      </c>
      <c r="C1595" s="5" t="s">
        <v>705</v>
      </c>
      <c r="D1595" s="5" t="str">
        <f>PROPER(TRIM(Table2[[#This Row],[Season]]))</f>
        <v>Whole Year</v>
      </c>
      <c r="E1595" s="5" t="str">
        <f>IF(Table2[[#This Row],[Season]]="",_xlfn.XLOOKUP(Table2[[#This Row],[State]],'pivot tables'!$F$3:$F$33,'pivot tables'!$G$3:$G$33),Table2[[#This Row],[Season]])</f>
        <v>Whole Year</v>
      </c>
      <c r="F1595" s="5" t="s">
        <v>282</v>
      </c>
      <c r="G1595" s="16">
        <v>31237</v>
      </c>
      <c r="H1595" s="16">
        <f>IF(Table2[[#This Row],[Area(hectare)]]="",IFERROR(Table2[[#This Row],[Production(Tones)]]/Table2[[#This Row],[Yield blanks]],""),Table2[[#This Row],[Area(hectare)]])</f>
        <v>31237</v>
      </c>
      <c r="I1595" s="16">
        <v>699040</v>
      </c>
      <c r="J1595" s="16">
        <f>IF(Table2[[#This Row],[Production(Tones)]]="",Table2[[#This Row],[Area Blanks]]*Table2[[#This Row],[Yield]],Table2[[#This Row],[Production(Tones)]])</f>
        <v>699040</v>
      </c>
      <c r="K1595" s="13">
        <v>1420.3</v>
      </c>
      <c r="L1595" s="13">
        <f>IF(Table2[[#This Row],[Annual_Rainfall(mm)]]="",_xlfn.XLOOKUP(Table2[[#This Row],[State]],'pivot tables'!$J$3:$J$32,'pivot tables'!$K$3:$K$32),Table2[[#This Row],[Annual_Rainfall(mm)]])</f>
        <v>1420.3</v>
      </c>
      <c r="M1595" s="13" t="str">
        <f>Table2[[#This Row],[Crop]]&amp;Table2[[#This Row],[State]]</f>
        <v>SugarcaneChhattisgarh</v>
      </c>
      <c r="N1595" s="13">
        <v>5365267.12</v>
      </c>
      <c r="O1595" s="13">
        <f>IF(Table2[[#This Row],[Fertilizer(kg)]]="",_xlfn.XLOOKUP(Table2[[#This Row],[crop&amp;state]],'pivot tables'!$O$3:$O$151,'pivot tables'!$P$3:$P$151),Table2[[#This Row],[Fertilizer(kg)]])</f>
        <v>5365267.12</v>
      </c>
      <c r="P1595" s="13">
        <v>11557.69</v>
      </c>
      <c r="Q1595" s="13">
        <f>IF(Table2[[#This Row],[Pesticide(kg)]]="",_xlfn.XLOOKUP(Table2[[#This Row],[crop&amp;state]],'pivot tables'!$O$3:$O$151,'pivot tables'!$Q$3:$Q$151),Table2[[#This Row],[Pesticide(kg)]])</f>
        <v>11557.69</v>
      </c>
      <c r="R1595" s="13"/>
      <c r="S1595" s="13">
        <f>IF(Table2[[#This Row],[Yield]]="",IFERROR(Table2[[#This Row],[Production(Tones)]]/Table2[[#This Row],[Area(hectare)]],""),Table2[[#This Row],[Yield]])</f>
        <v>22.378589493229182</v>
      </c>
      <c r="T1595" s="13">
        <v>26.321999999999999</v>
      </c>
      <c r="U1595" s="13">
        <f>IF(Table2[[#This Row],[Avg_Temperature(°C)]]="",IFERROR((Table2[[#This Row],[Max_Temperature(°C)]]+Table2[[#This Row],[Min_Temperature(°C)]])/2,""),Table2[[#This Row],[Avg_Temperature(°C)]])</f>
        <v>26.321999999999999</v>
      </c>
      <c r="V1595" s="13">
        <v>36.677999999999997</v>
      </c>
      <c r="W1595" s="13">
        <f>IF(Table2[[#This Row],[Max_Temperature(°C)]]="",_xlfn.XLOOKUP(Table2[[#This Row],[State]],'pivot tables'!$T$2:$T$33,'pivot tables'!$V$2:$V$33),Table2[[#This Row],[Max_Temperature(°C)]])</f>
        <v>36.677999999999997</v>
      </c>
      <c r="X1595" s="13">
        <v>15.505000000000001</v>
      </c>
      <c r="Y1595" s="31">
        <f>IF(Table2[[#This Row],[Min_Temperature(°C)]]="",_xlfn.XLOOKUP(Table2[[#This Row],[State]],'pivot tables'!$T$2:$T$33,'pivot tables'!$W$2:$W$33),Table2[[#This Row],[Min_Temperature(°C)]])</f>
        <v>15.505000000000001</v>
      </c>
    </row>
    <row r="1596" spans="1:25" x14ac:dyDescent="0.3">
      <c r="A1596" s="5" t="s">
        <v>31</v>
      </c>
      <c r="B1596" s="4">
        <v>2019</v>
      </c>
      <c r="C1596" s="5" t="s">
        <v>705</v>
      </c>
      <c r="D1596" s="5" t="str">
        <f>PROPER(TRIM(Table2[[#This Row],[Season]]))</f>
        <v>Whole Year</v>
      </c>
      <c r="E1596" s="5" t="str">
        <f>IF(Table2[[#This Row],[Season]]="",_xlfn.XLOOKUP(Table2[[#This Row],[State]],'pivot tables'!$F$3:$F$33,'pivot tables'!$G$3:$G$33),Table2[[#This Row],[Season]])</f>
        <v>Whole Year</v>
      </c>
      <c r="F1596" s="5" t="s">
        <v>282</v>
      </c>
      <c r="G1596" s="16"/>
      <c r="H1596" s="16">
        <f>IF(Table2[[#This Row],[Area(hectare)]]="",IFERROR(Table2[[#This Row],[Production(Tones)]]/Table2[[#This Row],[Yield blanks]],""),Table2[[#This Row],[Area(hectare)]])</f>
        <v>461.65884194053206</v>
      </c>
      <c r="I1596" s="16">
        <v>295</v>
      </c>
      <c r="J1596" s="16">
        <f>IF(Table2[[#This Row],[Production(Tones)]]="",Table2[[#This Row],[Area Blanks]]*Table2[[#This Row],[Yield]],Table2[[#This Row],[Production(Tones)]])</f>
        <v>295</v>
      </c>
      <c r="K1596" s="13">
        <v>1420.3</v>
      </c>
      <c r="L1596" s="13">
        <f>IF(Table2[[#This Row],[Annual_Rainfall(mm)]]="",_xlfn.XLOOKUP(Table2[[#This Row],[State]],'pivot tables'!$J$3:$J$32,'pivot tables'!$K$3:$K$32),Table2[[#This Row],[Annual_Rainfall(mm)]])</f>
        <v>1420.3</v>
      </c>
      <c r="M1596" s="13" t="str">
        <f>Table2[[#This Row],[Crop]]&amp;Table2[[#This Row],[State]]</f>
        <v>SunflowerChhattisgarh</v>
      </c>
      <c r="N1596" s="13">
        <v>108037.04</v>
      </c>
      <c r="O1596" s="13">
        <f>IF(Table2[[#This Row],[Fertilizer(kg)]]="",_xlfn.XLOOKUP(Table2[[#This Row],[crop&amp;state]],'pivot tables'!$O$3:$O$151,'pivot tables'!$P$3:$P$151),Table2[[#This Row],[Fertilizer(kg)]])</f>
        <v>108037.04</v>
      </c>
      <c r="P1596" s="13">
        <v>232.73</v>
      </c>
      <c r="Q1596" s="13">
        <f>IF(Table2[[#This Row],[Pesticide(kg)]]="",_xlfn.XLOOKUP(Table2[[#This Row],[crop&amp;state]],'pivot tables'!$O$3:$O$151,'pivot tables'!$Q$3:$Q$151),Table2[[#This Row],[Pesticide(kg)]])</f>
        <v>232.73</v>
      </c>
      <c r="R1596" s="13">
        <v>0.63900000000000001</v>
      </c>
      <c r="S1596" s="13">
        <f>IF(Table2[[#This Row],[Yield]]="",IFERROR(Table2[[#This Row],[Production(Tones)]]/Table2[[#This Row],[Area(hectare)]],""),Table2[[#This Row],[Yield]])</f>
        <v>0.63900000000000001</v>
      </c>
      <c r="T1596" s="13">
        <v>26.321999999999999</v>
      </c>
      <c r="U1596" s="13">
        <f>IF(Table2[[#This Row],[Avg_Temperature(°C)]]="",IFERROR((Table2[[#This Row],[Max_Temperature(°C)]]+Table2[[#This Row],[Min_Temperature(°C)]])/2,""),Table2[[#This Row],[Avg_Temperature(°C)]])</f>
        <v>26.321999999999999</v>
      </c>
      <c r="V1596" s="13">
        <v>36.677999999999997</v>
      </c>
      <c r="W1596" s="13">
        <f>IF(Table2[[#This Row],[Max_Temperature(°C)]]="",_xlfn.XLOOKUP(Table2[[#This Row],[State]],'pivot tables'!$T$2:$T$33,'pivot tables'!$V$2:$V$33),Table2[[#This Row],[Max_Temperature(°C)]])</f>
        <v>36.677999999999997</v>
      </c>
      <c r="X1596" s="13">
        <v>15.505000000000001</v>
      </c>
      <c r="Y1596" s="31">
        <f>IF(Table2[[#This Row],[Min_Temperature(°C)]]="",_xlfn.XLOOKUP(Table2[[#This Row],[State]],'pivot tables'!$T$2:$T$33,'pivot tables'!$W$2:$W$33),Table2[[#This Row],[Min_Temperature(°C)]])</f>
        <v>15.505000000000001</v>
      </c>
    </row>
    <row r="1597" spans="1:25" x14ac:dyDescent="0.3">
      <c r="A1597" s="5" t="s">
        <v>32</v>
      </c>
      <c r="B1597" s="4">
        <v>2019</v>
      </c>
      <c r="C1597" s="5" t="s">
        <v>49</v>
      </c>
      <c r="D1597" s="5" t="str">
        <f>PROPER(TRIM(Table2[[#This Row],[Season]]))</f>
        <v>Kharif</v>
      </c>
      <c r="E1597" s="5" t="str">
        <f>IF(Table2[[#This Row],[Season]]="",_xlfn.XLOOKUP(Table2[[#This Row],[State]],'pivot tables'!$F$3:$F$33,'pivot tables'!$G$3:$G$33),Table2[[#This Row],[Season]])</f>
        <v>Kharif</v>
      </c>
      <c r="F1597" s="5" t="s">
        <v>282</v>
      </c>
      <c r="G1597" s="16">
        <v>74267</v>
      </c>
      <c r="H1597" s="16">
        <f>IF(Table2[[#This Row],[Area(hectare)]]="",IFERROR(Table2[[#This Row],[Production(Tones)]]/Table2[[#This Row],[Yield blanks]],""),Table2[[#This Row],[Area(hectare)]])</f>
        <v>74267</v>
      </c>
      <c r="I1597" s="16">
        <v>24305</v>
      </c>
      <c r="J1597" s="16">
        <f>IF(Table2[[#This Row],[Production(Tones)]]="",Table2[[#This Row],[Area Blanks]]*Table2[[#This Row],[Yield]],Table2[[#This Row],[Production(Tones)]])</f>
        <v>24305</v>
      </c>
      <c r="K1597" s="13">
        <v>1420.3</v>
      </c>
      <c r="L1597" s="13">
        <f>IF(Table2[[#This Row],[Annual_Rainfall(mm)]]="",_xlfn.XLOOKUP(Table2[[#This Row],[State]],'pivot tables'!$J$3:$J$32,'pivot tables'!$K$3:$K$32),Table2[[#This Row],[Annual_Rainfall(mm)]])</f>
        <v>1420.3</v>
      </c>
      <c r="M1597" s="13" t="str">
        <f>Table2[[#This Row],[Crop]]&amp;Table2[[#This Row],[State]]</f>
        <v>UradChhattisgarh</v>
      </c>
      <c r="N1597" s="13">
        <v>12756099.92</v>
      </c>
      <c r="O1597" s="13">
        <f>IF(Table2[[#This Row],[Fertilizer(kg)]]="",_xlfn.XLOOKUP(Table2[[#This Row],[crop&amp;state]],'pivot tables'!$O$3:$O$151,'pivot tables'!$P$3:$P$151),Table2[[#This Row],[Fertilizer(kg)]])</f>
        <v>12756099.92</v>
      </c>
      <c r="P1597" s="13">
        <v>27478.79</v>
      </c>
      <c r="Q1597" s="13">
        <f>IF(Table2[[#This Row],[Pesticide(kg)]]="",_xlfn.XLOOKUP(Table2[[#This Row],[crop&amp;state]],'pivot tables'!$O$3:$O$151,'pivot tables'!$Q$3:$Q$151),Table2[[#This Row],[Pesticide(kg)]])</f>
        <v>27478.79</v>
      </c>
      <c r="R1597" s="13">
        <v>0.33100000000000002</v>
      </c>
      <c r="S1597" s="13">
        <f>IF(Table2[[#This Row],[Yield]]="",IFERROR(Table2[[#This Row],[Production(Tones)]]/Table2[[#This Row],[Area(hectare)]],""),Table2[[#This Row],[Yield]])</f>
        <v>0.33100000000000002</v>
      </c>
      <c r="T1597" s="13">
        <v>26.321999999999999</v>
      </c>
      <c r="U1597" s="13">
        <f>IF(Table2[[#This Row],[Avg_Temperature(°C)]]="",IFERROR((Table2[[#This Row],[Max_Temperature(°C)]]+Table2[[#This Row],[Min_Temperature(°C)]])/2,""),Table2[[#This Row],[Avg_Temperature(°C)]])</f>
        <v>26.321999999999999</v>
      </c>
      <c r="V1597" s="13">
        <v>36.677999999999997</v>
      </c>
      <c r="W1597" s="13">
        <f>IF(Table2[[#This Row],[Max_Temperature(°C)]]="",_xlfn.XLOOKUP(Table2[[#This Row],[State]],'pivot tables'!$T$2:$T$33,'pivot tables'!$V$2:$V$33),Table2[[#This Row],[Max_Temperature(°C)]])</f>
        <v>36.677999999999997</v>
      </c>
      <c r="X1597" s="13">
        <v>15.505000000000001</v>
      </c>
      <c r="Y1597" s="31">
        <f>IF(Table2[[#This Row],[Min_Temperature(°C)]]="",_xlfn.XLOOKUP(Table2[[#This Row],[State]],'pivot tables'!$T$2:$T$33,'pivot tables'!$W$2:$W$33),Table2[[#This Row],[Min_Temperature(°C)]])</f>
        <v>15.505000000000001</v>
      </c>
    </row>
    <row r="1598" spans="1:25" x14ac:dyDescent="0.3">
      <c r="A1598" s="5" t="s">
        <v>32</v>
      </c>
      <c r="B1598" s="4">
        <v>2019</v>
      </c>
      <c r="C1598" s="5" t="s">
        <v>27</v>
      </c>
      <c r="D1598" s="5" t="str">
        <f>PROPER(TRIM(Table2[[#This Row],[Season]]))</f>
        <v>Rabi</v>
      </c>
      <c r="E1598" s="5" t="str">
        <f>IF(Table2[[#This Row],[Season]]="",_xlfn.XLOOKUP(Table2[[#This Row],[State]],'pivot tables'!$F$3:$F$33,'pivot tables'!$G$3:$G$33),Table2[[#This Row],[Season]])</f>
        <v>Rabi</v>
      </c>
      <c r="F1598" s="5" t="s">
        <v>282</v>
      </c>
      <c r="G1598" s="16">
        <v>1796</v>
      </c>
      <c r="H1598" s="16">
        <f>IF(Table2[[#This Row],[Area(hectare)]]="",IFERROR(Table2[[#This Row],[Production(Tones)]]/Table2[[#This Row],[Yield blanks]],""),Table2[[#This Row],[Area(hectare)]])</f>
        <v>1796</v>
      </c>
      <c r="I1598" s="16">
        <v>539</v>
      </c>
      <c r="J1598" s="16">
        <f>IF(Table2[[#This Row],[Production(Tones)]]="",Table2[[#This Row],[Area Blanks]]*Table2[[#This Row],[Yield]],Table2[[#This Row],[Production(Tones)]])</f>
        <v>539</v>
      </c>
      <c r="K1598" s="13">
        <v>1420.3</v>
      </c>
      <c r="L1598" s="13">
        <f>IF(Table2[[#This Row],[Annual_Rainfall(mm)]]="",_xlfn.XLOOKUP(Table2[[#This Row],[State]],'pivot tables'!$J$3:$J$32,'pivot tables'!$K$3:$K$32),Table2[[#This Row],[Annual_Rainfall(mm)]])</f>
        <v>1420.3</v>
      </c>
      <c r="M1598" s="13" t="str">
        <f>Table2[[#This Row],[Crop]]&amp;Table2[[#This Row],[State]]</f>
        <v>UradChhattisgarh</v>
      </c>
      <c r="N1598" s="13">
        <v>308480.96000000002</v>
      </c>
      <c r="O1598" s="13">
        <f>IF(Table2[[#This Row],[Fertilizer(kg)]]="",_xlfn.XLOOKUP(Table2[[#This Row],[crop&amp;state]],'pivot tables'!$O$3:$O$151,'pivot tables'!$P$3:$P$151),Table2[[#This Row],[Fertilizer(kg)]])</f>
        <v>308480.96000000002</v>
      </c>
      <c r="P1598" s="13"/>
      <c r="Q1598" s="13">
        <f>IF(Table2[[#This Row],[Pesticide(kg)]]="",_xlfn.XLOOKUP(Table2[[#This Row],[crop&amp;state]],'pivot tables'!$O$3:$O$151,'pivot tables'!$Q$3:$Q$151),Table2[[#This Row],[Pesticide(kg)]])</f>
        <v>15103.584444444443</v>
      </c>
      <c r="R1598" s="13">
        <v>0.31</v>
      </c>
      <c r="S1598" s="13">
        <f>IF(Table2[[#This Row],[Yield]]="",IFERROR(Table2[[#This Row],[Production(Tones)]]/Table2[[#This Row],[Area(hectare)]],""),Table2[[#This Row],[Yield]])</f>
        <v>0.31</v>
      </c>
      <c r="T1598" s="13">
        <v>26.321999999999999</v>
      </c>
      <c r="U1598" s="13">
        <f>IF(Table2[[#This Row],[Avg_Temperature(°C)]]="",IFERROR((Table2[[#This Row],[Max_Temperature(°C)]]+Table2[[#This Row],[Min_Temperature(°C)]])/2,""),Table2[[#This Row],[Avg_Temperature(°C)]])</f>
        <v>26.321999999999999</v>
      </c>
      <c r="V1598" s="13">
        <v>36.677999999999997</v>
      </c>
      <c r="W1598" s="13">
        <f>IF(Table2[[#This Row],[Max_Temperature(°C)]]="",_xlfn.XLOOKUP(Table2[[#This Row],[State]],'pivot tables'!$T$2:$T$33,'pivot tables'!$V$2:$V$33),Table2[[#This Row],[Max_Temperature(°C)]])</f>
        <v>36.677999999999997</v>
      </c>
      <c r="X1598" s="13">
        <v>15.505000000000001</v>
      </c>
      <c r="Y1598" s="31">
        <f>IF(Table2[[#This Row],[Min_Temperature(°C)]]="",_xlfn.XLOOKUP(Table2[[#This Row],[State]],'pivot tables'!$T$2:$T$33,'pivot tables'!$W$2:$W$33),Table2[[#This Row],[Min_Temperature(°C)]])</f>
        <v>15.505000000000001</v>
      </c>
    </row>
    <row r="1599" spans="1:25" x14ac:dyDescent="0.3">
      <c r="A1599" s="5" t="s">
        <v>20</v>
      </c>
      <c r="B1599" s="4">
        <v>2019</v>
      </c>
      <c r="C1599" s="5" t="s">
        <v>27</v>
      </c>
      <c r="D1599" s="5" t="str">
        <f>PROPER(TRIM(Table2[[#This Row],[Season]]))</f>
        <v>Rabi</v>
      </c>
      <c r="E1599" s="5" t="str">
        <f>IF(Table2[[#This Row],[Season]]="",_xlfn.XLOOKUP(Table2[[#This Row],[State]],'pivot tables'!$F$3:$F$33,'pivot tables'!$G$3:$G$33),Table2[[#This Row],[Season]])</f>
        <v>Rabi</v>
      </c>
      <c r="F1599" s="5" t="s">
        <v>282</v>
      </c>
      <c r="G1599" s="16">
        <v>116274</v>
      </c>
      <c r="H1599" s="16">
        <f>IF(Table2[[#This Row],[Area(hectare)]]="",IFERROR(Table2[[#This Row],[Production(Tones)]]/Table2[[#This Row],[Yield blanks]],""),Table2[[#This Row],[Area(hectare)]])</f>
        <v>116274</v>
      </c>
      <c r="I1599" s="16">
        <v>135888</v>
      </c>
      <c r="J1599" s="16">
        <f>IF(Table2[[#This Row],[Production(Tones)]]="",Table2[[#This Row],[Area Blanks]]*Table2[[#This Row],[Yield]],Table2[[#This Row],[Production(Tones)]])</f>
        <v>135888</v>
      </c>
      <c r="K1599" s="13">
        <v>1420.3</v>
      </c>
      <c r="L1599" s="13">
        <f>IF(Table2[[#This Row],[Annual_Rainfall(mm)]]="",_xlfn.XLOOKUP(Table2[[#This Row],[State]],'pivot tables'!$J$3:$J$32,'pivot tables'!$K$3:$K$32),Table2[[#This Row],[Annual_Rainfall(mm)]])</f>
        <v>1420.3</v>
      </c>
      <c r="M1599" s="13" t="str">
        <f>Table2[[#This Row],[Crop]]&amp;Table2[[#This Row],[State]]</f>
        <v>WheatChhattisgarh</v>
      </c>
      <c r="N1599" s="13">
        <v>19971222.239999998</v>
      </c>
      <c r="O1599" s="13">
        <f>IF(Table2[[#This Row],[Fertilizer(kg)]]="",_xlfn.XLOOKUP(Table2[[#This Row],[crop&amp;state]],'pivot tables'!$O$3:$O$151,'pivot tables'!$P$3:$P$151),Table2[[#This Row],[Fertilizer(kg)]])</f>
        <v>19971222.239999998</v>
      </c>
      <c r="P1599" s="13">
        <v>43021.38</v>
      </c>
      <c r="Q1599" s="13">
        <f>IF(Table2[[#This Row],[Pesticide(kg)]]="",_xlfn.XLOOKUP(Table2[[#This Row],[crop&amp;state]],'pivot tables'!$O$3:$O$151,'pivot tables'!$Q$3:$Q$151),Table2[[#This Row],[Pesticide(kg)]])</f>
        <v>43021.38</v>
      </c>
      <c r="R1599" s="13">
        <v>1.337</v>
      </c>
      <c r="S1599" s="13">
        <f>IF(Table2[[#This Row],[Yield]]="",IFERROR(Table2[[#This Row],[Production(Tones)]]/Table2[[#This Row],[Area(hectare)]],""),Table2[[#This Row],[Yield]])</f>
        <v>1.337</v>
      </c>
      <c r="T1599" s="13">
        <v>26.321999999999999</v>
      </c>
      <c r="U1599" s="13">
        <f>IF(Table2[[#This Row],[Avg_Temperature(°C)]]="",IFERROR((Table2[[#This Row],[Max_Temperature(°C)]]+Table2[[#This Row],[Min_Temperature(°C)]])/2,""),Table2[[#This Row],[Avg_Temperature(°C)]])</f>
        <v>26.321999999999999</v>
      </c>
      <c r="V1599" s="13">
        <v>36.677999999999997</v>
      </c>
      <c r="W1599" s="13">
        <f>IF(Table2[[#This Row],[Max_Temperature(°C)]]="",_xlfn.XLOOKUP(Table2[[#This Row],[State]],'pivot tables'!$T$2:$T$33,'pivot tables'!$V$2:$V$33),Table2[[#This Row],[Max_Temperature(°C)]])</f>
        <v>36.677999999999997</v>
      </c>
      <c r="X1599" s="13">
        <v>15.505000000000001</v>
      </c>
      <c r="Y1599" s="31">
        <f>IF(Table2[[#This Row],[Min_Temperature(°C)]]="",_xlfn.XLOOKUP(Table2[[#This Row],[State]],'pivot tables'!$T$2:$T$33,'pivot tables'!$W$2:$W$33),Table2[[#This Row],[Min_Temperature(°C)]])</f>
        <v>15.505000000000001</v>
      </c>
    </row>
    <row r="1600" spans="1:25" x14ac:dyDescent="0.3">
      <c r="A1600" s="5" t="s">
        <v>22</v>
      </c>
      <c r="B1600" s="4">
        <v>2019</v>
      </c>
      <c r="C1600" s="5" t="s">
        <v>49</v>
      </c>
      <c r="D1600" s="5" t="str">
        <f>PROPER(TRIM(Table2[[#This Row],[Season]]))</f>
        <v>Kharif</v>
      </c>
      <c r="E1600" s="5" t="str">
        <f>IF(Table2[[#This Row],[Season]]="",_xlfn.XLOOKUP(Table2[[#This Row],[State]],'pivot tables'!$F$3:$F$33,'pivot tables'!$G$3:$G$33),Table2[[#This Row],[Season]])</f>
        <v>Kharif</v>
      </c>
      <c r="F1600" s="5" t="s">
        <v>244</v>
      </c>
      <c r="G1600" s="16">
        <v>11606</v>
      </c>
      <c r="H1600" s="16">
        <f>IF(Table2[[#This Row],[Area(hectare)]]="",IFERROR(Table2[[#This Row],[Production(Tones)]]/Table2[[#This Row],[Yield blanks]],""),Table2[[#This Row],[Area(hectare)]])</f>
        <v>11606</v>
      </c>
      <c r="I1600" s="16">
        <v>10010</v>
      </c>
      <c r="J1600" s="16">
        <f>IF(Table2[[#This Row],[Production(Tones)]]="",Table2[[#This Row],[Area Blanks]]*Table2[[#This Row],[Yield]],Table2[[#This Row],[Production(Tones)]])</f>
        <v>10010</v>
      </c>
      <c r="K1600" s="13">
        <v>1067.8</v>
      </c>
      <c r="L1600" s="13">
        <f>IF(Table2[[#This Row],[Annual_Rainfall(mm)]]="",_xlfn.XLOOKUP(Table2[[#This Row],[State]],'pivot tables'!$J$3:$J$32,'pivot tables'!$K$3:$K$32),Table2[[#This Row],[Annual_Rainfall(mm)]])</f>
        <v>1067.8</v>
      </c>
      <c r="M1600" s="13" t="str">
        <f>Table2[[#This Row],[Crop]]&amp;Table2[[#This Row],[State]]</f>
        <v>RagiGujarat</v>
      </c>
      <c r="N1600" s="13">
        <v>1993446.56</v>
      </c>
      <c r="O1600" s="13">
        <f>IF(Table2[[#This Row],[Fertilizer(kg)]]="",_xlfn.XLOOKUP(Table2[[#This Row],[crop&amp;state]],'pivot tables'!$O$3:$O$151,'pivot tables'!$P$3:$P$151),Table2[[#This Row],[Fertilizer(kg)]])</f>
        <v>1993446.56</v>
      </c>
      <c r="P1600" s="13">
        <v>4294.22</v>
      </c>
      <c r="Q1600" s="13">
        <f>IF(Table2[[#This Row],[Pesticide(kg)]]="",_xlfn.XLOOKUP(Table2[[#This Row],[crop&amp;state]],'pivot tables'!$O$3:$O$151,'pivot tables'!$Q$3:$Q$151),Table2[[#This Row],[Pesticide(kg)]])</f>
        <v>4294.22</v>
      </c>
      <c r="R1600" s="13">
        <v>0.83</v>
      </c>
      <c r="S1600" s="13">
        <f>IF(Table2[[#This Row],[Yield]]="",IFERROR(Table2[[#This Row],[Production(Tones)]]/Table2[[#This Row],[Area(hectare)]],""),Table2[[#This Row],[Yield]])</f>
        <v>0.83</v>
      </c>
      <c r="T1600" s="13">
        <v>26.396999999999998</v>
      </c>
      <c r="U1600" s="13">
        <f>IF(Table2[[#This Row],[Avg_Temperature(°C)]]="",IFERROR((Table2[[#This Row],[Max_Temperature(°C)]]+Table2[[#This Row],[Min_Temperature(°C)]])/2,""),Table2[[#This Row],[Avg_Temperature(°C)]])</f>
        <v>26.396999999999998</v>
      </c>
      <c r="V1600" s="13">
        <v>37.856000000000002</v>
      </c>
      <c r="W1600" s="13">
        <f>IF(Table2[[#This Row],[Max_Temperature(°C)]]="",_xlfn.XLOOKUP(Table2[[#This Row],[State]],'pivot tables'!$T$2:$T$33,'pivot tables'!$V$2:$V$33),Table2[[#This Row],[Max_Temperature(°C)]])</f>
        <v>37.856000000000002</v>
      </c>
      <c r="X1600" s="13">
        <v>16.041</v>
      </c>
      <c r="Y1600" s="31">
        <f>IF(Table2[[#This Row],[Min_Temperature(°C)]]="",_xlfn.XLOOKUP(Table2[[#This Row],[State]],'pivot tables'!$T$2:$T$33,'pivot tables'!$W$2:$W$33),Table2[[#This Row],[Min_Temperature(°C)]])</f>
        <v>16.041</v>
      </c>
    </row>
    <row r="1601" spans="1:25" x14ac:dyDescent="0.3">
      <c r="A1601" s="5" t="s">
        <v>13</v>
      </c>
      <c r="B1601" s="4">
        <v>2019</v>
      </c>
      <c r="C1601" s="5" t="s">
        <v>49</v>
      </c>
      <c r="D1601" s="5" t="str">
        <f>PROPER(TRIM(Table2[[#This Row],[Season]]))</f>
        <v>Kharif</v>
      </c>
      <c r="E1601" s="5" t="str">
        <f>IF(Table2[[#This Row],[Season]]="",_xlfn.XLOOKUP(Table2[[#This Row],[State]],'pivot tables'!$F$3:$F$33,'pivot tables'!$G$3:$G$33),Table2[[#This Row],[Season]])</f>
        <v>Kharif</v>
      </c>
      <c r="F1601" s="5" t="s">
        <v>244</v>
      </c>
      <c r="G1601" s="16">
        <v>849599</v>
      </c>
      <c r="H1601" s="16">
        <f>IF(Table2[[#This Row],[Area(hectare)]]="",IFERROR(Table2[[#This Row],[Production(Tones)]]/Table2[[#This Row],[Yield blanks]],""),Table2[[#This Row],[Area(hectare)]])</f>
        <v>849599</v>
      </c>
      <c r="I1601" s="16">
        <v>1821136</v>
      </c>
      <c r="J1601" s="16">
        <f>IF(Table2[[#This Row],[Production(Tones)]]="",Table2[[#This Row],[Area Blanks]]*Table2[[#This Row],[Yield]],Table2[[#This Row],[Production(Tones)]])</f>
        <v>1821136</v>
      </c>
      <c r="K1601" s="13">
        <v>1067.8</v>
      </c>
      <c r="L1601" s="13">
        <f>IF(Table2[[#This Row],[Annual_Rainfall(mm)]]="",_xlfn.XLOOKUP(Table2[[#This Row],[State]],'pivot tables'!$J$3:$J$32,'pivot tables'!$K$3:$K$32),Table2[[#This Row],[Annual_Rainfall(mm)]])</f>
        <v>1067.8</v>
      </c>
      <c r="M1601" s="13" t="str">
        <f>Table2[[#This Row],[Crop]]&amp;Table2[[#This Row],[State]]</f>
        <v>RiceGujarat</v>
      </c>
      <c r="N1601" s="13">
        <v>145927124.19999999</v>
      </c>
      <c r="O1601" s="13">
        <f>IF(Table2[[#This Row],[Fertilizer(kg)]]="",_xlfn.XLOOKUP(Table2[[#This Row],[crop&amp;state]],'pivot tables'!$O$3:$O$151,'pivot tables'!$P$3:$P$151),Table2[[#This Row],[Fertilizer(kg)]])</f>
        <v>145927124.19999999</v>
      </c>
      <c r="P1601" s="13">
        <v>314351.63</v>
      </c>
      <c r="Q1601" s="13">
        <f>IF(Table2[[#This Row],[Pesticide(kg)]]="",_xlfn.XLOOKUP(Table2[[#This Row],[crop&amp;state]],'pivot tables'!$O$3:$O$151,'pivot tables'!$Q$3:$Q$151),Table2[[#This Row],[Pesticide(kg)]])</f>
        <v>314351.63</v>
      </c>
      <c r="R1601" s="13">
        <v>1.9490000000000001</v>
      </c>
      <c r="S1601" s="13">
        <f>IF(Table2[[#This Row],[Yield]]="",IFERROR(Table2[[#This Row],[Production(Tones)]]/Table2[[#This Row],[Area(hectare)]],""),Table2[[#This Row],[Yield]])</f>
        <v>1.9490000000000001</v>
      </c>
      <c r="T1601" s="13">
        <v>26.396999999999998</v>
      </c>
      <c r="U1601" s="13">
        <f>IF(Table2[[#This Row],[Avg_Temperature(°C)]]="",IFERROR((Table2[[#This Row],[Max_Temperature(°C)]]+Table2[[#This Row],[Min_Temperature(°C)]])/2,""),Table2[[#This Row],[Avg_Temperature(°C)]])</f>
        <v>26.396999999999998</v>
      </c>
      <c r="V1601" s="13">
        <v>37.856000000000002</v>
      </c>
      <c r="W1601" s="13">
        <f>IF(Table2[[#This Row],[Max_Temperature(°C)]]="",_xlfn.XLOOKUP(Table2[[#This Row],[State]],'pivot tables'!$T$2:$T$33,'pivot tables'!$V$2:$V$33),Table2[[#This Row],[Max_Temperature(°C)]])</f>
        <v>37.856000000000002</v>
      </c>
      <c r="X1601" s="13">
        <v>16.041</v>
      </c>
      <c r="Y1601" s="31">
        <f>IF(Table2[[#This Row],[Min_Temperature(°C)]]="",_xlfn.XLOOKUP(Table2[[#This Row],[State]],'pivot tables'!$T$2:$T$33,'pivot tables'!$W$2:$W$33),Table2[[#This Row],[Min_Temperature(°C)]])</f>
        <v>16.041</v>
      </c>
    </row>
    <row r="1602" spans="1:25" x14ac:dyDescent="0.3">
      <c r="A1602" s="5" t="s">
        <v>13</v>
      </c>
      <c r="B1602" s="4">
        <v>2019</v>
      </c>
      <c r="C1602" s="5" t="s">
        <v>120</v>
      </c>
      <c r="D1602" s="5" t="str">
        <f>PROPER(TRIM(Table2[[#This Row],[Season]]))</f>
        <v>Summer</v>
      </c>
      <c r="E1602" s="5" t="str">
        <f>IF(Table2[[#This Row],[Season]]="",_xlfn.XLOOKUP(Table2[[#This Row],[State]],'pivot tables'!$F$3:$F$33,'pivot tables'!$G$3:$G$33),Table2[[#This Row],[Season]])</f>
        <v>Summer</v>
      </c>
      <c r="F1602" s="5" t="s">
        <v>244</v>
      </c>
      <c r="G1602" s="16">
        <v>54751</v>
      </c>
      <c r="H1602" s="16">
        <f>IF(Table2[[#This Row],[Area(hectare)]]="",IFERROR(Table2[[#This Row],[Production(Tones)]]/Table2[[#This Row],[Yield blanks]],""),Table2[[#This Row],[Area(hectare)]])</f>
        <v>54751</v>
      </c>
      <c r="I1602" s="16">
        <v>161497</v>
      </c>
      <c r="J1602" s="16">
        <f>IF(Table2[[#This Row],[Production(Tones)]]="",Table2[[#This Row],[Area Blanks]]*Table2[[#This Row],[Yield]],Table2[[#This Row],[Production(Tones)]])</f>
        <v>161497</v>
      </c>
      <c r="K1602" s="13">
        <v>1067.8</v>
      </c>
      <c r="L1602" s="13">
        <f>IF(Table2[[#This Row],[Annual_Rainfall(mm)]]="",_xlfn.XLOOKUP(Table2[[#This Row],[State]],'pivot tables'!$J$3:$J$32,'pivot tables'!$K$3:$K$32),Table2[[#This Row],[Annual_Rainfall(mm)]])</f>
        <v>1067.8</v>
      </c>
      <c r="M1602" s="13" t="str">
        <f>Table2[[#This Row],[Crop]]&amp;Table2[[#This Row],[State]]</f>
        <v>RiceGujarat</v>
      </c>
      <c r="N1602" s="13">
        <v>9404031.7599999998</v>
      </c>
      <c r="O1602" s="13">
        <f>IF(Table2[[#This Row],[Fertilizer(kg)]]="",_xlfn.XLOOKUP(Table2[[#This Row],[crop&amp;state]],'pivot tables'!$O$3:$O$151,'pivot tables'!$P$3:$P$151),Table2[[#This Row],[Fertilizer(kg)]])</f>
        <v>9404031.7599999998</v>
      </c>
      <c r="P1602" s="13">
        <v>20257.87</v>
      </c>
      <c r="Q1602" s="13">
        <f>IF(Table2[[#This Row],[Pesticide(kg)]]="",_xlfn.XLOOKUP(Table2[[#This Row],[crop&amp;state]],'pivot tables'!$O$3:$O$151,'pivot tables'!$Q$3:$Q$151),Table2[[#This Row],[Pesticide(kg)]])</f>
        <v>20257.87</v>
      </c>
      <c r="R1602" s="13">
        <v>2.8490000000000002</v>
      </c>
      <c r="S1602" s="13">
        <f>IF(Table2[[#This Row],[Yield]]="",IFERROR(Table2[[#This Row],[Production(Tones)]]/Table2[[#This Row],[Area(hectare)]],""),Table2[[#This Row],[Yield]])</f>
        <v>2.8490000000000002</v>
      </c>
      <c r="T1602" s="13"/>
      <c r="U1602" s="13">
        <f>IF(Table2[[#This Row],[Avg_Temperature(°C)]]="",IFERROR((Table2[[#This Row],[Max_Temperature(°C)]]+Table2[[#This Row],[Min_Temperature(°C)]])/2,""),Table2[[#This Row],[Avg_Temperature(°C)]])</f>
        <v>26.948500000000003</v>
      </c>
      <c r="V1602" s="13">
        <v>37.856000000000002</v>
      </c>
      <c r="W1602" s="13">
        <f>IF(Table2[[#This Row],[Max_Temperature(°C)]]="",_xlfn.XLOOKUP(Table2[[#This Row],[State]],'pivot tables'!$T$2:$T$33,'pivot tables'!$V$2:$V$33),Table2[[#This Row],[Max_Temperature(°C)]])</f>
        <v>37.856000000000002</v>
      </c>
      <c r="X1602" s="13">
        <v>16.041</v>
      </c>
      <c r="Y1602" s="31">
        <f>IF(Table2[[#This Row],[Min_Temperature(°C)]]="",_xlfn.XLOOKUP(Table2[[#This Row],[State]],'pivot tables'!$T$2:$T$33,'pivot tables'!$W$2:$W$33),Table2[[#This Row],[Min_Temperature(°C)]])</f>
        <v>16.041</v>
      </c>
    </row>
    <row r="1603" spans="1:25" x14ac:dyDescent="0.3">
      <c r="A1603" s="5" t="s">
        <v>18</v>
      </c>
      <c r="B1603" s="4">
        <v>2019</v>
      </c>
      <c r="C1603" s="5" t="s">
        <v>705</v>
      </c>
      <c r="D1603" s="5" t="str">
        <f>PROPER(TRIM(Table2[[#This Row],[Season]]))</f>
        <v>Whole Year</v>
      </c>
      <c r="E1603" s="5" t="str">
        <f>IF(Table2[[#This Row],[Season]]="",_xlfn.XLOOKUP(Table2[[#This Row],[State]],'pivot tables'!$F$3:$F$33,'pivot tables'!$G$3:$G$33),Table2[[#This Row],[Season]])</f>
        <v>Whole Year</v>
      </c>
      <c r="F1603" s="5" t="s">
        <v>244</v>
      </c>
      <c r="G1603" s="16">
        <v>160940</v>
      </c>
      <c r="H1603" s="16">
        <f>IF(Table2[[#This Row],[Area(hectare)]]="",IFERROR(Table2[[#This Row],[Production(Tones)]]/Table2[[#This Row],[Yield blanks]],""),Table2[[#This Row],[Area(hectare)]])</f>
        <v>160940</v>
      </c>
      <c r="I1603" s="16">
        <v>11569942</v>
      </c>
      <c r="J1603" s="16">
        <f>IF(Table2[[#This Row],[Production(Tones)]]="",Table2[[#This Row],[Area Blanks]]*Table2[[#This Row],[Yield]],Table2[[#This Row],[Production(Tones)]])</f>
        <v>11569942</v>
      </c>
      <c r="K1603" s="13">
        <v>1067.8</v>
      </c>
      <c r="L1603" s="13">
        <f>IF(Table2[[#This Row],[Annual_Rainfall(mm)]]="",_xlfn.XLOOKUP(Table2[[#This Row],[State]],'pivot tables'!$J$3:$J$32,'pivot tables'!$K$3:$K$32),Table2[[#This Row],[Annual_Rainfall(mm)]])</f>
        <v>1067.8</v>
      </c>
      <c r="M1603" s="13" t="str">
        <f>Table2[[#This Row],[Crop]]&amp;Table2[[#This Row],[State]]</f>
        <v>SugarcaneGujarat</v>
      </c>
      <c r="N1603" s="13">
        <v>27643054.399999999</v>
      </c>
      <c r="O1603" s="13">
        <f>IF(Table2[[#This Row],[Fertilizer(kg)]]="",_xlfn.XLOOKUP(Table2[[#This Row],[crop&amp;state]],'pivot tables'!$O$3:$O$151,'pivot tables'!$P$3:$P$151),Table2[[#This Row],[Fertilizer(kg)]])</f>
        <v>27643054.399999999</v>
      </c>
      <c r="P1603" s="13">
        <v>59547.8</v>
      </c>
      <c r="Q1603" s="13">
        <f>IF(Table2[[#This Row],[Pesticide(kg)]]="",_xlfn.XLOOKUP(Table2[[#This Row],[crop&amp;state]],'pivot tables'!$O$3:$O$151,'pivot tables'!$Q$3:$Q$151),Table2[[#This Row],[Pesticide(kg)]])</f>
        <v>59547.8</v>
      </c>
      <c r="R1603" s="13">
        <v>70.569999999999993</v>
      </c>
      <c r="S1603" s="13">
        <f>IF(Table2[[#This Row],[Yield]]="",IFERROR(Table2[[#This Row],[Production(Tones)]]/Table2[[#This Row],[Area(hectare)]],""),Table2[[#This Row],[Yield]])</f>
        <v>70.569999999999993</v>
      </c>
      <c r="T1603" s="13">
        <v>26.396999999999998</v>
      </c>
      <c r="U1603" s="13">
        <f>IF(Table2[[#This Row],[Avg_Temperature(°C)]]="",IFERROR((Table2[[#This Row],[Max_Temperature(°C)]]+Table2[[#This Row],[Min_Temperature(°C)]])/2,""),Table2[[#This Row],[Avg_Temperature(°C)]])</f>
        <v>26.396999999999998</v>
      </c>
      <c r="V1603" s="13">
        <v>37.856000000000002</v>
      </c>
      <c r="W1603" s="13">
        <f>IF(Table2[[#This Row],[Max_Temperature(°C)]]="",_xlfn.XLOOKUP(Table2[[#This Row],[State]],'pivot tables'!$T$2:$T$33,'pivot tables'!$V$2:$V$33),Table2[[#This Row],[Max_Temperature(°C)]])</f>
        <v>37.856000000000002</v>
      </c>
      <c r="X1603" s="13">
        <v>16.041</v>
      </c>
      <c r="Y1603" s="31">
        <f>IF(Table2[[#This Row],[Min_Temperature(°C)]]="",_xlfn.XLOOKUP(Table2[[#This Row],[State]],'pivot tables'!$T$2:$T$33,'pivot tables'!$W$2:$W$33),Table2[[#This Row],[Min_Temperature(°C)]])</f>
        <v>16.041</v>
      </c>
    </row>
    <row r="1604" spans="1:25" x14ac:dyDescent="0.3">
      <c r="A1604" s="5" t="s">
        <v>32</v>
      </c>
      <c r="B1604" s="4">
        <v>2019</v>
      </c>
      <c r="C1604" s="5" t="s">
        <v>49</v>
      </c>
      <c r="D1604" s="5" t="str">
        <f>PROPER(TRIM(Table2[[#This Row],[Season]]))</f>
        <v>Kharif</v>
      </c>
      <c r="E1604" s="5" t="str">
        <f>IF(Table2[[#This Row],[Season]]="",_xlfn.XLOOKUP(Table2[[#This Row],[State]],'pivot tables'!$F$3:$F$33,'pivot tables'!$G$3:$G$33),Table2[[#This Row],[Season]])</f>
        <v>Kharif</v>
      </c>
      <c r="F1604" s="5" t="s">
        <v>244</v>
      </c>
      <c r="G1604" s="16">
        <v>86469</v>
      </c>
      <c r="H1604" s="16">
        <f>IF(Table2[[#This Row],[Area(hectare)]]="",IFERROR(Table2[[#This Row],[Production(Tones)]]/Table2[[#This Row],[Yield blanks]],""),Table2[[#This Row],[Area(hectare)]])</f>
        <v>86469</v>
      </c>
      <c r="I1604" s="16">
        <v>52291</v>
      </c>
      <c r="J1604" s="16">
        <f>IF(Table2[[#This Row],[Production(Tones)]]="",Table2[[#This Row],[Area Blanks]]*Table2[[#This Row],[Yield]],Table2[[#This Row],[Production(Tones)]])</f>
        <v>52291</v>
      </c>
      <c r="K1604" s="13">
        <v>1067.8</v>
      </c>
      <c r="L1604" s="13">
        <f>IF(Table2[[#This Row],[Annual_Rainfall(mm)]]="",_xlfn.XLOOKUP(Table2[[#This Row],[State]],'pivot tables'!$J$3:$J$32,'pivot tables'!$K$3:$K$32),Table2[[#This Row],[Annual_Rainfall(mm)]])</f>
        <v>1067.8</v>
      </c>
      <c r="M1604" s="13" t="str">
        <f>Table2[[#This Row],[Crop]]&amp;Table2[[#This Row],[State]]</f>
        <v>UradGujarat</v>
      </c>
      <c r="N1604" s="13">
        <v>14851915.439999999</v>
      </c>
      <c r="O1604" s="13">
        <f>IF(Table2[[#This Row],[Fertilizer(kg)]]="",_xlfn.XLOOKUP(Table2[[#This Row],[crop&amp;state]],'pivot tables'!$O$3:$O$151,'pivot tables'!$P$3:$P$151),Table2[[#This Row],[Fertilizer(kg)]])</f>
        <v>14851915.439999999</v>
      </c>
      <c r="P1604" s="13">
        <v>31993.53</v>
      </c>
      <c r="Q1604" s="13">
        <f>IF(Table2[[#This Row],[Pesticide(kg)]]="",_xlfn.XLOOKUP(Table2[[#This Row],[crop&amp;state]],'pivot tables'!$O$3:$O$151,'pivot tables'!$Q$3:$Q$151),Table2[[#This Row],[Pesticide(kg)]])</f>
        <v>31993.53</v>
      </c>
      <c r="R1604" s="13">
        <v>0.70099999999999996</v>
      </c>
      <c r="S1604" s="13">
        <f>IF(Table2[[#This Row],[Yield]]="",IFERROR(Table2[[#This Row],[Production(Tones)]]/Table2[[#This Row],[Area(hectare)]],""),Table2[[#This Row],[Yield]])</f>
        <v>0.70099999999999996</v>
      </c>
      <c r="T1604" s="13">
        <v>26.396999999999998</v>
      </c>
      <c r="U1604" s="13">
        <f>IF(Table2[[#This Row],[Avg_Temperature(°C)]]="",IFERROR((Table2[[#This Row],[Max_Temperature(°C)]]+Table2[[#This Row],[Min_Temperature(°C)]])/2,""),Table2[[#This Row],[Avg_Temperature(°C)]])</f>
        <v>26.396999999999998</v>
      </c>
      <c r="V1604" s="13">
        <v>37.856000000000002</v>
      </c>
      <c r="W1604" s="13">
        <f>IF(Table2[[#This Row],[Max_Temperature(°C)]]="",_xlfn.XLOOKUP(Table2[[#This Row],[State]],'pivot tables'!$T$2:$T$33,'pivot tables'!$V$2:$V$33),Table2[[#This Row],[Max_Temperature(°C)]])</f>
        <v>37.856000000000002</v>
      </c>
      <c r="X1604" s="13">
        <v>16.041</v>
      </c>
      <c r="Y1604" s="31">
        <f>IF(Table2[[#This Row],[Min_Temperature(°C)]]="",_xlfn.XLOOKUP(Table2[[#This Row],[State]],'pivot tables'!$T$2:$T$33,'pivot tables'!$W$2:$W$33),Table2[[#This Row],[Min_Temperature(°C)]])</f>
        <v>16.041</v>
      </c>
    </row>
    <row r="1605" spans="1:25" x14ac:dyDescent="0.3">
      <c r="A1605" s="5" t="s">
        <v>32</v>
      </c>
      <c r="B1605" s="4">
        <v>2019</v>
      </c>
      <c r="C1605" s="5" t="s">
        <v>120</v>
      </c>
      <c r="D1605" s="5" t="str">
        <f>PROPER(TRIM(Table2[[#This Row],[Season]]))</f>
        <v>Summer</v>
      </c>
      <c r="E1605" s="5" t="str">
        <f>IF(Table2[[#This Row],[Season]]="",_xlfn.XLOOKUP(Table2[[#This Row],[State]],'pivot tables'!$F$3:$F$33,'pivot tables'!$G$3:$G$33),Table2[[#This Row],[Season]])</f>
        <v>Summer</v>
      </c>
      <c r="F1605" s="5" t="s">
        <v>244</v>
      </c>
      <c r="G1605" s="16">
        <v>13456</v>
      </c>
      <c r="H1605" s="16">
        <f>IF(Table2[[#This Row],[Area(hectare)]]="",IFERROR(Table2[[#This Row],[Production(Tones)]]/Table2[[#This Row],[Yield blanks]],""),Table2[[#This Row],[Area(hectare)]])</f>
        <v>13456</v>
      </c>
      <c r="I1605" s="16">
        <v>21329</v>
      </c>
      <c r="J1605" s="16">
        <f>IF(Table2[[#This Row],[Production(Tones)]]="",Table2[[#This Row],[Area Blanks]]*Table2[[#This Row],[Yield]],Table2[[#This Row],[Production(Tones)]])</f>
        <v>21329</v>
      </c>
      <c r="K1605" s="13">
        <v>1067.8</v>
      </c>
      <c r="L1605" s="13">
        <f>IF(Table2[[#This Row],[Annual_Rainfall(mm)]]="",_xlfn.XLOOKUP(Table2[[#This Row],[State]],'pivot tables'!$J$3:$J$32,'pivot tables'!$K$3:$K$32),Table2[[#This Row],[Annual_Rainfall(mm)]])</f>
        <v>1067.8</v>
      </c>
      <c r="M1605" s="13" t="str">
        <f>Table2[[#This Row],[Crop]]&amp;Table2[[#This Row],[State]]</f>
        <v>UradGujarat</v>
      </c>
      <c r="N1605" s="13">
        <v>2311202.56</v>
      </c>
      <c r="O1605" s="13">
        <f>IF(Table2[[#This Row],[Fertilizer(kg)]]="",_xlfn.XLOOKUP(Table2[[#This Row],[crop&amp;state]],'pivot tables'!$O$3:$O$151,'pivot tables'!$P$3:$P$151),Table2[[#This Row],[Fertilizer(kg)]])</f>
        <v>2311202.56</v>
      </c>
      <c r="P1605" s="13">
        <v>4978.72</v>
      </c>
      <c r="Q1605" s="13">
        <f>IF(Table2[[#This Row],[Pesticide(kg)]]="",_xlfn.XLOOKUP(Table2[[#This Row],[crop&amp;state]],'pivot tables'!$O$3:$O$151,'pivot tables'!$Q$3:$Q$151),Table2[[#This Row],[Pesticide(kg)]])</f>
        <v>4978.72</v>
      </c>
      <c r="R1605" s="13">
        <v>1.581</v>
      </c>
      <c r="S1605" s="13">
        <f>IF(Table2[[#This Row],[Yield]]="",IFERROR(Table2[[#This Row],[Production(Tones)]]/Table2[[#This Row],[Area(hectare)]],""),Table2[[#This Row],[Yield]])</f>
        <v>1.581</v>
      </c>
      <c r="T1605" s="13">
        <v>26.396999999999998</v>
      </c>
      <c r="U1605" s="13">
        <f>IF(Table2[[#This Row],[Avg_Temperature(°C)]]="",IFERROR((Table2[[#This Row],[Max_Temperature(°C)]]+Table2[[#This Row],[Min_Temperature(°C)]])/2,""),Table2[[#This Row],[Avg_Temperature(°C)]])</f>
        <v>26.396999999999998</v>
      </c>
      <c r="V1605" s="13">
        <v>37.856000000000002</v>
      </c>
      <c r="W1605" s="13">
        <f>IF(Table2[[#This Row],[Max_Temperature(°C)]]="",_xlfn.XLOOKUP(Table2[[#This Row],[State]],'pivot tables'!$T$2:$T$33,'pivot tables'!$V$2:$V$33),Table2[[#This Row],[Max_Temperature(°C)]])</f>
        <v>37.856000000000002</v>
      </c>
      <c r="X1605" s="13">
        <v>16.041</v>
      </c>
      <c r="Y1605" s="31">
        <f>IF(Table2[[#This Row],[Min_Temperature(°C)]]="",_xlfn.XLOOKUP(Table2[[#This Row],[State]],'pivot tables'!$T$2:$T$33,'pivot tables'!$W$2:$W$33),Table2[[#This Row],[Min_Temperature(°C)]])</f>
        <v>16.041</v>
      </c>
    </row>
    <row r="1606" spans="1:25" x14ac:dyDescent="0.3">
      <c r="A1606" s="5" t="s">
        <v>20</v>
      </c>
      <c r="B1606" s="4">
        <v>2019</v>
      </c>
      <c r="C1606" s="5" t="s">
        <v>27</v>
      </c>
      <c r="D1606" s="5" t="str">
        <f>PROPER(TRIM(Table2[[#This Row],[Season]]))</f>
        <v>Rabi</v>
      </c>
      <c r="E1606" s="5" t="str">
        <f>IF(Table2[[#This Row],[Season]]="",_xlfn.XLOOKUP(Table2[[#This Row],[State]],'pivot tables'!$F$3:$F$33,'pivot tables'!$G$3:$G$33),Table2[[#This Row],[Season]])</f>
        <v>Rabi</v>
      </c>
      <c r="F1606" s="5" t="s">
        <v>244</v>
      </c>
      <c r="G1606" s="16">
        <v>1393487</v>
      </c>
      <c r="H1606" s="16">
        <f>IF(Table2[[#This Row],[Area(hectare)]]="",IFERROR(Table2[[#This Row],[Production(Tones)]]/Table2[[#This Row],[Yield blanks]],""),Table2[[#This Row],[Area(hectare)]])</f>
        <v>1393487</v>
      </c>
      <c r="I1606" s="16">
        <v>4553681</v>
      </c>
      <c r="J1606" s="16">
        <f>IF(Table2[[#This Row],[Production(Tones)]]="",Table2[[#This Row],[Area Blanks]]*Table2[[#This Row],[Yield]],Table2[[#This Row],[Production(Tones)]])</f>
        <v>4553681</v>
      </c>
      <c r="K1606" s="13">
        <v>1067.8</v>
      </c>
      <c r="L1606" s="13">
        <f>IF(Table2[[#This Row],[Annual_Rainfall(mm)]]="",_xlfn.XLOOKUP(Table2[[#This Row],[State]],'pivot tables'!$J$3:$J$32,'pivot tables'!$K$3:$K$32),Table2[[#This Row],[Annual_Rainfall(mm)]])</f>
        <v>1067.8</v>
      </c>
      <c r="M1606" s="13" t="str">
        <f>Table2[[#This Row],[Crop]]&amp;Table2[[#This Row],[State]]</f>
        <v>WheatGujarat</v>
      </c>
      <c r="N1606" s="13">
        <v>239345327.09999999</v>
      </c>
      <c r="O1606" s="13">
        <f>IF(Table2[[#This Row],[Fertilizer(kg)]]="",_xlfn.XLOOKUP(Table2[[#This Row],[crop&amp;state]],'pivot tables'!$O$3:$O$151,'pivot tables'!$P$3:$P$151),Table2[[#This Row],[Fertilizer(kg)]])</f>
        <v>239345327.09999999</v>
      </c>
      <c r="P1606" s="13">
        <v>515590.19</v>
      </c>
      <c r="Q1606" s="13">
        <f>IF(Table2[[#This Row],[Pesticide(kg)]]="",_xlfn.XLOOKUP(Table2[[#This Row],[crop&amp;state]],'pivot tables'!$O$3:$O$151,'pivot tables'!$Q$3:$Q$151),Table2[[#This Row],[Pesticide(kg)]])</f>
        <v>515590.19</v>
      </c>
      <c r="R1606" s="13">
        <v>3.1429999999999998</v>
      </c>
      <c r="S1606" s="13">
        <f>IF(Table2[[#This Row],[Yield]]="",IFERROR(Table2[[#This Row],[Production(Tones)]]/Table2[[#This Row],[Area(hectare)]],""),Table2[[#This Row],[Yield]])</f>
        <v>3.1429999999999998</v>
      </c>
      <c r="T1606" s="13">
        <v>26.396999999999998</v>
      </c>
      <c r="U1606" s="13">
        <f>IF(Table2[[#This Row],[Avg_Temperature(°C)]]="",IFERROR((Table2[[#This Row],[Max_Temperature(°C)]]+Table2[[#This Row],[Min_Temperature(°C)]])/2,""),Table2[[#This Row],[Avg_Temperature(°C)]])</f>
        <v>26.396999999999998</v>
      </c>
      <c r="V1606" s="13">
        <v>37.856000000000002</v>
      </c>
      <c r="W1606" s="13">
        <f>IF(Table2[[#This Row],[Max_Temperature(°C)]]="",_xlfn.XLOOKUP(Table2[[#This Row],[State]],'pivot tables'!$T$2:$T$33,'pivot tables'!$V$2:$V$33),Table2[[#This Row],[Max_Temperature(°C)]])</f>
        <v>37.856000000000002</v>
      </c>
      <c r="X1606" s="13">
        <v>16.041</v>
      </c>
      <c r="Y1606" s="31">
        <f>IF(Table2[[#This Row],[Min_Temperature(°C)]]="",_xlfn.XLOOKUP(Table2[[#This Row],[State]],'pivot tables'!$T$2:$T$33,'pivot tables'!$W$2:$W$33),Table2[[#This Row],[Min_Temperature(°C)]])</f>
        <v>16.041</v>
      </c>
    </row>
    <row r="1607" spans="1:25" x14ac:dyDescent="0.3">
      <c r="A1607" s="5" t="s">
        <v>13</v>
      </c>
      <c r="B1607" s="4">
        <v>2019</v>
      </c>
      <c r="C1607" s="5" t="s">
        <v>49</v>
      </c>
      <c r="D1607" s="5" t="str">
        <f>PROPER(TRIM(Table2[[#This Row],[Season]]))</f>
        <v>Kharif</v>
      </c>
      <c r="E1607" s="5" t="str">
        <f>IF(Table2[[#This Row],[Season]]="",_xlfn.XLOOKUP(Table2[[#This Row],[State]],'pivot tables'!$F$3:$F$33,'pivot tables'!$G$3:$G$33),Table2[[#This Row],[Season]])</f>
        <v>Kharif</v>
      </c>
      <c r="F1607" s="5" t="s">
        <v>258</v>
      </c>
      <c r="G1607" s="16">
        <v>1558900</v>
      </c>
      <c r="H1607" s="16">
        <f>IF(Table2[[#This Row],[Area(hectare)]]="",IFERROR(Table2[[#This Row],[Production(Tones)]]/Table2[[#This Row],[Yield blanks]],""),Table2[[#This Row],[Area(hectare)]])</f>
        <v>1558900</v>
      </c>
      <c r="I1607" s="16">
        <v>5194600</v>
      </c>
      <c r="J1607" s="16">
        <f>IF(Table2[[#This Row],[Production(Tones)]]="",Table2[[#This Row],[Area Blanks]]*Table2[[#This Row],[Yield]],Table2[[#This Row],[Production(Tones)]])</f>
        <v>5194600</v>
      </c>
      <c r="K1607" s="13">
        <v>351.8</v>
      </c>
      <c r="L1607" s="13">
        <f>IF(Table2[[#This Row],[Annual_Rainfall(mm)]]="",_xlfn.XLOOKUP(Table2[[#This Row],[State]],'pivot tables'!$J$3:$J$32,'pivot tables'!$K$3:$K$32),Table2[[#This Row],[Annual_Rainfall(mm)]])</f>
        <v>351.8</v>
      </c>
      <c r="M1607" s="13" t="str">
        <f>Table2[[#This Row],[Crop]]&amp;Table2[[#This Row],[State]]</f>
        <v>RiceHaryana</v>
      </c>
      <c r="N1607" s="13">
        <v>267756664</v>
      </c>
      <c r="O1607" s="13">
        <f>IF(Table2[[#This Row],[Fertilizer(kg)]]="",_xlfn.XLOOKUP(Table2[[#This Row],[crop&amp;state]],'pivot tables'!$O$3:$O$151,'pivot tables'!$P$3:$P$151),Table2[[#This Row],[Fertilizer(kg)]])</f>
        <v>267756664</v>
      </c>
      <c r="P1607" s="13">
        <v>576793</v>
      </c>
      <c r="Q1607" s="13">
        <f>IF(Table2[[#This Row],[Pesticide(kg)]]="",_xlfn.XLOOKUP(Table2[[#This Row],[crop&amp;state]],'pivot tables'!$O$3:$O$151,'pivot tables'!$Q$3:$Q$151),Table2[[#This Row],[Pesticide(kg)]])</f>
        <v>576793</v>
      </c>
      <c r="R1607" s="13">
        <v>3.048</v>
      </c>
      <c r="S1607" s="13">
        <f>IF(Table2[[#This Row],[Yield]]="",IFERROR(Table2[[#This Row],[Production(Tones)]]/Table2[[#This Row],[Area(hectare)]],""),Table2[[#This Row],[Yield]])</f>
        <v>3.048</v>
      </c>
      <c r="T1607" s="13">
        <v>25.215</v>
      </c>
      <c r="U1607" s="13">
        <f>IF(Table2[[#This Row],[Avg_Temperature(°C)]]="",IFERROR((Table2[[#This Row],[Max_Temperature(°C)]]+Table2[[#This Row],[Min_Temperature(°C)]])/2,""),Table2[[#This Row],[Avg_Temperature(°C)]])</f>
        <v>25.215</v>
      </c>
      <c r="V1607" s="13">
        <v>38.140999999999998</v>
      </c>
      <c r="W1607" s="13">
        <f>IF(Table2[[#This Row],[Max_Temperature(°C)]]="",_xlfn.XLOOKUP(Table2[[#This Row],[State]],'pivot tables'!$T$2:$T$33,'pivot tables'!$V$2:$V$33),Table2[[#This Row],[Max_Temperature(°C)]])</f>
        <v>38.140999999999998</v>
      </c>
      <c r="X1607" s="13">
        <v>13.535</v>
      </c>
      <c r="Y1607" s="31">
        <f>IF(Table2[[#This Row],[Min_Temperature(°C)]]="",_xlfn.XLOOKUP(Table2[[#This Row],[State]],'pivot tables'!$T$2:$T$33,'pivot tables'!$W$2:$W$33),Table2[[#This Row],[Min_Temperature(°C)]])</f>
        <v>13.535</v>
      </c>
    </row>
    <row r="1608" spans="1:25" x14ac:dyDescent="0.3">
      <c r="A1608" s="5" t="s">
        <v>18</v>
      </c>
      <c r="B1608" s="4">
        <v>2019</v>
      </c>
      <c r="C1608" s="5" t="s">
        <v>705</v>
      </c>
      <c r="D1608" s="5" t="str">
        <f>PROPER(TRIM(Table2[[#This Row],[Season]]))</f>
        <v>Whole Year</v>
      </c>
      <c r="E1608" s="5" t="str">
        <f>IF(Table2[[#This Row],[Season]]="",_xlfn.XLOOKUP(Table2[[#This Row],[State]],'pivot tables'!$F$3:$F$33,'pivot tables'!$G$3:$G$33),Table2[[#This Row],[Season]])</f>
        <v>Whole Year</v>
      </c>
      <c r="F1608" s="5" t="s">
        <v>258</v>
      </c>
      <c r="G1608" s="16">
        <v>96300</v>
      </c>
      <c r="H1608" s="16">
        <f>IF(Table2[[#This Row],[Area(hectare)]]="",IFERROR(Table2[[#This Row],[Production(Tones)]]/Table2[[#This Row],[Yield blanks]],""),Table2[[#This Row],[Area(hectare)]])</f>
        <v>96300</v>
      </c>
      <c r="I1608" s="16">
        <v>7730300</v>
      </c>
      <c r="J1608" s="16">
        <f>IF(Table2[[#This Row],[Production(Tones)]]="",Table2[[#This Row],[Area Blanks]]*Table2[[#This Row],[Yield]],Table2[[#This Row],[Production(Tones)]])</f>
        <v>7730300</v>
      </c>
      <c r="K1608" s="13">
        <v>351.8</v>
      </c>
      <c r="L1608" s="13">
        <f>IF(Table2[[#This Row],[Annual_Rainfall(mm)]]="",_xlfn.XLOOKUP(Table2[[#This Row],[State]],'pivot tables'!$J$3:$J$32,'pivot tables'!$K$3:$K$32),Table2[[#This Row],[Annual_Rainfall(mm)]])</f>
        <v>351.8</v>
      </c>
      <c r="M1608" s="13" t="str">
        <f>Table2[[#This Row],[Crop]]&amp;Table2[[#This Row],[State]]</f>
        <v>SugarcaneHaryana</v>
      </c>
      <c r="N1608" s="13">
        <v>16540488</v>
      </c>
      <c r="O1608" s="13">
        <f>IF(Table2[[#This Row],[Fertilizer(kg)]]="",_xlfn.XLOOKUP(Table2[[#This Row],[crop&amp;state]],'pivot tables'!$O$3:$O$151,'pivot tables'!$P$3:$P$151),Table2[[#This Row],[Fertilizer(kg)]])</f>
        <v>16540488</v>
      </c>
      <c r="P1608" s="13">
        <v>35631</v>
      </c>
      <c r="Q1608" s="13">
        <f>IF(Table2[[#This Row],[Pesticide(kg)]]="",_xlfn.XLOOKUP(Table2[[#This Row],[crop&amp;state]],'pivot tables'!$O$3:$O$151,'pivot tables'!$Q$3:$Q$151),Table2[[#This Row],[Pesticide(kg)]])</f>
        <v>35631</v>
      </c>
      <c r="R1608" s="13">
        <v>78.944000000000003</v>
      </c>
      <c r="S1608" s="13">
        <f>IF(Table2[[#This Row],[Yield]]="",IFERROR(Table2[[#This Row],[Production(Tones)]]/Table2[[#This Row],[Area(hectare)]],""),Table2[[#This Row],[Yield]])</f>
        <v>78.944000000000003</v>
      </c>
      <c r="T1608" s="13">
        <v>25.215</v>
      </c>
      <c r="U1608" s="13">
        <f>IF(Table2[[#This Row],[Avg_Temperature(°C)]]="",IFERROR((Table2[[#This Row],[Max_Temperature(°C)]]+Table2[[#This Row],[Min_Temperature(°C)]])/2,""),Table2[[#This Row],[Avg_Temperature(°C)]])</f>
        <v>25.215</v>
      </c>
      <c r="V1608" s="13">
        <v>38.140999999999998</v>
      </c>
      <c r="W1608" s="13">
        <f>IF(Table2[[#This Row],[Max_Temperature(°C)]]="",_xlfn.XLOOKUP(Table2[[#This Row],[State]],'pivot tables'!$T$2:$T$33,'pivot tables'!$V$2:$V$33),Table2[[#This Row],[Max_Temperature(°C)]])</f>
        <v>38.140999999999998</v>
      </c>
      <c r="X1608" s="13">
        <v>13.535</v>
      </c>
      <c r="Y1608" s="31">
        <f>IF(Table2[[#This Row],[Min_Temperature(°C)]]="",_xlfn.XLOOKUP(Table2[[#This Row],[State]],'pivot tables'!$T$2:$T$33,'pivot tables'!$W$2:$W$33),Table2[[#This Row],[Min_Temperature(°C)]])</f>
        <v>13.535</v>
      </c>
    </row>
    <row r="1609" spans="1:25" x14ac:dyDescent="0.3">
      <c r="A1609" s="5" t="s">
        <v>31</v>
      </c>
      <c r="B1609" s="4">
        <v>2019</v>
      </c>
      <c r="C1609" s="5" t="s">
        <v>49</v>
      </c>
      <c r="D1609" s="5" t="str">
        <f>PROPER(TRIM(Table2[[#This Row],[Season]]))</f>
        <v>Kharif</v>
      </c>
      <c r="E1609" s="5" t="str">
        <f>IF(Table2[[#This Row],[Season]]="",_xlfn.XLOOKUP(Table2[[#This Row],[State]],'pivot tables'!$F$3:$F$33,'pivot tables'!$G$3:$G$33),Table2[[#This Row],[Season]])</f>
        <v>Kharif</v>
      </c>
      <c r="F1609" s="5" t="s">
        <v>258</v>
      </c>
      <c r="G1609" s="16">
        <v>9050</v>
      </c>
      <c r="H1609" s="16">
        <f>IF(Table2[[#This Row],[Area(hectare)]]="",IFERROR(Table2[[#This Row],[Production(Tones)]]/Table2[[#This Row],[Yield blanks]],""),Table2[[#This Row],[Area(hectare)]])</f>
        <v>9050</v>
      </c>
      <c r="I1609" s="16">
        <v>16730</v>
      </c>
      <c r="J1609" s="16">
        <f>IF(Table2[[#This Row],[Production(Tones)]]="",Table2[[#This Row],[Area Blanks]]*Table2[[#This Row],[Yield]],Table2[[#This Row],[Production(Tones)]])</f>
        <v>16730</v>
      </c>
      <c r="K1609" s="13">
        <v>351.8</v>
      </c>
      <c r="L1609" s="13">
        <f>IF(Table2[[#This Row],[Annual_Rainfall(mm)]]="",_xlfn.XLOOKUP(Table2[[#This Row],[State]],'pivot tables'!$J$3:$J$32,'pivot tables'!$K$3:$K$32),Table2[[#This Row],[Annual_Rainfall(mm)]])</f>
        <v>351.8</v>
      </c>
      <c r="M1609" s="13" t="str">
        <f>Table2[[#This Row],[Crop]]&amp;Table2[[#This Row],[State]]</f>
        <v>SunflowerHaryana</v>
      </c>
      <c r="N1609" s="13">
        <v>1554428</v>
      </c>
      <c r="O1609" s="13">
        <f>IF(Table2[[#This Row],[Fertilizer(kg)]]="",_xlfn.XLOOKUP(Table2[[#This Row],[crop&amp;state]],'pivot tables'!$O$3:$O$151,'pivot tables'!$P$3:$P$151),Table2[[#This Row],[Fertilizer(kg)]])</f>
        <v>1554428</v>
      </c>
      <c r="P1609" s="13">
        <v>3348.5</v>
      </c>
      <c r="Q1609" s="13">
        <f>IF(Table2[[#This Row],[Pesticide(kg)]]="",_xlfn.XLOOKUP(Table2[[#This Row],[crop&amp;state]],'pivot tables'!$O$3:$O$151,'pivot tables'!$Q$3:$Q$151),Table2[[#This Row],[Pesticide(kg)]])</f>
        <v>3348.5</v>
      </c>
      <c r="R1609" s="13" t="s">
        <v>580</v>
      </c>
      <c r="S1609" s="13" t="str">
        <f>IF(Table2[[#This Row],[Yield]]="",IFERROR(Table2[[#This Row],[Production(Tones)]]/Table2[[#This Row],[Area(hectare)]],""),Table2[[#This Row],[Yield]])</f>
        <v>1.76</v>
      </c>
      <c r="T1609" s="13">
        <v>25.215</v>
      </c>
      <c r="U1609" s="13">
        <f>IF(Table2[[#This Row],[Avg_Temperature(°C)]]="",IFERROR((Table2[[#This Row],[Max_Temperature(°C)]]+Table2[[#This Row],[Min_Temperature(°C)]])/2,""),Table2[[#This Row],[Avg_Temperature(°C)]])</f>
        <v>25.215</v>
      </c>
      <c r="V1609" s="13">
        <v>38.140999999999998</v>
      </c>
      <c r="W1609" s="13">
        <f>IF(Table2[[#This Row],[Max_Temperature(°C)]]="",_xlfn.XLOOKUP(Table2[[#This Row],[State]],'pivot tables'!$T$2:$T$33,'pivot tables'!$V$2:$V$33),Table2[[#This Row],[Max_Temperature(°C)]])</f>
        <v>38.140999999999998</v>
      </c>
      <c r="X1609" s="13">
        <v>13.535</v>
      </c>
      <c r="Y1609" s="31">
        <f>IF(Table2[[#This Row],[Min_Temperature(°C)]]="",_xlfn.XLOOKUP(Table2[[#This Row],[State]],'pivot tables'!$T$2:$T$33,'pivot tables'!$W$2:$W$33),Table2[[#This Row],[Min_Temperature(°C)]])</f>
        <v>13.535</v>
      </c>
    </row>
    <row r="1610" spans="1:25" x14ac:dyDescent="0.3">
      <c r="A1610" s="5" t="s">
        <v>32</v>
      </c>
      <c r="B1610" s="4">
        <v>2019</v>
      </c>
      <c r="C1610" s="5" t="s">
        <v>49</v>
      </c>
      <c r="D1610" s="5" t="str">
        <f>PROPER(TRIM(Table2[[#This Row],[Season]]))</f>
        <v>Kharif</v>
      </c>
      <c r="E1610" s="5" t="str">
        <f>IF(Table2[[#This Row],[Season]]="",_xlfn.XLOOKUP(Table2[[#This Row],[State]],'pivot tables'!$F$3:$F$33,'pivot tables'!$G$3:$G$33),Table2[[#This Row],[Season]])</f>
        <v>Kharif</v>
      </c>
      <c r="F1610" s="5" t="s">
        <v>258</v>
      </c>
      <c r="G1610" s="16">
        <v>265</v>
      </c>
      <c r="H1610" s="16">
        <f>IF(Table2[[#This Row],[Area(hectare)]]="",IFERROR(Table2[[#This Row],[Production(Tones)]]/Table2[[#This Row],[Yield blanks]],""),Table2[[#This Row],[Area(hectare)]])</f>
        <v>265</v>
      </c>
      <c r="I1610" s="16">
        <v>136</v>
      </c>
      <c r="J1610" s="16">
        <f>IF(Table2[[#This Row],[Production(Tones)]]="",Table2[[#This Row],[Area Blanks]]*Table2[[#This Row],[Yield]],Table2[[#This Row],[Production(Tones)]])</f>
        <v>136</v>
      </c>
      <c r="K1610" s="13">
        <v>351.8</v>
      </c>
      <c r="L1610" s="13">
        <f>IF(Table2[[#This Row],[Annual_Rainfall(mm)]]="",_xlfn.XLOOKUP(Table2[[#This Row],[State]],'pivot tables'!$J$3:$J$32,'pivot tables'!$K$3:$K$32),Table2[[#This Row],[Annual_Rainfall(mm)]])</f>
        <v>351.8</v>
      </c>
      <c r="M1610" s="13" t="str">
        <f>Table2[[#This Row],[Crop]]&amp;Table2[[#This Row],[State]]</f>
        <v>UradHaryana</v>
      </c>
      <c r="N1610" s="13">
        <v>45516.4</v>
      </c>
      <c r="O1610" s="13">
        <f>IF(Table2[[#This Row],[Fertilizer(kg)]]="",_xlfn.XLOOKUP(Table2[[#This Row],[crop&amp;state]],'pivot tables'!$O$3:$O$151,'pivot tables'!$P$3:$P$151),Table2[[#This Row],[Fertilizer(kg)]])</f>
        <v>45516.4</v>
      </c>
      <c r="P1610" s="13">
        <v>98.05</v>
      </c>
      <c r="Q1610" s="13">
        <f>IF(Table2[[#This Row],[Pesticide(kg)]]="",_xlfn.XLOOKUP(Table2[[#This Row],[crop&amp;state]],'pivot tables'!$O$3:$O$151,'pivot tables'!$Q$3:$Q$151),Table2[[#This Row],[Pesticide(kg)]])</f>
        <v>98.05</v>
      </c>
      <c r="R1610" s="13">
        <v>0.53800000000000003</v>
      </c>
      <c r="S1610" s="13">
        <f>IF(Table2[[#This Row],[Yield]]="",IFERROR(Table2[[#This Row],[Production(Tones)]]/Table2[[#This Row],[Area(hectare)]],""),Table2[[#This Row],[Yield]])</f>
        <v>0.53800000000000003</v>
      </c>
      <c r="T1610" s="13">
        <v>25.215</v>
      </c>
      <c r="U1610" s="13">
        <f>IF(Table2[[#This Row],[Avg_Temperature(°C)]]="",IFERROR((Table2[[#This Row],[Max_Temperature(°C)]]+Table2[[#This Row],[Min_Temperature(°C)]])/2,""),Table2[[#This Row],[Avg_Temperature(°C)]])</f>
        <v>25.215</v>
      </c>
      <c r="V1610" s="13">
        <v>38.140999999999998</v>
      </c>
      <c r="W1610" s="13">
        <f>IF(Table2[[#This Row],[Max_Temperature(°C)]]="",_xlfn.XLOOKUP(Table2[[#This Row],[State]],'pivot tables'!$T$2:$T$33,'pivot tables'!$V$2:$V$33),Table2[[#This Row],[Max_Temperature(°C)]])</f>
        <v>38.140999999999998</v>
      </c>
      <c r="X1610" s="13">
        <v>13.535</v>
      </c>
      <c r="Y1610" s="31">
        <f>IF(Table2[[#This Row],[Min_Temperature(°C)]]="",_xlfn.XLOOKUP(Table2[[#This Row],[State]],'pivot tables'!$T$2:$T$33,'pivot tables'!$W$2:$W$33),Table2[[#This Row],[Min_Temperature(°C)]])</f>
        <v>13.535</v>
      </c>
    </row>
    <row r="1611" spans="1:25" x14ac:dyDescent="0.3">
      <c r="A1611" s="5" t="s">
        <v>20</v>
      </c>
      <c r="B1611" s="4">
        <v>2019</v>
      </c>
      <c r="C1611" s="5" t="s">
        <v>27</v>
      </c>
      <c r="D1611" s="5" t="str">
        <f>PROPER(TRIM(Table2[[#This Row],[Season]]))</f>
        <v>Rabi</v>
      </c>
      <c r="E1611" s="5" t="str">
        <f>IF(Table2[[#This Row],[Season]]="",_xlfn.XLOOKUP(Table2[[#This Row],[State]],'pivot tables'!$F$3:$F$33,'pivot tables'!$G$3:$G$33),Table2[[#This Row],[Season]])</f>
        <v>Rabi</v>
      </c>
      <c r="F1611" s="5" t="s">
        <v>258</v>
      </c>
      <c r="G1611" s="16">
        <v>2533800</v>
      </c>
      <c r="H1611" s="16">
        <f>IF(Table2[[#This Row],[Area(hectare)]]="",IFERROR(Table2[[#This Row],[Production(Tones)]]/Table2[[#This Row],[Yield blanks]],""),Table2[[#This Row],[Area(hectare)]])</f>
        <v>2533800</v>
      </c>
      <c r="I1611" s="16"/>
      <c r="J1611" s="16">
        <f>IF(Table2[[#This Row],[Production(Tones)]]="",Table2[[#This Row],[Area Blanks]]*Table2[[#This Row],[Yield]],Table2[[#This Row],[Production(Tones)]])</f>
        <v>11701088.4</v>
      </c>
      <c r="K1611" s="13">
        <v>351.8</v>
      </c>
      <c r="L1611" s="13">
        <f>IF(Table2[[#This Row],[Annual_Rainfall(mm)]]="",_xlfn.XLOOKUP(Table2[[#This Row],[State]],'pivot tables'!$J$3:$J$32,'pivot tables'!$K$3:$K$32),Table2[[#This Row],[Annual_Rainfall(mm)]])</f>
        <v>351.8</v>
      </c>
      <c r="M1611" s="13" t="str">
        <f>Table2[[#This Row],[Crop]]&amp;Table2[[#This Row],[State]]</f>
        <v>WheatHaryana</v>
      </c>
      <c r="N1611" s="13">
        <v>435205488</v>
      </c>
      <c r="O1611" s="13">
        <f>IF(Table2[[#This Row],[Fertilizer(kg)]]="",_xlfn.XLOOKUP(Table2[[#This Row],[crop&amp;state]],'pivot tables'!$O$3:$O$151,'pivot tables'!$P$3:$P$151),Table2[[#This Row],[Fertilizer(kg)]])</f>
        <v>435205488</v>
      </c>
      <c r="P1611" s="13">
        <v>937506</v>
      </c>
      <c r="Q1611" s="13">
        <f>IF(Table2[[#This Row],[Pesticide(kg)]]="",_xlfn.XLOOKUP(Table2[[#This Row],[crop&amp;state]],'pivot tables'!$O$3:$O$151,'pivot tables'!$Q$3:$Q$151),Table2[[#This Row],[Pesticide(kg)]])</f>
        <v>937506</v>
      </c>
      <c r="R1611" s="13">
        <v>4.6180000000000003</v>
      </c>
      <c r="S1611" s="13">
        <f>IF(Table2[[#This Row],[Yield]]="",IFERROR(Table2[[#This Row],[Production(Tones)]]/Table2[[#This Row],[Area(hectare)]],""),Table2[[#This Row],[Yield]])</f>
        <v>4.6180000000000003</v>
      </c>
      <c r="T1611" s="13" t="s">
        <v>581</v>
      </c>
      <c r="U1611" s="13" t="str">
        <f>IF(Table2[[#This Row],[Avg_Temperature(°C)]]="",IFERROR((Table2[[#This Row],[Max_Temperature(°C)]]+Table2[[#This Row],[Min_Temperature(°C)]])/2,""),Table2[[#This Row],[Avg_Temperature(°C)]])</f>
        <v>25.21</v>
      </c>
      <c r="V1611" s="13">
        <v>38.140999999999998</v>
      </c>
      <c r="W1611" s="13">
        <f>IF(Table2[[#This Row],[Max_Temperature(°C)]]="",_xlfn.XLOOKUP(Table2[[#This Row],[State]],'pivot tables'!$T$2:$T$33,'pivot tables'!$V$2:$V$33),Table2[[#This Row],[Max_Temperature(°C)]])</f>
        <v>38.140999999999998</v>
      </c>
      <c r="X1611" s="13">
        <v>13.535</v>
      </c>
      <c r="Y1611" s="31">
        <f>IF(Table2[[#This Row],[Min_Temperature(°C)]]="",_xlfn.XLOOKUP(Table2[[#This Row],[State]],'pivot tables'!$T$2:$T$33,'pivot tables'!$W$2:$W$33),Table2[[#This Row],[Min_Temperature(°C)]])</f>
        <v>13.535</v>
      </c>
    </row>
    <row r="1612" spans="1:25" x14ac:dyDescent="0.3">
      <c r="A1612" s="5" t="s">
        <v>22</v>
      </c>
      <c r="B1612" s="4">
        <v>2019</v>
      </c>
      <c r="C1612" s="5" t="s">
        <v>49</v>
      </c>
      <c r="D1612" s="5" t="str">
        <f>PROPER(TRIM(Table2[[#This Row],[Season]]))</f>
        <v>Kharif</v>
      </c>
      <c r="E1612" s="5" t="str">
        <f>IF(Table2[[#This Row],[Season]]="",_xlfn.XLOOKUP(Table2[[#This Row],[State]],'pivot tables'!$F$3:$F$33,'pivot tables'!$G$3:$G$33),Table2[[#This Row],[Season]])</f>
        <v>Kharif</v>
      </c>
      <c r="F1612" s="5" t="s">
        <v>259</v>
      </c>
      <c r="G1612" s="16">
        <v>1757</v>
      </c>
      <c r="H1612" s="16">
        <f>IF(Table2[[#This Row],[Area(hectare)]]="",IFERROR(Table2[[#This Row],[Production(Tones)]]/Table2[[#This Row],[Yield blanks]],""),Table2[[#This Row],[Area(hectare)]])</f>
        <v>1757</v>
      </c>
      <c r="I1612" s="16">
        <v>2060</v>
      </c>
      <c r="J1612" s="16">
        <f>IF(Table2[[#This Row],[Production(Tones)]]="",Table2[[#This Row],[Area Blanks]]*Table2[[#This Row],[Yield]],Table2[[#This Row],[Production(Tones)]])</f>
        <v>2060</v>
      </c>
      <c r="K1612" s="13">
        <v>1217.7</v>
      </c>
      <c r="L1612" s="13">
        <f>IF(Table2[[#This Row],[Annual_Rainfall(mm)]]="",_xlfn.XLOOKUP(Table2[[#This Row],[State]],'pivot tables'!$J$3:$J$32,'pivot tables'!$K$3:$K$32),Table2[[#This Row],[Annual_Rainfall(mm)]])</f>
        <v>1217.7</v>
      </c>
      <c r="M1612" s="13" t="str">
        <f>Table2[[#This Row],[Crop]]&amp;Table2[[#This Row],[State]]</f>
        <v>RagiHimachal Pradesh</v>
      </c>
      <c r="N1612" s="13">
        <v>301782.32</v>
      </c>
      <c r="O1612" s="13">
        <f>IF(Table2[[#This Row],[Fertilizer(kg)]]="",_xlfn.XLOOKUP(Table2[[#This Row],[crop&amp;state]],'pivot tables'!$O$3:$O$151,'pivot tables'!$P$3:$P$151),Table2[[#This Row],[Fertilizer(kg)]])</f>
        <v>301782.32</v>
      </c>
      <c r="P1612" s="13">
        <v>650.09</v>
      </c>
      <c r="Q1612" s="13">
        <f>IF(Table2[[#This Row],[Pesticide(kg)]]="",_xlfn.XLOOKUP(Table2[[#This Row],[crop&amp;state]],'pivot tables'!$O$3:$O$151,'pivot tables'!$Q$3:$Q$151),Table2[[#This Row],[Pesticide(kg)]])</f>
        <v>650.09</v>
      </c>
      <c r="R1612" s="13">
        <v>1.0720000000000001</v>
      </c>
      <c r="S1612" s="13">
        <f>IF(Table2[[#This Row],[Yield]]="",IFERROR(Table2[[#This Row],[Production(Tones)]]/Table2[[#This Row],[Area(hectare)]],""),Table2[[#This Row],[Yield]])</f>
        <v>1.0720000000000001</v>
      </c>
      <c r="T1612" s="13">
        <v>20.202999999999999</v>
      </c>
      <c r="U1612" s="13">
        <f>IF(Table2[[#This Row],[Avg_Temperature(°C)]]="",IFERROR((Table2[[#This Row],[Max_Temperature(°C)]]+Table2[[#This Row],[Min_Temperature(°C)]])/2,""),Table2[[#This Row],[Avg_Temperature(°C)]])</f>
        <v>20.202999999999999</v>
      </c>
      <c r="V1612" s="13">
        <v>31.297000000000001</v>
      </c>
      <c r="W1612" s="13">
        <f>IF(Table2[[#This Row],[Max_Temperature(°C)]]="",_xlfn.XLOOKUP(Table2[[#This Row],[State]],'pivot tables'!$T$2:$T$33,'pivot tables'!$V$2:$V$33),Table2[[#This Row],[Max_Temperature(°C)]])</f>
        <v>31.297000000000001</v>
      </c>
      <c r="X1612" s="13">
        <v>10.734</v>
      </c>
      <c r="Y1612" s="31">
        <f>IF(Table2[[#This Row],[Min_Temperature(°C)]]="",_xlfn.XLOOKUP(Table2[[#This Row],[State]],'pivot tables'!$T$2:$T$33,'pivot tables'!$W$2:$W$33),Table2[[#This Row],[Min_Temperature(°C)]])</f>
        <v>10.734</v>
      </c>
    </row>
    <row r="1613" spans="1:25" x14ac:dyDescent="0.3">
      <c r="A1613" s="5" t="s">
        <v>13</v>
      </c>
      <c r="B1613" s="4">
        <v>2019</v>
      </c>
      <c r="C1613" s="5" t="s">
        <v>49</v>
      </c>
      <c r="D1613" s="5" t="str">
        <f>PROPER(TRIM(Table2[[#This Row],[Season]]))</f>
        <v>Kharif</v>
      </c>
      <c r="E1613" s="5" t="str">
        <f>IF(Table2[[#This Row],[Season]]="",_xlfn.XLOOKUP(Table2[[#This Row],[State]],'pivot tables'!$F$3:$F$33,'pivot tables'!$G$3:$G$33),Table2[[#This Row],[Season]])</f>
        <v>Kharif</v>
      </c>
      <c r="F1613" s="5" t="s">
        <v>259</v>
      </c>
      <c r="G1613" s="16">
        <v>72620</v>
      </c>
      <c r="H1613" s="16">
        <f>IF(Table2[[#This Row],[Area(hectare)]]="",IFERROR(Table2[[#This Row],[Production(Tones)]]/Table2[[#This Row],[Yield blanks]],""),Table2[[#This Row],[Area(hectare)]])</f>
        <v>72620</v>
      </c>
      <c r="I1613" s="16">
        <v>116879</v>
      </c>
      <c r="J1613" s="16">
        <f>IF(Table2[[#This Row],[Production(Tones)]]="",Table2[[#This Row],[Area Blanks]]*Table2[[#This Row],[Yield]],Table2[[#This Row],[Production(Tones)]])</f>
        <v>116879</v>
      </c>
      <c r="K1613" s="13">
        <v>1217.7</v>
      </c>
      <c r="L1613" s="13">
        <f>IF(Table2[[#This Row],[Annual_Rainfall(mm)]]="",_xlfn.XLOOKUP(Table2[[#This Row],[State]],'pivot tables'!$J$3:$J$32,'pivot tables'!$K$3:$K$32),Table2[[#This Row],[Annual_Rainfall(mm)]])</f>
        <v>1217.7</v>
      </c>
      <c r="M1613" s="13" t="str">
        <f>Table2[[#This Row],[Crop]]&amp;Table2[[#This Row],[State]]</f>
        <v>RiceHimachal Pradesh</v>
      </c>
      <c r="N1613" s="13">
        <v>12473211.199999999</v>
      </c>
      <c r="O1613" s="13">
        <f>IF(Table2[[#This Row],[Fertilizer(kg)]]="",_xlfn.XLOOKUP(Table2[[#This Row],[crop&amp;state]],'pivot tables'!$O$3:$O$151,'pivot tables'!$P$3:$P$151),Table2[[#This Row],[Fertilizer(kg)]])</f>
        <v>12473211.199999999</v>
      </c>
      <c r="P1613" s="13">
        <v>26869.4</v>
      </c>
      <c r="Q1613" s="13">
        <f>IF(Table2[[#This Row],[Pesticide(kg)]]="",_xlfn.XLOOKUP(Table2[[#This Row],[crop&amp;state]],'pivot tables'!$O$3:$O$151,'pivot tables'!$Q$3:$Q$151),Table2[[#This Row],[Pesticide(kg)]])</f>
        <v>26869.4</v>
      </c>
      <c r="R1613" s="13">
        <v>1.6559999999999999</v>
      </c>
      <c r="S1613" s="13">
        <f>IF(Table2[[#This Row],[Yield]]="",IFERROR(Table2[[#This Row],[Production(Tones)]]/Table2[[#This Row],[Area(hectare)]],""),Table2[[#This Row],[Yield]])</f>
        <v>1.6559999999999999</v>
      </c>
      <c r="T1613" s="13">
        <v>20.202999999999999</v>
      </c>
      <c r="U1613" s="13">
        <f>IF(Table2[[#This Row],[Avg_Temperature(°C)]]="",IFERROR((Table2[[#This Row],[Max_Temperature(°C)]]+Table2[[#This Row],[Min_Temperature(°C)]])/2,""),Table2[[#This Row],[Avg_Temperature(°C)]])</f>
        <v>20.202999999999999</v>
      </c>
      <c r="V1613" s="13">
        <v>31.297000000000001</v>
      </c>
      <c r="W1613" s="13">
        <f>IF(Table2[[#This Row],[Max_Temperature(°C)]]="",_xlfn.XLOOKUP(Table2[[#This Row],[State]],'pivot tables'!$T$2:$T$33,'pivot tables'!$V$2:$V$33),Table2[[#This Row],[Max_Temperature(°C)]])</f>
        <v>31.297000000000001</v>
      </c>
      <c r="X1613" s="13">
        <v>10.734</v>
      </c>
      <c r="Y1613" s="31">
        <f>IF(Table2[[#This Row],[Min_Temperature(°C)]]="",_xlfn.XLOOKUP(Table2[[#This Row],[State]],'pivot tables'!$T$2:$T$33,'pivot tables'!$W$2:$W$33),Table2[[#This Row],[Min_Temperature(°C)]])</f>
        <v>10.734</v>
      </c>
    </row>
    <row r="1614" spans="1:25" x14ac:dyDescent="0.3">
      <c r="A1614" s="5" t="s">
        <v>18</v>
      </c>
      <c r="B1614" s="4">
        <v>2019</v>
      </c>
      <c r="C1614" s="5" t="s">
        <v>705</v>
      </c>
      <c r="D1614" s="5" t="str">
        <f>PROPER(TRIM(Table2[[#This Row],[Season]]))</f>
        <v>Whole Year</v>
      </c>
      <c r="E1614" s="5" t="str">
        <f>IF(Table2[[#This Row],[Season]]="",_xlfn.XLOOKUP(Table2[[#This Row],[State]],'pivot tables'!$F$3:$F$33,'pivot tables'!$G$3:$G$33),Table2[[#This Row],[Season]])</f>
        <v>Whole Year</v>
      </c>
      <c r="F1614" s="5" t="s">
        <v>259</v>
      </c>
      <c r="G1614" s="16">
        <v>16030</v>
      </c>
      <c r="H1614" s="16">
        <f>IF(Table2[[#This Row],[Area(hectare)]]="",IFERROR(Table2[[#This Row],[Production(Tones)]]/Table2[[#This Row],[Yield blanks]],""),Table2[[#This Row],[Area(hectare)]])</f>
        <v>16030</v>
      </c>
      <c r="I1614" s="16">
        <v>36143</v>
      </c>
      <c r="J1614" s="16">
        <f>IF(Table2[[#This Row],[Production(Tones)]]="",Table2[[#This Row],[Area Blanks]]*Table2[[#This Row],[Yield]],Table2[[#This Row],[Production(Tones)]])</f>
        <v>36143</v>
      </c>
      <c r="K1614" s="13">
        <v>1217.7</v>
      </c>
      <c r="L1614" s="13">
        <f>IF(Table2[[#This Row],[Annual_Rainfall(mm)]]="",_xlfn.XLOOKUP(Table2[[#This Row],[State]],'pivot tables'!$J$3:$J$32,'pivot tables'!$K$3:$K$32),Table2[[#This Row],[Annual_Rainfall(mm)]])</f>
        <v>1217.7</v>
      </c>
      <c r="M1614" s="13" t="str">
        <f>Table2[[#This Row],[Crop]]&amp;Table2[[#This Row],[State]]</f>
        <v>SugarcaneHimachal Pradesh</v>
      </c>
      <c r="N1614" s="13">
        <v>275331.28000000003</v>
      </c>
      <c r="O1614" s="13">
        <f>IF(Table2[[#This Row],[Fertilizer(kg)]]="",_xlfn.XLOOKUP(Table2[[#This Row],[crop&amp;state]],'pivot tables'!$O$3:$O$151,'pivot tables'!$P$3:$P$151),Table2[[#This Row],[Fertilizer(kg)]])</f>
        <v>275331.28000000003</v>
      </c>
      <c r="P1614" s="13">
        <v>593.11</v>
      </c>
      <c r="Q1614" s="13">
        <f>IF(Table2[[#This Row],[Pesticide(kg)]]="",_xlfn.XLOOKUP(Table2[[#This Row],[crop&amp;state]],'pivot tables'!$O$3:$O$151,'pivot tables'!$Q$3:$Q$151),Table2[[#This Row],[Pesticide(kg)]])</f>
        <v>593.11</v>
      </c>
      <c r="R1614" s="13">
        <v>16.911999999999999</v>
      </c>
      <c r="S1614" s="13">
        <f>IF(Table2[[#This Row],[Yield]]="",IFERROR(Table2[[#This Row],[Production(Tones)]]/Table2[[#This Row],[Area(hectare)]],""),Table2[[#This Row],[Yield]])</f>
        <v>16.911999999999999</v>
      </c>
      <c r="T1614" s="13">
        <v>20.202999999999999</v>
      </c>
      <c r="U1614" s="13">
        <f>IF(Table2[[#This Row],[Avg_Temperature(°C)]]="",IFERROR((Table2[[#This Row],[Max_Temperature(°C)]]+Table2[[#This Row],[Min_Temperature(°C)]])/2,""),Table2[[#This Row],[Avg_Temperature(°C)]])</f>
        <v>20.202999999999999</v>
      </c>
      <c r="V1614" s="13">
        <v>31.297000000000001</v>
      </c>
      <c r="W1614" s="13">
        <f>IF(Table2[[#This Row],[Max_Temperature(°C)]]="",_xlfn.XLOOKUP(Table2[[#This Row],[State]],'pivot tables'!$T$2:$T$33,'pivot tables'!$V$2:$V$33),Table2[[#This Row],[Max_Temperature(°C)]])</f>
        <v>31.297000000000001</v>
      </c>
      <c r="X1614" s="13">
        <v>10.734</v>
      </c>
      <c r="Y1614" s="31">
        <f>IF(Table2[[#This Row],[Min_Temperature(°C)]]="",_xlfn.XLOOKUP(Table2[[#This Row],[State]],'pivot tables'!$T$2:$T$33,'pivot tables'!$W$2:$W$33),Table2[[#This Row],[Min_Temperature(°C)]])</f>
        <v>10.734</v>
      </c>
    </row>
    <row r="1615" spans="1:25" x14ac:dyDescent="0.3">
      <c r="A1615" s="5" t="s">
        <v>32</v>
      </c>
      <c r="B1615" s="4">
        <v>2019</v>
      </c>
      <c r="C1615" s="5" t="s">
        <v>49</v>
      </c>
      <c r="D1615" s="5" t="str">
        <f>PROPER(TRIM(Table2[[#This Row],[Season]]))</f>
        <v>Kharif</v>
      </c>
      <c r="E1615" s="5" t="str">
        <f>IF(Table2[[#This Row],[Season]]="",_xlfn.XLOOKUP(Table2[[#This Row],[State]],'pivot tables'!$F$3:$F$33,'pivot tables'!$G$3:$G$33),Table2[[#This Row],[Season]])</f>
        <v>Kharif</v>
      </c>
      <c r="F1615" s="5" t="s">
        <v>259</v>
      </c>
      <c r="G1615" s="16">
        <v>7017</v>
      </c>
      <c r="H1615" s="16">
        <f>IF(Table2[[#This Row],[Area(hectare)]]="",IFERROR(Table2[[#This Row],[Production(Tones)]]/Table2[[#This Row],[Yield blanks]],""),Table2[[#This Row],[Area(hectare)]])</f>
        <v>7017</v>
      </c>
      <c r="I1615" s="16">
        <v>5155</v>
      </c>
      <c r="J1615" s="16">
        <f>IF(Table2[[#This Row],[Production(Tones)]]="",Table2[[#This Row],[Area Blanks]]*Table2[[#This Row],[Yield]],Table2[[#This Row],[Production(Tones)]])</f>
        <v>5155</v>
      </c>
      <c r="K1615" s="13">
        <v>1217.7</v>
      </c>
      <c r="L1615" s="13">
        <f>IF(Table2[[#This Row],[Annual_Rainfall(mm)]]="",_xlfn.XLOOKUP(Table2[[#This Row],[State]],'pivot tables'!$J$3:$J$32,'pivot tables'!$K$3:$K$32),Table2[[#This Row],[Annual_Rainfall(mm)]])</f>
        <v>1217.7</v>
      </c>
      <c r="M1615" s="13" t="str">
        <f>Table2[[#This Row],[Crop]]&amp;Table2[[#This Row],[State]]</f>
        <v>UradHimachal Pradesh</v>
      </c>
      <c r="N1615" s="13">
        <v>1205239.92</v>
      </c>
      <c r="O1615" s="13">
        <f>IF(Table2[[#This Row],[Fertilizer(kg)]]="",_xlfn.XLOOKUP(Table2[[#This Row],[crop&amp;state]],'pivot tables'!$O$3:$O$151,'pivot tables'!$P$3:$P$151),Table2[[#This Row],[Fertilizer(kg)]])</f>
        <v>1205239.92</v>
      </c>
      <c r="P1615" s="13">
        <v>2596.29</v>
      </c>
      <c r="Q1615" s="13">
        <f>IF(Table2[[#This Row],[Pesticide(kg)]]="",_xlfn.XLOOKUP(Table2[[#This Row],[crop&amp;state]],'pivot tables'!$O$3:$O$151,'pivot tables'!$Q$3:$Q$151),Table2[[#This Row],[Pesticide(kg)]])</f>
        <v>2596.29</v>
      </c>
      <c r="R1615" s="13">
        <v>0.77700000000000002</v>
      </c>
      <c r="S1615" s="13">
        <f>IF(Table2[[#This Row],[Yield]]="",IFERROR(Table2[[#This Row],[Production(Tones)]]/Table2[[#This Row],[Area(hectare)]],""),Table2[[#This Row],[Yield]])</f>
        <v>0.77700000000000002</v>
      </c>
      <c r="T1615" s="13">
        <v>20.202999999999999</v>
      </c>
      <c r="U1615" s="13">
        <f>IF(Table2[[#This Row],[Avg_Temperature(°C)]]="",IFERROR((Table2[[#This Row],[Max_Temperature(°C)]]+Table2[[#This Row],[Min_Temperature(°C)]])/2,""),Table2[[#This Row],[Avg_Temperature(°C)]])</f>
        <v>20.202999999999999</v>
      </c>
      <c r="V1615" s="13">
        <v>31.297000000000001</v>
      </c>
      <c r="W1615" s="13">
        <f>IF(Table2[[#This Row],[Max_Temperature(°C)]]="",_xlfn.XLOOKUP(Table2[[#This Row],[State]],'pivot tables'!$T$2:$T$33,'pivot tables'!$V$2:$V$33),Table2[[#This Row],[Max_Temperature(°C)]])</f>
        <v>31.297000000000001</v>
      </c>
      <c r="X1615" s="13">
        <v>10.734</v>
      </c>
      <c r="Y1615" s="31">
        <f>IF(Table2[[#This Row],[Min_Temperature(°C)]]="",_xlfn.XLOOKUP(Table2[[#This Row],[State]],'pivot tables'!$T$2:$T$33,'pivot tables'!$W$2:$W$33),Table2[[#This Row],[Min_Temperature(°C)]])</f>
        <v>10.734</v>
      </c>
    </row>
    <row r="1616" spans="1:25" x14ac:dyDescent="0.3">
      <c r="A1616" s="5" t="s">
        <v>20</v>
      </c>
      <c r="B1616" s="4">
        <v>2019</v>
      </c>
      <c r="C1616" s="5" t="s">
        <v>27</v>
      </c>
      <c r="D1616" s="5" t="str">
        <f>PROPER(TRIM(Table2[[#This Row],[Season]]))</f>
        <v>Rabi</v>
      </c>
      <c r="E1616" s="5" t="str">
        <f>IF(Table2[[#This Row],[Season]]="",_xlfn.XLOOKUP(Table2[[#This Row],[State]],'pivot tables'!$F$3:$F$33,'pivot tables'!$G$3:$G$33),Table2[[#This Row],[Season]])</f>
        <v>Rabi</v>
      </c>
      <c r="F1616" s="5" t="s">
        <v>259</v>
      </c>
      <c r="G1616" s="16">
        <v>319098</v>
      </c>
      <c r="H1616" s="16">
        <f>IF(Table2[[#This Row],[Area(hectare)]]="",IFERROR(Table2[[#This Row],[Production(Tones)]]/Table2[[#This Row],[Yield blanks]],""),Table2[[#This Row],[Area(hectare)]])</f>
        <v>319098</v>
      </c>
      <c r="I1616" s="16">
        <v>619689</v>
      </c>
      <c r="J1616" s="16">
        <f>IF(Table2[[#This Row],[Production(Tones)]]="",Table2[[#This Row],[Area Blanks]]*Table2[[#This Row],[Yield]],Table2[[#This Row],[Production(Tones)]])</f>
        <v>619689</v>
      </c>
      <c r="K1616" s="13">
        <v>1217.7</v>
      </c>
      <c r="L1616" s="13">
        <f>IF(Table2[[#This Row],[Annual_Rainfall(mm)]]="",_xlfn.XLOOKUP(Table2[[#This Row],[State]],'pivot tables'!$J$3:$J$32,'pivot tables'!$K$3:$K$32),Table2[[#This Row],[Annual_Rainfall(mm)]])</f>
        <v>1217.7</v>
      </c>
      <c r="M1616" s="13" t="str">
        <f>Table2[[#This Row],[Crop]]&amp;Table2[[#This Row],[State]]</f>
        <v>WheatHimachal Pradesh</v>
      </c>
      <c r="N1616" s="13">
        <v>54808272.479999997</v>
      </c>
      <c r="O1616" s="13">
        <f>IF(Table2[[#This Row],[Fertilizer(kg)]]="",_xlfn.XLOOKUP(Table2[[#This Row],[crop&amp;state]],'pivot tables'!$O$3:$O$151,'pivot tables'!$P$3:$P$151),Table2[[#This Row],[Fertilizer(kg)]])</f>
        <v>54808272.479999997</v>
      </c>
      <c r="P1616" s="13">
        <v>118066.26</v>
      </c>
      <c r="Q1616" s="13">
        <f>IF(Table2[[#This Row],[Pesticide(kg)]]="",_xlfn.XLOOKUP(Table2[[#This Row],[crop&amp;state]],'pivot tables'!$O$3:$O$151,'pivot tables'!$Q$3:$Q$151),Table2[[#This Row],[Pesticide(kg)]])</f>
        <v>118066.26</v>
      </c>
      <c r="R1616" s="13"/>
      <c r="S1616" s="13">
        <f>IF(Table2[[#This Row],[Yield]]="",IFERROR(Table2[[#This Row],[Production(Tones)]]/Table2[[#This Row],[Area(hectare)]],""),Table2[[#This Row],[Yield]])</f>
        <v>1.9420021435421093</v>
      </c>
      <c r="T1616" s="13">
        <v>20.202999999999999</v>
      </c>
      <c r="U1616" s="13">
        <f>IF(Table2[[#This Row],[Avg_Temperature(°C)]]="",IFERROR((Table2[[#This Row],[Max_Temperature(°C)]]+Table2[[#This Row],[Min_Temperature(°C)]])/2,""),Table2[[#This Row],[Avg_Temperature(°C)]])</f>
        <v>20.202999999999999</v>
      </c>
      <c r="V1616" s="13">
        <v>31.297000000000001</v>
      </c>
      <c r="W1616" s="13">
        <f>IF(Table2[[#This Row],[Max_Temperature(°C)]]="",_xlfn.XLOOKUP(Table2[[#This Row],[State]],'pivot tables'!$T$2:$T$33,'pivot tables'!$V$2:$V$33),Table2[[#This Row],[Max_Temperature(°C)]])</f>
        <v>31.297000000000001</v>
      </c>
      <c r="X1616" s="13">
        <v>10.734</v>
      </c>
      <c r="Y1616" s="31">
        <f>IF(Table2[[#This Row],[Min_Temperature(°C)]]="",_xlfn.XLOOKUP(Table2[[#This Row],[State]],'pivot tables'!$T$2:$T$33,'pivot tables'!$W$2:$W$33),Table2[[#This Row],[Min_Temperature(°C)]])</f>
        <v>10.734</v>
      </c>
    </row>
    <row r="1617" spans="1:25" x14ac:dyDescent="0.3">
      <c r="A1617" s="5" t="s">
        <v>22</v>
      </c>
      <c r="B1617" s="4">
        <v>2019</v>
      </c>
      <c r="C1617" s="5" t="s">
        <v>49</v>
      </c>
      <c r="D1617" s="5" t="str">
        <f>PROPER(TRIM(Table2[[#This Row],[Season]]))</f>
        <v>Kharif</v>
      </c>
      <c r="E1617" s="5" t="str">
        <f>IF(Table2[[#This Row],[Season]]="",_xlfn.XLOOKUP(Table2[[#This Row],[State]],'pivot tables'!$F$3:$F$33,'pivot tables'!$G$3:$G$33),Table2[[#This Row],[Season]])</f>
        <v>Kharif</v>
      </c>
      <c r="F1617" s="5" t="s">
        <v>322</v>
      </c>
      <c r="G1617" s="16">
        <v>14584</v>
      </c>
      <c r="H1617" s="16">
        <f>IF(Table2[[#This Row],[Area(hectare)]]="",IFERROR(Table2[[#This Row],[Production(Tones)]]/Table2[[#This Row],[Yield blanks]],""),Table2[[#This Row],[Area(hectare)]])</f>
        <v>14584</v>
      </c>
      <c r="I1617" s="16"/>
      <c r="J1617" s="16">
        <f>IF(Table2[[#This Row],[Production(Tones)]]="",Table2[[#This Row],[Area Blanks]]*Table2[[#This Row],[Yield]],Table2[[#This Row],[Production(Tones)]])</f>
        <v>12819.335999999999</v>
      </c>
      <c r="K1617" s="13">
        <v>1137.8</v>
      </c>
      <c r="L1617" s="13">
        <f>IF(Table2[[#This Row],[Annual_Rainfall(mm)]]="",_xlfn.XLOOKUP(Table2[[#This Row],[State]],'pivot tables'!$J$3:$J$32,'pivot tables'!$K$3:$K$32),Table2[[#This Row],[Annual_Rainfall(mm)]])</f>
        <v>1137.8</v>
      </c>
      <c r="M1617" s="13" t="str">
        <f>Table2[[#This Row],[Crop]]&amp;Table2[[#This Row],[State]]</f>
        <v>RagiJharkhand</v>
      </c>
      <c r="N1617" s="13">
        <v>2504947.84</v>
      </c>
      <c r="O1617" s="13">
        <f>IF(Table2[[#This Row],[Fertilizer(kg)]]="",_xlfn.XLOOKUP(Table2[[#This Row],[crop&amp;state]],'pivot tables'!$O$3:$O$151,'pivot tables'!$P$3:$P$151),Table2[[#This Row],[Fertilizer(kg)]])</f>
        <v>2504947.84</v>
      </c>
      <c r="P1617" s="13">
        <v>5396.08</v>
      </c>
      <c r="Q1617" s="13">
        <f>IF(Table2[[#This Row],[Pesticide(kg)]]="",_xlfn.XLOOKUP(Table2[[#This Row],[crop&amp;state]],'pivot tables'!$O$3:$O$151,'pivot tables'!$Q$3:$Q$151),Table2[[#This Row],[Pesticide(kg)]])</f>
        <v>5396.08</v>
      </c>
      <c r="R1617" s="13">
        <v>0.879</v>
      </c>
      <c r="S1617" s="13">
        <f>IF(Table2[[#This Row],[Yield]]="",IFERROR(Table2[[#This Row],[Production(Tones)]]/Table2[[#This Row],[Area(hectare)]],""),Table2[[#This Row],[Yield]])</f>
        <v>0.879</v>
      </c>
      <c r="T1617" s="13">
        <v>23.545000000000002</v>
      </c>
      <c r="U1617" s="13">
        <f>IF(Table2[[#This Row],[Avg_Temperature(°C)]]="",IFERROR((Table2[[#This Row],[Max_Temperature(°C)]]+Table2[[#This Row],[Min_Temperature(°C)]])/2,""),Table2[[#This Row],[Avg_Temperature(°C)]])</f>
        <v>23.545000000000002</v>
      </c>
      <c r="V1617" s="13"/>
      <c r="W1617" s="13">
        <f>IF(Table2[[#This Row],[Max_Temperature(°C)]]="",_xlfn.XLOOKUP(Table2[[#This Row],[State]],'pivot tables'!$T$2:$T$33,'pivot tables'!$V$2:$V$33),Table2[[#This Row],[Max_Temperature(°C)]])</f>
        <v>33.803918367346945</v>
      </c>
      <c r="X1617" s="13">
        <v>13.189</v>
      </c>
      <c r="Y1617" s="31">
        <f>IF(Table2[[#This Row],[Min_Temperature(°C)]]="",_xlfn.XLOOKUP(Table2[[#This Row],[State]],'pivot tables'!$T$2:$T$33,'pivot tables'!$W$2:$W$33),Table2[[#This Row],[Min_Temperature(°C)]])</f>
        <v>13.189</v>
      </c>
    </row>
    <row r="1618" spans="1:25" x14ac:dyDescent="0.3">
      <c r="A1618" s="5" t="s">
        <v>13</v>
      </c>
      <c r="B1618" s="4">
        <v>2019</v>
      </c>
      <c r="C1618" s="5" t="s">
        <v>49</v>
      </c>
      <c r="D1618" s="5" t="str">
        <f>PROPER(TRIM(Table2[[#This Row],[Season]]))</f>
        <v>Kharif</v>
      </c>
      <c r="E1618" s="5" t="str">
        <f>IF(Table2[[#This Row],[Season]]="",_xlfn.XLOOKUP(Table2[[#This Row],[State]],'pivot tables'!$F$3:$F$33,'pivot tables'!$G$3:$G$33),Table2[[#This Row],[Season]])</f>
        <v>Kharif</v>
      </c>
      <c r="F1618" s="5" t="s">
        <v>322</v>
      </c>
      <c r="G1618" s="16">
        <v>1357726</v>
      </c>
      <c r="H1618" s="16">
        <f>IF(Table2[[#This Row],[Area(hectare)]]="",IFERROR(Table2[[#This Row],[Production(Tones)]]/Table2[[#This Row],[Yield blanks]],""),Table2[[#This Row],[Area(hectare)]])</f>
        <v>1357726</v>
      </c>
      <c r="I1618" s="16">
        <v>3612589</v>
      </c>
      <c r="J1618" s="16">
        <f>IF(Table2[[#This Row],[Production(Tones)]]="",Table2[[#This Row],[Area Blanks]]*Table2[[#This Row],[Yield]],Table2[[#This Row],[Production(Tones)]])</f>
        <v>3612589</v>
      </c>
      <c r="K1618" s="13">
        <v>1137.8</v>
      </c>
      <c r="L1618" s="13">
        <f>IF(Table2[[#This Row],[Annual_Rainfall(mm)]]="",_xlfn.XLOOKUP(Table2[[#This Row],[State]],'pivot tables'!$J$3:$J$32,'pivot tables'!$K$3:$K$32),Table2[[#This Row],[Annual_Rainfall(mm)]])</f>
        <v>1137.8</v>
      </c>
      <c r="M1618" s="13" t="str">
        <f>Table2[[#This Row],[Crop]]&amp;Table2[[#This Row],[State]]</f>
        <v>RiceJharkhand</v>
      </c>
      <c r="N1618" s="13">
        <v>233203017.80000001</v>
      </c>
      <c r="O1618" s="13">
        <f>IF(Table2[[#This Row],[Fertilizer(kg)]]="",_xlfn.XLOOKUP(Table2[[#This Row],[crop&amp;state]],'pivot tables'!$O$3:$O$151,'pivot tables'!$P$3:$P$151),Table2[[#This Row],[Fertilizer(kg)]])</f>
        <v>233203017.80000001</v>
      </c>
      <c r="P1618" s="13"/>
      <c r="Q1618" s="13">
        <f>IF(Table2[[#This Row],[Pesticide(kg)]]="",_xlfn.XLOOKUP(Table2[[#This Row],[crop&amp;state]],'pivot tables'!$O$3:$O$151,'pivot tables'!$Q$3:$Q$151),Table2[[#This Row],[Pesticide(kg)]])</f>
        <v>254010.40714285715</v>
      </c>
      <c r="R1618" s="13">
        <v>2.6629999999999998</v>
      </c>
      <c r="S1618" s="13">
        <f>IF(Table2[[#This Row],[Yield]]="",IFERROR(Table2[[#This Row],[Production(Tones)]]/Table2[[#This Row],[Area(hectare)]],""),Table2[[#This Row],[Yield]])</f>
        <v>2.6629999999999998</v>
      </c>
      <c r="T1618" s="13">
        <v>23.545000000000002</v>
      </c>
      <c r="U1618" s="13">
        <f>IF(Table2[[#This Row],[Avg_Temperature(°C)]]="",IFERROR((Table2[[#This Row],[Max_Temperature(°C)]]+Table2[[#This Row],[Min_Temperature(°C)]])/2,""),Table2[[#This Row],[Avg_Temperature(°C)]])</f>
        <v>23.545000000000002</v>
      </c>
      <c r="V1618" s="13">
        <v>34.328000000000003</v>
      </c>
      <c r="W1618" s="13">
        <f>IF(Table2[[#This Row],[Max_Temperature(°C)]]="",_xlfn.XLOOKUP(Table2[[#This Row],[State]],'pivot tables'!$T$2:$T$33,'pivot tables'!$V$2:$V$33),Table2[[#This Row],[Max_Temperature(°C)]])</f>
        <v>34.328000000000003</v>
      </c>
      <c r="X1618" s="13">
        <v>13.189</v>
      </c>
      <c r="Y1618" s="31">
        <f>IF(Table2[[#This Row],[Min_Temperature(°C)]]="",_xlfn.XLOOKUP(Table2[[#This Row],[State]],'pivot tables'!$T$2:$T$33,'pivot tables'!$W$2:$W$33),Table2[[#This Row],[Min_Temperature(°C)]])</f>
        <v>13.189</v>
      </c>
    </row>
    <row r="1619" spans="1:25" x14ac:dyDescent="0.3">
      <c r="A1619" s="5" t="s">
        <v>31</v>
      </c>
      <c r="B1619" s="4">
        <v>2019</v>
      </c>
      <c r="C1619" s="5" t="s">
        <v>49</v>
      </c>
      <c r="D1619" s="5" t="str">
        <f>PROPER(TRIM(Table2[[#This Row],[Season]]))</f>
        <v>Kharif</v>
      </c>
      <c r="E1619" s="5" t="str">
        <f>IF(Table2[[#This Row],[Season]]="",_xlfn.XLOOKUP(Table2[[#This Row],[State]],'pivot tables'!$F$3:$F$33,'pivot tables'!$G$3:$G$33),Table2[[#This Row],[Season]])</f>
        <v>Kharif</v>
      </c>
      <c r="F1619" s="5" t="s">
        <v>322</v>
      </c>
      <c r="G1619" s="16">
        <v>149</v>
      </c>
      <c r="H1619" s="16">
        <f>IF(Table2[[#This Row],[Area(hectare)]]="",IFERROR(Table2[[#This Row],[Production(Tones)]]/Table2[[#This Row],[Yield blanks]],""),Table2[[#This Row],[Area(hectare)]])</f>
        <v>149</v>
      </c>
      <c r="I1619" s="16">
        <v>78</v>
      </c>
      <c r="J1619" s="16">
        <f>IF(Table2[[#This Row],[Production(Tones)]]="",Table2[[#This Row],[Area Blanks]]*Table2[[#This Row],[Yield]],Table2[[#This Row],[Production(Tones)]])</f>
        <v>78</v>
      </c>
      <c r="K1619" s="13">
        <v>1137.8</v>
      </c>
      <c r="L1619" s="13">
        <f>IF(Table2[[#This Row],[Annual_Rainfall(mm)]]="",_xlfn.XLOOKUP(Table2[[#This Row],[State]],'pivot tables'!$J$3:$J$32,'pivot tables'!$K$3:$K$32),Table2[[#This Row],[Annual_Rainfall(mm)]])</f>
        <v>1137.8</v>
      </c>
      <c r="M1619" s="13" t="str">
        <f>Table2[[#This Row],[Crop]]&amp;Table2[[#This Row],[State]]</f>
        <v>SunflowerJharkhand</v>
      </c>
      <c r="N1619" s="13">
        <v>25592.240000000002</v>
      </c>
      <c r="O1619" s="13">
        <f>IF(Table2[[#This Row],[Fertilizer(kg)]]="",_xlfn.XLOOKUP(Table2[[#This Row],[crop&amp;state]],'pivot tables'!$O$3:$O$151,'pivot tables'!$P$3:$P$151),Table2[[#This Row],[Fertilizer(kg)]])</f>
        <v>25592.240000000002</v>
      </c>
      <c r="P1619" s="13">
        <v>55.13</v>
      </c>
      <c r="Q1619" s="13">
        <f>IF(Table2[[#This Row],[Pesticide(kg)]]="",_xlfn.XLOOKUP(Table2[[#This Row],[crop&amp;state]],'pivot tables'!$O$3:$O$151,'pivot tables'!$Q$3:$Q$151),Table2[[#This Row],[Pesticide(kg)]])</f>
        <v>55.13</v>
      </c>
      <c r="R1619" s="13"/>
      <c r="S1619" s="13">
        <f>IF(Table2[[#This Row],[Yield]]="",IFERROR(Table2[[#This Row],[Production(Tones)]]/Table2[[#This Row],[Area(hectare)]],""),Table2[[#This Row],[Yield]])</f>
        <v>0.52348993288590606</v>
      </c>
      <c r="T1619" s="13">
        <v>23.545000000000002</v>
      </c>
      <c r="U1619" s="13">
        <f>IF(Table2[[#This Row],[Avg_Temperature(°C)]]="",IFERROR((Table2[[#This Row],[Max_Temperature(°C)]]+Table2[[#This Row],[Min_Temperature(°C)]])/2,""),Table2[[#This Row],[Avg_Temperature(°C)]])</f>
        <v>23.545000000000002</v>
      </c>
      <c r="V1619" s="13"/>
      <c r="W1619" s="13">
        <f>IF(Table2[[#This Row],[Max_Temperature(°C)]]="",_xlfn.XLOOKUP(Table2[[#This Row],[State]],'pivot tables'!$T$2:$T$33,'pivot tables'!$V$2:$V$33),Table2[[#This Row],[Max_Temperature(°C)]])</f>
        <v>33.803918367346945</v>
      </c>
      <c r="X1619" s="13">
        <v>13.189</v>
      </c>
      <c r="Y1619" s="31">
        <f>IF(Table2[[#This Row],[Min_Temperature(°C)]]="",_xlfn.XLOOKUP(Table2[[#This Row],[State]],'pivot tables'!$T$2:$T$33,'pivot tables'!$W$2:$W$33),Table2[[#This Row],[Min_Temperature(°C)]])</f>
        <v>13.189</v>
      </c>
    </row>
    <row r="1620" spans="1:25" x14ac:dyDescent="0.3">
      <c r="A1620" s="5" t="s">
        <v>31</v>
      </c>
      <c r="B1620" s="4">
        <v>2019</v>
      </c>
      <c r="C1620" s="5" t="s">
        <v>27</v>
      </c>
      <c r="D1620" s="5" t="str">
        <f>PROPER(TRIM(Table2[[#This Row],[Season]]))</f>
        <v>Rabi</v>
      </c>
      <c r="E1620" s="5" t="str">
        <f>IF(Table2[[#This Row],[Season]]="",_xlfn.XLOOKUP(Table2[[#This Row],[State]],'pivot tables'!$F$3:$F$33,'pivot tables'!$G$3:$G$33),Table2[[#This Row],[Season]])</f>
        <v>Rabi</v>
      </c>
      <c r="F1620" s="5" t="s">
        <v>322</v>
      </c>
      <c r="G1620" s="16">
        <v>398</v>
      </c>
      <c r="H1620" s="16">
        <f>IF(Table2[[#This Row],[Area(hectare)]]="",IFERROR(Table2[[#This Row],[Production(Tones)]]/Table2[[#This Row],[Yield blanks]],""),Table2[[#This Row],[Area(hectare)]])</f>
        <v>398</v>
      </c>
      <c r="I1620" s="16">
        <v>218</v>
      </c>
      <c r="J1620" s="16">
        <f>IF(Table2[[#This Row],[Production(Tones)]]="",Table2[[#This Row],[Area Blanks]]*Table2[[#This Row],[Yield]],Table2[[#This Row],[Production(Tones)]])</f>
        <v>218</v>
      </c>
      <c r="K1620" s="13">
        <v>1137.8</v>
      </c>
      <c r="L1620" s="13">
        <f>IF(Table2[[#This Row],[Annual_Rainfall(mm)]]="",_xlfn.XLOOKUP(Table2[[#This Row],[State]],'pivot tables'!$J$3:$J$32,'pivot tables'!$K$3:$K$32),Table2[[#This Row],[Annual_Rainfall(mm)]])</f>
        <v>1137.8</v>
      </c>
      <c r="M1620" s="13" t="str">
        <f>Table2[[#This Row],[Crop]]&amp;Table2[[#This Row],[State]]</f>
        <v>SunflowerJharkhand</v>
      </c>
      <c r="N1620" s="13">
        <v>68360.479999999996</v>
      </c>
      <c r="O1620" s="13">
        <f>IF(Table2[[#This Row],[Fertilizer(kg)]]="",_xlfn.XLOOKUP(Table2[[#This Row],[crop&amp;state]],'pivot tables'!$O$3:$O$151,'pivot tables'!$P$3:$P$151),Table2[[#This Row],[Fertilizer(kg)]])</f>
        <v>68360.479999999996</v>
      </c>
      <c r="P1620" s="13">
        <v>147.26</v>
      </c>
      <c r="Q1620" s="13">
        <f>IF(Table2[[#This Row],[Pesticide(kg)]]="",_xlfn.XLOOKUP(Table2[[#This Row],[crop&amp;state]],'pivot tables'!$O$3:$O$151,'pivot tables'!$Q$3:$Q$151),Table2[[#This Row],[Pesticide(kg)]])</f>
        <v>147.26</v>
      </c>
      <c r="R1620" s="13">
        <v>0.65</v>
      </c>
      <c r="S1620" s="13">
        <f>IF(Table2[[#This Row],[Yield]]="",IFERROR(Table2[[#This Row],[Production(Tones)]]/Table2[[#This Row],[Area(hectare)]],""),Table2[[#This Row],[Yield]])</f>
        <v>0.65</v>
      </c>
      <c r="T1620" s="13">
        <v>23.545000000000002</v>
      </c>
      <c r="U1620" s="13">
        <f>IF(Table2[[#This Row],[Avg_Temperature(°C)]]="",IFERROR((Table2[[#This Row],[Max_Temperature(°C)]]+Table2[[#This Row],[Min_Temperature(°C)]])/2,""),Table2[[#This Row],[Avg_Temperature(°C)]])</f>
        <v>23.545000000000002</v>
      </c>
      <c r="V1620" s="13">
        <v>34.328000000000003</v>
      </c>
      <c r="W1620" s="13">
        <f>IF(Table2[[#This Row],[Max_Temperature(°C)]]="",_xlfn.XLOOKUP(Table2[[#This Row],[State]],'pivot tables'!$T$2:$T$33,'pivot tables'!$V$2:$V$33),Table2[[#This Row],[Max_Temperature(°C)]])</f>
        <v>34.328000000000003</v>
      </c>
      <c r="X1620" s="13">
        <v>13.189</v>
      </c>
      <c r="Y1620" s="31">
        <f>IF(Table2[[#This Row],[Min_Temperature(°C)]]="",_xlfn.XLOOKUP(Table2[[#This Row],[State]],'pivot tables'!$T$2:$T$33,'pivot tables'!$W$2:$W$33),Table2[[#This Row],[Min_Temperature(°C)]])</f>
        <v>13.189</v>
      </c>
    </row>
    <row r="1621" spans="1:25" x14ac:dyDescent="0.3">
      <c r="A1621" s="5" t="s">
        <v>32</v>
      </c>
      <c r="B1621" s="4">
        <v>2019</v>
      </c>
      <c r="C1621" s="5" t="s">
        <v>49</v>
      </c>
      <c r="D1621" s="5" t="str">
        <f>PROPER(TRIM(Table2[[#This Row],[Season]]))</f>
        <v>Kharif</v>
      </c>
      <c r="E1621" s="5" t="str">
        <f>IF(Table2[[#This Row],[Season]]="",_xlfn.XLOOKUP(Table2[[#This Row],[State]],'pivot tables'!$F$3:$F$33,'pivot tables'!$G$3:$G$33),Table2[[#This Row],[Season]])</f>
        <v>Kharif</v>
      </c>
      <c r="F1621" s="5" t="s">
        <v>322</v>
      </c>
      <c r="G1621" s="16">
        <v>128440</v>
      </c>
      <c r="H1621" s="16">
        <f>IF(Table2[[#This Row],[Area(hectare)]]="",IFERROR(Table2[[#This Row],[Production(Tones)]]/Table2[[#This Row],[Yield blanks]],""),Table2[[#This Row],[Area(hectare)]])</f>
        <v>128440</v>
      </c>
      <c r="I1621" s="16">
        <v>111657</v>
      </c>
      <c r="J1621" s="16">
        <f>IF(Table2[[#This Row],[Production(Tones)]]="",Table2[[#This Row],[Area Blanks]]*Table2[[#This Row],[Yield]],Table2[[#This Row],[Production(Tones)]])</f>
        <v>111657</v>
      </c>
      <c r="K1621" s="13">
        <v>1137.8</v>
      </c>
      <c r="L1621" s="13">
        <f>IF(Table2[[#This Row],[Annual_Rainfall(mm)]]="",_xlfn.XLOOKUP(Table2[[#This Row],[State]],'pivot tables'!$J$3:$J$32,'pivot tables'!$K$3:$K$32),Table2[[#This Row],[Annual_Rainfall(mm)]])</f>
        <v>1137.8</v>
      </c>
      <c r="M1621" s="13" t="str">
        <f>Table2[[#This Row],[Crop]]&amp;Table2[[#This Row],[State]]</f>
        <v>UradJharkhand</v>
      </c>
      <c r="N1621" s="13">
        <v>22060854.399999999</v>
      </c>
      <c r="O1621" s="13">
        <f>IF(Table2[[#This Row],[Fertilizer(kg)]]="",_xlfn.XLOOKUP(Table2[[#This Row],[crop&amp;state]],'pivot tables'!$O$3:$O$151,'pivot tables'!$P$3:$P$151),Table2[[#This Row],[Fertilizer(kg)]])</f>
        <v>22060854.399999999</v>
      </c>
      <c r="P1621" s="13">
        <v>47522.8</v>
      </c>
      <c r="Q1621" s="13">
        <f>IF(Table2[[#This Row],[Pesticide(kg)]]="",_xlfn.XLOOKUP(Table2[[#This Row],[crop&amp;state]],'pivot tables'!$O$3:$O$151,'pivot tables'!$Q$3:$Q$151),Table2[[#This Row],[Pesticide(kg)]])</f>
        <v>47522.8</v>
      </c>
      <c r="R1621" s="13">
        <v>0.84199999999999997</v>
      </c>
      <c r="S1621" s="13">
        <f>IF(Table2[[#This Row],[Yield]]="",IFERROR(Table2[[#This Row],[Production(Tones)]]/Table2[[#This Row],[Area(hectare)]],""),Table2[[#This Row],[Yield]])</f>
        <v>0.84199999999999997</v>
      </c>
      <c r="T1621" s="13">
        <v>23.545000000000002</v>
      </c>
      <c r="U1621" s="13">
        <f>IF(Table2[[#This Row],[Avg_Temperature(°C)]]="",IFERROR((Table2[[#This Row],[Max_Temperature(°C)]]+Table2[[#This Row],[Min_Temperature(°C)]])/2,""),Table2[[#This Row],[Avg_Temperature(°C)]])</f>
        <v>23.545000000000002</v>
      </c>
      <c r="V1621" s="13">
        <v>34.328000000000003</v>
      </c>
      <c r="W1621" s="13">
        <f>IF(Table2[[#This Row],[Max_Temperature(°C)]]="",_xlfn.XLOOKUP(Table2[[#This Row],[State]],'pivot tables'!$T$2:$T$33,'pivot tables'!$V$2:$V$33),Table2[[#This Row],[Max_Temperature(°C)]])</f>
        <v>34.328000000000003</v>
      </c>
      <c r="X1621" s="13">
        <v>13.189</v>
      </c>
      <c r="Y1621" s="31">
        <f>IF(Table2[[#This Row],[Min_Temperature(°C)]]="",_xlfn.XLOOKUP(Table2[[#This Row],[State]],'pivot tables'!$T$2:$T$33,'pivot tables'!$W$2:$W$33),Table2[[#This Row],[Min_Temperature(°C)]])</f>
        <v>13.189</v>
      </c>
    </row>
    <row r="1622" spans="1:25" x14ac:dyDescent="0.3">
      <c r="A1622" s="5" t="s">
        <v>20</v>
      </c>
      <c r="B1622" s="4">
        <v>2019</v>
      </c>
      <c r="C1622" s="5" t="s">
        <v>27</v>
      </c>
      <c r="D1622" s="5" t="str">
        <f>PROPER(TRIM(Table2[[#This Row],[Season]]))</f>
        <v>Rabi</v>
      </c>
      <c r="E1622" s="5" t="str">
        <f>IF(Table2[[#This Row],[Season]]="",_xlfn.XLOOKUP(Table2[[#This Row],[State]],'pivot tables'!$F$3:$F$33,'pivot tables'!$G$3:$G$33),Table2[[#This Row],[Season]])</f>
        <v>Rabi</v>
      </c>
      <c r="F1622" s="5" t="s">
        <v>322</v>
      </c>
      <c r="G1622" s="16">
        <v>214780</v>
      </c>
      <c r="H1622" s="16">
        <f>IF(Table2[[#This Row],[Area(hectare)]]="",IFERROR(Table2[[#This Row],[Production(Tones)]]/Table2[[#This Row],[Yield blanks]],""),Table2[[#This Row],[Area(hectare)]])</f>
        <v>214780</v>
      </c>
      <c r="I1622" s="16" t="s">
        <v>583</v>
      </c>
      <c r="J1622" s="16" t="str">
        <f>IF(Table2[[#This Row],[Production(Tones)]]="",Table2[[#This Row],[Area Blanks]]*Table2[[#This Row],[Yield]],Table2[[#This Row],[Production(Tones)]])</f>
        <v>439,401</v>
      </c>
      <c r="K1622" s="13">
        <v>1137.8</v>
      </c>
      <c r="L1622" s="13">
        <f>IF(Table2[[#This Row],[Annual_Rainfall(mm)]]="",_xlfn.XLOOKUP(Table2[[#This Row],[State]],'pivot tables'!$J$3:$J$32,'pivot tables'!$K$3:$K$32),Table2[[#This Row],[Annual_Rainfall(mm)]])</f>
        <v>1137.8</v>
      </c>
      <c r="M1622" s="13" t="str">
        <f>Table2[[#This Row],[Crop]]&amp;Table2[[#This Row],[State]]</f>
        <v>WheatJharkhand</v>
      </c>
      <c r="N1622" s="13" t="s">
        <v>584</v>
      </c>
      <c r="O1622" s="13" t="str">
        <f>IF(Table2[[#This Row],[Fertilizer(kg)]]="",_xlfn.XLOOKUP(Table2[[#This Row],[crop&amp;state]],'pivot tables'!$O$3:$O$151,'pivot tables'!$P$3:$P$151),Table2[[#This Row],[Fertilizer(kg)]])</f>
        <v>36,890,612.80</v>
      </c>
      <c r="P1622" s="13">
        <v>79468.600000000006</v>
      </c>
      <c r="Q1622" s="13">
        <f>IF(Table2[[#This Row],[Pesticide(kg)]]="",_xlfn.XLOOKUP(Table2[[#This Row],[crop&amp;state]],'pivot tables'!$O$3:$O$151,'pivot tables'!$Q$3:$Q$151),Table2[[#This Row],[Pesticide(kg)]])</f>
        <v>79468.600000000006</v>
      </c>
      <c r="R1622" s="13">
        <v>2.0550000000000002</v>
      </c>
      <c r="S1622" s="13">
        <f>IF(Table2[[#This Row],[Yield]]="",IFERROR(Table2[[#This Row],[Production(Tones)]]/Table2[[#This Row],[Area(hectare)]],""),Table2[[#This Row],[Yield]])</f>
        <v>2.0550000000000002</v>
      </c>
      <c r="T1622" s="13">
        <v>23.545000000000002</v>
      </c>
      <c r="U1622" s="13">
        <f>IF(Table2[[#This Row],[Avg_Temperature(°C)]]="",IFERROR((Table2[[#This Row],[Max_Temperature(°C)]]+Table2[[#This Row],[Min_Temperature(°C)]])/2,""),Table2[[#This Row],[Avg_Temperature(°C)]])</f>
        <v>23.545000000000002</v>
      </c>
      <c r="V1622" s="13">
        <v>34.328000000000003</v>
      </c>
      <c r="W1622" s="13">
        <f>IF(Table2[[#This Row],[Max_Temperature(°C)]]="",_xlfn.XLOOKUP(Table2[[#This Row],[State]],'pivot tables'!$T$2:$T$33,'pivot tables'!$V$2:$V$33),Table2[[#This Row],[Max_Temperature(°C)]])</f>
        <v>34.328000000000003</v>
      </c>
      <c r="X1622" s="13">
        <v>13.189</v>
      </c>
      <c r="Y1622" s="31">
        <f>IF(Table2[[#This Row],[Min_Temperature(°C)]]="",_xlfn.XLOOKUP(Table2[[#This Row],[State]],'pivot tables'!$T$2:$T$33,'pivot tables'!$W$2:$W$33),Table2[[#This Row],[Min_Temperature(°C)]])</f>
        <v>13.189</v>
      </c>
    </row>
    <row r="1623" spans="1:25" x14ac:dyDescent="0.3">
      <c r="A1623" s="5" t="s">
        <v>13</v>
      </c>
      <c r="B1623" s="4">
        <v>2019</v>
      </c>
      <c r="C1623" s="5" t="s">
        <v>49</v>
      </c>
      <c r="D1623" s="5" t="str">
        <f>PROPER(TRIM(Table2[[#This Row],[Season]]))</f>
        <v>Kharif</v>
      </c>
      <c r="E1623" s="5" t="str">
        <f>IF(Table2[[#This Row],[Season]]="",_xlfn.XLOOKUP(Table2[[#This Row],[State]],'pivot tables'!$F$3:$F$33,'pivot tables'!$G$3:$G$33),Table2[[#This Row],[Season]])</f>
        <v>Kharif</v>
      </c>
      <c r="F1623" s="5" t="s">
        <v>246</v>
      </c>
      <c r="G1623" s="16"/>
      <c r="H1623" s="16">
        <f>IF(Table2[[#This Row],[Area(hectare)]]="",IFERROR(Table2[[#This Row],[Production(Tones)]]/Table2[[#This Row],[Yield blanks]],""),Table2[[#This Row],[Area(hectare)]])</f>
        <v>3912087.7287405808</v>
      </c>
      <c r="I1623" s="16">
        <v>7268659</v>
      </c>
      <c r="J1623" s="16">
        <f>IF(Table2[[#This Row],[Production(Tones)]]="",Table2[[#This Row],[Area Blanks]]*Table2[[#This Row],[Yield]],Table2[[#This Row],[Production(Tones)]])</f>
        <v>7268659</v>
      </c>
      <c r="K1623" s="13">
        <v>1446.7</v>
      </c>
      <c r="L1623" s="13">
        <f>IF(Table2[[#This Row],[Annual_Rainfall(mm)]]="",_xlfn.XLOOKUP(Table2[[#This Row],[State]],'pivot tables'!$J$3:$J$32,'pivot tables'!$K$3:$K$32),Table2[[#This Row],[Annual_Rainfall(mm)]])</f>
        <v>1446.7</v>
      </c>
      <c r="M1623" s="13" t="str">
        <f>Table2[[#This Row],[Crop]]&amp;Table2[[#This Row],[State]]</f>
        <v>RiceMadhya Pradesh</v>
      </c>
      <c r="N1623" s="13">
        <v>528333760</v>
      </c>
      <c r="O1623" s="13">
        <f>IF(Table2[[#This Row],[Fertilizer(kg)]]="",_xlfn.XLOOKUP(Table2[[#This Row],[crop&amp;state]],'pivot tables'!$O$3:$O$151,'pivot tables'!$P$3:$P$151),Table2[[#This Row],[Fertilizer(kg)]])</f>
        <v>528333760</v>
      </c>
      <c r="P1623" s="13">
        <v>1138120</v>
      </c>
      <c r="Q1623" s="13">
        <f>IF(Table2[[#This Row],[Pesticide(kg)]]="",_xlfn.XLOOKUP(Table2[[#This Row],[crop&amp;state]],'pivot tables'!$O$3:$O$151,'pivot tables'!$Q$3:$Q$151),Table2[[#This Row],[Pesticide(kg)]])</f>
        <v>1138120</v>
      </c>
      <c r="R1623" s="13">
        <v>1.8580000000000001</v>
      </c>
      <c r="S1623" s="13">
        <f>IF(Table2[[#This Row],[Yield]]="",IFERROR(Table2[[#This Row],[Production(Tones)]]/Table2[[#This Row],[Area(hectare)]],""),Table2[[#This Row],[Yield]])</f>
        <v>1.8580000000000001</v>
      </c>
      <c r="T1623" s="13">
        <v>25.942</v>
      </c>
      <c r="U1623" s="13">
        <f>IF(Table2[[#This Row],[Avg_Temperature(°C)]]="",IFERROR((Table2[[#This Row],[Max_Temperature(°C)]]+Table2[[#This Row],[Min_Temperature(°C)]])/2,""),Table2[[#This Row],[Avg_Temperature(°C)]])</f>
        <v>25.942</v>
      </c>
      <c r="V1623" s="13">
        <v>37.215000000000003</v>
      </c>
      <c r="W1623" s="13">
        <f>IF(Table2[[#This Row],[Max_Temperature(°C)]]="",_xlfn.XLOOKUP(Table2[[#This Row],[State]],'pivot tables'!$T$2:$T$33,'pivot tables'!$V$2:$V$33),Table2[[#This Row],[Max_Temperature(°C)]])</f>
        <v>37.215000000000003</v>
      </c>
      <c r="X1623" s="13">
        <v>14.539</v>
      </c>
      <c r="Y1623" s="31">
        <f>IF(Table2[[#This Row],[Min_Temperature(°C)]]="",_xlfn.XLOOKUP(Table2[[#This Row],[State]],'pivot tables'!$T$2:$T$33,'pivot tables'!$W$2:$W$33),Table2[[#This Row],[Min_Temperature(°C)]])</f>
        <v>14.539</v>
      </c>
    </row>
    <row r="1624" spans="1:25" x14ac:dyDescent="0.3">
      <c r="A1624" s="5" t="s">
        <v>13</v>
      </c>
      <c r="B1624" s="4">
        <v>2019</v>
      </c>
      <c r="C1624" s="5" t="s">
        <v>120</v>
      </c>
      <c r="D1624" s="5" t="str">
        <f>PROPER(TRIM(Table2[[#This Row],[Season]]))</f>
        <v>Summer</v>
      </c>
      <c r="E1624" s="5" t="str">
        <f>IF(Table2[[#This Row],[Season]]="",_xlfn.XLOOKUP(Table2[[#This Row],[State]],'pivot tables'!$F$3:$F$33,'pivot tables'!$G$3:$G$33),Table2[[#This Row],[Season]])</f>
        <v>Summer</v>
      </c>
      <c r="F1624" s="5" t="s">
        <v>246</v>
      </c>
      <c r="G1624" s="16">
        <v>34311</v>
      </c>
      <c r="H1624" s="16">
        <f>IF(Table2[[#This Row],[Area(hectare)]]="",IFERROR(Table2[[#This Row],[Production(Tones)]]/Table2[[#This Row],[Yield blanks]],""),Table2[[#This Row],[Area(hectare)]])</f>
        <v>34311</v>
      </c>
      <c r="I1624" s="16">
        <v>94770</v>
      </c>
      <c r="J1624" s="16">
        <f>IF(Table2[[#This Row],[Production(Tones)]]="",Table2[[#This Row],[Area Blanks]]*Table2[[#This Row],[Yield]],Table2[[#This Row],[Production(Tones)]])</f>
        <v>94770</v>
      </c>
      <c r="K1624" s="13">
        <v>1446.7</v>
      </c>
      <c r="L1624" s="13">
        <f>IF(Table2[[#This Row],[Annual_Rainfall(mm)]]="",_xlfn.XLOOKUP(Table2[[#This Row],[State]],'pivot tables'!$J$3:$J$32,'pivot tables'!$K$3:$K$32),Table2[[#This Row],[Annual_Rainfall(mm)]])</f>
        <v>1446.7</v>
      </c>
      <c r="M1624" s="13" t="str">
        <f>Table2[[#This Row],[Crop]]&amp;Table2[[#This Row],[State]]</f>
        <v>RiceMadhya Pradesh</v>
      </c>
      <c r="N1624" s="13">
        <v>5893257.3600000003</v>
      </c>
      <c r="O1624" s="13">
        <f>IF(Table2[[#This Row],[Fertilizer(kg)]]="",_xlfn.XLOOKUP(Table2[[#This Row],[crop&amp;state]],'pivot tables'!$O$3:$O$151,'pivot tables'!$P$3:$P$151),Table2[[#This Row],[Fertilizer(kg)]])</f>
        <v>5893257.3600000003</v>
      </c>
      <c r="P1624" s="13">
        <v>12695.07</v>
      </c>
      <c r="Q1624" s="13">
        <f>IF(Table2[[#This Row],[Pesticide(kg)]]="",_xlfn.XLOOKUP(Table2[[#This Row],[crop&amp;state]],'pivot tables'!$O$3:$O$151,'pivot tables'!$Q$3:$Q$151),Table2[[#This Row],[Pesticide(kg)]])</f>
        <v>12695.07</v>
      </c>
      <c r="R1624" s="13"/>
      <c r="S1624" s="13">
        <f>IF(Table2[[#This Row],[Yield]]="",IFERROR(Table2[[#This Row],[Production(Tones)]]/Table2[[#This Row],[Area(hectare)]],""),Table2[[#This Row],[Yield]])</f>
        <v>2.7620879601294046</v>
      </c>
      <c r="T1624" s="13">
        <v>25.942</v>
      </c>
      <c r="U1624" s="13">
        <f>IF(Table2[[#This Row],[Avg_Temperature(°C)]]="",IFERROR((Table2[[#This Row],[Max_Temperature(°C)]]+Table2[[#This Row],[Min_Temperature(°C)]])/2,""),Table2[[#This Row],[Avg_Temperature(°C)]])</f>
        <v>25.942</v>
      </c>
      <c r="V1624" s="13">
        <v>37.215000000000003</v>
      </c>
      <c r="W1624" s="13">
        <f>IF(Table2[[#This Row],[Max_Temperature(°C)]]="",_xlfn.XLOOKUP(Table2[[#This Row],[State]],'pivot tables'!$T$2:$T$33,'pivot tables'!$V$2:$V$33),Table2[[#This Row],[Max_Temperature(°C)]])</f>
        <v>37.215000000000003</v>
      </c>
      <c r="X1624" s="13">
        <v>14.539</v>
      </c>
      <c r="Y1624" s="31">
        <f>IF(Table2[[#This Row],[Min_Temperature(°C)]]="",_xlfn.XLOOKUP(Table2[[#This Row],[State]],'pivot tables'!$T$2:$T$33,'pivot tables'!$W$2:$W$33),Table2[[#This Row],[Min_Temperature(°C)]])</f>
        <v>14.539</v>
      </c>
    </row>
    <row r="1625" spans="1:25" x14ac:dyDescent="0.3">
      <c r="A1625" s="5" t="s">
        <v>18</v>
      </c>
      <c r="B1625" s="4">
        <v>2019</v>
      </c>
      <c r="C1625" s="5" t="s">
        <v>706</v>
      </c>
      <c r="D1625" s="5" t="str">
        <f>PROPER(TRIM(Table2[[#This Row],[Season]]))</f>
        <v/>
      </c>
      <c r="E1625" s="5" t="str">
        <f>IF(Table2[[#This Row],[Season]]="",_xlfn.XLOOKUP(Table2[[#This Row],[State]],'pivot tables'!$F$3:$F$33,'pivot tables'!$G$3:$G$33),Table2[[#This Row],[Season]])</f>
        <v>Kharif</v>
      </c>
      <c r="F1625" s="5" t="s">
        <v>246</v>
      </c>
      <c r="G1625" s="16">
        <v>124681</v>
      </c>
      <c r="H1625" s="16">
        <f>IF(Table2[[#This Row],[Area(hectare)]]="",IFERROR(Table2[[#This Row],[Production(Tones)]]/Table2[[#This Row],[Yield blanks]],""),Table2[[#This Row],[Area(hectare)]])</f>
        <v>124681</v>
      </c>
      <c r="I1625" s="16">
        <v>7414530</v>
      </c>
      <c r="J1625" s="16">
        <f>IF(Table2[[#This Row],[Production(Tones)]]="",Table2[[#This Row],[Area Blanks]]*Table2[[#This Row],[Yield]],Table2[[#This Row],[Production(Tones)]])</f>
        <v>7414530</v>
      </c>
      <c r="K1625" s="13">
        <v>1446.7</v>
      </c>
      <c r="L1625" s="13">
        <f>IF(Table2[[#This Row],[Annual_Rainfall(mm)]]="",_xlfn.XLOOKUP(Table2[[#This Row],[State]],'pivot tables'!$J$3:$J$32,'pivot tables'!$K$3:$K$32),Table2[[#This Row],[Annual_Rainfall(mm)]])</f>
        <v>1446.7</v>
      </c>
      <c r="M1625" s="13" t="str">
        <f>Table2[[#This Row],[Crop]]&amp;Table2[[#This Row],[State]]</f>
        <v>SugarcaneMadhya Pradesh</v>
      </c>
      <c r="N1625" s="13">
        <v>21415208.559999999</v>
      </c>
      <c r="O1625" s="13">
        <f>IF(Table2[[#This Row],[Fertilizer(kg)]]="",_xlfn.XLOOKUP(Table2[[#This Row],[crop&amp;state]],'pivot tables'!$O$3:$O$151,'pivot tables'!$P$3:$P$151),Table2[[#This Row],[Fertilizer(kg)]])</f>
        <v>21415208.559999999</v>
      </c>
      <c r="P1625" s="13">
        <v>46131.97</v>
      </c>
      <c r="Q1625" s="13">
        <f>IF(Table2[[#This Row],[Pesticide(kg)]]="",_xlfn.XLOOKUP(Table2[[#This Row],[crop&amp;state]],'pivot tables'!$O$3:$O$151,'pivot tables'!$Q$3:$Q$151),Table2[[#This Row],[Pesticide(kg)]])</f>
        <v>46131.97</v>
      </c>
      <c r="R1625" s="13">
        <v>39.055</v>
      </c>
      <c r="S1625" s="13">
        <f>IF(Table2[[#This Row],[Yield]]="",IFERROR(Table2[[#This Row],[Production(Tones)]]/Table2[[#This Row],[Area(hectare)]],""),Table2[[#This Row],[Yield]])</f>
        <v>39.055</v>
      </c>
      <c r="T1625" s="13">
        <v>25.942</v>
      </c>
      <c r="U1625" s="13">
        <f>IF(Table2[[#This Row],[Avg_Temperature(°C)]]="",IFERROR((Table2[[#This Row],[Max_Temperature(°C)]]+Table2[[#This Row],[Min_Temperature(°C)]])/2,""),Table2[[#This Row],[Avg_Temperature(°C)]])</f>
        <v>25.942</v>
      </c>
      <c r="V1625" s="13">
        <v>37.215000000000003</v>
      </c>
      <c r="W1625" s="13">
        <f>IF(Table2[[#This Row],[Max_Temperature(°C)]]="",_xlfn.XLOOKUP(Table2[[#This Row],[State]],'pivot tables'!$T$2:$T$33,'pivot tables'!$V$2:$V$33),Table2[[#This Row],[Max_Temperature(°C)]])</f>
        <v>37.215000000000003</v>
      </c>
      <c r="X1625" s="13">
        <v>14.539</v>
      </c>
      <c r="Y1625" s="31">
        <f>IF(Table2[[#This Row],[Min_Temperature(°C)]]="",_xlfn.XLOOKUP(Table2[[#This Row],[State]],'pivot tables'!$T$2:$T$33,'pivot tables'!$W$2:$W$33),Table2[[#This Row],[Min_Temperature(°C)]])</f>
        <v>14.539</v>
      </c>
    </row>
    <row r="1626" spans="1:25" x14ac:dyDescent="0.3">
      <c r="A1626" s="5" t="s">
        <v>32</v>
      </c>
      <c r="B1626" s="4">
        <v>2019</v>
      </c>
      <c r="C1626" s="5" t="s">
        <v>49</v>
      </c>
      <c r="D1626" s="5" t="str">
        <f>PROPER(TRIM(Table2[[#This Row],[Season]]))</f>
        <v>Kharif</v>
      </c>
      <c r="E1626" s="5" t="str">
        <f>IF(Table2[[#This Row],[Season]]="",_xlfn.XLOOKUP(Table2[[#This Row],[State]],'pivot tables'!$F$3:$F$33,'pivot tables'!$G$3:$G$33),Table2[[#This Row],[Season]])</f>
        <v>Kharif</v>
      </c>
      <c r="F1626" s="5" t="s">
        <v>246</v>
      </c>
      <c r="G1626" s="16">
        <v>1761556</v>
      </c>
      <c r="H1626" s="16">
        <f>IF(Table2[[#This Row],[Area(hectare)]]="",IFERROR(Table2[[#This Row],[Production(Tones)]]/Table2[[#This Row],[Yield blanks]],""),Table2[[#This Row],[Area(hectare)]])</f>
        <v>1761556</v>
      </c>
      <c r="I1626" s="16">
        <v>462639</v>
      </c>
      <c r="J1626" s="16">
        <f>IF(Table2[[#This Row],[Production(Tones)]]="",Table2[[#This Row],[Area Blanks]]*Table2[[#This Row],[Yield]],Table2[[#This Row],[Production(Tones)]])</f>
        <v>462639</v>
      </c>
      <c r="K1626" s="13">
        <v>1446.7</v>
      </c>
      <c r="L1626" s="13">
        <f>IF(Table2[[#This Row],[Annual_Rainfall(mm)]]="",_xlfn.XLOOKUP(Table2[[#This Row],[State]],'pivot tables'!$J$3:$J$32,'pivot tables'!$K$3:$K$32),Table2[[#This Row],[Annual_Rainfall(mm)]])</f>
        <v>1446.7</v>
      </c>
      <c r="M1626" s="13" t="str">
        <f>Table2[[#This Row],[Crop]]&amp;Table2[[#This Row],[State]]</f>
        <v>UradMadhya Pradesh</v>
      </c>
      <c r="N1626" s="13">
        <v>302564858.60000002</v>
      </c>
      <c r="O1626" s="13">
        <f>IF(Table2[[#This Row],[Fertilizer(kg)]]="",_xlfn.XLOOKUP(Table2[[#This Row],[crop&amp;state]],'pivot tables'!$O$3:$O$151,'pivot tables'!$P$3:$P$151),Table2[[#This Row],[Fertilizer(kg)]])</f>
        <v>302564858.60000002</v>
      </c>
      <c r="P1626" s="13">
        <v>651775.72</v>
      </c>
      <c r="Q1626" s="13">
        <f>IF(Table2[[#This Row],[Pesticide(kg)]]="",_xlfn.XLOOKUP(Table2[[#This Row],[crop&amp;state]],'pivot tables'!$O$3:$O$151,'pivot tables'!$Q$3:$Q$151),Table2[[#This Row],[Pesticide(kg)]])</f>
        <v>651775.72</v>
      </c>
      <c r="R1626" s="13">
        <v>0.35599999999999998</v>
      </c>
      <c r="S1626" s="13">
        <f>IF(Table2[[#This Row],[Yield]]="",IFERROR(Table2[[#This Row],[Production(Tones)]]/Table2[[#This Row],[Area(hectare)]],""),Table2[[#This Row],[Yield]])</f>
        <v>0.35599999999999998</v>
      </c>
      <c r="T1626" s="13">
        <v>25.942</v>
      </c>
      <c r="U1626" s="13">
        <f>IF(Table2[[#This Row],[Avg_Temperature(°C)]]="",IFERROR((Table2[[#This Row],[Max_Temperature(°C)]]+Table2[[#This Row],[Min_Temperature(°C)]])/2,""),Table2[[#This Row],[Avg_Temperature(°C)]])</f>
        <v>25.942</v>
      </c>
      <c r="V1626" s="13">
        <v>37.215000000000003</v>
      </c>
      <c r="W1626" s="13">
        <f>IF(Table2[[#This Row],[Max_Temperature(°C)]]="",_xlfn.XLOOKUP(Table2[[#This Row],[State]],'pivot tables'!$T$2:$T$33,'pivot tables'!$V$2:$V$33),Table2[[#This Row],[Max_Temperature(°C)]])</f>
        <v>37.215000000000003</v>
      </c>
      <c r="X1626" s="13">
        <v>14.539</v>
      </c>
      <c r="Y1626" s="31">
        <f>IF(Table2[[#This Row],[Min_Temperature(°C)]]="",_xlfn.XLOOKUP(Table2[[#This Row],[State]],'pivot tables'!$T$2:$T$33,'pivot tables'!$W$2:$W$33),Table2[[#This Row],[Min_Temperature(°C)]])</f>
        <v>14.539</v>
      </c>
    </row>
    <row r="1627" spans="1:25" x14ac:dyDescent="0.3">
      <c r="A1627" s="5" t="s">
        <v>32</v>
      </c>
      <c r="B1627" s="4">
        <v>2019</v>
      </c>
      <c r="C1627" s="5" t="s">
        <v>120</v>
      </c>
      <c r="D1627" s="5" t="str">
        <f>PROPER(TRIM(Table2[[#This Row],[Season]]))</f>
        <v>Summer</v>
      </c>
      <c r="E1627" s="5" t="str">
        <f>IF(Table2[[#This Row],[Season]]="",_xlfn.XLOOKUP(Table2[[#This Row],[State]],'pivot tables'!$F$3:$F$33,'pivot tables'!$G$3:$G$33),Table2[[#This Row],[Season]])</f>
        <v>Summer</v>
      </c>
      <c r="F1627" s="5" t="s">
        <v>246</v>
      </c>
      <c r="G1627" s="16">
        <v>32389</v>
      </c>
      <c r="H1627" s="16">
        <f>IF(Table2[[#This Row],[Area(hectare)]]="",IFERROR(Table2[[#This Row],[Production(Tones)]]/Table2[[#This Row],[Yield blanks]],""),Table2[[#This Row],[Area(hectare)]])</f>
        <v>32389</v>
      </c>
      <c r="I1627" s="16">
        <v>40419</v>
      </c>
      <c r="J1627" s="16">
        <f>IF(Table2[[#This Row],[Production(Tones)]]="",Table2[[#This Row],[Area Blanks]]*Table2[[#This Row],[Yield]],Table2[[#This Row],[Production(Tones)]])</f>
        <v>40419</v>
      </c>
      <c r="K1627" s="13">
        <v>1446.7</v>
      </c>
      <c r="L1627" s="13">
        <f>IF(Table2[[#This Row],[Annual_Rainfall(mm)]]="",_xlfn.XLOOKUP(Table2[[#This Row],[State]],'pivot tables'!$J$3:$J$32,'pivot tables'!$K$3:$K$32),Table2[[#This Row],[Annual_Rainfall(mm)]])</f>
        <v>1446.7</v>
      </c>
      <c r="M1627" s="13" t="str">
        <f>Table2[[#This Row],[Crop]]&amp;Table2[[#This Row],[State]]</f>
        <v>UradMadhya Pradesh</v>
      </c>
      <c r="N1627" s="13">
        <v>5563134.6399999997</v>
      </c>
      <c r="O1627" s="13">
        <f>IF(Table2[[#This Row],[Fertilizer(kg)]]="",_xlfn.XLOOKUP(Table2[[#This Row],[crop&amp;state]],'pivot tables'!$O$3:$O$151,'pivot tables'!$P$3:$P$151),Table2[[#This Row],[Fertilizer(kg)]])</f>
        <v>5563134.6399999997</v>
      </c>
      <c r="P1627" s="13">
        <v>11983.93</v>
      </c>
      <c r="Q1627" s="13">
        <f>IF(Table2[[#This Row],[Pesticide(kg)]]="",_xlfn.XLOOKUP(Table2[[#This Row],[crop&amp;state]],'pivot tables'!$O$3:$O$151,'pivot tables'!$Q$3:$Q$151),Table2[[#This Row],[Pesticide(kg)]])</f>
        <v>11983.93</v>
      </c>
      <c r="R1627" s="13">
        <v>0.69699999999999995</v>
      </c>
      <c r="S1627" s="13">
        <f>IF(Table2[[#This Row],[Yield]]="",IFERROR(Table2[[#This Row],[Production(Tones)]]/Table2[[#This Row],[Area(hectare)]],""),Table2[[#This Row],[Yield]])</f>
        <v>0.69699999999999995</v>
      </c>
      <c r="T1627" s="13">
        <v>25.942</v>
      </c>
      <c r="U1627" s="13">
        <f>IF(Table2[[#This Row],[Avg_Temperature(°C)]]="",IFERROR((Table2[[#This Row],[Max_Temperature(°C)]]+Table2[[#This Row],[Min_Temperature(°C)]])/2,""),Table2[[#This Row],[Avg_Temperature(°C)]])</f>
        <v>25.942</v>
      </c>
      <c r="V1627" s="13">
        <v>37.215000000000003</v>
      </c>
      <c r="W1627" s="13">
        <f>IF(Table2[[#This Row],[Max_Temperature(°C)]]="",_xlfn.XLOOKUP(Table2[[#This Row],[State]],'pivot tables'!$T$2:$T$33,'pivot tables'!$V$2:$V$33),Table2[[#This Row],[Max_Temperature(°C)]])</f>
        <v>37.215000000000003</v>
      </c>
      <c r="X1627" s="13" t="s">
        <v>585</v>
      </c>
      <c r="Y1627" s="31" t="str">
        <f>IF(Table2[[#This Row],[Min_Temperature(°C)]]="",_xlfn.XLOOKUP(Table2[[#This Row],[State]],'pivot tables'!$T$2:$T$33,'pivot tables'!$W$2:$W$33),Table2[[#This Row],[Min_Temperature(°C)]])</f>
        <v>14.54</v>
      </c>
    </row>
    <row r="1628" spans="1:25" x14ac:dyDescent="0.3">
      <c r="A1628" s="5" t="s">
        <v>20</v>
      </c>
      <c r="B1628" s="4">
        <v>2019</v>
      </c>
      <c r="C1628" s="5" t="s">
        <v>27</v>
      </c>
      <c r="D1628" s="5" t="str">
        <f>PROPER(TRIM(Table2[[#This Row],[Season]]))</f>
        <v>Rabi</v>
      </c>
      <c r="E1628" s="5" t="str">
        <f>IF(Table2[[#This Row],[Season]]="",_xlfn.XLOOKUP(Table2[[#This Row],[State]],'pivot tables'!$F$3:$F$33,'pivot tables'!$G$3:$G$33),Table2[[#This Row],[Season]])</f>
        <v>Rabi</v>
      </c>
      <c r="F1628" s="5" t="s">
        <v>246</v>
      </c>
      <c r="G1628" s="16">
        <v>10216517</v>
      </c>
      <c r="H1628" s="16">
        <f>IF(Table2[[#This Row],[Area(hectare)]]="",IFERROR(Table2[[#This Row],[Production(Tones)]]/Table2[[#This Row],[Yield blanks]],""),Table2[[#This Row],[Area(hectare)]])</f>
        <v>10216517</v>
      </c>
      <c r="I1628" s="16">
        <v>37507219</v>
      </c>
      <c r="J1628" s="16">
        <f>IF(Table2[[#This Row],[Production(Tones)]]="",Table2[[#This Row],[Area Blanks]]*Table2[[#This Row],[Yield]],Table2[[#This Row],[Production(Tones)]])</f>
        <v>37507219</v>
      </c>
      <c r="K1628" s="13">
        <v>1446.7</v>
      </c>
      <c r="L1628" s="13">
        <f>IF(Table2[[#This Row],[Annual_Rainfall(mm)]]="",_xlfn.XLOOKUP(Table2[[#This Row],[State]],'pivot tables'!$J$3:$J$32,'pivot tables'!$K$3:$K$32),Table2[[#This Row],[Annual_Rainfall(mm)]])</f>
        <v>1446.7</v>
      </c>
      <c r="M1628" s="13" t="str">
        <f>Table2[[#This Row],[Crop]]&amp;Table2[[#This Row],[State]]</f>
        <v>WheatMadhya Pradesh</v>
      </c>
      <c r="N1628" s="13">
        <v>1754788960</v>
      </c>
      <c r="O1628" s="13">
        <f>IF(Table2[[#This Row],[Fertilizer(kg)]]="",_xlfn.XLOOKUP(Table2[[#This Row],[crop&amp;state]],'pivot tables'!$O$3:$O$151,'pivot tables'!$P$3:$P$151),Table2[[#This Row],[Fertilizer(kg)]])</f>
        <v>1754788960</v>
      </c>
      <c r="P1628" s="13">
        <v>3780111.29</v>
      </c>
      <c r="Q1628" s="13">
        <f>IF(Table2[[#This Row],[Pesticide(kg)]]="",_xlfn.XLOOKUP(Table2[[#This Row],[crop&amp;state]],'pivot tables'!$O$3:$O$151,'pivot tables'!$Q$3:$Q$151),Table2[[#This Row],[Pesticide(kg)]])</f>
        <v>3780111.29</v>
      </c>
      <c r="R1628" s="13">
        <v>3.5190000000000001</v>
      </c>
      <c r="S1628" s="13">
        <f>IF(Table2[[#This Row],[Yield]]="",IFERROR(Table2[[#This Row],[Production(Tones)]]/Table2[[#This Row],[Area(hectare)]],""),Table2[[#This Row],[Yield]])</f>
        <v>3.5190000000000001</v>
      </c>
      <c r="T1628" s="13">
        <v>25.942</v>
      </c>
      <c r="U1628" s="13">
        <f>IF(Table2[[#This Row],[Avg_Temperature(°C)]]="",IFERROR((Table2[[#This Row],[Max_Temperature(°C)]]+Table2[[#This Row],[Min_Temperature(°C)]])/2,""),Table2[[#This Row],[Avg_Temperature(°C)]])</f>
        <v>25.942</v>
      </c>
      <c r="V1628" s="13">
        <v>37.215000000000003</v>
      </c>
      <c r="W1628" s="13">
        <f>IF(Table2[[#This Row],[Max_Temperature(°C)]]="",_xlfn.XLOOKUP(Table2[[#This Row],[State]],'pivot tables'!$T$2:$T$33,'pivot tables'!$V$2:$V$33),Table2[[#This Row],[Max_Temperature(°C)]])</f>
        <v>37.215000000000003</v>
      </c>
      <c r="X1628" s="13">
        <v>14.539</v>
      </c>
      <c r="Y1628" s="31">
        <f>IF(Table2[[#This Row],[Min_Temperature(°C)]]="",_xlfn.XLOOKUP(Table2[[#This Row],[State]],'pivot tables'!$T$2:$T$33,'pivot tables'!$W$2:$W$33),Table2[[#This Row],[Min_Temperature(°C)]])</f>
        <v>14.539</v>
      </c>
    </row>
    <row r="1629" spans="1:25" x14ac:dyDescent="0.3">
      <c r="A1629" s="5" t="s">
        <v>22</v>
      </c>
      <c r="B1629" s="4">
        <v>2019</v>
      </c>
      <c r="C1629" s="5" t="s">
        <v>49</v>
      </c>
      <c r="D1629" s="5" t="str">
        <f>PROPER(TRIM(Table2[[#This Row],[Season]]))</f>
        <v>Kharif</v>
      </c>
      <c r="E1629" s="5" t="str">
        <f>IF(Table2[[#This Row],[Season]]="",_xlfn.XLOOKUP(Table2[[#This Row],[State]],'pivot tables'!$F$3:$F$33,'pivot tables'!$G$3:$G$33),Table2[[#This Row],[Season]])</f>
        <v>Kharif</v>
      </c>
      <c r="F1629" s="5" t="s">
        <v>248</v>
      </c>
      <c r="G1629" s="16">
        <v>82225</v>
      </c>
      <c r="H1629" s="16">
        <f>IF(Table2[[#This Row],[Area(hectare)]]="",IFERROR(Table2[[#This Row],[Production(Tones)]]/Table2[[#This Row],[Yield blanks]],""),Table2[[#This Row],[Area(hectare)]])</f>
        <v>82225</v>
      </c>
      <c r="I1629" s="16">
        <v>87270</v>
      </c>
      <c r="J1629" s="16">
        <f>IF(Table2[[#This Row],[Production(Tones)]]="",Table2[[#This Row],[Area Blanks]]*Table2[[#This Row],[Yield]],Table2[[#This Row],[Production(Tones)]])</f>
        <v>87270</v>
      </c>
      <c r="K1629" s="13">
        <v>1555.8</v>
      </c>
      <c r="L1629" s="13">
        <f>IF(Table2[[#This Row],[Annual_Rainfall(mm)]]="",_xlfn.XLOOKUP(Table2[[#This Row],[State]],'pivot tables'!$J$3:$J$32,'pivot tables'!$K$3:$K$32),Table2[[#This Row],[Annual_Rainfall(mm)]])</f>
        <v>1555.8</v>
      </c>
      <c r="M1629" s="13" t="str">
        <f>Table2[[#This Row],[Crop]]&amp;Table2[[#This Row],[State]]</f>
        <v>RagiMaharashtra</v>
      </c>
      <c r="N1629" s="13">
        <v>14122966</v>
      </c>
      <c r="O1629" s="13">
        <f>IF(Table2[[#This Row],[Fertilizer(kg)]]="",_xlfn.XLOOKUP(Table2[[#This Row],[crop&amp;state]],'pivot tables'!$O$3:$O$151,'pivot tables'!$P$3:$P$151),Table2[[#This Row],[Fertilizer(kg)]])</f>
        <v>14122966</v>
      </c>
      <c r="P1629" s="13">
        <v>30423.25</v>
      </c>
      <c r="Q1629" s="13">
        <f>IF(Table2[[#This Row],[Pesticide(kg)]]="",_xlfn.XLOOKUP(Table2[[#This Row],[crop&amp;state]],'pivot tables'!$O$3:$O$151,'pivot tables'!$Q$3:$Q$151),Table2[[#This Row],[Pesticide(kg)]])</f>
        <v>30423.25</v>
      </c>
      <c r="R1629" s="13">
        <v>1.0089999999999999</v>
      </c>
      <c r="S1629" s="13">
        <f>IF(Table2[[#This Row],[Yield]]="",IFERROR(Table2[[#This Row],[Production(Tones)]]/Table2[[#This Row],[Area(hectare)]],""),Table2[[#This Row],[Yield]])</f>
        <v>1.0089999999999999</v>
      </c>
      <c r="T1629" s="13">
        <v>25.632999999999999</v>
      </c>
      <c r="U1629" s="13">
        <f>IF(Table2[[#This Row],[Avg_Temperature(°C)]]="",IFERROR((Table2[[#This Row],[Max_Temperature(°C)]]+Table2[[#This Row],[Min_Temperature(°C)]])/2,""),Table2[[#This Row],[Avg_Temperature(°C)]])</f>
        <v>25.632999999999999</v>
      </c>
      <c r="V1629" s="13">
        <v>35.942</v>
      </c>
      <c r="W1629" s="13">
        <f>IF(Table2[[#This Row],[Max_Temperature(°C)]]="",_xlfn.XLOOKUP(Table2[[#This Row],[State]],'pivot tables'!$T$2:$T$33,'pivot tables'!$V$2:$V$33),Table2[[#This Row],[Max_Temperature(°C)]])</f>
        <v>35.942</v>
      </c>
      <c r="X1629" s="13">
        <v>15.295</v>
      </c>
      <c r="Y1629" s="31">
        <f>IF(Table2[[#This Row],[Min_Temperature(°C)]]="",_xlfn.XLOOKUP(Table2[[#This Row],[State]],'pivot tables'!$T$2:$T$33,'pivot tables'!$W$2:$W$33),Table2[[#This Row],[Min_Temperature(°C)]])</f>
        <v>15.295</v>
      </c>
    </row>
    <row r="1630" spans="1:25" x14ac:dyDescent="0.3">
      <c r="A1630" s="5" t="s">
        <v>13</v>
      </c>
      <c r="B1630" s="4">
        <v>2019</v>
      </c>
      <c r="C1630" s="5" t="s">
        <v>49</v>
      </c>
      <c r="D1630" s="5" t="str">
        <f>PROPER(TRIM(Table2[[#This Row],[Season]]))</f>
        <v>Kharif</v>
      </c>
      <c r="E1630" s="5" t="str">
        <f>IF(Table2[[#This Row],[Season]]="",_xlfn.XLOOKUP(Table2[[#This Row],[State]],'pivot tables'!$F$3:$F$33,'pivot tables'!$G$3:$G$33),Table2[[#This Row],[Season]])</f>
        <v>Kharif</v>
      </c>
      <c r="F1630" s="5" t="s">
        <v>248</v>
      </c>
      <c r="G1630" s="16">
        <v>1478093</v>
      </c>
      <c r="H1630" s="16">
        <f>IF(Table2[[#This Row],[Area(hectare)]]="",IFERROR(Table2[[#This Row],[Production(Tones)]]/Table2[[#This Row],[Yield blanks]],""),Table2[[#This Row],[Area(hectare)]])</f>
        <v>1478093</v>
      </c>
      <c r="I1630" s="16">
        <v>2701810</v>
      </c>
      <c r="J1630" s="16">
        <f>IF(Table2[[#This Row],[Production(Tones)]]="",Table2[[#This Row],[Area Blanks]]*Table2[[#This Row],[Yield]],Table2[[#This Row],[Production(Tones)]])</f>
        <v>2701810</v>
      </c>
      <c r="K1630" s="13">
        <v>1555.8</v>
      </c>
      <c r="L1630" s="13">
        <f>IF(Table2[[#This Row],[Annual_Rainfall(mm)]]="",_xlfn.XLOOKUP(Table2[[#This Row],[State]],'pivot tables'!$J$3:$J$32,'pivot tables'!$K$3:$K$32),Table2[[#This Row],[Annual_Rainfall(mm)]])</f>
        <v>1555.8</v>
      </c>
      <c r="M1630" s="13" t="str">
        <f>Table2[[#This Row],[Crop]]&amp;Table2[[#This Row],[State]]</f>
        <v>RiceMaharashtra</v>
      </c>
      <c r="N1630" s="13">
        <v>253877253.69999999</v>
      </c>
      <c r="O1630" s="13">
        <f>IF(Table2[[#This Row],[Fertilizer(kg)]]="",_xlfn.XLOOKUP(Table2[[#This Row],[crop&amp;state]],'pivot tables'!$O$3:$O$151,'pivot tables'!$P$3:$P$151),Table2[[#This Row],[Fertilizer(kg)]])</f>
        <v>253877253.69999999</v>
      </c>
      <c r="P1630" s="13">
        <v>546894.41</v>
      </c>
      <c r="Q1630" s="13">
        <f>IF(Table2[[#This Row],[Pesticide(kg)]]="",_xlfn.XLOOKUP(Table2[[#This Row],[crop&amp;state]],'pivot tables'!$O$3:$O$151,'pivot tables'!$Q$3:$Q$151),Table2[[#This Row],[Pesticide(kg)]])</f>
        <v>546894.41</v>
      </c>
      <c r="R1630" s="13">
        <v>1.256</v>
      </c>
      <c r="S1630" s="13">
        <f>IF(Table2[[#This Row],[Yield]]="",IFERROR(Table2[[#This Row],[Production(Tones)]]/Table2[[#This Row],[Area(hectare)]],""),Table2[[#This Row],[Yield]])</f>
        <v>1.256</v>
      </c>
      <c r="T1630" s="13">
        <v>25.632999999999999</v>
      </c>
      <c r="U1630" s="13">
        <f>IF(Table2[[#This Row],[Avg_Temperature(°C)]]="",IFERROR((Table2[[#This Row],[Max_Temperature(°C)]]+Table2[[#This Row],[Min_Temperature(°C)]])/2,""),Table2[[#This Row],[Avg_Temperature(°C)]])</f>
        <v>25.632999999999999</v>
      </c>
      <c r="V1630" s="13">
        <v>35.942</v>
      </c>
      <c r="W1630" s="13">
        <f>IF(Table2[[#This Row],[Max_Temperature(°C)]]="",_xlfn.XLOOKUP(Table2[[#This Row],[State]],'pivot tables'!$T$2:$T$33,'pivot tables'!$V$2:$V$33),Table2[[#This Row],[Max_Temperature(°C)]])</f>
        <v>35.942</v>
      </c>
      <c r="X1630" s="13">
        <v>15.295</v>
      </c>
      <c r="Y1630" s="31">
        <f>IF(Table2[[#This Row],[Min_Temperature(°C)]]="",_xlfn.XLOOKUP(Table2[[#This Row],[State]],'pivot tables'!$T$2:$T$33,'pivot tables'!$W$2:$W$33),Table2[[#This Row],[Min_Temperature(°C)]])</f>
        <v>15.295</v>
      </c>
    </row>
    <row r="1631" spans="1:25" x14ac:dyDescent="0.3">
      <c r="A1631" s="5" t="s">
        <v>13</v>
      </c>
      <c r="B1631" s="4">
        <v>2019</v>
      </c>
      <c r="C1631" s="5" t="s">
        <v>120</v>
      </c>
      <c r="D1631" s="5" t="str">
        <f>PROPER(TRIM(Table2[[#This Row],[Season]]))</f>
        <v>Summer</v>
      </c>
      <c r="E1631" s="5" t="str">
        <f>IF(Table2[[#This Row],[Season]]="",_xlfn.XLOOKUP(Table2[[#This Row],[State]],'pivot tables'!$F$3:$F$33,'pivot tables'!$G$3:$G$33),Table2[[#This Row],[Season]])</f>
        <v>Summer</v>
      </c>
      <c r="F1631" s="5" t="s">
        <v>248</v>
      </c>
      <c r="G1631" s="16">
        <v>74896</v>
      </c>
      <c r="H1631" s="16">
        <f>IF(Table2[[#This Row],[Area(hectare)]]="",IFERROR(Table2[[#This Row],[Production(Tones)]]/Table2[[#This Row],[Yield blanks]],""),Table2[[#This Row],[Area(hectare)]])</f>
        <v>74896</v>
      </c>
      <c r="I1631" s="16">
        <v>195623</v>
      </c>
      <c r="J1631" s="16">
        <f>IF(Table2[[#This Row],[Production(Tones)]]="",Table2[[#This Row],[Area Blanks]]*Table2[[#This Row],[Yield]],Table2[[#This Row],[Production(Tones)]])</f>
        <v>195623</v>
      </c>
      <c r="K1631" s="13">
        <v>1555.8</v>
      </c>
      <c r="L1631" s="13">
        <f>IF(Table2[[#This Row],[Annual_Rainfall(mm)]]="",_xlfn.XLOOKUP(Table2[[#This Row],[State]],'pivot tables'!$J$3:$J$32,'pivot tables'!$K$3:$K$32),Table2[[#This Row],[Annual_Rainfall(mm)]])</f>
        <v>1555.8</v>
      </c>
      <c r="M1631" s="13" t="str">
        <f>Table2[[#This Row],[Crop]]&amp;Table2[[#This Row],[State]]</f>
        <v>RiceMaharashtra</v>
      </c>
      <c r="N1631" s="13">
        <v>12864136.960000001</v>
      </c>
      <c r="O1631" s="13">
        <f>IF(Table2[[#This Row],[Fertilizer(kg)]]="",_xlfn.XLOOKUP(Table2[[#This Row],[crop&amp;state]],'pivot tables'!$O$3:$O$151,'pivot tables'!$P$3:$P$151),Table2[[#This Row],[Fertilizer(kg)]])</f>
        <v>12864136.960000001</v>
      </c>
      <c r="P1631" s="13">
        <v>27711.52</v>
      </c>
      <c r="Q1631" s="13">
        <f>IF(Table2[[#This Row],[Pesticide(kg)]]="",_xlfn.XLOOKUP(Table2[[#This Row],[crop&amp;state]],'pivot tables'!$O$3:$O$151,'pivot tables'!$Q$3:$Q$151),Table2[[#This Row],[Pesticide(kg)]])</f>
        <v>27711.52</v>
      </c>
      <c r="R1631" s="13">
        <v>2.661</v>
      </c>
      <c r="S1631" s="13">
        <f>IF(Table2[[#This Row],[Yield]]="",IFERROR(Table2[[#This Row],[Production(Tones)]]/Table2[[#This Row],[Area(hectare)]],""),Table2[[#This Row],[Yield]])</f>
        <v>2.661</v>
      </c>
      <c r="T1631" s="13">
        <v>25.632999999999999</v>
      </c>
      <c r="U1631" s="13">
        <f>IF(Table2[[#This Row],[Avg_Temperature(°C)]]="",IFERROR((Table2[[#This Row],[Max_Temperature(°C)]]+Table2[[#This Row],[Min_Temperature(°C)]])/2,""),Table2[[#This Row],[Avg_Temperature(°C)]])</f>
        <v>25.632999999999999</v>
      </c>
      <c r="V1631" s="13">
        <v>35.942</v>
      </c>
      <c r="W1631" s="13">
        <f>IF(Table2[[#This Row],[Max_Temperature(°C)]]="",_xlfn.XLOOKUP(Table2[[#This Row],[State]],'pivot tables'!$T$2:$T$33,'pivot tables'!$V$2:$V$33),Table2[[#This Row],[Max_Temperature(°C)]])</f>
        <v>35.942</v>
      </c>
      <c r="X1631" s="13">
        <v>15.295</v>
      </c>
      <c r="Y1631" s="31">
        <f>IF(Table2[[#This Row],[Min_Temperature(°C)]]="",_xlfn.XLOOKUP(Table2[[#This Row],[State]],'pivot tables'!$T$2:$T$33,'pivot tables'!$W$2:$W$33),Table2[[#This Row],[Min_Temperature(°C)]])</f>
        <v>15.295</v>
      </c>
    </row>
    <row r="1632" spans="1:25" x14ac:dyDescent="0.3">
      <c r="A1632" s="5" t="s">
        <v>18</v>
      </c>
      <c r="B1632" s="4">
        <v>2019</v>
      </c>
      <c r="C1632" s="5" t="s">
        <v>705</v>
      </c>
      <c r="D1632" s="5" t="str">
        <f>PROPER(TRIM(Table2[[#This Row],[Season]]))</f>
        <v>Whole Year</v>
      </c>
      <c r="E1632" s="5" t="str">
        <f>IF(Table2[[#This Row],[Season]]="",_xlfn.XLOOKUP(Table2[[#This Row],[State]],'pivot tables'!$F$3:$F$33,'pivot tables'!$G$3:$G$33),Table2[[#This Row],[Season]])</f>
        <v>Whole Year</v>
      </c>
      <c r="F1632" s="5" t="s">
        <v>248</v>
      </c>
      <c r="G1632" s="16">
        <v>822407</v>
      </c>
      <c r="H1632" s="16">
        <f>IF(Table2[[#This Row],[Area(hectare)]]="",IFERROR(Table2[[#This Row],[Production(Tones)]]/Table2[[#This Row],[Yield blanks]],""),Table2[[#This Row],[Area(hectare)]])</f>
        <v>822407</v>
      </c>
      <c r="I1632" s="16">
        <v>69312919</v>
      </c>
      <c r="J1632" s="16">
        <f>IF(Table2[[#This Row],[Production(Tones)]]="",Table2[[#This Row],[Area Blanks]]*Table2[[#This Row],[Yield]],Table2[[#This Row],[Production(Tones)]])</f>
        <v>69312919</v>
      </c>
      <c r="K1632" s="13">
        <v>1555.8</v>
      </c>
      <c r="L1632" s="13">
        <f>IF(Table2[[#This Row],[Annual_Rainfall(mm)]]="",_xlfn.XLOOKUP(Table2[[#This Row],[State]],'pivot tables'!$J$3:$J$32,'pivot tables'!$K$3:$K$32),Table2[[#This Row],[Annual_Rainfall(mm)]])</f>
        <v>1555.8</v>
      </c>
      <c r="M1632" s="13" t="str">
        <f>Table2[[#This Row],[Crop]]&amp;Table2[[#This Row],[State]]</f>
        <v>SugarcaneMaharashtra</v>
      </c>
      <c r="N1632" s="13">
        <v>141256626.30000001</v>
      </c>
      <c r="O1632" s="13">
        <f>IF(Table2[[#This Row],[Fertilizer(kg)]]="",_xlfn.XLOOKUP(Table2[[#This Row],[crop&amp;state]],'pivot tables'!$O$3:$O$151,'pivot tables'!$P$3:$P$151),Table2[[#This Row],[Fertilizer(kg)]])</f>
        <v>141256626.30000001</v>
      </c>
      <c r="P1632" s="13">
        <v>304290.59000000003</v>
      </c>
      <c r="Q1632" s="13">
        <f>IF(Table2[[#This Row],[Pesticide(kg)]]="",_xlfn.XLOOKUP(Table2[[#This Row],[crop&amp;state]],'pivot tables'!$O$3:$O$151,'pivot tables'!$Q$3:$Q$151),Table2[[#This Row],[Pesticide(kg)]])</f>
        <v>304290.59000000003</v>
      </c>
      <c r="R1632" s="13">
        <v>69.620999999999995</v>
      </c>
      <c r="S1632" s="13">
        <f>IF(Table2[[#This Row],[Yield]]="",IFERROR(Table2[[#This Row],[Production(Tones)]]/Table2[[#This Row],[Area(hectare)]],""),Table2[[#This Row],[Yield]])</f>
        <v>69.620999999999995</v>
      </c>
      <c r="T1632" s="13">
        <v>25.632999999999999</v>
      </c>
      <c r="U1632" s="13">
        <f>IF(Table2[[#This Row],[Avg_Temperature(°C)]]="",IFERROR((Table2[[#This Row],[Max_Temperature(°C)]]+Table2[[#This Row],[Min_Temperature(°C)]])/2,""),Table2[[#This Row],[Avg_Temperature(°C)]])</f>
        <v>25.632999999999999</v>
      </c>
      <c r="V1632" s="13">
        <v>35.942</v>
      </c>
      <c r="W1632" s="13">
        <f>IF(Table2[[#This Row],[Max_Temperature(°C)]]="",_xlfn.XLOOKUP(Table2[[#This Row],[State]],'pivot tables'!$T$2:$T$33,'pivot tables'!$V$2:$V$33),Table2[[#This Row],[Max_Temperature(°C)]])</f>
        <v>35.942</v>
      </c>
      <c r="X1632" s="13">
        <v>15.295</v>
      </c>
      <c r="Y1632" s="31">
        <f>IF(Table2[[#This Row],[Min_Temperature(°C)]]="",_xlfn.XLOOKUP(Table2[[#This Row],[State]],'pivot tables'!$T$2:$T$33,'pivot tables'!$W$2:$W$33),Table2[[#This Row],[Min_Temperature(°C)]])</f>
        <v>15.295</v>
      </c>
    </row>
    <row r="1633" spans="1:25" x14ac:dyDescent="0.3">
      <c r="A1633" s="5" t="s">
        <v>31</v>
      </c>
      <c r="B1633" s="4">
        <v>2019</v>
      </c>
      <c r="C1633" s="5" t="s">
        <v>49</v>
      </c>
      <c r="D1633" s="5" t="str">
        <f>PROPER(TRIM(Table2[[#This Row],[Season]]))</f>
        <v>Kharif</v>
      </c>
      <c r="E1633" s="5" t="str">
        <f>IF(Table2[[#This Row],[Season]]="",_xlfn.XLOOKUP(Table2[[#This Row],[State]],'pivot tables'!$F$3:$F$33,'pivot tables'!$G$3:$G$33),Table2[[#This Row],[Season]])</f>
        <v>Kharif</v>
      </c>
      <c r="F1633" s="5" t="s">
        <v>248</v>
      </c>
      <c r="G1633" s="16">
        <v>19230</v>
      </c>
      <c r="H1633" s="16">
        <f>IF(Table2[[#This Row],[Area(hectare)]]="",IFERROR(Table2[[#This Row],[Production(Tones)]]/Table2[[#This Row],[Yield blanks]],""),Table2[[#This Row],[Area(hectare)]])</f>
        <v>19230</v>
      </c>
      <c r="I1633" s="16"/>
      <c r="J1633" s="16">
        <f>IF(Table2[[#This Row],[Production(Tones)]]="",Table2[[#This Row],[Area Blanks]]*Table2[[#This Row],[Yield]],Table2[[#This Row],[Production(Tones)]])</f>
        <v>6672.8099999999995</v>
      </c>
      <c r="K1633" s="13">
        <v>1555.8</v>
      </c>
      <c r="L1633" s="13">
        <f>IF(Table2[[#This Row],[Annual_Rainfall(mm)]]="",_xlfn.XLOOKUP(Table2[[#This Row],[State]],'pivot tables'!$J$3:$J$32,'pivot tables'!$K$3:$K$32),Table2[[#This Row],[Annual_Rainfall(mm)]])</f>
        <v>1555.8</v>
      </c>
      <c r="M1633" s="13" t="str">
        <f>Table2[[#This Row],[Crop]]&amp;Table2[[#This Row],[State]]</f>
        <v>SunflowerMaharashtra</v>
      </c>
      <c r="N1633" s="13">
        <v>3302944.8</v>
      </c>
      <c r="O1633" s="13">
        <f>IF(Table2[[#This Row],[Fertilizer(kg)]]="",_xlfn.XLOOKUP(Table2[[#This Row],[crop&amp;state]],'pivot tables'!$O$3:$O$151,'pivot tables'!$P$3:$P$151),Table2[[#This Row],[Fertilizer(kg)]])</f>
        <v>3302944.8</v>
      </c>
      <c r="P1633" s="13">
        <v>7115.1</v>
      </c>
      <c r="Q1633" s="13">
        <f>IF(Table2[[#This Row],[Pesticide(kg)]]="",_xlfn.XLOOKUP(Table2[[#This Row],[crop&amp;state]],'pivot tables'!$O$3:$O$151,'pivot tables'!$Q$3:$Q$151),Table2[[#This Row],[Pesticide(kg)]])</f>
        <v>7115.1</v>
      </c>
      <c r="R1633" s="13">
        <v>0.34699999999999998</v>
      </c>
      <c r="S1633" s="13">
        <f>IF(Table2[[#This Row],[Yield]]="",IFERROR(Table2[[#This Row],[Production(Tones)]]/Table2[[#This Row],[Area(hectare)]],""),Table2[[#This Row],[Yield]])</f>
        <v>0.34699999999999998</v>
      </c>
      <c r="T1633" s="13">
        <v>25.632999999999999</v>
      </c>
      <c r="U1633" s="13">
        <f>IF(Table2[[#This Row],[Avg_Temperature(°C)]]="",IFERROR((Table2[[#This Row],[Max_Temperature(°C)]]+Table2[[#This Row],[Min_Temperature(°C)]])/2,""),Table2[[#This Row],[Avg_Temperature(°C)]])</f>
        <v>25.632999999999999</v>
      </c>
      <c r="V1633" s="13">
        <v>35.942</v>
      </c>
      <c r="W1633" s="13">
        <f>IF(Table2[[#This Row],[Max_Temperature(°C)]]="",_xlfn.XLOOKUP(Table2[[#This Row],[State]],'pivot tables'!$T$2:$T$33,'pivot tables'!$V$2:$V$33),Table2[[#This Row],[Max_Temperature(°C)]])</f>
        <v>35.942</v>
      </c>
      <c r="X1633" s="13">
        <v>15.295</v>
      </c>
      <c r="Y1633" s="31">
        <f>IF(Table2[[#This Row],[Min_Temperature(°C)]]="",_xlfn.XLOOKUP(Table2[[#This Row],[State]],'pivot tables'!$T$2:$T$33,'pivot tables'!$W$2:$W$33),Table2[[#This Row],[Min_Temperature(°C)]])</f>
        <v>15.295</v>
      </c>
    </row>
    <row r="1634" spans="1:25" x14ac:dyDescent="0.3">
      <c r="A1634" s="5" t="s">
        <v>31</v>
      </c>
      <c r="B1634" s="4">
        <v>2019</v>
      </c>
      <c r="C1634" s="5" t="s">
        <v>27</v>
      </c>
      <c r="D1634" s="5" t="str">
        <f>PROPER(TRIM(Table2[[#This Row],[Season]]))</f>
        <v>Rabi</v>
      </c>
      <c r="E1634" s="5" t="str">
        <f>IF(Table2[[#This Row],[Season]]="",_xlfn.XLOOKUP(Table2[[#This Row],[State]],'pivot tables'!$F$3:$F$33,'pivot tables'!$G$3:$G$33),Table2[[#This Row],[Season]])</f>
        <v>Rabi</v>
      </c>
      <c r="F1634" s="5" t="s">
        <v>248</v>
      </c>
      <c r="G1634" s="16">
        <v>3411</v>
      </c>
      <c r="H1634" s="16">
        <f>IF(Table2[[#This Row],[Area(hectare)]]="",IFERROR(Table2[[#This Row],[Production(Tones)]]/Table2[[#This Row],[Yield blanks]],""),Table2[[#This Row],[Area(hectare)]])</f>
        <v>3411</v>
      </c>
      <c r="I1634" s="16">
        <v>1843</v>
      </c>
      <c r="J1634" s="16">
        <f>IF(Table2[[#This Row],[Production(Tones)]]="",Table2[[#This Row],[Area Blanks]]*Table2[[#This Row],[Yield]],Table2[[#This Row],[Production(Tones)]])</f>
        <v>1843</v>
      </c>
      <c r="K1634" s="13">
        <v>1555.8</v>
      </c>
      <c r="L1634" s="13">
        <f>IF(Table2[[#This Row],[Annual_Rainfall(mm)]]="",_xlfn.XLOOKUP(Table2[[#This Row],[State]],'pivot tables'!$J$3:$J$32,'pivot tables'!$K$3:$K$32),Table2[[#This Row],[Annual_Rainfall(mm)]])</f>
        <v>1555.8</v>
      </c>
      <c r="M1634" s="13" t="str">
        <f>Table2[[#This Row],[Crop]]&amp;Table2[[#This Row],[State]]</f>
        <v>SunflowerMaharashtra</v>
      </c>
      <c r="N1634" s="13">
        <v>585873.36</v>
      </c>
      <c r="O1634" s="13">
        <f>IF(Table2[[#This Row],[Fertilizer(kg)]]="",_xlfn.XLOOKUP(Table2[[#This Row],[crop&amp;state]],'pivot tables'!$O$3:$O$151,'pivot tables'!$P$3:$P$151),Table2[[#This Row],[Fertilizer(kg)]])</f>
        <v>585873.36</v>
      </c>
      <c r="P1634" s="13">
        <v>1262.07</v>
      </c>
      <c r="Q1634" s="13">
        <f>IF(Table2[[#This Row],[Pesticide(kg)]]="",_xlfn.XLOOKUP(Table2[[#This Row],[crop&amp;state]],'pivot tables'!$O$3:$O$151,'pivot tables'!$Q$3:$Q$151),Table2[[#This Row],[Pesticide(kg)]])</f>
        <v>1262.07</v>
      </c>
      <c r="R1634" s="13">
        <v>0.499</v>
      </c>
      <c r="S1634" s="13">
        <f>IF(Table2[[#This Row],[Yield]]="",IFERROR(Table2[[#This Row],[Production(Tones)]]/Table2[[#This Row],[Area(hectare)]],""),Table2[[#This Row],[Yield]])</f>
        <v>0.499</v>
      </c>
      <c r="T1634" s="13">
        <v>25.632999999999999</v>
      </c>
      <c r="U1634" s="13">
        <f>IF(Table2[[#This Row],[Avg_Temperature(°C)]]="",IFERROR((Table2[[#This Row],[Max_Temperature(°C)]]+Table2[[#This Row],[Min_Temperature(°C)]])/2,""),Table2[[#This Row],[Avg_Temperature(°C)]])</f>
        <v>25.632999999999999</v>
      </c>
      <c r="V1634" s="13">
        <v>35.942</v>
      </c>
      <c r="W1634" s="13">
        <f>IF(Table2[[#This Row],[Max_Temperature(°C)]]="",_xlfn.XLOOKUP(Table2[[#This Row],[State]],'pivot tables'!$T$2:$T$33,'pivot tables'!$V$2:$V$33),Table2[[#This Row],[Max_Temperature(°C)]])</f>
        <v>35.942</v>
      </c>
      <c r="X1634" s="13">
        <v>15.295</v>
      </c>
      <c r="Y1634" s="31">
        <f>IF(Table2[[#This Row],[Min_Temperature(°C)]]="",_xlfn.XLOOKUP(Table2[[#This Row],[State]],'pivot tables'!$T$2:$T$33,'pivot tables'!$W$2:$W$33),Table2[[#This Row],[Min_Temperature(°C)]])</f>
        <v>15.295</v>
      </c>
    </row>
    <row r="1635" spans="1:25" x14ac:dyDescent="0.3">
      <c r="A1635" s="5" t="s">
        <v>31</v>
      </c>
      <c r="B1635" s="4">
        <v>2019</v>
      </c>
      <c r="C1635" s="5" t="s">
        <v>120</v>
      </c>
      <c r="D1635" s="5" t="str">
        <f>PROPER(TRIM(Table2[[#This Row],[Season]]))</f>
        <v>Summer</v>
      </c>
      <c r="E1635" s="5" t="str">
        <f>IF(Table2[[#This Row],[Season]]="",_xlfn.XLOOKUP(Table2[[#This Row],[State]],'pivot tables'!$F$3:$F$33,'pivot tables'!$G$3:$G$33),Table2[[#This Row],[Season]])</f>
        <v>Summer</v>
      </c>
      <c r="F1635" s="5" t="s">
        <v>248</v>
      </c>
      <c r="G1635" s="16">
        <v>5161</v>
      </c>
      <c r="H1635" s="16">
        <f>IF(Table2[[#This Row],[Area(hectare)]]="",IFERROR(Table2[[#This Row],[Production(Tones)]]/Table2[[#This Row],[Yield blanks]],""),Table2[[#This Row],[Area(hectare)]])</f>
        <v>5161</v>
      </c>
      <c r="I1635" s="16">
        <v>3511</v>
      </c>
      <c r="J1635" s="16">
        <f>IF(Table2[[#This Row],[Production(Tones)]]="",Table2[[#This Row],[Area Blanks]]*Table2[[#This Row],[Yield]],Table2[[#This Row],[Production(Tones)]])</f>
        <v>3511</v>
      </c>
      <c r="K1635" s="13">
        <v>1555.8</v>
      </c>
      <c r="L1635" s="13">
        <f>IF(Table2[[#This Row],[Annual_Rainfall(mm)]]="",_xlfn.XLOOKUP(Table2[[#This Row],[State]],'pivot tables'!$J$3:$J$32,'pivot tables'!$K$3:$K$32),Table2[[#This Row],[Annual_Rainfall(mm)]])</f>
        <v>1555.8</v>
      </c>
      <c r="M1635" s="13" t="str">
        <f>Table2[[#This Row],[Crop]]&amp;Table2[[#This Row],[State]]</f>
        <v>SunflowerMaharashtra</v>
      </c>
      <c r="N1635" s="13">
        <v>886453.36</v>
      </c>
      <c r="O1635" s="13">
        <f>IF(Table2[[#This Row],[Fertilizer(kg)]]="",_xlfn.XLOOKUP(Table2[[#This Row],[crop&amp;state]],'pivot tables'!$O$3:$O$151,'pivot tables'!$P$3:$P$151),Table2[[#This Row],[Fertilizer(kg)]])</f>
        <v>886453.36</v>
      </c>
      <c r="P1635" s="13">
        <v>1909.57</v>
      </c>
      <c r="Q1635" s="13">
        <f>IF(Table2[[#This Row],[Pesticide(kg)]]="",_xlfn.XLOOKUP(Table2[[#This Row],[crop&amp;state]],'pivot tables'!$O$3:$O$151,'pivot tables'!$Q$3:$Q$151),Table2[[#This Row],[Pesticide(kg)]])</f>
        <v>1909.57</v>
      </c>
      <c r="R1635" s="13">
        <v>0.879</v>
      </c>
      <c r="S1635" s="13">
        <f>IF(Table2[[#This Row],[Yield]]="",IFERROR(Table2[[#This Row],[Production(Tones)]]/Table2[[#This Row],[Area(hectare)]],""),Table2[[#This Row],[Yield]])</f>
        <v>0.879</v>
      </c>
      <c r="T1635" s="13">
        <v>25.632999999999999</v>
      </c>
      <c r="U1635" s="13">
        <f>IF(Table2[[#This Row],[Avg_Temperature(°C)]]="",IFERROR((Table2[[#This Row],[Max_Temperature(°C)]]+Table2[[#This Row],[Min_Temperature(°C)]])/2,""),Table2[[#This Row],[Avg_Temperature(°C)]])</f>
        <v>25.632999999999999</v>
      </c>
      <c r="V1635" s="13">
        <v>35.942</v>
      </c>
      <c r="W1635" s="13">
        <f>IF(Table2[[#This Row],[Max_Temperature(°C)]]="",_xlfn.XLOOKUP(Table2[[#This Row],[State]],'pivot tables'!$T$2:$T$33,'pivot tables'!$V$2:$V$33),Table2[[#This Row],[Max_Temperature(°C)]])</f>
        <v>35.942</v>
      </c>
      <c r="X1635" s="13">
        <v>15.295</v>
      </c>
      <c r="Y1635" s="31">
        <f>IF(Table2[[#This Row],[Min_Temperature(°C)]]="",_xlfn.XLOOKUP(Table2[[#This Row],[State]],'pivot tables'!$T$2:$T$33,'pivot tables'!$W$2:$W$33),Table2[[#This Row],[Min_Temperature(°C)]])</f>
        <v>15.295</v>
      </c>
    </row>
    <row r="1636" spans="1:25" x14ac:dyDescent="0.3">
      <c r="A1636" s="5" t="s">
        <v>32</v>
      </c>
      <c r="B1636" s="4">
        <v>2019</v>
      </c>
      <c r="C1636" s="5" t="s">
        <v>49</v>
      </c>
      <c r="D1636" s="5" t="str">
        <f>PROPER(TRIM(Table2[[#This Row],[Season]]))</f>
        <v>Kharif</v>
      </c>
      <c r="E1636" s="5" t="str">
        <f>IF(Table2[[#This Row],[Season]]="",_xlfn.XLOOKUP(Table2[[#This Row],[State]],'pivot tables'!$F$3:$F$33,'pivot tables'!$G$3:$G$33),Table2[[#This Row],[Season]])</f>
        <v>Kharif</v>
      </c>
      <c r="F1636" s="5" t="s">
        <v>248</v>
      </c>
      <c r="G1636" s="16">
        <v>340529</v>
      </c>
      <c r="H1636" s="16">
        <f>IF(Table2[[#This Row],[Area(hectare)]]="",IFERROR(Table2[[#This Row],[Production(Tones)]]/Table2[[#This Row],[Yield blanks]],""),Table2[[#This Row],[Area(hectare)]])</f>
        <v>340529</v>
      </c>
      <c r="I1636" s="16">
        <v>151195</v>
      </c>
      <c r="J1636" s="16">
        <f>IF(Table2[[#This Row],[Production(Tones)]]="",Table2[[#This Row],[Area Blanks]]*Table2[[#This Row],[Yield]],Table2[[#This Row],[Production(Tones)]])</f>
        <v>151195</v>
      </c>
      <c r="K1636" s="13"/>
      <c r="L1636" s="13">
        <f>IF(Table2[[#This Row],[Annual_Rainfall(mm)]]="",_xlfn.XLOOKUP(Table2[[#This Row],[State]],'pivot tables'!$J$3:$J$32,'pivot tables'!$K$3:$K$32),Table2[[#This Row],[Annual_Rainfall(mm)]])</f>
        <v>1357.1343604651165</v>
      </c>
      <c r="M1636" s="13" t="str">
        <f>Table2[[#This Row],[Crop]]&amp;Table2[[#This Row],[State]]</f>
        <v>UradMaharashtra</v>
      </c>
      <c r="N1636" s="13">
        <v>58489261.039999999</v>
      </c>
      <c r="O1636" s="13">
        <f>IF(Table2[[#This Row],[Fertilizer(kg)]]="",_xlfn.XLOOKUP(Table2[[#This Row],[crop&amp;state]],'pivot tables'!$O$3:$O$151,'pivot tables'!$P$3:$P$151),Table2[[#This Row],[Fertilizer(kg)]])</f>
        <v>58489261.039999999</v>
      </c>
      <c r="P1636" s="13">
        <v>125995.73</v>
      </c>
      <c r="Q1636" s="13">
        <f>IF(Table2[[#This Row],[Pesticide(kg)]]="",_xlfn.XLOOKUP(Table2[[#This Row],[crop&amp;state]],'pivot tables'!$O$3:$O$151,'pivot tables'!$Q$3:$Q$151),Table2[[#This Row],[Pesticide(kg)]])</f>
        <v>125995.73</v>
      </c>
      <c r="R1636" s="13">
        <v>0.45600000000000002</v>
      </c>
      <c r="S1636" s="13">
        <f>IF(Table2[[#This Row],[Yield]]="",IFERROR(Table2[[#This Row],[Production(Tones)]]/Table2[[#This Row],[Area(hectare)]],""),Table2[[#This Row],[Yield]])</f>
        <v>0.45600000000000002</v>
      </c>
      <c r="T1636" s="13">
        <v>25.632999999999999</v>
      </c>
      <c r="U1636" s="13">
        <f>IF(Table2[[#This Row],[Avg_Temperature(°C)]]="",IFERROR((Table2[[#This Row],[Max_Temperature(°C)]]+Table2[[#This Row],[Min_Temperature(°C)]])/2,""),Table2[[#This Row],[Avg_Temperature(°C)]])</f>
        <v>25.632999999999999</v>
      </c>
      <c r="V1636" s="13">
        <v>35.942</v>
      </c>
      <c r="W1636" s="13">
        <f>IF(Table2[[#This Row],[Max_Temperature(°C)]]="",_xlfn.XLOOKUP(Table2[[#This Row],[State]],'pivot tables'!$T$2:$T$33,'pivot tables'!$V$2:$V$33),Table2[[#This Row],[Max_Temperature(°C)]])</f>
        <v>35.942</v>
      </c>
      <c r="X1636" s="13">
        <v>15.295</v>
      </c>
      <c r="Y1636" s="31">
        <f>IF(Table2[[#This Row],[Min_Temperature(°C)]]="",_xlfn.XLOOKUP(Table2[[#This Row],[State]],'pivot tables'!$T$2:$T$33,'pivot tables'!$W$2:$W$33),Table2[[#This Row],[Min_Temperature(°C)]])</f>
        <v>15.295</v>
      </c>
    </row>
    <row r="1637" spans="1:25" x14ac:dyDescent="0.3">
      <c r="A1637" s="5" t="s">
        <v>20</v>
      </c>
      <c r="B1637" s="4">
        <v>2019</v>
      </c>
      <c r="C1637" s="5" t="s">
        <v>27</v>
      </c>
      <c r="D1637" s="5" t="str">
        <f>PROPER(TRIM(Table2[[#This Row],[Season]]))</f>
        <v>Rabi</v>
      </c>
      <c r="E1637" s="5" t="str">
        <f>IF(Table2[[#This Row],[Season]]="",_xlfn.XLOOKUP(Table2[[#This Row],[State]],'pivot tables'!$F$3:$F$33,'pivot tables'!$G$3:$G$33),Table2[[#This Row],[Season]])</f>
        <v>Rabi</v>
      </c>
      <c r="F1637" s="5" t="s">
        <v>248</v>
      </c>
      <c r="G1637" s="16">
        <v>1056965</v>
      </c>
      <c r="H1637" s="16">
        <f>IF(Table2[[#This Row],[Area(hectare)]]="",IFERROR(Table2[[#This Row],[Production(Tones)]]/Table2[[#This Row],[Yield blanks]],""),Table2[[#This Row],[Area(hectare)]])</f>
        <v>1056965</v>
      </c>
      <c r="I1637" s="16">
        <v>1793440</v>
      </c>
      <c r="J1637" s="16">
        <f>IF(Table2[[#This Row],[Production(Tones)]]="",Table2[[#This Row],[Area Blanks]]*Table2[[#This Row],[Yield]],Table2[[#This Row],[Production(Tones)]])</f>
        <v>1793440</v>
      </c>
      <c r="K1637" s="13">
        <v>1555.8</v>
      </c>
      <c r="L1637" s="13">
        <f>IF(Table2[[#This Row],[Annual_Rainfall(mm)]]="",_xlfn.XLOOKUP(Table2[[#This Row],[State]],'pivot tables'!$J$3:$J$32,'pivot tables'!$K$3:$K$32),Table2[[#This Row],[Annual_Rainfall(mm)]])</f>
        <v>1555.8</v>
      </c>
      <c r="M1637" s="13" t="str">
        <f>Table2[[#This Row],[Crop]]&amp;Table2[[#This Row],[State]]</f>
        <v>WheatMaharashtra</v>
      </c>
      <c r="N1637" s="13">
        <v>181544308.40000001</v>
      </c>
      <c r="O1637" s="13">
        <f>IF(Table2[[#This Row],[Fertilizer(kg)]]="",_xlfn.XLOOKUP(Table2[[#This Row],[crop&amp;state]],'pivot tables'!$O$3:$O$151,'pivot tables'!$P$3:$P$151),Table2[[#This Row],[Fertilizer(kg)]])</f>
        <v>181544308.40000001</v>
      </c>
      <c r="P1637" s="13">
        <v>391077.05</v>
      </c>
      <c r="Q1637" s="13">
        <f>IF(Table2[[#This Row],[Pesticide(kg)]]="",_xlfn.XLOOKUP(Table2[[#This Row],[crop&amp;state]],'pivot tables'!$O$3:$O$151,'pivot tables'!$Q$3:$Q$151),Table2[[#This Row],[Pesticide(kg)]])</f>
        <v>391077.05</v>
      </c>
      <c r="R1637" s="13">
        <v>1.5640000000000001</v>
      </c>
      <c r="S1637" s="13">
        <f>IF(Table2[[#This Row],[Yield]]="",IFERROR(Table2[[#This Row],[Production(Tones)]]/Table2[[#This Row],[Area(hectare)]],""),Table2[[#This Row],[Yield]])</f>
        <v>1.5640000000000001</v>
      </c>
      <c r="T1637" s="13">
        <v>25.632999999999999</v>
      </c>
      <c r="U1637" s="13">
        <f>IF(Table2[[#This Row],[Avg_Temperature(°C)]]="",IFERROR((Table2[[#This Row],[Max_Temperature(°C)]]+Table2[[#This Row],[Min_Temperature(°C)]])/2,""),Table2[[#This Row],[Avg_Temperature(°C)]])</f>
        <v>25.632999999999999</v>
      </c>
      <c r="V1637" s="13">
        <v>35.942</v>
      </c>
      <c r="W1637" s="13">
        <f>IF(Table2[[#This Row],[Max_Temperature(°C)]]="",_xlfn.XLOOKUP(Table2[[#This Row],[State]],'pivot tables'!$T$2:$T$33,'pivot tables'!$V$2:$V$33),Table2[[#This Row],[Max_Temperature(°C)]])</f>
        <v>35.942</v>
      </c>
      <c r="X1637" s="13">
        <v>15.295</v>
      </c>
      <c r="Y1637" s="31">
        <f>IF(Table2[[#This Row],[Min_Temperature(°C)]]="",_xlfn.XLOOKUP(Table2[[#This Row],[State]],'pivot tables'!$T$2:$T$33,'pivot tables'!$W$2:$W$33),Table2[[#This Row],[Min_Temperature(°C)]])</f>
        <v>15.295</v>
      </c>
    </row>
    <row r="1638" spans="1:25" x14ac:dyDescent="0.3">
      <c r="A1638" s="5" t="s">
        <v>13</v>
      </c>
      <c r="B1638" s="4">
        <v>2019</v>
      </c>
      <c r="C1638" s="5" t="s">
        <v>176</v>
      </c>
      <c r="D1638" s="5" t="str">
        <f>PROPER(TRIM(Table2[[#This Row],[Season]]))</f>
        <v>Autumn</v>
      </c>
      <c r="E1638" s="5" t="str">
        <f>IF(Table2[[#This Row],[Season]]="",_xlfn.XLOOKUP(Table2[[#This Row],[State]],'pivot tables'!$F$3:$F$33,'pivot tables'!$G$3:$G$33),Table2[[#This Row],[Season]])</f>
        <v>Autumn</v>
      </c>
      <c r="F1638" s="5" t="s">
        <v>250</v>
      </c>
      <c r="G1638" s="16">
        <v>18510</v>
      </c>
      <c r="H1638" s="16">
        <f>IF(Table2[[#This Row],[Area(hectare)]]="",IFERROR(Table2[[#This Row],[Production(Tones)]]/Table2[[#This Row],[Yield blanks]],""),Table2[[#This Row],[Area(hectare)]])</f>
        <v>18510</v>
      </c>
      <c r="I1638" s="16">
        <v>22904</v>
      </c>
      <c r="J1638" s="16">
        <f>IF(Table2[[#This Row],[Production(Tones)]]="",Table2[[#This Row],[Area Blanks]]*Table2[[#This Row],[Yield]],Table2[[#This Row],[Production(Tones)]])</f>
        <v>22904</v>
      </c>
      <c r="K1638" s="13">
        <v>2178.5</v>
      </c>
      <c r="L1638" s="13">
        <f>IF(Table2[[#This Row],[Annual_Rainfall(mm)]]="",_xlfn.XLOOKUP(Table2[[#This Row],[State]],'pivot tables'!$J$3:$J$32,'pivot tables'!$K$3:$K$32),Table2[[#This Row],[Annual_Rainfall(mm)]])</f>
        <v>2178.5</v>
      </c>
      <c r="M1638" s="13" t="str">
        <f>Table2[[#This Row],[Crop]]&amp;Table2[[#This Row],[State]]</f>
        <v>RiceMizoram</v>
      </c>
      <c r="N1638" s="13">
        <v>3179277.6</v>
      </c>
      <c r="O1638" s="13">
        <f>IF(Table2[[#This Row],[Fertilizer(kg)]]="",_xlfn.XLOOKUP(Table2[[#This Row],[crop&amp;state]],'pivot tables'!$O$3:$O$151,'pivot tables'!$P$3:$P$151),Table2[[#This Row],[Fertilizer(kg)]])</f>
        <v>3179277.6</v>
      </c>
      <c r="P1638" s="13">
        <v>6848.7</v>
      </c>
      <c r="Q1638" s="13">
        <f>IF(Table2[[#This Row],[Pesticide(kg)]]="",_xlfn.XLOOKUP(Table2[[#This Row],[crop&amp;state]],'pivot tables'!$O$3:$O$151,'pivot tables'!$Q$3:$Q$151),Table2[[#This Row],[Pesticide(kg)]])</f>
        <v>6848.7</v>
      </c>
      <c r="R1638" s="13">
        <v>1.1890000000000001</v>
      </c>
      <c r="S1638" s="13">
        <f>IF(Table2[[#This Row],[Yield]]="",IFERROR(Table2[[#This Row],[Production(Tones)]]/Table2[[#This Row],[Area(hectare)]],""),Table2[[#This Row],[Yield]])</f>
        <v>1.1890000000000001</v>
      </c>
      <c r="T1638" s="13">
        <v>20.713999999999999</v>
      </c>
      <c r="U1638" s="13">
        <f>IF(Table2[[#This Row],[Avg_Temperature(°C)]]="",IFERROR((Table2[[#This Row],[Max_Temperature(°C)]]+Table2[[#This Row],[Min_Temperature(°C)]])/2,""),Table2[[#This Row],[Avg_Temperature(°C)]])</f>
        <v>20.713999999999999</v>
      </c>
      <c r="V1638" s="13">
        <v>30.780999999999999</v>
      </c>
      <c r="W1638" s="13">
        <f>IF(Table2[[#This Row],[Max_Temperature(°C)]]="",_xlfn.XLOOKUP(Table2[[#This Row],[State]],'pivot tables'!$T$2:$T$33,'pivot tables'!$V$2:$V$33),Table2[[#This Row],[Max_Temperature(°C)]])</f>
        <v>30.780999999999999</v>
      </c>
      <c r="X1638" s="13">
        <v>12.048999999999999</v>
      </c>
      <c r="Y1638" s="31">
        <f>IF(Table2[[#This Row],[Min_Temperature(°C)]]="",_xlfn.XLOOKUP(Table2[[#This Row],[State]],'pivot tables'!$T$2:$T$33,'pivot tables'!$W$2:$W$33),Table2[[#This Row],[Min_Temperature(°C)]])</f>
        <v>12.048999999999999</v>
      </c>
    </row>
    <row r="1639" spans="1:25" x14ac:dyDescent="0.3">
      <c r="A1639" s="5" t="s">
        <v>13</v>
      </c>
      <c r="B1639" s="4">
        <v>2019</v>
      </c>
      <c r="C1639" s="5" t="s">
        <v>49</v>
      </c>
      <c r="D1639" s="5" t="str">
        <f>PROPER(TRIM(Table2[[#This Row],[Season]]))</f>
        <v>Kharif</v>
      </c>
      <c r="E1639" s="5" t="str">
        <f>IF(Table2[[#This Row],[Season]]="",_xlfn.XLOOKUP(Table2[[#This Row],[State]],'pivot tables'!$F$3:$F$33,'pivot tables'!$G$3:$G$33),Table2[[#This Row],[Season]])</f>
        <v>Kharif</v>
      </c>
      <c r="F1639" s="5" t="s">
        <v>250</v>
      </c>
      <c r="G1639" s="16">
        <v>16232</v>
      </c>
      <c r="H1639" s="16">
        <f>IF(Table2[[#This Row],[Area(hectare)]]="",IFERROR(Table2[[#This Row],[Production(Tones)]]/Table2[[#This Row],[Yield blanks]],""),Table2[[#This Row],[Area(hectare)]])</f>
        <v>16232</v>
      </c>
      <c r="I1639" s="16">
        <v>36357</v>
      </c>
      <c r="J1639" s="16">
        <f>IF(Table2[[#This Row],[Production(Tones)]]="",Table2[[#This Row],[Area Blanks]]*Table2[[#This Row],[Yield]],Table2[[#This Row],[Production(Tones)]])</f>
        <v>36357</v>
      </c>
      <c r="K1639" s="13">
        <v>2178.5</v>
      </c>
      <c r="L1639" s="13">
        <f>IF(Table2[[#This Row],[Annual_Rainfall(mm)]]="",_xlfn.XLOOKUP(Table2[[#This Row],[State]],'pivot tables'!$J$3:$J$32,'pivot tables'!$K$3:$K$32),Table2[[#This Row],[Annual_Rainfall(mm)]])</f>
        <v>2178.5</v>
      </c>
      <c r="M1639" s="13" t="str">
        <f>Table2[[#This Row],[Crop]]&amp;Table2[[#This Row],[State]]</f>
        <v>RiceMizoram</v>
      </c>
      <c r="N1639" s="13">
        <v>2788008.32</v>
      </c>
      <c r="O1639" s="13">
        <f>IF(Table2[[#This Row],[Fertilizer(kg)]]="",_xlfn.XLOOKUP(Table2[[#This Row],[crop&amp;state]],'pivot tables'!$O$3:$O$151,'pivot tables'!$P$3:$P$151),Table2[[#This Row],[Fertilizer(kg)]])</f>
        <v>2788008.32</v>
      </c>
      <c r="P1639" s="13">
        <v>6005.84</v>
      </c>
      <c r="Q1639" s="13">
        <f>IF(Table2[[#This Row],[Pesticide(kg)]]="",_xlfn.XLOOKUP(Table2[[#This Row],[crop&amp;state]],'pivot tables'!$O$3:$O$151,'pivot tables'!$Q$3:$Q$151),Table2[[#This Row],[Pesticide(kg)]])</f>
        <v>6005.84</v>
      </c>
      <c r="R1639" s="13">
        <v>2.202</v>
      </c>
      <c r="S1639" s="13">
        <f>IF(Table2[[#This Row],[Yield]]="",IFERROR(Table2[[#This Row],[Production(Tones)]]/Table2[[#This Row],[Area(hectare)]],""),Table2[[#This Row],[Yield]])</f>
        <v>2.202</v>
      </c>
      <c r="T1639" s="13">
        <v>20.713999999999999</v>
      </c>
      <c r="U1639" s="13">
        <f>IF(Table2[[#This Row],[Avg_Temperature(°C)]]="",IFERROR((Table2[[#This Row],[Max_Temperature(°C)]]+Table2[[#This Row],[Min_Temperature(°C)]])/2,""),Table2[[#This Row],[Avg_Temperature(°C)]])</f>
        <v>20.713999999999999</v>
      </c>
      <c r="V1639" s="13">
        <v>30.780999999999999</v>
      </c>
      <c r="W1639" s="13">
        <f>IF(Table2[[#This Row],[Max_Temperature(°C)]]="",_xlfn.XLOOKUP(Table2[[#This Row],[State]],'pivot tables'!$T$2:$T$33,'pivot tables'!$V$2:$V$33),Table2[[#This Row],[Max_Temperature(°C)]])</f>
        <v>30.780999999999999</v>
      </c>
      <c r="X1639" s="13">
        <v>12.048999999999999</v>
      </c>
      <c r="Y1639" s="31">
        <f>IF(Table2[[#This Row],[Min_Temperature(°C)]]="",_xlfn.XLOOKUP(Table2[[#This Row],[State]],'pivot tables'!$T$2:$T$33,'pivot tables'!$W$2:$W$33),Table2[[#This Row],[Min_Temperature(°C)]])</f>
        <v>12.048999999999999</v>
      </c>
    </row>
    <row r="1640" spans="1:25" x14ac:dyDescent="0.3">
      <c r="A1640" s="5" t="s">
        <v>13</v>
      </c>
      <c r="B1640" s="4">
        <v>2019</v>
      </c>
      <c r="C1640" s="5" t="s">
        <v>27</v>
      </c>
      <c r="D1640" s="5" t="str">
        <f>PROPER(TRIM(Table2[[#This Row],[Season]]))</f>
        <v>Rabi</v>
      </c>
      <c r="E1640" s="5" t="str">
        <f>IF(Table2[[#This Row],[Season]]="",_xlfn.XLOOKUP(Table2[[#This Row],[State]],'pivot tables'!$F$3:$F$33,'pivot tables'!$G$3:$G$33),Table2[[#This Row],[Season]])</f>
        <v>Rabi</v>
      </c>
      <c r="F1640" s="5" t="s">
        <v>250</v>
      </c>
      <c r="G1640" s="16">
        <v>468</v>
      </c>
      <c r="H1640" s="16">
        <f>IF(Table2[[#This Row],[Area(hectare)]]="",IFERROR(Table2[[#This Row],[Production(Tones)]]/Table2[[#This Row],[Yield blanks]],""),Table2[[#This Row],[Area(hectare)]])</f>
        <v>468</v>
      </c>
      <c r="I1640" s="16" t="s">
        <v>588</v>
      </c>
      <c r="J1640" s="16" t="str">
        <f>IF(Table2[[#This Row],[Production(Tones)]]="",Table2[[#This Row],[Area Blanks]]*Table2[[#This Row],[Yield]],Table2[[#This Row],[Production(Tones)]])</f>
        <v xml:space="preserve"> 978 </v>
      </c>
      <c r="K1640" s="13">
        <v>2178.5</v>
      </c>
      <c r="L1640" s="13">
        <f>IF(Table2[[#This Row],[Annual_Rainfall(mm)]]="",_xlfn.XLOOKUP(Table2[[#This Row],[State]],'pivot tables'!$J$3:$J$32,'pivot tables'!$K$3:$K$32),Table2[[#This Row],[Annual_Rainfall(mm)]])</f>
        <v>2178.5</v>
      </c>
      <c r="M1640" s="13" t="str">
        <f>Table2[[#This Row],[Crop]]&amp;Table2[[#This Row],[State]]</f>
        <v>RiceMizoram</v>
      </c>
      <c r="N1640" s="13">
        <v>80383.679999999993</v>
      </c>
      <c r="O1640" s="13">
        <f>IF(Table2[[#This Row],[Fertilizer(kg)]]="",_xlfn.XLOOKUP(Table2[[#This Row],[crop&amp;state]],'pivot tables'!$O$3:$O$151,'pivot tables'!$P$3:$P$151),Table2[[#This Row],[Fertilizer(kg)]])</f>
        <v>80383.679999999993</v>
      </c>
      <c r="P1640" s="13">
        <v>173.16</v>
      </c>
      <c r="Q1640" s="13">
        <f>IF(Table2[[#This Row],[Pesticide(kg)]]="",_xlfn.XLOOKUP(Table2[[#This Row],[crop&amp;state]],'pivot tables'!$O$3:$O$151,'pivot tables'!$Q$3:$Q$151),Table2[[#This Row],[Pesticide(kg)]])</f>
        <v>173.16</v>
      </c>
      <c r="R1640" s="13">
        <v>2.1349999999999998</v>
      </c>
      <c r="S1640" s="13">
        <f>IF(Table2[[#This Row],[Yield]]="",IFERROR(Table2[[#This Row],[Production(Tones)]]/Table2[[#This Row],[Area(hectare)]],""),Table2[[#This Row],[Yield]])</f>
        <v>2.1349999999999998</v>
      </c>
      <c r="T1640" s="13">
        <v>20.713999999999999</v>
      </c>
      <c r="U1640" s="13">
        <f>IF(Table2[[#This Row],[Avg_Temperature(°C)]]="",IFERROR((Table2[[#This Row],[Max_Temperature(°C)]]+Table2[[#This Row],[Min_Temperature(°C)]])/2,""),Table2[[#This Row],[Avg_Temperature(°C)]])</f>
        <v>20.713999999999999</v>
      </c>
      <c r="V1640" s="13">
        <v>30.780999999999999</v>
      </c>
      <c r="W1640" s="13">
        <f>IF(Table2[[#This Row],[Max_Temperature(°C)]]="",_xlfn.XLOOKUP(Table2[[#This Row],[State]],'pivot tables'!$T$2:$T$33,'pivot tables'!$V$2:$V$33),Table2[[#This Row],[Max_Temperature(°C)]])</f>
        <v>30.780999999999999</v>
      </c>
      <c r="X1640" s="13">
        <v>12.048999999999999</v>
      </c>
      <c r="Y1640" s="31">
        <f>IF(Table2[[#This Row],[Min_Temperature(°C)]]="",_xlfn.XLOOKUP(Table2[[#This Row],[State]],'pivot tables'!$T$2:$T$33,'pivot tables'!$W$2:$W$33),Table2[[#This Row],[Min_Temperature(°C)]])</f>
        <v>12.048999999999999</v>
      </c>
    </row>
    <row r="1641" spans="1:25" x14ac:dyDescent="0.3">
      <c r="A1641" s="5" t="s">
        <v>18</v>
      </c>
      <c r="B1641" s="4">
        <v>2019</v>
      </c>
      <c r="C1641" s="5" t="s">
        <v>705</v>
      </c>
      <c r="D1641" s="5" t="str">
        <f>PROPER(TRIM(Table2[[#This Row],[Season]]))</f>
        <v>Whole Year</v>
      </c>
      <c r="E1641" s="5" t="str">
        <f>IF(Table2[[#This Row],[Season]]="",_xlfn.XLOOKUP(Table2[[#This Row],[State]],'pivot tables'!$F$3:$F$33,'pivot tables'!$G$3:$G$33),Table2[[#This Row],[Season]])</f>
        <v>Whole Year</v>
      </c>
      <c r="F1641" s="5" t="s">
        <v>250</v>
      </c>
      <c r="G1641" s="16">
        <v>1468</v>
      </c>
      <c r="H1641" s="16">
        <f>IF(Table2[[#This Row],[Area(hectare)]]="",IFERROR(Table2[[#This Row],[Production(Tones)]]/Table2[[#This Row],[Yield blanks]],""),Table2[[#This Row],[Area(hectare)]])</f>
        <v>1468</v>
      </c>
      <c r="I1641" s="16">
        <v>46842</v>
      </c>
      <c r="J1641" s="16">
        <f>IF(Table2[[#This Row],[Production(Tones)]]="",Table2[[#This Row],[Area Blanks]]*Table2[[#This Row],[Yield]],Table2[[#This Row],[Production(Tones)]])</f>
        <v>46842</v>
      </c>
      <c r="K1641" s="13">
        <v>2178.5</v>
      </c>
      <c r="L1641" s="13">
        <f>IF(Table2[[#This Row],[Annual_Rainfall(mm)]]="",_xlfn.XLOOKUP(Table2[[#This Row],[State]],'pivot tables'!$J$3:$J$32,'pivot tables'!$K$3:$K$32),Table2[[#This Row],[Annual_Rainfall(mm)]])</f>
        <v>2178.5</v>
      </c>
      <c r="M1641" s="13" t="str">
        <f>Table2[[#This Row],[Crop]]&amp;Table2[[#This Row],[State]]</f>
        <v>SugarcaneMizoram</v>
      </c>
      <c r="N1641" s="13">
        <v>252143.68</v>
      </c>
      <c r="O1641" s="13">
        <f>IF(Table2[[#This Row],[Fertilizer(kg)]]="",_xlfn.XLOOKUP(Table2[[#This Row],[crop&amp;state]],'pivot tables'!$O$3:$O$151,'pivot tables'!$P$3:$P$151),Table2[[#This Row],[Fertilizer(kg)]])</f>
        <v>252143.68</v>
      </c>
      <c r="P1641" s="13">
        <v>543.16</v>
      </c>
      <c r="Q1641" s="13">
        <f>IF(Table2[[#This Row],[Pesticide(kg)]]="",_xlfn.XLOOKUP(Table2[[#This Row],[crop&amp;state]],'pivot tables'!$O$3:$O$151,'pivot tables'!$Q$3:$Q$151),Table2[[#This Row],[Pesticide(kg)]])</f>
        <v>543.16</v>
      </c>
      <c r="R1641" s="13">
        <v>30.286000000000001</v>
      </c>
      <c r="S1641" s="13">
        <f>IF(Table2[[#This Row],[Yield]]="",IFERROR(Table2[[#This Row],[Production(Tones)]]/Table2[[#This Row],[Area(hectare)]],""),Table2[[#This Row],[Yield]])</f>
        <v>30.286000000000001</v>
      </c>
      <c r="T1641" s="13">
        <v>20.713999999999999</v>
      </c>
      <c r="U1641" s="13">
        <f>IF(Table2[[#This Row],[Avg_Temperature(°C)]]="",IFERROR((Table2[[#This Row],[Max_Temperature(°C)]]+Table2[[#This Row],[Min_Temperature(°C)]])/2,""),Table2[[#This Row],[Avg_Temperature(°C)]])</f>
        <v>20.713999999999999</v>
      </c>
      <c r="V1641" s="13">
        <v>30.780999999999999</v>
      </c>
      <c r="W1641" s="13">
        <f>IF(Table2[[#This Row],[Max_Temperature(°C)]]="",_xlfn.XLOOKUP(Table2[[#This Row],[State]],'pivot tables'!$T$2:$T$33,'pivot tables'!$V$2:$V$33),Table2[[#This Row],[Max_Temperature(°C)]])</f>
        <v>30.780999999999999</v>
      </c>
      <c r="X1641" s="13">
        <v>12.048999999999999</v>
      </c>
      <c r="Y1641" s="31">
        <f>IF(Table2[[#This Row],[Min_Temperature(°C)]]="",_xlfn.XLOOKUP(Table2[[#This Row],[State]],'pivot tables'!$T$2:$T$33,'pivot tables'!$W$2:$W$33),Table2[[#This Row],[Min_Temperature(°C)]])</f>
        <v>12.048999999999999</v>
      </c>
    </row>
    <row r="1642" spans="1:25" x14ac:dyDescent="0.3">
      <c r="A1642" s="5" t="s">
        <v>22</v>
      </c>
      <c r="B1642" s="4">
        <v>2019</v>
      </c>
      <c r="C1642" s="5" t="s">
        <v>49</v>
      </c>
      <c r="D1642" s="5" t="str">
        <f>PROPER(TRIM(Table2[[#This Row],[Season]]))</f>
        <v>Kharif</v>
      </c>
      <c r="E1642" s="5" t="str">
        <f>IF(Table2[[#This Row],[Season]]="",_xlfn.XLOOKUP(Table2[[#This Row],[State]],'pivot tables'!$F$3:$F$33,'pivot tables'!$G$3:$G$33),Table2[[#This Row],[Season]])</f>
        <v>Kharif</v>
      </c>
      <c r="F1642" s="5" t="s">
        <v>274</v>
      </c>
      <c r="G1642" s="16">
        <v>350</v>
      </c>
      <c r="H1642" s="16">
        <f>IF(Table2[[#This Row],[Area(hectare)]]="",IFERROR(Table2[[#This Row],[Production(Tones)]]/Table2[[#This Row],[Yield blanks]],""),Table2[[#This Row],[Area(hectare)]])</f>
        <v>350</v>
      </c>
      <c r="I1642" s="16">
        <v>340</v>
      </c>
      <c r="J1642" s="16">
        <f>IF(Table2[[#This Row],[Production(Tones)]]="",Table2[[#This Row],[Area Blanks]]*Table2[[#This Row],[Yield]],Table2[[#This Row],[Production(Tones)]])</f>
        <v>340</v>
      </c>
      <c r="K1642" s="13">
        <v>1593</v>
      </c>
      <c r="L1642" s="13">
        <f>IF(Table2[[#This Row],[Annual_Rainfall(mm)]]="",_xlfn.XLOOKUP(Table2[[#This Row],[State]],'pivot tables'!$J$3:$J$32,'pivot tables'!$K$3:$K$32),Table2[[#This Row],[Annual_Rainfall(mm)]])</f>
        <v>1593</v>
      </c>
      <c r="M1642" s="13" t="str">
        <f>Table2[[#This Row],[Crop]]&amp;Table2[[#This Row],[State]]</f>
        <v>RagiNagaland</v>
      </c>
      <c r="N1642" s="13">
        <v>60116</v>
      </c>
      <c r="O1642" s="13">
        <f>IF(Table2[[#This Row],[Fertilizer(kg)]]="",_xlfn.XLOOKUP(Table2[[#This Row],[crop&amp;state]],'pivot tables'!$O$3:$O$151,'pivot tables'!$P$3:$P$151),Table2[[#This Row],[Fertilizer(kg)]])</f>
        <v>60116</v>
      </c>
      <c r="P1642" s="13">
        <v>129.5</v>
      </c>
      <c r="Q1642" s="13">
        <f>IF(Table2[[#This Row],[Pesticide(kg)]]="",_xlfn.XLOOKUP(Table2[[#This Row],[crop&amp;state]],'pivot tables'!$O$3:$O$151,'pivot tables'!$Q$3:$Q$151),Table2[[#This Row],[Pesticide(kg)]])</f>
        <v>129.5</v>
      </c>
      <c r="R1642" s="13">
        <v>0.98299999999999998</v>
      </c>
      <c r="S1642" s="13">
        <f>IF(Table2[[#This Row],[Yield]]="",IFERROR(Table2[[#This Row],[Production(Tones)]]/Table2[[#This Row],[Area(hectare)]],""),Table2[[#This Row],[Yield]])</f>
        <v>0.98299999999999998</v>
      </c>
      <c r="T1642" s="13">
        <v>20.332999999999998</v>
      </c>
      <c r="U1642" s="13">
        <f>IF(Table2[[#This Row],[Avg_Temperature(°C)]]="",IFERROR((Table2[[#This Row],[Max_Temperature(°C)]]+Table2[[#This Row],[Min_Temperature(°C)]])/2,""),Table2[[#This Row],[Avg_Temperature(°C)]])</f>
        <v>20.332999999999998</v>
      </c>
      <c r="V1642" s="13">
        <v>29.754999999999999</v>
      </c>
      <c r="W1642" s="13">
        <f>IF(Table2[[#This Row],[Max_Temperature(°C)]]="",_xlfn.XLOOKUP(Table2[[#This Row],[State]],'pivot tables'!$T$2:$T$33,'pivot tables'!$V$2:$V$33),Table2[[#This Row],[Max_Temperature(°C)]])</f>
        <v>29.754999999999999</v>
      </c>
      <c r="X1642" s="13">
        <v>12.244999999999999</v>
      </c>
      <c r="Y1642" s="31">
        <f>IF(Table2[[#This Row],[Min_Temperature(°C)]]="",_xlfn.XLOOKUP(Table2[[#This Row],[State]],'pivot tables'!$T$2:$T$33,'pivot tables'!$W$2:$W$33),Table2[[#This Row],[Min_Temperature(°C)]])</f>
        <v>12.244999999999999</v>
      </c>
    </row>
    <row r="1643" spans="1:25" x14ac:dyDescent="0.3">
      <c r="A1643" s="5" t="s">
        <v>13</v>
      </c>
      <c r="B1643" s="4">
        <v>2019</v>
      </c>
      <c r="C1643" s="5" t="s">
        <v>49</v>
      </c>
      <c r="D1643" s="5" t="str">
        <f>PROPER(TRIM(Table2[[#This Row],[Season]]))</f>
        <v>Kharif</v>
      </c>
      <c r="E1643" s="5" t="str">
        <f>IF(Table2[[#This Row],[Season]]="",_xlfn.XLOOKUP(Table2[[#This Row],[State]],'pivot tables'!$F$3:$F$33,'pivot tables'!$G$3:$G$33),Table2[[#This Row],[Season]])</f>
        <v>Kharif</v>
      </c>
      <c r="F1643" s="5" t="s">
        <v>274</v>
      </c>
      <c r="G1643" s="16">
        <v>211280</v>
      </c>
      <c r="H1643" s="16">
        <f>IF(Table2[[#This Row],[Area(hectare)]]="",IFERROR(Table2[[#This Row],[Production(Tones)]]/Table2[[#This Row],[Yield blanks]],""),Table2[[#This Row],[Area(hectare)]])</f>
        <v>211280</v>
      </c>
      <c r="I1643" s="16">
        <v>528920</v>
      </c>
      <c r="J1643" s="16">
        <f>IF(Table2[[#This Row],[Production(Tones)]]="",Table2[[#This Row],[Area Blanks]]*Table2[[#This Row],[Yield]],Table2[[#This Row],[Production(Tones)]])</f>
        <v>528920</v>
      </c>
      <c r="K1643" s="13">
        <v>1593</v>
      </c>
      <c r="L1643" s="13">
        <f>IF(Table2[[#This Row],[Annual_Rainfall(mm)]]="",_xlfn.XLOOKUP(Table2[[#This Row],[State]],'pivot tables'!$J$3:$J$32,'pivot tables'!$K$3:$K$32),Table2[[#This Row],[Annual_Rainfall(mm)]])</f>
        <v>1593</v>
      </c>
      <c r="M1643" s="13" t="str">
        <f>Table2[[#This Row],[Crop]]&amp;Table2[[#This Row],[State]]</f>
        <v>RiceNagaland</v>
      </c>
      <c r="N1643" s="13">
        <v>36289452.799999997</v>
      </c>
      <c r="O1643" s="13">
        <f>IF(Table2[[#This Row],[Fertilizer(kg)]]="",_xlfn.XLOOKUP(Table2[[#This Row],[crop&amp;state]],'pivot tables'!$O$3:$O$151,'pivot tables'!$P$3:$P$151),Table2[[#This Row],[Fertilizer(kg)]])</f>
        <v>36289452.799999997</v>
      </c>
      <c r="P1643" s="13" t="s">
        <v>590</v>
      </c>
      <c r="Q1643" s="13" t="str">
        <f>IF(Table2[[#This Row],[Pesticide(kg)]]="",_xlfn.XLOOKUP(Table2[[#This Row],[crop&amp;state]],'pivot tables'!$O$3:$O$151,'pivot tables'!$Q$3:$Q$151),Table2[[#This Row],[Pesticide(kg)]])</f>
        <v>78,173.60</v>
      </c>
      <c r="R1643" s="13">
        <v>2.4590000000000001</v>
      </c>
      <c r="S1643" s="13">
        <f>IF(Table2[[#This Row],[Yield]]="",IFERROR(Table2[[#This Row],[Production(Tones)]]/Table2[[#This Row],[Area(hectare)]],""),Table2[[#This Row],[Yield]])</f>
        <v>2.4590000000000001</v>
      </c>
      <c r="T1643" s="13">
        <v>20.332999999999998</v>
      </c>
      <c r="U1643" s="13">
        <f>IF(Table2[[#This Row],[Avg_Temperature(°C)]]="",IFERROR((Table2[[#This Row],[Max_Temperature(°C)]]+Table2[[#This Row],[Min_Temperature(°C)]])/2,""),Table2[[#This Row],[Avg_Temperature(°C)]])</f>
        <v>20.332999999999998</v>
      </c>
      <c r="V1643" s="13">
        <v>29.754999999999999</v>
      </c>
      <c r="W1643" s="13">
        <f>IF(Table2[[#This Row],[Max_Temperature(°C)]]="",_xlfn.XLOOKUP(Table2[[#This Row],[State]],'pivot tables'!$T$2:$T$33,'pivot tables'!$V$2:$V$33),Table2[[#This Row],[Max_Temperature(°C)]])</f>
        <v>29.754999999999999</v>
      </c>
      <c r="X1643" s="13">
        <v>12.244999999999999</v>
      </c>
      <c r="Y1643" s="31">
        <f>IF(Table2[[#This Row],[Min_Temperature(°C)]]="",_xlfn.XLOOKUP(Table2[[#This Row],[State]],'pivot tables'!$T$2:$T$33,'pivot tables'!$W$2:$W$33),Table2[[#This Row],[Min_Temperature(°C)]])</f>
        <v>12.244999999999999</v>
      </c>
    </row>
    <row r="1644" spans="1:25" x14ac:dyDescent="0.3">
      <c r="A1644" s="5" t="s">
        <v>13</v>
      </c>
      <c r="B1644" s="4">
        <v>2019</v>
      </c>
      <c r="C1644" s="5" t="s">
        <v>27</v>
      </c>
      <c r="D1644" s="5" t="str">
        <f>PROPER(TRIM(Table2[[#This Row],[Season]]))</f>
        <v>Rabi</v>
      </c>
      <c r="E1644" s="5" t="str">
        <f>IF(Table2[[#This Row],[Season]]="",_xlfn.XLOOKUP(Table2[[#This Row],[State]],'pivot tables'!$F$3:$F$33,'pivot tables'!$G$3:$G$33),Table2[[#This Row],[Season]])</f>
        <v>Rabi</v>
      </c>
      <c r="F1644" s="5" t="s">
        <v>274</v>
      </c>
      <c r="G1644" s="16">
        <v>5670</v>
      </c>
      <c r="H1644" s="16">
        <f>IF(Table2[[#This Row],[Area(hectare)]]="",IFERROR(Table2[[#This Row],[Production(Tones)]]/Table2[[#This Row],[Yield blanks]],""),Table2[[#This Row],[Area(hectare)]])</f>
        <v>5670</v>
      </c>
      <c r="I1644" s="16">
        <v>16050</v>
      </c>
      <c r="J1644" s="16">
        <f>IF(Table2[[#This Row],[Production(Tones)]]="",Table2[[#This Row],[Area Blanks]]*Table2[[#This Row],[Yield]],Table2[[#This Row],[Production(Tones)]])</f>
        <v>16050</v>
      </c>
      <c r="K1644" s="13">
        <v>1593</v>
      </c>
      <c r="L1644" s="13">
        <f>IF(Table2[[#This Row],[Annual_Rainfall(mm)]]="",_xlfn.XLOOKUP(Table2[[#This Row],[State]],'pivot tables'!$J$3:$J$32,'pivot tables'!$K$3:$K$32),Table2[[#This Row],[Annual_Rainfall(mm)]])</f>
        <v>1593</v>
      </c>
      <c r="M1644" s="13" t="str">
        <f>Table2[[#This Row],[Crop]]&amp;Table2[[#This Row],[State]]</f>
        <v>RiceNagaland</v>
      </c>
      <c r="N1644" s="13">
        <v>973879.2</v>
      </c>
      <c r="O1644" s="13">
        <f>IF(Table2[[#This Row],[Fertilizer(kg)]]="",_xlfn.XLOOKUP(Table2[[#This Row],[crop&amp;state]],'pivot tables'!$O$3:$O$151,'pivot tables'!$P$3:$P$151),Table2[[#This Row],[Fertilizer(kg)]])</f>
        <v>973879.2</v>
      </c>
      <c r="P1644" s="13">
        <v>2097.9</v>
      </c>
      <c r="Q1644" s="13">
        <f>IF(Table2[[#This Row],[Pesticide(kg)]]="",_xlfn.XLOOKUP(Table2[[#This Row],[crop&amp;state]],'pivot tables'!$O$3:$O$151,'pivot tables'!$Q$3:$Q$151),Table2[[#This Row],[Pesticide(kg)]])</f>
        <v>2097.9</v>
      </c>
      <c r="R1644" s="13">
        <v>2.83</v>
      </c>
      <c r="S1644" s="13">
        <f>IF(Table2[[#This Row],[Yield]]="",IFERROR(Table2[[#This Row],[Production(Tones)]]/Table2[[#This Row],[Area(hectare)]],""),Table2[[#This Row],[Yield]])</f>
        <v>2.83</v>
      </c>
      <c r="T1644" s="13">
        <v>20.332999999999998</v>
      </c>
      <c r="U1644" s="13">
        <f>IF(Table2[[#This Row],[Avg_Temperature(°C)]]="",IFERROR((Table2[[#This Row],[Max_Temperature(°C)]]+Table2[[#This Row],[Min_Temperature(°C)]])/2,""),Table2[[#This Row],[Avg_Temperature(°C)]])</f>
        <v>20.332999999999998</v>
      </c>
      <c r="V1644" s="13">
        <v>29.754999999999999</v>
      </c>
      <c r="W1644" s="13">
        <f>IF(Table2[[#This Row],[Max_Temperature(°C)]]="",_xlfn.XLOOKUP(Table2[[#This Row],[State]],'pivot tables'!$T$2:$T$33,'pivot tables'!$V$2:$V$33),Table2[[#This Row],[Max_Temperature(°C)]])</f>
        <v>29.754999999999999</v>
      </c>
      <c r="X1644" s="13">
        <v>12.244999999999999</v>
      </c>
      <c r="Y1644" s="31">
        <f>IF(Table2[[#This Row],[Min_Temperature(°C)]]="",_xlfn.XLOOKUP(Table2[[#This Row],[State]],'pivot tables'!$T$2:$T$33,'pivot tables'!$W$2:$W$33),Table2[[#This Row],[Min_Temperature(°C)]])</f>
        <v>12.244999999999999</v>
      </c>
    </row>
    <row r="1645" spans="1:25" x14ac:dyDescent="0.3">
      <c r="A1645" s="5" t="s">
        <v>18</v>
      </c>
      <c r="B1645" s="4">
        <v>2019</v>
      </c>
      <c r="C1645" s="5" t="s">
        <v>49</v>
      </c>
      <c r="D1645" s="5" t="str">
        <f>PROPER(TRIM(Table2[[#This Row],[Season]]))</f>
        <v>Kharif</v>
      </c>
      <c r="E1645" s="5" t="str">
        <f>IF(Table2[[#This Row],[Season]]="",_xlfn.XLOOKUP(Table2[[#This Row],[State]],'pivot tables'!$F$3:$F$33,'pivot tables'!$G$3:$G$33),Table2[[#This Row],[Season]])</f>
        <v>Kharif</v>
      </c>
      <c r="F1645" s="5" t="s">
        <v>274</v>
      </c>
      <c r="G1645" s="16">
        <v>4450</v>
      </c>
      <c r="H1645" s="16">
        <f>IF(Table2[[#This Row],[Area(hectare)]]="",IFERROR(Table2[[#This Row],[Production(Tones)]]/Table2[[#This Row],[Yield blanks]],""),Table2[[#This Row],[Area(hectare)]])</f>
        <v>4450</v>
      </c>
      <c r="I1645" s="16">
        <v>193620</v>
      </c>
      <c r="J1645" s="16">
        <f>IF(Table2[[#This Row],[Production(Tones)]]="",Table2[[#This Row],[Area Blanks]]*Table2[[#This Row],[Yield]],Table2[[#This Row],[Production(Tones)]])</f>
        <v>193620</v>
      </c>
      <c r="K1645" s="13">
        <v>1593</v>
      </c>
      <c r="L1645" s="13">
        <f>IF(Table2[[#This Row],[Annual_Rainfall(mm)]]="",_xlfn.XLOOKUP(Table2[[#This Row],[State]],'pivot tables'!$J$3:$J$32,'pivot tables'!$K$3:$K$32),Table2[[#This Row],[Annual_Rainfall(mm)]])</f>
        <v>1593</v>
      </c>
      <c r="M1645" s="13" t="str">
        <f>Table2[[#This Row],[Crop]]&amp;Table2[[#This Row],[State]]</f>
        <v>SugarcaneNagaland</v>
      </c>
      <c r="N1645" s="13">
        <v>764332</v>
      </c>
      <c r="O1645" s="13">
        <f>IF(Table2[[#This Row],[Fertilizer(kg)]]="",_xlfn.XLOOKUP(Table2[[#This Row],[crop&amp;state]],'pivot tables'!$O$3:$O$151,'pivot tables'!$P$3:$P$151),Table2[[#This Row],[Fertilizer(kg)]])</f>
        <v>764332</v>
      </c>
      <c r="P1645" s="13">
        <v>1646.5</v>
      </c>
      <c r="Q1645" s="13">
        <f>IF(Table2[[#This Row],[Pesticide(kg)]]="",_xlfn.XLOOKUP(Table2[[#This Row],[crop&amp;state]],'pivot tables'!$O$3:$O$151,'pivot tables'!$Q$3:$Q$151),Table2[[#This Row],[Pesticide(kg)]])</f>
        <v>1646.5</v>
      </c>
      <c r="R1645" s="13">
        <v>43.475000000000001</v>
      </c>
      <c r="S1645" s="13">
        <f>IF(Table2[[#This Row],[Yield]]="",IFERROR(Table2[[#This Row],[Production(Tones)]]/Table2[[#This Row],[Area(hectare)]],""),Table2[[#This Row],[Yield]])</f>
        <v>43.475000000000001</v>
      </c>
      <c r="T1645" s="13">
        <v>20.332999999999998</v>
      </c>
      <c r="U1645" s="13">
        <f>IF(Table2[[#This Row],[Avg_Temperature(°C)]]="",IFERROR((Table2[[#This Row],[Max_Temperature(°C)]]+Table2[[#This Row],[Min_Temperature(°C)]])/2,""),Table2[[#This Row],[Avg_Temperature(°C)]])</f>
        <v>20.332999999999998</v>
      </c>
      <c r="V1645" s="13">
        <v>29.754999999999999</v>
      </c>
      <c r="W1645" s="13">
        <f>IF(Table2[[#This Row],[Max_Temperature(°C)]]="",_xlfn.XLOOKUP(Table2[[#This Row],[State]],'pivot tables'!$T$2:$T$33,'pivot tables'!$V$2:$V$33),Table2[[#This Row],[Max_Temperature(°C)]])</f>
        <v>29.754999999999999</v>
      </c>
      <c r="X1645" s="13">
        <v>12.244999999999999</v>
      </c>
      <c r="Y1645" s="31">
        <f>IF(Table2[[#This Row],[Min_Temperature(°C)]]="",_xlfn.XLOOKUP(Table2[[#This Row],[State]],'pivot tables'!$T$2:$T$33,'pivot tables'!$W$2:$W$33),Table2[[#This Row],[Min_Temperature(°C)]])</f>
        <v>12.244999999999999</v>
      </c>
    </row>
    <row r="1646" spans="1:25" x14ac:dyDescent="0.3">
      <c r="A1646" s="5" t="s">
        <v>31</v>
      </c>
      <c r="B1646" s="4">
        <v>2019</v>
      </c>
      <c r="C1646" s="5" t="s">
        <v>49</v>
      </c>
      <c r="D1646" s="5" t="str">
        <f>PROPER(TRIM(Table2[[#This Row],[Season]]))</f>
        <v>Kharif</v>
      </c>
      <c r="E1646" s="5" t="str">
        <f>IF(Table2[[#This Row],[Season]]="",_xlfn.XLOOKUP(Table2[[#This Row],[State]],'pivot tables'!$F$3:$F$33,'pivot tables'!$G$3:$G$33),Table2[[#This Row],[Season]])</f>
        <v>Kharif</v>
      </c>
      <c r="F1646" s="5" t="s">
        <v>274</v>
      </c>
      <c r="G1646" s="16">
        <v>360</v>
      </c>
      <c r="H1646" s="16">
        <f>IF(Table2[[#This Row],[Area(hectare)]]="",IFERROR(Table2[[#This Row],[Production(Tones)]]/Table2[[#This Row],[Yield blanks]],""),Table2[[#This Row],[Area(hectare)]])</f>
        <v>360</v>
      </c>
      <c r="I1646" s="16">
        <v>320</v>
      </c>
      <c r="J1646" s="16">
        <f>IF(Table2[[#This Row],[Production(Tones)]]="",Table2[[#This Row],[Area Blanks]]*Table2[[#This Row],[Yield]],Table2[[#This Row],[Production(Tones)]])</f>
        <v>320</v>
      </c>
      <c r="K1646" s="13">
        <v>1593</v>
      </c>
      <c r="L1646" s="13">
        <f>IF(Table2[[#This Row],[Annual_Rainfall(mm)]]="",_xlfn.XLOOKUP(Table2[[#This Row],[State]],'pivot tables'!$J$3:$J$32,'pivot tables'!$K$3:$K$32),Table2[[#This Row],[Annual_Rainfall(mm)]])</f>
        <v>1593</v>
      </c>
      <c r="M1646" s="13" t="str">
        <f>Table2[[#This Row],[Crop]]&amp;Table2[[#This Row],[State]]</f>
        <v>SunflowerNagaland</v>
      </c>
      <c r="N1646" s="13"/>
      <c r="O1646" s="13">
        <f>IF(Table2[[#This Row],[Fertilizer(kg)]]="",_xlfn.XLOOKUP(Table2[[#This Row],[crop&amp;state]],'pivot tables'!$O$3:$O$151,'pivot tables'!$P$3:$P$151),Table2[[#This Row],[Fertilizer(kg)]])</f>
        <v>207587.39444444442</v>
      </c>
      <c r="P1646" s="13">
        <v>133.19999999999999</v>
      </c>
      <c r="Q1646" s="13">
        <f>IF(Table2[[#This Row],[Pesticide(kg)]]="",_xlfn.XLOOKUP(Table2[[#This Row],[crop&amp;state]],'pivot tables'!$O$3:$O$151,'pivot tables'!$Q$3:$Q$151),Table2[[#This Row],[Pesticide(kg)]])</f>
        <v>133.19999999999999</v>
      </c>
      <c r="R1646" s="13">
        <v>0.89800000000000002</v>
      </c>
      <c r="S1646" s="13">
        <f>IF(Table2[[#This Row],[Yield]]="",IFERROR(Table2[[#This Row],[Production(Tones)]]/Table2[[#This Row],[Area(hectare)]],""),Table2[[#This Row],[Yield]])</f>
        <v>0.89800000000000002</v>
      </c>
      <c r="T1646" s="13">
        <v>20.332999999999998</v>
      </c>
      <c r="U1646" s="13">
        <f>IF(Table2[[#This Row],[Avg_Temperature(°C)]]="",IFERROR((Table2[[#This Row],[Max_Temperature(°C)]]+Table2[[#This Row],[Min_Temperature(°C)]])/2,""),Table2[[#This Row],[Avg_Temperature(°C)]])</f>
        <v>20.332999999999998</v>
      </c>
      <c r="V1646" s="13">
        <v>29.754999999999999</v>
      </c>
      <c r="W1646" s="13">
        <f>IF(Table2[[#This Row],[Max_Temperature(°C)]]="",_xlfn.XLOOKUP(Table2[[#This Row],[State]],'pivot tables'!$T$2:$T$33,'pivot tables'!$V$2:$V$33),Table2[[#This Row],[Max_Temperature(°C)]])</f>
        <v>29.754999999999999</v>
      </c>
      <c r="X1646" s="13">
        <v>12.244999999999999</v>
      </c>
      <c r="Y1646" s="31">
        <f>IF(Table2[[#This Row],[Min_Temperature(°C)]]="",_xlfn.XLOOKUP(Table2[[#This Row],[State]],'pivot tables'!$T$2:$T$33,'pivot tables'!$W$2:$W$33),Table2[[#This Row],[Min_Temperature(°C)]])</f>
        <v>12.244999999999999</v>
      </c>
    </row>
    <row r="1647" spans="1:25" x14ac:dyDescent="0.3">
      <c r="A1647" s="5" t="s">
        <v>31</v>
      </c>
      <c r="B1647" s="4">
        <v>2019</v>
      </c>
      <c r="C1647" s="5" t="s">
        <v>27</v>
      </c>
      <c r="D1647" s="5" t="str">
        <f>PROPER(TRIM(Table2[[#This Row],[Season]]))</f>
        <v>Rabi</v>
      </c>
      <c r="E1647" s="5" t="str">
        <f>IF(Table2[[#This Row],[Season]]="",_xlfn.XLOOKUP(Table2[[#This Row],[State]],'pivot tables'!$F$3:$F$33,'pivot tables'!$G$3:$G$33),Table2[[#This Row],[Season]])</f>
        <v>Rabi</v>
      </c>
      <c r="F1647" s="5" t="s">
        <v>274</v>
      </c>
      <c r="G1647" s="16">
        <v>2370</v>
      </c>
      <c r="H1647" s="16">
        <f>IF(Table2[[#This Row],[Area(hectare)]]="",IFERROR(Table2[[#This Row],[Production(Tones)]]/Table2[[#This Row],[Yield blanks]],""),Table2[[#This Row],[Area(hectare)]])</f>
        <v>2370</v>
      </c>
      <c r="I1647" s="16">
        <v>1450</v>
      </c>
      <c r="J1647" s="16">
        <f>IF(Table2[[#This Row],[Production(Tones)]]="",Table2[[#This Row],[Area Blanks]]*Table2[[#This Row],[Yield]],Table2[[#This Row],[Production(Tones)]])</f>
        <v>1450</v>
      </c>
      <c r="K1647" s="13">
        <v>1593</v>
      </c>
      <c r="L1647" s="13">
        <f>IF(Table2[[#This Row],[Annual_Rainfall(mm)]]="",_xlfn.XLOOKUP(Table2[[#This Row],[State]],'pivot tables'!$J$3:$J$32,'pivot tables'!$K$3:$K$32),Table2[[#This Row],[Annual_Rainfall(mm)]])</f>
        <v>1593</v>
      </c>
      <c r="M1647" s="13" t="str">
        <f>Table2[[#This Row],[Crop]]&amp;Table2[[#This Row],[State]]</f>
        <v>SunflowerNagaland</v>
      </c>
      <c r="N1647" s="13">
        <v>407071.2</v>
      </c>
      <c r="O1647" s="13">
        <f>IF(Table2[[#This Row],[Fertilizer(kg)]]="",_xlfn.XLOOKUP(Table2[[#This Row],[crop&amp;state]],'pivot tables'!$O$3:$O$151,'pivot tables'!$P$3:$P$151),Table2[[#This Row],[Fertilizer(kg)]])</f>
        <v>407071.2</v>
      </c>
      <c r="P1647" s="13">
        <v>876.9</v>
      </c>
      <c r="Q1647" s="13">
        <f>IF(Table2[[#This Row],[Pesticide(kg)]]="",_xlfn.XLOOKUP(Table2[[#This Row],[crop&amp;state]],'pivot tables'!$O$3:$O$151,'pivot tables'!$Q$3:$Q$151),Table2[[#This Row],[Pesticide(kg)]])</f>
        <v>876.9</v>
      </c>
      <c r="R1647" s="13">
        <v>0.61399999999999999</v>
      </c>
      <c r="S1647" s="13">
        <f>IF(Table2[[#This Row],[Yield]]="",IFERROR(Table2[[#This Row],[Production(Tones)]]/Table2[[#This Row],[Area(hectare)]],""),Table2[[#This Row],[Yield]])</f>
        <v>0.61399999999999999</v>
      </c>
      <c r="T1647" s="13">
        <v>20.332999999999998</v>
      </c>
      <c r="U1647" s="13">
        <f>IF(Table2[[#This Row],[Avg_Temperature(°C)]]="",IFERROR((Table2[[#This Row],[Max_Temperature(°C)]]+Table2[[#This Row],[Min_Temperature(°C)]])/2,""),Table2[[#This Row],[Avg_Temperature(°C)]])</f>
        <v>20.332999999999998</v>
      </c>
      <c r="V1647" s="13">
        <v>29.754999999999999</v>
      </c>
      <c r="W1647" s="13">
        <f>IF(Table2[[#This Row],[Max_Temperature(°C)]]="",_xlfn.XLOOKUP(Table2[[#This Row],[State]],'pivot tables'!$T$2:$T$33,'pivot tables'!$V$2:$V$33),Table2[[#This Row],[Max_Temperature(°C)]])</f>
        <v>29.754999999999999</v>
      </c>
      <c r="X1647" s="13">
        <v>12.244999999999999</v>
      </c>
      <c r="Y1647" s="31">
        <f>IF(Table2[[#This Row],[Min_Temperature(°C)]]="",_xlfn.XLOOKUP(Table2[[#This Row],[State]],'pivot tables'!$T$2:$T$33,'pivot tables'!$W$2:$W$33),Table2[[#This Row],[Min_Temperature(°C)]])</f>
        <v>12.244999999999999</v>
      </c>
    </row>
    <row r="1648" spans="1:25" x14ac:dyDescent="0.3">
      <c r="A1648" s="5" t="s">
        <v>32</v>
      </c>
      <c r="B1648" s="4">
        <v>2019</v>
      </c>
      <c r="C1648" s="5" t="s">
        <v>27</v>
      </c>
      <c r="D1648" s="5" t="str">
        <f>PROPER(TRIM(Table2[[#This Row],[Season]]))</f>
        <v>Rabi</v>
      </c>
      <c r="E1648" s="5" t="str">
        <f>IF(Table2[[#This Row],[Season]]="",_xlfn.XLOOKUP(Table2[[#This Row],[State]],'pivot tables'!$F$3:$F$33,'pivot tables'!$G$3:$G$33),Table2[[#This Row],[Season]])</f>
        <v>Rabi</v>
      </c>
      <c r="F1648" s="5" t="s">
        <v>274</v>
      </c>
      <c r="G1648" s="16">
        <v>830</v>
      </c>
      <c r="H1648" s="16">
        <f>IF(Table2[[#This Row],[Area(hectare)]]="",IFERROR(Table2[[#This Row],[Production(Tones)]]/Table2[[#This Row],[Yield blanks]],""),Table2[[#This Row],[Area(hectare)]])</f>
        <v>830</v>
      </c>
      <c r="I1648" s="16">
        <v>680</v>
      </c>
      <c r="J1648" s="16">
        <f>IF(Table2[[#This Row],[Production(Tones)]]="",Table2[[#This Row],[Area Blanks]]*Table2[[#This Row],[Yield]],Table2[[#This Row],[Production(Tones)]])</f>
        <v>680</v>
      </c>
      <c r="K1648" s="13">
        <v>1593</v>
      </c>
      <c r="L1648" s="13">
        <f>IF(Table2[[#This Row],[Annual_Rainfall(mm)]]="",_xlfn.XLOOKUP(Table2[[#This Row],[State]],'pivot tables'!$J$3:$J$32,'pivot tables'!$K$3:$K$32),Table2[[#This Row],[Annual_Rainfall(mm)]])</f>
        <v>1593</v>
      </c>
      <c r="M1648" s="13" t="str">
        <f>Table2[[#This Row],[Crop]]&amp;Table2[[#This Row],[State]]</f>
        <v>UradNagaland</v>
      </c>
      <c r="N1648" s="13">
        <v>142560.79999999999</v>
      </c>
      <c r="O1648" s="13">
        <f>IF(Table2[[#This Row],[Fertilizer(kg)]]="",_xlfn.XLOOKUP(Table2[[#This Row],[crop&amp;state]],'pivot tables'!$O$3:$O$151,'pivot tables'!$P$3:$P$151),Table2[[#This Row],[Fertilizer(kg)]])</f>
        <v>142560.79999999999</v>
      </c>
      <c r="P1648" s="13">
        <v>307.10000000000002</v>
      </c>
      <c r="Q1648" s="13">
        <f>IF(Table2[[#This Row],[Pesticide(kg)]]="",_xlfn.XLOOKUP(Table2[[#This Row],[crop&amp;state]],'pivot tables'!$O$3:$O$151,'pivot tables'!$Q$3:$Q$151),Table2[[#This Row],[Pesticide(kg)]])</f>
        <v>307.10000000000002</v>
      </c>
      <c r="R1648" s="13">
        <v>0.81100000000000005</v>
      </c>
      <c r="S1648" s="13">
        <f>IF(Table2[[#This Row],[Yield]]="",IFERROR(Table2[[#This Row],[Production(Tones)]]/Table2[[#This Row],[Area(hectare)]],""),Table2[[#This Row],[Yield]])</f>
        <v>0.81100000000000005</v>
      </c>
      <c r="T1648" s="13">
        <v>20.332999999999998</v>
      </c>
      <c r="U1648" s="13">
        <f>IF(Table2[[#This Row],[Avg_Temperature(°C)]]="",IFERROR((Table2[[#This Row],[Max_Temperature(°C)]]+Table2[[#This Row],[Min_Temperature(°C)]])/2,""),Table2[[#This Row],[Avg_Temperature(°C)]])</f>
        <v>20.332999999999998</v>
      </c>
      <c r="V1648" s="13">
        <v>29.754999999999999</v>
      </c>
      <c r="W1648" s="13">
        <f>IF(Table2[[#This Row],[Max_Temperature(°C)]]="",_xlfn.XLOOKUP(Table2[[#This Row],[State]],'pivot tables'!$T$2:$T$33,'pivot tables'!$V$2:$V$33),Table2[[#This Row],[Max_Temperature(°C)]])</f>
        <v>29.754999999999999</v>
      </c>
      <c r="X1648" s="13">
        <v>12.244999999999999</v>
      </c>
      <c r="Y1648" s="31">
        <f>IF(Table2[[#This Row],[Min_Temperature(°C)]]="",_xlfn.XLOOKUP(Table2[[#This Row],[State]],'pivot tables'!$T$2:$T$33,'pivot tables'!$W$2:$W$33),Table2[[#This Row],[Min_Temperature(°C)]])</f>
        <v>12.244999999999999</v>
      </c>
    </row>
    <row r="1649" spans="1:25" x14ac:dyDescent="0.3">
      <c r="A1649" s="5" t="s">
        <v>20</v>
      </c>
      <c r="B1649" s="4">
        <v>2019</v>
      </c>
      <c r="C1649" s="5" t="s">
        <v>27</v>
      </c>
      <c r="D1649" s="5" t="str">
        <f>PROPER(TRIM(Table2[[#This Row],[Season]]))</f>
        <v>Rabi</v>
      </c>
      <c r="E1649" s="5" t="str">
        <f>IF(Table2[[#This Row],[Season]]="",_xlfn.XLOOKUP(Table2[[#This Row],[State]],'pivot tables'!$F$3:$F$33,'pivot tables'!$G$3:$G$33),Table2[[#This Row],[Season]])</f>
        <v>Rabi</v>
      </c>
      <c r="F1649" s="5" t="s">
        <v>274</v>
      </c>
      <c r="G1649" s="16">
        <v>3430</v>
      </c>
      <c r="H1649" s="16">
        <f>IF(Table2[[#This Row],[Area(hectare)]]="",IFERROR(Table2[[#This Row],[Production(Tones)]]/Table2[[#This Row],[Yield blanks]],""),Table2[[#This Row],[Area(hectare)]])</f>
        <v>3430</v>
      </c>
      <c r="I1649" s="16">
        <v>6280</v>
      </c>
      <c r="J1649" s="16">
        <f>IF(Table2[[#This Row],[Production(Tones)]]="",Table2[[#This Row],[Area Blanks]]*Table2[[#This Row],[Yield]],Table2[[#This Row],[Production(Tones)]])</f>
        <v>6280</v>
      </c>
      <c r="K1649" s="13">
        <v>1593</v>
      </c>
      <c r="L1649" s="13">
        <f>IF(Table2[[#This Row],[Annual_Rainfall(mm)]]="",_xlfn.XLOOKUP(Table2[[#This Row],[State]],'pivot tables'!$J$3:$J$32,'pivot tables'!$K$3:$K$32),Table2[[#This Row],[Annual_Rainfall(mm)]])</f>
        <v>1593</v>
      </c>
      <c r="M1649" s="13" t="str">
        <f>Table2[[#This Row],[Crop]]&amp;Table2[[#This Row],[State]]</f>
        <v>WheatNagaland</v>
      </c>
      <c r="N1649" s="13">
        <v>589136.80000000005</v>
      </c>
      <c r="O1649" s="13">
        <f>IF(Table2[[#This Row],[Fertilizer(kg)]]="",_xlfn.XLOOKUP(Table2[[#This Row],[crop&amp;state]],'pivot tables'!$O$3:$O$151,'pivot tables'!$P$3:$P$151),Table2[[#This Row],[Fertilizer(kg)]])</f>
        <v>589136.80000000005</v>
      </c>
      <c r="P1649" s="13">
        <v>1269.0999999999999</v>
      </c>
      <c r="Q1649" s="13">
        <f>IF(Table2[[#This Row],[Pesticide(kg)]]="",_xlfn.XLOOKUP(Table2[[#This Row],[crop&amp;state]],'pivot tables'!$O$3:$O$151,'pivot tables'!$Q$3:$Q$151),Table2[[#This Row],[Pesticide(kg)]])</f>
        <v>1269.0999999999999</v>
      </c>
      <c r="R1649" s="13">
        <v>1.831</v>
      </c>
      <c r="S1649" s="13">
        <f>IF(Table2[[#This Row],[Yield]]="",IFERROR(Table2[[#This Row],[Production(Tones)]]/Table2[[#This Row],[Area(hectare)]],""),Table2[[#This Row],[Yield]])</f>
        <v>1.831</v>
      </c>
      <c r="T1649" s="13">
        <v>20.332999999999998</v>
      </c>
      <c r="U1649" s="13">
        <f>IF(Table2[[#This Row],[Avg_Temperature(°C)]]="",IFERROR((Table2[[#This Row],[Max_Temperature(°C)]]+Table2[[#This Row],[Min_Temperature(°C)]])/2,""),Table2[[#This Row],[Avg_Temperature(°C)]])</f>
        <v>20.332999999999998</v>
      </c>
      <c r="V1649" s="13">
        <v>29.754999999999999</v>
      </c>
      <c r="W1649" s="13">
        <f>IF(Table2[[#This Row],[Max_Temperature(°C)]]="",_xlfn.XLOOKUP(Table2[[#This Row],[State]],'pivot tables'!$T$2:$T$33,'pivot tables'!$V$2:$V$33),Table2[[#This Row],[Max_Temperature(°C)]])</f>
        <v>29.754999999999999</v>
      </c>
      <c r="X1649" s="13">
        <v>12.244999999999999</v>
      </c>
      <c r="Y1649" s="31">
        <f>IF(Table2[[#This Row],[Min_Temperature(°C)]]="",_xlfn.XLOOKUP(Table2[[#This Row],[State]],'pivot tables'!$T$2:$T$33,'pivot tables'!$W$2:$W$33),Table2[[#This Row],[Min_Temperature(°C)]])</f>
        <v>12.244999999999999</v>
      </c>
    </row>
    <row r="1650" spans="1:25" x14ac:dyDescent="0.3">
      <c r="A1650" s="5" t="s">
        <v>22</v>
      </c>
      <c r="B1650" s="4">
        <v>2019</v>
      </c>
      <c r="C1650" s="5" t="s">
        <v>176</v>
      </c>
      <c r="D1650" s="5" t="str">
        <f>PROPER(TRIM(Table2[[#This Row],[Season]]))</f>
        <v>Autumn</v>
      </c>
      <c r="E1650" s="5" t="str">
        <f>IF(Table2[[#This Row],[Season]]="",_xlfn.XLOOKUP(Table2[[#This Row],[State]],'pivot tables'!$F$3:$F$33,'pivot tables'!$G$3:$G$33),Table2[[#This Row],[Season]])</f>
        <v>Autumn</v>
      </c>
      <c r="F1650" s="5" t="s">
        <v>237</v>
      </c>
      <c r="G1650" s="16">
        <v>9588</v>
      </c>
      <c r="H1650" s="16">
        <f>IF(Table2[[#This Row],[Area(hectare)]]="",IFERROR(Table2[[#This Row],[Production(Tones)]]/Table2[[#This Row],[Yield blanks]],""),Table2[[#This Row],[Area(hectare)]])</f>
        <v>9588</v>
      </c>
      <c r="I1650" s="16">
        <v>7154</v>
      </c>
      <c r="J1650" s="16">
        <f>IF(Table2[[#This Row],[Production(Tones)]]="",Table2[[#This Row],[Area Blanks]]*Table2[[#This Row],[Yield]],Table2[[#This Row],[Production(Tones)]])</f>
        <v>7154</v>
      </c>
      <c r="K1650" s="13">
        <v>1593.9</v>
      </c>
      <c r="L1650" s="13">
        <f>IF(Table2[[#This Row],[Annual_Rainfall(mm)]]="",_xlfn.XLOOKUP(Table2[[#This Row],[State]],'pivot tables'!$J$3:$J$32,'pivot tables'!$K$3:$K$32),Table2[[#This Row],[Annual_Rainfall(mm)]])</f>
        <v>1593.9</v>
      </c>
      <c r="M1650" s="13" t="str">
        <f>Table2[[#This Row],[Crop]]&amp;Table2[[#This Row],[State]]</f>
        <v>RagiOdisha</v>
      </c>
      <c r="N1650" s="13">
        <v>1646834.88</v>
      </c>
      <c r="O1650" s="13">
        <f>IF(Table2[[#This Row],[Fertilizer(kg)]]="",_xlfn.XLOOKUP(Table2[[#This Row],[crop&amp;state]],'pivot tables'!$O$3:$O$151,'pivot tables'!$P$3:$P$151),Table2[[#This Row],[Fertilizer(kg)]])</f>
        <v>1646834.88</v>
      </c>
      <c r="P1650" s="13">
        <v>3547.56</v>
      </c>
      <c r="Q1650" s="13">
        <f>IF(Table2[[#This Row],[Pesticide(kg)]]="",_xlfn.XLOOKUP(Table2[[#This Row],[crop&amp;state]],'pivot tables'!$O$3:$O$151,'pivot tables'!$Q$3:$Q$151),Table2[[#This Row],[Pesticide(kg)]])</f>
        <v>3547.56</v>
      </c>
      <c r="R1650" s="13">
        <v>0.621</v>
      </c>
      <c r="S1650" s="13">
        <f>IF(Table2[[#This Row],[Yield]]="",IFERROR(Table2[[#This Row],[Production(Tones)]]/Table2[[#This Row],[Area(hectare)]],""),Table2[[#This Row],[Yield]])</f>
        <v>0.621</v>
      </c>
      <c r="T1650" s="13">
        <v>26.207999999999998</v>
      </c>
      <c r="U1650" s="13">
        <f>IF(Table2[[#This Row],[Avg_Temperature(°C)]]="",IFERROR((Table2[[#This Row],[Max_Temperature(°C)]]+Table2[[#This Row],[Min_Temperature(°C)]])/2,""),Table2[[#This Row],[Avg_Temperature(°C)]])</f>
        <v>26.207999999999998</v>
      </c>
      <c r="V1650" s="13">
        <v>36.078000000000003</v>
      </c>
      <c r="W1650" s="13">
        <f>IF(Table2[[#This Row],[Max_Temperature(°C)]]="",_xlfn.XLOOKUP(Table2[[#This Row],[State]],'pivot tables'!$T$2:$T$33,'pivot tables'!$V$2:$V$33),Table2[[#This Row],[Max_Temperature(°C)]])</f>
        <v>36.078000000000003</v>
      </c>
      <c r="X1650" s="13">
        <v>16.588000000000001</v>
      </c>
      <c r="Y1650" s="31">
        <f>IF(Table2[[#This Row],[Min_Temperature(°C)]]="",_xlfn.XLOOKUP(Table2[[#This Row],[State]],'pivot tables'!$T$2:$T$33,'pivot tables'!$W$2:$W$33),Table2[[#This Row],[Min_Temperature(°C)]])</f>
        <v>16.588000000000001</v>
      </c>
    </row>
    <row r="1651" spans="1:25" x14ac:dyDescent="0.3">
      <c r="A1651" s="5" t="s">
        <v>22</v>
      </c>
      <c r="B1651" s="4">
        <v>2019</v>
      </c>
      <c r="C1651" s="5" t="s">
        <v>120</v>
      </c>
      <c r="D1651" s="5" t="str">
        <f>PROPER(TRIM(Table2[[#This Row],[Season]]))</f>
        <v>Summer</v>
      </c>
      <c r="E1651" s="5" t="str">
        <f>IF(Table2[[#This Row],[Season]]="",_xlfn.XLOOKUP(Table2[[#This Row],[State]],'pivot tables'!$F$3:$F$33,'pivot tables'!$G$3:$G$33),Table2[[#This Row],[Season]])</f>
        <v>Summer</v>
      </c>
      <c r="F1651" s="5" t="s">
        <v>237</v>
      </c>
      <c r="G1651" s="16">
        <v>381</v>
      </c>
      <c r="H1651" s="16">
        <f>IF(Table2[[#This Row],[Area(hectare)]]="",IFERROR(Table2[[#This Row],[Production(Tones)]]/Table2[[#This Row],[Yield blanks]],""),Table2[[#This Row],[Area(hectare)]])</f>
        <v>381</v>
      </c>
      <c r="I1651" s="16">
        <v>288</v>
      </c>
      <c r="J1651" s="16">
        <f>IF(Table2[[#This Row],[Production(Tones)]]="",Table2[[#This Row],[Area Blanks]]*Table2[[#This Row],[Yield]],Table2[[#This Row],[Production(Tones)]])</f>
        <v>288</v>
      </c>
      <c r="K1651" s="13">
        <v>1593.9</v>
      </c>
      <c r="L1651" s="13">
        <f>IF(Table2[[#This Row],[Annual_Rainfall(mm)]]="",_xlfn.XLOOKUP(Table2[[#This Row],[State]],'pivot tables'!$J$3:$J$32,'pivot tables'!$K$3:$K$32),Table2[[#This Row],[Annual_Rainfall(mm)]])</f>
        <v>1593.9</v>
      </c>
      <c r="M1651" s="13" t="str">
        <f>Table2[[#This Row],[Crop]]&amp;Table2[[#This Row],[State]]</f>
        <v>RagiOdisha</v>
      </c>
      <c r="N1651" s="13">
        <v>65440.56</v>
      </c>
      <c r="O1651" s="13">
        <f>IF(Table2[[#This Row],[Fertilizer(kg)]]="",_xlfn.XLOOKUP(Table2[[#This Row],[crop&amp;state]],'pivot tables'!$O$3:$O$151,'pivot tables'!$P$3:$P$151),Table2[[#This Row],[Fertilizer(kg)]])</f>
        <v>65440.56</v>
      </c>
      <c r="P1651" s="13">
        <v>140.97</v>
      </c>
      <c r="Q1651" s="13">
        <f>IF(Table2[[#This Row],[Pesticide(kg)]]="",_xlfn.XLOOKUP(Table2[[#This Row],[crop&amp;state]],'pivot tables'!$O$3:$O$151,'pivot tables'!$Q$3:$Q$151),Table2[[#This Row],[Pesticide(kg)]])</f>
        <v>140.97</v>
      </c>
      <c r="R1651" s="13"/>
      <c r="S1651" s="13">
        <f>IF(Table2[[#This Row],[Yield]]="",IFERROR(Table2[[#This Row],[Production(Tones)]]/Table2[[#This Row],[Area(hectare)]],""),Table2[[#This Row],[Yield]])</f>
        <v>0.75590551181102361</v>
      </c>
      <c r="T1651" s="13">
        <v>26.207999999999998</v>
      </c>
      <c r="U1651" s="13">
        <f>IF(Table2[[#This Row],[Avg_Temperature(°C)]]="",IFERROR((Table2[[#This Row],[Max_Temperature(°C)]]+Table2[[#This Row],[Min_Temperature(°C)]])/2,""),Table2[[#This Row],[Avg_Temperature(°C)]])</f>
        <v>26.207999999999998</v>
      </c>
      <c r="V1651" s="13">
        <v>36.078000000000003</v>
      </c>
      <c r="W1651" s="13">
        <f>IF(Table2[[#This Row],[Max_Temperature(°C)]]="",_xlfn.XLOOKUP(Table2[[#This Row],[State]],'pivot tables'!$T$2:$T$33,'pivot tables'!$V$2:$V$33),Table2[[#This Row],[Max_Temperature(°C)]])</f>
        <v>36.078000000000003</v>
      </c>
      <c r="X1651" s="13">
        <v>16.588000000000001</v>
      </c>
      <c r="Y1651" s="31">
        <f>IF(Table2[[#This Row],[Min_Temperature(°C)]]="",_xlfn.XLOOKUP(Table2[[#This Row],[State]],'pivot tables'!$T$2:$T$33,'pivot tables'!$W$2:$W$33),Table2[[#This Row],[Min_Temperature(°C)]])</f>
        <v>16.588000000000001</v>
      </c>
    </row>
    <row r="1652" spans="1:25" x14ac:dyDescent="0.3">
      <c r="A1652" s="5" t="s">
        <v>22</v>
      </c>
      <c r="B1652" s="4">
        <v>2019</v>
      </c>
      <c r="C1652" s="5" t="s">
        <v>324</v>
      </c>
      <c r="D1652" s="5" t="str">
        <f>PROPER(TRIM(Table2[[#This Row],[Season]]))</f>
        <v>Winter</v>
      </c>
      <c r="E1652" s="5" t="str">
        <f>IF(Table2[[#This Row],[Season]]="",_xlfn.XLOOKUP(Table2[[#This Row],[State]],'pivot tables'!$F$3:$F$33,'pivot tables'!$G$3:$G$33),Table2[[#This Row],[Season]])</f>
        <v>Winter</v>
      </c>
      <c r="F1652" s="5" t="s">
        <v>237</v>
      </c>
      <c r="G1652" s="16">
        <v>25919</v>
      </c>
      <c r="H1652" s="16">
        <f>IF(Table2[[#This Row],[Area(hectare)]]="",IFERROR(Table2[[#This Row],[Production(Tones)]]/Table2[[#This Row],[Yield blanks]],""),Table2[[#This Row],[Area(hectare)]])</f>
        <v>25919</v>
      </c>
      <c r="I1652" s="16">
        <v>18778</v>
      </c>
      <c r="J1652" s="16">
        <f>IF(Table2[[#This Row],[Production(Tones)]]="",Table2[[#This Row],[Area Blanks]]*Table2[[#This Row],[Yield]],Table2[[#This Row],[Production(Tones)]])</f>
        <v>18778</v>
      </c>
      <c r="K1652" s="13">
        <v>1593.9</v>
      </c>
      <c r="L1652" s="13">
        <f>IF(Table2[[#This Row],[Annual_Rainfall(mm)]]="",_xlfn.XLOOKUP(Table2[[#This Row],[State]],'pivot tables'!$J$3:$J$32,'pivot tables'!$K$3:$K$32),Table2[[#This Row],[Annual_Rainfall(mm)]])</f>
        <v>1593.9</v>
      </c>
      <c r="M1652" s="13" t="str">
        <f>Table2[[#This Row],[Crop]]&amp;Table2[[#This Row],[State]]</f>
        <v>RagiOdisha</v>
      </c>
      <c r="N1652" s="13">
        <v>4451847.4400000004</v>
      </c>
      <c r="O1652" s="13">
        <f>IF(Table2[[#This Row],[Fertilizer(kg)]]="",_xlfn.XLOOKUP(Table2[[#This Row],[crop&amp;state]],'pivot tables'!$O$3:$O$151,'pivot tables'!$P$3:$P$151),Table2[[#This Row],[Fertilizer(kg)]])</f>
        <v>4451847.4400000004</v>
      </c>
      <c r="P1652" s="13">
        <v>9590.0300000000007</v>
      </c>
      <c r="Q1652" s="13">
        <f>IF(Table2[[#This Row],[Pesticide(kg)]]="",_xlfn.XLOOKUP(Table2[[#This Row],[crop&amp;state]],'pivot tables'!$O$3:$O$151,'pivot tables'!$Q$3:$Q$151),Table2[[#This Row],[Pesticide(kg)]])</f>
        <v>9590.0300000000007</v>
      </c>
      <c r="R1652" s="13">
        <v>0.57199999999999995</v>
      </c>
      <c r="S1652" s="13">
        <f>IF(Table2[[#This Row],[Yield]]="",IFERROR(Table2[[#This Row],[Production(Tones)]]/Table2[[#This Row],[Area(hectare)]],""),Table2[[#This Row],[Yield]])</f>
        <v>0.57199999999999995</v>
      </c>
      <c r="T1652" s="13">
        <v>26.207999999999998</v>
      </c>
      <c r="U1652" s="13">
        <f>IF(Table2[[#This Row],[Avg_Temperature(°C)]]="",IFERROR((Table2[[#This Row],[Max_Temperature(°C)]]+Table2[[#This Row],[Min_Temperature(°C)]])/2,""),Table2[[#This Row],[Avg_Temperature(°C)]])</f>
        <v>26.207999999999998</v>
      </c>
      <c r="V1652" s="13">
        <v>36.078000000000003</v>
      </c>
      <c r="W1652" s="13">
        <f>IF(Table2[[#This Row],[Max_Temperature(°C)]]="",_xlfn.XLOOKUP(Table2[[#This Row],[State]],'pivot tables'!$T$2:$T$33,'pivot tables'!$V$2:$V$33),Table2[[#This Row],[Max_Temperature(°C)]])</f>
        <v>36.078000000000003</v>
      </c>
      <c r="X1652" s="13">
        <v>16.588000000000001</v>
      </c>
      <c r="Y1652" s="31">
        <f>IF(Table2[[#This Row],[Min_Temperature(°C)]]="",_xlfn.XLOOKUP(Table2[[#This Row],[State]],'pivot tables'!$T$2:$T$33,'pivot tables'!$W$2:$W$33),Table2[[#This Row],[Min_Temperature(°C)]])</f>
        <v>16.588000000000001</v>
      </c>
    </row>
    <row r="1653" spans="1:25" x14ac:dyDescent="0.3">
      <c r="A1653" s="5" t="s">
        <v>13</v>
      </c>
      <c r="B1653" s="4">
        <v>2019</v>
      </c>
      <c r="C1653" s="5" t="s">
        <v>176</v>
      </c>
      <c r="D1653" s="5" t="str">
        <f>PROPER(TRIM(Table2[[#This Row],[Season]]))</f>
        <v>Autumn</v>
      </c>
      <c r="E1653" s="5" t="str">
        <f>IF(Table2[[#This Row],[Season]]="",_xlfn.XLOOKUP(Table2[[#This Row],[State]],'pivot tables'!$F$3:$F$33,'pivot tables'!$G$3:$G$33),Table2[[#This Row],[Season]])</f>
        <v>Autumn</v>
      </c>
      <c r="F1653" s="5" t="s">
        <v>237</v>
      </c>
      <c r="G1653" s="16">
        <v>426080</v>
      </c>
      <c r="H1653" s="16">
        <f>IF(Table2[[#This Row],[Area(hectare)]]="",IFERROR(Table2[[#This Row],[Production(Tones)]]/Table2[[#This Row],[Yield blanks]],""),Table2[[#This Row],[Area(hectare)]])</f>
        <v>426080</v>
      </c>
      <c r="I1653" s="16">
        <v>769480</v>
      </c>
      <c r="J1653" s="16">
        <f>IF(Table2[[#This Row],[Production(Tones)]]="",Table2[[#This Row],[Area Blanks]]*Table2[[#This Row],[Yield]],Table2[[#This Row],[Production(Tones)]])</f>
        <v>769480</v>
      </c>
      <c r="K1653" s="13" t="s">
        <v>591</v>
      </c>
      <c r="L1653" s="13" t="str">
        <f>IF(Table2[[#This Row],[Annual_Rainfall(mm)]]="",_xlfn.XLOOKUP(Table2[[#This Row],[State]],'pivot tables'!$J$3:$J$32,'pivot tables'!$K$3:$K$32),Table2[[#This Row],[Annual_Rainfall(mm)]])</f>
        <v xml:space="preserve"> 1593.9 </v>
      </c>
      <c r="M1653" s="13" t="str">
        <f>Table2[[#This Row],[Crop]]&amp;Table2[[#This Row],[State]]</f>
        <v>RiceOdisha</v>
      </c>
      <c r="N1653" s="13">
        <v>73183500.799999997</v>
      </c>
      <c r="O1653" s="13">
        <f>IF(Table2[[#This Row],[Fertilizer(kg)]]="",_xlfn.XLOOKUP(Table2[[#This Row],[crop&amp;state]],'pivot tables'!$O$3:$O$151,'pivot tables'!$P$3:$P$151),Table2[[#This Row],[Fertilizer(kg)]])</f>
        <v>73183500.799999997</v>
      </c>
      <c r="P1653" s="13">
        <v>157649.60000000001</v>
      </c>
      <c r="Q1653" s="13">
        <f>IF(Table2[[#This Row],[Pesticide(kg)]]="",_xlfn.XLOOKUP(Table2[[#This Row],[crop&amp;state]],'pivot tables'!$O$3:$O$151,'pivot tables'!$Q$3:$Q$151),Table2[[#This Row],[Pesticide(kg)]])</f>
        <v>157649.60000000001</v>
      </c>
      <c r="R1653" s="13">
        <v>1.8819999999999999</v>
      </c>
      <c r="S1653" s="13">
        <f>IF(Table2[[#This Row],[Yield]]="",IFERROR(Table2[[#This Row],[Production(Tones)]]/Table2[[#This Row],[Area(hectare)]],""),Table2[[#This Row],[Yield]])</f>
        <v>1.8819999999999999</v>
      </c>
      <c r="T1653" s="13">
        <v>26.207999999999998</v>
      </c>
      <c r="U1653" s="13">
        <f>IF(Table2[[#This Row],[Avg_Temperature(°C)]]="",IFERROR((Table2[[#This Row],[Max_Temperature(°C)]]+Table2[[#This Row],[Min_Temperature(°C)]])/2,""),Table2[[#This Row],[Avg_Temperature(°C)]])</f>
        <v>26.207999999999998</v>
      </c>
      <c r="V1653" s="13">
        <v>36.078000000000003</v>
      </c>
      <c r="W1653" s="13">
        <f>IF(Table2[[#This Row],[Max_Temperature(°C)]]="",_xlfn.XLOOKUP(Table2[[#This Row],[State]],'pivot tables'!$T$2:$T$33,'pivot tables'!$V$2:$V$33),Table2[[#This Row],[Max_Temperature(°C)]])</f>
        <v>36.078000000000003</v>
      </c>
      <c r="X1653" s="13">
        <v>16.588000000000001</v>
      </c>
      <c r="Y1653" s="31">
        <f>IF(Table2[[#This Row],[Min_Temperature(°C)]]="",_xlfn.XLOOKUP(Table2[[#This Row],[State]],'pivot tables'!$T$2:$T$33,'pivot tables'!$W$2:$W$33),Table2[[#This Row],[Min_Temperature(°C)]])</f>
        <v>16.588000000000001</v>
      </c>
    </row>
    <row r="1654" spans="1:25" x14ac:dyDescent="0.3">
      <c r="A1654" s="5" t="s">
        <v>13</v>
      </c>
      <c r="B1654" s="4">
        <v>2019</v>
      </c>
      <c r="C1654" s="5" t="s">
        <v>120</v>
      </c>
      <c r="D1654" s="5" t="str">
        <f>PROPER(TRIM(Table2[[#This Row],[Season]]))</f>
        <v>Summer</v>
      </c>
      <c r="E1654" s="5" t="str">
        <f>IF(Table2[[#This Row],[Season]]="",_xlfn.XLOOKUP(Table2[[#This Row],[State]],'pivot tables'!$F$3:$F$33,'pivot tables'!$G$3:$G$33),Table2[[#This Row],[Season]])</f>
        <v>Summer</v>
      </c>
      <c r="F1654" s="5" t="s">
        <v>237</v>
      </c>
      <c r="G1654" s="16">
        <v>292610</v>
      </c>
      <c r="H1654" s="16">
        <f>IF(Table2[[#This Row],[Area(hectare)]]="",IFERROR(Table2[[#This Row],[Production(Tones)]]/Table2[[#This Row],[Yield blanks]],""),Table2[[#This Row],[Area(hectare)]])</f>
        <v>292610</v>
      </c>
      <c r="I1654" s="16">
        <v>932910</v>
      </c>
      <c r="J1654" s="16">
        <f>IF(Table2[[#This Row],[Production(Tones)]]="",Table2[[#This Row],[Area Blanks]]*Table2[[#This Row],[Yield]],Table2[[#This Row],[Production(Tones)]])</f>
        <v>932910</v>
      </c>
      <c r="K1654" s="13">
        <v>1593.9</v>
      </c>
      <c r="L1654" s="13">
        <f>IF(Table2[[#This Row],[Annual_Rainfall(mm)]]="",_xlfn.XLOOKUP(Table2[[#This Row],[State]],'pivot tables'!$J$3:$J$32,'pivot tables'!$K$3:$K$32),Table2[[#This Row],[Annual_Rainfall(mm)]])</f>
        <v>1593.9</v>
      </c>
      <c r="M1654" s="13" t="str">
        <f>Table2[[#This Row],[Crop]]&amp;Table2[[#This Row],[State]]</f>
        <v>RiceOdisha</v>
      </c>
      <c r="N1654" s="13" t="s">
        <v>592</v>
      </c>
      <c r="O1654" s="13" t="str">
        <f>IF(Table2[[#This Row],[Fertilizer(kg)]]="",_xlfn.XLOOKUP(Table2[[#This Row],[crop&amp;state]],'pivot tables'!$O$3:$O$151,'pivot tables'!$P$3:$P$151),Table2[[#This Row],[Fertilizer(kg)]])</f>
        <v>50,258,693.60</v>
      </c>
      <c r="P1654" s="13">
        <v>108265.7</v>
      </c>
      <c r="Q1654" s="13">
        <f>IF(Table2[[#This Row],[Pesticide(kg)]]="",_xlfn.XLOOKUP(Table2[[#This Row],[crop&amp;state]],'pivot tables'!$O$3:$O$151,'pivot tables'!$Q$3:$Q$151),Table2[[#This Row],[Pesticide(kg)]])</f>
        <v>108265.7</v>
      </c>
      <c r="R1654" s="13">
        <v>2.7970000000000002</v>
      </c>
      <c r="S1654" s="13">
        <f>IF(Table2[[#This Row],[Yield]]="",IFERROR(Table2[[#This Row],[Production(Tones)]]/Table2[[#This Row],[Area(hectare)]],""),Table2[[#This Row],[Yield]])</f>
        <v>2.7970000000000002</v>
      </c>
      <c r="T1654" s="13">
        <v>26.207999999999998</v>
      </c>
      <c r="U1654" s="13">
        <f>IF(Table2[[#This Row],[Avg_Temperature(°C)]]="",IFERROR((Table2[[#This Row],[Max_Temperature(°C)]]+Table2[[#This Row],[Min_Temperature(°C)]])/2,""),Table2[[#This Row],[Avg_Temperature(°C)]])</f>
        <v>26.207999999999998</v>
      </c>
      <c r="V1654" s="13"/>
      <c r="W1654" s="13">
        <f>IF(Table2[[#This Row],[Max_Temperature(°C)]]="",_xlfn.XLOOKUP(Table2[[#This Row],[State]],'pivot tables'!$T$2:$T$33,'pivot tables'!$V$2:$V$33),Table2[[#This Row],[Max_Temperature(°C)]])</f>
        <v>36.058148148148199</v>
      </c>
      <c r="X1654" s="13">
        <v>16.588000000000001</v>
      </c>
      <c r="Y1654" s="31">
        <f>IF(Table2[[#This Row],[Min_Temperature(°C)]]="",_xlfn.XLOOKUP(Table2[[#This Row],[State]],'pivot tables'!$T$2:$T$33,'pivot tables'!$W$2:$W$33),Table2[[#This Row],[Min_Temperature(°C)]])</f>
        <v>16.588000000000001</v>
      </c>
    </row>
    <row r="1655" spans="1:25" x14ac:dyDescent="0.3">
      <c r="A1655" s="5" t="s">
        <v>13</v>
      </c>
      <c r="B1655" s="4">
        <v>2019</v>
      </c>
      <c r="C1655" s="5" t="s">
        <v>324</v>
      </c>
      <c r="D1655" s="5" t="str">
        <f>PROPER(TRIM(Table2[[#This Row],[Season]]))</f>
        <v>Winter</v>
      </c>
      <c r="E1655" s="5" t="str">
        <f>IF(Table2[[#This Row],[Season]]="",_xlfn.XLOOKUP(Table2[[#This Row],[State]],'pivot tables'!$F$3:$F$33,'pivot tables'!$G$3:$G$33),Table2[[#This Row],[Season]])</f>
        <v>Winter</v>
      </c>
      <c r="F1655" s="5" t="s">
        <v>237</v>
      </c>
      <c r="G1655" s="16">
        <v>3222020</v>
      </c>
      <c r="H1655" s="16">
        <f>IF(Table2[[#This Row],[Area(hectare)]]="",IFERROR(Table2[[#This Row],[Production(Tones)]]/Table2[[#This Row],[Yield blanks]],""),Table2[[#This Row],[Area(hectare)]])</f>
        <v>3222020</v>
      </c>
      <c r="I1655" s="16">
        <v>8052660</v>
      </c>
      <c r="J1655" s="16">
        <f>IF(Table2[[#This Row],[Production(Tones)]]="",Table2[[#This Row],[Area Blanks]]*Table2[[#This Row],[Yield]],Table2[[#This Row],[Production(Tones)]])</f>
        <v>8052660</v>
      </c>
      <c r="K1655" s="13">
        <v>1593.9</v>
      </c>
      <c r="L1655" s="13">
        <f>IF(Table2[[#This Row],[Annual_Rainfall(mm)]]="",_xlfn.XLOOKUP(Table2[[#This Row],[State]],'pivot tables'!$J$3:$J$32,'pivot tables'!$K$3:$K$32),Table2[[#This Row],[Annual_Rainfall(mm)]])</f>
        <v>1593.9</v>
      </c>
      <c r="M1655" s="13" t="str">
        <f>Table2[[#This Row],[Crop]]&amp;Table2[[#This Row],[State]]</f>
        <v>RiceOdisha</v>
      </c>
      <c r="N1655" s="13">
        <v>553414155.20000005</v>
      </c>
      <c r="O1655" s="13">
        <f>IF(Table2[[#This Row],[Fertilizer(kg)]]="",_xlfn.XLOOKUP(Table2[[#This Row],[crop&amp;state]],'pivot tables'!$O$3:$O$151,'pivot tables'!$P$3:$P$151),Table2[[#This Row],[Fertilizer(kg)]])</f>
        <v>553414155.20000005</v>
      </c>
      <c r="P1655" s="13">
        <v>1192147.3999999999</v>
      </c>
      <c r="Q1655" s="13">
        <f>IF(Table2[[#This Row],[Pesticide(kg)]]="",_xlfn.XLOOKUP(Table2[[#This Row],[crop&amp;state]],'pivot tables'!$O$3:$O$151,'pivot tables'!$Q$3:$Q$151),Table2[[#This Row],[Pesticide(kg)]])</f>
        <v>1192147.3999999999</v>
      </c>
      <c r="R1655" s="13">
        <v>2.5649999999999999</v>
      </c>
      <c r="S1655" s="13">
        <f>IF(Table2[[#This Row],[Yield]]="",IFERROR(Table2[[#This Row],[Production(Tones)]]/Table2[[#This Row],[Area(hectare)]],""),Table2[[#This Row],[Yield]])</f>
        <v>2.5649999999999999</v>
      </c>
      <c r="T1655" s="13">
        <v>26.207999999999998</v>
      </c>
      <c r="U1655" s="13">
        <f>IF(Table2[[#This Row],[Avg_Temperature(°C)]]="",IFERROR((Table2[[#This Row],[Max_Temperature(°C)]]+Table2[[#This Row],[Min_Temperature(°C)]])/2,""),Table2[[#This Row],[Avg_Temperature(°C)]])</f>
        <v>26.207999999999998</v>
      </c>
      <c r="V1655" s="13">
        <v>36.078000000000003</v>
      </c>
      <c r="W1655" s="13">
        <f>IF(Table2[[#This Row],[Max_Temperature(°C)]]="",_xlfn.XLOOKUP(Table2[[#This Row],[State]],'pivot tables'!$T$2:$T$33,'pivot tables'!$V$2:$V$33),Table2[[#This Row],[Max_Temperature(°C)]])</f>
        <v>36.078000000000003</v>
      </c>
      <c r="X1655" s="13">
        <v>16.588000000000001</v>
      </c>
      <c r="Y1655" s="31">
        <f>IF(Table2[[#This Row],[Min_Temperature(°C)]]="",_xlfn.XLOOKUP(Table2[[#This Row],[State]],'pivot tables'!$T$2:$T$33,'pivot tables'!$W$2:$W$33),Table2[[#This Row],[Min_Temperature(°C)]])</f>
        <v>16.588000000000001</v>
      </c>
    </row>
    <row r="1656" spans="1:25" x14ac:dyDescent="0.3">
      <c r="A1656" s="5" t="s">
        <v>18</v>
      </c>
      <c r="B1656" s="4">
        <v>2019</v>
      </c>
      <c r="C1656" s="5" t="s">
        <v>324</v>
      </c>
      <c r="D1656" s="5" t="str">
        <f>PROPER(TRIM(Table2[[#This Row],[Season]]))</f>
        <v>Winter</v>
      </c>
      <c r="E1656" s="5" t="str">
        <f>IF(Table2[[#This Row],[Season]]="",_xlfn.XLOOKUP(Table2[[#This Row],[State]],'pivot tables'!$F$3:$F$33,'pivot tables'!$G$3:$G$33),Table2[[#This Row],[Season]])</f>
        <v>Winter</v>
      </c>
      <c r="F1656" s="5" t="s">
        <v>237</v>
      </c>
      <c r="G1656" s="16">
        <v>8948</v>
      </c>
      <c r="H1656" s="16">
        <f>IF(Table2[[#This Row],[Area(hectare)]]="",IFERROR(Table2[[#This Row],[Production(Tones)]]/Table2[[#This Row],[Yield blanks]],""),Table2[[#This Row],[Area(hectare)]])</f>
        <v>8948</v>
      </c>
      <c r="I1656" s="16">
        <v>504870</v>
      </c>
      <c r="J1656" s="16">
        <f>IF(Table2[[#This Row],[Production(Tones)]]="",Table2[[#This Row],[Area Blanks]]*Table2[[#This Row],[Yield]],Table2[[#This Row],[Production(Tones)]])</f>
        <v>504870</v>
      </c>
      <c r="K1656" s="13"/>
      <c r="L1656" s="13">
        <f>IF(Table2[[#This Row],[Annual_Rainfall(mm)]]="",_xlfn.XLOOKUP(Table2[[#This Row],[State]],'pivot tables'!$J$3:$J$32,'pivot tables'!$K$3:$K$32),Table2[[#This Row],[Annual_Rainfall(mm)]])</f>
        <v>1449.4609090909071</v>
      </c>
      <c r="M1656" s="13" t="str">
        <f>Table2[[#This Row],[Crop]]&amp;Table2[[#This Row],[State]]</f>
        <v>SugarcaneOdisha</v>
      </c>
      <c r="N1656" s="13">
        <v>1536908.48</v>
      </c>
      <c r="O1656" s="13">
        <f>IF(Table2[[#This Row],[Fertilizer(kg)]]="",_xlfn.XLOOKUP(Table2[[#This Row],[crop&amp;state]],'pivot tables'!$O$3:$O$151,'pivot tables'!$P$3:$P$151),Table2[[#This Row],[Fertilizer(kg)]])</f>
        <v>1536908.48</v>
      </c>
      <c r="P1656" s="13">
        <v>3310.76</v>
      </c>
      <c r="Q1656" s="13">
        <f>IF(Table2[[#This Row],[Pesticide(kg)]]="",_xlfn.XLOOKUP(Table2[[#This Row],[crop&amp;state]],'pivot tables'!$O$3:$O$151,'pivot tables'!$Q$3:$Q$151),Table2[[#This Row],[Pesticide(kg)]])</f>
        <v>3310.76</v>
      </c>
      <c r="R1656" s="13">
        <v>56.561999999999998</v>
      </c>
      <c r="S1656" s="13">
        <f>IF(Table2[[#This Row],[Yield]]="",IFERROR(Table2[[#This Row],[Production(Tones)]]/Table2[[#This Row],[Area(hectare)]],""),Table2[[#This Row],[Yield]])</f>
        <v>56.561999999999998</v>
      </c>
      <c r="T1656" s="13">
        <v>26.207999999999998</v>
      </c>
      <c r="U1656" s="13">
        <f>IF(Table2[[#This Row],[Avg_Temperature(°C)]]="",IFERROR((Table2[[#This Row],[Max_Temperature(°C)]]+Table2[[#This Row],[Min_Temperature(°C)]])/2,""),Table2[[#This Row],[Avg_Temperature(°C)]])</f>
        <v>26.207999999999998</v>
      </c>
      <c r="V1656" s="13">
        <v>36.078000000000003</v>
      </c>
      <c r="W1656" s="13">
        <f>IF(Table2[[#This Row],[Max_Temperature(°C)]]="",_xlfn.XLOOKUP(Table2[[#This Row],[State]],'pivot tables'!$T$2:$T$33,'pivot tables'!$V$2:$V$33),Table2[[#This Row],[Max_Temperature(°C)]])</f>
        <v>36.078000000000003</v>
      </c>
      <c r="X1656" s="13">
        <v>16.588000000000001</v>
      </c>
      <c r="Y1656" s="31">
        <f>IF(Table2[[#This Row],[Min_Temperature(°C)]]="",_xlfn.XLOOKUP(Table2[[#This Row],[State]],'pivot tables'!$T$2:$T$33,'pivot tables'!$W$2:$W$33),Table2[[#This Row],[Min_Temperature(°C)]])</f>
        <v>16.588000000000001</v>
      </c>
    </row>
    <row r="1657" spans="1:25" x14ac:dyDescent="0.3">
      <c r="A1657" s="5" t="s">
        <v>31</v>
      </c>
      <c r="B1657" s="4">
        <v>2019</v>
      </c>
      <c r="C1657" s="5" t="s">
        <v>49</v>
      </c>
      <c r="D1657" s="5" t="str">
        <f>PROPER(TRIM(Table2[[#This Row],[Season]]))</f>
        <v>Kharif</v>
      </c>
      <c r="E1657" s="5" t="str">
        <f>IF(Table2[[#This Row],[Season]]="",_xlfn.XLOOKUP(Table2[[#This Row],[State]],'pivot tables'!$F$3:$F$33,'pivot tables'!$G$3:$G$33),Table2[[#This Row],[Season]])</f>
        <v>Kharif</v>
      </c>
      <c r="F1657" s="5" t="s">
        <v>237</v>
      </c>
      <c r="G1657" s="16">
        <v>630</v>
      </c>
      <c r="H1657" s="16">
        <f>IF(Table2[[#This Row],[Area(hectare)]]="",IFERROR(Table2[[#This Row],[Production(Tones)]]/Table2[[#This Row],[Yield blanks]],""),Table2[[#This Row],[Area(hectare)]])</f>
        <v>630</v>
      </c>
      <c r="I1657" s="16">
        <v>470</v>
      </c>
      <c r="J1657" s="16">
        <f>IF(Table2[[#This Row],[Production(Tones)]]="",Table2[[#This Row],[Area Blanks]]*Table2[[#This Row],[Yield]],Table2[[#This Row],[Production(Tones)]])</f>
        <v>470</v>
      </c>
      <c r="K1657" s="13">
        <v>1593.9</v>
      </c>
      <c r="L1657" s="13">
        <f>IF(Table2[[#This Row],[Annual_Rainfall(mm)]]="",_xlfn.XLOOKUP(Table2[[#This Row],[State]],'pivot tables'!$J$3:$J$32,'pivot tables'!$K$3:$K$32),Table2[[#This Row],[Annual_Rainfall(mm)]])</f>
        <v>1593.9</v>
      </c>
      <c r="M1657" s="13" t="str">
        <f>Table2[[#This Row],[Crop]]&amp;Table2[[#This Row],[State]]</f>
        <v>SunflowerOdisha</v>
      </c>
      <c r="N1657" s="13">
        <v>108208.8</v>
      </c>
      <c r="O1657" s="13">
        <f>IF(Table2[[#This Row],[Fertilizer(kg)]]="",_xlfn.XLOOKUP(Table2[[#This Row],[crop&amp;state]],'pivot tables'!$O$3:$O$151,'pivot tables'!$P$3:$P$151),Table2[[#This Row],[Fertilizer(kg)]])</f>
        <v>108208.8</v>
      </c>
      <c r="P1657" s="13"/>
      <c r="Q1657" s="13">
        <f>IF(Table2[[#This Row],[Pesticide(kg)]]="",_xlfn.XLOOKUP(Table2[[#This Row],[crop&amp;state]],'pivot tables'!$O$3:$O$151,'pivot tables'!$Q$3:$Q$151),Table2[[#This Row],[Pesticide(kg)]])</f>
        <v>5894.1</v>
      </c>
      <c r="R1657" s="13">
        <v>0.82799999999999996</v>
      </c>
      <c r="S1657" s="13">
        <f>IF(Table2[[#This Row],[Yield]]="",IFERROR(Table2[[#This Row],[Production(Tones)]]/Table2[[#This Row],[Area(hectare)]],""),Table2[[#This Row],[Yield]])</f>
        <v>0.82799999999999996</v>
      </c>
      <c r="T1657" s="13">
        <v>26.207999999999998</v>
      </c>
      <c r="U1657" s="13">
        <f>IF(Table2[[#This Row],[Avg_Temperature(°C)]]="",IFERROR((Table2[[#This Row],[Max_Temperature(°C)]]+Table2[[#This Row],[Min_Temperature(°C)]])/2,""),Table2[[#This Row],[Avg_Temperature(°C)]])</f>
        <v>26.207999999999998</v>
      </c>
      <c r="V1657" s="13">
        <v>36.078000000000003</v>
      </c>
      <c r="W1657" s="13">
        <f>IF(Table2[[#This Row],[Max_Temperature(°C)]]="",_xlfn.XLOOKUP(Table2[[#This Row],[State]],'pivot tables'!$T$2:$T$33,'pivot tables'!$V$2:$V$33),Table2[[#This Row],[Max_Temperature(°C)]])</f>
        <v>36.078000000000003</v>
      </c>
      <c r="X1657" s="13">
        <v>16.588000000000001</v>
      </c>
      <c r="Y1657" s="31">
        <f>IF(Table2[[#This Row],[Min_Temperature(°C)]]="",_xlfn.XLOOKUP(Table2[[#This Row],[State]],'pivot tables'!$T$2:$T$33,'pivot tables'!$W$2:$W$33),Table2[[#This Row],[Min_Temperature(°C)]])</f>
        <v>16.588000000000001</v>
      </c>
    </row>
    <row r="1658" spans="1:25" x14ac:dyDescent="0.3">
      <c r="A1658" s="5" t="s">
        <v>31</v>
      </c>
      <c r="B1658" s="4">
        <v>2019</v>
      </c>
      <c r="C1658" s="5" t="s">
        <v>27</v>
      </c>
      <c r="D1658" s="5" t="str">
        <f>PROPER(TRIM(Table2[[#This Row],[Season]]))</f>
        <v>Rabi</v>
      </c>
      <c r="E1658" s="5" t="str">
        <f>IF(Table2[[#This Row],[Season]]="",_xlfn.XLOOKUP(Table2[[#This Row],[State]],'pivot tables'!$F$3:$F$33,'pivot tables'!$G$3:$G$33),Table2[[#This Row],[Season]])</f>
        <v>Rabi</v>
      </c>
      <c r="F1658" s="5" t="s">
        <v>237</v>
      </c>
      <c r="G1658" s="16">
        <v>15930</v>
      </c>
      <c r="H1658" s="16">
        <f>IF(Table2[[#This Row],[Area(hectare)]]="",IFERROR(Table2[[#This Row],[Production(Tones)]]/Table2[[#This Row],[Yield blanks]],""),Table2[[#This Row],[Area(hectare)]])</f>
        <v>15930</v>
      </c>
      <c r="I1658" s="16">
        <v>20480</v>
      </c>
      <c r="J1658" s="16">
        <f>IF(Table2[[#This Row],[Production(Tones)]]="",Table2[[#This Row],[Area Blanks]]*Table2[[#This Row],[Yield]],Table2[[#This Row],[Production(Tones)]])</f>
        <v>20480</v>
      </c>
      <c r="K1658" s="13">
        <v>1593.9</v>
      </c>
      <c r="L1658" s="13">
        <f>IF(Table2[[#This Row],[Annual_Rainfall(mm)]]="",_xlfn.XLOOKUP(Table2[[#This Row],[State]],'pivot tables'!$J$3:$J$32,'pivot tables'!$K$3:$K$32),Table2[[#This Row],[Annual_Rainfall(mm)]])</f>
        <v>1593.9</v>
      </c>
      <c r="M1658" s="13" t="str">
        <f>Table2[[#This Row],[Crop]]&amp;Table2[[#This Row],[State]]</f>
        <v>SunflowerOdisha</v>
      </c>
      <c r="N1658" s="13"/>
      <c r="O1658" s="13">
        <f>IF(Table2[[#This Row],[Fertilizer(kg)]]="",_xlfn.XLOOKUP(Table2[[#This Row],[crop&amp;state]],'pivot tables'!$O$3:$O$151,'pivot tables'!$P$3:$P$151),Table2[[#This Row],[Fertilizer(kg)]])</f>
        <v>108208.8</v>
      </c>
      <c r="P1658" s="13">
        <v>5894.1</v>
      </c>
      <c r="Q1658" s="13">
        <f>IF(Table2[[#This Row],[Pesticide(kg)]]="",_xlfn.XLOOKUP(Table2[[#This Row],[crop&amp;state]],'pivot tables'!$O$3:$O$151,'pivot tables'!$Q$3:$Q$151),Table2[[#This Row],[Pesticide(kg)]])</f>
        <v>5894.1</v>
      </c>
      <c r="R1658" s="13">
        <v>1.288</v>
      </c>
      <c r="S1658" s="13">
        <f>IF(Table2[[#This Row],[Yield]]="",IFERROR(Table2[[#This Row],[Production(Tones)]]/Table2[[#This Row],[Area(hectare)]],""),Table2[[#This Row],[Yield]])</f>
        <v>1.288</v>
      </c>
      <c r="T1658" s="13">
        <v>26.207999999999998</v>
      </c>
      <c r="U1658" s="13">
        <f>IF(Table2[[#This Row],[Avg_Temperature(°C)]]="",IFERROR((Table2[[#This Row],[Max_Temperature(°C)]]+Table2[[#This Row],[Min_Temperature(°C)]])/2,""),Table2[[#This Row],[Avg_Temperature(°C)]])</f>
        <v>26.207999999999998</v>
      </c>
      <c r="V1658" s="13">
        <v>36.078000000000003</v>
      </c>
      <c r="W1658" s="13">
        <f>IF(Table2[[#This Row],[Max_Temperature(°C)]]="",_xlfn.XLOOKUP(Table2[[#This Row],[State]],'pivot tables'!$T$2:$T$33,'pivot tables'!$V$2:$V$33),Table2[[#This Row],[Max_Temperature(°C)]])</f>
        <v>36.078000000000003</v>
      </c>
      <c r="X1658" s="13">
        <v>16.588000000000001</v>
      </c>
      <c r="Y1658" s="31">
        <f>IF(Table2[[#This Row],[Min_Temperature(°C)]]="",_xlfn.XLOOKUP(Table2[[#This Row],[State]],'pivot tables'!$T$2:$T$33,'pivot tables'!$W$2:$W$33),Table2[[#This Row],[Min_Temperature(°C)]])</f>
        <v>16.588000000000001</v>
      </c>
    </row>
    <row r="1659" spans="1:25" x14ac:dyDescent="0.3">
      <c r="A1659" s="5" t="s">
        <v>32</v>
      </c>
      <c r="B1659" s="4">
        <v>2019</v>
      </c>
      <c r="C1659" s="5" t="s">
        <v>176</v>
      </c>
      <c r="D1659" s="5" t="str">
        <f>PROPER(TRIM(Table2[[#This Row],[Season]]))</f>
        <v>Autumn</v>
      </c>
      <c r="E1659" s="5" t="str">
        <f>IF(Table2[[#This Row],[Season]]="",_xlfn.XLOOKUP(Table2[[#This Row],[State]],'pivot tables'!$F$3:$F$33,'pivot tables'!$G$3:$G$33),Table2[[#This Row],[Season]])</f>
        <v>Autumn</v>
      </c>
      <c r="F1659" s="5" t="s">
        <v>237</v>
      </c>
      <c r="G1659" s="16">
        <v>10170</v>
      </c>
      <c r="H1659" s="16">
        <f>IF(Table2[[#This Row],[Area(hectare)]]="",IFERROR(Table2[[#This Row],[Production(Tones)]]/Table2[[#This Row],[Yield blanks]],""),Table2[[#This Row],[Area(hectare)]])</f>
        <v>10170</v>
      </c>
      <c r="I1659" s="16">
        <v>2986</v>
      </c>
      <c r="J1659" s="16">
        <f>IF(Table2[[#This Row],[Production(Tones)]]="",Table2[[#This Row],[Area Blanks]]*Table2[[#This Row],[Yield]],Table2[[#This Row],[Production(Tones)]])</f>
        <v>2986</v>
      </c>
      <c r="K1659" s="13">
        <v>1593.9</v>
      </c>
      <c r="L1659" s="13">
        <f>IF(Table2[[#This Row],[Annual_Rainfall(mm)]]="",_xlfn.XLOOKUP(Table2[[#This Row],[State]],'pivot tables'!$J$3:$J$32,'pivot tables'!$K$3:$K$32),Table2[[#This Row],[Annual_Rainfall(mm)]])</f>
        <v>1593.9</v>
      </c>
      <c r="M1659" s="13" t="str">
        <f>Table2[[#This Row],[Crop]]&amp;Table2[[#This Row],[State]]</f>
        <v>UradOdisha</v>
      </c>
      <c r="N1659" s="13">
        <v>1746799.2</v>
      </c>
      <c r="O1659" s="13">
        <f>IF(Table2[[#This Row],[Fertilizer(kg)]]="",_xlfn.XLOOKUP(Table2[[#This Row],[crop&amp;state]],'pivot tables'!$O$3:$O$151,'pivot tables'!$P$3:$P$151),Table2[[#This Row],[Fertilizer(kg)]])</f>
        <v>1746799.2</v>
      </c>
      <c r="P1659" s="13">
        <v>3762.9</v>
      </c>
      <c r="Q1659" s="13">
        <f>IF(Table2[[#This Row],[Pesticide(kg)]]="",_xlfn.XLOOKUP(Table2[[#This Row],[crop&amp;state]],'pivot tables'!$O$3:$O$151,'pivot tables'!$Q$3:$Q$151),Table2[[#This Row],[Pesticide(kg)]])</f>
        <v>3762.9</v>
      </c>
      <c r="R1659" s="13">
        <v>0.318</v>
      </c>
      <c r="S1659" s="13">
        <f>IF(Table2[[#This Row],[Yield]]="",IFERROR(Table2[[#This Row],[Production(Tones)]]/Table2[[#This Row],[Area(hectare)]],""),Table2[[#This Row],[Yield]])</f>
        <v>0.318</v>
      </c>
      <c r="T1659" s="13">
        <v>26.207999999999998</v>
      </c>
      <c r="U1659" s="13">
        <f>IF(Table2[[#This Row],[Avg_Temperature(°C)]]="",IFERROR((Table2[[#This Row],[Max_Temperature(°C)]]+Table2[[#This Row],[Min_Temperature(°C)]])/2,""),Table2[[#This Row],[Avg_Temperature(°C)]])</f>
        <v>26.207999999999998</v>
      </c>
      <c r="V1659" s="13">
        <v>36.078000000000003</v>
      </c>
      <c r="W1659" s="13">
        <f>IF(Table2[[#This Row],[Max_Temperature(°C)]]="",_xlfn.XLOOKUP(Table2[[#This Row],[State]],'pivot tables'!$T$2:$T$33,'pivot tables'!$V$2:$V$33),Table2[[#This Row],[Max_Temperature(°C)]])</f>
        <v>36.078000000000003</v>
      </c>
      <c r="X1659" s="13">
        <v>16.588000000000001</v>
      </c>
      <c r="Y1659" s="31">
        <f>IF(Table2[[#This Row],[Min_Temperature(°C)]]="",_xlfn.XLOOKUP(Table2[[#This Row],[State]],'pivot tables'!$T$2:$T$33,'pivot tables'!$W$2:$W$33),Table2[[#This Row],[Min_Temperature(°C)]])</f>
        <v>16.588000000000001</v>
      </c>
    </row>
    <row r="1660" spans="1:25" x14ac:dyDescent="0.3">
      <c r="A1660" s="5" t="s">
        <v>32</v>
      </c>
      <c r="B1660" s="4">
        <v>2019</v>
      </c>
      <c r="C1660" s="5" t="s">
        <v>120</v>
      </c>
      <c r="D1660" s="5" t="str">
        <f>PROPER(TRIM(Table2[[#This Row],[Season]]))</f>
        <v>Summer</v>
      </c>
      <c r="E1660" s="5" t="str">
        <f>IF(Table2[[#This Row],[Season]]="",_xlfn.XLOOKUP(Table2[[#This Row],[State]],'pivot tables'!$F$3:$F$33,'pivot tables'!$G$3:$G$33),Table2[[#This Row],[Season]])</f>
        <v>Summer</v>
      </c>
      <c r="F1660" s="5" t="s">
        <v>237</v>
      </c>
      <c r="G1660" s="16">
        <v>8522</v>
      </c>
      <c r="H1660" s="16">
        <f>IF(Table2[[#This Row],[Area(hectare)]]="",IFERROR(Table2[[#This Row],[Production(Tones)]]/Table2[[#This Row],[Yield blanks]],""),Table2[[#This Row],[Area(hectare)]])</f>
        <v>8522</v>
      </c>
      <c r="I1660" s="16">
        <v>3212</v>
      </c>
      <c r="J1660" s="16">
        <f>IF(Table2[[#This Row],[Production(Tones)]]="",Table2[[#This Row],[Area Blanks]]*Table2[[#This Row],[Yield]],Table2[[#This Row],[Production(Tones)]])</f>
        <v>3212</v>
      </c>
      <c r="K1660" s="13">
        <v>1593.9</v>
      </c>
      <c r="L1660" s="13">
        <f>IF(Table2[[#This Row],[Annual_Rainfall(mm)]]="",_xlfn.XLOOKUP(Table2[[#This Row],[State]],'pivot tables'!$J$3:$J$32,'pivot tables'!$K$3:$K$32),Table2[[#This Row],[Annual_Rainfall(mm)]])</f>
        <v>1593.9</v>
      </c>
      <c r="M1660" s="13" t="str">
        <f>Table2[[#This Row],[Crop]]&amp;Table2[[#This Row],[State]]</f>
        <v>UradOdisha</v>
      </c>
      <c r="N1660" s="13">
        <v>1463738.72</v>
      </c>
      <c r="O1660" s="13">
        <f>IF(Table2[[#This Row],[Fertilizer(kg)]]="",_xlfn.XLOOKUP(Table2[[#This Row],[crop&amp;state]],'pivot tables'!$O$3:$O$151,'pivot tables'!$P$3:$P$151),Table2[[#This Row],[Fertilizer(kg)]])</f>
        <v>1463738.72</v>
      </c>
      <c r="P1660" s="13">
        <v>3153.14</v>
      </c>
      <c r="Q1660" s="13">
        <f>IF(Table2[[#This Row],[Pesticide(kg)]]="",_xlfn.XLOOKUP(Table2[[#This Row],[crop&amp;state]],'pivot tables'!$O$3:$O$151,'pivot tables'!$Q$3:$Q$151),Table2[[#This Row],[Pesticide(kg)]])</f>
        <v>3153.14</v>
      </c>
      <c r="R1660" s="13">
        <v>0.40899999999999997</v>
      </c>
      <c r="S1660" s="13">
        <f>IF(Table2[[#This Row],[Yield]]="",IFERROR(Table2[[#This Row],[Production(Tones)]]/Table2[[#This Row],[Area(hectare)]],""),Table2[[#This Row],[Yield]])</f>
        <v>0.40899999999999997</v>
      </c>
      <c r="T1660" s="13">
        <v>26.207999999999998</v>
      </c>
      <c r="U1660" s="13">
        <f>IF(Table2[[#This Row],[Avg_Temperature(°C)]]="",IFERROR((Table2[[#This Row],[Max_Temperature(°C)]]+Table2[[#This Row],[Min_Temperature(°C)]])/2,""),Table2[[#This Row],[Avg_Temperature(°C)]])</f>
        <v>26.207999999999998</v>
      </c>
      <c r="V1660" s="13">
        <v>36.078000000000003</v>
      </c>
      <c r="W1660" s="13">
        <f>IF(Table2[[#This Row],[Max_Temperature(°C)]]="",_xlfn.XLOOKUP(Table2[[#This Row],[State]],'pivot tables'!$T$2:$T$33,'pivot tables'!$V$2:$V$33),Table2[[#This Row],[Max_Temperature(°C)]])</f>
        <v>36.078000000000003</v>
      </c>
      <c r="X1660" s="13">
        <v>16.588000000000001</v>
      </c>
      <c r="Y1660" s="31">
        <f>IF(Table2[[#This Row],[Min_Temperature(°C)]]="",_xlfn.XLOOKUP(Table2[[#This Row],[State]],'pivot tables'!$T$2:$T$33,'pivot tables'!$W$2:$W$33),Table2[[#This Row],[Min_Temperature(°C)]])</f>
        <v>16.588000000000001</v>
      </c>
    </row>
    <row r="1661" spans="1:25" x14ac:dyDescent="0.3">
      <c r="A1661" s="5" t="s">
        <v>32</v>
      </c>
      <c r="B1661" s="4">
        <v>2019</v>
      </c>
      <c r="C1661" s="5" t="s">
        <v>324</v>
      </c>
      <c r="D1661" s="5" t="str">
        <f>PROPER(TRIM(Table2[[#This Row],[Season]]))</f>
        <v>Winter</v>
      </c>
      <c r="E1661" s="5" t="str">
        <f>IF(Table2[[#This Row],[Season]]="",_xlfn.XLOOKUP(Table2[[#This Row],[State]],'pivot tables'!$F$3:$F$33,'pivot tables'!$G$3:$G$33),Table2[[#This Row],[Season]])</f>
        <v>Winter</v>
      </c>
      <c r="F1661" s="5" t="s">
        <v>237</v>
      </c>
      <c r="G1661" s="16">
        <v>38948</v>
      </c>
      <c r="H1661" s="16">
        <f>IF(Table2[[#This Row],[Area(hectare)]]="",IFERROR(Table2[[#This Row],[Production(Tones)]]/Table2[[#This Row],[Yield blanks]],""),Table2[[#This Row],[Area(hectare)]])</f>
        <v>38948</v>
      </c>
      <c r="I1661" s="16">
        <v>15020</v>
      </c>
      <c r="J1661" s="16">
        <f>IF(Table2[[#This Row],[Production(Tones)]]="",Table2[[#This Row],[Area Blanks]]*Table2[[#This Row],[Yield]],Table2[[#This Row],[Production(Tones)]])</f>
        <v>15020</v>
      </c>
      <c r="K1661" s="13">
        <v>1593.9</v>
      </c>
      <c r="L1661" s="13">
        <f>IF(Table2[[#This Row],[Annual_Rainfall(mm)]]="",_xlfn.XLOOKUP(Table2[[#This Row],[State]],'pivot tables'!$J$3:$J$32,'pivot tables'!$K$3:$K$32),Table2[[#This Row],[Annual_Rainfall(mm)]])</f>
        <v>1593.9</v>
      </c>
      <c r="M1661" s="13" t="str">
        <f>Table2[[#This Row],[Crop]]&amp;Table2[[#This Row],[State]]</f>
        <v>UradOdisha</v>
      </c>
      <c r="N1661" s="13">
        <v>6689708.4800000004</v>
      </c>
      <c r="O1661" s="13">
        <f>IF(Table2[[#This Row],[Fertilizer(kg)]]="",_xlfn.XLOOKUP(Table2[[#This Row],[crop&amp;state]],'pivot tables'!$O$3:$O$151,'pivot tables'!$P$3:$P$151),Table2[[#This Row],[Fertilizer(kg)]])</f>
        <v>6689708.4800000004</v>
      </c>
      <c r="P1661" s="13">
        <v>14410.76</v>
      </c>
      <c r="Q1661" s="13">
        <f>IF(Table2[[#This Row],[Pesticide(kg)]]="",_xlfn.XLOOKUP(Table2[[#This Row],[crop&amp;state]],'pivot tables'!$O$3:$O$151,'pivot tables'!$Q$3:$Q$151),Table2[[#This Row],[Pesticide(kg)]])</f>
        <v>14410.76</v>
      </c>
      <c r="R1661" s="13">
        <v>0.373</v>
      </c>
      <c r="S1661" s="13">
        <f>IF(Table2[[#This Row],[Yield]]="",IFERROR(Table2[[#This Row],[Production(Tones)]]/Table2[[#This Row],[Area(hectare)]],""),Table2[[#This Row],[Yield]])</f>
        <v>0.373</v>
      </c>
      <c r="T1661" s="13"/>
      <c r="U1661" s="13">
        <f>IF(Table2[[#This Row],[Avg_Temperature(°C)]]="",IFERROR((Table2[[#This Row],[Max_Temperature(°C)]]+Table2[[#This Row],[Min_Temperature(°C)]])/2,""),Table2[[#This Row],[Avg_Temperature(°C)]])</f>
        <v>26.333000000000002</v>
      </c>
      <c r="V1661" s="13">
        <v>36.078000000000003</v>
      </c>
      <c r="W1661" s="13">
        <f>IF(Table2[[#This Row],[Max_Temperature(°C)]]="",_xlfn.XLOOKUP(Table2[[#This Row],[State]],'pivot tables'!$T$2:$T$33,'pivot tables'!$V$2:$V$33),Table2[[#This Row],[Max_Temperature(°C)]])</f>
        <v>36.078000000000003</v>
      </c>
      <c r="X1661" s="13">
        <v>16.588000000000001</v>
      </c>
      <c r="Y1661" s="31">
        <f>IF(Table2[[#This Row],[Min_Temperature(°C)]]="",_xlfn.XLOOKUP(Table2[[#This Row],[State]],'pivot tables'!$T$2:$T$33,'pivot tables'!$W$2:$W$33),Table2[[#This Row],[Min_Temperature(°C)]])</f>
        <v>16.588000000000001</v>
      </c>
    </row>
    <row r="1662" spans="1:25" x14ac:dyDescent="0.3">
      <c r="A1662" s="5" t="s">
        <v>20</v>
      </c>
      <c r="B1662" s="4">
        <v>2019</v>
      </c>
      <c r="C1662" s="5" t="s">
        <v>120</v>
      </c>
      <c r="D1662" s="5" t="str">
        <f>PROPER(TRIM(Table2[[#This Row],[Season]]))</f>
        <v>Summer</v>
      </c>
      <c r="E1662" s="5" t="str">
        <f>IF(Table2[[#This Row],[Season]]="",_xlfn.XLOOKUP(Table2[[#This Row],[State]],'pivot tables'!$F$3:$F$33,'pivot tables'!$G$3:$G$33),Table2[[#This Row],[Season]])</f>
        <v>Summer</v>
      </c>
      <c r="F1662" s="5" t="s">
        <v>237</v>
      </c>
      <c r="G1662" s="16">
        <v>118</v>
      </c>
      <c r="H1662" s="16">
        <f>IF(Table2[[#This Row],[Area(hectare)]]="",IFERROR(Table2[[#This Row],[Production(Tones)]]/Table2[[#This Row],[Yield blanks]],""),Table2[[#This Row],[Area(hectare)]])</f>
        <v>118</v>
      </c>
      <c r="I1662" s="16">
        <v>164</v>
      </c>
      <c r="J1662" s="16">
        <f>IF(Table2[[#This Row],[Production(Tones)]]="",Table2[[#This Row],[Area Blanks]]*Table2[[#This Row],[Yield]],Table2[[#This Row],[Production(Tones)]])</f>
        <v>164</v>
      </c>
      <c r="K1662" s="13">
        <v>1593.9</v>
      </c>
      <c r="L1662" s="13">
        <f>IF(Table2[[#This Row],[Annual_Rainfall(mm)]]="",_xlfn.XLOOKUP(Table2[[#This Row],[State]],'pivot tables'!$J$3:$J$32,'pivot tables'!$K$3:$K$32),Table2[[#This Row],[Annual_Rainfall(mm)]])</f>
        <v>1593.9</v>
      </c>
      <c r="M1662" s="13" t="str">
        <f>Table2[[#This Row],[Crop]]&amp;Table2[[#This Row],[State]]</f>
        <v>WheatOdisha</v>
      </c>
      <c r="N1662" s="13">
        <v>20267.68</v>
      </c>
      <c r="O1662" s="13">
        <f>IF(Table2[[#This Row],[Fertilizer(kg)]]="",_xlfn.XLOOKUP(Table2[[#This Row],[crop&amp;state]],'pivot tables'!$O$3:$O$151,'pivot tables'!$P$3:$P$151),Table2[[#This Row],[Fertilizer(kg)]])</f>
        <v>20267.68</v>
      </c>
      <c r="P1662" s="13">
        <v>43.66</v>
      </c>
      <c r="Q1662" s="13">
        <f>IF(Table2[[#This Row],[Pesticide(kg)]]="",_xlfn.XLOOKUP(Table2[[#This Row],[crop&amp;state]],'pivot tables'!$O$3:$O$151,'pivot tables'!$Q$3:$Q$151),Table2[[#This Row],[Pesticide(kg)]])</f>
        <v>43.66</v>
      </c>
      <c r="R1662" s="13">
        <v>1.4950000000000001</v>
      </c>
      <c r="S1662" s="13">
        <f>IF(Table2[[#This Row],[Yield]]="",IFERROR(Table2[[#This Row],[Production(Tones)]]/Table2[[#This Row],[Area(hectare)]],""),Table2[[#This Row],[Yield]])</f>
        <v>1.4950000000000001</v>
      </c>
      <c r="T1662" s="13">
        <v>26.207999999999998</v>
      </c>
      <c r="U1662" s="13">
        <f>IF(Table2[[#This Row],[Avg_Temperature(°C)]]="",IFERROR((Table2[[#This Row],[Max_Temperature(°C)]]+Table2[[#This Row],[Min_Temperature(°C)]])/2,""),Table2[[#This Row],[Avg_Temperature(°C)]])</f>
        <v>26.207999999999998</v>
      </c>
      <c r="V1662" s="13">
        <v>36.078000000000003</v>
      </c>
      <c r="W1662" s="13">
        <f>IF(Table2[[#This Row],[Max_Temperature(°C)]]="",_xlfn.XLOOKUP(Table2[[#This Row],[State]],'pivot tables'!$T$2:$T$33,'pivot tables'!$V$2:$V$33),Table2[[#This Row],[Max_Temperature(°C)]])</f>
        <v>36.078000000000003</v>
      </c>
      <c r="X1662" s="13">
        <v>16.588000000000001</v>
      </c>
      <c r="Y1662" s="31">
        <f>IF(Table2[[#This Row],[Min_Temperature(°C)]]="",_xlfn.XLOOKUP(Table2[[#This Row],[State]],'pivot tables'!$T$2:$T$33,'pivot tables'!$W$2:$W$33),Table2[[#This Row],[Min_Temperature(°C)]])</f>
        <v>16.588000000000001</v>
      </c>
    </row>
    <row r="1663" spans="1:25" x14ac:dyDescent="0.3">
      <c r="A1663" s="5" t="s">
        <v>13</v>
      </c>
      <c r="B1663" s="4">
        <v>2019</v>
      </c>
      <c r="C1663" s="5" t="s">
        <v>49</v>
      </c>
      <c r="D1663" s="5" t="str">
        <f>PROPER(TRIM(Table2[[#This Row],[Season]]))</f>
        <v>Kharif</v>
      </c>
      <c r="E1663" s="5" t="str">
        <f>IF(Table2[[#This Row],[Season]]="",_xlfn.XLOOKUP(Table2[[#This Row],[State]],'pivot tables'!$F$3:$F$33,'pivot tables'!$G$3:$G$33),Table2[[#This Row],[Season]])</f>
        <v>Kharif</v>
      </c>
      <c r="F1663" s="5" t="s">
        <v>252</v>
      </c>
      <c r="G1663" s="16">
        <v>3142000</v>
      </c>
      <c r="H1663" s="16">
        <f>IF(Table2[[#This Row],[Area(hectare)]]="",IFERROR(Table2[[#This Row],[Production(Tones)]]/Table2[[#This Row],[Yield blanks]],""),Table2[[#This Row],[Area(hectare)]])</f>
        <v>3142000</v>
      </c>
      <c r="I1663" s="16">
        <v>12675000</v>
      </c>
      <c r="J1663" s="16">
        <f>IF(Table2[[#This Row],[Production(Tones)]]="",Table2[[#This Row],[Area Blanks]]*Table2[[#This Row],[Yield]],Table2[[#This Row],[Production(Tones)]])</f>
        <v>12675000</v>
      </c>
      <c r="K1663" s="13">
        <v>653.20000000000005</v>
      </c>
      <c r="L1663" s="13">
        <f>IF(Table2[[#This Row],[Annual_Rainfall(mm)]]="",_xlfn.XLOOKUP(Table2[[#This Row],[State]],'pivot tables'!$J$3:$J$32,'pivot tables'!$K$3:$K$32),Table2[[#This Row],[Annual_Rainfall(mm)]])</f>
        <v>653.20000000000005</v>
      </c>
      <c r="M1663" s="13" t="str">
        <f>Table2[[#This Row],[Crop]]&amp;Table2[[#This Row],[State]]</f>
        <v>RicePunjab</v>
      </c>
      <c r="N1663" s="13">
        <v>539669920</v>
      </c>
      <c r="O1663" s="13">
        <f>IF(Table2[[#This Row],[Fertilizer(kg)]]="",_xlfn.XLOOKUP(Table2[[#This Row],[crop&amp;state]],'pivot tables'!$O$3:$O$151,'pivot tables'!$P$3:$P$151),Table2[[#This Row],[Fertilizer(kg)]])</f>
        <v>539669920</v>
      </c>
      <c r="P1663" s="13">
        <v>1162540</v>
      </c>
      <c r="Q1663" s="13">
        <f>IF(Table2[[#This Row],[Pesticide(kg)]]="",_xlfn.XLOOKUP(Table2[[#This Row],[crop&amp;state]],'pivot tables'!$O$3:$O$151,'pivot tables'!$Q$3:$Q$151),Table2[[#This Row],[Pesticide(kg)]])</f>
        <v>1162540</v>
      </c>
      <c r="R1663" s="13">
        <v>3.931</v>
      </c>
      <c r="S1663" s="13">
        <f>IF(Table2[[#This Row],[Yield]]="",IFERROR(Table2[[#This Row],[Production(Tones)]]/Table2[[#This Row],[Area(hectare)]],""),Table2[[#This Row],[Yield]])</f>
        <v>3.931</v>
      </c>
      <c r="T1663" s="13">
        <v>24.106000000000002</v>
      </c>
      <c r="U1663" s="13">
        <f>IF(Table2[[#This Row],[Avg_Temperature(°C)]]="",IFERROR((Table2[[#This Row],[Max_Temperature(°C)]]+Table2[[#This Row],[Min_Temperature(°C)]])/2,""),Table2[[#This Row],[Avg_Temperature(°C)]])</f>
        <v>24.106000000000002</v>
      </c>
      <c r="V1663" s="13">
        <v>36.384999999999998</v>
      </c>
      <c r="W1663" s="13">
        <f>IF(Table2[[#This Row],[Max_Temperature(°C)]]="",_xlfn.XLOOKUP(Table2[[#This Row],[State]],'pivot tables'!$T$2:$T$33,'pivot tables'!$V$2:$V$33),Table2[[#This Row],[Max_Temperature(°C)]])</f>
        <v>36.384999999999998</v>
      </c>
      <c r="X1663" s="13">
        <v>13.185</v>
      </c>
      <c r="Y1663" s="31">
        <f>IF(Table2[[#This Row],[Min_Temperature(°C)]]="",_xlfn.XLOOKUP(Table2[[#This Row],[State]],'pivot tables'!$T$2:$T$33,'pivot tables'!$W$2:$W$33),Table2[[#This Row],[Min_Temperature(°C)]])</f>
        <v>13.185</v>
      </c>
    </row>
    <row r="1664" spans="1:25" x14ac:dyDescent="0.3">
      <c r="A1664" s="5" t="s">
        <v>18</v>
      </c>
      <c r="B1664" s="4">
        <v>2019</v>
      </c>
      <c r="C1664" s="5" t="s">
        <v>705</v>
      </c>
      <c r="D1664" s="5" t="str">
        <f>PROPER(TRIM(Table2[[#This Row],[Season]]))</f>
        <v>Whole Year</v>
      </c>
      <c r="E1664" s="5" t="str">
        <f>IF(Table2[[#This Row],[Season]]="",_xlfn.XLOOKUP(Table2[[#This Row],[State]],'pivot tables'!$F$3:$F$33,'pivot tables'!$G$3:$G$33),Table2[[#This Row],[Season]])</f>
        <v>Whole Year</v>
      </c>
      <c r="F1664" s="5" t="s">
        <v>252</v>
      </c>
      <c r="G1664" s="16">
        <v>91000</v>
      </c>
      <c r="H1664" s="16">
        <f>IF(Table2[[#This Row],[Area(hectare)]]="",IFERROR(Table2[[#This Row],[Production(Tones)]]/Table2[[#This Row],[Yield blanks]],""),Table2[[#This Row],[Area(hectare)]])</f>
        <v>91000</v>
      </c>
      <c r="I1664" s="16">
        <v>7302000</v>
      </c>
      <c r="J1664" s="16">
        <f>IF(Table2[[#This Row],[Production(Tones)]]="",Table2[[#This Row],[Area Blanks]]*Table2[[#This Row],[Yield]],Table2[[#This Row],[Production(Tones)]])</f>
        <v>7302000</v>
      </c>
      <c r="K1664" s="13">
        <v>653.20000000000005</v>
      </c>
      <c r="L1664" s="13">
        <f>IF(Table2[[#This Row],[Annual_Rainfall(mm)]]="",_xlfn.XLOOKUP(Table2[[#This Row],[State]],'pivot tables'!$J$3:$J$32,'pivot tables'!$K$3:$K$32),Table2[[#This Row],[Annual_Rainfall(mm)]])</f>
        <v>653.20000000000005</v>
      </c>
      <c r="M1664" s="13" t="str">
        <f>Table2[[#This Row],[Crop]]&amp;Table2[[#This Row],[State]]</f>
        <v>SugarcanePunjab</v>
      </c>
      <c r="N1664" s="13">
        <v>15630160</v>
      </c>
      <c r="O1664" s="13">
        <f>IF(Table2[[#This Row],[Fertilizer(kg)]]="",_xlfn.XLOOKUP(Table2[[#This Row],[crop&amp;state]],'pivot tables'!$O$3:$O$151,'pivot tables'!$P$3:$P$151),Table2[[#This Row],[Fertilizer(kg)]])</f>
        <v>15630160</v>
      </c>
      <c r="P1664" s="13">
        <v>33670</v>
      </c>
      <c r="Q1664" s="13">
        <f>IF(Table2[[#This Row],[Pesticide(kg)]]="",_xlfn.XLOOKUP(Table2[[#This Row],[crop&amp;state]],'pivot tables'!$O$3:$O$151,'pivot tables'!$Q$3:$Q$151),Table2[[#This Row],[Pesticide(kg)]])</f>
        <v>33670</v>
      </c>
      <c r="R1664" s="13">
        <v>81.606999999999999</v>
      </c>
      <c r="S1664" s="13">
        <f>IF(Table2[[#This Row],[Yield]]="",IFERROR(Table2[[#This Row],[Production(Tones)]]/Table2[[#This Row],[Area(hectare)]],""),Table2[[#This Row],[Yield]])</f>
        <v>81.606999999999999</v>
      </c>
      <c r="T1664" s="13">
        <v>24.106000000000002</v>
      </c>
      <c r="U1664" s="13">
        <f>IF(Table2[[#This Row],[Avg_Temperature(°C)]]="",IFERROR((Table2[[#This Row],[Max_Temperature(°C)]]+Table2[[#This Row],[Min_Temperature(°C)]])/2,""),Table2[[#This Row],[Avg_Temperature(°C)]])</f>
        <v>24.106000000000002</v>
      </c>
      <c r="V1664" s="13">
        <v>36.384999999999998</v>
      </c>
      <c r="W1664" s="13">
        <f>IF(Table2[[#This Row],[Max_Temperature(°C)]]="",_xlfn.XLOOKUP(Table2[[#This Row],[State]],'pivot tables'!$T$2:$T$33,'pivot tables'!$V$2:$V$33),Table2[[#This Row],[Max_Temperature(°C)]])</f>
        <v>36.384999999999998</v>
      </c>
      <c r="X1664" s="13">
        <v>13.185</v>
      </c>
      <c r="Y1664" s="31">
        <f>IF(Table2[[#This Row],[Min_Temperature(°C)]]="",_xlfn.XLOOKUP(Table2[[#This Row],[State]],'pivot tables'!$T$2:$T$33,'pivot tables'!$W$2:$W$33),Table2[[#This Row],[Min_Temperature(°C)]])</f>
        <v>13.185</v>
      </c>
    </row>
    <row r="1665" spans="1:25" x14ac:dyDescent="0.3">
      <c r="A1665" s="5" t="s">
        <v>31</v>
      </c>
      <c r="B1665" s="4">
        <v>2019</v>
      </c>
      <c r="C1665" s="5" t="s">
        <v>27</v>
      </c>
      <c r="D1665" s="5" t="str">
        <f>PROPER(TRIM(Table2[[#This Row],[Season]]))</f>
        <v>Rabi</v>
      </c>
      <c r="E1665" s="5" t="str">
        <f>IF(Table2[[#This Row],[Season]]="",_xlfn.XLOOKUP(Table2[[#This Row],[State]],'pivot tables'!$F$3:$F$33,'pivot tables'!$G$3:$G$33),Table2[[#This Row],[Season]])</f>
        <v>Rabi</v>
      </c>
      <c r="F1665" s="5" t="s">
        <v>252</v>
      </c>
      <c r="G1665" s="16">
        <v>4300</v>
      </c>
      <c r="H1665" s="16">
        <f>IF(Table2[[#This Row],[Area(hectare)]]="",IFERROR(Table2[[#This Row],[Production(Tones)]]/Table2[[#This Row],[Yield blanks]],""),Table2[[#This Row],[Area(hectare)]])</f>
        <v>4300</v>
      </c>
      <c r="I1665" s="16">
        <v>8000</v>
      </c>
      <c r="J1665" s="16">
        <f>IF(Table2[[#This Row],[Production(Tones)]]="",Table2[[#This Row],[Area Blanks]]*Table2[[#This Row],[Yield]],Table2[[#This Row],[Production(Tones)]])</f>
        <v>8000</v>
      </c>
      <c r="K1665" s="13">
        <v>653.20000000000005</v>
      </c>
      <c r="L1665" s="13">
        <f>IF(Table2[[#This Row],[Annual_Rainfall(mm)]]="",_xlfn.XLOOKUP(Table2[[#This Row],[State]],'pivot tables'!$J$3:$J$32,'pivot tables'!$K$3:$K$32),Table2[[#This Row],[Annual_Rainfall(mm)]])</f>
        <v>653.20000000000005</v>
      </c>
      <c r="M1665" s="13" t="str">
        <f>Table2[[#This Row],[Crop]]&amp;Table2[[#This Row],[State]]</f>
        <v>SunflowerPunjab</v>
      </c>
      <c r="N1665" s="13">
        <v>738568</v>
      </c>
      <c r="O1665" s="13">
        <f>IF(Table2[[#This Row],[Fertilizer(kg)]]="",_xlfn.XLOOKUP(Table2[[#This Row],[crop&amp;state]],'pivot tables'!$O$3:$O$151,'pivot tables'!$P$3:$P$151),Table2[[#This Row],[Fertilizer(kg)]])</f>
        <v>738568</v>
      </c>
      <c r="P1665" s="13">
        <v>1591</v>
      </c>
      <c r="Q1665" s="13">
        <f>IF(Table2[[#This Row],[Pesticide(kg)]]="",_xlfn.XLOOKUP(Table2[[#This Row],[crop&amp;state]],'pivot tables'!$O$3:$O$151,'pivot tables'!$Q$3:$Q$151),Table2[[#This Row],[Pesticide(kg)]])</f>
        <v>1591</v>
      </c>
      <c r="R1665" s="13">
        <v>1.8720000000000001</v>
      </c>
      <c r="S1665" s="13">
        <f>IF(Table2[[#This Row],[Yield]]="",IFERROR(Table2[[#This Row],[Production(Tones)]]/Table2[[#This Row],[Area(hectare)]],""),Table2[[#This Row],[Yield]])</f>
        <v>1.8720000000000001</v>
      </c>
      <c r="T1665" s="13">
        <v>24.106000000000002</v>
      </c>
      <c r="U1665" s="13">
        <f>IF(Table2[[#This Row],[Avg_Temperature(°C)]]="",IFERROR((Table2[[#This Row],[Max_Temperature(°C)]]+Table2[[#This Row],[Min_Temperature(°C)]])/2,""),Table2[[#This Row],[Avg_Temperature(°C)]])</f>
        <v>24.106000000000002</v>
      </c>
      <c r="V1665" s="13">
        <v>36.384999999999998</v>
      </c>
      <c r="W1665" s="13">
        <f>IF(Table2[[#This Row],[Max_Temperature(°C)]]="",_xlfn.XLOOKUP(Table2[[#This Row],[State]],'pivot tables'!$T$2:$T$33,'pivot tables'!$V$2:$V$33),Table2[[#This Row],[Max_Temperature(°C)]])</f>
        <v>36.384999999999998</v>
      </c>
      <c r="X1665" s="13">
        <v>13.185</v>
      </c>
      <c r="Y1665" s="31">
        <f>IF(Table2[[#This Row],[Min_Temperature(°C)]]="",_xlfn.XLOOKUP(Table2[[#This Row],[State]],'pivot tables'!$T$2:$T$33,'pivot tables'!$W$2:$W$33),Table2[[#This Row],[Min_Temperature(°C)]])</f>
        <v>13.185</v>
      </c>
    </row>
    <row r="1666" spans="1:25" x14ac:dyDescent="0.3">
      <c r="A1666" s="5" t="s">
        <v>32</v>
      </c>
      <c r="B1666" s="4">
        <v>2019</v>
      </c>
      <c r="C1666" s="5" t="s">
        <v>49</v>
      </c>
      <c r="D1666" s="5" t="str">
        <f>PROPER(TRIM(Table2[[#This Row],[Season]]))</f>
        <v>Kharif</v>
      </c>
      <c r="E1666" s="5" t="str">
        <f>IF(Table2[[#This Row],[Season]]="",_xlfn.XLOOKUP(Table2[[#This Row],[State]],'pivot tables'!$F$3:$F$33,'pivot tables'!$G$3:$G$33),Table2[[#This Row],[Season]])</f>
        <v>Kharif</v>
      </c>
      <c r="F1666" s="5" t="s">
        <v>252</v>
      </c>
      <c r="G1666" s="16">
        <v>2000</v>
      </c>
      <c r="H1666" s="16">
        <f>IF(Table2[[#This Row],[Area(hectare)]]="",IFERROR(Table2[[#This Row],[Production(Tones)]]/Table2[[#This Row],[Yield blanks]],""),Table2[[#This Row],[Area(hectare)]])</f>
        <v>2000</v>
      </c>
      <c r="I1666" s="16">
        <v>1200</v>
      </c>
      <c r="J1666" s="16">
        <f>IF(Table2[[#This Row],[Production(Tones)]]="",Table2[[#This Row],[Area Blanks]]*Table2[[#This Row],[Yield]],Table2[[#This Row],[Production(Tones)]])</f>
        <v>1200</v>
      </c>
      <c r="K1666" s="13">
        <v>653.20000000000005</v>
      </c>
      <c r="L1666" s="13">
        <f>IF(Table2[[#This Row],[Annual_Rainfall(mm)]]="",_xlfn.XLOOKUP(Table2[[#This Row],[State]],'pivot tables'!$J$3:$J$32,'pivot tables'!$K$3:$K$32),Table2[[#This Row],[Annual_Rainfall(mm)]])</f>
        <v>653.20000000000005</v>
      </c>
      <c r="M1666" s="13" t="str">
        <f>Table2[[#This Row],[Crop]]&amp;Table2[[#This Row],[State]]</f>
        <v>UradPunjab</v>
      </c>
      <c r="N1666" s="13">
        <v>343520</v>
      </c>
      <c r="O1666" s="13">
        <f>IF(Table2[[#This Row],[Fertilizer(kg)]]="",_xlfn.XLOOKUP(Table2[[#This Row],[crop&amp;state]],'pivot tables'!$O$3:$O$151,'pivot tables'!$P$3:$P$151),Table2[[#This Row],[Fertilizer(kg)]])</f>
        <v>343520</v>
      </c>
      <c r="P1666" s="13">
        <v>740</v>
      </c>
      <c r="Q1666" s="13">
        <f>IF(Table2[[#This Row],[Pesticide(kg)]]="",_xlfn.XLOOKUP(Table2[[#This Row],[crop&amp;state]],'pivot tables'!$O$3:$O$151,'pivot tables'!$Q$3:$Q$151),Table2[[#This Row],[Pesticide(kg)]])</f>
        <v>740</v>
      </c>
      <c r="R1666" s="13">
        <v>0.81799999999999995</v>
      </c>
      <c r="S1666" s="13">
        <f>IF(Table2[[#This Row],[Yield]]="",IFERROR(Table2[[#This Row],[Production(Tones)]]/Table2[[#This Row],[Area(hectare)]],""),Table2[[#This Row],[Yield]])</f>
        <v>0.81799999999999995</v>
      </c>
      <c r="T1666" s="13">
        <v>24.106000000000002</v>
      </c>
      <c r="U1666" s="13">
        <f>IF(Table2[[#This Row],[Avg_Temperature(°C)]]="",IFERROR((Table2[[#This Row],[Max_Temperature(°C)]]+Table2[[#This Row],[Min_Temperature(°C)]])/2,""),Table2[[#This Row],[Avg_Temperature(°C)]])</f>
        <v>24.106000000000002</v>
      </c>
      <c r="V1666" s="13">
        <v>36.384999999999998</v>
      </c>
      <c r="W1666" s="13">
        <f>IF(Table2[[#This Row],[Max_Temperature(°C)]]="",_xlfn.XLOOKUP(Table2[[#This Row],[State]],'pivot tables'!$T$2:$T$33,'pivot tables'!$V$2:$V$33),Table2[[#This Row],[Max_Temperature(°C)]])</f>
        <v>36.384999999999998</v>
      </c>
      <c r="X1666" s="13">
        <v>13.185</v>
      </c>
      <c r="Y1666" s="31">
        <f>IF(Table2[[#This Row],[Min_Temperature(°C)]]="",_xlfn.XLOOKUP(Table2[[#This Row],[State]],'pivot tables'!$T$2:$T$33,'pivot tables'!$W$2:$W$33),Table2[[#This Row],[Min_Temperature(°C)]])</f>
        <v>13.185</v>
      </c>
    </row>
    <row r="1667" spans="1:25" x14ac:dyDescent="0.3">
      <c r="A1667" s="5" t="s">
        <v>20</v>
      </c>
      <c r="B1667" s="4">
        <v>2019</v>
      </c>
      <c r="C1667" s="5" t="s">
        <v>27</v>
      </c>
      <c r="D1667" s="5" t="str">
        <f>PROPER(TRIM(Table2[[#This Row],[Season]]))</f>
        <v>Rabi</v>
      </c>
      <c r="E1667" s="5" t="str">
        <f>IF(Table2[[#This Row],[Season]]="",_xlfn.XLOOKUP(Table2[[#This Row],[State]],'pivot tables'!$F$3:$F$33,'pivot tables'!$G$3:$G$33),Table2[[#This Row],[Season]])</f>
        <v>Rabi</v>
      </c>
      <c r="F1667" s="5" t="s">
        <v>252</v>
      </c>
      <c r="G1667" s="16">
        <v>3521000</v>
      </c>
      <c r="H1667" s="16">
        <f>IF(Table2[[#This Row],[Area(hectare)]]="",IFERROR(Table2[[#This Row],[Production(Tones)]]/Table2[[#This Row],[Yield blanks]],""),Table2[[#This Row],[Area(hectare)]])</f>
        <v>3521000</v>
      </c>
      <c r="I1667" s="16"/>
      <c r="J1667" s="16">
        <f>IF(Table2[[#This Row],[Production(Tones)]]="",Table2[[#This Row],[Area Blanks]]*Table2[[#This Row],[Yield]],Table2[[#This Row],[Production(Tones)]])</f>
        <v>17224732</v>
      </c>
      <c r="K1667" s="13"/>
      <c r="L1667" s="13">
        <f>IF(Table2[[#This Row],[Annual_Rainfall(mm)]]="",_xlfn.XLOOKUP(Table2[[#This Row],[State]],'pivot tables'!$J$3:$J$32,'pivot tables'!$K$3:$K$32),Table2[[#This Row],[Annual_Rainfall(mm)]])</f>
        <v>530.13181818181829</v>
      </c>
      <c r="M1667" s="13" t="str">
        <f>Table2[[#This Row],[Crop]]&amp;Table2[[#This Row],[State]]</f>
        <v>WheatPunjab</v>
      </c>
      <c r="N1667" s="13">
        <v>604766960</v>
      </c>
      <c r="O1667" s="13">
        <f>IF(Table2[[#This Row],[Fertilizer(kg)]]="",_xlfn.XLOOKUP(Table2[[#This Row],[crop&amp;state]],'pivot tables'!$O$3:$O$151,'pivot tables'!$P$3:$P$151),Table2[[#This Row],[Fertilizer(kg)]])</f>
        <v>604766960</v>
      </c>
      <c r="P1667" s="13">
        <v>1302770</v>
      </c>
      <c r="Q1667" s="13">
        <f>IF(Table2[[#This Row],[Pesticide(kg)]]="",_xlfn.XLOOKUP(Table2[[#This Row],[crop&amp;state]],'pivot tables'!$O$3:$O$151,'pivot tables'!$Q$3:$Q$151),Table2[[#This Row],[Pesticide(kg)]])</f>
        <v>1302770</v>
      </c>
      <c r="R1667" s="13">
        <v>4.8920000000000003</v>
      </c>
      <c r="S1667" s="13">
        <f>IF(Table2[[#This Row],[Yield]]="",IFERROR(Table2[[#This Row],[Production(Tones)]]/Table2[[#This Row],[Area(hectare)]],""),Table2[[#This Row],[Yield]])</f>
        <v>4.8920000000000003</v>
      </c>
      <c r="T1667" s="13">
        <v>24.106000000000002</v>
      </c>
      <c r="U1667" s="13">
        <f>IF(Table2[[#This Row],[Avg_Temperature(°C)]]="",IFERROR((Table2[[#This Row],[Max_Temperature(°C)]]+Table2[[#This Row],[Min_Temperature(°C)]])/2,""),Table2[[#This Row],[Avg_Temperature(°C)]])</f>
        <v>24.106000000000002</v>
      </c>
      <c r="V1667" s="13">
        <v>36.384999999999998</v>
      </c>
      <c r="W1667" s="13">
        <f>IF(Table2[[#This Row],[Max_Temperature(°C)]]="",_xlfn.XLOOKUP(Table2[[#This Row],[State]],'pivot tables'!$T$2:$T$33,'pivot tables'!$V$2:$V$33),Table2[[#This Row],[Max_Temperature(°C)]])</f>
        <v>36.384999999999998</v>
      </c>
      <c r="X1667" s="13">
        <v>13.185</v>
      </c>
      <c r="Y1667" s="31">
        <f>IF(Table2[[#This Row],[Min_Temperature(°C)]]="",_xlfn.XLOOKUP(Table2[[#This Row],[State]],'pivot tables'!$T$2:$T$33,'pivot tables'!$W$2:$W$33),Table2[[#This Row],[Min_Temperature(°C)]])</f>
        <v>13.185</v>
      </c>
    </row>
    <row r="1668" spans="1:25" x14ac:dyDescent="0.3">
      <c r="A1668" s="5" t="s">
        <v>22</v>
      </c>
      <c r="B1668" s="4">
        <v>2019</v>
      </c>
      <c r="C1668" s="5" t="s">
        <v>49</v>
      </c>
      <c r="D1668" s="5" t="str">
        <f>PROPER(TRIM(Table2[[#This Row],[Season]]))</f>
        <v>Kharif</v>
      </c>
      <c r="E1668" s="5" t="str">
        <f>IF(Table2[[#This Row],[Season]]="",_xlfn.XLOOKUP(Table2[[#This Row],[State]],'pivot tables'!$F$3:$F$33,'pivot tables'!$G$3:$G$33),Table2[[#This Row],[Season]])</f>
        <v>Kharif</v>
      </c>
      <c r="F1668" s="5" t="s">
        <v>481</v>
      </c>
      <c r="G1668" s="16">
        <v>1488</v>
      </c>
      <c r="H1668" s="16">
        <f>IF(Table2[[#This Row],[Area(hectare)]]="",IFERROR(Table2[[#This Row],[Production(Tones)]]/Table2[[#This Row],[Yield blanks]],""),Table2[[#This Row],[Area(hectare)]])</f>
        <v>1488</v>
      </c>
      <c r="I1668" s="16">
        <v>2355</v>
      </c>
      <c r="J1668" s="16">
        <f>IF(Table2[[#This Row],[Production(Tones)]]="",Table2[[#This Row],[Area Blanks]]*Table2[[#This Row],[Yield]],Table2[[#This Row],[Production(Tones)]])</f>
        <v>2355</v>
      </c>
      <c r="K1668" s="13">
        <v>1031.7</v>
      </c>
      <c r="L1668" s="13">
        <f>IF(Table2[[#This Row],[Annual_Rainfall(mm)]]="",_xlfn.XLOOKUP(Table2[[#This Row],[State]],'pivot tables'!$J$3:$J$32,'pivot tables'!$K$3:$K$32),Table2[[#This Row],[Annual_Rainfall(mm)]])</f>
        <v>1031.7</v>
      </c>
      <c r="M1668" s="13" t="str">
        <f>Table2[[#This Row],[Crop]]&amp;Table2[[#This Row],[State]]</f>
        <v>RagiTelangana</v>
      </c>
      <c r="N1668" s="13">
        <v>255578.88</v>
      </c>
      <c r="O1668" s="13">
        <f>IF(Table2[[#This Row],[Fertilizer(kg)]]="",_xlfn.XLOOKUP(Table2[[#This Row],[crop&amp;state]],'pivot tables'!$O$3:$O$151,'pivot tables'!$P$3:$P$151),Table2[[#This Row],[Fertilizer(kg)]])</f>
        <v>255578.88</v>
      </c>
      <c r="P1668" s="13">
        <v>550.55999999999995</v>
      </c>
      <c r="Q1668" s="13">
        <f>IF(Table2[[#This Row],[Pesticide(kg)]]="",_xlfn.XLOOKUP(Table2[[#This Row],[crop&amp;state]],'pivot tables'!$O$3:$O$151,'pivot tables'!$Q$3:$Q$151),Table2[[#This Row],[Pesticide(kg)]])</f>
        <v>550.55999999999995</v>
      </c>
      <c r="R1668" s="13">
        <v>1.6439999999999999</v>
      </c>
      <c r="S1668" s="13">
        <f>IF(Table2[[#This Row],[Yield]]="",IFERROR(Table2[[#This Row],[Production(Tones)]]/Table2[[#This Row],[Area(hectare)]],""),Table2[[#This Row],[Yield]])</f>
        <v>1.6439999999999999</v>
      </c>
      <c r="T1668" s="13">
        <v>26.599</v>
      </c>
      <c r="U1668" s="13">
        <f>IF(Table2[[#This Row],[Avg_Temperature(°C)]]="",IFERROR((Table2[[#This Row],[Max_Temperature(°C)]]+Table2[[#This Row],[Min_Temperature(°C)]])/2,""),Table2[[#This Row],[Avg_Temperature(°C)]])</f>
        <v>26.599</v>
      </c>
      <c r="V1668" s="13">
        <v>36.366999999999997</v>
      </c>
      <c r="W1668" s="13">
        <f>IF(Table2[[#This Row],[Max_Temperature(°C)]]="",_xlfn.XLOOKUP(Table2[[#This Row],[State]],'pivot tables'!$T$2:$T$33,'pivot tables'!$V$2:$V$33),Table2[[#This Row],[Max_Temperature(°C)]])</f>
        <v>36.366999999999997</v>
      </c>
      <c r="X1668" s="13">
        <v>17.117999999999999</v>
      </c>
      <c r="Y1668" s="31">
        <f>IF(Table2[[#This Row],[Min_Temperature(°C)]]="",_xlfn.XLOOKUP(Table2[[#This Row],[State]],'pivot tables'!$T$2:$T$33,'pivot tables'!$W$2:$W$33),Table2[[#This Row],[Min_Temperature(°C)]])</f>
        <v>17.117999999999999</v>
      </c>
    </row>
    <row r="1669" spans="1:25" x14ac:dyDescent="0.3">
      <c r="A1669" s="5" t="s">
        <v>22</v>
      </c>
      <c r="B1669" s="4">
        <v>2019</v>
      </c>
      <c r="C1669" s="5" t="s">
        <v>706</v>
      </c>
      <c r="D1669" s="5" t="str">
        <f>PROPER(TRIM(Table2[[#This Row],[Season]]))</f>
        <v/>
      </c>
      <c r="E1669" s="5" t="str">
        <f>IF(Table2[[#This Row],[Season]]="",_xlfn.XLOOKUP(Table2[[#This Row],[State]],'pivot tables'!$F$3:$F$33,'pivot tables'!$G$3:$G$33),Table2[[#This Row],[Season]])</f>
        <v>Kharif</v>
      </c>
      <c r="F1669" s="5" t="s">
        <v>481</v>
      </c>
      <c r="G1669" s="16">
        <v>262</v>
      </c>
      <c r="H1669" s="16">
        <f>IF(Table2[[#This Row],[Area(hectare)]]="",IFERROR(Table2[[#This Row],[Production(Tones)]]/Table2[[#This Row],[Yield blanks]],""),Table2[[#This Row],[Area(hectare)]])</f>
        <v>262</v>
      </c>
      <c r="I1669" s="16">
        <v>417</v>
      </c>
      <c r="J1669" s="16">
        <f>IF(Table2[[#This Row],[Production(Tones)]]="",Table2[[#This Row],[Area Blanks]]*Table2[[#This Row],[Yield]],Table2[[#This Row],[Production(Tones)]])</f>
        <v>417</v>
      </c>
      <c r="K1669" s="13">
        <v>1031.7</v>
      </c>
      <c r="L1669" s="13">
        <f>IF(Table2[[#This Row],[Annual_Rainfall(mm)]]="",_xlfn.XLOOKUP(Table2[[#This Row],[State]],'pivot tables'!$J$3:$J$32,'pivot tables'!$K$3:$K$32),Table2[[#This Row],[Annual_Rainfall(mm)]])</f>
        <v>1031.7</v>
      </c>
      <c r="M1669" s="13" t="str">
        <f>Table2[[#This Row],[Crop]]&amp;Table2[[#This Row],[State]]</f>
        <v>RagiTelangana</v>
      </c>
      <c r="N1669" s="13">
        <v>45001.120000000003</v>
      </c>
      <c r="O1669" s="13">
        <f>IF(Table2[[#This Row],[Fertilizer(kg)]]="",_xlfn.XLOOKUP(Table2[[#This Row],[crop&amp;state]],'pivot tables'!$O$3:$O$151,'pivot tables'!$P$3:$P$151),Table2[[#This Row],[Fertilizer(kg)]])</f>
        <v>45001.120000000003</v>
      </c>
      <c r="P1669" s="13"/>
      <c r="Q1669" s="13">
        <f>IF(Table2[[#This Row],[Pesticide(kg)]]="",_xlfn.XLOOKUP(Table2[[#This Row],[crop&amp;state]],'pivot tables'!$O$3:$O$151,'pivot tables'!$Q$3:$Q$151),Table2[[#This Row],[Pesticide(kg)]])</f>
        <v>245.72461538461536</v>
      </c>
      <c r="R1669" s="13">
        <v>1.573</v>
      </c>
      <c r="S1669" s="13">
        <f>IF(Table2[[#This Row],[Yield]]="",IFERROR(Table2[[#This Row],[Production(Tones)]]/Table2[[#This Row],[Area(hectare)]],""),Table2[[#This Row],[Yield]])</f>
        <v>1.573</v>
      </c>
      <c r="T1669" s="13">
        <v>26.599</v>
      </c>
      <c r="U1669" s="13">
        <f>IF(Table2[[#This Row],[Avg_Temperature(°C)]]="",IFERROR((Table2[[#This Row],[Max_Temperature(°C)]]+Table2[[#This Row],[Min_Temperature(°C)]])/2,""),Table2[[#This Row],[Avg_Temperature(°C)]])</f>
        <v>26.599</v>
      </c>
      <c r="V1669" s="13">
        <v>36.366999999999997</v>
      </c>
      <c r="W1669" s="13">
        <f>IF(Table2[[#This Row],[Max_Temperature(°C)]]="",_xlfn.XLOOKUP(Table2[[#This Row],[State]],'pivot tables'!$T$2:$T$33,'pivot tables'!$V$2:$V$33),Table2[[#This Row],[Max_Temperature(°C)]])</f>
        <v>36.366999999999997</v>
      </c>
      <c r="X1669" s="13">
        <v>17.117999999999999</v>
      </c>
      <c r="Y1669" s="31">
        <f>IF(Table2[[#This Row],[Min_Temperature(°C)]]="",_xlfn.XLOOKUP(Table2[[#This Row],[State]],'pivot tables'!$T$2:$T$33,'pivot tables'!$W$2:$W$33),Table2[[#This Row],[Min_Temperature(°C)]])</f>
        <v>17.117999999999999</v>
      </c>
    </row>
    <row r="1670" spans="1:25" x14ac:dyDescent="0.3">
      <c r="A1670" s="5" t="s">
        <v>13</v>
      </c>
      <c r="B1670" s="4">
        <v>2019</v>
      </c>
      <c r="C1670" s="5" t="s">
        <v>49</v>
      </c>
      <c r="D1670" s="5" t="str">
        <f>PROPER(TRIM(Table2[[#This Row],[Season]]))</f>
        <v>Kharif</v>
      </c>
      <c r="E1670" s="5" t="str">
        <f>IF(Table2[[#This Row],[Season]]="",_xlfn.XLOOKUP(Table2[[#This Row],[State]],'pivot tables'!$F$3:$F$33,'pivot tables'!$G$3:$G$33),Table2[[#This Row],[Season]])</f>
        <v>Kharif</v>
      </c>
      <c r="F1670" s="5" t="s">
        <v>481</v>
      </c>
      <c r="G1670" s="16">
        <v>1631151</v>
      </c>
      <c r="H1670" s="16">
        <f>IF(Table2[[#This Row],[Area(hectare)]]="",IFERROR(Table2[[#This Row],[Production(Tones)]]/Table2[[#This Row],[Yield blanks]],""),Table2[[#This Row],[Area(hectare)]])</f>
        <v>1631151</v>
      </c>
      <c r="I1670" s="16"/>
      <c r="J1670" s="16">
        <f>IF(Table2[[#This Row],[Production(Tones)]]="",Table2[[#This Row],[Area Blanks]]*Table2[[#This Row],[Yield]],Table2[[#This Row],[Production(Tones)]])</f>
        <v>5832995.9759999998</v>
      </c>
      <c r="K1670" s="13">
        <v>1031.7</v>
      </c>
      <c r="L1670" s="13">
        <f>IF(Table2[[#This Row],[Annual_Rainfall(mm)]]="",_xlfn.XLOOKUP(Table2[[#This Row],[State]],'pivot tables'!$J$3:$J$32,'pivot tables'!$K$3:$K$32),Table2[[#This Row],[Annual_Rainfall(mm)]])</f>
        <v>1031.7</v>
      </c>
      <c r="M1670" s="13" t="str">
        <f>Table2[[#This Row],[Crop]]&amp;Table2[[#This Row],[State]]</f>
        <v>RiceTelangana</v>
      </c>
      <c r="N1670" s="13">
        <v>280166495.80000001</v>
      </c>
      <c r="O1670" s="13">
        <f>IF(Table2[[#This Row],[Fertilizer(kg)]]="",_xlfn.XLOOKUP(Table2[[#This Row],[crop&amp;state]],'pivot tables'!$O$3:$O$151,'pivot tables'!$P$3:$P$151),Table2[[#This Row],[Fertilizer(kg)]])</f>
        <v>280166495.80000001</v>
      </c>
      <c r="P1670" s="13">
        <v>603525.87</v>
      </c>
      <c r="Q1670" s="13">
        <f>IF(Table2[[#This Row],[Pesticide(kg)]]="",_xlfn.XLOOKUP(Table2[[#This Row],[crop&amp;state]],'pivot tables'!$O$3:$O$151,'pivot tables'!$Q$3:$Q$151),Table2[[#This Row],[Pesticide(kg)]])</f>
        <v>603525.87</v>
      </c>
      <c r="R1670" s="13">
        <v>3.5760000000000001</v>
      </c>
      <c r="S1670" s="13">
        <f>IF(Table2[[#This Row],[Yield]]="",IFERROR(Table2[[#This Row],[Production(Tones)]]/Table2[[#This Row],[Area(hectare)]],""),Table2[[#This Row],[Yield]])</f>
        <v>3.5760000000000001</v>
      </c>
      <c r="T1670" s="13">
        <v>26.599</v>
      </c>
      <c r="U1670" s="13">
        <f>IF(Table2[[#This Row],[Avg_Temperature(°C)]]="",IFERROR((Table2[[#This Row],[Max_Temperature(°C)]]+Table2[[#This Row],[Min_Temperature(°C)]])/2,""),Table2[[#This Row],[Avg_Temperature(°C)]])</f>
        <v>26.599</v>
      </c>
      <c r="V1670" s="13">
        <v>36.366999999999997</v>
      </c>
      <c r="W1670" s="13">
        <f>IF(Table2[[#This Row],[Max_Temperature(°C)]]="",_xlfn.XLOOKUP(Table2[[#This Row],[State]],'pivot tables'!$T$2:$T$33,'pivot tables'!$V$2:$V$33),Table2[[#This Row],[Max_Temperature(°C)]])</f>
        <v>36.366999999999997</v>
      </c>
      <c r="X1670" s="13">
        <v>17.117999999999999</v>
      </c>
      <c r="Y1670" s="31">
        <f>IF(Table2[[#This Row],[Min_Temperature(°C)]]="",_xlfn.XLOOKUP(Table2[[#This Row],[State]],'pivot tables'!$T$2:$T$33,'pivot tables'!$W$2:$W$33),Table2[[#This Row],[Min_Temperature(°C)]])</f>
        <v>17.117999999999999</v>
      </c>
    </row>
    <row r="1671" spans="1:25" x14ac:dyDescent="0.3">
      <c r="A1671" s="5" t="s">
        <v>13</v>
      </c>
      <c r="B1671" s="4">
        <v>2019</v>
      </c>
      <c r="C1671" s="5" t="s">
        <v>27</v>
      </c>
      <c r="D1671" s="5" t="str">
        <f>PROPER(TRIM(Table2[[#This Row],[Season]]))</f>
        <v>Rabi</v>
      </c>
      <c r="E1671" s="5" t="str">
        <f>IF(Table2[[#This Row],[Season]]="",_xlfn.XLOOKUP(Table2[[#This Row],[State]],'pivot tables'!$F$3:$F$33,'pivot tables'!$G$3:$G$33),Table2[[#This Row],[Season]])</f>
        <v>Rabi</v>
      </c>
      <c r="F1671" s="5" t="s">
        <v>481</v>
      </c>
      <c r="G1671" s="16">
        <v>1585062</v>
      </c>
      <c r="H1671" s="16">
        <f>IF(Table2[[#This Row],[Area(hectare)]]="",IFERROR(Table2[[#This Row],[Production(Tones)]]/Table2[[#This Row],[Yield blanks]],""),Table2[[#This Row],[Area(hectare)]])</f>
        <v>1585062</v>
      </c>
      <c r="I1671" s="16">
        <v>5900447</v>
      </c>
      <c r="J1671" s="16">
        <f>IF(Table2[[#This Row],[Production(Tones)]]="",Table2[[#This Row],[Area Blanks]]*Table2[[#This Row],[Yield]],Table2[[#This Row],[Production(Tones)]])</f>
        <v>5900447</v>
      </c>
      <c r="K1671" s="13">
        <v>1031.7</v>
      </c>
      <c r="L1671" s="13">
        <f>IF(Table2[[#This Row],[Annual_Rainfall(mm)]]="",_xlfn.XLOOKUP(Table2[[#This Row],[State]],'pivot tables'!$J$3:$J$32,'pivot tables'!$K$3:$K$32),Table2[[#This Row],[Annual_Rainfall(mm)]])</f>
        <v>1031.7</v>
      </c>
      <c r="M1671" s="13" t="str">
        <f>Table2[[#This Row],[Crop]]&amp;Table2[[#This Row],[State]]</f>
        <v>RiceTelangana</v>
      </c>
      <c r="N1671" s="13">
        <v>272250249.10000002</v>
      </c>
      <c r="O1671" s="13">
        <f>IF(Table2[[#This Row],[Fertilizer(kg)]]="",_xlfn.XLOOKUP(Table2[[#This Row],[crop&amp;state]],'pivot tables'!$O$3:$O$151,'pivot tables'!$P$3:$P$151),Table2[[#This Row],[Fertilizer(kg)]])</f>
        <v>272250249.10000002</v>
      </c>
      <c r="P1671" s="13">
        <v>586472.93999999994</v>
      </c>
      <c r="Q1671" s="13">
        <f>IF(Table2[[#This Row],[Pesticide(kg)]]="",_xlfn.XLOOKUP(Table2[[#This Row],[crop&amp;state]],'pivot tables'!$O$3:$O$151,'pivot tables'!$Q$3:$Q$151),Table2[[#This Row],[Pesticide(kg)]])</f>
        <v>586472.93999999994</v>
      </c>
      <c r="R1671" s="13">
        <v>3.6110000000000002</v>
      </c>
      <c r="S1671" s="13">
        <f>IF(Table2[[#This Row],[Yield]]="",IFERROR(Table2[[#This Row],[Production(Tones)]]/Table2[[#This Row],[Area(hectare)]],""),Table2[[#This Row],[Yield]])</f>
        <v>3.6110000000000002</v>
      </c>
      <c r="T1671" s="13">
        <v>26.599</v>
      </c>
      <c r="U1671" s="13">
        <f>IF(Table2[[#This Row],[Avg_Temperature(°C)]]="",IFERROR((Table2[[#This Row],[Max_Temperature(°C)]]+Table2[[#This Row],[Min_Temperature(°C)]])/2,""),Table2[[#This Row],[Avg_Temperature(°C)]])</f>
        <v>26.599</v>
      </c>
      <c r="V1671" s="13">
        <v>36.366999999999997</v>
      </c>
      <c r="W1671" s="13">
        <f>IF(Table2[[#This Row],[Max_Temperature(°C)]]="",_xlfn.XLOOKUP(Table2[[#This Row],[State]],'pivot tables'!$T$2:$T$33,'pivot tables'!$V$2:$V$33),Table2[[#This Row],[Max_Temperature(°C)]])</f>
        <v>36.366999999999997</v>
      </c>
      <c r="X1671" s="13">
        <v>17.117999999999999</v>
      </c>
      <c r="Y1671" s="31">
        <f>IF(Table2[[#This Row],[Min_Temperature(°C)]]="",_xlfn.XLOOKUP(Table2[[#This Row],[State]],'pivot tables'!$T$2:$T$33,'pivot tables'!$W$2:$W$33),Table2[[#This Row],[Min_Temperature(°C)]])</f>
        <v>17.117999999999999</v>
      </c>
    </row>
    <row r="1672" spans="1:25" x14ac:dyDescent="0.3">
      <c r="A1672" s="5" t="s">
        <v>18</v>
      </c>
      <c r="B1672" s="4">
        <v>2019</v>
      </c>
      <c r="C1672" s="5" t="s">
        <v>49</v>
      </c>
      <c r="D1672" s="5" t="str">
        <f>PROPER(TRIM(Table2[[#This Row],[Season]]))</f>
        <v>Kharif</v>
      </c>
      <c r="E1672" s="5" t="str">
        <f>IF(Table2[[#This Row],[Season]]="",_xlfn.XLOOKUP(Table2[[#This Row],[State]],'pivot tables'!$F$3:$F$33,'pivot tables'!$G$3:$G$33),Table2[[#This Row],[Season]])</f>
        <v>Kharif</v>
      </c>
      <c r="F1672" s="5" t="s">
        <v>481</v>
      </c>
      <c r="G1672" s="16">
        <v>26115</v>
      </c>
      <c r="H1672" s="16">
        <f>IF(Table2[[#This Row],[Area(hectare)]]="",IFERROR(Table2[[#This Row],[Production(Tones)]]/Table2[[#This Row],[Yield blanks]],""),Table2[[#This Row],[Area(hectare)]])</f>
        <v>26115</v>
      </c>
      <c r="I1672" s="16">
        <v>2021771</v>
      </c>
      <c r="J1672" s="16">
        <f>IF(Table2[[#This Row],[Production(Tones)]]="",Table2[[#This Row],[Area Blanks]]*Table2[[#This Row],[Yield]],Table2[[#This Row],[Production(Tones)]])</f>
        <v>2021771</v>
      </c>
      <c r="K1672" s="13">
        <v>1031.7</v>
      </c>
      <c r="L1672" s="13">
        <f>IF(Table2[[#This Row],[Annual_Rainfall(mm)]]="",_xlfn.XLOOKUP(Table2[[#This Row],[State]],'pivot tables'!$J$3:$J$32,'pivot tables'!$K$3:$K$32),Table2[[#This Row],[Annual_Rainfall(mm)]])</f>
        <v>1031.7</v>
      </c>
      <c r="M1672" s="13" t="str">
        <f>Table2[[#This Row],[Crop]]&amp;Table2[[#This Row],[State]]</f>
        <v>SugarcaneTelangana</v>
      </c>
      <c r="N1672" s="13">
        <v>4485512.4000000004</v>
      </c>
      <c r="O1672" s="13">
        <f>IF(Table2[[#This Row],[Fertilizer(kg)]]="",_xlfn.XLOOKUP(Table2[[#This Row],[crop&amp;state]],'pivot tables'!$O$3:$O$151,'pivot tables'!$P$3:$P$151),Table2[[#This Row],[Fertilizer(kg)]])</f>
        <v>4485512.4000000004</v>
      </c>
      <c r="P1672" s="13">
        <v>9662.5499999999993</v>
      </c>
      <c r="Q1672" s="13">
        <f>IF(Table2[[#This Row],[Pesticide(kg)]]="",_xlfn.XLOOKUP(Table2[[#This Row],[crop&amp;state]],'pivot tables'!$O$3:$O$151,'pivot tables'!$Q$3:$Q$151),Table2[[#This Row],[Pesticide(kg)]])</f>
        <v>9662.5499999999993</v>
      </c>
      <c r="R1672" s="13">
        <v>84.727000000000004</v>
      </c>
      <c r="S1672" s="13">
        <f>IF(Table2[[#This Row],[Yield]]="",IFERROR(Table2[[#This Row],[Production(Tones)]]/Table2[[#This Row],[Area(hectare)]],""),Table2[[#This Row],[Yield]])</f>
        <v>84.727000000000004</v>
      </c>
      <c r="T1672" s="13">
        <v>26.599</v>
      </c>
      <c r="U1672" s="13">
        <f>IF(Table2[[#This Row],[Avg_Temperature(°C)]]="",IFERROR((Table2[[#This Row],[Max_Temperature(°C)]]+Table2[[#This Row],[Min_Temperature(°C)]])/2,""),Table2[[#This Row],[Avg_Temperature(°C)]])</f>
        <v>26.599</v>
      </c>
      <c r="V1672" s="13">
        <v>36.366999999999997</v>
      </c>
      <c r="W1672" s="13">
        <f>IF(Table2[[#This Row],[Max_Temperature(°C)]]="",_xlfn.XLOOKUP(Table2[[#This Row],[State]],'pivot tables'!$T$2:$T$33,'pivot tables'!$V$2:$V$33),Table2[[#This Row],[Max_Temperature(°C)]])</f>
        <v>36.366999999999997</v>
      </c>
      <c r="X1672" s="13">
        <v>17.117999999999999</v>
      </c>
      <c r="Y1672" s="31">
        <f>IF(Table2[[#This Row],[Min_Temperature(°C)]]="",_xlfn.XLOOKUP(Table2[[#This Row],[State]],'pivot tables'!$T$2:$T$33,'pivot tables'!$W$2:$W$33),Table2[[#This Row],[Min_Temperature(°C)]])</f>
        <v>17.117999999999999</v>
      </c>
    </row>
    <row r="1673" spans="1:25" x14ac:dyDescent="0.3">
      <c r="A1673" s="5" t="s">
        <v>31</v>
      </c>
      <c r="B1673" s="4">
        <v>2019</v>
      </c>
      <c r="C1673" s="5" t="s">
        <v>706</v>
      </c>
      <c r="D1673" s="5" t="str">
        <f>PROPER(TRIM(Table2[[#This Row],[Season]]))</f>
        <v/>
      </c>
      <c r="E1673" s="5" t="str">
        <f>IF(Table2[[#This Row],[Season]]="",_xlfn.XLOOKUP(Table2[[#This Row],[State]],'pivot tables'!$F$3:$F$33,'pivot tables'!$G$3:$G$33),Table2[[#This Row],[Season]])</f>
        <v>Kharif</v>
      </c>
      <c r="F1673" s="5" t="s">
        <v>481</v>
      </c>
      <c r="G1673" s="16">
        <v>63</v>
      </c>
      <c r="H1673" s="16">
        <f>IF(Table2[[#This Row],[Area(hectare)]]="",IFERROR(Table2[[#This Row],[Production(Tones)]]/Table2[[#This Row],[Yield blanks]],""),Table2[[#This Row],[Area(hectare)]])</f>
        <v>63</v>
      </c>
      <c r="I1673" s="16" t="s">
        <v>593</v>
      </c>
      <c r="J1673" s="16" t="str">
        <f>IF(Table2[[#This Row],[Production(Tones)]]="",Table2[[#This Row],[Area Blanks]]*Table2[[#This Row],[Yield]],Table2[[#This Row],[Production(Tones)]])</f>
        <v>141</v>
      </c>
      <c r="K1673" s="13">
        <v>1031.7</v>
      </c>
      <c r="L1673" s="13">
        <f>IF(Table2[[#This Row],[Annual_Rainfall(mm)]]="",_xlfn.XLOOKUP(Table2[[#This Row],[State]],'pivot tables'!$J$3:$J$32,'pivot tables'!$K$3:$K$32),Table2[[#This Row],[Annual_Rainfall(mm)]])</f>
        <v>1031.7</v>
      </c>
      <c r="M1673" s="13" t="str">
        <f>Table2[[#This Row],[Crop]]&amp;Table2[[#This Row],[State]]</f>
        <v>SunflowerTelangana</v>
      </c>
      <c r="N1673" s="13">
        <v>10820.88</v>
      </c>
      <c r="O1673" s="13">
        <f>IF(Table2[[#This Row],[Fertilizer(kg)]]="",_xlfn.XLOOKUP(Table2[[#This Row],[crop&amp;state]],'pivot tables'!$O$3:$O$151,'pivot tables'!$P$3:$P$151),Table2[[#This Row],[Fertilizer(kg)]])</f>
        <v>10820.88</v>
      </c>
      <c r="P1673" s="13" t="s">
        <v>594</v>
      </c>
      <c r="Q1673" s="13" t="str">
        <f>IF(Table2[[#This Row],[Pesticide(kg)]]="",_xlfn.XLOOKUP(Table2[[#This Row],[crop&amp;state]],'pivot tables'!$O$3:$O$151,'pivot tables'!$Q$3:$Q$151),Table2[[#This Row],[Pesticide(kg)]])</f>
        <v>23.31</v>
      </c>
      <c r="R1673" s="13">
        <v>2.2679999999999998</v>
      </c>
      <c r="S1673" s="13">
        <f>IF(Table2[[#This Row],[Yield]]="",IFERROR(Table2[[#This Row],[Production(Tones)]]/Table2[[#This Row],[Area(hectare)]],""),Table2[[#This Row],[Yield]])</f>
        <v>2.2679999999999998</v>
      </c>
      <c r="T1673" s="13">
        <v>26.599</v>
      </c>
      <c r="U1673" s="13">
        <f>IF(Table2[[#This Row],[Avg_Temperature(°C)]]="",IFERROR((Table2[[#This Row],[Max_Temperature(°C)]]+Table2[[#This Row],[Min_Temperature(°C)]])/2,""),Table2[[#This Row],[Avg_Temperature(°C)]])</f>
        <v>26.599</v>
      </c>
      <c r="V1673" s="13">
        <v>36.366999999999997</v>
      </c>
      <c r="W1673" s="13">
        <f>IF(Table2[[#This Row],[Max_Temperature(°C)]]="",_xlfn.XLOOKUP(Table2[[#This Row],[State]],'pivot tables'!$T$2:$T$33,'pivot tables'!$V$2:$V$33),Table2[[#This Row],[Max_Temperature(°C)]])</f>
        <v>36.366999999999997</v>
      </c>
      <c r="X1673" s="13">
        <v>17.117999999999999</v>
      </c>
      <c r="Y1673" s="31">
        <f>IF(Table2[[#This Row],[Min_Temperature(°C)]]="",_xlfn.XLOOKUP(Table2[[#This Row],[State]],'pivot tables'!$T$2:$T$33,'pivot tables'!$W$2:$W$33),Table2[[#This Row],[Min_Temperature(°C)]])</f>
        <v>17.117999999999999</v>
      </c>
    </row>
    <row r="1674" spans="1:25" x14ac:dyDescent="0.3">
      <c r="A1674" s="5" t="s">
        <v>31</v>
      </c>
      <c r="B1674" s="4">
        <v>2019</v>
      </c>
      <c r="C1674" s="5" t="s">
        <v>27</v>
      </c>
      <c r="D1674" s="5" t="str">
        <f>PROPER(TRIM(Table2[[#This Row],[Season]]))</f>
        <v>Rabi</v>
      </c>
      <c r="E1674" s="5" t="str">
        <f>IF(Table2[[#This Row],[Season]]="",_xlfn.XLOOKUP(Table2[[#This Row],[State]],'pivot tables'!$F$3:$F$33,'pivot tables'!$G$3:$G$33),Table2[[#This Row],[Season]])</f>
        <v>Rabi</v>
      </c>
      <c r="F1674" s="5" t="s">
        <v>481</v>
      </c>
      <c r="G1674" s="16">
        <v>4469</v>
      </c>
      <c r="H1674" s="16">
        <f>IF(Table2[[#This Row],[Area(hectare)]]="",IFERROR(Table2[[#This Row],[Production(Tones)]]/Table2[[#This Row],[Yield blanks]],""),Table2[[#This Row],[Area(hectare)]])</f>
        <v>4469</v>
      </c>
      <c r="I1674" s="16">
        <v>9969</v>
      </c>
      <c r="J1674" s="16">
        <f>IF(Table2[[#This Row],[Production(Tones)]]="",Table2[[#This Row],[Area Blanks]]*Table2[[#This Row],[Yield]],Table2[[#This Row],[Production(Tones)]])</f>
        <v>9969</v>
      </c>
      <c r="K1674" s="13">
        <v>1031.7</v>
      </c>
      <c r="L1674" s="13">
        <f>IF(Table2[[#This Row],[Annual_Rainfall(mm)]]="",_xlfn.XLOOKUP(Table2[[#This Row],[State]],'pivot tables'!$J$3:$J$32,'pivot tables'!$K$3:$K$32),Table2[[#This Row],[Annual_Rainfall(mm)]])</f>
        <v>1031.7</v>
      </c>
      <c r="M1674" s="13" t="str">
        <f>Table2[[#This Row],[Crop]]&amp;Table2[[#This Row],[State]]</f>
        <v>SunflowerTelangana</v>
      </c>
      <c r="N1674" s="13">
        <v>767595.44</v>
      </c>
      <c r="O1674" s="13">
        <f>IF(Table2[[#This Row],[Fertilizer(kg)]]="",_xlfn.XLOOKUP(Table2[[#This Row],[crop&amp;state]],'pivot tables'!$O$3:$O$151,'pivot tables'!$P$3:$P$151),Table2[[#This Row],[Fertilizer(kg)]])</f>
        <v>767595.44</v>
      </c>
      <c r="P1674" s="13">
        <v>1653.53</v>
      </c>
      <c r="Q1674" s="13">
        <f>IF(Table2[[#This Row],[Pesticide(kg)]]="",_xlfn.XLOOKUP(Table2[[#This Row],[crop&amp;state]],'pivot tables'!$O$3:$O$151,'pivot tables'!$Q$3:$Q$151),Table2[[#This Row],[Pesticide(kg)]])</f>
        <v>1653.53</v>
      </c>
      <c r="R1674" s="13">
        <v>2.1659999999999999</v>
      </c>
      <c r="S1674" s="13">
        <f>IF(Table2[[#This Row],[Yield]]="",IFERROR(Table2[[#This Row],[Production(Tones)]]/Table2[[#This Row],[Area(hectare)]],""),Table2[[#This Row],[Yield]])</f>
        <v>2.1659999999999999</v>
      </c>
      <c r="T1674" s="13">
        <v>26.599</v>
      </c>
      <c r="U1674" s="13">
        <f>IF(Table2[[#This Row],[Avg_Temperature(°C)]]="",IFERROR((Table2[[#This Row],[Max_Temperature(°C)]]+Table2[[#This Row],[Min_Temperature(°C)]])/2,""),Table2[[#This Row],[Avg_Temperature(°C)]])</f>
        <v>26.599</v>
      </c>
      <c r="V1674" s="13">
        <v>36.366999999999997</v>
      </c>
      <c r="W1674" s="13">
        <f>IF(Table2[[#This Row],[Max_Temperature(°C)]]="",_xlfn.XLOOKUP(Table2[[#This Row],[State]],'pivot tables'!$T$2:$T$33,'pivot tables'!$V$2:$V$33),Table2[[#This Row],[Max_Temperature(°C)]])</f>
        <v>36.366999999999997</v>
      </c>
      <c r="X1674" s="13">
        <v>17.117999999999999</v>
      </c>
      <c r="Y1674" s="31">
        <f>IF(Table2[[#This Row],[Min_Temperature(°C)]]="",_xlfn.XLOOKUP(Table2[[#This Row],[State]],'pivot tables'!$T$2:$T$33,'pivot tables'!$W$2:$W$33),Table2[[#This Row],[Min_Temperature(°C)]])</f>
        <v>17.117999999999999</v>
      </c>
    </row>
    <row r="1675" spans="1:25" x14ac:dyDescent="0.3">
      <c r="A1675" s="5" t="s">
        <v>32</v>
      </c>
      <c r="B1675" s="4">
        <v>2019</v>
      </c>
      <c r="C1675" s="5" t="s">
        <v>49</v>
      </c>
      <c r="D1675" s="5" t="str">
        <f>PROPER(TRIM(Table2[[#This Row],[Season]]))</f>
        <v>Kharif</v>
      </c>
      <c r="E1675" s="5" t="str">
        <f>IF(Table2[[#This Row],[Season]]="",_xlfn.XLOOKUP(Table2[[#This Row],[State]],'pivot tables'!$F$3:$F$33,'pivot tables'!$G$3:$G$33),Table2[[#This Row],[Season]])</f>
        <v>Kharif</v>
      </c>
      <c r="F1675" s="5" t="s">
        <v>481</v>
      </c>
      <c r="G1675" s="16">
        <v>14723</v>
      </c>
      <c r="H1675" s="16">
        <f>IF(Table2[[#This Row],[Area(hectare)]]="",IFERROR(Table2[[#This Row],[Production(Tones)]]/Table2[[#This Row],[Yield blanks]],""),Table2[[#This Row],[Area(hectare)]])</f>
        <v>14723</v>
      </c>
      <c r="I1675" s="16">
        <v>13805</v>
      </c>
      <c r="J1675" s="16">
        <f>IF(Table2[[#This Row],[Production(Tones)]]="",Table2[[#This Row],[Area Blanks]]*Table2[[#This Row],[Yield]],Table2[[#This Row],[Production(Tones)]])</f>
        <v>13805</v>
      </c>
      <c r="K1675" s="13">
        <v>1031.7</v>
      </c>
      <c r="L1675" s="13">
        <f>IF(Table2[[#This Row],[Annual_Rainfall(mm)]]="",_xlfn.XLOOKUP(Table2[[#This Row],[State]],'pivot tables'!$J$3:$J$32,'pivot tables'!$K$3:$K$32),Table2[[#This Row],[Annual_Rainfall(mm)]])</f>
        <v>1031.7</v>
      </c>
      <c r="M1675" s="13" t="str">
        <f>Table2[[#This Row],[Crop]]&amp;Table2[[#This Row],[State]]</f>
        <v>UradTelangana</v>
      </c>
      <c r="N1675" s="13">
        <v>2528822.48</v>
      </c>
      <c r="O1675" s="13">
        <f>IF(Table2[[#This Row],[Fertilizer(kg)]]="",_xlfn.XLOOKUP(Table2[[#This Row],[crop&amp;state]],'pivot tables'!$O$3:$O$151,'pivot tables'!$P$3:$P$151),Table2[[#This Row],[Fertilizer(kg)]])</f>
        <v>2528822.48</v>
      </c>
      <c r="P1675" s="13">
        <v>5447.51</v>
      </c>
      <c r="Q1675" s="13">
        <f>IF(Table2[[#This Row],[Pesticide(kg)]]="",_xlfn.XLOOKUP(Table2[[#This Row],[crop&amp;state]],'pivot tables'!$O$3:$O$151,'pivot tables'!$Q$3:$Q$151),Table2[[#This Row],[Pesticide(kg)]])</f>
        <v>5447.51</v>
      </c>
      <c r="R1675" s="13">
        <v>0.93100000000000005</v>
      </c>
      <c r="S1675" s="13">
        <f>IF(Table2[[#This Row],[Yield]]="",IFERROR(Table2[[#This Row],[Production(Tones)]]/Table2[[#This Row],[Area(hectare)]],""),Table2[[#This Row],[Yield]])</f>
        <v>0.93100000000000005</v>
      </c>
      <c r="T1675" s="13">
        <v>26.599</v>
      </c>
      <c r="U1675" s="13">
        <f>IF(Table2[[#This Row],[Avg_Temperature(°C)]]="",IFERROR((Table2[[#This Row],[Max_Temperature(°C)]]+Table2[[#This Row],[Min_Temperature(°C)]])/2,""),Table2[[#This Row],[Avg_Temperature(°C)]])</f>
        <v>26.599</v>
      </c>
      <c r="V1675" s="13">
        <v>36.366999999999997</v>
      </c>
      <c r="W1675" s="13">
        <f>IF(Table2[[#This Row],[Max_Temperature(°C)]]="",_xlfn.XLOOKUP(Table2[[#This Row],[State]],'pivot tables'!$T$2:$T$33,'pivot tables'!$V$2:$V$33),Table2[[#This Row],[Max_Temperature(°C)]])</f>
        <v>36.366999999999997</v>
      </c>
      <c r="X1675" s="13">
        <v>17.117999999999999</v>
      </c>
      <c r="Y1675" s="31">
        <f>IF(Table2[[#This Row],[Min_Temperature(°C)]]="",_xlfn.XLOOKUP(Table2[[#This Row],[State]],'pivot tables'!$T$2:$T$33,'pivot tables'!$W$2:$W$33),Table2[[#This Row],[Min_Temperature(°C)]])</f>
        <v>17.117999999999999</v>
      </c>
    </row>
    <row r="1676" spans="1:25" x14ac:dyDescent="0.3">
      <c r="A1676" s="5" t="s">
        <v>32</v>
      </c>
      <c r="B1676" s="4">
        <v>2019</v>
      </c>
      <c r="C1676" s="5" t="s">
        <v>27</v>
      </c>
      <c r="D1676" s="5" t="str">
        <f>PROPER(TRIM(Table2[[#This Row],[Season]]))</f>
        <v>Rabi</v>
      </c>
      <c r="E1676" s="5" t="str">
        <f>IF(Table2[[#This Row],[Season]]="",_xlfn.XLOOKUP(Table2[[#This Row],[State]],'pivot tables'!$F$3:$F$33,'pivot tables'!$G$3:$G$33),Table2[[#This Row],[Season]])</f>
        <v>Rabi</v>
      </c>
      <c r="F1676" s="5" t="s">
        <v>481</v>
      </c>
      <c r="G1676" s="16">
        <v>6816</v>
      </c>
      <c r="H1676" s="16">
        <f>IF(Table2[[#This Row],[Area(hectare)]]="",IFERROR(Table2[[#This Row],[Production(Tones)]]/Table2[[#This Row],[Yield blanks]],""),Table2[[#This Row],[Area(hectare)]])</f>
        <v>6816</v>
      </c>
      <c r="I1676" s="16">
        <v>12269</v>
      </c>
      <c r="J1676" s="16">
        <f>IF(Table2[[#This Row],[Production(Tones)]]="",Table2[[#This Row],[Area Blanks]]*Table2[[#This Row],[Yield]],Table2[[#This Row],[Production(Tones)]])</f>
        <v>12269</v>
      </c>
      <c r="K1676" s="13"/>
      <c r="L1676" s="13">
        <f>IF(Table2[[#This Row],[Annual_Rainfall(mm)]]="",_xlfn.XLOOKUP(Table2[[#This Row],[State]],'pivot tables'!$J$3:$J$32,'pivot tables'!$K$3:$K$32),Table2[[#This Row],[Annual_Rainfall(mm)]])</f>
        <v>994.48985507246334</v>
      </c>
      <c r="M1676" s="13" t="str">
        <f>Table2[[#This Row],[Crop]]&amp;Table2[[#This Row],[State]]</f>
        <v>UradTelangana</v>
      </c>
      <c r="N1676" s="13">
        <v>1170716.1599999999</v>
      </c>
      <c r="O1676" s="13">
        <f>IF(Table2[[#This Row],[Fertilizer(kg)]]="",_xlfn.XLOOKUP(Table2[[#This Row],[crop&amp;state]],'pivot tables'!$O$3:$O$151,'pivot tables'!$P$3:$P$151),Table2[[#This Row],[Fertilizer(kg)]])</f>
        <v>1170716.1599999999</v>
      </c>
      <c r="P1676" s="13">
        <v>2521.92</v>
      </c>
      <c r="Q1676" s="13">
        <f>IF(Table2[[#This Row],[Pesticide(kg)]]="",_xlfn.XLOOKUP(Table2[[#This Row],[crop&amp;state]],'pivot tables'!$O$3:$O$151,'pivot tables'!$Q$3:$Q$151),Table2[[#This Row],[Pesticide(kg)]])</f>
        <v>2521.92</v>
      </c>
      <c r="R1676" s="13">
        <v>1.788</v>
      </c>
      <c r="S1676" s="13">
        <f>IF(Table2[[#This Row],[Yield]]="",IFERROR(Table2[[#This Row],[Production(Tones)]]/Table2[[#This Row],[Area(hectare)]],""),Table2[[#This Row],[Yield]])</f>
        <v>1.788</v>
      </c>
      <c r="T1676" s="13">
        <v>26.599</v>
      </c>
      <c r="U1676" s="13">
        <f>IF(Table2[[#This Row],[Avg_Temperature(°C)]]="",IFERROR((Table2[[#This Row],[Max_Temperature(°C)]]+Table2[[#This Row],[Min_Temperature(°C)]])/2,""),Table2[[#This Row],[Avg_Temperature(°C)]])</f>
        <v>26.599</v>
      </c>
      <c r="V1676" s="13">
        <v>36.366999999999997</v>
      </c>
      <c r="W1676" s="13">
        <f>IF(Table2[[#This Row],[Max_Temperature(°C)]]="",_xlfn.XLOOKUP(Table2[[#This Row],[State]],'pivot tables'!$T$2:$T$33,'pivot tables'!$V$2:$V$33),Table2[[#This Row],[Max_Temperature(°C)]])</f>
        <v>36.366999999999997</v>
      </c>
      <c r="X1676" s="13">
        <v>17.117999999999999</v>
      </c>
      <c r="Y1676" s="31">
        <f>IF(Table2[[#This Row],[Min_Temperature(°C)]]="",_xlfn.XLOOKUP(Table2[[#This Row],[State]],'pivot tables'!$T$2:$T$33,'pivot tables'!$W$2:$W$33),Table2[[#This Row],[Min_Temperature(°C)]])</f>
        <v>17.117999999999999</v>
      </c>
    </row>
    <row r="1677" spans="1:25" x14ac:dyDescent="0.3">
      <c r="A1677" s="5" t="s">
        <v>20</v>
      </c>
      <c r="B1677" s="4">
        <v>2019</v>
      </c>
      <c r="C1677" s="5" t="s">
        <v>49</v>
      </c>
      <c r="D1677" s="5" t="str">
        <f>PROPER(TRIM(Table2[[#This Row],[Season]]))</f>
        <v>Kharif</v>
      </c>
      <c r="E1677" s="5" t="str">
        <f>IF(Table2[[#This Row],[Season]]="",_xlfn.XLOOKUP(Table2[[#This Row],[State]],'pivot tables'!$F$3:$F$33,'pivot tables'!$G$3:$G$33),Table2[[#This Row],[Season]])</f>
        <v>Kharif</v>
      </c>
      <c r="F1677" s="5" t="s">
        <v>481</v>
      </c>
      <c r="G1677" s="16">
        <v>1</v>
      </c>
      <c r="H1677" s="16">
        <f>IF(Table2[[#This Row],[Area(hectare)]]="",IFERROR(Table2[[#This Row],[Production(Tones)]]/Table2[[#This Row],[Yield blanks]],""),Table2[[#This Row],[Area(hectare)]])</f>
        <v>1</v>
      </c>
      <c r="I1677" s="16">
        <v>0</v>
      </c>
      <c r="J1677" s="16">
        <f>IF(Table2[[#This Row],[Production(Tones)]]="",Table2[[#This Row],[Area Blanks]]*Table2[[#This Row],[Yield]],Table2[[#This Row],[Production(Tones)]])</f>
        <v>0</v>
      </c>
      <c r="K1677" s="13">
        <v>1031.7</v>
      </c>
      <c r="L1677" s="13">
        <f>IF(Table2[[#This Row],[Annual_Rainfall(mm)]]="",_xlfn.XLOOKUP(Table2[[#This Row],[State]],'pivot tables'!$J$3:$J$32,'pivot tables'!$K$3:$K$32),Table2[[#This Row],[Annual_Rainfall(mm)]])</f>
        <v>1031.7</v>
      </c>
      <c r="M1677" s="13" t="str">
        <f>Table2[[#This Row],[Crop]]&amp;Table2[[#This Row],[State]]</f>
        <v>WheatTelangana</v>
      </c>
      <c r="N1677" s="13">
        <v>171.76</v>
      </c>
      <c r="O1677" s="13">
        <f>IF(Table2[[#This Row],[Fertilizer(kg)]]="",_xlfn.XLOOKUP(Table2[[#This Row],[crop&amp;state]],'pivot tables'!$O$3:$O$151,'pivot tables'!$P$3:$P$151),Table2[[#This Row],[Fertilizer(kg)]])</f>
        <v>171.76</v>
      </c>
      <c r="P1677" s="13">
        <v>0.37</v>
      </c>
      <c r="Q1677" s="13">
        <f>IF(Table2[[#This Row],[Pesticide(kg)]]="",_xlfn.XLOOKUP(Table2[[#This Row],[crop&amp;state]],'pivot tables'!$O$3:$O$151,'pivot tables'!$Q$3:$Q$151),Table2[[#This Row],[Pesticide(kg)]])</f>
        <v>0.37</v>
      </c>
      <c r="R1677" s="13"/>
      <c r="S1677" s="13">
        <f>IF(Table2[[#This Row],[Yield]]="",IFERROR(Table2[[#This Row],[Production(Tones)]]/Table2[[#This Row],[Area(hectare)]],""),Table2[[#This Row],[Yield]])</f>
        <v>0</v>
      </c>
      <c r="T1677" s="13">
        <v>26.599</v>
      </c>
      <c r="U1677" s="13">
        <f>IF(Table2[[#This Row],[Avg_Temperature(°C)]]="",IFERROR((Table2[[#This Row],[Max_Temperature(°C)]]+Table2[[#This Row],[Min_Temperature(°C)]])/2,""),Table2[[#This Row],[Avg_Temperature(°C)]])</f>
        <v>26.599</v>
      </c>
      <c r="V1677" s="13">
        <v>36.366999999999997</v>
      </c>
      <c r="W1677" s="13">
        <f>IF(Table2[[#This Row],[Max_Temperature(°C)]]="",_xlfn.XLOOKUP(Table2[[#This Row],[State]],'pivot tables'!$T$2:$T$33,'pivot tables'!$V$2:$V$33),Table2[[#This Row],[Max_Temperature(°C)]])</f>
        <v>36.366999999999997</v>
      </c>
      <c r="X1677" s="13">
        <v>17.117999999999999</v>
      </c>
      <c r="Y1677" s="31">
        <f>IF(Table2[[#This Row],[Min_Temperature(°C)]]="",_xlfn.XLOOKUP(Table2[[#This Row],[State]],'pivot tables'!$T$2:$T$33,'pivot tables'!$W$2:$W$33),Table2[[#This Row],[Min_Temperature(°C)]])</f>
        <v>17.117999999999999</v>
      </c>
    </row>
    <row r="1678" spans="1:25" x14ac:dyDescent="0.3">
      <c r="A1678" s="5" t="s">
        <v>20</v>
      </c>
      <c r="B1678" s="4">
        <v>2019</v>
      </c>
      <c r="C1678" s="5" t="s">
        <v>27</v>
      </c>
      <c r="D1678" s="5" t="str">
        <f>PROPER(TRIM(Table2[[#This Row],[Season]]))</f>
        <v>Rabi</v>
      </c>
      <c r="E1678" s="5" t="str">
        <f>IF(Table2[[#This Row],[Season]]="",_xlfn.XLOOKUP(Table2[[#This Row],[State]],'pivot tables'!$F$3:$F$33,'pivot tables'!$G$3:$G$33),Table2[[#This Row],[Season]])</f>
        <v>Rabi</v>
      </c>
      <c r="F1678" s="5" t="s">
        <v>481</v>
      </c>
      <c r="G1678" s="16">
        <v>4471</v>
      </c>
      <c r="H1678" s="16">
        <f>IF(Table2[[#This Row],[Area(hectare)]]="",IFERROR(Table2[[#This Row],[Production(Tones)]]/Table2[[#This Row],[Yield blanks]],""),Table2[[#This Row],[Area(hectare)]])</f>
        <v>4471</v>
      </c>
      <c r="I1678" s="16">
        <v>8237</v>
      </c>
      <c r="J1678" s="16">
        <f>IF(Table2[[#This Row],[Production(Tones)]]="",Table2[[#This Row],[Area Blanks]]*Table2[[#This Row],[Yield]],Table2[[#This Row],[Production(Tones)]])</f>
        <v>8237</v>
      </c>
      <c r="K1678" s="13">
        <v>1031.7</v>
      </c>
      <c r="L1678" s="13">
        <f>IF(Table2[[#This Row],[Annual_Rainfall(mm)]]="",_xlfn.XLOOKUP(Table2[[#This Row],[State]],'pivot tables'!$J$3:$J$32,'pivot tables'!$K$3:$K$32),Table2[[#This Row],[Annual_Rainfall(mm)]])</f>
        <v>1031.7</v>
      </c>
      <c r="M1678" s="13" t="str">
        <f>Table2[[#This Row],[Crop]]&amp;Table2[[#This Row],[State]]</f>
        <v>WheatTelangana</v>
      </c>
      <c r="N1678" s="13">
        <v>767938.96</v>
      </c>
      <c r="O1678" s="13">
        <f>IF(Table2[[#This Row],[Fertilizer(kg)]]="",_xlfn.XLOOKUP(Table2[[#This Row],[crop&amp;state]],'pivot tables'!$O$3:$O$151,'pivot tables'!$P$3:$P$151),Table2[[#This Row],[Fertilizer(kg)]])</f>
        <v>767938.96</v>
      </c>
      <c r="P1678" s="13">
        <v>1654.27</v>
      </c>
      <c r="Q1678" s="13">
        <f>IF(Table2[[#This Row],[Pesticide(kg)]]="",_xlfn.XLOOKUP(Table2[[#This Row],[crop&amp;state]],'pivot tables'!$O$3:$O$151,'pivot tables'!$Q$3:$Q$151),Table2[[#This Row],[Pesticide(kg)]])</f>
        <v>1654.27</v>
      </c>
      <c r="R1678" s="13">
        <v>1.798</v>
      </c>
      <c r="S1678" s="13">
        <f>IF(Table2[[#This Row],[Yield]]="",IFERROR(Table2[[#This Row],[Production(Tones)]]/Table2[[#This Row],[Area(hectare)]],""),Table2[[#This Row],[Yield]])</f>
        <v>1.798</v>
      </c>
      <c r="T1678" s="13">
        <v>26.599</v>
      </c>
      <c r="U1678" s="13">
        <f>IF(Table2[[#This Row],[Avg_Temperature(°C)]]="",IFERROR((Table2[[#This Row],[Max_Temperature(°C)]]+Table2[[#This Row],[Min_Temperature(°C)]])/2,""),Table2[[#This Row],[Avg_Temperature(°C)]])</f>
        <v>26.599</v>
      </c>
      <c r="V1678" s="13">
        <v>36.366999999999997</v>
      </c>
      <c r="W1678" s="13">
        <f>IF(Table2[[#This Row],[Max_Temperature(°C)]]="",_xlfn.XLOOKUP(Table2[[#This Row],[State]],'pivot tables'!$T$2:$T$33,'pivot tables'!$V$2:$V$33),Table2[[#This Row],[Max_Temperature(°C)]])</f>
        <v>36.366999999999997</v>
      </c>
      <c r="X1678" s="13">
        <v>17.117999999999999</v>
      </c>
      <c r="Y1678" s="31">
        <f>IF(Table2[[#This Row],[Min_Temperature(°C)]]="",_xlfn.XLOOKUP(Table2[[#This Row],[State]],'pivot tables'!$T$2:$T$33,'pivot tables'!$W$2:$W$33),Table2[[#This Row],[Min_Temperature(°C)]])</f>
        <v>17.117999999999999</v>
      </c>
    </row>
    <row r="1679" spans="1:25" x14ac:dyDescent="0.3">
      <c r="A1679" s="5" t="s">
        <v>13</v>
      </c>
      <c r="B1679" s="4">
        <v>2019</v>
      </c>
      <c r="C1679" s="5" t="s">
        <v>176</v>
      </c>
      <c r="D1679" s="5" t="str">
        <f>PROPER(TRIM(Table2[[#This Row],[Season]]))</f>
        <v>Autumn</v>
      </c>
      <c r="E1679" s="5" t="str">
        <f>IF(Table2[[#This Row],[Season]]="",_xlfn.XLOOKUP(Table2[[#This Row],[State]],'pivot tables'!$F$3:$F$33,'pivot tables'!$G$3:$G$33),Table2[[#This Row],[Season]])</f>
        <v>Autumn</v>
      </c>
      <c r="F1679" s="5" t="s">
        <v>264</v>
      </c>
      <c r="G1679" s="16">
        <v>34235</v>
      </c>
      <c r="H1679" s="16">
        <f>IF(Table2[[#This Row],[Area(hectare)]]="",IFERROR(Table2[[#This Row],[Production(Tones)]]/Table2[[#This Row],[Yield blanks]],""),Table2[[#This Row],[Area(hectare)]])</f>
        <v>34235</v>
      </c>
      <c r="I1679" s="16">
        <v>94357</v>
      </c>
      <c r="J1679" s="16">
        <f>IF(Table2[[#This Row],[Production(Tones)]]="",Table2[[#This Row],[Area Blanks]]*Table2[[#This Row],[Yield]],Table2[[#This Row],[Production(Tones)]])</f>
        <v>94357</v>
      </c>
      <c r="K1679" s="13">
        <v>2252.8000000000002</v>
      </c>
      <c r="L1679" s="13">
        <f>IF(Table2[[#This Row],[Annual_Rainfall(mm)]]="",_xlfn.XLOOKUP(Table2[[#This Row],[State]],'pivot tables'!$J$3:$J$32,'pivot tables'!$K$3:$K$32),Table2[[#This Row],[Annual_Rainfall(mm)]])</f>
        <v>2252.8000000000002</v>
      </c>
      <c r="M1679" s="13" t="str">
        <f>Table2[[#This Row],[Crop]]&amp;Table2[[#This Row],[State]]</f>
        <v>RiceTripura</v>
      </c>
      <c r="N1679" s="13">
        <v>5880203.5999999996</v>
      </c>
      <c r="O1679" s="13">
        <f>IF(Table2[[#This Row],[Fertilizer(kg)]]="",_xlfn.XLOOKUP(Table2[[#This Row],[crop&amp;state]],'pivot tables'!$O$3:$O$151,'pivot tables'!$P$3:$P$151),Table2[[#This Row],[Fertilizer(kg)]])</f>
        <v>5880203.5999999996</v>
      </c>
      <c r="P1679" s="13">
        <v>12666.95</v>
      </c>
      <c r="Q1679" s="13">
        <f>IF(Table2[[#This Row],[Pesticide(kg)]]="",_xlfn.XLOOKUP(Table2[[#This Row],[crop&amp;state]],'pivot tables'!$O$3:$O$151,'pivot tables'!$Q$3:$Q$151),Table2[[#This Row],[Pesticide(kg)]])</f>
        <v>12666.95</v>
      </c>
      <c r="R1679" s="13">
        <v>2.6419999999999999</v>
      </c>
      <c r="S1679" s="13">
        <f>IF(Table2[[#This Row],[Yield]]="",IFERROR(Table2[[#This Row],[Production(Tones)]]/Table2[[#This Row],[Area(hectare)]],""),Table2[[#This Row],[Yield]])</f>
        <v>2.6419999999999999</v>
      </c>
      <c r="T1679" s="13">
        <v>24.658999999999999</v>
      </c>
      <c r="U1679" s="13">
        <f>IF(Table2[[#This Row],[Avg_Temperature(°C)]]="",IFERROR((Table2[[#This Row],[Max_Temperature(°C)]]+Table2[[#This Row],[Min_Temperature(°C)]])/2,""),Table2[[#This Row],[Avg_Temperature(°C)]])</f>
        <v>24.658999999999999</v>
      </c>
      <c r="V1679" s="13">
        <v>32.978999999999999</v>
      </c>
      <c r="W1679" s="13">
        <f>IF(Table2[[#This Row],[Max_Temperature(°C)]]="",_xlfn.XLOOKUP(Table2[[#This Row],[State]],'pivot tables'!$T$2:$T$33,'pivot tables'!$V$2:$V$33),Table2[[#This Row],[Max_Temperature(°C)]])</f>
        <v>32.978999999999999</v>
      </c>
      <c r="X1679" s="13">
        <v>16.757999999999999</v>
      </c>
      <c r="Y1679" s="31">
        <f>IF(Table2[[#This Row],[Min_Temperature(°C)]]="",_xlfn.XLOOKUP(Table2[[#This Row],[State]],'pivot tables'!$T$2:$T$33,'pivot tables'!$W$2:$W$33),Table2[[#This Row],[Min_Temperature(°C)]])</f>
        <v>16.757999999999999</v>
      </c>
    </row>
    <row r="1680" spans="1:25" x14ac:dyDescent="0.3">
      <c r="A1680" s="5" t="s">
        <v>13</v>
      </c>
      <c r="B1680" s="4">
        <v>2019</v>
      </c>
      <c r="C1680" s="5" t="s">
        <v>49</v>
      </c>
      <c r="D1680" s="5" t="str">
        <f>PROPER(TRIM(Table2[[#This Row],[Season]]))</f>
        <v>Kharif</v>
      </c>
      <c r="E1680" s="5" t="str">
        <f>IF(Table2[[#This Row],[Season]]="",_xlfn.XLOOKUP(Table2[[#This Row],[State]],'pivot tables'!$F$3:$F$33,'pivot tables'!$G$3:$G$33),Table2[[#This Row],[Season]])</f>
        <v>Kharif</v>
      </c>
      <c r="F1680" s="5" t="s">
        <v>264</v>
      </c>
      <c r="G1680" s="16">
        <v>15228</v>
      </c>
      <c r="H1680" s="16">
        <f>IF(Table2[[#This Row],[Area(hectare)]]="",IFERROR(Table2[[#This Row],[Production(Tones)]]/Table2[[#This Row],[Yield blanks]],""),Table2[[#This Row],[Area(hectare)]])</f>
        <v>15228</v>
      </c>
      <c r="I1680" s="16">
        <v>16175</v>
      </c>
      <c r="J1680" s="16">
        <f>IF(Table2[[#This Row],[Production(Tones)]]="",Table2[[#This Row],[Area Blanks]]*Table2[[#This Row],[Yield]],Table2[[#This Row],[Production(Tones)]])</f>
        <v>16175</v>
      </c>
      <c r="K1680" s="13">
        <v>2252.8000000000002</v>
      </c>
      <c r="L1680" s="13">
        <f>IF(Table2[[#This Row],[Annual_Rainfall(mm)]]="",_xlfn.XLOOKUP(Table2[[#This Row],[State]],'pivot tables'!$J$3:$J$32,'pivot tables'!$K$3:$K$32),Table2[[#This Row],[Annual_Rainfall(mm)]])</f>
        <v>2252.8000000000002</v>
      </c>
      <c r="M1680" s="13" t="str">
        <f>Table2[[#This Row],[Crop]]&amp;Table2[[#This Row],[State]]</f>
        <v>RiceTripura</v>
      </c>
      <c r="N1680" s="13">
        <v>2615561.2799999998</v>
      </c>
      <c r="O1680" s="13">
        <f>IF(Table2[[#This Row],[Fertilizer(kg)]]="",_xlfn.XLOOKUP(Table2[[#This Row],[crop&amp;state]],'pivot tables'!$O$3:$O$151,'pivot tables'!$P$3:$P$151),Table2[[#This Row],[Fertilizer(kg)]])</f>
        <v>2615561.2799999998</v>
      </c>
      <c r="P1680" s="13">
        <v>5634.36</v>
      </c>
      <c r="Q1680" s="13">
        <f>IF(Table2[[#This Row],[Pesticide(kg)]]="",_xlfn.XLOOKUP(Table2[[#This Row],[crop&amp;state]],'pivot tables'!$O$3:$O$151,'pivot tables'!$Q$3:$Q$151),Table2[[#This Row],[Pesticide(kg)]])</f>
        <v>5634.36</v>
      </c>
      <c r="R1680" s="13">
        <v>1.069</v>
      </c>
      <c r="S1680" s="13">
        <f>IF(Table2[[#This Row],[Yield]]="",IFERROR(Table2[[#This Row],[Production(Tones)]]/Table2[[#This Row],[Area(hectare)]],""),Table2[[#This Row],[Yield]])</f>
        <v>1.069</v>
      </c>
      <c r="T1680" s="13">
        <v>24.658999999999999</v>
      </c>
      <c r="U1680" s="13">
        <f>IF(Table2[[#This Row],[Avg_Temperature(°C)]]="",IFERROR((Table2[[#This Row],[Max_Temperature(°C)]]+Table2[[#This Row],[Min_Temperature(°C)]])/2,""),Table2[[#This Row],[Avg_Temperature(°C)]])</f>
        <v>24.658999999999999</v>
      </c>
      <c r="V1680" s="13">
        <v>32.978999999999999</v>
      </c>
      <c r="W1680" s="13">
        <f>IF(Table2[[#This Row],[Max_Temperature(°C)]]="",_xlfn.XLOOKUP(Table2[[#This Row],[State]],'pivot tables'!$T$2:$T$33,'pivot tables'!$V$2:$V$33),Table2[[#This Row],[Max_Temperature(°C)]])</f>
        <v>32.978999999999999</v>
      </c>
      <c r="X1680" s="13">
        <v>16.757999999999999</v>
      </c>
      <c r="Y1680" s="31">
        <f>IF(Table2[[#This Row],[Min_Temperature(°C)]]="",_xlfn.XLOOKUP(Table2[[#This Row],[State]],'pivot tables'!$T$2:$T$33,'pivot tables'!$W$2:$W$33),Table2[[#This Row],[Min_Temperature(°C)]])</f>
        <v>16.757999999999999</v>
      </c>
    </row>
    <row r="1681" spans="1:25" x14ac:dyDescent="0.3">
      <c r="A1681" s="5" t="s">
        <v>13</v>
      </c>
      <c r="B1681" s="4">
        <v>2019</v>
      </c>
      <c r="C1681" s="5" t="s">
        <v>120</v>
      </c>
      <c r="D1681" s="5" t="str">
        <f>PROPER(TRIM(Table2[[#This Row],[Season]]))</f>
        <v>Summer</v>
      </c>
      <c r="E1681" s="5" t="str">
        <f>IF(Table2[[#This Row],[Season]]="",_xlfn.XLOOKUP(Table2[[#This Row],[State]],'pivot tables'!$F$3:$F$33,'pivot tables'!$G$3:$G$33),Table2[[#This Row],[Season]])</f>
        <v>Summer</v>
      </c>
      <c r="F1681" s="5" t="s">
        <v>264</v>
      </c>
      <c r="G1681" s="16">
        <v>70577</v>
      </c>
      <c r="H1681" s="16">
        <f>IF(Table2[[#This Row],[Area(hectare)]]="",IFERROR(Table2[[#This Row],[Production(Tones)]]/Table2[[#This Row],[Yield blanks]],""),Table2[[#This Row],[Area(hectare)]])</f>
        <v>70577</v>
      </c>
      <c r="I1681" s="16">
        <v>228104</v>
      </c>
      <c r="J1681" s="16">
        <f>IF(Table2[[#This Row],[Production(Tones)]]="",Table2[[#This Row],[Area Blanks]]*Table2[[#This Row],[Yield]],Table2[[#This Row],[Production(Tones)]])</f>
        <v>228104</v>
      </c>
      <c r="K1681" s="13">
        <v>2252.8000000000002</v>
      </c>
      <c r="L1681" s="13">
        <f>IF(Table2[[#This Row],[Annual_Rainfall(mm)]]="",_xlfn.XLOOKUP(Table2[[#This Row],[State]],'pivot tables'!$J$3:$J$32,'pivot tables'!$K$3:$K$32),Table2[[#This Row],[Annual_Rainfall(mm)]])</f>
        <v>2252.8000000000002</v>
      </c>
      <c r="M1681" s="13" t="str">
        <f>Table2[[#This Row],[Crop]]&amp;Table2[[#This Row],[State]]</f>
        <v>RiceTripura</v>
      </c>
      <c r="N1681" s="13">
        <v>12122305.52</v>
      </c>
      <c r="O1681" s="13">
        <f>IF(Table2[[#This Row],[Fertilizer(kg)]]="",_xlfn.XLOOKUP(Table2[[#This Row],[crop&amp;state]],'pivot tables'!$O$3:$O$151,'pivot tables'!$P$3:$P$151),Table2[[#This Row],[Fertilizer(kg)]])</f>
        <v>12122305.52</v>
      </c>
      <c r="P1681" s="13">
        <v>26113.49</v>
      </c>
      <c r="Q1681" s="13">
        <f>IF(Table2[[#This Row],[Pesticide(kg)]]="",_xlfn.XLOOKUP(Table2[[#This Row],[crop&amp;state]],'pivot tables'!$O$3:$O$151,'pivot tables'!$Q$3:$Q$151),Table2[[#This Row],[Pesticide(kg)]])</f>
        <v>26113.49</v>
      </c>
      <c r="R1681" s="13">
        <v>3.13</v>
      </c>
      <c r="S1681" s="13">
        <f>IF(Table2[[#This Row],[Yield]]="",IFERROR(Table2[[#This Row],[Production(Tones)]]/Table2[[#This Row],[Area(hectare)]],""),Table2[[#This Row],[Yield]])</f>
        <v>3.13</v>
      </c>
      <c r="T1681" s="13">
        <v>24.658999999999999</v>
      </c>
      <c r="U1681" s="13">
        <f>IF(Table2[[#This Row],[Avg_Temperature(°C)]]="",IFERROR((Table2[[#This Row],[Max_Temperature(°C)]]+Table2[[#This Row],[Min_Temperature(°C)]])/2,""),Table2[[#This Row],[Avg_Temperature(°C)]])</f>
        <v>24.658999999999999</v>
      </c>
      <c r="V1681" s="13">
        <v>32.978999999999999</v>
      </c>
      <c r="W1681" s="13">
        <f>IF(Table2[[#This Row],[Max_Temperature(°C)]]="",_xlfn.XLOOKUP(Table2[[#This Row],[State]],'pivot tables'!$T$2:$T$33,'pivot tables'!$V$2:$V$33),Table2[[#This Row],[Max_Temperature(°C)]])</f>
        <v>32.978999999999999</v>
      </c>
      <c r="X1681" s="13">
        <v>16.757999999999999</v>
      </c>
      <c r="Y1681" s="31">
        <f>IF(Table2[[#This Row],[Min_Temperature(°C)]]="",_xlfn.XLOOKUP(Table2[[#This Row],[State]],'pivot tables'!$T$2:$T$33,'pivot tables'!$W$2:$W$33),Table2[[#This Row],[Min_Temperature(°C)]])</f>
        <v>16.757999999999999</v>
      </c>
    </row>
    <row r="1682" spans="1:25" x14ac:dyDescent="0.3">
      <c r="A1682" s="5" t="s">
        <v>13</v>
      </c>
      <c r="B1682" s="4">
        <v>2019</v>
      </c>
      <c r="C1682" s="5" t="s">
        <v>324</v>
      </c>
      <c r="D1682" s="5" t="str">
        <f>PROPER(TRIM(Table2[[#This Row],[Season]]))</f>
        <v>Winter</v>
      </c>
      <c r="E1682" s="5" t="str">
        <f>IF(Table2[[#This Row],[Season]]="",_xlfn.XLOOKUP(Table2[[#This Row],[State]],'pivot tables'!$F$3:$F$33,'pivot tables'!$G$3:$G$33),Table2[[#This Row],[Season]])</f>
        <v>Winter</v>
      </c>
      <c r="F1682" s="5" t="s">
        <v>264</v>
      </c>
      <c r="G1682" s="16">
        <v>147295</v>
      </c>
      <c r="H1682" s="16">
        <f>IF(Table2[[#This Row],[Area(hectare)]]="",IFERROR(Table2[[#This Row],[Production(Tones)]]/Table2[[#This Row],[Yield blanks]],""),Table2[[#This Row],[Area(hectare)]])</f>
        <v>147295</v>
      </c>
      <c r="I1682" s="16">
        <v>471608</v>
      </c>
      <c r="J1682" s="16">
        <f>IF(Table2[[#This Row],[Production(Tones)]]="",Table2[[#This Row],[Area Blanks]]*Table2[[#This Row],[Yield]],Table2[[#This Row],[Production(Tones)]])</f>
        <v>471608</v>
      </c>
      <c r="K1682" s="13">
        <v>2252.8000000000002</v>
      </c>
      <c r="L1682" s="13">
        <f>IF(Table2[[#This Row],[Annual_Rainfall(mm)]]="",_xlfn.XLOOKUP(Table2[[#This Row],[State]],'pivot tables'!$J$3:$J$32,'pivot tables'!$K$3:$K$32),Table2[[#This Row],[Annual_Rainfall(mm)]])</f>
        <v>2252.8000000000002</v>
      </c>
      <c r="M1682" s="13" t="str">
        <f>Table2[[#This Row],[Crop]]&amp;Table2[[#This Row],[State]]</f>
        <v>RiceTripura</v>
      </c>
      <c r="N1682" s="13">
        <v>25299389.199999999</v>
      </c>
      <c r="O1682" s="13">
        <f>IF(Table2[[#This Row],[Fertilizer(kg)]]="",_xlfn.XLOOKUP(Table2[[#This Row],[crop&amp;state]],'pivot tables'!$O$3:$O$151,'pivot tables'!$P$3:$P$151),Table2[[#This Row],[Fertilizer(kg)]])</f>
        <v>25299389.199999999</v>
      </c>
      <c r="P1682" s="13">
        <v>54499.15</v>
      </c>
      <c r="Q1682" s="13">
        <f>IF(Table2[[#This Row],[Pesticide(kg)]]="",_xlfn.XLOOKUP(Table2[[#This Row],[crop&amp;state]],'pivot tables'!$O$3:$O$151,'pivot tables'!$Q$3:$Q$151),Table2[[#This Row],[Pesticide(kg)]])</f>
        <v>54499.15</v>
      </c>
      <c r="R1682" s="13">
        <v>3.1739999999999999</v>
      </c>
      <c r="S1682" s="13">
        <f>IF(Table2[[#This Row],[Yield]]="",IFERROR(Table2[[#This Row],[Production(Tones)]]/Table2[[#This Row],[Area(hectare)]],""),Table2[[#This Row],[Yield]])</f>
        <v>3.1739999999999999</v>
      </c>
      <c r="T1682" s="13">
        <v>24.658999999999999</v>
      </c>
      <c r="U1682" s="13">
        <f>IF(Table2[[#This Row],[Avg_Temperature(°C)]]="",IFERROR((Table2[[#This Row],[Max_Temperature(°C)]]+Table2[[#This Row],[Min_Temperature(°C)]])/2,""),Table2[[#This Row],[Avg_Temperature(°C)]])</f>
        <v>24.658999999999999</v>
      </c>
      <c r="V1682" s="13">
        <v>32.978999999999999</v>
      </c>
      <c r="W1682" s="13">
        <f>IF(Table2[[#This Row],[Max_Temperature(°C)]]="",_xlfn.XLOOKUP(Table2[[#This Row],[State]],'pivot tables'!$T$2:$T$33,'pivot tables'!$V$2:$V$33),Table2[[#This Row],[Max_Temperature(°C)]])</f>
        <v>32.978999999999999</v>
      </c>
      <c r="X1682" s="13">
        <v>16.757999999999999</v>
      </c>
      <c r="Y1682" s="31">
        <f>IF(Table2[[#This Row],[Min_Temperature(°C)]]="",_xlfn.XLOOKUP(Table2[[#This Row],[State]],'pivot tables'!$T$2:$T$33,'pivot tables'!$W$2:$W$33),Table2[[#This Row],[Min_Temperature(°C)]])</f>
        <v>16.757999999999999</v>
      </c>
    </row>
    <row r="1683" spans="1:25" x14ac:dyDescent="0.3">
      <c r="A1683" s="5" t="s">
        <v>18</v>
      </c>
      <c r="B1683" s="4">
        <v>2019</v>
      </c>
      <c r="C1683" s="5" t="s">
        <v>705</v>
      </c>
      <c r="D1683" s="5" t="str">
        <f>PROPER(TRIM(Table2[[#This Row],[Season]]))</f>
        <v>Whole Year</v>
      </c>
      <c r="E1683" s="5" t="str">
        <f>IF(Table2[[#This Row],[Season]]="",_xlfn.XLOOKUP(Table2[[#This Row],[State]],'pivot tables'!$F$3:$F$33,'pivot tables'!$G$3:$G$33),Table2[[#This Row],[Season]])</f>
        <v>Whole Year</v>
      </c>
      <c r="F1683" s="5" t="s">
        <v>264</v>
      </c>
      <c r="G1683" s="16">
        <v>687</v>
      </c>
      <c r="H1683" s="16">
        <f>IF(Table2[[#This Row],[Area(hectare)]]="",IFERROR(Table2[[#This Row],[Production(Tones)]]/Table2[[#This Row],[Yield blanks]],""),Table2[[#This Row],[Area(hectare)]])</f>
        <v>687</v>
      </c>
      <c r="I1683" s="16">
        <v>36372</v>
      </c>
      <c r="J1683" s="16">
        <f>IF(Table2[[#This Row],[Production(Tones)]]="",Table2[[#This Row],[Area Blanks]]*Table2[[#This Row],[Yield]],Table2[[#This Row],[Production(Tones)]])</f>
        <v>36372</v>
      </c>
      <c r="K1683" s="13">
        <v>2252.8000000000002</v>
      </c>
      <c r="L1683" s="13">
        <f>IF(Table2[[#This Row],[Annual_Rainfall(mm)]]="",_xlfn.XLOOKUP(Table2[[#This Row],[State]],'pivot tables'!$J$3:$J$32,'pivot tables'!$K$3:$K$32),Table2[[#This Row],[Annual_Rainfall(mm)]])</f>
        <v>2252.8000000000002</v>
      </c>
      <c r="M1683" s="13" t="str">
        <f>Table2[[#This Row],[Crop]]&amp;Table2[[#This Row],[State]]</f>
        <v>SugarcaneTripura</v>
      </c>
      <c r="N1683" s="13">
        <v>117999.12</v>
      </c>
      <c r="O1683" s="13">
        <f>IF(Table2[[#This Row],[Fertilizer(kg)]]="",_xlfn.XLOOKUP(Table2[[#This Row],[crop&amp;state]],'pivot tables'!$O$3:$O$151,'pivot tables'!$P$3:$P$151),Table2[[#This Row],[Fertilizer(kg)]])</f>
        <v>117999.12</v>
      </c>
      <c r="P1683" s="13">
        <v>254.19</v>
      </c>
      <c r="Q1683" s="13">
        <f>IF(Table2[[#This Row],[Pesticide(kg)]]="",_xlfn.XLOOKUP(Table2[[#This Row],[crop&amp;state]],'pivot tables'!$O$3:$O$151,'pivot tables'!$Q$3:$Q$151),Table2[[#This Row],[Pesticide(kg)]])</f>
        <v>254.19</v>
      </c>
      <c r="R1683" s="13">
        <v>54.423999999999999</v>
      </c>
      <c r="S1683" s="13">
        <f>IF(Table2[[#This Row],[Yield]]="",IFERROR(Table2[[#This Row],[Production(Tones)]]/Table2[[#This Row],[Area(hectare)]],""),Table2[[#This Row],[Yield]])</f>
        <v>54.423999999999999</v>
      </c>
      <c r="T1683" s="13">
        <v>24.658999999999999</v>
      </c>
      <c r="U1683" s="13">
        <f>IF(Table2[[#This Row],[Avg_Temperature(°C)]]="",IFERROR((Table2[[#This Row],[Max_Temperature(°C)]]+Table2[[#This Row],[Min_Temperature(°C)]])/2,""),Table2[[#This Row],[Avg_Temperature(°C)]])</f>
        <v>24.658999999999999</v>
      </c>
      <c r="V1683" s="13">
        <v>32.978999999999999</v>
      </c>
      <c r="W1683" s="13">
        <f>IF(Table2[[#This Row],[Max_Temperature(°C)]]="",_xlfn.XLOOKUP(Table2[[#This Row],[State]],'pivot tables'!$T$2:$T$33,'pivot tables'!$V$2:$V$33),Table2[[#This Row],[Max_Temperature(°C)]])</f>
        <v>32.978999999999999</v>
      </c>
      <c r="X1683" s="13">
        <v>16.757999999999999</v>
      </c>
      <c r="Y1683" s="31">
        <f>IF(Table2[[#This Row],[Min_Temperature(°C)]]="",_xlfn.XLOOKUP(Table2[[#This Row],[State]],'pivot tables'!$T$2:$T$33,'pivot tables'!$W$2:$W$33),Table2[[#This Row],[Min_Temperature(°C)]])</f>
        <v>16.757999999999999</v>
      </c>
    </row>
    <row r="1684" spans="1:25" x14ac:dyDescent="0.3">
      <c r="A1684" s="5" t="s">
        <v>32</v>
      </c>
      <c r="B1684" s="4">
        <v>2019</v>
      </c>
      <c r="C1684" s="5" t="s">
        <v>49</v>
      </c>
      <c r="D1684" s="5" t="str">
        <f>PROPER(TRIM(Table2[[#This Row],[Season]]))</f>
        <v>Kharif</v>
      </c>
      <c r="E1684" s="5" t="str">
        <f>IF(Table2[[#This Row],[Season]]="",_xlfn.XLOOKUP(Table2[[#This Row],[State]],'pivot tables'!$F$3:$F$33,'pivot tables'!$G$3:$G$33),Table2[[#This Row],[Season]])</f>
        <v>Kharif</v>
      </c>
      <c r="F1684" s="5" t="s">
        <v>264</v>
      </c>
      <c r="G1684" s="16">
        <v>2952</v>
      </c>
      <c r="H1684" s="16">
        <f>IF(Table2[[#This Row],[Area(hectare)]]="",IFERROR(Table2[[#This Row],[Production(Tones)]]/Table2[[#This Row],[Yield blanks]],""),Table2[[#This Row],[Area(hectare)]])</f>
        <v>2952</v>
      </c>
      <c r="I1684" s="16">
        <v>1857</v>
      </c>
      <c r="J1684" s="16">
        <f>IF(Table2[[#This Row],[Production(Tones)]]="",Table2[[#This Row],[Area Blanks]]*Table2[[#This Row],[Yield]],Table2[[#This Row],[Production(Tones)]])</f>
        <v>1857</v>
      </c>
      <c r="K1684" s="13">
        <v>2252.8000000000002</v>
      </c>
      <c r="L1684" s="13">
        <f>IF(Table2[[#This Row],[Annual_Rainfall(mm)]]="",_xlfn.XLOOKUP(Table2[[#This Row],[State]],'pivot tables'!$J$3:$J$32,'pivot tables'!$K$3:$K$32),Table2[[#This Row],[Annual_Rainfall(mm)]])</f>
        <v>2252.8000000000002</v>
      </c>
      <c r="M1684" s="13" t="str">
        <f>Table2[[#This Row],[Crop]]&amp;Table2[[#This Row],[State]]</f>
        <v>UradTripura</v>
      </c>
      <c r="N1684" s="13">
        <v>507035.52</v>
      </c>
      <c r="O1684" s="13">
        <f>IF(Table2[[#This Row],[Fertilizer(kg)]]="",_xlfn.XLOOKUP(Table2[[#This Row],[crop&amp;state]],'pivot tables'!$O$3:$O$151,'pivot tables'!$P$3:$P$151),Table2[[#This Row],[Fertilizer(kg)]])</f>
        <v>507035.52</v>
      </c>
      <c r="P1684" s="13">
        <v>1092.24</v>
      </c>
      <c r="Q1684" s="13">
        <f>IF(Table2[[#This Row],[Pesticide(kg)]]="",_xlfn.XLOOKUP(Table2[[#This Row],[crop&amp;state]],'pivot tables'!$O$3:$O$151,'pivot tables'!$Q$3:$Q$151),Table2[[#This Row],[Pesticide(kg)]])</f>
        <v>1092.24</v>
      </c>
      <c r="R1684" s="13">
        <v>0.628</v>
      </c>
      <c r="S1684" s="13">
        <f>IF(Table2[[#This Row],[Yield]]="",IFERROR(Table2[[#This Row],[Production(Tones)]]/Table2[[#This Row],[Area(hectare)]],""),Table2[[#This Row],[Yield]])</f>
        <v>0.628</v>
      </c>
      <c r="T1684" s="13">
        <v>24.658999999999999</v>
      </c>
      <c r="U1684" s="13">
        <f>IF(Table2[[#This Row],[Avg_Temperature(°C)]]="",IFERROR((Table2[[#This Row],[Max_Temperature(°C)]]+Table2[[#This Row],[Min_Temperature(°C)]])/2,""),Table2[[#This Row],[Avg_Temperature(°C)]])</f>
        <v>24.658999999999999</v>
      </c>
      <c r="V1684" s="13">
        <v>32.978999999999999</v>
      </c>
      <c r="W1684" s="13">
        <f>IF(Table2[[#This Row],[Max_Temperature(°C)]]="",_xlfn.XLOOKUP(Table2[[#This Row],[State]],'pivot tables'!$T$2:$T$33,'pivot tables'!$V$2:$V$33),Table2[[#This Row],[Max_Temperature(°C)]])</f>
        <v>32.978999999999999</v>
      </c>
      <c r="X1684" s="13">
        <v>16.757999999999999</v>
      </c>
      <c r="Y1684" s="31">
        <f>IF(Table2[[#This Row],[Min_Temperature(°C)]]="",_xlfn.XLOOKUP(Table2[[#This Row],[State]],'pivot tables'!$T$2:$T$33,'pivot tables'!$W$2:$W$33),Table2[[#This Row],[Min_Temperature(°C)]])</f>
        <v>16.757999999999999</v>
      </c>
    </row>
    <row r="1685" spans="1:25" x14ac:dyDescent="0.3">
      <c r="A1685" s="5" t="s">
        <v>32</v>
      </c>
      <c r="B1685" s="4">
        <v>2019</v>
      </c>
      <c r="C1685" s="5" t="s">
        <v>706</v>
      </c>
      <c r="D1685" s="5" t="str">
        <f>PROPER(TRIM(Table2[[#This Row],[Season]]))</f>
        <v/>
      </c>
      <c r="E1685" s="5" t="str">
        <f>IF(Table2[[#This Row],[Season]]="",_xlfn.XLOOKUP(Table2[[#This Row],[State]],'pivot tables'!$F$3:$F$33,'pivot tables'!$G$3:$G$33),Table2[[#This Row],[Season]])</f>
        <v>Kharif</v>
      </c>
      <c r="F1685" s="5" t="s">
        <v>264</v>
      </c>
      <c r="G1685" s="16">
        <v>1967</v>
      </c>
      <c r="H1685" s="16">
        <f>IF(Table2[[#This Row],[Area(hectare)]]="",IFERROR(Table2[[#This Row],[Production(Tones)]]/Table2[[#This Row],[Yield blanks]],""),Table2[[#This Row],[Area(hectare)]])</f>
        <v>1967</v>
      </c>
      <c r="I1685" s="16">
        <v>1445</v>
      </c>
      <c r="J1685" s="16">
        <f>IF(Table2[[#This Row],[Production(Tones)]]="",Table2[[#This Row],[Area Blanks]]*Table2[[#This Row],[Yield]],Table2[[#This Row],[Production(Tones)]])</f>
        <v>1445</v>
      </c>
      <c r="K1685" s="13">
        <v>2252.8000000000002</v>
      </c>
      <c r="L1685" s="13">
        <f>IF(Table2[[#This Row],[Annual_Rainfall(mm)]]="",_xlfn.XLOOKUP(Table2[[#This Row],[State]],'pivot tables'!$J$3:$J$32,'pivot tables'!$K$3:$K$32),Table2[[#This Row],[Annual_Rainfall(mm)]])</f>
        <v>2252.8000000000002</v>
      </c>
      <c r="M1685" s="13" t="str">
        <f>Table2[[#This Row],[Crop]]&amp;Table2[[#This Row],[State]]</f>
        <v>UradTripura</v>
      </c>
      <c r="N1685" s="13">
        <v>337851.92</v>
      </c>
      <c r="O1685" s="13">
        <f>IF(Table2[[#This Row],[Fertilizer(kg)]]="",_xlfn.XLOOKUP(Table2[[#This Row],[crop&amp;state]],'pivot tables'!$O$3:$O$151,'pivot tables'!$P$3:$P$151),Table2[[#This Row],[Fertilizer(kg)]])</f>
        <v>337851.92</v>
      </c>
      <c r="P1685" s="13">
        <v>727.79</v>
      </c>
      <c r="Q1685" s="13">
        <f>IF(Table2[[#This Row],[Pesticide(kg)]]="",_xlfn.XLOOKUP(Table2[[#This Row],[crop&amp;state]],'pivot tables'!$O$3:$O$151,'pivot tables'!$Q$3:$Q$151),Table2[[#This Row],[Pesticide(kg)]])</f>
        <v>727.79</v>
      </c>
      <c r="R1685" s="13">
        <v>0.72899999999999998</v>
      </c>
      <c r="S1685" s="13">
        <f>IF(Table2[[#This Row],[Yield]]="",IFERROR(Table2[[#This Row],[Production(Tones)]]/Table2[[#This Row],[Area(hectare)]],""),Table2[[#This Row],[Yield]])</f>
        <v>0.72899999999999998</v>
      </c>
      <c r="T1685" s="13">
        <v>24.658999999999999</v>
      </c>
      <c r="U1685" s="13">
        <f>IF(Table2[[#This Row],[Avg_Temperature(°C)]]="",IFERROR((Table2[[#This Row],[Max_Temperature(°C)]]+Table2[[#This Row],[Min_Temperature(°C)]])/2,""),Table2[[#This Row],[Avg_Temperature(°C)]])</f>
        <v>24.658999999999999</v>
      </c>
      <c r="V1685" s="13">
        <v>32.978999999999999</v>
      </c>
      <c r="W1685" s="13">
        <f>IF(Table2[[#This Row],[Max_Temperature(°C)]]="",_xlfn.XLOOKUP(Table2[[#This Row],[State]],'pivot tables'!$T$2:$T$33,'pivot tables'!$V$2:$V$33),Table2[[#This Row],[Max_Temperature(°C)]])</f>
        <v>32.978999999999999</v>
      </c>
      <c r="X1685" s="13">
        <v>16.757999999999999</v>
      </c>
      <c r="Y1685" s="31">
        <f>IF(Table2[[#This Row],[Min_Temperature(°C)]]="",_xlfn.XLOOKUP(Table2[[#This Row],[State]],'pivot tables'!$T$2:$T$33,'pivot tables'!$W$2:$W$33),Table2[[#This Row],[Min_Temperature(°C)]])</f>
        <v>16.757999999999999</v>
      </c>
    </row>
    <row r="1686" spans="1:25" x14ac:dyDescent="0.3">
      <c r="A1686" s="5" t="s">
        <v>20</v>
      </c>
      <c r="B1686" s="4">
        <v>2019</v>
      </c>
      <c r="C1686" s="5" t="s">
        <v>27</v>
      </c>
      <c r="D1686" s="5" t="str">
        <f>PROPER(TRIM(Table2[[#This Row],[Season]]))</f>
        <v>Rabi</v>
      </c>
      <c r="E1686" s="5" t="str">
        <f>IF(Table2[[#This Row],[Season]]="",_xlfn.XLOOKUP(Table2[[#This Row],[State]],'pivot tables'!$F$3:$F$33,'pivot tables'!$G$3:$G$33),Table2[[#This Row],[Season]])</f>
        <v>Rabi</v>
      </c>
      <c r="F1686" s="5" t="s">
        <v>264</v>
      </c>
      <c r="G1686" s="16">
        <v>148</v>
      </c>
      <c r="H1686" s="16">
        <f>IF(Table2[[#This Row],[Area(hectare)]]="",IFERROR(Table2[[#This Row],[Production(Tones)]]/Table2[[#This Row],[Yield blanks]],""),Table2[[#This Row],[Area(hectare)]])</f>
        <v>148</v>
      </c>
      <c r="I1686" s="16">
        <v>331</v>
      </c>
      <c r="J1686" s="16">
        <f>IF(Table2[[#This Row],[Production(Tones)]]="",Table2[[#This Row],[Area Blanks]]*Table2[[#This Row],[Yield]],Table2[[#This Row],[Production(Tones)]])</f>
        <v>331</v>
      </c>
      <c r="K1686" s="13">
        <v>2252.8000000000002</v>
      </c>
      <c r="L1686" s="13">
        <f>IF(Table2[[#This Row],[Annual_Rainfall(mm)]]="",_xlfn.XLOOKUP(Table2[[#This Row],[State]],'pivot tables'!$J$3:$J$32,'pivot tables'!$K$3:$K$32),Table2[[#This Row],[Annual_Rainfall(mm)]])</f>
        <v>2252.8000000000002</v>
      </c>
      <c r="M1686" s="13" t="str">
        <f>Table2[[#This Row],[Crop]]&amp;Table2[[#This Row],[State]]</f>
        <v>WheatTripura</v>
      </c>
      <c r="N1686" s="13">
        <v>25420.48</v>
      </c>
      <c r="O1686" s="13">
        <f>IF(Table2[[#This Row],[Fertilizer(kg)]]="",_xlfn.XLOOKUP(Table2[[#This Row],[crop&amp;state]],'pivot tables'!$O$3:$O$151,'pivot tables'!$P$3:$P$151),Table2[[#This Row],[Fertilizer(kg)]])</f>
        <v>25420.48</v>
      </c>
      <c r="P1686" s="13">
        <v>54.76</v>
      </c>
      <c r="Q1686" s="13">
        <f>IF(Table2[[#This Row],[Pesticide(kg)]]="",_xlfn.XLOOKUP(Table2[[#This Row],[crop&amp;state]],'pivot tables'!$O$3:$O$151,'pivot tables'!$Q$3:$Q$151),Table2[[#This Row],[Pesticide(kg)]])</f>
        <v>54.76</v>
      </c>
      <c r="R1686" s="13">
        <v>2.2280000000000002</v>
      </c>
      <c r="S1686" s="13">
        <f>IF(Table2[[#This Row],[Yield]]="",IFERROR(Table2[[#This Row],[Production(Tones)]]/Table2[[#This Row],[Area(hectare)]],""),Table2[[#This Row],[Yield]])</f>
        <v>2.2280000000000002</v>
      </c>
      <c r="T1686" s="13">
        <v>24.658999999999999</v>
      </c>
      <c r="U1686" s="13">
        <f>IF(Table2[[#This Row],[Avg_Temperature(°C)]]="",IFERROR((Table2[[#This Row],[Max_Temperature(°C)]]+Table2[[#This Row],[Min_Temperature(°C)]])/2,""),Table2[[#This Row],[Avg_Temperature(°C)]])</f>
        <v>24.658999999999999</v>
      </c>
      <c r="V1686" s="13">
        <v>32.978999999999999</v>
      </c>
      <c r="W1686" s="13">
        <f>IF(Table2[[#This Row],[Max_Temperature(°C)]]="",_xlfn.XLOOKUP(Table2[[#This Row],[State]],'pivot tables'!$T$2:$T$33,'pivot tables'!$V$2:$V$33),Table2[[#This Row],[Max_Temperature(°C)]])</f>
        <v>32.978999999999999</v>
      </c>
      <c r="X1686" s="13">
        <v>16.757999999999999</v>
      </c>
      <c r="Y1686" s="31">
        <f>IF(Table2[[#This Row],[Min_Temperature(°C)]]="",_xlfn.XLOOKUP(Table2[[#This Row],[State]],'pivot tables'!$T$2:$T$33,'pivot tables'!$W$2:$W$33),Table2[[#This Row],[Min_Temperature(°C)]])</f>
        <v>16.757999999999999</v>
      </c>
    </row>
    <row r="1687" spans="1:25" x14ac:dyDescent="0.3">
      <c r="A1687" s="5" t="s">
        <v>13</v>
      </c>
      <c r="B1687" s="4">
        <v>2019</v>
      </c>
      <c r="C1687" s="5" t="s">
        <v>49</v>
      </c>
      <c r="D1687" s="5" t="str">
        <f>PROPER(TRIM(Table2[[#This Row],[Season]]))</f>
        <v>Kharif</v>
      </c>
      <c r="E1687" s="5" t="str">
        <f>IF(Table2[[#This Row],[Season]]="",_xlfn.XLOOKUP(Table2[[#This Row],[State]],'pivot tables'!$F$3:$F$33,'pivot tables'!$G$3:$G$33),Table2[[#This Row],[Season]])</f>
        <v>Kharif</v>
      </c>
      <c r="F1687" s="5" t="s">
        <v>253</v>
      </c>
      <c r="G1687" s="16">
        <v>5898690</v>
      </c>
      <c r="H1687" s="16">
        <f>IF(Table2[[#This Row],[Area(hectare)]]="",IFERROR(Table2[[#This Row],[Production(Tones)]]/Table2[[#This Row],[Yield blanks]],""),Table2[[#This Row],[Area(hectare)]])</f>
        <v>5898690</v>
      </c>
      <c r="I1687" s="16">
        <v>16947998</v>
      </c>
      <c r="J1687" s="16">
        <f>IF(Table2[[#This Row],[Production(Tones)]]="",Table2[[#This Row],[Area Blanks]]*Table2[[#This Row],[Yield]],Table2[[#This Row],[Production(Tones)]])</f>
        <v>16947998</v>
      </c>
      <c r="K1687" s="13">
        <v>814.5</v>
      </c>
      <c r="L1687" s="13">
        <f>IF(Table2[[#This Row],[Annual_Rainfall(mm)]]="",_xlfn.XLOOKUP(Table2[[#This Row],[State]],'pivot tables'!$J$3:$J$32,'pivot tables'!$K$3:$K$32),Table2[[#This Row],[Annual_Rainfall(mm)]])</f>
        <v>814.5</v>
      </c>
      <c r="M1687" s="13" t="str">
        <f>Table2[[#This Row],[Crop]]&amp;Table2[[#This Row],[State]]</f>
        <v>RiceUttar Pradesh</v>
      </c>
      <c r="N1687" s="13">
        <v>1013158994</v>
      </c>
      <c r="O1687" s="13">
        <f>IF(Table2[[#This Row],[Fertilizer(kg)]]="",_xlfn.XLOOKUP(Table2[[#This Row],[crop&amp;state]],'pivot tables'!$O$3:$O$151,'pivot tables'!$P$3:$P$151),Table2[[#This Row],[Fertilizer(kg)]])</f>
        <v>1013158994</v>
      </c>
      <c r="P1687" s="13">
        <v>2182515.2999999998</v>
      </c>
      <c r="Q1687" s="13">
        <f>IF(Table2[[#This Row],[Pesticide(kg)]]="",_xlfn.XLOOKUP(Table2[[#This Row],[crop&amp;state]],'pivot tables'!$O$3:$O$151,'pivot tables'!$Q$3:$Q$151),Table2[[#This Row],[Pesticide(kg)]])</f>
        <v>2182515.2999999998</v>
      </c>
      <c r="R1687" s="13">
        <v>2.823</v>
      </c>
      <c r="S1687" s="13">
        <f>IF(Table2[[#This Row],[Yield]]="",IFERROR(Table2[[#This Row],[Production(Tones)]]/Table2[[#This Row],[Area(hectare)]],""),Table2[[#This Row],[Yield]])</f>
        <v>2.823</v>
      </c>
      <c r="T1687" s="13">
        <v>25.385999999999999</v>
      </c>
      <c r="U1687" s="13">
        <f>IF(Table2[[#This Row],[Avg_Temperature(°C)]]="",IFERROR((Table2[[#This Row],[Max_Temperature(°C)]]+Table2[[#This Row],[Min_Temperature(°C)]])/2,""),Table2[[#This Row],[Avg_Temperature(°C)]])</f>
        <v>25.385999999999999</v>
      </c>
      <c r="V1687" s="13">
        <v>36.835000000000001</v>
      </c>
      <c r="W1687" s="13">
        <f>IF(Table2[[#This Row],[Max_Temperature(°C)]]="",_xlfn.XLOOKUP(Table2[[#This Row],[State]],'pivot tables'!$T$2:$T$33,'pivot tables'!$V$2:$V$33),Table2[[#This Row],[Max_Temperature(°C)]])</f>
        <v>36.835000000000001</v>
      </c>
      <c r="X1687" s="13">
        <v>14.651999999999999</v>
      </c>
      <c r="Y1687" s="31">
        <f>IF(Table2[[#This Row],[Min_Temperature(°C)]]="",_xlfn.XLOOKUP(Table2[[#This Row],[State]],'pivot tables'!$T$2:$T$33,'pivot tables'!$W$2:$W$33),Table2[[#This Row],[Min_Temperature(°C)]])</f>
        <v>14.651999999999999</v>
      </c>
    </row>
    <row r="1688" spans="1:25" x14ac:dyDescent="0.3">
      <c r="A1688" s="5" t="s">
        <v>13</v>
      </c>
      <c r="B1688" s="4">
        <v>2019</v>
      </c>
      <c r="C1688" s="5" t="s">
        <v>120</v>
      </c>
      <c r="D1688" s="5" t="str">
        <f>PROPER(TRIM(Table2[[#This Row],[Season]]))</f>
        <v>Summer</v>
      </c>
      <c r="E1688" s="5" t="str">
        <f>IF(Table2[[#This Row],[Season]]="",_xlfn.XLOOKUP(Table2[[#This Row],[State]],'pivot tables'!$F$3:$F$33,'pivot tables'!$G$3:$G$33),Table2[[#This Row],[Season]])</f>
        <v>Summer</v>
      </c>
      <c r="F1688" s="5" t="s">
        <v>253</v>
      </c>
      <c r="G1688" s="16"/>
      <c r="H1688" s="16">
        <f>IF(Table2[[#This Row],[Area(hectare)]]="",IFERROR(Table2[[#This Row],[Production(Tones)]]/Table2[[#This Row],[Yield blanks]],""),Table2[[#This Row],[Area(hectare)]])</f>
        <v>26908.386662175817</v>
      </c>
      <c r="I1688" s="16">
        <v>79891</v>
      </c>
      <c r="J1688" s="16">
        <f>IF(Table2[[#This Row],[Production(Tones)]]="",Table2[[#This Row],[Area Blanks]]*Table2[[#This Row],[Yield]],Table2[[#This Row],[Production(Tones)]])</f>
        <v>79891</v>
      </c>
      <c r="K1688" s="13">
        <v>814.5</v>
      </c>
      <c r="L1688" s="13">
        <f>IF(Table2[[#This Row],[Annual_Rainfall(mm)]]="",_xlfn.XLOOKUP(Table2[[#This Row],[State]],'pivot tables'!$J$3:$J$32,'pivot tables'!$K$3:$K$32),Table2[[#This Row],[Annual_Rainfall(mm)]])</f>
        <v>814.5</v>
      </c>
      <c r="M1688" s="13" t="str">
        <f>Table2[[#This Row],[Crop]]&amp;Table2[[#This Row],[State]]</f>
        <v>RiceUttar Pradesh</v>
      </c>
      <c r="N1688" s="13">
        <v>4407189.84</v>
      </c>
      <c r="O1688" s="13">
        <f>IF(Table2[[#This Row],[Fertilizer(kg)]]="",_xlfn.XLOOKUP(Table2[[#This Row],[crop&amp;state]],'pivot tables'!$O$3:$O$151,'pivot tables'!$P$3:$P$151),Table2[[#This Row],[Fertilizer(kg)]])</f>
        <v>4407189.84</v>
      </c>
      <c r="P1688" s="13">
        <v>9493.83</v>
      </c>
      <c r="Q1688" s="13">
        <f>IF(Table2[[#This Row],[Pesticide(kg)]]="",_xlfn.XLOOKUP(Table2[[#This Row],[crop&amp;state]],'pivot tables'!$O$3:$O$151,'pivot tables'!$Q$3:$Q$151),Table2[[#This Row],[Pesticide(kg)]])</f>
        <v>9493.83</v>
      </c>
      <c r="R1688" s="13">
        <v>2.9689999999999999</v>
      </c>
      <c r="S1688" s="13">
        <f>IF(Table2[[#This Row],[Yield]]="",IFERROR(Table2[[#This Row],[Production(Tones)]]/Table2[[#This Row],[Area(hectare)]],""),Table2[[#This Row],[Yield]])</f>
        <v>2.9689999999999999</v>
      </c>
      <c r="T1688" s="13">
        <v>25.385999999999999</v>
      </c>
      <c r="U1688" s="13">
        <f>IF(Table2[[#This Row],[Avg_Temperature(°C)]]="",IFERROR((Table2[[#This Row],[Max_Temperature(°C)]]+Table2[[#This Row],[Min_Temperature(°C)]])/2,""),Table2[[#This Row],[Avg_Temperature(°C)]])</f>
        <v>25.385999999999999</v>
      </c>
      <c r="V1688" s="13">
        <v>36.835000000000001</v>
      </c>
      <c r="W1688" s="13">
        <f>IF(Table2[[#This Row],[Max_Temperature(°C)]]="",_xlfn.XLOOKUP(Table2[[#This Row],[State]],'pivot tables'!$T$2:$T$33,'pivot tables'!$V$2:$V$33),Table2[[#This Row],[Max_Temperature(°C)]])</f>
        <v>36.835000000000001</v>
      </c>
      <c r="X1688" s="13">
        <v>14.651999999999999</v>
      </c>
      <c r="Y1688" s="31">
        <f>IF(Table2[[#This Row],[Min_Temperature(°C)]]="",_xlfn.XLOOKUP(Table2[[#This Row],[State]],'pivot tables'!$T$2:$T$33,'pivot tables'!$W$2:$W$33),Table2[[#This Row],[Min_Temperature(°C)]])</f>
        <v>14.651999999999999</v>
      </c>
    </row>
    <row r="1689" spans="1:25" x14ac:dyDescent="0.3">
      <c r="A1689" s="5" t="s">
        <v>18</v>
      </c>
      <c r="B1689" s="4">
        <v>2019</v>
      </c>
      <c r="C1689" s="5" t="s">
        <v>49</v>
      </c>
      <c r="D1689" s="5" t="str">
        <f>PROPER(TRIM(Table2[[#This Row],[Season]]))</f>
        <v>Kharif</v>
      </c>
      <c r="E1689" s="5" t="str">
        <f>IF(Table2[[#This Row],[Season]]="",_xlfn.XLOOKUP(Table2[[#This Row],[State]],'pivot tables'!$F$3:$F$33,'pivot tables'!$G$3:$G$33),Table2[[#This Row],[Season]])</f>
        <v>Kharif</v>
      </c>
      <c r="F1689" s="5" t="s">
        <v>253</v>
      </c>
      <c r="G1689" s="16">
        <v>2208347</v>
      </c>
      <c r="H1689" s="16">
        <f>IF(Table2[[#This Row],[Area(hectare)]]="",IFERROR(Table2[[#This Row],[Production(Tones)]]/Table2[[#This Row],[Yield blanks]],""),Table2[[#This Row],[Area(hectare)]])</f>
        <v>2208347</v>
      </c>
      <c r="I1689" s="16">
        <v>179567765</v>
      </c>
      <c r="J1689" s="16">
        <f>IF(Table2[[#This Row],[Production(Tones)]]="",Table2[[#This Row],[Area Blanks]]*Table2[[#This Row],[Yield]],Table2[[#This Row],[Production(Tones)]])</f>
        <v>179567765</v>
      </c>
      <c r="K1689" s="13">
        <v>814.5</v>
      </c>
      <c r="L1689" s="13">
        <f>IF(Table2[[#This Row],[Annual_Rainfall(mm)]]="",_xlfn.XLOOKUP(Table2[[#This Row],[State]],'pivot tables'!$J$3:$J$32,'pivot tables'!$K$3:$K$32),Table2[[#This Row],[Annual_Rainfall(mm)]])</f>
        <v>814.5</v>
      </c>
      <c r="M1689" s="13" t="str">
        <f>Table2[[#This Row],[Crop]]&amp;Table2[[#This Row],[State]]</f>
        <v>SugarcaneUttar Pradesh</v>
      </c>
      <c r="N1689" s="13">
        <v>379305680.69999999</v>
      </c>
      <c r="O1689" s="13">
        <f>IF(Table2[[#This Row],[Fertilizer(kg)]]="",_xlfn.XLOOKUP(Table2[[#This Row],[crop&amp;state]],'pivot tables'!$O$3:$O$151,'pivot tables'!$P$3:$P$151),Table2[[#This Row],[Fertilizer(kg)]])</f>
        <v>379305680.69999999</v>
      </c>
      <c r="P1689" s="13">
        <v>817088.39</v>
      </c>
      <c r="Q1689" s="13">
        <f>IF(Table2[[#This Row],[Pesticide(kg)]]="",_xlfn.XLOOKUP(Table2[[#This Row],[crop&amp;state]],'pivot tables'!$O$3:$O$151,'pivot tables'!$Q$3:$Q$151),Table2[[#This Row],[Pesticide(kg)]])</f>
        <v>817088.39</v>
      </c>
      <c r="R1689" s="13">
        <v>70.97</v>
      </c>
      <c r="S1689" s="13">
        <f>IF(Table2[[#This Row],[Yield]]="",IFERROR(Table2[[#This Row],[Production(Tones)]]/Table2[[#This Row],[Area(hectare)]],""),Table2[[#This Row],[Yield]])</f>
        <v>70.97</v>
      </c>
      <c r="T1689" s="13">
        <v>25.385999999999999</v>
      </c>
      <c r="U1689" s="13">
        <f>IF(Table2[[#This Row],[Avg_Temperature(°C)]]="",IFERROR((Table2[[#This Row],[Max_Temperature(°C)]]+Table2[[#This Row],[Min_Temperature(°C)]])/2,""),Table2[[#This Row],[Avg_Temperature(°C)]])</f>
        <v>25.385999999999999</v>
      </c>
      <c r="V1689" s="13">
        <v>36.835000000000001</v>
      </c>
      <c r="W1689" s="13">
        <f>IF(Table2[[#This Row],[Max_Temperature(°C)]]="",_xlfn.XLOOKUP(Table2[[#This Row],[State]],'pivot tables'!$T$2:$T$33,'pivot tables'!$V$2:$V$33),Table2[[#This Row],[Max_Temperature(°C)]])</f>
        <v>36.835000000000001</v>
      </c>
      <c r="X1689" s="13">
        <v>14.651999999999999</v>
      </c>
      <c r="Y1689" s="31">
        <f>IF(Table2[[#This Row],[Min_Temperature(°C)]]="",_xlfn.XLOOKUP(Table2[[#This Row],[State]],'pivot tables'!$T$2:$T$33,'pivot tables'!$W$2:$W$33),Table2[[#This Row],[Min_Temperature(°C)]])</f>
        <v>14.651999999999999</v>
      </c>
    </row>
    <row r="1690" spans="1:25" x14ac:dyDescent="0.3">
      <c r="A1690" s="5" t="s">
        <v>31</v>
      </c>
      <c r="B1690" s="4">
        <v>2019</v>
      </c>
      <c r="C1690" s="5" t="s">
        <v>120</v>
      </c>
      <c r="D1690" s="5" t="str">
        <f>PROPER(TRIM(Table2[[#This Row],[Season]]))</f>
        <v>Summer</v>
      </c>
      <c r="E1690" s="5" t="str">
        <f>IF(Table2[[#This Row],[Season]]="",_xlfn.XLOOKUP(Table2[[#This Row],[State]],'pivot tables'!$F$3:$F$33,'pivot tables'!$G$3:$G$33),Table2[[#This Row],[Season]])</f>
        <v>Summer</v>
      </c>
      <c r="F1690" s="5" t="s">
        <v>253</v>
      </c>
      <c r="G1690" s="16">
        <v>3421</v>
      </c>
      <c r="H1690" s="16">
        <f>IF(Table2[[#This Row],[Area(hectare)]]="",IFERROR(Table2[[#This Row],[Production(Tones)]]/Table2[[#This Row],[Yield blanks]],""),Table2[[#This Row],[Area(hectare)]])</f>
        <v>3421</v>
      </c>
      <c r="I1690" s="16">
        <v>4727</v>
      </c>
      <c r="J1690" s="16">
        <f>IF(Table2[[#This Row],[Production(Tones)]]="",Table2[[#This Row],[Area Blanks]]*Table2[[#This Row],[Yield]],Table2[[#This Row],[Production(Tones)]])</f>
        <v>4727</v>
      </c>
      <c r="K1690" s="13">
        <v>814.5</v>
      </c>
      <c r="L1690" s="13">
        <f>IF(Table2[[#This Row],[Annual_Rainfall(mm)]]="",_xlfn.XLOOKUP(Table2[[#This Row],[State]],'pivot tables'!$J$3:$J$32,'pivot tables'!$K$3:$K$32),Table2[[#This Row],[Annual_Rainfall(mm)]])</f>
        <v>814.5</v>
      </c>
      <c r="M1690" s="13" t="str">
        <f>Table2[[#This Row],[Crop]]&amp;Table2[[#This Row],[State]]</f>
        <v>SunflowerUttar Pradesh</v>
      </c>
      <c r="N1690" s="13">
        <v>587590.96</v>
      </c>
      <c r="O1690" s="13">
        <f>IF(Table2[[#This Row],[Fertilizer(kg)]]="",_xlfn.XLOOKUP(Table2[[#This Row],[crop&amp;state]],'pivot tables'!$O$3:$O$151,'pivot tables'!$P$3:$P$151),Table2[[#This Row],[Fertilizer(kg)]])</f>
        <v>587590.96</v>
      </c>
      <c r="P1690" s="13">
        <v>1265.77</v>
      </c>
      <c r="Q1690" s="13">
        <f>IF(Table2[[#This Row],[Pesticide(kg)]]="",_xlfn.XLOOKUP(Table2[[#This Row],[crop&amp;state]],'pivot tables'!$O$3:$O$151,'pivot tables'!$Q$3:$Q$151),Table2[[#This Row],[Pesticide(kg)]])</f>
        <v>1265.77</v>
      </c>
      <c r="R1690" s="13">
        <v>1.35</v>
      </c>
      <c r="S1690" s="13">
        <f>IF(Table2[[#This Row],[Yield]]="",IFERROR(Table2[[#This Row],[Production(Tones)]]/Table2[[#This Row],[Area(hectare)]],""),Table2[[#This Row],[Yield]])</f>
        <v>1.35</v>
      </c>
      <c r="T1690" s="13"/>
      <c r="U1690" s="13">
        <f>IF(Table2[[#This Row],[Avg_Temperature(°C)]]="",IFERROR((Table2[[#This Row],[Max_Temperature(°C)]]+Table2[[#This Row],[Min_Temperature(°C)]])/2,""),Table2[[#This Row],[Avg_Temperature(°C)]])</f>
        <v>25.743500000000001</v>
      </c>
      <c r="V1690" s="13">
        <v>36.835000000000001</v>
      </c>
      <c r="W1690" s="13">
        <f>IF(Table2[[#This Row],[Max_Temperature(°C)]]="",_xlfn.XLOOKUP(Table2[[#This Row],[State]],'pivot tables'!$T$2:$T$33,'pivot tables'!$V$2:$V$33),Table2[[#This Row],[Max_Temperature(°C)]])</f>
        <v>36.835000000000001</v>
      </c>
      <c r="X1690" s="13">
        <v>14.651999999999999</v>
      </c>
      <c r="Y1690" s="31">
        <f>IF(Table2[[#This Row],[Min_Temperature(°C)]]="",_xlfn.XLOOKUP(Table2[[#This Row],[State]],'pivot tables'!$T$2:$T$33,'pivot tables'!$W$2:$W$33),Table2[[#This Row],[Min_Temperature(°C)]])</f>
        <v>14.651999999999999</v>
      </c>
    </row>
    <row r="1691" spans="1:25" x14ac:dyDescent="0.3">
      <c r="A1691" s="5" t="s">
        <v>32</v>
      </c>
      <c r="B1691" s="4">
        <v>2019</v>
      </c>
      <c r="C1691" s="5" t="s">
        <v>49</v>
      </c>
      <c r="D1691" s="5" t="str">
        <f>PROPER(TRIM(Table2[[#This Row],[Season]]))</f>
        <v>Kharif</v>
      </c>
      <c r="E1691" s="5" t="str">
        <f>IF(Table2[[#This Row],[Season]]="",_xlfn.XLOOKUP(Table2[[#This Row],[State]],'pivot tables'!$F$3:$F$33,'pivot tables'!$G$3:$G$33),Table2[[#This Row],[Season]])</f>
        <v>Kharif</v>
      </c>
      <c r="F1691" s="5" t="s">
        <v>253</v>
      </c>
      <c r="G1691" s="16">
        <v>518986</v>
      </c>
      <c r="H1691" s="16">
        <f>IF(Table2[[#This Row],[Area(hectare)]]="",IFERROR(Table2[[#This Row],[Production(Tones)]]/Table2[[#This Row],[Yield blanks]],""),Table2[[#This Row],[Area(hectare)]])</f>
        <v>518986</v>
      </c>
      <c r="I1691" s="16">
        <v>212530</v>
      </c>
      <c r="J1691" s="16">
        <f>IF(Table2[[#This Row],[Production(Tones)]]="",Table2[[#This Row],[Area Blanks]]*Table2[[#This Row],[Yield]],Table2[[#This Row],[Production(Tones)]])</f>
        <v>212530</v>
      </c>
      <c r="K1691" s="13">
        <v>814.5</v>
      </c>
      <c r="L1691" s="13">
        <f>IF(Table2[[#This Row],[Annual_Rainfall(mm)]]="",_xlfn.XLOOKUP(Table2[[#This Row],[State]],'pivot tables'!$J$3:$J$32,'pivot tables'!$K$3:$K$32),Table2[[#This Row],[Annual_Rainfall(mm)]])</f>
        <v>814.5</v>
      </c>
      <c r="M1691" s="13" t="str">
        <f>Table2[[#This Row],[Crop]]&amp;Table2[[#This Row],[State]]</f>
        <v>UradUttar Pradesh</v>
      </c>
      <c r="N1691" s="13" t="s">
        <v>595</v>
      </c>
      <c r="O1691" s="13" t="str">
        <f>IF(Table2[[#This Row],[Fertilizer(kg)]]="",_xlfn.XLOOKUP(Table2[[#This Row],[crop&amp;state]],'pivot tables'!$O$3:$O$151,'pivot tables'!$P$3:$P$151),Table2[[#This Row],[Fertilizer(kg)]])</f>
        <v xml:space="preserve"> 89141035.36 </v>
      </c>
      <c r="P1691" s="13">
        <v>192024.82</v>
      </c>
      <c r="Q1691" s="13">
        <f>IF(Table2[[#This Row],[Pesticide(kg)]]="",_xlfn.XLOOKUP(Table2[[#This Row],[crop&amp;state]],'pivot tables'!$O$3:$O$151,'pivot tables'!$Q$3:$Q$151),Table2[[#This Row],[Pesticide(kg)]])</f>
        <v>192024.82</v>
      </c>
      <c r="R1691" s="13">
        <v>0.59299999999999997</v>
      </c>
      <c r="S1691" s="13">
        <f>IF(Table2[[#This Row],[Yield]]="",IFERROR(Table2[[#This Row],[Production(Tones)]]/Table2[[#This Row],[Area(hectare)]],""),Table2[[#This Row],[Yield]])</f>
        <v>0.59299999999999997</v>
      </c>
      <c r="T1691" s="13">
        <v>25.385999999999999</v>
      </c>
      <c r="U1691" s="13">
        <f>IF(Table2[[#This Row],[Avg_Temperature(°C)]]="",IFERROR((Table2[[#This Row],[Max_Temperature(°C)]]+Table2[[#This Row],[Min_Temperature(°C)]])/2,""),Table2[[#This Row],[Avg_Temperature(°C)]])</f>
        <v>25.385999999999999</v>
      </c>
      <c r="V1691" s="13">
        <v>36.835000000000001</v>
      </c>
      <c r="W1691" s="13">
        <f>IF(Table2[[#This Row],[Max_Temperature(°C)]]="",_xlfn.XLOOKUP(Table2[[#This Row],[State]],'pivot tables'!$T$2:$T$33,'pivot tables'!$V$2:$V$33),Table2[[#This Row],[Max_Temperature(°C)]])</f>
        <v>36.835000000000001</v>
      </c>
      <c r="X1691" s="13">
        <v>14.651999999999999</v>
      </c>
      <c r="Y1691" s="31">
        <f>IF(Table2[[#This Row],[Min_Temperature(°C)]]="",_xlfn.XLOOKUP(Table2[[#This Row],[State]],'pivot tables'!$T$2:$T$33,'pivot tables'!$W$2:$W$33),Table2[[#This Row],[Min_Temperature(°C)]])</f>
        <v>14.651999999999999</v>
      </c>
    </row>
    <row r="1692" spans="1:25" x14ac:dyDescent="0.3">
      <c r="A1692" s="5" t="s">
        <v>32</v>
      </c>
      <c r="B1692" s="4">
        <v>2019</v>
      </c>
      <c r="C1692" s="5" t="s">
        <v>120</v>
      </c>
      <c r="D1692" s="5" t="str">
        <f>PROPER(TRIM(Table2[[#This Row],[Season]]))</f>
        <v>Summer</v>
      </c>
      <c r="E1692" s="5" t="str">
        <f>IF(Table2[[#This Row],[Season]]="",_xlfn.XLOOKUP(Table2[[#This Row],[State]],'pivot tables'!$F$3:$F$33,'pivot tables'!$G$3:$G$33),Table2[[#This Row],[Season]])</f>
        <v>Summer</v>
      </c>
      <c r="F1692" s="5" t="s">
        <v>253</v>
      </c>
      <c r="G1692" s="16">
        <v>45487</v>
      </c>
      <c r="H1692" s="16">
        <f>IF(Table2[[#This Row],[Area(hectare)]]="",IFERROR(Table2[[#This Row],[Production(Tones)]]/Table2[[#This Row],[Yield blanks]],""),Table2[[#This Row],[Area(hectare)]])</f>
        <v>45487</v>
      </c>
      <c r="I1692" s="16">
        <v>32575</v>
      </c>
      <c r="J1692" s="16">
        <f>IF(Table2[[#This Row],[Production(Tones)]]="",Table2[[#This Row],[Area Blanks]]*Table2[[#This Row],[Yield]],Table2[[#This Row],[Production(Tones)]])</f>
        <v>32575</v>
      </c>
      <c r="K1692" s="13">
        <v>814.5</v>
      </c>
      <c r="L1692" s="13">
        <f>IF(Table2[[#This Row],[Annual_Rainfall(mm)]]="",_xlfn.XLOOKUP(Table2[[#This Row],[State]],'pivot tables'!$J$3:$J$32,'pivot tables'!$K$3:$K$32),Table2[[#This Row],[Annual_Rainfall(mm)]])</f>
        <v>814.5</v>
      </c>
      <c r="M1692" s="13" t="str">
        <f>Table2[[#This Row],[Crop]]&amp;Table2[[#This Row],[State]]</f>
        <v>UradUttar Pradesh</v>
      </c>
      <c r="N1692" s="13">
        <v>7812847.1200000001</v>
      </c>
      <c r="O1692" s="13">
        <f>IF(Table2[[#This Row],[Fertilizer(kg)]]="",_xlfn.XLOOKUP(Table2[[#This Row],[crop&amp;state]],'pivot tables'!$O$3:$O$151,'pivot tables'!$P$3:$P$151),Table2[[#This Row],[Fertilizer(kg)]])</f>
        <v>7812847.1200000001</v>
      </c>
      <c r="P1692" s="13">
        <v>16830.189999999999</v>
      </c>
      <c r="Q1692" s="13">
        <f>IF(Table2[[#This Row],[Pesticide(kg)]]="",_xlfn.XLOOKUP(Table2[[#This Row],[crop&amp;state]],'pivot tables'!$O$3:$O$151,'pivot tables'!$Q$3:$Q$151),Table2[[#This Row],[Pesticide(kg)]])</f>
        <v>16830.189999999999</v>
      </c>
      <c r="R1692" s="13">
        <v>0.78800000000000003</v>
      </c>
      <c r="S1692" s="13">
        <f>IF(Table2[[#This Row],[Yield]]="",IFERROR(Table2[[#This Row],[Production(Tones)]]/Table2[[#This Row],[Area(hectare)]],""),Table2[[#This Row],[Yield]])</f>
        <v>0.78800000000000003</v>
      </c>
      <c r="T1692" s="13">
        <v>25.385999999999999</v>
      </c>
      <c r="U1692" s="13">
        <f>IF(Table2[[#This Row],[Avg_Temperature(°C)]]="",IFERROR((Table2[[#This Row],[Max_Temperature(°C)]]+Table2[[#This Row],[Min_Temperature(°C)]])/2,""),Table2[[#This Row],[Avg_Temperature(°C)]])</f>
        <v>25.385999999999999</v>
      </c>
      <c r="V1692" s="13">
        <v>36.835000000000001</v>
      </c>
      <c r="W1692" s="13">
        <f>IF(Table2[[#This Row],[Max_Temperature(°C)]]="",_xlfn.XLOOKUP(Table2[[#This Row],[State]],'pivot tables'!$T$2:$T$33,'pivot tables'!$V$2:$V$33),Table2[[#This Row],[Max_Temperature(°C)]])</f>
        <v>36.835000000000001</v>
      </c>
      <c r="X1692" s="13">
        <v>14.651999999999999</v>
      </c>
      <c r="Y1692" s="31">
        <f>IF(Table2[[#This Row],[Min_Temperature(°C)]]="",_xlfn.XLOOKUP(Table2[[#This Row],[State]],'pivot tables'!$T$2:$T$33,'pivot tables'!$W$2:$W$33),Table2[[#This Row],[Min_Temperature(°C)]])</f>
        <v>14.651999999999999</v>
      </c>
    </row>
    <row r="1693" spans="1:25" x14ac:dyDescent="0.3">
      <c r="A1693" s="5" t="s">
        <v>20</v>
      </c>
      <c r="B1693" s="4">
        <v>2019</v>
      </c>
      <c r="C1693" s="5" t="s">
        <v>27</v>
      </c>
      <c r="D1693" s="5" t="str">
        <f>PROPER(TRIM(Table2[[#This Row],[Season]]))</f>
        <v>Rabi</v>
      </c>
      <c r="E1693" s="5" t="str">
        <f>IF(Table2[[#This Row],[Season]]="",_xlfn.XLOOKUP(Table2[[#This Row],[State]],'pivot tables'!$F$3:$F$33,'pivot tables'!$G$3:$G$33),Table2[[#This Row],[Season]])</f>
        <v>Rabi</v>
      </c>
      <c r="F1693" s="5" t="s">
        <v>253</v>
      </c>
      <c r="G1693" s="16">
        <v>9852504</v>
      </c>
      <c r="H1693" s="16">
        <f>IF(Table2[[#This Row],[Area(hectare)]]="",IFERROR(Table2[[#This Row],[Production(Tones)]]/Table2[[#This Row],[Yield blanks]],""),Table2[[#This Row],[Area(hectare)]])</f>
        <v>9852504</v>
      </c>
      <c r="I1693" s="16">
        <v>36209665</v>
      </c>
      <c r="J1693" s="16">
        <f>IF(Table2[[#This Row],[Production(Tones)]]="",Table2[[#This Row],[Area Blanks]]*Table2[[#This Row],[Yield]],Table2[[#This Row],[Production(Tones)]])</f>
        <v>36209665</v>
      </c>
      <c r="K1693" s="13">
        <v>814.5</v>
      </c>
      <c r="L1693" s="13">
        <f>IF(Table2[[#This Row],[Annual_Rainfall(mm)]]="",_xlfn.XLOOKUP(Table2[[#This Row],[State]],'pivot tables'!$J$3:$J$32,'pivot tables'!$K$3:$K$32),Table2[[#This Row],[Annual_Rainfall(mm)]])</f>
        <v>814.5</v>
      </c>
      <c r="M1693" s="13" t="str">
        <f>Table2[[#This Row],[Crop]]&amp;Table2[[#This Row],[State]]</f>
        <v>WheatUttar Pradesh</v>
      </c>
      <c r="N1693" s="13">
        <v>1692266087</v>
      </c>
      <c r="O1693" s="13">
        <f>IF(Table2[[#This Row],[Fertilizer(kg)]]="",_xlfn.XLOOKUP(Table2[[#This Row],[crop&amp;state]],'pivot tables'!$O$3:$O$151,'pivot tables'!$P$3:$P$151),Table2[[#This Row],[Fertilizer(kg)]])</f>
        <v>1692266087</v>
      </c>
      <c r="P1693" s="13">
        <v>3645426.48</v>
      </c>
      <c r="Q1693" s="13">
        <f>IF(Table2[[#This Row],[Pesticide(kg)]]="",_xlfn.XLOOKUP(Table2[[#This Row],[crop&amp;state]],'pivot tables'!$O$3:$O$151,'pivot tables'!$Q$3:$Q$151),Table2[[#This Row],[Pesticide(kg)]])</f>
        <v>3645426.48</v>
      </c>
      <c r="R1693" s="13">
        <v>3.6890000000000001</v>
      </c>
      <c r="S1693" s="13">
        <f>IF(Table2[[#This Row],[Yield]]="",IFERROR(Table2[[#This Row],[Production(Tones)]]/Table2[[#This Row],[Area(hectare)]],""),Table2[[#This Row],[Yield]])</f>
        <v>3.6890000000000001</v>
      </c>
      <c r="T1693" s="13">
        <v>25.385999999999999</v>
      </c>
      <c r="U1693" s="13">
        <f>IF(Table2[[#This Row],[Avg_Temperature(°C)]]="",IFERROR((Table2[[#This Row],[Max_Temperature(°C)]]+Table2[[#This Row],[Min_Temperature(°C)]])/2,""),Table2[[#This Row],[Avg_Temperature(°C)]])</f>
        <v>25.385999999999999</v>
      </c>
      <c r="V1693" s="13">
        <v>36.835000000000001</v>
      </c>
      <c r="W1693" s="13">
        <f>IF(Table2[[#This Row],[Max_Temperature(°C)]]="",_xlfn.XLOOKUP(Table2[[#This Row],[State]],'pivot tables'!$T$2:$T$33,'pivot tables'!$V$2:$V$33),Table2[[#This Row],[Max_Temperature(°C)]])</f>
        <v>36.835000000000001</v>
      </c>
      <c r="X1693" s="13">
        <v>14.651999999999999</v>
      </c>
      <c r="Y1693" s="31">
        <f>IF(Table2[[#This Row],[Min_Temperature(°C)]]="",_xlfn.XLOOKUP(Table2[[#This Row],[State]],'pivot tables'!$T$2:$T$33,'pivot tables'!$W$2:$W$33),Table2[[#This Row],[Min_Temperature(°C)]])</f>
        <v>14.651999999999999</v>
      </c>
    </row>
    <row r="1694" spans="1:25" x14ac:dyDescent="0.3">
      <c r="A1694" s="5" t="s">
        <v>22</v>
      </c>
      <c r="B1694" s="4">
        <v>2019</v>
      </c>
      <c r="C1694" s="5" t="s">
        <v>49</v>
      </c>
      <c r="D1694" s="5" t="str">
        <f>PROPER(TRIM(Table2[[#This Row],[Season]]))</f>
        <v>Kharif</v>
      </c>
      <c r="E1694" s="5" t="str">
        <f>IF(Table2[[#This Row],[Season]]="",_xlfn.XLOOKUP(Table2[[#This Row],[State]],'pivot tables'!$F$3:$F$33,'pivot tables'!$G$3:$G$33),Table2[[#This Row],[Season]])</f>
        <v>Kharif</v>
      </c>
      <c r="F1694" s="5" t="s">
        <v>295</v>
      </c>
      <c r="G1694" s="16">
        <v>91584</v>
      </c>
      <c r="H1694" s="16">
        <f>IF(Table2[[#This Row],[Area(hectare)]]="",IFERROR(Table2[[#This Row],[Production(Tones)]]/Table2[[#This Row],[Yield blanks]],""),Table2[[#This Row],[Area(hectare)]])</f>
        <v>91584</v>
      </c>
      <c r="I1694" s="16">
        <v>129994</v>
      </c>
      <c r="J1694" s="16">
        <f>IF(Table2[[#This Row],[Production(Tones)]]="",Table2[[#This Row],[Area Blanks]]*Table2[[#This Row],[Yield]],Table2[[#This Row],[Production(Tones)]])</f>
        <v>129994</v>
      </c>
      <c r="K1694" s="13">
        <v>1378.9</v>
      </c>
      <c r="L1694" s="13">
        <f>IF(Table2[[#This Row],[Annual_Rainfall(mm)]]="",_xlfn.XLOOKUP(Table2[[#This Row],[State]],'pivot tables'!$J$3:$J$32,'pivot tables'!$K$3:$K$32),Table2[[#This Row],[Annual_Rainfall(mm)]])</f>
        <v>1378.9</v>
      </c>
      <c r="M1694" s="13" t="str">
        <f>Table2[[#This Row],[Crop]]&amp;Table2[[#This Row],[State]]</f>
        <v>RagiUttarakhand</v>
      </c>
      <c r="N1694" s="13">
        <v>15730467.84</v>
      </c>
      <c r="O1694" s="13">
        <f>IF(Table2[[#This Row],[Fertilizer(kg)]]="",_xlfn.XLOOKUP(Table2[[#This Row],[crop&amp;state]],'pivot tables'!$O$3:$O$151,'pivot tables'!$P$3:$P$151),Table2[[#This Row],[Fertilizer(kg)]])</f>
        <v>15730467.84</v>
      </c>
      <c r="P1694" s="13">
        <v>33886.080000000002</v>
      </c>
      <c r="Q1694" s="13">
        <f>IF(Table2[[#This Row],[Pesticide(kg)]]="",_xlfn.XLOOKUP(Table2[[#This Row],[crop&amp;state]],'pivot tables'!$O$3:$O$151,'pivot tables'!$Q$3:$Q$151),Table2[[#This Row],[Pesticide(kg)]])</f>
        <v>33886.080000000002</v>
      </c>
      <c r="R1694" s="13">
        <v>1.5249999999999999</v>
      </c>
      <c r="S1694" s="13">
        <f>IF(Table2[[#This Row],[Yield]]="",IFERROR(Table2[[#This Row],[Production(Tones)]]/Table2[[#This Row],[Area(hectare)]],""),Table2[[#This Row],[Yield]])</f>
        <v>1.5249999999999999</v>
      </c>
      <c r="T1694" s="13">
        <v>18.768000000000001</v>
      </c>
      <c r="U1694" s="13">
        <f>IF(Table2[[#This Row],[Avg_Temperature(°C)]]="",IFERROR((Table2[[#This Row],[Max_Temperature(°C)]]+Table2[[#This Row],[Min_Temperature(°C)]])/2,""),Table2[[#This Row],[Avg_Temperature(°C)]])</f>
        <v>18.768000000000001</v>
      </c>
      <c r="V1694" s="13">
        <v>29.373999999999999</v>
      </c>
      <c r="W1694" s="13">
        <f>IF(Table2[[#This Row],[Max_Temperature(°C)]]="",_xlfn.XLOOKUP(Table2[[#This Row],[State]],'pivot tables'!$T$2:$T$33,'pivot tables'!$V$2:$V$33),Table2[[#This Row],[Max_Temperature(°C)]])</f>
        <v>29.373999999999999</v>
      </c>
      <c r="X1694" s="13">
        <v>9.4949999999999992</v>
      </c>
      <c r="Y1694" s="31">
        <f>IF(Table2[[#This Row],[Min_Temperature(°C)]]="",_xlfn.XLOOKUP(Table2[[#This Row],[State]],'pivot tables'!$T$2:$T$33,'pivot tables'!$W$2:$W$33),Table2[[#This Row],[Min_Temperature(°C)]])</f>
        <v>9.4949999999999992</v>
      </c>
    </row>
    <row r="1695" spans="1:25" x14ac:dyDescent="0.3">
      <c r="A1695" s="5" t="s">
        <v>13</v>
      </c>
      <c r="B1695" s="4">
        <v>2019</v>
      </c>
      <c r="C1695" s="5" t="s">
        <v>49</v>
      </c>
      <c r="D1695" s="5" t="str">
        <f>PROPER(TRIM(Table2[[#This Row],[Season]]))</f>
        <v>Kharif</v>
      </c>
      <c r="E1695" s="5" t="str">
        <f>IF(Table2[[#This Row],[Season]]="",_xlfn.XLOOKUP(Table2[[#This Row],[State]],'pivot tables'!$F$3:$F$33,'pivot tables'!$G$3:$G$33),Table2[[#This Row],[Season]])</f>
        <v>Kharif</v>
      </c>
      <c r="F1695" s="5" t="s">
        <v>295</v>
      </c>
      <c r="G1695" s="16">
        <v>240411</v>
      </c>
      <c r="H1695" s="16">
        <f>IF(Table2[[#This Row],[Area(hectare)]]="",IFERROR(Table2[[#This Row],[Production(Tones)]]/Table2[[#This Row],[Yield blanks]],""),Table2[[#This Row],[Area(hectare)]])</f>
        <v>240411</v>
      </c>
      <c r="I1695" s="16">
        <v>615514</v>
      </c>
      <c r="J1695" s="16">
        <f>IF(Table2[[#This Row],[Production(Tones)]]="",Table2[[#This Row],[Area Blanks]]*Table2[[#This Row],[Yield]],Table2[[#This Row],[Production(Tones)]])</f>
        <v>615514</v>
      </c>
      <c r="K1695" s="13">
        <v>1378.9</v>
      </c>
      <c r="L1695" s="13">
        <f>IF(Table2[[#This Row],[Annual_Rainfall(mm)]]="",_xlfn.XLOOKUP(Table2[[#This Row],[State]],'pivot tables'!$J$3:$J$32,'pivot tables'!$K$3:$K$32),Table2[[#This Row],[Annual_Rainfall(mm)]])</f>
        <v>1378.9</v>
      </c>
      <c r="M1695" s="13" t="str">
        <f>Table2[[#This Row],[Crop]]&amp;Table2[[#This Row],[State]]</f>
        <v>RiceUttarakhand</v>
      </c>
      <c r="N1695" s="13">
        <v>41292993.359999999</v>
      </c>
      <c r="O1695" s="13">
        <f>IF(Table2[[#This Row],[Fertilizer(kg)]]="",_xlfn.XLOOKUP(Table2[[#This Row],[crop&amp;state]],'pivot tables'!$O$3:$O$151,'pivot tables'!$P$3:$P$151),Table2[[#This Row],[Fertilizer(kg)]])</f>
        <v>41292993.359999999</v>
      </c>
      <c r="P1695" s="13">
        <v>88952.07</v>
      </c>
      <c r="Q1695" s="13">
        <f>IF(Table2[[#This Row],[Pesticide(kg)]]="",_xlfn.XLOOKUP(Table2[[#This Row],[crop&amp;state]],'pivot tables'!$O$3:$O$151,'pivot tables'!$Q$3:$Q$151),Table2[[#This Row],[Pesticide(kg)]])</f>
        <v>88952.07</v>
      </c>
      <c r="R1695" s="13">
        <v>1.9339999999999999</v>
      </c>
      <c r="S1695" s="13">
        <f>IF(Table2[[#This Row],[Yield]]="",IFERROR(Table2[[#This Row],[Production(Tones)]]/Table2[[#This Row],[Area(hectare)]],""),Table2[[#This Row],[Yield]])</f>
        <v>1.9339999999999999</v>
      </c>
      <c r="T1695" s="13">
        <v>18.768000000000001</v>
      </c>
      <c r="U1695" s="13">
        <f>IF(Table2[[#This Row],[Avg_Temperature(°C)]]="",IFERROR((Table2[[#This Row],[Max_Temperature(°C)]]+Table2[[#This Row],[Min_Temperature(°C)]])/2,""),Table2[[#This Row],[Avg_Temperature(°C)]])</f>
        <v>18.768000000000001</v>
      </c>
      <c r="V1695" s="13">
        <v>29.373999999999999</v>
      </c>
      <c r="W1695" s="13">
        <f>IF(Table2[[#This Row],[Max_Temperature(°C)]]="",_xlfn.XLOOKUP(Table2[[#This Row],[State]],'pivot tables'!$T$2:$T$33,'pivot tables'!$V$2:$V$33),Table2[[#This Row],[Max_Temperature(°C)]])</f>
        <v>29.373999999999999</v>
      </c>
      <c r="X1695" s="13">
        <v>9.4949999999999992</v>
      </c>
      <c r="Y1695" s="31">
        <f>IF(Table2[[#This Row],[Min_Temperature(°C)]]="",_xlfn.XLOOKUP(Table2[[#This Row],[State]],'pivot tables'!$T$2:$T$33,'pivot tables'!$W$2:$W$33),Table2[[#This Row],[Min_Temperature(°C)]])</f>
        <v>9.4949999999999992</v>
      </c>
    </row>
    <row r="1696" spans="1:25" x14ac:dyDescent="0.3">
      <c r="A1696" s="5" t="s">
        <v>13</v>
      </c>
      <c r="B1696" s="4">
        <v>2019</v>
      </c>
      <c r="C1696" s="5" t="s">
        <v>120</v>
      </c>
      <c r="D1696" s="5" t="str">
        <f>PROPER(TRIM(Table2[[#This Row],[Season]]))</f>
        <v>Summer</v>
      </c>
      <c r="E1696" s="5" t="str">
        <f>IF(Table2[[#This Row],[Season]]="",_xlfn.XLOOKUP(Table2[[#This Row],[State]],'pivot tables'!$F$3:$F$33,'pivot tables'!$G$3:$G$33),Table2[[#This Row],[Season]])</f>
        <v>Summer</v>
      </c>
      <c r="F1696" s="5" t="s">
        <v>295</v>
      </c>
      <c r="G1696" s="16">
        <v>17370</v>
      </c>
      <c r="H1696" s="16">
        <f>IF(Table2[[#This Row],[Area(hectare)]]="",IFERROR(Table2[[#This Row],[Production(Tones)]]/Table2[[#This Row],[Yield blanks]],""),Table2[[#This Row],[Area(hectare)]])</f>
        <v>17370</v>
      </c>
      <c r="I1696" s="16">
        <v>61915</v>
      </c>
      <c r="J1696" s="16">
        <f>IF(Table2[[#This Row],[Production(Tones)]]="",Table2[[#This Row],[Area Blanks]]*Table2[[#This Row],[Yield]],Table2[[#This Row],[Production(Tones)]])</f>
        <v>61915</v>
      </c>
      <c r="K1696" s="13">
        <v>1378.9</v>
      </c>
      <c r="L1696" s="13">
        <f>IF(Table2[[#This Row],[Annual_Rainfall(mm)]]="",_xlfn.XLOOKUP(Table2[[#This Row],[State]],'pivot tables'!$J$3:$J$32,'pivot tables'!$K$3:$K$32),Table2[[#This Row],[Annual_Rainfall(mm)]])</f>
        <v>1378.9</v>
      </c>
      <c r="M1696" s="13" t="str">
        <f>Table2[[#This Row],[Crop]]&amp;Table2[[#This Row],[State]]</f>
        <v>RiceUttarakhand</v>
      </c>
      <c r="N1696" s="13">
        <v>2983471.2</v>
      </c>
      <c r="O1696" s="13">
        <f>IF(Table2[[#This Row],[Fertilizer(kg)]]="",_xlfn.XLOOKUP(Table2[[#This Row],[crop&amp;state]],'pivot tables'!$O$3:$O$151,'pivot tables'!$P$3:$P$151),Table2[[#This Row],[Fertilizer(kg)]])</f>
        <v>2983471.2</v>
      </c>
      <c r="P1696" s="13">
        <v>6426.9</v>
      </c>
      <c r="Q1696" s="13">
        <f>IF(Table2[[#This Row],[Pesticide(kg)]]="",_xlfn.XLOOKUP(Table2[[#This Row],[crop&amp;state]],'pivot tables'!$O$3:$O$151,'pivot tables'!$Q$3:$Q$151),Table2[[#This Row],[Pesticide(kg)]])</f>
        <v>6426.9</v>
      </c>
      <c r="R1696" s="13">
        <v>3.5630000000000002</v>
      </c>
      <c r="S1696" s="13">
        <f>IF(Table2[[#This Row],[Yield]]="",IFERROR(Table2[[#This Row],[Production(Tones)]]/Table2[[#This Row],[Area(hectare)]],""),Table2[[#This Row],[Yield]])</f>
        <v>3.5630000000000002</v>
      </c>
      <c r="T1696" s="13">
        <v>18.768000000000001</v>
      </c>
      <c r="U1696" s="13">
        <f>IF(Table2[[#This Row],[Avg_Temperature(°C)]]="",IFERROR((Table2[[#This Row],[Max_Temperature(°C)]]+Table2[[#This Row],[Min_Temperature(°C)]])/2,""),Table2[[#This Row],[Avg_Temperature(°C)]])</f>
        <v>18.768000000000001</v>
      </c>
      <c r="V1696" s="13">
        <v>29.373999999999999</v>
      </c>
      <c r="W1696" s="13">
        <f>IF(Table2[[#This Row],[Max_Temperature(°C)]]="",_xlfn.XLOOKUP(Table2[[#This Row],[State]],'pivot tables'!$T$2:$T$33,'pivot tables'!$V$2:$V$33),Table2[[#This Row],[Max_Temperature(°C)]])</f>
        <v>29.373999999999999</v>
      </c>
      <c r="X1696" s="13">
        <v>9.4949999999999992</v>
      </c>
      <c r="Y1696" s="31">
        <f>IF(Table2[[#This Row],[Min_Temperature(°C)]]="",_xlfn.XLOOKUP(Table2[[#This Row],[State]],'pivot tables'!$T$2:$T$33,'pivot tables'!$W$2:$W$33),Table2[[#This Row],[Min_Temperature(°C)]])</f>
        <v>9.4949999999999992</v>
      </c>
    </row>
    <row r="1697" spans="1:25" x14ac:dyDescent="0.3">
      <c r="A1697" s="5" t="s">
        <v>18</v>
      </c>
      <c r="B1697" s="4">
        <v>2019</v>
      </c>
      <c r="C1697" s="5" t="s">
        <v>705</v>
      </c>
      <c r="D1697" s="5" t="str">
        <f>PROPER(TRIM(Table2[[#This Row],[Season]]))</f>
        <v>Whole Year</v>
      </c>
      <c r="E1697" s="5" t="str">
        <f>IF(Table2[[#This Row],[Season]]="",_xlfn.XLOOKUP(Table2[[#This Row],[State]],'pivot tables'!$F$3:$F$33,'pivot tables'!$G$3:$G$33),Table2[[#This Row],[Season]])</f>
        <v>Whole Year</v>
      </c>
      <c r="F1697" s="5" t="s">
        <v>295</v>
      </c>
      <c r="G1697" s="16">
        <v>90688</v>
      </c>
      <c r="H1697" s="16">
        <f>IF(Table2[[#This Row],[Area(hectare)]]="",IFERROR(Table2[[#This Row],[Production(Tones)]]/Table2[[#This Row],[Yield blanks]],""),Table2[[#This Row],[Area(hectare)]])</f>
        <v>90688</v>
      </c>
      <c r="I1697" s="16">
        <v>6838266</v>
      </c>
      <c r="J1697" s="16">
        <f>IF(Table2[[#This Row],[Production(Tones)]]="",Table2[[#This Row],[Area Blanks]]*Table2[[#This Row],[Yield]],Table2[[#This Row],[Production(Tones)]])</f>
        <v>6838266</v>
      </c>
      <c r="K1697" s="13">
        <v>1378.9</v>
      </c>
      <c r="L1697" s="13">
        <f>IF(Table2[[#This Row],[Annual_Rainfall(mm)]]="",_xlfn.XLOOKUP(Table2[[#This Row],[State]],'pivot tables'!$J$3:$J$32,'pivot tables'!$K$3:$K$32),Table2[[#This Row],[Annual_Rainfall(mm)]])</f>
        <v>1378.9</v>
      </c>
      <c r="M1697" s="13" t="str">
        <f>Table2[[#This Row],[Crop]]&amp;Table2[[#This Row],[State]]</f>
        <v>SugarcaneUttarakhand</v>
      </c>
      <c r="N1697" s="13">
        <v>15576570.880000001</v>
      </c>
      <c r="O1697" s="13">
        <f>IF(Table2[[#This Row],[Fertilizer(kg)]]="",_xlfn.XLOOKUP(Table2[[#This Row],[crop&amp;state]],'pivot tables'!$O$3:$O$151,'pivot tables'!$P$3:$P$151),Table2[[#This Row],[Fertilizer(kg)]])</f>
        <v>15576570.880000001</v>
      </c>
      <c r="P1697" s="13">
        <v>33554.559999999998</v>
      </c>
      <c r="Q1697" s="13">
        <f>IF(Table2[[#This Row],[Pesticide(kg)]]="",_xlfn.XLOOKUP(Table2[[#This Row],[crop&amp;state]],'pivot tables'!$O$3:$O$151,'pivot tables'!$Q$3:$Q$151),Table2[[#This Row],[Pesticide(kg)]])</f>
        <v>33554.559999999998</v>
      </c>
      <c r="R1697" s="13">
        <v>75.7</v>
      </c>
      <c r="S1697" s="13">
        <f>IF(Table2[[#This Row],[Yield]]="",IFERROR(Table2[[#This Row],[Production(Tones)]]/Table2[[#This Row],[Area(hectare)]],""),Table2[[#This Row],[Yield]])</f>
        <v>75.7</v>
      </c>
      <c r="T1697" s="13">
        <v>18.768000000000001</v>
      </c>
      <c r="U1697" s="13">
        <f>IF(Table2[[#This Row],[Avg_Temperature(°C)]]="",IFERROR((Table2[[#This Row],[Max_Temperature(°C)]]+Table2[[#This Row],[Min_Temperature(°C)]])/2,""),Table2[[#This Row],[Avg_Temperature(°C)]])</f>
        <v>18.768000000000001</v>
      </c>
      <c r="V1697" s="13">
        <v>29.373999999999999</v>
      </c>
      <c r="W1697" s="13">
        <f>IF(Table2[[#This Row],[Max_Temperature(°C)]]="",_xlfn.XLOOKUP(Table2[[#This Row],[State]],'pivot tables'!$T$2:$T$33,'pivot tables'!$V$2:$V$33),Table2[[#This Row],[Max_Temperature(°C)]])</f>
        <v>29.373999999999999</v>
      </c>
      <c r="X1697" s="13">
        <v>9.4949999999999992</v>
      </c>
      <c r="Y1697" s="31">
        <f>IF(Table2[[#This Row],[Min_Temperature(°C)]]="",_xlfn.XLOOKUP(Table2[[#This Row],[State]],'pivot tables'!$T$2:$T$33,'pivot tables'!$W$2:$W$33),Table2[[#This Row],[Min_Temperature(°C)]])</f>
        <v>9.4949999999999992</v>
      </c>
    </row>
    <row r="1698" spans="1:25" x14ac:dyDescent="0.3">
      <c r="A1698" s="5" t="s">
        <v>31</v>
      </c>
      <c r="B1698" s="4">
        <v>2019</v>
      </c>
      <c r="C1698" s="5" t="s">
        <v>49</v>
      </c>
      <c r="D1698" s="5" t="str">
        <f>PROPER(TRIM(Table2[[#This Row],[Season]]))</f>
        <v>Kharif</v>
      </c>
      <c r="E1698" s="5" t="str">
        <f>IF(Table2[[#This Row],[Season]]="",_xlfn.XLOOKUP(Table2[[#This Row],[State]],'pivot tables'!$F$3:$F$33,'pivot tables'!$G$3:$G$33),Table2[[#This Row],[Season]])</f>
        <v>Kharif</v>
      </c>
      <c r="F1698" s="5" t="s">
        <v>295</v>
      </c>
      <c r="G1698" s="16">
        <v>28</v>
      </c>
      <c r="H1698" s="16">
        <f>IF(Table2[[#This Row],[Area(hectare)]]="",IFERROR(Table2[[#This Row],[Production(Tones)]]/Table2[[#This Row],[Yield blanks]],""),Table2[[#This Row],[Area(hectare)]])</f>
        <v>28</v>
      </c>
      <c r="I1698" s="16">
        <v>17</v>
      </c>
      <c r="J1698" s="16">
        <f>IF(Table2[[#This Row],[Production(Tones)]]="",Table2[[#This Row],[Area Blanks]]*Table2[[#This Row],[Yield]],Table2[[#This Row],[Production(Tones)]])</f>
        <v>17</v>
      </c>
      <c r="K1698" s="13">
        <v>1378.9</v>
      </c>
      <c r="L1698" s="13">
        <f>IF(Table2[[#This Row],[Annual_Rainfall(mm)]]="",_xlfn.XLOOKUP(Table2[[#This Row],[State]],'pivot tables'!$J$3:$J$32,'pivot tables'!$K$3:$K$32),Table2[[#This Row],[Annual_Rainfall(mm)]])</f>
        <v>1378.9</v>
      </c>
      <c r="M1698" s="13" t="str">
        <f>Table2[[#This Row],[Crop]]&amp;Table2[[#This Row],[State]]</f>
        <v>SunflowerUttarakhand</v>
      </c>
      <c r="N1698" s="13">
        <v>4809.28</v>
      </c>
      <c r="O1698" s="13">
        <f>IF(Table2[[#This Row],[Fertilizer(kg)]]="",_xlfn.XLOOKUP(Table2[[#This Row],[crop&amp;state]],'pivot tables'!$O$3:$O$151,'pivot tables'!$P$3:$P$151),Table2[[#This Row],[Fertilizer(kg)]])</f>
        <v>4809.28</v>
      </c>
      <c r="P1698" s="13">
        <v>10.36</v>
      </c>
      <c r="Q1698" s="13">
        <f>IF(Table2[[#This Row],[Pesticide(kg)]]="",_xlfn.XLOOKUP(Table2[[#This Row],[crop&amp;state]],'pivot tables'!$O$3:$O$151,'pivot tables'!$Q$3:$Q$151),Table2[[#This Row],[Pesticide(kg)]])</f>
        <v>10.36</v>
      </c>
      <c r="R1698" s="13">
        <v>0.75</v>
      </c>
      <c r="S1698" s="13">
        <f>IF(Table2[[#This Row],[Yield]]="",IFERROR(Table2[[#This Row],[Production(Tones)]]/Table2[[#This Row],[Area(hectare)]],""),Table2[[#This Row],[Yield]])</f>
        <v>0.75</v>
      </c>
      <c r="T1698" s="13">
        <v>18.768000000000001</v>
      </c>
      <c r="U1698" s="13">
        <f>IF(Table2[[#This Row],[Avg_Temperature(°C)]]="",IFERROR((Table2[[#This Row],[Max_Temperature(°C)]]+Table2[[#This Row],[Min_Temperature(°C)]])/2,""),Table2[[#This Row],[Avg_Temperature(°C)]])</f>
        <v>18.768000000000001</v>
      </c>
      <c r="V1698" s="13">
        <v>29.373999999999999</v>
      </c>
      <c r="W1698" s="13">
        <f>IF(Table2[[#This Row],[Max_Temperature(°C)]]="",_xlfn.XLOOKUP(Table2[[#This Row],[State]],'pivot tables'!$T$2:$T$33,'pivot tables'!$V$2:$V$33),Table2[[#This Row],[Max_Temperature(°C)]])</f>
        <v>29.373999999999999</v>
      </c>
      <c r="X1698" s="13">
        <v>9.4949999999999992</v>
      </c>
      <c r="Y1698" s="31">
        <f>IF(Table2[[#This Row],[Min_Temperature(°C)]]="",_xlfn.XLOOKUP(Table2[[#This Row],[State]],'pivot tables'!$T$2:$T$33,'pivot tables'!$W$2:$W$33),Table2[[#This Row],[Min_Temperature(°C)]])</f>
        <v>9.4949999999999992</v>
      </c>
    </row>
    <row r="1699" spans="1:25" x14ac:dyDescent="0.3">
      <c r="A1699" s="5" t="s">
        <v>32</v>
      </c>
      <c r="B1699" s="4">
        <v>2019</v>
      </c>
      <c r="C1699" s="5" t="s">
        <v>49</v>
      </c>
      <c r="D1699" s="5" t="str">
        <f>PROPER(TRIM(Table2[[#This Row],[Season]]))</f>
        <v>Kharif</v>
      </c>
      <c r="E1699" s="5" t="str">
        <f>IF(Table2[[#This Row],[Season]]="",_xlfn.XLOOKUP(Table2[[#This Row],[State]],'pivot tables'!$F$3:$F$33,'pivot tables'!$G$3:$G$33),Table2[[#This Row],[Season]])</f>
        <v>Kharif</v>
      </c>
      <c r="F1699" s="5" t="s">
        <v>295</v>
      </c>
      <c r="G1699" s="16">
        <v>13173</v>
      </c>
      <c r="H1699" s="16">
        <f>IF(Table2[[#This Row],[Area(hectare)]]="",IFERROR(Table2[[#This Row],[Production(Tones)]]/Table2[[#This Row],[Yield blanks]],""),Table2[[#This Row],[Area(hectare)]])</f>
        <v>13173</v>
      </c>
      <c r="I1699" s="16">
        <v>12233</v>
      </c>
      <c r="J1699" s="16">
        <f>IF(Table2[[#This Row],[Production(Tones)]]="",Table2[[#This Row],[Area Blanks]]*Table2[[#This Row],[Yield]],Table2[[#This Row],[Production(Tones)]])</f>
        <v>12233</v>
      </c>
      <c r="K1699" s="13">
        <v>1378.9</v>
      </c>
      <c r="L1699" s="13">
        <f>IF(Table2[[#This Row],[Annual_Rainfall(mm)]]="",_xlfn.XLOOKUP(Table2[[#This Row],[State]],'pivot tables'!$J$3:$J$32,'pivot tables'!$K$3:$K$32),Table2[[#This Row],[Annual_Rainfall(mm)]])</f>
        <v>1378.9</v>
      </c>
      <c r="M1699" s="13" t="str">
        <f>Table2[[#This Row],[Crop]]&amp;Table2[[#This Row],[State]]</f>
        <v>UradUttarakhand</v>
      </c>
      <c r="N1699" s="13">
        <v>2262594.48</v>
      </c>
      <c r="O1699" s="13">
        <f>IF(Table2[[#This Row],[Fertilizer(kg)]]="",_xlfn.XLOOKUP(Table2[[#This Row],[crop&amp;state]],'pivot tables'!$O$3:$O$151,'pivot tables'!$P$3:$P$151),Table2[[#This Row],[Fertilizer(kg)]])</f>
        <v>2262594.48</v>
      </c>
      <c r="P1699" s="13">
        <v>4874.01</v>
      </c>
      <c r="Q1699" s="13">
        <f>IF(Table2[[#This Row],[Pesticide(kg)]]="",_xlfn.XLOOKUP(Table2[[#This Row],[crop&amp;state]],'pivot tables'!$O$3:$O$151,'pivot tables'!$Q$3:$Q$151),Table2[[#This Row],[Pesticide(kg)]])</f>
        <v>4874.01</v>
      </c>
      <c r="R1699" s="13">
        <v>0.97599999999999998</v>
      </c>
      <c r="S1699" s="13">
        <f>IF(Table2[[#This Row],[Yield]]="",IFERROR(Table2[[#This Row],[Production(Tones)]]/Table2[[#This Row],[Area(hectare)]],""),Table2[[#This Row],[Yield]])</f>
        <v>0.97599999999999998</v>
      </c>
      <c r="T1699" s="13">
        <v>18.768000000000001</v>
      </c>
      <c r="U1699" s="13">
        <f>IF(Table2[[#This Row],[Avg_Temperature(°C)]]="",IFERROR((Table2[[#This Row],[Max_Temperature(°C)]]+Table2[[#This Row],[Min_Temperature(°C)]])/2,""),Table2[[#This Row],[Avg_Temperature(°C)]])</f>
        <v>18.768000000000001</v>
      </c>
      <c r="V1699" s="13">
        <v>29.373999999999999</v>
      </c>
      <c r="W1699" s="13">
        <f>IF(Table2[[#This Row],[Max_Temperature(°C)]]="",_xlfn.XLOOKUP(Table2[[#This Row],[State]],'pivot tables'!$T$2:$T$33,'pivot tables'!$V$2:$V$33),Table2[[#This Row],[Max_Temperature(°C)]])</f>
        <v>29.373999999999999</v>
      </c>
      <c r="X1699" s="13">
        <v>9.4949999999999992</v>
      </c>
      <c r="Y1699" s="31">
        <f>IF(Table2[[#This Row],[Min_Temperature(°C)]]="",_xlfn.XLOOKUP(Table2[[#This Row],[State]],'pivot tables'!$T$2:$T$33,'pivot tables'!$W$2:$W$33),Table2[[#This Row],[Min_Temperature(°C)]])</f>
        <v>9.4949999999999992</v>
      </c>
    </row>
    <row r="1700" spans="1:25" x14ac:dyDescent="0.3">
      <c r="A1700" s="5" t="s">
        <v>32</v>
      </c>
      <c r="B1700" s="4">
        <v>2019</v>
      </c>
      <c r="C1700" s="5" t="s">
        <v>120</v>
      </c>
      <c r="D1700" s="5" t="str">
        <f>PROPER(TRIM(Table2[[#This Row],[Season]]))</f>
        <v>Summer</v>
      </c>
      <c r="E1700" s="5" t="str">
        <f>IF(Table2[[#This Row],[Season]]="",_xlfn.XLOOKUP(Table2[[#This Row],[State]],'pivot tables'!$F$3:$F$33,'pivot tables'!$G$3:$G$33),Table2[[#This Row],[Season]])</f>
        <v>Summer</v>
      </c>
      <c r="F1700" s="5" t="s">
        <v>295</v>
      </c>
      <c r="G1700" s="16">
        <v>69</v>
      </c>
      <c r="H1700" s="16">
        <f>IF(Table2[[#This Row],[Area(hectare)]]="",IFERROR(Table2[[#This Row],[Production(Tones)]]/Table2[[#This Row],[Yield blanks]],""),Table2[[#This Row],[Area(hectare)]])</f>
        <v>69</v>
      </c>
      <c r="I1700" s="16">
        <v>72</v>
      </c>
      <c r="J1700" s="16">
        <f>IF(Table2[[#This Row],[Production(Tones)]]="",Table2[[#This Row],[Area Blanks]]*Table2[[#This Row],[Yield]],Table2[[#This Row],[Production(Tones)]])</f>
        <v>72</v>
      </c>
      <c r="K1700" s="13">
        <v>1378.9</v>
      </c>
      <c r="L1700" s="13">
        <f>IF(Table2[[#This Row],[Annual_Rainfall(mm)]]="",_xlfn.XLOOKUP(Table2[[#This Row],[State]],'pivot tables'!$J$3:$J$32,'pivot tables'!$K$3:$K$32),Table2[[#This Row],[Annual_Rainfall(mm)]])</f>
        <v>1378.9</v>
      </c>
      <c r="M1700" s="13" t="str">
        <f>Table2[[#This Row],[Crop]]&amp;Table2[[#This Row],[State]]</f>
        <v>UradUttarakhand</v>
      </c>
      <c r="N1700" s="13">
        <v>11851.44</v>
      </c>
      <c r="O1700" s="13">
        <f>IF(Table2[[#This Row],[Fertilizer(kg)]]="",_xlfn.XLOOKUP(Table2[[#This Row],[crop&amp;state]],'pivot tables'!$O$3:$O$151,'pivot tables'!$P$3:$P$151),Table2[[#This Row],[Fertilizer(kg)]])</f>
        <v>11851.44</v>
      </c>
      <c r="P1700" s="13">
        <v>25.53</v>
      </c>
      <c r="Q1700" s="13">
        <f>IF(Table2[[#This Row],[Pesticide(kg)]]="",_xlfn.XLOOKUP(Table2[[#This Row],[crop&amp;state]],'pivot tables'!$O$3:$O$151,'pivot tables'!$Q$3:$Q$151),Table2[[#This Row],[Pesticide(kg)]])</f>
        <v>25.53</v>
      </c>
      <c r="R1700" s="13"/>
      <c r="S1700" s="13">
        <f>IF(Table2[[#This Row],[Yield]]="",IFERROR(Table2[[#This Row],[Production(Tones)]]/Table2[[#This Row],[Area(hectare)]],""),Table2[[#This Row],[Yield]])</f>
        <v>1.0434782608695652</v>
      </c>
      <c r="T1700" s="13">
        <v>18.768000000000001</v>
      </c>
      <c r="U1700" s="13">
        <f>IF(Table2[[#This Row],[Avg_Temperature(°C)]]="",IFERROR((Table2[[#This Row],[Max_Temperature(°C)]]+Table2[[#This Row],[Min_Temperature(°C)]])/2,""),Table2[[#This Row],[Avg_Temperature(°C)]])</f>
        <v>18.768000000000001</v>
      </c>
      <c r="V1700" s="13">
        <v>29.373999999999999</v>
      </c>
      <c r="W1700" s="13">
        <f>IF(Table2[[#This Row],[Max_Temperature(°C)]]="",_xlfn.XLOOKUP(Table2[[#This Row],[State]],'pivot tables'!$T$2:$T$33,'pivot tables'!$V$2:$V$33),Table2[[#This Row],[Max_Temperature(°C)]])</f>
        <v>29.373999999999999</v>
      </c>
      <c r="X1700" s="13">
        <v>9.4949999999999992</v>
      </c>
      <c r="Y1700" s="31">
        <f>IF(Table2[[#This Row],[Min_Temperature(°C)]]="",_xlfn.XLOOKUP(Table2[[#This Row],[State]],'pivot tables'!$T$2:$T$33,'pivot tables'!$W$2:$W$33),Table2[[#This Row],[Min_Temperature(°C)]])</f>
        <v>9.4949999999999992</v>
      </c>
    </row>
    <row r="1701" spans="1:25" x14ac:dyDescent="0.3">
      <c r="A1701" s="5" t="s">
        <v>20</v>
      </c>
      <c r="B1701" s="4">
        <v>2019</v>
      </c>
      <c r="C1701" s="5" t="s">
        <v>27</v>
      </c>
      <c r="D1701" s="5" t="str">
        <f>PROPER(TRIM(Table2[[#This Row],[Season]]))</f>
        <v>Rabi</v>
      </c>
      <c r="E1701" s="5" t="str">
        <f>IF(Table2[[#This Row],[Season]]="",_xlfn.XLOOKUP(Table2[[#This Row],[State]],'pivot tables'!$F$3:$F$33,'pivot tables'!$G$3:$G$33),Table2[[#This Row],[Season]])</f>
        <v>Rabi</v>
      </c>
      <c r="F1701" s="5" t="s">
        <v>295</v>
      </c>
      <c r="G1701" s="16">
        <v>303283</v>
      </c>
      <c r="H1701" s="16">
        <f>IF(Table2[[#This Row],[Area(hectare)]]="",IFERROR(Table2[[#This Row],[Production(Tones)]]/Table2[[#This Row],[Yield blanks]],""),Table2[[#This Row],[Area(hectare)]])</f>
        <v>303283</v>
      </c>
      <c r="I1701" s="16">
        <v>887440</v>
      </c>
      <c r="J1701" s="16">
        <f>IF(Table2[[#This Row],[Production(Tones)]]="",Table2[[#This Row],[Area Blanks]]*Table2[[#This Row],[Yield]],Table2[[#This Row],[Production(Tones)]])</f>
        <v>887440</v>
      </c>
      <c r="K1701" s="13">
        <v>1378.9</v>
      </c>
      <c r="L1701" s="13">
        <f>IF(Table2[[#This Row],[Annual_Rainfall(mm)]]="",_xlfn.XLOOKUP(Table2[[#This Row],[State]],'pivot tables'!$J$3:$J$32,'pivot tables'!$K$3:$K$32),Table2[[#This Row],[Annual_Rainfall(mm)]])</f>
        <v>1378.9</v>
      </c>
      <c r="M1701" s="13" t="str">
        <f>Table2[[#This Row],[Crop]]&amp;Table2[[#This Row],[State]]</f>
        <v>WheatUttarakhand</v>
      </c>
      <c r="N1701" s="13">
        <v>52091888.079999998</v>
      </c>
      <c r="O1701" s="13">
        <f>IF(Table2[[#This Row],[Fertilizer(kg)]]="",_xlfn.XLOOKUP(Table2[[#This Row],[crop&amp;state]],'pivot tables'!$O$3:$O$151,'pivot tables'!$P$3:$P$151),Table2[[#This Row],[Fertilizer(kg)]])</f>
        <v>52091888.079999998</v>
      </c>
      <c r="P1701" s="13"/>
      <c r="Q1701" s="13">
        <f>IF(Table2[[#This Row],[Pesticide(kg)]]="",_xlfn.XLOOKUP(Table2[[#This Row],[crop&amp;state]],'pivot tables'!$O$3:$O$151,'pivot tables'!$Q$3:$Q$151),Table2[[#This Row],[Pesticide(kg)]])</f>
        <v>109612.98299999998</v>
      </c>
      <c r="R1701" s="13">
        <v>2.3769999999999998</v>
      </c>
      <c r="S1701" s="13">
        <f>IF(Table2[[#This Row],[Yield]]="",IFERROR(Table2[[#This Row],[Production(Tones)]]/Table2[[#This Row],[Area(hectare)]],""),Table2[[#This Row],[Yield]])</f>
        <v>2.3769999999999998</v>
      </c>
      <c r="T1701" s="13">
        <v>18.768000000000001</v>
      </c>
      <c r="U1701" s="13">
        <f>IF(Table2[[#This Row],[Avg_Temperature(°C)]]="",IFERROR((Table2[[#This Row],[Max_Temperature(°C)]]+Table2[[#This Row],[Min_Temperature(°C)]])/2,""),Table2[[#This Row],[Avg_Temperature(°C)]])</f>
        <v>18.768000000000001</v>
      </c>
      <c r="V1701" s="13">
        <v>29.373999999999999</v>
      </c>
      <c r="W1701" s="13">
        <f>IF(Table2[[#This Row],[Max_Temperature(°C)]]="",_xlfn.XLOOKUP(Table2[[#This Row],[State]],'pivot tables'!$T$2:$T$33,'pivot tables'!$V$2:$V$33),Table2[[#This Row],[Max_Temperature(°C)]])</f>
        <v>29.373999999999999</v>
      </c>
      <c r="X1701" s="13">
        <v>9.4949999999999992</v>
      </c>
      <c r="Y1701" s="31">
        <f>IF(Table2[[#This Row],[Min_Temperature(°C)]]="",_xlfn.XLOOKUP(Table2[[#This Row],[State]],'pivot tables'!$T$2:$T$33,'pivot tables'!$W$2:$W$33),Table2[[#This Row],[Min_Temperature(°C)]])</f>
        <v>9.4949999999999992</v>
      </c>
    </row>
    <row r="1702" spans="1:25" x14ac:dyDescent="0.3">
      <c r="A1702" s="5" t="s">
        <v>22</v>
      </c>
      <c r="B1702" s="4">
        <v>2019</v>
      </c>
      <c r="C1702" s="5" t="s">
        <v>176</v>
      </c>
      <c r="D1702" s="5" t="str">
        <f>PROPER(TRIM(Table2[[#This Row],[Season]]))</f>
        <v>Autumn</v>
      </c>
      <c r="E1702" s="5" t="str">
        <f>IF(Table2[[#This Row],[Season]]="",_xlfn.XLOOKUP(Table2[[#This Row],[State]],'pivot tables'!$F$3:$F$33,'pivot tables'!$G$3:$G$33),Table2[[#This Row],[Season]])</f>
        <v>Autumn</v>
      </c>
      <c r="F1702" s="5" t="s">
        <v>28</v>
      </c>
      <c r="G1702" s="16"/>
      <c r="H1702" s="16">
        <f>IF(Table2[[#This Row],[Area(hectare)]]="",IFERROR(Table2[[#This Row],[Production(Tones)]]/Table2[[#This Row],[Yield blanks]],""),Table2[[#This Row],[Area(hectare)]])</f>
        <v>4853.4883720930229</v>
      </c>
      <c r="I1702" s="16">
        <v>4174</v>
      </c>
      <c r="J1702" s="16">
        <f>IF(Table2[[#This Row],[Production(Tones)]]="",Table2[[#This Row],[Area Blanks]]*Table2[[#This Row],[Yield]],Table2[[#This Row],[Production(Tones)]])</f>
        <v>4174</v>
      </c>
      <c r="K1702" s="13">
        <v>1733.4</v>
      </c>
      <c r="L1702" s="13">
        <f>IF(Table2[[#This Row],[Annual_Rainfall(mm)]]="",_xlfn.XLOOKUP(Table2[[#This Row],[State]],'pivot tables'!$J$3:$J$32,'pivot tables'!$K$3:$K$32),Table2[[#This Row],[Annual_Rainfall(mm)]])</f>
        <v>1733.4</v>
      </c>
      <c r="M1702" s="13" t="str">
        <f>Table2[[#This Row],[Crop]]&amp;Table2[[#This Row],[State]]</f>
        <v>RagiWest Bengal</v>
      </c>
      <c r="N1702" s="13">
        <v>489687.76</v>
      </c>
      <c r="O1702" s="13">
        <f>IF(Table2[[#This Row],[Fertilizer(kg)]]="",_xlfn.XLOOKUP(Table2[[#This Row],[crop&amp;state]],'pivot tables'!$O$3:$O$151,'pivot tables'!$P$3:$P$151),Table2[[#This Row],[Fertilizer(kg)]])</f>
        <v>489687.76</v>
      </c>
      <c r="P1702" s="13">
        <v>1054.8699999999999</v>
      </c>
      <c r="Q1702" s="13">
        <f>IF(Table2[[#This Row],[Pesticide(kg)]]="",_xlfn.XLOOKUP(Table2[[#This Row],[crop&amp;state]],'pivot tables'!$O$3:$O$151,'pivot tables'!$Q$3:$Q$151),Table2[[#This Row],[Pesticide(kg)]])</f>
        <v>1054.8699999999999</v>
      </c>
      <c r="R1702" s="13">
        <v>0.86</v>
      </c>
      <c r="S1702" s="13">
        <f>IF(Table2[[#This Row],[Yield]]="",IFERROR(Table2[[#This Row],[Production(Tones)]]/Table2[[#This Row],[Area(hectare)]],""),Table2[[#This Row],[Yield]])</f>
        <v>0.86</v>
      </c>
      <c r="T1702" s="13">
        <v>26.187000000000001</v>
      </c>
      <c r="U1702" s="13">
        <f>IF(Table2[[#This Row],[Avg_Temperature(°C)]]="",IFERROR((Table2[[#This Row],[Max_Temperature(°C)]]+Table2[[#This Row],[Min_Temperature(°C)]])/2,""),Table2[[#This Row],[Avg_Temperature(°C)]])</f>
        <v>26.187000000000001</v>
      </c>
      <c r="V1702" s="13">
        <v>36.174999999999997</v>
      </c>
      <c r="W1702" s="13">
        <f>IF(Table2[[#This Row],[Max_Temperature(°C)]]="",_xlfn.XLOOKUP(Table2[[#This Row],[State]],'pivot tables'!$T$2:$T$33,'pivot tables'!$V$2:$V$33),Table2[[#This Row],[Max_Temperature(°C)]])</f>
        <v>36.174999999999997</v>
      </c>
      <c r="X1702" s="13">
        <v>16.678999999999998</v>
      </c>
      <c r="Y1702" s="31">
        <f>IF(Table2[[#This Row],[Min_Temperature(°C)]]="",_xlfn.XLOOKUP(Table2[[#This Row],[State]],'pivot tables'!$T$2:$T$33,'pivot tables'!$W$2:$W$33),Table2[[#This Row],[Min_Temperature(°C)]])</f>
        <v>16.678999999999998</v>
      </c>
    </row>
    <row r="1703" spans="1:25" x14ac:dyDescent="0.3">
      <c r="A1703" s="5" t="s">
        <v>13</v>
      </c>
      <c r="B1703" s="4">
        <v>2019</v>
      </c>
      <c r="C1703" s="5" t="s">
        <v>176</v>
      </c>
      <c r="D1703" s="5" t="str">
        <f>PROPER(TRIM(Table2[[#This Row],[Season]]))</f>
        <v>Autumn</v>
      </c>
      <c r="E1703" s="5" t="str">
        <f>IF(Table2[[#This Row],[Season]]="",_xlfn.XLOOKUP(Table2[[#This Row],[State]],'pivot tables'!$F$3:$F$33,'pivot tables'!$G$3:$G$33),Table2[[#This Row],[Season]])</f>
        <v>Autumn</v>
      </c>
      <c r="F1703" s="5" t="s">
        <v>28</v>
      </c>
      <c r="G1703" s="16">
        <v>215126</v>
      </c>
      <c r="H1703" s="16">
        <f>IF(Table2[[#This Row],[Area(hectare)]]="",IFERROR(Table2[[#This Row],[Production(Tones)]]/Table2[[#This Row],[Yield blanks]],""),Table2[[#This Row],[Area(hectare)]])</f>
        <v>215126</v>
      </c>
      <c r="I1703" s="16">
        <v>514586</v>
      </c>
      <c r="J1703" s="16">
        <f>IF(Table2[[#This Row],[Production(Tones)]]="",Table2[[#This Row],[Area Blanks]]*Table2[[#This Row],[Yield]],Table2[[#This Row],[Production(Tones)]])</f>
        <v>514586</v>
      </c>
      <c r="K1703" s="13">
        <v>1733.4</v>
      </c>
      <c r="L1703" s="13">
        <f>IF(Table2[[#This Row],[Annual_Rainfall(mm)]]="",_xlfn.XLOOKUP(Table2[[#This Row],[State]],'pivot tables'!$J$3:$J$32,'pivot tables'!$K$3:$K$32),Table2[[#This Row],[Annual_Rainfall(mm)]])</f>
        <v>1733.4</v>
      </c>
      <c r="M1703" s="13" t="str">
        <f>Table2[[#This Row],[Crop]]&amp;Table2[[#This Row],[State]]</f>
        <v>RiceWest Bengal</v>
      </c>
      <c r="N1703" s="13">
        <v>36950041.759999998</v>
      </c>
      <c r="O1703" s="13">
        <f>IF(Table2[[#This Row],[Fertilizer(kg)]]="",_xlfn.XLOOKUP(Table2[[#This Row],[crop&amp;state]],'pivot tables'!$O$3:$O$151,'pivot tables'!$P$3:$P$151),Table2[[#This Row],[Fertilizer(kg)]])</f>
        <v>36950041.759999998</v>
      </c>
      <c r="P1703" s="13">
        <v>79596.62</v>
      </c>
      <c r="Q1703" s="13">
        <f>IF(Table2[[#This Row],[Pesticide(kg)]]="",_xlfn.XLOOKUP(Table2[[#This Row],[crop&amp;state]],'pivot tables'!$O$3:$O$151,'pivot tables'!$Q$3:$Q$151),Table2[[#This Row],[Pesticide(kg)]])</f>
        <v>79596.62</v>
      </c>
      <c r="R1703" s="13">
        <v>2.4340000000000002</v>
      </c>
      <c r="S1703" s="13">
        <f>IF(Table2[[#This Row],[Yield]]="",IFERROR(Table2[[#This Row],[Production(Tones)]]/Table2[[#This Row],[Area(hectare)]],""),Table2[[#This Row],[Yield]])</f>
        <v>2.4340000000000002</v>
      </c>
      <c r="T1703" s="13">
        <v>26.187000000000001</v>
      </c>
      <c r="U1703" s="13">
        <f>IF(Table2[[#This Row],[Avg_Temperature(°C)]]="",IFERROR((Table2[[#This Row],[Max_Temperature(°C)]]+Table2[[#This Row],[Min_Temperature(°C)]])/2,""),Table2[[#This Row],[Avg_Temperature(°C)]])</f>
        <v>26.187000000000001</v>
      </c>
      <c r="V1703" s="13">
        <v>36.174999999999997</v>
      </c>
      <c r="W1703" s="13">
        <f>IF(Table2[[#This Row],[Max_Temperature(°C)]]="",_xlfn.XLOOKUP(Table2[[#This Row],[State]],'pivot tables'!$T$2:$T$33,'pivot tables'!$V$2:$V$33),Table2[[#This Row],[Max_Temperature(°C)]])</f>
        <v>36.174999999999997</v>
      </c>
      <c r="X1703" s="13">
        <v>16.678999999999998</v>
      </c>
      <c r="Y1703" s="31">
        <f>IF(Table2[[#This Row],[Min_Temperature(°C)]]="",_xlfn.XLOOKUP(Table2[[#This Row],[State]],'pivot tables'!$T$2:$T$33,'pivot tables'!$W$2:$W$33),Table2[[#This Row],[Min_Temperature(°C)]])</f>
        <v>16.678999999999998</v>
      </c>
    </row>
    <row r="1704" spans="1:25" x14ac:dyDescent="0.3">
      <c r="A1704" s="5" t="s">
        <v>13</v>
      </c>
      <c r="B1704" s="4">
        <v>2019</v>
      </c>
      <c r="C1704" s="5" t="s">
        <v>120</v>
      </c>
      <c r="D1704" s="5" t="str">
        <f>PROPER(TRIM(Table2[[#This Row],[Season]]))</f>
        <v>Summer</v>
      </c>
      <c r="E1704" s="5" t="str">
        <f>IF(Table2[[#This Row],[Season]]="",_xlfn.XLOOKUP(Table2[[#This Row],[State]],'pivot tables'!$F$3:$F$33,'pivot tables'!$G$3:$G$33),Table2[[#This Row],[Season]])</f>
        <v>Summer</v>
      </c>
      <c r="F1704" s="5" t="s">
        <v>28</v>
      </c>
      <c r="G1704" s="16">
        <v>1271772</v>
      </c>
      <c r="H1704" s="16">
        <f>IF(Table2[[#This Row],[Area(hectare)]]="",IFERROR(Table2[[#This Row],[Production(Tones)]]/Table2[[#This Row],[Yield blanks]],""),Table2[[#This Row],[Area(hectare)]])</f>
        <v>1271772</v>
      </c>
      <c r="I1704" s="16">
        <v>4616835</v>
      </c>
      <c r="J1704" s="16">
        <f>IF(Table2[[#This Row],[Production(Tones)]]="",Table2[[#This Row],[Area Blanks]]*Table2[[#This Row],[Yield]],Table2[[#This Row],[Production(Tones)]])</f>
        <v>4616835</v>
      </c>
      <c r="K1704" s="13">
        <v>1733.4</v>
      </c>
      <c r="L1704" s="13">
        <f>IF(Table2[[#This Row],[Annual_Rainfall(mm)]]="",_xlfn.XLOOKUP(Table2[[#This Row],[State]],'pivot tables'!$J$3:$J$32,'pivot tables'!$K$3:$K$32),Table2[[#This Row],[Annual_Rainfall(mm)]])</f>
        <v>1733.4</v>
      </c>
      <c r="M1704" s="13" t="str">
        <f>Table2[[#This Row],[Crop]]&amp;Table2[[#This Row],[State]]</f>
        <v>RiceWest Bengal</v>
      </c>
      <c r="N1704" s="13">
        <v>218439558.69999999</v>
      </c>
      <c r="O1704" s="13">
        <f>IF(Table2[[#This Row],[Fertilizer(kg)]]="",_xlfn.XLOOKUP(Table2[[#This Row],[crop&amp;state]],'pivot tables'!$O$3:$O$151,'pivot tables'!$P$3:$P$151),Table2[[#This Row],[Fertilizer(kg)]])</f>
        <v>218439558.69999999</v>
      </c>
      <c r="P1704" s="13">
        <v>470555.64</v>
      </c>
      <c r="Q1704" s="13">
        <f>IF(Table2[[#This Row],[Pesticide(kg)]]="",_xlfn.XLOOKUP(Table2[[#This Row],[crop&amp;state]],'pivot tables'!$O$3:$O$151,'pivot tables'!$Q$3:$Q$151),Table2[[#This Row],[Pesticide(kg)]])</f>
        <v>470555.64</v>
      </c>
      <c r="R1704" s="13">
        <v>3.464</v>
      </c>
      <c r="S1704" s="13">
        <f>IF(Table2[[#This Row],[Yield]]="",IFERROR(Table2[[#This Row],[Production(Tones)]]/Table2[[#This Row],[Area(hectare)]],""),Table2[[#This Row],[Yield]])</f>
        <v>3.464</v>
      </c>
      <c r="T1704" s="13">
        <v>26.187000000000001</v>
      </c>
      <c r="U1704" s="13">
        <f>IF(Table2[[#This Row],[Avg_Temperature(°C)]]="",IFERROR((Table2[[#This Row],[Max_Temperature(°C)]]+Table2[[#This Row],[Min_Temperature(°C)]])/2,""),Table2[[#This Row],[Avg_Temperature(°C)]])</f>
        <v>26.187000000000001</v>
      </c>
      <c r="V1704" s="13">
        <v>36.174999999999997</v>
      </c>
      <c r="W1704" s="13">
        <f>IF(Table2[[#This Row],[Max_Temperature(°C)]]="",_xlfn.XLOOKUP(Table2[[#This Row],[State]],'pivot tables'!$T$2:$T$33,'pivot tables'!$V$2:$V$33),Table2[[#This Row],[Max_Temperature(°C)]])</f>
        <v>36.174999999999997</v>
      </c>
      <c r="X1704" s="13">
        <v>16.678999999999998</v>
      </c>
      <c r="Y1704" s="31">
        <f>IF(Table2[[#This Row],[Min_Temperature(°C)]]="",_xlfn.XLOOKUP(Table2[[#This Row],[State]],'pivot tables'!$T$2:$T$33,'pivot tables'!$W$2:$W$33),Table2[[#This Row],[Min_Temperature(°C)]])</f>
        <v>16.678999999999998</v>
      </c>
    </row>
    <row r="1705" spans="1:25" x14ac:dyDescent="0.3">
      <c r="A1705" s="5" t="s">
        <v>13</v>
      </c>
      <c r="B1705" s="4">
        <v>2019</v>
      </c>
      <c r="C1705" s="5" t="s">
        <v>324</v>
      </c>
      <c r="D1705" s="5" t="str">
        <f>PROPER(TRIM(Table2[[#This Row],[Season]]))</f>
        <v>Winter</v>
      </c>
      <c r="E1705" s="5" t="str">
        <f>IF(Table2[[#This Row],[Season]]="",_xlfn.XLOOKUP(Table2[[#This Row],[State]],'pivot tables'!$F$3:$F$33,'pivot tables'!$G$3:$G$33),Table2[[#This Row],[Season]])</f>
        <v>Winter</v>
      </c>
      <c r="F1705" s="5" t="s">
        <v>28</v>
      </c>
      <c r="G1705" s="16">
        <v>4004077</v>
      </c>
      <c r="H1705" s="16">
        <f>IF(Table2[[#This Row],[Area(hectare)]]="",IFERROR(Table2[[#This Row],[Production(Tones)]]/Table2[[#This Row],[Yield blanks]],""),Table2[[#This Row],[Area(hectare)]])</f>
        <v>4004077</v>
      </c>
      <c r="I1705" s="16">
        <v>11344600</v>
      </c>
      <c r="J1705" s="16">
        <f>IF(Table2[[#This Row],[Production(Tones)]]="",Table2[[#This Row],[Area Blanks]]*Table2[[#This Row],[Yield]],Table2[[#This Row],[Production(Tones)]])</f>
        <v>11344600</v>
      </c>
      <c r="K1705" s="13">
        <v>1733.4</v>
      </c>
      <c r="L1705" s="13">
        <f>IF(Table2[[#This Row],[Annual_Rainfall(mm)]]="",_xlfn.XLOOKUP(Table2[[#This Row],[State]],'pivot tables'!$J$3:$J$32,'pivot tables'!$K$3:$K$32),Table2[[#This Row],[Annual_Rainfall(mm)]])</f>
        <v>1733.4</v>
      </c>
      <c r="M1705" s="13" t="str">
        <f>Table2[[#This Row],[Crop]]&amp;Table2[[#This Row],[State]]</f>
        <v>RiceWest Bengal</v>
      </c>
      <c r="N1705" s="13">
        <v>687740265.5</v>
      </c>
      <c r="O1705" s="13">
        <f>IF(Table2[[#This Row],[Fertilizer(kg)]]="",_xlfn.XLOOKUP(Table2[[#This Row],[crop&amp;state]],'pivot tables'!$O$3:$O$151,'pivot tables'!$P$3:$P$151),Table2[[#This Row],[Fertilizer(kg)]])</f>
        <v>687740265.5</v>
      </c>
      <c r="P1705" s="13">
        <v>1481508.49</v>
      </c>
      <c r="Q1705" s="13">
        <f>IF(Table2[[#This Row],[Pesticide(kg)]]="",_xlfn.XLOOKUP(Table2[[#This Row],[crop&amp;state]],'pivot tables'!$O$3:$O$151,'pivot tables'!$Q$3:$Q$151),Table2[[#This Row],[Pesticide(kg)]])</f>
        <v>1481508.49</v>
      </c>
      <c r="R1705" s="13">
        <v>2.7709999999999999</v>
      </c>
      <c r="S1705" s="13">
        <f>IF(Table2[[#This Row],[Yield]]="",IFERROR(Table2[[#This Row],[Production(Tones)]]/Table2[[#This Row],[Area(hectare)]],""),Table2[[#This Row],[Yield]])</f>
        <v>2.7709999999999999</v>
      </c>
      <c r="T1705" s="13">
        <v>26.187000000000001</v>
      </c>
      <c r="U1705" s="13">
        <f>IF(Table2[[#This Row],[Avg_Temperature(°C)]]="",IFERROR((Table2[[#This Row],[Max_Temperature(°C)]]+Table2[[#This Row],[Min_Temperature(°C)]])/2,""),Table2[[#This Row],[Avg_Temperature(°C)]])</f>
        <v>26.187000000000001</v>
      </c>
      <c r="V1705" s="13">
        <v>36.174999999999997</v>
      </c>
      <c r="W1705" s="13">
        <f>IF(Table2[[#This Row],[Max_Temperature(°C)]]="",_xlfn.XLOOKUP(Table2[[#This Row],[State]],'pivot tables'!$T$2:$T$33,'pivot tables'!$V$2:$V$33),Table2[[#This Row],[Max_Temperature(°C)]])</f>
        <v>36.174999999999997</v>
      </c>
      <c r="X1705" s="13">
        <v>16.678999999999998</v>
      </c>
      <c r="Y1705" s="31">
        <f>IF(Table2[[#This Row],[Min_Temperature(°C)]]="",_xlfn.XLOOKUP(Table2[[#This Row],[State]],'pivot tables'!$T$2:$T$33,'pivot tables'!$W$2:$W$33),Table2[[#This Row],[Min_Temperature(°C)]])</f>
        <v>16.678999999999998</v>
      </c>
    </row>
    <row r="1706" spans="1:25" x14ac:dyDescent="0.3">
      <c r="A1706" s="5" t="s">
        <v>18</v>
      </c>
      <c r="B1706" s="4">
        <v>2019</v>
      </c>
      <c r="C1706" s="5" t="s">
        <v>705</v>
      </c>
      <c r="D1706" s="5" t="str">
        <f>PROPER(TRIM(Table2[[#This Row],[Season]]))</f>
        <v>Whole Year</v>
      </c>
      <c r="E1706" s="5" t="str">
        <f>IF(Table2[[#This Row],[Season]]="",_xlfn.XLOOKUP(Table2[[#This Row],[State]],'pivot tables'!$F$3:$F$33,'pivot tables'!$G$3:$G$33),Table2[[#This Row],[Season]])</f>
        <v>Whole Year</v>
      </c>
      <c r="F1706" s="5" t="s">
        <v>28</v>
      </c>
      <c r="G1706" s="16">
        <v>19177</v>
      </c>
      <c r="H1706" s="16">
        <f>IF(Table2[[#This Row],[Area(hectare)]]="",IFERROR(Table2[[#This Row],[Production(Tones)]]/Table2[[#This Row],[Yield blanks]],""),Table2[[#This Row],[Area(hectare)]])</f>
        <v>19177</v>
      </c>
      <c r="I1706" s="16">
        <v>1527577</v>
      </c>
      <c r="J1706" s="16">
        <f>IF(Table2[[#This Row],[Production(Tones)]]="",Table2[[#This Row],[Area Blanks]]*Table2[[#This Row],[Yield]],Table2[[#This Row],[Production(Tones)]])</f>
        <v>1527577</v>
      </c>
      <c r="K1706" s="13">
        <v>1733.4</v>
      </c>
      <c r="L1706" s="13">
        <f>IF(Table2[[#This Row],[Annual_Rainfall(mm)]]="",_xlfn.XLOOKUP(Table2[[#This Row],[State]],'pivot tables'!$J$3:$J$32,'pivot tables'!$K$3:$K$32),Table2[[#This Row],[Annual_Rainfall(mm)]])</f>
        <v>1733.4</v>
      </c>
      <c r="M1706" s="13" t="str">
        <f>Table2[[#This Row],[Crop]]&amp;Table2[[#This Row],[State]]</f>
        <v>SugarcaneWest Bengal</v>
      </c>
      <c r="N1706" s="13">
        <v>3293841.52</v>
      </c>
      <c r="O1706" s="13">
        <f>IF(Table2[[#This Row],[Fertilizer(kg)]]="",_xlfn.XLOOKUP(Table2[[#This Row],[crop&amp;state]],'pivot tables'!$O$3:$O$151,'pivot tables'!$P$3:$P$151),Table2[[#This Row],[Fertilizer(kg)]])</f>
        <v>3293841.52</v>
      </c>
      <c r="P1706" s="13"/>
      <c r="Q1706" s="13">
        <f>IF(Table2[[#This Row],[Pesticide(kg)]]="",_xlfn.XLOOKUP(Table2[[#This Row],[crop&amp;state]],'pivot tables'!$O$3:$O$151,'pivot tables'!$Q$3:$Q$151),Table2[[#This Row],[Pesticide(kg)]])</f>
        <v>5681.0887499999999</v>
      </c>
      <c r="R1706" s="13">
        <v>81.091999999999999</v>
      </c>
      <c r="S1706" s="13">
        <f>IF(Table2[[#This Row],[Yield]]="",IFERROR(Table2[[#This Row],[Production(Tones)]]/Table2[[#This Row],[Area(hectare)]],""),Table2[[#This Row],[Yield]])</f>
        <v>81.091999999999999</v>
      </c>
      <c r="T1706" s="13">
        <v>26.187000000000001</v>
      </c>
      <c r="U1706" s="13">
        <f>IF(Table2[[#This Row],[Avg_Temperature(°C)]]="",IFERROR((Table2[[#This Row],[Max_Temperature(°C)]]+Table2[[#This Row],[Min_Temperature(°C)]])/2,""),Table2[[#This Row],[Avg_Temperature(°C)]])</f>
        <v>26.187000000000001</v>
      </c>
      <c r="V1706" s="13">
        <v>36.174999999999997</v>
      </c>
      <c r="W1706" s="13">
        <f>IF(Table2[[#This Row],[Max_Temperature(°C)]]="",_xlfn.XLOOKUP(Table2[[#This Row],[State]],'pivot tables'!$T$2:$T$33,'pivot tables'!$V$2:$V$33),Table2[[#This Row],[Max_Temperature(°C)]])</f>
        <v>36.174999999999997</v>
      </c>
      <c r="X1706" s="13">
        <v>16.678999999999998</v>
      </c>
      <c r="Y1706" s="31">
        <f>IF(Table2[[#This Row],[Min_Temperature(°C)]]="",_xlfn.XLOOKUP(Table2[[#This Row],[State]],'pivot tables'!$T$2:$T$33,'pivot tables'!$W$2:$W$33),Table2[[#This Row],[Min_Temperature(°C)]])</f>
        <v>16.678999999999998</v>
      </c>
    </row>
    <row r="1707" spans="1:25" x14ac:dyDescent="0.3">
      <c r="A1707" s="5" t="s">
        <v>31</v>
      </c>
      <c r="B1707" s="4">
        <v>2019</v>
      </c>
      <c r="C1707" s="5" t="s">
        <v>49</v>
      </c>
      <c r="D1707" s="5" t="str">
        <f>PROPER(TRIM(Table2[[#This Row],[Season]]))</f>
        <v>Kharif</v>
      </c>
      <c r="E1707" s="5" t="str">
        <f>IF(Table2[[#This Row],[Season]]="",_xlfn.XLOOKUP(Table2[[#This Row],[State]],'pivot tables'!$F$3:$F$33,'pivot tables'!$G$3:$G$33),Table2[[#This Row],[Season]])</f>
        <v>Kharif</v>
      </c>
      <c r="F1707" s="5" t="s">
        <v>28</v>
      </c>
      <c r="G1707" s="16">
        <v>7842</v>
      </c>
      <c r="H1707" s="16">
        <f>IF(Table2[[#This Row],[Area(hectare)]]="",IFERROR(Table2[[#This Row],[Production(Tones)]]/Table2[[#This Row],[Yield blanks]],""),Table2[[#This Row],[Area(hectare)]])</f>
        <v>7842</v>
      </c>
      <c r="I1707" s="16"/>
      <c r="J1707" s="16">
        <f>IF(Table2[[#This Row],[Production(Tones)]]="",Table2[[#This Row],[Area Blanks]]*Table2[[#This Row],[Yield]],Table2[[#This Row],[Production(Tones)]])</f>
        <v>8743.83</v>
      </c>
      <c r="K1707" s="13">
        <v>1733.4</v>
      </c>
      <c r="L1707" s="13">
        <f>IF(Table2[[#This Row],[Annual_Rainfall(mm)]]="",_xlfn.XLOOKUP(Table2[[#This Row],[State]],'pivot tables'!$J$3:$J$32,'pivot tables'!$K$3:$K$32),Table2[[#This Row],[Annual_Rainfall(mm)]])</f>
        <v>1733.4</v>
      </c>
      <c r="M1707" s="13" t="str">
        <f>Table2[[#This Row],[Crop]]&amp;Table2[[#This Row],[State]]</f>
        <v>SunflowerWest Bengal</v>
      </c>
      <c r="N1707" s="13">
        <v>1346941.92</v>
      </c>
      <c r="O1707" s="13">
        <f>IF(Table2[[#This Row],[Fertilizer(kg)]]="",_xlfn.XLOOKUP(Table2[[#This Row],[crop&amp;state]],'pivot tables'!$O$3:$O$151,'pivot tables'!$P$3:$P$151),Table2[[#This Row],[Fertilizer(kg)]])</f>
        <v>1346941.92</v>
      </c>
      <c r="P1707" s="13">
        <v>2901.54</v>
      </c>
      <c r="Q1707" s="13">
        <f>IF(Table2[[#This Row],[Pesticide(kg)]]="",_xlfn.XLOOKUP(Table2[[#This Row],[crop&amp;state]],'pivot tables'!$O$3:$O$151,'pivot tables'!$Q$3:$Q$151),Table2[[#This Row],[Pesticide(kg)]])</f>
        <v>2901.54</v>
      </c>
      <c r="R1707" s="13">
        <v>1.115</v>
      </c>
      <c r="S1707" s="13">
        <f>IF(Table2[[#This Row],[Yield]]="",IFERROR(Table2[[#This Row],[Production(Tones)]]/Table2[[#This Row],[Area(hectare)]],""),Table2[[#This Row],[Yield]])</f>
        <v>1.115</v>
      </c>
      <c r="T1707" s="13">
        <v>26.187000000000001</v>
      </c>
      <c r="U1707" s="13">
        <f>IF(Table2[[#This Row],[Avg_Temperature(°C)]]="",IFERROR((Table2[[#This Row],[Max_Temperature(°C)]]+Table2[[#This Row],[Min_Temperature(°C)]])/2,""),Table2[[#This Row],[Avg_Temperature(°C)]])</f>
        <v>26.187000000000001</v>
      </c>
      <c r="V1707" s="13">
        <v>36.174999999999997</v>
      </c>
      <c r="W1707" s="13">
        <f>IF(Table2[[#This Row],[Max_Temperature(°C)]]="",_xlfn.XLOOKUP(Table2[[#This Row],[State]],'pivot tables'!$T$2:$T$33,'pivot tables'!$V$2:$V$33),Table2[[#This Row],[Max_Temperature(°C)]])</f>
        <v>36.174999999999997</v>
      </c>
      <c r="X1707" s="13">
        <v>16.678999999999998</v>
      </c>
      <c r="Y1707" s="31">
        <f>IF(Table2[[#This Row],[Min_Temperature(°C)]]="",_xlfn.XLOOKUP(Table2[[#This Row],[State]],'pivot tables'!$T$2:$T$33,'pivot tables'!$W$2:$W$33),Table2[[#This Row],[Min_Temperature(°C)]])</f>
        <v>16.678999999999998</v>
      </c>
    </row>
    <row r="1708" spans="1:25" x14ac:dyDescent="0.3">
      <c r="A1708" s="5" t="s">
        <v>32</v>
      </c>
      <c r="B1708" s="4">
        <v>2019</v>
      </c>
      <c r="C1708" s="5" t="s">
        <v>49</v>
      </c>
      <c r="D1708" s="5" t="str">
        <f>PROPER(TRIM(Table2[[#This Row],[Season]]))</f>
        <v>Kharif</v>
      </c>
      <c r="E1708" s="5" t="str">
        <f>IF(Table2[[#This Row],[Season]]="",_xlfn.XLOOKUP(Table2[[#This Row],[State]],'pivot tables'!$F$3:$F$33,'pivot tables'!$G$3:$G$33),Table2[[#This Row],[Season]])</f>
        <v>Kharif</v>
      </c>
      <c r="F1708" s="5" t="s">
        <v>28</v>
      </c>
      <c r="G1708" s="16">
        <v>66846</v>
      </c>
      <c r="H1708" s="16">
        <f>IF(Table2[[#This Row],[Area(hectare)]]="",IFERROR(Table2[[#This Row],[Production(Tones)]]/Table2[[#This Row],[Yield blanks]],""),Table2[[#This Row],[Area(hectare)]])</f>
        <v>66846</v>
      </c>
      <c r="I1708" s="16">
        <v>44876</v>
      </c>
      <c r="J1708" s="16">
        <f>IF(Table2[[#This Row],[Production(Tones)]]="",Table2[[#This Row],[Area Blanks]]*Table2[[#This Row],[Yield]],Table2[[#This Row],[Production(Tones)]])</f>
        <v>44876</v>
      </c>
      <c r="K1708" s="13"/>
      <c r="L1708" s="13">
        <f>IF(Table2[[#This Row],[Annual_Rainfall(mm)]]="",_xlfn.XLOOKUP(Table2[[#This Row],[State]],'pivot tables'!$J$3:$J$32,'pivot tables'!$K$3:$K$32),Table2[[#This Row],[Annual_Rainfall(mm)]])</f>
        <v>1690.7453488372098</v>
      </c>
      <c r="M1708" s="13" t="str">
        <f>Table2[[#This Row],[Crop]]&amp;Table2[[#This Row],[State]]</f>
        <v>UradWest Bengal</v>
      </c>
      <c r="N1708" s="13">
        <v>11481468.960000001</v>
      </c>
      <c r="O1708" s="13">
        <f>IF(Table2[[#This Row],[Fertilizer(kg)]]="",_xlfn.XLOOKUP(Table2[[#This Row],[crop&amp;state]],'pivot tables'!$O$3:$O$151,'pivot tables'!$P$3:$P$151),Table2[[#This Row],[Fertilizer(kg)]])</f>
        <v>11481468.960000001</v>
      </c>
      <c r="P1708" s="13">
        <v>24733.02</v>
      </c>
      <c r="Q1708" s="13">
        <f>IF(Table2[[#This Row],[Pesticide(kg)]]="",_xlfn.XLOOKUP(Table2[[#This Row],[crop&amp;state]],'pivot tables'!$O$3:$O$151,'pivot tables'!$Q$3:$Q$151),Table2[[#This Row],[Pesticide(kg)]])</f>
        <v>24733.02</v>
      </c>
      <c r="R1708" s="13">
        <v>0.64</v>
      </c>
      <c r="S1708" s="13">
        <f>IF(Table2[[#This Row],[Yield]]="",IFERROR(Table2[[#This Row],[Production(Tones)]]/Table2[[#This Row],[Area(hectare)]],""),Table2[[#This Row],[Yield]])</f>
        <v>0.64</v>
      </c>
      <c r="T1708" s="13">
        <v>26.187000000000001</v>
      </c>
      <c r="U1708" s="13">
        <f>IF(Table2[[#This Row],[Avg_Temperature(°C)]]="",IFERROR((Table2[[#This Row],[Max_Temperature(°C)]]+Table2[[#This Row],[Min_Temperature(°C)]])/2,""),Table2[[#This Row],[Avg_Temperature(°C)]])</f>
        <v>26.187000000000001</v>
      </c>
      <c r="V1708" s="13">
        <v>36.174999999999997</v>
      </c>
      <c r="W1708" s="13">
        <f>IF(Table2[[#This Row],[Max_Temperature(°C)]]="",_xlfn.XLOOKUP(Table2[[#This Row],[State]],'pivot tables'!$T$2:$T$33,'pivot tables'!$V$2:$V$33),Table2[[#This Row],[Max_Temperature(°C)]])</f>
        <v>36.174999999999997</v>
      </c>
      <c r="X1708" s="13">
        <v>16.678999999999998</v>
      </c>
      <c r="Y1708" s="31">
        <f>IF(Table2[[#This Row],[Min_Temperature(°C)]]="",_xlfn.XLOOKUP(Table2[[#This Row],[State]],'pivot tables'!$T$2:$T$33,'pivot tables'!$W$2:$W$33),Table2[[#This Row],[Min_Temperature(°C)]])</f>
        <v>16.678999999999998</v>
      </c>
    </row>
    <row r="1709" spans="1:25" x14ac:dyDescent="0.3">
      <c r="A1709" s="5" t="s">
        <v>32</v>
      </c>
      <c r="B1709" s="4">
        <v>2019</v>
      </c>
      <c r="C1709" s="5" t="s">
        <v>27</v>
      </c>
      <c r="D1709" s="5" t="str">
        <f>PROPER(TRIM(Table2[[#This Row],[Season]]))</f>
        <v>Rabi</v>
      </c>
      <c r="E1709" s="5" t="str">
        <f>IF(Table2[[#This Row],[Season]]="",_xlfn.XLOOKUP(Table2[[#This Row],[State]],'pivot tables'!$F$3:$F$33,'pivot tables'!$G$3:$G$33),Table2[[#This Row],[Season]])</f>
        <v>Rabi</v>
      </c>
      <c r="F1709" s="5" t="s">
        <v>28</v>
      </c>
      <c r="G1709" s="16">
        <v>5502</v>
      </c>
      <c r="H1709" s="16">
        <f>IF(Table2[[#This Row],[Area(hectare)]]="",IFERROR(Table2[[#This Row],[Production(Tones)]]/Table2[[#This Row],[Yield blanks]],""),Table2[[#This Row],[Area(hectare)]])</f>
        <v>5502</v>
      </c>
      <c r="I1709" s="16">
        <v>5215</v>
      </c>
      <c r="J1709" s="16">
        <f>IF(Table2[[#This Row],[Production(Tones)]]="",Table2[[#This Row],[Area Blanks]]*Table2[[#This Row],[Yield]],Table2[[#This Row],[Production(Tones)]])</f>
        <v>5215</v>
      </c>
      <c r="K1709" s="13">
        <v>1733.4</v>
      </c>
      <c r="L1709" s="13">
        <f>IF(Table2[[#This Row],[Annual_Rainfall(mm)]]="",_xlfn.XLOOKUP(Table2[[#This Row],[State]],'pivot tables'!$J$3:$J$32,'pivot tables'!$K$3:$K$32),Table2[[#This Row],[Annual_Rainfall(mm)]])</f>
        <v>1733.4</v>
      </c>
      <c r="M1709" s="13" t="str">
        <f>Table2[[#This Row],[Crop]]&amp;Table2[[#This Row],[State]]</f>
        <v>UradWest Bengal</v>
      </c>
      <c r="N1709" s="13">
        <v>945023.52</v>
      </c>
      <c r="O1709" s="13">
        <f>IF(Table2[[#This Row],[Fertilizer(kg)]]="",_xlfn.XLOOKUP(Table2[[#This Row],[crop&amp;state]],'pivot tables'!$O$3:$O$151,'pivot tables'!$P$3:$P$151),Table2[[#This Row],[Fertilizer(kg)]])</f>
        <v>945023.52</v>
      </c>
      <c r="P1709" s="13">
        <v>2035.74</v>
      </c>
      <c r="Q1709" s="13">
        <f>IF(Table2[[#This Row],[Pesticide(kg)]]="",_xlfn.XLOOKUP(Table2[[#This Row],[crop&amp;state]],'pivot tables'!$O$3:$O$151,'pivot tables'!$Q$3:$Q$151),Table2[[#This Row],[Pesticide(kg)]])</f>
        <v>2035.74</v>
      </c>
      <c r="R1709" s="13">
        <v>0.74</v>
      </c>
      <c r="S1709" s="13">
        <f>IF(Table2[[#This Row],[Yield]]="",IFERROR(Table2[[#This Row],[Production(Tones)]]/Table2[[#This Row],[Area(hectare)]],""),Table2[[#This Row],[Yield]])</f>
        <v>0.74</v>
      </c>
      <c r="T1709" s="13">
        <v>26.187000000000001</v>
      </c>
      <c r="U1709" s="13">
        <f>IF(Table2[[#This Row],[Avg_Temperature(°C)]]="",IFERROR((Table2[[#This Row],[Max_Temperature(°C)]]+Table2[[#This Row],[Min_Temperature(°C)]])/2,""),Table2[[#This Row],[Avg_Temperature(°C)]])</f>
        <v>26.187000000000001</v>
      </c>
      <c r="V1709" s="13">
        <v>36.174999999999997</v>
      </c>
      <c r="W1709" s="13">
        <f>IF(Table2[[#This Row],[Max_Temperature(°C)]]="",_xlfn.XLOOKUP(Table2[[#This Row],[State]],'pivot tables'!$T$2:$T$33,'pivot tables'!$V$2:$V$33),Table2[[#This Row],[Max_Temperature(°C)]])</f>
        <v>36.174999999999997</v>
      </c>
      <c r="X1709" s="13">
        <v>16.678999999999998</v>
      </c>
      <c r="Y1709" s="31">
        <f>IF(Table2[[#This Row],[Min_Temperature(°C)]]="",_xlfn.XLOOKUP(Table2[[#This Row],[State]],'pivot tables'!$T$2:$T$33,'pivot tables'!$W$2:$W$33),Table2[[#This Row],[Min_Temperature(°C)]])</f>
        <v>16.678999999999998</v>
      </c>
    </row>
    <row r="1710" spans="1:25" x14ac:dyDescent="0.3">
      <c r="A1710" s="5" t="s">
        <v>20</v>
      </c>
      <c r="B1710" s="4">
        <v>2019</v>
      </c>
      <c r="C1710" s="5" t="s">
        <v>27</v>
      </c>
      <c r="D1710" s="5" t="str">
        <f>PROPER(TRIM(Table2[[#This Row],[Season]]))</f>
        <v>Rabi</v>
      </c>
      <c r="E1710" s="5" t="str">
        <f>IF(Table2[[#This Row],[Season]]="",_xlfn.XLOOKUP(Table2[[#This Row],[State]],'pivot tables'!$F$3:$F$33,'pivot tables'!$G$3:$G$33),Table2[[#This Row],[Season]])</f>
        <v>Rabi</v>
      </c>
      <c r="F1710" s="5" t="s">
        <v>28</v>
      </c>
      <c r="G1710" s="16">
        <v>188308</v>
      </c>
      <c r="H1710" s="16">
        <f>IF(Table2[[#This Row],[Area(hectare)]]="",IFERROR(Table2[[#This Row],[Production(Tones)]]/Table2[[#This Row],[Yield blanks]],""),Table2[[#This Row],[Area(hectare)]])</f>
        <v>188308</v>
      </c>
      <c r="I1710" s="16">
        <v>509970</v>
      </c>
      <c r="J1710" s="16">
        <f>IF(Table2[[#This Row],[Production(Tones)]]="",Table2[[#This Row],[Area Blanks]]*Table2[[#This Row],[Yield]],Table2[[#This Row],[Production(Tones)]])</f>
        <v>509970</v>
      </c>
      <c r="K1710" s="13">
        <v>1733.4</v>
      </c>
      <c r="L1710" s="13">
        <f>IF(Table2[[#This Row],[Annual_Rainfall(mm)]]="",_xlfn.XLOOKUP(Table2[[#This Row],[State]],'pivot tables'!$J$3:$J$32,'pivot tables'!$K$3:$K$32),Table2[[#This Row],[Annual_Rainfall(mm)]])</f>
        <v>1733.4</v>
      </c>
      <c r="M1710" s="13" t="str">
        <f>Table2[[#This Row],[Crop]]&amp;Table2[[#This Row],[State]]</f>
        <v>WheatWest Bengal</v>
      </c>
      <c r="N1710" s="13">
        <v>32343782.079999998</v>
      </c>
      <c r="O1710" s="13">
        <f>IF(Table2[[#This Row],[Fertilizer(kg)]]="",_xlfn.XLOOKUP(Table2[[#This Row],[crop&amp;state]],'pivot tables'!$O$3:$O$151,'pivot tables'!$P$3:$P$151),Table2[[#This Row],[Fertilizer(kg)]])</f>
        <v>32343782.079999998</v>
      </c>
      <c r="P1710" s="13">
        <v>69673.960000000006</v>
      </c>
      <c r="Q1710" s="13">
        <f>IF(Table2[[#This Row],[Pesticide(kg)]]="",_xlfn.XLOOKUP(Table2[[#This Row],[crop&amp;state]],'pivot tables'!$O$3:$O$151,'pivot tables'!$Q$3:$Q$151),Table2[[#This Row],[Pesticide(kg)]])</f>
        <v>69673.960000000006</v>
      </c>
      <c r="R1710" s="13">
        <v>2.6480000000000001</v>
      </c>
      <c r="S1710" s="13">
        <f>IF(Table2[[#This Row],[Yield]]="",IFERROR(Table2[[#This Row],[Production(Tones)]]/Table2[[#This Row],[Area(hectare)]],""),Table2[[#This Row],[Yield]])</f>
        <v>2.6480000000000001</v>
      </c>
      <c r="T1710" s="13">
        <v>26.187000000000001</v>
      </c>
      <c r="U1710" s="13">
        <f>IF(Table2[[#This Row],[Avg_Temperature(°C)]]="",IFERROR((Table2[[#This Row],[Max_Temperature(°C)]]+Table2[[#This Row],[Min_Temperature(°C)]])/2,""),Table2[[#This Row],[Avg_Temperature(°C)]])</f>
        <v>26.187000000000001</v>
      </c>
      <c r="V1710" s="13">
        <v>36.174999999999997</v>
      </c>
      <c r="W1710" s="13">
        <f>IF(Table2[[#This Row],[Max_Temperature(°C)]]="",_xlfn.XLOOKUP(Table2[[#This Row],[State]],'pivot tables'!$T$2:$T$33,'pivot tables'!$V$2:$V$33),Table2[[#This Row],[Max_Temperature(°C)]])</f>
        <v>36.174999999999997</v>
      </c>
      <c r="X1710" s="13">
        <v>16.678999999999998</v>
      </c>
      <c r="Y1710" s="31">
        <f>IF(Table2[[#This Row],[Min_Temperature(°C)]]="",_xlfn.XLOOKUP(Table2[[#This Row],[State]],'pivot tables'!$T$2:$T$33,'pivot tables'!$W$2:$W$33),Table2[[#This Row],[Min_Temperature(°C)]])</f>
        <v>16.678999999999998</v>
      </c>
    </row>
    <row r="1711" spans="1:25" x14ac:dyDescent="0.3">
      <c r="A1711" s="5" t="s">
        <v>22</v>
      </c>
      <c r="B1711" s="4">
        <v>2020</v>
      </c>
      <c r="C1711" s="5" t="s">
        <v>49</v>
      </c>
      <c r="D1711" s="5" t="str">
        <f>PROPER(TRIM(Table2[[#This Row],[Season]]))</f>
        <v>Kharif</v>
      </c>
      <c r="E1711" s="5" t="str">
        <f>IF(Table2[[#This Row],[Season]]="",_xlfn.XLOOKUP(Table2[[#This Row],[State]],'pivot tables'!$F$3:$F$33,'pivot tables'!$G$3:$G$33),Table2[[#This Row],[Season]])</f>
        <v>Kharif</v>
      </c>
      <c r="F1711" s="5" t="s">
        <v>295</v>
      </c>
      <c r="G1711" s="16">
        <v>85427</v>
      </c>
      <c r="H1711" s="16">
        <f>IF(Table2[[#This Row],[Area(hectare)]]="",IFERROR(Table2[[#This Row],[Production(Tones)]]/Table2[[#This Row],[Yield blanks]],""),Table2[[#This Row],[Area(hectare)]])</f>
        <v>85427</v>
      </c>
      <c r="I1711" s="16">
        <v>125898</v>
      </c>
      <c r="J1711" s="16">
        <f>IF(Table2[[#This Row],[Production(Tones)]]="",Table2[[#This Row],[Area Blanks]]*Table2[[#This Row],[Yield]],Table2[[#This Row],[Production(Tones)]])</f>
        <v>125898</v>
      </c>
      <c r="K1711" s="13">
        <v>1313.9480000000001</v>
      </c>
      <c r="L1711" s="13">
        <f>IF(Table2[[#This Row],[Annual_Rainfall(mm)]]="",_xlfn.XLOOKUP(Table2[[#This Row],[State]],'pivot tables'!$J$3:$J$32,'pivot tables'!$K$3:$K$32),Table2[[#This Row],[Annual_Rainfall(mm)]])</f>
        <v>1313.9480000000001</v>
      </c>
      <c r="M1711" s="13" t="str">
        <f>Table2[[#This Row],[Crop]]&amp;Table2[[#This Row],[State]]</f>
        <v>RagiUttarakhand</v>
      </c>
      <c r="N1711" s="13">
        <v>16539521.470000001</v>
      </c>
      <c r="O1711" s="13">
        <f>IF(Table2[[#This Row],[Fertilizer(kg)]]="",_xlfn.XLOOKUP(Table2[[#This Row],[crop&amp;state]],'pivot tables'!$O$3:$O$151,'pivot tables'!$P$3:$P$151),Table2[[#This Row],[Fertilizer(kg)]])</f>
        <v>16539521.470000001</v>
      </c>
      <c r="P1711" s="13">
        <v>31607.99</v>
      </c>
      <c r="Q1711" s="13">
        <f>IF(Table2[[#This Row],[Pesticide(kg)]]="",_xlfn.XLOOKUP(Table2[[#This Row],[crop&amp;state]],'pivot tables'!$O$3:$O$151,'pivot tables'!$Q$3:$Q$151),Table2[[#This Row],[Pesticide(kg)]])</f>
        <v>31607.99</v>
      </c>
      <c r="R1711" s="13">
        <v>1.589</v>
      </c>
      <c r="S1711" s="13">
        <f>IF(Table2[[#This Row],[Yield]]="",IFERROR(Table2[[#This Row],[Production(Tones)]]/Table2[[#This Row],[Area(hectare)]],""),Table2[[#This Row],[Yield]])</f>
        <v>1.589</v>
      </c>
      <c r="T1711" s="13">
        <v>18.271999999999998</v>
      </c>
      <c r="U1711" s="13">
        <f>IF(Table2[[#This Row],[Avg_Temperature(°C)]]="",IFERROR((Table2[[#This Row],[Max_Temperature(°C)]]+Table2[[#This Row],[Min_Temperature(°C)]])/2,""),Table2[[#This Row],[Avg_Temperature(°C)]])</f>
        <v>18.271999999999998</v>
      </c>
      <c r="V1711" s="13">
        <v>28.315000000000001</v>
      </c>
      <c r="W1711" s="13">
        <f>IF(Table2[[#This Row],[Max_Temperature(°C)]]="",_xlfn.XLOOKUP(Table2[[#This Row],[State]],'pivot tables'!$T$2:$T$33,'pivot tables'!$V$2:$V$33),Table2[[#This Row],[Max_Temperature(°C)]])</f>
        <v>28.315000000000001</v>
      </c>
      <c r="X1711" s="13">
        <v>9.57</v>
      </c>
      <c r="Y1711" s="31">
        <f>IF(Table2[[#This Row],[Min_Temperature(°C)]]="",_xlfn.XLOOKUP(Table2[[#This Row],[State]],'pivot tables'!$T$2:$T$33,'pivot tables'!$W$2:$W$33),Table2[[#This Row],[Min_Temperature(°C)]])</f>
        <v>9.57</v>
      </c>
    </row>
    <row r="1712" spans="1:25" x14ac:dyDescent="0.3">
      <c r="A1712" s="5" t="s">
        <v>13</v>
      </c>
      <c r="B1712" s="4">
        <v>2020</v>
      </c>
      <c r="C1712" s="5" t="s">
        <v>49</v>
      </c>
      <c r="D1712" s="5" t="str">
        <f>PROPER(TRIM(Table2[[#This Row],[Season]]))</f>
        <v>Kharif</v>
      </c>
      <c r="E1712" s="5" t="str">
        <f>IF(Table2[[#This Row],[Season]]="",_xlfn.XLOOKUP(Table2[[#This Row],[State]],'pivot tables'!$F$3:$F$33,'pivot tables'!$G$3:$G$33),Table2[[#This Row],[Season]])</f>
        <v>Kharif</v>
      </c>
      <c r="F1712" s="5" t="s">
        <v>295</v>
      </c>
      <c r="G1712" s="16">
        <v>241936</v>
      </c>
      <c r="H1712" s="16">
        <f>IF(Table2[[#This Row],[Area(hectare)]]="",IFERROR(Table2[[#This Row],[Production(Tones)]]/Table2[[#This Row],[Yield blanks]],""),Table2[[#This Row],[Area(hectare)]])</f>
        <v>241936</v>
      </c>
      <c r="I1712" s="16">
        <v>669372</v>
      </c>
      <c r="J1712" s="16">
        <f>IF(Table2[[#This Row],[Production(Tones)]]="",Table2[[#This Row],[Area Blanks]]*Table2[[#This Row],[Yield]],Table2[[#This Row],[Production(Tones)]])</f>
        <v>669372</v>
      </c>
      <c r="K1712" s="13">
        <v>1313.9480000000001</v>
      </c>
      <c r="L1712" s="13">
        <f>IF(Table2[[#This Row],[Annual_Rainfall(mm)]]="",_xlfn.XLOOKUP(Table2[[#This Row],[State]],'pivot tables'!$J$3:$J$32,'pivot tables'!$K$3:$K$32),Table2[[#This Row],[Annual_Rainfall(mm)]])</f>
        <v>1313.9480000000001</v>
      </c>
      <c r="M1712" s="13" t="str">
        <f>Table2[[#This Row],[Crop]]&amp;Table2[[#This Row],[State]]</f>
        <v>RiceUttarakhand</v>
      </c>
      <c r="N1712" s="13">
        <v>46841228.960000001</v>
      </c>
      <c r="O1712" s="13">
        <f>IF(Table2[[#This Row],[Fertilizer(kg)]]="",_xlfn.XLOOKUP(Table2[[#This Row],[crop&amp;state]],'pivot tables'!$O$3:$O$151,'pivot tables'!$P$3:$P$151),Table2[[#This Row],[Fertilizer(kg)]])</f>
        <v>46841228.960000001</v>
      </c>
      <c r="P1712" s="13">
        <v>89516.32</v>
      </c>
      <c r="Q1712" s="13">
        <f>IF(Table2[[#This Row],[Pesticide(kg)]]="",_xlfn.XLOOKUP(Table2[[#This Row],[crop&amp;state]],'pivot tables'!$O$3:$O$151,'pivot tables'!$Q$3:$Q$151),Table2[[#This Row],[Pesticide(kg)]])</f>
        <v>89516.32</v>
      </c>
      <c r="R1712" s="13">
        <v>2.093</v>
      </c>
      <c r="S1712" s="13">
        <f>IF(Table2[[#This Row],[Yield]]="",IFERROR(Table2[[#This Row],[Production(Tones)]]/Table2[[#This Row],[Area(hectare)]],""),Table2[[#This Row],[Yield]])</f>
        <v>2.093</v>
      </c>
      <c r="T1712" s="13">
        <v>18.271999999999998</v>
      </c>
      <c r="U1712" s="13">
        <f>IF(Table2[[#This Row],[Avg_Temperature(°C)]]="",IFERROR((Table2[[#This Row],[Max_Temperature(°C)]]+Table2[[#This Row],[Min_Temperature(°C)]])/2,""),Table2[[#This Row],[Avg_Temperature(°C)]])</f>
        <v>18.271999999999998</v>
      </c>
      <c r="V1712" s="13">
        <v>28.315000000000001</v>
      </c>
      <c r="W1712" s="13">
        <f>IF(Table2[[#This Row],[Max_Temperature(°C)]]="",_xlfn.XLOOKUP(Table2[[#This Row],[State]],'pivot tables'!$T$2:$T$33,'pivot tables'!$V$2:$V$33),Table2[[#This Row],[Max_Temperature(°C)]])</f>
        <v>28.315000000000001</v>
      </c>
      <c r="X1712" s="13">
        <v>9.57</v>
      </c>
      <c r="Y1712" s="31">
        <f>IF(Table2[[#This Row],[Min_Temperature(°C)]]="",_xlfn.XLOOKUP(Table2[[#This Row],[State]],'pivot tables'!$T$2:$T$33,'pivot tables'!$W$2:$W$33),Table2[[#This Row],[Min_Temperature(°C)]])</f>
        <v>9.57</v>
      </c>
    </row>
    <row r="1713" spans="1:25" x14ac:dyDescent="0.3">
      <c r="A1713" s="5" t="s">
        <v>13</v>
      </c>
      <c r="B1713" s="4">
        <v>2020</v>
      </c>
      <c r="C1713" s="5" t="s">
        <v>120</v>
      </c>
      <c r="D1713" s="5" t="str">
        <f>PROPER(TRIM(Table2[[#This Row],[Season]]))</f>
        <v>Summer</v>
      </c>
      <c r="E1713" s="5" t="str">
        <f>IF(Table2[[#This Row],[Season]]="",_xlfn.XLOOKUP(Table2[[#This Row],[State]],'pivot tables'!$F$3:$F$33,'pivot tables'!$G$3:$G$33),Table2[[#This Row],[Season]])</f>
        <v>Summer</v>
      </c>
      <c r="F1713" s="5" t="s">
        <v>295</v>
      </c>
      <c r="G1713" s="16">
        <v>15315</v>
      </c>
      <c r="H1713" s="16">
        <f>IF(Table2[[#This Row],[Area(hectare)]]="",IFERROR(Table2[[#This Row],[Production(Tones)]]/Table2[[#This Row],[Yield blanks]],""),Table2[[#This Row],[Area(hectare)]])</f>
        <v>15315</v>
      </c>
      <c r="I1713" s="16">
        <v>55057</v>
      </c>
      <c r="J1713" s="16">
        <f>IF(Table2[[#This Row],[Production(Tones)]]="",Table2[[#This Row],[Area Blanks]]*Table2[[#This Row],[Yield]],Table2[[#This Row],[Production(Tones)]])</f>
        <v>55057</v>
      </c>
      <c r="K1713" s="13">
        <v>1313.9480000000001</v>
      </c>
      <c r="L1713" s="13">
        <f>IF(Table2[[#This Row],[Annual_Rainfall(mm)]]="",_xlfn.XLOOKUP(Table2[[#This Row],[State]],'pivot tables'!$J$3:$J$32,'pivot tables'!$K$3:$K$32),Table2[[#This Row],[Annual_Rainfall(mm)]])</f>
        <v>1313.9480000000001</v>
      </c>
      <c r="M1713" s="13" t="str">
        <f>Table2[[#This Row],[Crop]]&amp;Table2[[#This Row],[State]]</f>
        <v>RiceUttarakhand</v>
      </c>
      <c r="N1713" s="13">
        <v>2965137.15</v>
      </c>
      <c r="O1713" s="13">
        <f>IF(Table2[[#This Row],[Fertilizer(kg)]]="",_xlfn.XLOOKUP(Table2[[#This Row],[crop&amp;state]],'pivot tables'!$O$3:$O$151,'pivot tables'!$P$3:$P$151),Table2[[#This Row],[Fertilizer(kg)]])</f>
        <v>2965137.15</v>
      </c>
      <c r="P1713" s="13"/>
      <c r="Q1713" s="13">
        <f>IF(Table2[[#This Row],[Pesticide(kg)]]="",_xlfn.XLOOKUP(Table2[[#This Row],[crop&amp;state]],'pivot tables'!$O$3:$O$151,'pivot tables'!$Q$3:$Q$151),Table2[[#This Row],[Pesticide(kg)]])</f>
        <v>51291.708500000001</v>
      </c>
      <c r="R1713" s="13">
        <v>3.5630000000000002</v>
      </c>
      <c r="S1713" s="13">
        <f>IF(Table2[[#This Row],[Yield]]="",IFERROR(Table2[[#This Row],[Production(Tones)]]/Table2[[#This Row],[Area(hectare)]],""),Table2[[#This Row],[Yield]])</f>
        <v>3.5630000000000002</v>
      </c>
      <c r="T1713" s="13">
        <v>18.271999999999998</v>
      </c>
      <c r="U1713" s="13">
        <f>IF(Table2[[#This Row],[Avg_Temperature(°C)]]="",IFERROR((Table2[[#This Row],[Max_Temperature(°C)]]+Table2[[#This Row],[Min_Temperature(°C)]])/2,""),Table2[[#This Row],[Avg_Temperature(°C)]])</f>
        <v>18.271999999999998</v>
      </c>
      <c r="V1713" s="13">
        <v>28.315000000000001</v>
      </c>
      <c r="W1713" s="13">
        <f>IF(Table2[[#This Row],[Max_Temperature(°C)]]="",_xlfn.XLOOKUP(Table2[[#This Row],[State]],'pivot tables'!$T$2:$T$33,'pivot tables'!$V$2:$V$33),Table2[[#This Row],[Max_Temperature(°C)]])</f>
        <v>28.315000000000001</v>
      </c>
      <c r="X1713" s="13">
        <v>9.57</v>
      </c>
      <c r="Y1713" s="31">
        <f>IF(Table2[[#This Row],[Min_Temperature(°C)]]="",_xlfn.XLOOKUP(Table2[[#This Row],[State]],'pivot tables'!$T$2:$T$33,'pivot tables'!$W$2:$W$33),Table2[[#This Row],[Min_Temperature(°C)]])</f>
        <v>9.57</v>
      </c>
    </row>
    <row r="1714" spans="1:25" x14ac:dyDescent="0.3">
      <c r="A1714" s="5" t="s">
        <v>18</v>
      </c>
      <c r="B1714" s="4">
        <v>2020</v>
      </c>
      <c r="C1714" s="5" t="s">
        <v>705</v>
      </c>
      <c r="D1714" s="5" t="str">
        <f>PROPER(TRIM(Table2[[#This Row],[Season]]))</f>
        <v>Whole Year</v>
      </c>
      <c r="E1714" s="5" t="str">
        <f>IF(Table2[[#This Row],[Season]]="",_xlfn.XLOOKUP(Table2[[#This Row],[State]],'pivot tables'!$F$3:$F$33,'pivot tables'!$G$3:$G$33),Table2[[#This Row],[Season]])</f>
        <v>Whole Year</v>
      </c>
      <c r="F1714" s="5" t="s">
        <v>295</v>
      </c>
      <c r="G1714" s="16">
        <v>90184</v>
      </c>
      <c r="H1714" s="16">
        <f>IF(Table2[[#This Row],[Area(hectare)]]="",IFERROR(Table2[[#This Row],[Production(Tones)]]/Table2[[#This Row],[Yield blanks]],""),Table2[[#This Row],[Area(hectare)]])</f>
        <v>90184</v>
      </c>
      <c r="I1714" s="16">
        <v>7970299</v>
      </c>
      <c r="J1714" s="16">
        <f>IF(Table2[[#This Row],[Production(Tones)]]="",Table2[[#This Row],[Area Blanks]]*Table2[[#This Row],[Yield]],Table2[[#This Row],[Production(Tones)]])</f>
        <v>7970299</v>
      </c>
      <c r="K1714" s="13">
        <v>1313.9480000000001</v>
      </c>
      <c r="L1714" s="13">
        <f>IF(Table2[[#This Row],[Annual_Rainfall(mm)]]="",_xlfn.XLOOKUP(Table2[[#This Row],[State]],'pivot tables'!$J$3:$J$32,'pivot tables'!$K$3:$K$32),Table2[[#This Row],[Annual_Rainfall(mm)]])</f>
        <v>1313.9480000000001</v>
      </c>
      <c r="M1714" s="13" t="str">
        <f>Table2[[#This Row],[Crop]]&amp;Table2[[#This Row],[State]]</f>
        <v>SugarcaneUttarakhand</v>
      </c>
      <c r="N1714" s="13">
        <v>17460524.239999998</v>
      </c>
      <c r="O1714" s="13">
        <f>IF(Table2[[#This Row],[Fertilizer(kg)]]="",_xlfn.XLOOKUP(Table2[[#This Row],[crop&amp;state]],'pivot tables'!$O$3:$O$151,'pivot tables'!$P$3:$P$151),Table2[[#This Row],[Fertilizer(kg)]])</f>
        <v>17460524.239999998</v>
      </c>
      <c r="P1714" s="13">
        <v>33368.080000000002</v>
      </c>
      <c r="Q1714" s="13">
        <f>IF(Table2[[#This Row],[Pesticide(kg)]]="",_xlfn.XLOOKUP(Table2[[#This Row],[crop&amp;state]],'pivot tables'!$O$3:$O$151,'pivot tables'!$Q$3:$Q$151),Table2[[#This Row],[Pesticide(kg)]])</f>
        <v>33368.080000000002</v>
      </c>
      <c r="R1714" s="13">
        <v>81.540000000000006</v>
      </c>
      <c r="S1714" s="13">
        <f>IF(Table2[[#This Row],[Yield]]="",IFERROR(Table2[[#This Row],[Production(Tones)]]/Table2[[#This Row],[Area(hectare)]],""),Table2[[#This Row],[Yield]])</f>
        <v>81.540000000000006</v>
      </c>
      <c r="T1714" s="13">
        <v>18.271999999999998</v>
      </c>
      <c r="U1714" s="13">
        <f>IF(Table2[[#This Row],[Avg_Temperature(°C)]]="",IFERROR((Table2[[#This Row],[Max_Temperature(°C)]]+Table2[[#This Row],[Min_Temperature(°C)]])/2,""),Table2[[#This Row],[Avg_Temperature(°C)]])</f>
        <v>18.271999999999998</v>
      </c>
      <c r="V1714" s="13">
        <v>28.315000000000001</v>
      </c>
      <c r="W1714" s="13">
        <f>IF(Table2[[#This Row],[Max_Temperature(°C)]]="",_xlfn.XLOOKUP(Table2[[#This Row],[State]],'pivot tables'!$T$2:$T$33,'pivot tables'!$V$2:$V$33),Table2[[#This Row],[Max_Temperature(°C)]])</f>
        <v>28.315000000000001</v>
      </c>
      <c r="X1714" s="13">
        <v>9.57</v>
      </c>
      <c r="Y1714" s="31">
        <f>IF(Table2[[#This Row],[Min_Temperature(°C)]]="",_xlfn.XLOOKUP(Table2[[#This Row],[State]],'pivot tables'!$T$2:$T$33,'pivot tables'!$W$2:$W$33),Table2[[#This Row],[Min_Temperature(°C)]])</f>
        <v>9.57</v>
      </c>
    </row>
    <row r="1715" spans="1:25" x14ac:dyDescent="0.3">
      <c r="A1715" s="5" t="s">
        <v>31</v>
      </c>
      <c r="B1715" s="4">
        <v>2020</v>
      </c>
      <c r="C1715" s="5" t="s">
        <v>49</v>
      </c>
      <c r="D1715" s="5" t="str">
        <f>PROPER(TRIM(Table2[[#This Row],[Season]]))</f>
        <v>Kharif</v>
      </c>
      <c r="E1715" s="5" t="str">
        <f>IF(Table2[[#This Row],[Season]]="",_xlfn.XLOOKUP(Table2[[#This Row],[State]],'pivot tables'!$F$3:$F$33,'pivot tables'!$G$3:$G$33),Table2[[#This Row],[Season]])</f>
        <v>Kharif</v>
      </c>
      <c r="F1715" s="5" t="s">
        <v>295</v>
      </c>
      <c r="G1715" s="16">
        <v>3</v>
      </c>
      <c r="H1715" s="16">
        <f>IF(Table2[[#This Row],[Area(hectare)]]="",IFERROR(Table2[[#This Row],[Production(Tones)]]/Table2[[#This Row],[Yield blanks]],""),Table2[[#This Row],[Area(hectare)]])</f>
        <v>3</v>
      </c>
      <c r="I1715" s="16">
        <v>2</v>
      </c>
      <c r="J1715" s="16">
        <f>IF(Table2[[#This Row],[Production(Tones)]]="",Table2[[#This Row],[Area Blanks]]*Table2[[#This Row],[Yield]],Table2[[#This Row],[Production(Tones)]])</f>
        <v>2</v>
      </c>
      <c r="K1715" s="13">
        <v>1313.9480000000001</v>
      </c>
      <c r="L1715" s="13">
        <f>IF(Table2[[#This Row],[Annual_Rainfall(mm)]]="",_xlfn.XLOOKUP(Table2[[#This Row],[State]],'pivot tables'!$J$3:$J$32,'pivot tables'!$K$3:$K$32),Table2[[#This Row],[Annual_Rainfall(mm)]])</f>
        <v>1313.9480000000001</v>
      </c>
      <c r="M1715" s="13" t="str">
        <f>Table2[[#This Row],[Crop]]&amp;Table2[[#This Row],[State]]</f>
        <v>SunflowerUttarakhand</v>
      </c>
      <c r="N1715" s="13">
        <v>580.83000000000004</v>
      </c>
      <c r="O1715" s="13">
        <f>IF(Table2[[#This Row],[Fertilizer(kg)]]="",_xlfn.XLOOKUP(Table2[[#This Row],[crop&amp;state]],'pivot tables'!$O$3:$O$151,'pivot tables'!$P$3:$P$151),Table2[[#This Row],[Fertilizer(kg)]])</f>
        <v>580.83000000000004</v>
      </c>
      <c r="P1715" s="13">
        <v>1.1100000000000001</v>
      </c>
      <c r="Q1715" s="13">
        <f>IF(Table2[[#This Row],[Pesticide(kg)]]="",_xlfn.XLOOKUP(Table2[[#This Row],[crop&amp;state]],'pivot tables'!$O$3:$O$151,'pivot tables'!$Q$3:$Q$151),Table2[[#This Row],[Pesticide(kg)]])</f>
        <v>1.1100000000000001</v>
      </c>
      <c r="R1715" s="13">
        <v>0.75</v>
      </c>
      <c r="S1715" s="13">
        <f>IF(Table2[[#This Row],[Yield]]="",IFERROR(Table2[[#This Row],[Production(Tones)]]/Table2[[#This Row],[Area(hectare)]],""),Table2[[#This Row],[Yield]])</f>
        <v>0.75</v>
      </c>
      <c r="T1715" s="13">
        <v>18.271999999999998</v>
      </c>
      <c r="U1715" s="13">
        <f>IF(Table2[[#This Row],[Avg_Temperature(°C)]]="",IFERROR((Table2[[#This Row],[Max_Temperature(°C)]]+Table2[[#This Row],[Min_Temperature(°C)]])/2,""),Table2[[#This Row],[Avg_Temperature(°C)]])</f>
        <v>18.271999999999998</v>
      </c>
      <c r="V1715" s="13">
        <v>28.315000000000001</v>
      </c>
      <c r="W1715" s="13">
        <f>IF(Table2[[#This Row],[Max_Temperature(°C)]]="",_xlfn.XLOOKUP(Table2[[#This Row],[State]],'pivot tables'!$T$2:$T$33,'pivot tables'!$V$2:$V$33),Table2[[#This Row],[Max_Temperature(°C)]])</f>
        <v>28.315000000000001</v>
      </c>
      <c r="X1715" s="13">
        <v>9.57</v>
      </c>
      <c r="Y1715" s="31">
        <f>IF(Table2[[#This Row],[Min_Temperature(°C)]]="",_xlfn.XLOOKUP(Table2[[#This Row],[State]],'pivot tables'!$T$2:$T$33,'pivot tables'!$W$2:$W$33),Table2[[#This Row],[Min_Temperature(°C)]])</f>
        <v>9.57</v>
      </c>
    </row>
    <row r="1716" spans="1:25" x14ac:dyDescent="0.3">
      <c r="A1716" s="5" t="s">
        <v>31</v>
      </c>
      <c r="B1716" s="4">
        <v>2020</v>
      </c>
      <c r="C1716" s="5" t="s">
        <v>706</v>
      </c>
      <c r="D1716" s="5" t="str">
        <f>PROPER(TRIM(Table2[[#This Row],[Season]]))</f>
        <v/>
      </c>
      <c r="E1716" s="5" t="str">
        <f>IF(Table2[[#This Row],[Season]]="",_xlfn.XLOOKUP(Table2[[#This Row],[State]],'pivot tables'!$F$3:$F$33,'pivot tables'!$G$3:$G$33),Table2[[#This Row],[Season]])</f>
        <v>Kharif</v>
      </c>
      <c r="F1716" s="5" t="s">
        <v>295</v>
      </c>
      <c r="G1716" s="16">
        <v>3</v>
      </c>
      <c r="H1716" s="16">
        <f>IF(Table2[[#This Row],[Area(hectare)]]="",IFERROR(Table2[[#This Row],[Production(Tones)]]/Table2[[#This Row],[Yield blanks]],""),Table2[[#This Row],[Area(hectare)]])</f>
        <v>3</v>
      </c>
      <c r="I1716" s="16">
        <v>2</v>
      </c>
      <c r="J1716" s="16">
        <f>IF(Table2[[#This Row],[Production(Tones)]]="",Table2[[#This Row],[Area Blanks]]*Table2[[#This Row],[Yield]],Table2[[#This Row],[Production(Tones)]])</f>
        <v>2</v>
      </c>
      <c r="K1716" s="13">
        <v>1313.9480000000001</v>
      </c>
      <c r="L1716" s="13">
        <f>IF(Table2[[#This Row],[Annual_Rainfall(mm)]]="",_xlfn.XLOOKUP(Table2[[#This Row],[State]],'pivot tables'!$J$3:$J$32,'pivot tables'!$K$3:$K$32),Table2[[#This Row],[Annual_Rainfall(mm)]])</f>
        <v>1313.9480000000001</v>
      </c>
      <c r="M1716" s="13" t="str">
        <f>Table2[[#This Row],[Crop]]&amp;Table2[[#This Row],[State]]</f>
        <v>SunflowerUttarakhand</v>
      </c>
      <c r="N1716" s="13">
        <v>580.83000000000004</v>
      </c>
      <c r="O1716" s="13">
        <f>IF(Table2[[#This Row],[Fertilizer(kg)]]="",_xlfn.XLOOKUP(Table2[[#This Row],[crop&amp;state]],'pivot tables'!$O$3:$O$151,'pivot tables'!$P$3:$P$151),Table2[[#This Row],[Fertilizer(kg)]])</f>
        <v>580.83000000000004</v>
      </c>
      <c r="P1716" s="13" t="s">
        <v>598</v>
      </c>
      <c r="Q1716" s="13" t="str">
        <f>IF(Table2[[#This Row],[Pesticide(kg)]]="",_xlfn.XLOOKUP(Table2[[#This Row],[crop&amp;state]],'pivot tables'!$O$3:$O$151,'pivot tables'!$Q$3:$Q$151),Table2[[#This Row],[Pesticide(kg)]])</f>
        <v>1.11</v>
      </c>
      <c r="R1716" s="13">
        <v>0.67</v>
      </c>
      <c r="S1716" s="13">
        <f>IF(Table2[[#This Row],[Yield]]="",IFERROR(Table2[[#This Row],[Production(Tones)]]/Table2[[#This Row],[Area(hectare)]],""),Table2[[#This Row],[Yield]])</f>
        <v>0.67</v>
      </c>
      <c r="T1716" s="13">
        <v>18.271999999999998</v>
      </c>
      <c r="U1716" s="13">
        <f>IF(Table2[[#This Row],[Avg_Temperature(°C)]]="",IFERROR((Table2[[#This Row],[Max_Temperature(°C)]]+Table2[[#This Row],[Min_Temperature(°C)]])/2,""),Table2[[#This Row],[Avg_Temperature(°C)]])</f>
        <v>18.271999999999998</v>
      </c>
      <c r="V1716" s="13">
        <v>28.315000000000001</v>
      </c>
      <c r="W1716" s="13">
        <f>IF(Table2[[#This Row],[Max_Temperature(°C)]]="",_xlfn.XLOOKUP(Table2[[#This Row],[State]],'pivot tables'!$T$2:$T$33,'pivot tables'!$V$2:$V$33),Table2[[#This Row],[Max_Temperature(°C)]])</f>
        <v>28.315000000000001</v>
      </c>
      <c r="X1716" s="13">
        <v>9.57</v>
      </c>
      <c r="Y1716" s="31">
        <f>IF(Table2[[#This Row],[Min_Temperature(°C)]]="",_xlfn.XLOOKUP(Table2[[#This Row],[State]],'pivot tables'!$T$2:$T$33,'pivot tables'!$W$2:$W$33),Table2[[#This Row],[Min_Temperature(°C)]])</f>
        <v>9.57</v>
      </c>
    </row>
    <row r="1717" spans="1:25" x14ac:dyDescent="0.3">
      <c r="A1717" s="5" t="s">
        <v>32</v>
      </c>
      <c r="B1717" s="4">
        <v>2020</v>
      </c>
      <c r="C1717" s="5" t="s">
        <v>49</v>
      </c>
      <c r="D1717" s="5" t="str">
        <f>PROPER(TRIM(Table2[[#This Row],[Season]]))</f>
        <v>Kharif</v>
      </c>
      <c r="E1717" s="5" t="str">
        <f>IF(Table2[[#This Row],[Season]]="",_xlfn.XLOOKUP(Table2[[#This Row],[State]],'pivot tables'!$F$3:$F$33,'pivot tables'!$G$3:$G$33),Table2[[#This Row],[Season]])</f>
        <v>Kharif</v>
      </c>
      <c r="F1717" s="5" t="s">
        <v>295</v>
      </c>
      <c r="G1717" s="16">
        <v>12398</v>
      </c>
      <c r="H1717" s="16">
        <f>IF(Table2[[#This Row],[Area(hectare)]]="",IFERROR(Table2[[#This Row],[Production(Tones)]]/Table2[[#This Row],[Yield blanks]],""),Table2[[#This Row],[Area(hectare)]])</f>
        <v>12398</v>
      </c>
      <c r="I1717" s="16">
        <v>13282</v>
      </c>
      <c r="J1717" s="16">
        <f>IF(Table2[[#This Row],[Production(Tones)]]="",Table2[[#This Row],[Area Blanks]]*Table2[[#This Row],[Yield]],Table2[[#This Row],[Production(Tones)]])</f>
        <v>13282</v>
      </c>
      <c r="K1717" s="13">
        <v>1313.9480000000001</v>
      </c>
      <c r="L1717" s="13">
        <f>IF(Table2[[#This Row],[Annual_Rainfall(mm)]]="",_xlfn.XLOOKUP(Table2[[#This Row],[State]],'pivot tables'!$J$3:$J$32,'pivot tables'!$K$3:$K$32),Table2[[#This Row],[Annual_Rainfall(mm)]])</f>
        <v>1313.9480000000001</v>
      </c>
      <c r="M1717" s="13" t="str">
        <f>Table2[[#This Row],[Crop]]&amp;Table2[[#This Row],[State]]</f>
        <v>UradUttarakhand</v>
      </c>
      <c r="N1717" s="13">
        <v>2400376.7799999998</v>
      </c>
      <c r="O1717" s="13">
        <f>IF(Table2[[#This Row],[Fertilizer(kg)]]="",_xlfn.XLOOKUP(Table2[[#This Row],[crop&amp;state]],'pivot tables'!$O$3:$O$151,'pivot tables'!$P$3:$P$151),Table2[[#This Row],[Fertilizer(kg)]])</f>
        <v>2400376.7799999998</v>
      </c>
      <c r="P1717" s="13">
        <v>4587.26</v>
      </c>
      <c r="Q1717" s="13">
        <f>IF(Table2[[#This Row],[Pesticide(kg)]]="",_xlfn.XLOOKUP(Table2[[#This Row],[crop&amp;state]],'pivot tables'!$O$3:$O$151,'pivot tables'!$Q$3:$Q$151),Table2[[#This Row],[Pesticide(kg)]])</f>
        <v>4587.26</v>
      </c>
      <c r="R1717" s="13">
        <v>1.121</v>
      </c>
      <c r="S1717" s="13">
        <f>IF(Table2[[#This Row],[Yield]]="",IFERROR(Table2[[#This Row],[Production(Tones)]]/Table2[[#This Row],[Area(hectare)]],""),Table2[[#This Row],[Yield]])</f>
        <v>1.121</v>
      </c>
      <c r="T1717" s="13">
        <v>18.271999999999998</v>
      </c>
      <c r="U1717" s="13">
        <f>IF(Table2[[#This Row],[Avg_Temperature(°C)]]="",IFERROR((Table2[[#This Row],[Max_Temperature(°C)]]+Table2[[#This Row],[Min_Temperature(°C)]])/2,""),Table2[[#This Row],[Avg_Temperature(°C)]])</f>
        <v>18.271999999999998</v>
      </c>
      <c r="V1717" s="13">
        <v>28.315000000000001</v>
      </c>
      <c r="W1717" s="13">
        <f>IF(Table2[[#This Row],[Max_Temperature(°C)]]="",_xlfn.XLOOKUP(Table2[[#This Row],[State]],'pivot tables'!$T$2:$T$33,'pivot tables'!$V$2:$V$33),Table2[[#This Row],[Max_Temperature(°C)]])</f>
        <v>28.315000000000001</v>
      </c>
      <c r="X1717" s="13">
        <v>9.57</v>
      </c>
      <c r="Y1717" s="31">
        <f>IF(Table2[[#This Row],[Min_Temperature(°C)]]="",_xlfn.XLOOKUP(Table2[[#This Row],[State]],'pivot tables'!$T$2:$T$33,'pivot tables'!$W$2:$W$33),Table2[[#This Row],[Min_Temperature(°C)]])</f>
        <v>9.57</v>
      </c>
    </row>
    <row r="1718" spans="1:25" x14ac:dyDescent="0.3">
      <c r="A1718" s="5" t="s">
        <v>32</v>
      </c>
      <c r="B1718" s="4">
        <v>2020</v>
      </c>
      <c r="C1718" s="5" t="s">
        <v>120</v>
      </c>
      <c r="D1718" s="5" t="str">
        <f>PROPER(TRIM(Table2[[#This Row],[Season]]))</f>
        <v>Summer</v>
      </c>
      <c r="E1718" s="5" t="str">
        <f>IF(Table2[[#This Row],[Season]]="",_xlfn.XLOOKUP(Table2[[#This Row],[State]],'pivot tables'!$F$3:$F$33,'pivot tables'!$G$3:$G$33),Table2[[#This Row],[Season]])</f>
        <v>Summer</v>
      </c>
      <c r="F1718" s="5" t="s">
        <v>295</v>
      </c>
      <c r="G1718" s="16">
        <v>58</v>
      </c>
      <c r="H1718" s="16">
        <f>IF(Table2[[#This Row],[Area(hectare)]]="",IFERROR(Table2[[#This Row],[Production(Tones)]]/Table2[[#This Row],[Yield blanks]],""),Table2[[#This Row],[Area(hectare)]])</f>
        <v>58</v>
      </c>
      <c r="I1718" s="16">
        <v>69</v>
      </c>
      <c r="J1718" s="16">
        <f>IF(Table2[[#This Row],[Production(Tones)]]="",Table2[[#This Row],[Area Blanks]]*Table2[[#This Row],[Yield]],Table2[[#This Row],[Production(Tones)]])</f>
        <v>69</v>
      </c>
      <c r="K1718" s="13">
        <v>1313.9480000000001</v>
      </c>
      <c r="L1718" s="13">
        <f>IF(Table2[[#This Row],[Annual_Rainfall(mm)]]="",_xlfn.XLOOKUP(Table2[[#This Row],[State]],'pivot tables'!$J$3:$J$32,'pivot tables'!$K$3:$K$32),Table2[[#This Row],[Annual_Rainfall(mm)]])</f>
        <v>1313.9480000000001</v>
      </c>
      <c r="M1718" s="13" t="str">
        <f>Table2[[#This Row],[Crop]]&amp;Table2[[#This Row],[State]]</f>
        <v>UradUttarakhand</v>
      </c>
      <c r="N1718" s="13">
        <v>11229.38</v>
      </c>
      <c r="O1718" s="13">
        <f>IF(Table2[[#This Row],[Fertilizer(kg)]]="",_xlfn.XLOOKUP(Table2[[#This Row],[crop&amp;state]],'pivot tables'!$O$3:$O$151,'pivot tables'!$P$3:$P$151),Table2[[#This Row],[Fertilizer(kg)]])</f>
        <v>11229.38</v>
      </c>
      <c r="P1718" s="13">
        <v>21.46</v>
      </c>
      <c r="Q1718" s="13">
        <f>IF(Table2[[#This Row],[Pesticide(kg)]]="",_xlfn.XLOOKUP(Table2[[#This Row],[crop&amp;state]],'pivot tables'!$O$3:$O$151,'pivot tables'!$Q$3:$Q$151),Table2[[#This Row],[Pesticide(kg)]])</f>
        <v>21.46</v>
      </c>
      <c r="R1718" s="13">
        <v>1.1930000000000001</v>
      </c>
      <c r="S1718" s="13">
        <f>IF(Table2[[#This Row],[Yield]]="",IFERROR(Table2[[#This Row],[Production(Tones)]]/Table2[[#This Row],[Area(hectare)]],""),Table2[[#This Row],[Yield]])</f>
        <v>1.1930000000000001</v>
      </c>
      <c r="T1718" s="13">
        <v>18.271999999999998</v>
      </c>
      <c r="U1718" s="13">
        <f>IF(Table2[[#This Row],[Avg_Temperature(°C)]]="",IFERROR((Table2[[#This Row],[Max_Temperature(°C)]]+Table2[[#This Row],[Min_Temperature(°C)]])/2,""),Table2[[#This Row],[Avg_Temperature(°C)]])</f>
        <v>18.271999999999998</v>
      </c>
      <c r="V1718" s="13">
        <v>28.315000000000001</v>
      </c>
      <c r="W1718" s="13">
        <f>IF(Table2[[#This Row],[Max_Temperature(°C)]]="",_xlfn.XLOOKUP(Table2[[#This Row],[State]],'pivot tables'!$T$2:$T$33,'pivot tables'!$V$2:$V$33),Table2[[#This Row],[Max_Temperature(°C)]])</f>
        <v>28.315000000000001</v>
      </c>
      <c r="X1718" s="13">
        <v>9.57</v>
      </c>
      <c r="Y1718" s="31">
        <f>IF(Table2[[#This Row],[Min_Temperature(°C)]]="",_xlfn.XLOOKUP(Table2[[#This Row],[State]],'pivot tables'!$T$2:$T$33,'pivot tables'!$W$2:$W$33),Table2[[#This Row],[Min_Temperature(°C)]])</f>
        <v>9.57</v>
      </c>
    </row>
    <row r="1719" spans="1:25" x14ac:dyDescent="0.3">
      <c r="A1719" s="5" t="s">
        <v>20</v>
      </c>
      <c r="B1719" s="4">
        <v>2020</v>
      </c>
      <c r="C1719" s="5" t="s">
        <v>27</v>
      </c>
      <c r="D1719" s="5" t="str">
        <f>PROPER(TRIM(Table2[[#This Row],[Season]]))</f>
        <v>Rabi</v>
      </c>
      <c r="E1719" s="5" t="str">
        <f>IF(Table2[[#This Row],[Season]]="",_xlfn.XLOOKUP(Table2[[#This Row],[State]],'pivot tables'!$F$3:$F$33,'pivot tables'!$G$3:$G$33),Table2[[#This Row],[Season]])</f>
        <v>Rabi</v>
      </c>
      <c r="F1719" s="5" t="s">
        <v>295</v>
      </c>
      <c r="G1719" s="16">
        <v>297189</v>
      </c>
      <c r="H1719" s="16">
        <f>IF(Table2[[#This Row],[Area(hectare)]]="",IFERROR(Table2[[#This Row],[Production(Tones)]]/Table2[[#This Row],[Yield blanks]],""),Table2[[#This Row],[Area(hectare)]])</f>
        <v>297189</v>
      </c>
      <c r="I1719" s="16">
        <v>937003</v>
      </c>
      <c r="J1719" s="16">
        <f>IF(Table2[[#This Row],[Production(Tones)]]="",Table2[[#This Row],[Area Blanks]]*Table2[[#This Row],[Yield]],Table2[[#This Row],[Production(Tones)]])</f>
        <v>937003</v>
      </c>
      <c r="K1719" s="13">
        <v>1313.9480000000001</v>
      </c>
      <c r="L1719" s="13">
        <f>IF(Table2[[#This Row],[Annual_Rainfall(mm)]]="",_xlfn.XLOOKUP(Table2[[#This Row],[State]],'pivot tables'!$J$3:$J$32,'pivot tables'!$K$3:$K$32),Table2[[#This Row],[Annual_Rainfall(mm)]])</f>
        <v>1313.9480000000001</v>
      </c>
      <c r="M1719" s="13" t="str">
        <f>Table2[[#This Row],[Crop]]&amp;Table2[[#This Row],[State]]</f>
        <v>WheatUttarakhand</v>
      </c>
      <c r="N1719" s="13">
        <v>57538762.289999999</v>
      </c>
      <c r="O1719" s="13">
        <f>IF(Table2[[#This Row],[Fertilizer(kg)]]="",_xlfn.XLOOKUP(Table2[[#This Row],[crop&amp;state]],'pivot tables'!$O$3:$O$151,'pivot tables'!$P$3:$P$151),Table2[[#This Row],[Fertilizer(kg)]])</f>
        <v>57538762.289999999</v>
      </c>
      <c r="P1719" s="13">
        <v>109959.93</v>
      </c>
      <c r="Q1719" s="13">
        <f>IF(Table2[[#This Row],[Pesticide(kg)]]="",_xlfn.XLOOKUP(Table2[[#This Row],[crop&amp;state]],'pivot tables'!$O$3:$O$151,'pivot tables'!$Q$3:$Q$151),Table2[[#This Row],[Pesticide(kg)]])</f>
        <v>109959.93</v>
      </c>
      <c r="R1719" s="13">
        <v>2.2160000000000002</v>
      </c>
      <c r="S1719" s="13">
        <f>IF(Table2[[#This Row],[Yield]]="",IFERROR(Table2[[#This Row],[Production(Tones)]]/Table2[[#This Row],[Area(hectare)]],""),Table2[[#This Row],[Yield]])</f>
        <v>2.2160000000000002</v>
      </c>
      <c r="T1719" s="13">
        <v>18.271999999999998</v>
      </c>
      <c r="U1719" s="13">
        <f>IF(Table2[[#This Row],[Avg_Temperature(°C)]]="",IFERROR((Table2[[#This Row],[Max_Temperature(°C)]]+Table2[[#This Row],[Min_Temperature(°C)]])/2,""),Table2[[#This Row],[Avg_Temperature(°C)]])</f>
        <v>18.271999999999998</v>
      </c>
      <c r="V1719" s="13">
        <v>28.315000000000001</v>
      </c>
      <c r="W1719" s="13">
        <f>IF(Table2[[#This Row],[Max_Temperature(°C)]]="",_xlfn.XLOOKUP(Table2[[#This Row],[State]],'pivot tables'!$T$2:$T$33,'pivot tables'!$V$2:$V$33),Table2[[#This Row],[Max_Temperature(°C)]])</f>
        <v>28.315000000000001</v>
      </c>
      <c r="X1719" s="13">
        <v>9.57</v>
      </c>
      <c r="Y1719" s="31">
        <f>IF(Table2[[#This Row],[Min_Temperature(°C)]]="",_xlfn.XLOOKUP(Table2[[#This Row],[State]],'pivot tables'!$T$2:$T$33,'pivot tables'!$W$2:$W$33),Table2[[#This Row],[Min_Temperature(°C)]])</f>
        <v>9.57</v>
      </c>
    </row>
    <row r="1720" spans="1:25" x14ac:dyDescent="0.3">
      <c r="A1720" s="5" t="s">
        <v>13</v>
      </c>
      <c r="B1720" s="4">
        <v>2010</v>
      </c>
      <c r="C1720" s="5" t="s">
        <v>49</v>
      </c>
      <c r="D1720" s="5" t="str">
        <f>PROPER(TRIM(Table2[[#This Row],[Season]]))</f>
        <v>Kharif</v>
      </c>
      <c r="E1720" s="5" t="str">
        <f>IF(Table2[[#This Row],[Season]]="",_xlfn.XLOOKUP(Table2[[#This Row],[State]],'pivot tables'!$F$3:$F$33,'pivot tables'!$G$3:$G$33),Table2[[#This Row],[Season]])</f>
        <v>Kharif</v>
      </c>
      <c r="F1720" s="5" t="s">
        <v>326</v>
      </c>
      <c r="G1720" s="16">
        <v>6848</v>
      </c>
      <c r="H1720" s="16">
        <f>IF(Table2[[#This Row],[Area(hectare)]]="",IFERROR(Table2[[#This Row],[Production(Tones)]]/Table2[[#This Row],[Yield blanks]],""),Table2[[#This Row],[Area(hectare)]])</f>
        <v>6848</v>
      </c>
      <c r="I1720" s="16">
        <v>19083</v>
      </c>
      <c r="J1720" s="16">
        <f>IF(Table2[[#This Row],[Production(Tones)]]="",Table2[[#This Row],[Area Blanks]]*Table2[[#This Row],[Yield]],Table2[[#This Row],[Production(Tones)]])</f>
        <v>19083</v>
      </c>
      <c r="K1720" s="13">
        <v>989.5</v>
      </c>
      <c r="L1720" s="13">
        <f>IF(Table2[[#This Row],[Annual_Rainfall(mm)]]="",_xlfn.XLOOKUP(Table2[[#This Row],[State]],'pivot tables'!$J$3:$J$32,'pivot tables'!$K$3:$K$32),Table2[[#This Row],[Annual_Rainfall(mm)]])</f>
        <v>989.5</v>
      </c>
      <c r="M1720" s="13" t="str">
        <f>Table2[[#This Row],[Crop]]&amp;Table2[[#This Row],[State]]</f>
        <v>RiceDelhi</v>
      </c>
      <c r="N1720" s="13"/>
      <c r="O1720" s="13">
        <f>IF(Table2[[#This Row],[Fertilizer(kg)]]="",_xlfn.XLOOKUP(Table2[[#This Row],[crop&amp;state]],'pivot tables'!$O$3:$O$151,'pivot tables'!$P$3:$P$151),Table2[[#This Row],[Fertilizer(kg)]])</f>
        <v>977769.29857142852</v>
      </c>
      <c r="P1720" s="13">
        <v>1643.52</v>
      </c>
      <c r="Q1720" s="13">
        <f>IF(Table2[[#This Row],[Pesticide(kg)]]="",_xlfn.XLOOKUP(Table2[[#This Row],[crop&amp;state]],'pivot tables'!$O$3:$O$151,'pivot tables'!$Q$3:$Q$151),Table2[[#This Row],[Pesticide(kg)]])</f>
        <v>1643.52</v>
      </c>
      <c r="R1720" s="13">
        <v>2.79</v>
      </c>
      <c r="S1720" s="13">
        <f>IF(Table2[[#This Row],[Yield]]="",IFERROR(Table2[[#This Row],[Production(Tones)]]/Table2[[#This Row],[Area(hectare)]],""),Table2[[#This Row],[Yield]])</f>
        <v>2.79</v>
      </c>
      <c r="T1720" s="13">
        <v>25.952000000000002</v>
      </c>
      <c r="U1720" s="13">
        <f>IF(Table2[[#This Row],[Avg_Temperature(°C)]]="",IFERROR((Table2[[#This Row],[Max_Temperature(°C)]]+Table2[[#This Row],[Min_Temperature(°C)]])/2,""),Table2[[#This Row],[Avg_Temperature(°C)]])</f>
        <v>25.952000000000002</v>
      </c>
      <c r="V1720" s="13">
        <v>37.749000000000002</v>
      </c>
      <c r="W1720" s="13">
        <f>IF(Table2[[#This Row],[Max_Temperature(°C)]]="",_xlfn.XLOOKUP(Table2[[#This Row],[State]],'pivot tables'!$T$2:$T$33,'pivot tables'!$V$2:$V$33),Table2[[#This Row],[Max_Temperature(°C)]])</f>
        <v>37.749000000000002</v>
      </c>
      <c r="X1720" s="13">
        <v>14.141999999999999</v>
      </c>
      <c r="Y1720" s="31">
        <f>IF(Table2[[#This Row],[Min_Temperature(°C)]]="",_xlfn.XLOOKUP(Table2[[#This Row],[State]],'pivot tables'!$T$2:$T$33,'pivot tables'!$W$2:$W$33),Table2[[#This Row],[Min_Temperature(°C)]])</f>
        <v>14.141999999999999</v>
      </c>
    </row>
    <row r="1721" spans="1:25" x14ac:dyDescent="0.3">
      <c r="A1721" s="5" t="s">
        <v>18</v>
      </c>
      <c r="B1721" s="4">
        <v>2010</v>
      </c>
      <c r="C1721" s="5" t="s">
        <v>705</v>
      </c>
      <c r="D1721" s="5" t="str">
        <f>PROPER(TRIM(Table2[[#This Row],[Season]]))</f>
        <v>Whole Year</v>
      </c>
      <c r="E1721" s="5" t="str">
        <f>IF(Table2[[#This Row],[Season]]="",_xlfn.XLOOKUP(Table2[[#This Row],[State]],'pivot tables'!$F$3:$F$33,'pivot tables'!$G$3:$G$33),Table2[[#This Row],[Season]])</f>
        <v>Whole Year</v>
      </c>
      <c r="F1721" s="5" t="s">
        <v>326</v>
      </c>
      <c r="G1721" s="16">
        <v>3</v>
      </c>
      <c r="H1721" s="16">
        <f>IF(Table2[[#This Row],[Area(hectare)]]="",IFERROR(Table2[[#This Row],[Production(Tones)]]/Table2[[#This Row],[Yield blanks]],""),Table2[[#This Row],[Area(hectare)]])</f>
        <v>3</v>
      </c>
      <c r="I1721" s="16">
        <v>226</v>
      </c>
      <c r="J1721" s="16">
        <f>IF(Table2[[#This Row],[Production(Tones)]]="",Table2[[#This Row],[Area Blanks]]*Table2[[#This Row],[Yield]],Table2[[#This Row],[Production(Tones)]])</f>
        <v>226</v>
      </c>
      <c r="K1721" s="13">
        <v>989.5</v>
      </c>
      <c r="L1721" s="13">
        <f>IF(Table2[[#This Row],[Annual_Rainfall(mm)]]="",_xlfn.XLOOKUP(Table2[[#This Row],[State]],'pivot tables'!$J$3:$J$32,'pivot tables'!$K$3:$K$32),Table2[[#This Row],[Annual_Rainfall(mm)]])</f>
        <v>989.5</v>
      </c>
      <c r="M1721" s="13" t="str">
        <f>Table2[[#This Row],[Crop]]&amp;Table2[[#This Row],[State]]</f>
        <v>SugarcaneDelhi</v>
      </c>
      <c r="N1721" s="13">
        <v>498.33</v>
      </c>
      <c r="O1721" s="13">
        <f>IF(Table2[[#This Row],[Fertilizer(kg)]]="",_xlfn.XLOOKUP(Table2[[#This Row],[crop&amp;state]],'pivot tables'!$O$3:$O$151,'pivot tables'!$P$3:$P$151),Table2[[#This Row],[Fertilizer(kg)]])</f>
        <v>498.33</v>
      </c>
      <c r="P1721" s="13">
        <v>0.72</v>
      </c>
      <c r="Q1721" s="13">
        <f>IF(Table2[[#This Row],[Pesticide(kg)]]="",_xlfn.XLOOKUP(Table2[[#This Row],[crop&amp;state]],'pivot tables'!$O$3:$O$151,'pivot tables'!$Q$3:$Q$151),Table2[[#This Row],[Pesticide(kg)]])</f>
        <v>0.72</v>
      </c>
      <c r="R1721" s="13">
        <v>75.33</v>
      </c>
      <c r="S1721" s="13">
        <f>IF(Table2[[#This Row],[Yield]]="",IFERROR(Table2[[#This Row],[Production(Tones)]]/Table2[[#This Row],[Area(hectare)]],""),Table2[[#This Row],[Yield]])</f>
        <v>75.33</v>
      </c>
      <c r="T1721" s="13">
        <v>25.952000000000002</v>
      </c>
      <c r="U1721" s="13">
        <f>IF(Table2[[#This Row],[Avg_Temperature(°C)]]="",IFERROR((Table2[[#This Row],[Max_Temperature(°C)]]+Table2[[#This Row],[Min_Temperature(°C)]])/2,""),Table2[[#This Row],[Avg_Temperature(°C)]])</f>
        <v>25.952000000000002</v>
      </c>
      <c r="V1721" s="13">
        <v>37.749000000000002</v>
      </c>
      <c r="W1721" s="13">
        <f>IF(Table2[[#This Row],[Max_Temperature(°C)]]="",_xlfn.XLOOKUP(Table2[[#This Row],[State]],'pivot tables'!$T$2:$T$33,'pivot tables'!$V$2:$V$33),Table2[[#This Row],[Max_Temperature(°C)]])</f>
        <v>37.749000000000002</v>
      </c>
      <c r="X1721" s="13">
        <v>14.141999999999999</v>
      </c>
      <c r="Y1721" s="31">
        <f>IF(Table2[[#This Row],[Min_Temperature(°C)]]="",_xlfn.XLOOKUP(Table2[[#This Row],[State]],'pivot tables'!$T$2:$T$33,'pivot tables'!$W$2:$W$33),Table2[[#This Row],[Min_Temperature(°C)]])</f>
        <v>14.141999999999999</v>
      </c>
    </row>
    <row r="1722" spans="1:25" x14ac:dyDescent="0.3">
      <c r="A1722" s="5" t="s">
        <v>20</v>
      </c>
      <c r="B1722" s="4">
        <v>2010</v>
      </c>
      <c r="C1722" s="5" t="s">
        <v>27</v>
      </c>
      <c r="D1722" s="5" t="str">
        <f>PROPER(TRIM(Table2[[#This Row],[Season]]))</f>
        <v>Rabi</v>
      </c>
      <c r="E1722" s="5" t="str">
        <f>IF(Table2[[#This Row],[Season]]="",_xlfn.XLOOKUP(Table2[[#This Row],[State]],'pivot tables'!$F$3:$F$33,'pivot tables'!$G$3:$G$33),Table2[[#This Row],[Season]])</f>
        <v>Rabi</v>
      </c>
      <c r="F1722" s="5" t="s">
        <v>326</v>
      </c>
      <c r="G1722" s="16">
        <v>20135</v>
      </c>
      <c r="H1722" s="16">
        <f>IF(Table2[[#This Row],[Area(hectare)]]="",IFERROR(Table2[[#This Row],[Production(Tones)]]/Table2[[#This Row],[Yield blanks]],""),Table2[[#This Row],[Area(hectare)]])</f>
        <v>20135</v>
      </c>
      <c r="I1722" s="16">
        <v>87385</v>
      </c>
      <c r="J1722" s="16">
        <f>IF(Table2[[#This Row],[Production(Tones)]]="",Table2[[#This Row],[Area Blanks]]*Table2[[#This Row],[Yield]],Table2[[#This Row],[Production(Tones)]])</f>
        <v>87385</v>
      </c>
      <c r="K1722" s="13">
        <v>989.5</v>
      </c>
      <c r="L1722" s="13">
        <f>IF(Table2[[#This Row],[Annual_Rainfall(mm)]]="",_xlfn.XLOOKUP(Table2[[#This Row],[State]],'pivot tables'!$J$3:$J$32,'pivot tables'!$K$3:$K$32),Table2[[#This Row],[Annual_Rainfall(mm)]])</f>
        <v>989.5</v>
      </c>
      <c r="M1722" s="13" t="str">
        <f>Table2[[#This Row],[Crop]]&amp;Table2[[#This Row],[State]]</f>
        <v>WheatDelhi</v>
      </c>
      <c r="N1722" s="13">
        <v>3344624.85</v>
      </c>
      <c r="O1722" s="13">
        <f>IF(Table2[[#This Row],[Fertilizer(kg)]]="",_xlfn.XLOOKUP(Table2[[#This Row],[crop&amp;state]],'pivot tables'!$O$3:$O$151,'pivot tables'!$P$3:$P$151),Table2[[#This Row],[Fertilizer(kg)]])</f>
        <v>3344624.85</v>
      </c>
      <c r="P1722" s="13">
        <v>4832.3999999999996</v>
      </c>
      <c r="Q1722" s="13">
        <f>IF(Table2[[#This Row],[Pesticide(kg)]]="",_xlfn.XLOOKUP(Table2[[#This Row],[crop&amp;state]],'pivot tables'!$O$3:$O$151,'pivot tables'!$Q$3:$Q$151),Table2[[#This Row],[Pesticide(kg)]])</f>
        <v>4832.3999999999996</v>
      </c>
      <c r="R1722" s="13">
        <v>4.34</v>
      </c>
      <c r="S1722" s="13">
        <f>IF(Table2[[#This Row],[Yield]]="",IFERROR(Table2[[#This Row],[Production(Tones)]]/Table2[[#This Row],[Area(hectare)]],""),Table2[[#This Row],[Yield]])</f>
        <v>4.34</v>
      </c>
      <c r="T1722" s="13">
        <v>25.952000000000002</v>
      </c>
      <c r="U1722" s="13">
        <f>IF(Table2[[#This Row],[Avg_Temperature(°C)]]="",IFERROR((Table2[[#This Row],[Max_Temperature(°C)]]+Table2[[#This Row],[Min_Temperature(°C)]])/2,""),Table2[[#This Row],[Avg_Temperature(°C)]])</f>
        <v>25.952000000000002</v>
      </c>
      <c r="V1722" s="13">
        <v>37.749000000000002</v>
      </c>
      <c r="W1722" s="13">
        <f>IF(Table2[[#This Row],[Max_Temperature(°C)]]="",_xlfn.XLOOKUP(Table2[[#This Row],[State]],'pivot tables'!$T$2:$T$33,'pivot tables'!$V$2:$V$33),Table2[[#This Row],[Max_Temperature(°C)]])</f>
        <v>37.749000000000002</v>
      </c>
      <c r="X1722" s="13">
        <v>14.141999999999999</v>
      </c>
      <c r="Y1722" s="31">
        <f>IF(Table2[[#This Row],[Min_Temperature(°C)]]="",_xlfn.XLOOKUP(Table2[[#This Row],[State]],'pivot tables'!$T$2:$T$33,'pivot tables'!$W$2:$W$33),Table2[[#This Row],[Min_Temperature(°C)]])</f>
        <v>14.141999999999999</v>
      </c>
    </row>
    <row r="1723" spans="1:25" x14ac:dyDescent="0.3">
      <c r="A1723" s="5" t="s">
        <v>13</v>
      </c>
      <c r="B1723" s="4">
        <v>2011</v>
      </c>
      <c r="C1723" s="5" t="s">
        <v>49</v>
      </c>
      <c r="D1723" s="5" t="str">
        <f>PROPER(TRIM(Table2[[#This Row],[Season]]))</f>
        <v>Kharif</v>
      </c>
      <c r="E1723" s="5" t="str">
        <f>IF(Table2[[#This Row],[Season]]="",_xlfn.XLOOKUP(Table2[[#This Row],[State]],'pivot tables'!$F$3:$F$33,'pivot tables'!$G$3:$G$33),Table2[[#This Row],[Season]])</f>
        <v>Kharif</v>
      </c>
      <c r="F1723" s="5" t="s">
        <v>326</v>
      </c>
      <c r="G1723" s="16">
        <v>7248</v>
      </c>
      <c r="H1723" s="16">
        <f>IF(Table2[[#This Row],[Area(hectare)]]="",IFERROR(Table2[[#This Row],[Production(Tones)]]/Table2[[#This Row],[Yield blanks]],""),Table2[[#This Row],[Area(hectare)]])</f>
        <v>7248</v>
      </c>
      <c r="I1723" s="16">
        <v>20198</v>
      </c>
      <c r="J1723" s="16">
        <f>IF(Table2[[#This Row],[Production(Tones)]]="",Table2[[#This Row],[Area Blanks]]*Table2[[#This Row],[Yield]],Table2[[#This Row],[Production(Tones)]])</f>
        <v>20198</v>
      </c>
      <c r="K1723" s="13">
        <v>641.39499999999998</v>
      </c>
      <c r="L1723" s="13">
        <f>IF(Table2[[#This Row],[Annual_Rainfall(mm)]]="",_xlfn.XLOOKUP(Table2[[#This Row],[State]],'pivot tables'!$J$3:$J$32,'pivot tables'!$K$3:$K$32),Table2[[#This Row],[Annual_Rainfall(mm)]])</f>
        <v>641.39499999999998</v>
      </c>
      <c r="M1723" s="13" t="str">
        <f>Table2[[#This Row],[Crop]]&amp;Table2[[#This Row],[State]]</f>
        <v>RiceDelhi</v>
      </c>
      <c r="N1723" s="13">
        <v>1214184.96</v>
      </c>
      <c r="O1723" s="13">
        <f>IF(Table2[[#This Row],[Fertilizer(kg)]]="",_xlfn.XLOOKUP(Table2[[#This Row],[crop&amp;state]],'pivot tables'!$O$3:$O$151,'pivot tables'!$P$3:$P$151),Table2[[#This Row],[Fertilizer(kg)]])</f>
        <v>1214184.96</v>
      </c>
      <c r="P1723" s="13">
        <v>2391.84</v>
      </c>
      <c r="Q1723" s="13">
        <f>IF(Table2[[#This Row],[Pesticide(kg)]]="",_xlfn.XLOOKUP(Table2[[#This Row],[crop&amp;state]],'pivot tables'!$O$3:$O$151,'pivot tables'!$Q$3:$Q$151),Table2[[#This Row],[Pesticide(kg)]])</f>
        <v>2391.84</v>
      </c>
      <c r="R1723" s="13">
        <v>2.79</v>
      </c>
      <c r="S1723" s="13">
        <f>IF(Table2[[#This Row],[Yield]]="",IFERROR(Table2[[#This Row],[Production(Tones)]]/Table2[[#This Row],[Area(hectare)]],""),Table2[[#This Row],[Yield]])</f>
        <v>2.79</v>
      </c>
      <c r="T1723" s="13">
        <v>25.065000000000001</v>
      </c>
      <c r="U1723" s="13">
        <f>IF(Table2[[#This Row],[Avg_Temperature(°C)]]="",IFERROR((Table2[[#This Row],[Max_Temperature(°C)]]+Table2[[#This Row],[Min_Temperature(°C)]])/2,""),Table2[[#This Row],[Avg_Temperature(°C)]])</f>
        <v>25.065000000000001</v>
      </c>
      <c r="V1723" s="13">
        <v>37.418999999999997</v>
      </c>
      <c r="W1723" s="13">
        <f>IF(Table2[[#This Row],[Max_Temperature(°C)]]="",_xlfn.XLOOKUP(Table2[[#This Row],[State]],'pivot tables'!$T$2:$T$33,'pivot tables'!$V$2:$V$33),Table2[[#This Row],[Max_Temperature(°C)]])</f>
        <v>37.418999999999997</v>
      </c>
      <c r="X1723" s="13">
        <v>13.47</v>
      </c>
      <c r="Y1723" s="31">
        <f>IF(Table2[[#This Row],[Min_Temperature(°C)]]="",_xlfn.XLOOKUP(Table2[[#This Row],[State]],'pivot tables'!$T$2:$T$33,'pivot tables'!$W$2:$W$33),Table2[[#This Row],[Min_Temperature(°C)]])</f>
        <v>13.47</v>
      </c>
    </row>
    <row r="1724" spans="1:25" x14ac:dyDescent="0.3">
      <c r="A1724" s="5" t="s">
        <v>18</v>
      </c>
      <c r="B1724" s="4">
        <v>2011</v>
      </c>
      <c r="C1724" s="5" t="s">
        <v>705</v>
      </c>
      <c r="D1724" s="5" t="str">
        <f>PROPER(TRIM(Table2[[#This Row],[Season]]))</f>
        <v>Whole Year</v>
      </c>
      <c r="E1724" s="5" t="str">
        <f>IF(Table2[[#This Row],[Season]]="",_xlfn.XLOOKUP(Table2[[#This Row],[State]],'pivot tables'!$F$3:$F$33,'pivot tables'!$G$3:$G$33),Table2[[#This Row],[Season]])</f>
        <v>Whole Year</v>
      </c>
      <c r="F1724" s="5" t="s">
        <v>326</v>
      </c>
      <c r="G1724" s="16">
        <v>3</v>
      </c>
      <c r="H1724" s="16">
        <f>IF(Table2[[#This Row],[Area(hectare)]]="",IFERROR(Table2[[#This Row],[Production(Tones)]]/Table2[[#This Row],[Yield blanks]],""),Table2[[#This Row],[Area(hectare)]])</f>
        <v>3</v>
      </c>
      <c r="I1724" s="16">
        <v>226</v>
      </c>
      <c r="J1724" s="16">
        <f>IF(Table2[[#This Row],[Production(Tones)]]="",Table2[[#This Row],[Area Blanks]]*Table2[[#This Row],[Yield]],Table2[[#This Row],[Production(Tones)]])</f>
        <v>226</v>
      </c>
      <c r="K1724" s="13">
        <v>641.39499999999998</v>
      </c>
      <c r="L1724" s="13">
        <f>IF(Table2[[#This Row],[Annual_Rainfall(mm)]]="",_xlfn.XLOOKUP(Table2[[#This Row],[State]],'pivot tables'!$J$3:$J$32,'pivot tables'!$K$3:$K$32),Table2[[#This Row],[Annual_Rainfall(mm)]])</f>
        <v>641.39499999999998</v>
      </c>
      <c r="M1724" s="13" t="str">
        <f>Table2[[#This Row],[Crop]]&amp;Table2[[#This Row],[State]]</f>
        <v>SugarcaneDelhi</v>
      </c>
      <c r="N1724" s="13">
        <v>502.56</v>
      </c>
      <c r="O1724" s="13">
        <f>IF(Table2[[#This Row],[Fertilizer(kg)]]="",_xlfn.XLOOKUP(Table2[[#This Row],[crop&amp;state]],'pivot tables'!$O$3:$O$151,'pivot tables'!$P$3:$P$151),Table2[[#This Row],[Fertilizer(kg)]])</f>
        <v>502.56</v>
      </c>
      <c r="P1724" s="13">
        <v>0.99</v>
      </c>
      <c r="Q1724" s="13">
        <f>IF(Table2[[#This Row],[Pesticide(kg)]]="",_xlfn.XLOOKUP(Table2[[#This Row],[crop&amp;state]],'pivot tables'!$O$3:$O$151,'pivot tables'!$Q$3:$Q$151),Table2[[#This Row],[Pesticide(kg)]])</f>
        <v>0.99</v>
      </c>
      <c r="R1724" s="13">
        <v>75.33</v>
      </c>
      <c r="S1724" s="13">
        <f>IF(Table2[[#This Row],[Yield]]="",IFERROR(Table2[[#This Row],[Production(Tones)]]/Table2[[#This Row],[Area(hectare)]],""),Table2[[#This Row],[Yield]])</f>
        <v>75.33</v>
      </c>
      <c r="T1724" s="13">
        <v>25.065000000000001</v>
      </c>
      <c r="U1724" s="13">
        <f>IF(Table2[[#This Row],[Avg_Temperature(°C)]]="",IFERROR((Table2[[#This Row],[Max_Temperature(°C)]]+Table2[[#This Row],[Min_Temperature(°C)]])/2,""),Table2[[#This Row],[Avg_Temperature(°C)]])</f>
        <v>25.065000000000001</v>
      </c>
      <c r="V1724" s="13">
        <v>37.418999999999997</v>
      </c>
      <c r="W1724" s="13">
        <f>IF(Table2[[#This Row],[Max_Temperature(°C)]]="",_xlfn.XLOOKUP(Table2[[#This Row],[State]],'pivot tables'!$T$2:$T$33,'pivot tables'!$V$2:$V$33),Table2[[#This Row],[Max_Temperature(°C)]])</f>
        <v>37.418999999999997</v>
      </c>
      <c r="X1724" s="13">
        <v>13.47</v>
      </c>
      <c r="Y1724" s="31">
        <f>IF(Table2[[#This Row],[Min_Temperature(°C)]]="",_xlfn.XLOOKUP(Table2[[#This Row],[State]],'pivot tables'!$T$2:$T$33,'pivot tables'!$W$2:$W$33),Table2[[#This Row],[Min_Temperature(°C)]])</f>
        <v>13.47</v>
      </c>
    </row>
    <row r="1725" spans="1:25" x14ac:dyDescent="0.3">
      <c r="A1725" s="5" t="s">
        <v>20</v>
      </c>
      <c r="B1725" s="4">
        <v>2011</v>
      </c>
      <c r="C1725" s="5" t="s">
        <v>27</v>
      </c>
      <c r="D1725" s="5" t="str">
        <f>PROPER(TRIM(Table2[[#This Row],[Season]]))</f>
        <v>Rabi</v>
      </c>
      <c r="E1725" s="5" t="str">
        <f>IF(Table2[[#This Row],[Season]]="",_xlfn.XLOOKUP(Table2[[#This Row],[State]],'pivot tables'!$F$3:$F$33,'pivot tables'!$G$3:$G$33),Table2[[#This Row],[Season]])</f>
        <v>Rabi</v>
      </c>
      <c r="F1725" s="5" t="s">
        <v>326</v>
      </c>
      <c r="G1725" s="16">
        <v>18927</v>
      </c>
      <c r="H1725" s="16">
        <f>IF(Table2[[#This Row],[Area(hectare)]]="",IFERROR(Table2[[#This Row],[Production(Tones)]]/Table2[[#This Row],[Yield blanks]],""),Table2[[#This Row],[Area(hectare)]])</f>
        <v>18927</v>
      </c>
      <c r="I1725" s="16">
        <v>82142</v>
      </c>
      <c r="J1725" s="16">
        <f>IF(Table2[[#This Row],[Production(Tones)]]="",Table2[[#This Row],[Area Blanks]]*Table2[[#This Row],[Yield]],Table2[[#This Row],[Production(Tones)]])</f>
        <v>82142</v>
      </c>
      <c r="K1725" s="13">
        <v>641.39499999999998</v>
      </c>
      <c r="L1725" s="13">
        <f>IF(Table2[[#This Row],[Annual_Rainfall(mm)]]="",_xlfn.XLOOKUP(Table2[[#This Row],[State]],'pivot tables'!$J$3:$J$32,'pivot tables'!$K$3:$K$32),Table2[[#This Row],[Annual_Rainfall(mm)]])</f>
        <v>641.39499999999998</v>
      </c>
      <c r="M1725" s="13" t="str">
        <f>Table2[[#This Row],[Crop]]&amp;Table2[[#This Row],[State]]</f>
        <v>WheatDelhi</v>
      </c>
      <c r="N1725" s="13">
        <v>3170651.04</v>
      </c>
      <c r="O1725" s="13">
        <f>IF(Table2[[#This Row],[Fertilizer(kg)]]="",_xlfn.XLOOKUP(Table2[[#This Row],[crop&amp;state]],'pivot tables'!$O$3:$O$151,'pivot tables'!$P$3:$P$151),Table2[[#This Row],[Fertilizer(kg)]])</f>
        <v>3170651.04</v>
      </c>
      <c r="P1725" s="13">
        <v>6245.91</v>
      </c>
      <c r="Q1725" s="13">
        <f>IF(Table2[[#This Row],[Pesticide(kg)]]="",_xlfn.XLOOKUP(Table2[[#This Row],[crop&amp;state]],'pivot tables'!$O$3:$O$151,'pivot tables'!$Q$3:$Q$151),Table2[[#This Row],[Pesticide(kg)]])</f>
        <v>6245.91</v>
      </c>
      <c r="R1725" s="13">
        <v>4.34</v>
      </c>
      <c r="S1725" s="13">
        <f>IF(Table2[[#This Row],[Yield]]="",IFERROR(Table2[[#This Row],[Production(Tones)]]/Table2[[#This Row],[Area(hectare)]],""),Table2[[#This Row],[Yield]])</f>
        <v>4.34</v>
      </c>
      <c r="T1725" s="13">
        <v>25.065000000000001</v>
      </c>
      <c r="U1725" s="13">
        <f>IF(Table2[[#This Row],[Avg_Temperature(°C)]]="",IFERROR((Table2[[#This Row],[Max_Temperature(°C)]]+Table2[[#This Row],[Min_Temperature(°C)]])/2,""),Table2[[#This Row],[Avg_Temperature(°C)]])</f>
        <v>25.065000000000001</v>
      </c>
      <c r="V1725" s="13">
        <v>37.418999999999997</v>
      </c>
      <c r="W1725" s="13">
        <f>IF(Table2[[#This Row],[Max_Temperature(°C)]]="",_xlfn.XLOOKUP(Table2[[#This Row],[State]],'pivot tables'!$T$2:$T$33,'pivot tables'!$V$2:$V$33),Table2[[#This Row],[Max_Temperature(°C)]])</f>
        <v>37.418999999999997</v>
      </c>
      <c r="X1725" s="13">
        <v>13.47</v>
      </c>
      <c r="Y1725" s="31">
        <f>IF(Table2[[#This Row],[Min_Temperature(°C)]]="",_xlfn.XLOOKUP(Table2[[#This Row],[State]],'pivot tables'!$T$2:$T$33,'pivot tables'!$W$2:$W$33),Table2[[#This Row],[Min_Temperature(°C)]])</f>
        <v>13.47</v>
      </c>
    </row>
    <row r="1726" spans="1:25" x14ac:dyDescent="0.3">
      <c r="A1726" s="5" t="s">
        <v>13</v>
      </c>
      <c r="B1726" s="4">
        <v>2011</v>
      </c>
      <c r="C1726" s="5" t="s">
        <v>49</v>
      </c>
      <c r="D1726" s="5" t="str">
        <f>PROPER(TRIM(Table2[[#This Row],[Season]]))</f>
        <v>Kharif</v>
      </c>
      <c r="E1726" s="5" t="str">
        <f>IF(Table2[[#This Row],[Season]]="",_xlfn.XLOOKUP(Table2[[#This Row],[State]],'pivot tables'!$F$3:$F$33,'pivot tables'!$G$3:$G$33),Table2[[#This Row],[Season]])</f>
        <v>Kharif</v>
      </c>
      <c r="F1726" s="5" t="s">
        <v>406</v>
      </c>
      <c r="G1726" s="16">
        <v>262169</v>
      </c>
      <c r="H1726" s="16">
        <f>IF(Table2[[#This Row],[Area(hectare)]]="",IFERROR(Table2[[#This Row],[Production(Tones)]]/Table2[[#This Row],[Yield blanks]],""),Table2[[#This Row],[Area(hectare)]])</f>
        <v>262169</v>
      </c>
      <c r="I1726" s="16">
        <v>544396</v>
      </c>
      <c r="J1726" s="16">
        <f>IF(Table2[[#This Row],[Production(Tones)]]="",Table2[[#This Row],[Area Blanks]]*Table2[[#This Row],[Yield]],Table2[[#This Row],[Production(Tones)]])</f>
        <v>544396</v>
      </c>
      <c r="K1726" s="13">
        <v>887.6</v>
      </c>
      <c r="L1726" s="13">
        <f>IF(Table2[[#This Row],[Annual_Rainfall(mm)]]="",_xlfn.XLOOKUP(Table2[[#This Row],[State]],'pivot tables'!$J$3:$J$32,'pivot tables'!$K$3:$K$32),Table2[[#This Row],[Annual_Rainfall(mm)]])</f>
        <v>887.6</v>
      </c>
      <c r="M1726" s="13" t="str">
        <f>Table2[[#This Row],[Crop]]&amp;Table2[[#This Row],[State]]</f>
        <v>RiceJammu and Kashmir</v>
      </c>
      <c r="N1726" s="13">
        <v>43918550.880000003</v>
      </c>
      <c r="O1726" s="13">
        <f>IF(Table2[[#This Row],[Fertilizer(kg)]]="",_xlfn.XLOOKUP(Table2[[#This Row],[crop&amp;state]],'pivot tables'!$O$3:$O$151,'pivot tables'!$P$3:$P$151),Table2[[#This Row],[Fertilizer(kg)]])</f>
        <v>43918550.880000003</v>
      </c>
      <c r="P1726" s="13">
        <v>86515.77</v>
      </c>
      <c r="Q1726" s="13">
        <f>IF(Table2[[#This Row],[Pesticide(kg)]]="",_xlfn.XLOOKUP(Table2[[#This Row],[crop&amp;state]],'pivot tables'!$O$3:$O$151,'pivot tables'!$Q$3:$Q$151),Table2[[#This Row],[Pesticide(kg)]])</f>
        <v>86515.77</v>
      </c>
      <c r="R1726" s="13">
        <v>2.0219999999999998</v>
      </c>
      <c r="S1726" s="13">
        <f>IF(Table2[[#This Row],[Yield]]="",IFERROR(Table2[[#This Row],[Production(Tones)]]/Table2[[#This Row],[Area(hectare)]],""),Table2[[#This Row],[Yield]])</f>
        <v>2.0219999999999998</v>
      </c>
      <c r="T1726" s="13">
        <v>-3.2639999999999998</v>
      </c>
      <c r="U1726" s="13">
        <f>IF(Table2[[#This Row],[Avg_Temperature(°C)]]="",IFERROR((Table2[[#This Row],[Max_Temperature(°C)]]+Table2[[#This Row],[Min_Temperature(°C)]])/2,""),Table2[[#This Row],[Avg_Temperature(°C)]])</f>
        <v>-3.2639999999999998</v>
      </c>
      <c r="V1726" s="13">
        <v>10.212999999999999</v>
      </c>
      <c r="W1726" s="13">
        <f>IF(Table2[[#This Row],[Max_Temperature(°C)]]="",_xlfn.XLOOKUP(Table2[[#This Row],[State]],'pivot tables'!$T$2:$T$33,'pivot tables'!$V$2:$V$33),Table2[[#This Row],[Max_Temperature(°C)]])</f>
        <v>10.212999999999999</v>
      </c>
      <c r="X1726" s="13">
        <v>-16.68</v>
      </c>
      <c r="Y1726" s="31">
        <f>IF(Table2[[#This Row],[Min_Temperature(°C)]]="",_xlfn.XLOOKUP(Table2[[#This Row],[State]],'pivot tables'!$T$2:$T$33,'pivot tables'!$W$2:$W$33),Table2[[#This Row],[Min_Temperature(°C)]])</f>
        <v>-16.68</v>
      </c>
    </row>
    <row r="1727" spans="1:25" x14ac:dyDescent="0.3">
      <c r="A1727" s="5" t="s">
        <v>18</v>
      </c>
      <c r="B1727" s="4">
        <v>2011</v>
      </c>
      <c r="C1727" s="5" t="s">
        <v>49</v>
      </c>
      <c r="D1727" s="5" t="str">
        <f>PROPER(TRIM(Table2[[#This Row],[Season]]))</f>
        <v>Kharif</v>
      </c>
      <c r="E1727" s="5" t="str">
        <f>IF(Table2[[#This Row],[Season]]="",_xlfn.XLOOKUP(Table2[[#This Row],[State]],'pivot tables'!$F$3:$F$33,'pivot tables'!$G$3:$G$33),Table2[[#This Row],[Season]])</f>
        <v>Kharif</v>
      </c>
      <c r="F1727" s="5" t="s">
        <v>406</v>
      </c>
      <c r="G1727" s="16">
        <v>19</v>
      </c>
      <c r="H1727" s="16">
        <f>IF(Table2[[#This Row],[Area(hectare)]]="",IFERROR(Table2[[#This Row],[Production(Tones)]]/Table2[[#This Row],[Yield blanks]],""),Table2[[#This Row],[Area(hectare)]])</f>
        <v>19</v>
      </c>
      <c r="I1727" s="16"/>
      <c r="J1727" s="16">
        <f>IF(Table2[[#This Row],[Production(Tones)]]="",Table2[[#This Row],[Area Blanks]]*Table2[[#This Row],[Yield]],Table2[[#This Row],[Production(Tones)]])</f>
        <v>28.5</v>
      </c>
      <c r="K1727" s="13">
        <v>887.6</v>
      </c>
      <c r="L1727" s="13">
        <f>IF(Table2[[#This Row],[Annual_Rainfall(mm)]]="",_xlfn.XLOOKUP(Table2[[#This Row],[State]],'pivot tables'!$J$3:$J$32,'pivot tables'!$K$3:$K$32),Table2[[#This Row],[Annual_Rainfall(mm)]])</f>
        <v>887.6</v>
      </c>
      <c r="M1727" s="13" t="str">
        <f>Table2[[#This Row],[Crop]]&amp;Table2[[#This Row],[State]]</f>
        <v>SugarcaneJammu and Kashmir</v>
      </c>
      <c r="N1727" s="13">
        <v>3182.88</v>
      </c>
      <c r="O1727" s="13">
        <f>IF(Table2[[#This Row],[Fertilizer(kg)]]="",_xlfn.XLOOKUP(Table2[[#This Row],[crop&amp;state]],'pivot tables'!$O$3:$O$151,'pivot tables'!$P$3:$P$151),Table2[[#This Row],[Fertilizer(kg)]])</f>
        <v>3182.88</v>
      </c>
      <c r="P1727" s="13"/>
      <c r="Q1727" s="13">
        <f>IF(Table2[[#This Row],[Pesticide(kg)]]="",_xlfn.XLOOKUP(Table2[[#This Row],[crop&amp;state]],'pivot tables'!$O$3:$O$151,'pivot tables'!$Q$3:$Q$151),Table2[[#This Row],[Pesticide(kg)]])</f>
        <v>94.245999999999995</v>
      </c>
      <c r="R1727" s="13">
        <v>1.5</v>
      </c>
      <c r="S1727" s="13">
        <f>IF(Table2[[#This Row],[Yield]]="",IFERROR(Table2[[#This Row],[Production(Tones)]]/Table2[[#This Row],[Area(hectare)]],""),Table2[[#This Row],[Yield]])</f>
        <v>1.5</v>
      </c>
      <c r="T1727" s="13">
        <v>-3.2639999999999998</v>
      </c>
      <c r="U1727" s="13">
        <f>IF(Table2[[#This Row],[Avg_Temperature(°C)]]="",IFERROR((Table2[[#This Row],[Max_Temperature(°C)]]+Table2[[#This Row],[Min_Temperature(°C)]])/2,""),Table2[[#This Row],[Avg_Temperature(°C)]])</f>
        <v>-3.2639999999999998</v>
      </c>
      <c r="V1727" s="13">
        <v>10.212999999999999</v>
      </c>
      <c r="W1727" s="13">
        <f>IF(Table2[[#This Row],[Max_Temperature(°C)]]="",_xlfn.XLOOKUP(Table2[[#This Row],[State]],'pivot tables'!$T$2:$T$33,'pivot tables'!$V$2:$V$33),Table2[[#This Row],[Max_Temperature(°C)]])</f>
        <v>10.212999999999999</v>
      </c>
      <c r="X1727" s="13">
        <v>-16.68</v>
      </c>
      <c r="Y1727" s="31">
        <f>IF(Table2[[#This Row],[Min_Temperature(°C)]]="",_xlfn.XLOOKUP(Table2[[#This Row],[State]],'pivot tables'!$T$2:$T$33,'pivot tables'!$W$2:$W$33),Table2[[#This Row],[Min_Temperature(°C)]])</f>
        <v>-16.68</v>
      </c>
    </row>
    <row r="1728" spans="1:25" x14ac:dyDescent="0.3">
      <c r="A1728" s="5" t="s">
        <v>32</v>
      </c>
      <c r="B1728" s="4">
        <v>2011</v>
      </c>
      <c r="C1728" s="5" t="s">
        <v>49</v>
      </c>
      <c r="D1728" s="5" t="str">
        <f>PROPER(TRIM(Table2[[#This Row],[Season]]))</f>
        <v>Kharif</v>
      </c>
      <c r="E1728" s="5" t="str">
        <f>IF(Table2[[#This Row],[Season]]="",_xlfn.XLOOKUP(Table2[[#This Row],[State]],'pivot tables'!$F$3:$F$33,'pivot tables'!$G$3:$G$33),Table2[[#This Row],[Season]])</f>
        <v>Kharif</v>
      </c>
      <c r="F1728" s="5" t="s">
        <v>406</v>
      </c>
      <c r="G1728" s="16">
        <v>15022</v>
      </c>
      <c r="H1728" s="16">
        <f>IF(Table2[[#This Row],[Area(hectare)]]="",IFERROR(Table2[[#This Row],[Production(Tones)]]/Table2[[#This Row],[Yield blanks]],""),Table2[[#This Row],[Area(hectare)]])</f>
        <v>15022</v>
      </c>
      <c r="I1728" s="16">
        <v>5175</v>
      </c>
      <c r="J1728" s="16">
        <f>IF(Table2[[#This Row],[Production(Tones)]]="",Table2[[#This Row],[Area Blanks]]*Table2[[#This Row],[Yield]],Table2[[#This Row],[Production(Tones)]])</f>
        <v>5175</v>
      </c>
      <c r="K1728" s="13">
        <v>887.6</v>
      </c>
      <c r="L1728" s="13">
        <f>IF(Table2[[#This Row],[Annual_Rainfall(mm)]]="",_xlfn.XLOOKUP(Table2[[#This Row],[State]],'pivot tables'!$J$3:$J$32,'pivot tables'!$K$3:$K$32),Table2[[#This Row],[Annual_Rainfall(mm)]])</f>
        <v>887.6</v>
      </c>
      <c r="M1728" s="13" t="str">
        <f>Table2[[#This Row],[Crop]]&amp;Table2[[#This Row],[State]]</f>
        <v>UradJammu and Kashmir</v>
      </c>
      <c r="N1728" s="13">
        <v>2516485.44</v>
      </c>
      <c r="O1728" s="13">
        <f>IF(Table2[[#This Row],[Fertilizer(kg)]]="",_xlfn.XLOOKUP(Table2[[#This Row],[crop&amp;state]],'pivot tables'!$O$3:$O$151,'pivot tables'!$P$3:$P$151),Table2[[#This Row],[Fertilizer(kg)]])</f>
        <v>2516485.44</v>
      </c>
      <c r="P1728" s="13">
        <v>4957.26</v>
      </c>
      <c r="Q1728" s="13">
        <f>IF(Table2[[#This Row],[Pesticide(kg)]]="",_xlfn.XLOOKUP(Table2[[#This Row],[crop&amp;state]],'pivot tables'!$O$3:$O$151,'pivot tables'!$Q$3:$Q$151),Table2[[#This Row],[Pesticide(kg)]])</f>
        <v>4957.26</v>
      </c>
      <c r="R1728" s="13">
        <v>0.44800000000000001</v>
      </c>
      <c r="S1728" s="13">
        <f>IF(Table2[[#This Row],[Yield]]="",IFERROR(Table2[[#This Row],[Production(Tones)]]/Table2[[#This Row],[Area(hectare)]],""),Table2[[#This Row],[Yield]])</f>
        <v>0.44800000000000001</v>
      </c>
      <c r="T1728" s="13">
        <v>-3.2639999999999998</v>
      </c>
      <c r="U1728" s="13">
        <f>IF(Table2[[#This Row],[Avg_Temperature(°C)]]="",IFERROR((Table2[[#This Row],[Max_Temperature(°C)]]+Table2[[#This Row],[Min_Temperature(°C)]])/2,""),Table2[[#This Row],[Avg_Temperature(°C)]])</f>
        <v>-3.2639999999999998</v>
      </c>
      <c r="V1728" s="13">
        <v>10.212999999999999</v>
      </c>
      <c r="W1728" s="13">
        <f>IF(Table2[[#This Row],[Max_Temperature(°C)]]="",_xlfn.XLOOKUP(Table2[[#This Row],[State]],'pivot tables'!$T$2:$T$33,'pivot tables'!$V$2:$V$33),Table2[[#This Row],[Max_Temperature(°C)]])</f>
        <v>10.212999999999999</v>
      </c>
      <c r="X1728" s="13">
        <v>-16.68</v>
      </c>
      <c r="Y1728" s="31">
        <f>IF(Table2[[#This Row],[Min_Temperature(°C)]]="",_xlfn.XLOOKUP(Table2[[#This Row],[State]],'pivot tables'!$T$2:$T$33,'pivot tables'!$W$2:$W$33),Table2[[#This Row],[Min_Temperature(°C)]])</f>
        <v>-16.68</v>
      </c>
    </row>
    <row r="1729" spans="1:25" x14ac:dyDescent="0.3">
      <c r="A1729" s="5" t="s">
        <v>20</v>
      </c>
      <c r="B1729" s="4">
        <v>2011</v>
      </c>
      <c r="C1729" s="5" t="s">
        <v>27</v>
      </c>
      <c r="D1729" s="5" t="str">
        <f>PROPER(TRIM(Table2[[#This Row],[Season]]))</f>
        <v>Rabi</v>
      </c>
      <c r="E1729" s="5" t="str">
        <f>IF(Table2[[#This Row],[Season]]="",_xlfn.XLOOKUP(Table2[[#This Row],[State]],'pivot tables'!$F$3:$F$33,'pivot tables'!$G$3:$G$33),Table2[[#This Row],[Season]])</f>
        <v>Rabi</v>
      </c>
      <c r="F1729" s="5" t="s">
        <v>406</v>
      </c>
      <c r="G1729" s="16">
        <v>291994</v>
      </c>
      <c r="H1729" s="16">
        <f>IF(Table2[[#This Row],[Area(hectare)]]="",IFERROR(Table2[[#This Row],[Production(Tones)]]/Table2[[#This Row],[Yield blanks]],""),Table2[[#This Row],[Area(hectare)]])</f>
        <v>291994</v>
      </c>
      <c r="I1729" s="16">
        <v>496542</v>
      </c>
      <c r="J1729" s="16">
        <f>IF(Table2[[#This Row],[Production(Tones)]]="",Table2[[#This Row],[Area Blanks]]*Table2[[#This Row],[Yield]],Table2[[#This Row],[Production(Tones)]])</f>
        <v>496542</v>
      </c>
      <c r="K1729" s="13"/>
      <c r="L1729" s="13">
        <f>IF(Table2[[#This Row],[Annual_Rainfall(mm)]]="",_xlfn.XLOOKUP(Table2[[#This Row],[State]],'pivot tables'!$J$3:$J$32,'pivot tables'!$K$3:$K$32),Table2[[#This Row],[Annual_Rainfall(mm)]])</f>
        <v>1209.0410256410255</v>
      </c>
      <c r="M1729" s="13" t="str">
        <f>Table2[[#This Row],[Crop]]&amp;Table2[[#This Row],[State]]</f>
        <v>WheatJammu and Kashmir</v>
      </c>
      <c r="N1729" s="13">
        <v>48914834.880000003</v>
      </c>
      <c r="O1729" s="13">
        <f>IF(Table2[[#This Row],[Fertilizer(kg)]]="",_xlfn.XLOOKUP(Table2[[#This Row],[crop&amp;state]],'pivot tables'!$O$3:$O$151,'pivot tables'!$P$3:$P$151),Table2[[#This Row],[Fertilizer(kg)]])</f>
        <v>48914834.880000003</v>
      </c>
      <c r="P1729" s="13">
        <v>96358.02</v>
      </c>
      <c r="Q1729" s="13">
        <f>IF(Table2[[#This Row],[Pesticide(kg)]]="",_xlfn.XLOOKUP(Table2[[#This Row],[crop&amp;state]],'pivot tables'!$O$3:$O$151,'pivot tables'!$Q$3:$Q$151),Table2[[#This Row],[Pesticide(kg)]])</f>
        <v>96358.02</v>
      </c>
      <c r="R1729" s="13">
        <v>1.4239999999999999</v>
      </c>
      <c r="S1729" s="13">
        <f>IF(Table2[[#This Row],[Yield]]="",IFERROR(Table2[[#This Row],[Production(Tones)]]/Table2[[#This Row],[Area(hectare)]],""),Table2[[#This Row],[Yield]])</f>
        <v>1.4239999999999999</v>
      </c>
      <c r="T1729" s="13">
        <v>-3.2639999999999998</v>
      </c>
      <c r="U1729" s="13">
        <f>IF(Table2[[#This Row],[Avg_Temperature(°C)]]="",IFERROR((Table2[[#This Row],[Max_Temperature(°C)]]+Table2[[#This Row],[Min_Temperature(°C)]])/2,""),Table2[[#This Row],[Avg_Temperature(°C)]])</f>
        <v>-3.2639999999999998</v>
      </c>
      <c r="V1729" s="13">
        <v>10.212999999999999</v>
      </c>
      <c r="W1729" s="13">
        <f>IF(Table2[[#This Row],[Max_Temperature(°C)]]="",_xlfn.XLOOKUP(Table2[[#This Row],[State]],'pivot tables'!$T$2:$T$33,'pivot tables'!$V$2:$V$33),Table2[[#This Row],[Max_Temperature(°C)]])</f>
        <v>10.212999999999999</v>
      </c>
      <c r="X1729" s="13">
        <v>-16.68</v>
      </c>
      <c r="Y1729" s="31">
        <f>IF(Table2[[#This Row],[Min_Temperature(°C)]]="",_xlfn.XLOOKUP(Table2[[#This Row],[State]],'pivot tables'!$T$2:$T$33,'pivot tables'!$W$2:$W$33),Table2[[#This Row],[Min_Temperature(°C)]])</f>
        <v>-16.68</v>
      </c>
    </row>
    <row r="1730" spans="1:25" x14ac:dyDescent="0.3">
      <c r="A1730" s="5" t="s">
        <v>13</v>
      </c>
      <c r="B1730" s="4">
        <v>2012</v>
      </c>
      <c r="C1730" s="5" t="s">
        <v>49</v>
      </c>
      <c r="D1730" s="5" t="str">
        <f>PROPER(TRIM(Table2[[#This Row],[Season]]))</f>
        <v>Kharif</v>
      </c>
      <c r="E1730" s="5" t="str">
        <f>IF(Table2[[#This Row],[Season]]="",_xlfn.XLOOKUP(Table2[[#This Row],[State]],'pivot tables'!$F$3:$F$33,'pivot tables'!$G$3:$G$33),Table2[[#This Row],[Season]])</f>
        <v>Kharif</v>
      </c>
      <c r="F1730" s="5" t="s">
        <v>326</v>
      </c>
      <c r="G1730" s="16">
        <v>6068</v>
      </c>
      <c r="H1730" s="16">
        <f>IF(Table2[[#This Row],[Area(hectare)]]="",IFERROR(Table2[[#This Row],[Production(Tones)]]/Table2[[#This Row],[Yield blanks]],""),Table2[[#This Row],[Area(hectare)]])</f>
        <v>6068</v>
      </c>
      <c r="I1730" s="16">
        <v>19768</v>
      </c>
      <c r="J1730" s="16">
        <f>IF(Table2[[#This Row],[Production(Tones)]]="",Table2[[#This Row],[Area Blanks]]*Table2[[#This Row],[Yield]],Table2[[#This Row],[Production(Tones)]])</f>
        <v>19768</v>
      </c>
      <c r="K1730" s="13">
        <v>451.9</v>
      </c>
      <c r="L1730" s="13">
        <f>IF(Table2[[#This Row],[Annual_Rainfall(mm)]]="",_xlfn.XLOOKUP(Table2[[#This Row],[State]],'pivot tables'!$J$3:$J$32,'pivot tables'!$K$3:$K$32),Table2[[#This Row],[Annual_Rainfall(mm)]])</f>
        <v>451.9</v>
      </c>
      <c r="M1730" s="13" t="str">
        <f>Table2[[#This Row],[Crop]]&amp;Table2[[#This Row],[State]]</f>
        <v>RiceDelhi</v>
      </c>
      <c r="N1730" s="13">
        <v>915054.4</v>
      </c>
      <c r="O1730" s="13">
        <f>IF(Table2[[#This Row],[Fertilizer(kg)]]="",_xlfn.XLOOKUP(Table2[[#This Row],[crop&amp;state]],'pivot tables'!$O$3:$O$151,'pivot tables'!$P$3:$P$151),Table2[[#This Row],[Fertilizer(kg)]])</f>
        <v>915054.4</v>
      </c>
      <c r="P1730" s="13"/>
      <c r="Q1730" s="13">
        <f>IF(Table2[[#This Row],[Pesticide(kg)]]="",_xlfn.XLOOKUP(Table2[[#This Row],[crop&amp;state]],'pivot tables'!$O$3:$O$151,'pivot tables'!$Q$3:$Q$151),Table2[[#This Row],[Pesticide(kg)]])</f>
        <v>2014.7355555555559</v>
      </c>
      <c r="R1730" s="13">
        <v>3.26</v>
      </c>
      <c r="S1730" s="13">
        <f>IF(Table2[[#This Row],[Yield]]="",IFERROR(Table2[[#This Row],[Production(Tones)]]/Table2[[#This Row],[Area(hectare)]],""),Table2[[#This Row],[Yield]])</f>
        <v>3.26</v>
      </c>
      <c r="T1730" s="13">
        <v>25.292000000000002</v>
      </c>
      <c r="U1730" s="13">
        <f>IF(Table2[[#This Row],[Avg_Temperature(°C)]]="",IFERROR((Table2[[#This Row],[Max_Temperature(°C)]]+Table2[[#This Row],[Min_Temperature(°C)]])/2,""),Table2[[#This Row],[Avg_Temperature(°C)]])</f>
        <v>25.292000000000002</v>
      </c>
      <c r="V1730" s="13">
        <v>38.061999999999998</v>
      </c>
      <c r="W1730" s="13">
        <f>IF(Table2[[#This Row],[Max_Temperature(°C)]]="",_xlfn.XLOOKUP(Table2[[#This Row],[State]],'pivot tables'!$T$2:$T$33,'pivot tables'!$V$2:$V$33),Table2[[#This Row],[Max_Temperature(°C)]])</f>
        <v>38.061999999999998</v>
      </c>
      <c r="X1730" s="13">
        <v>13.336</v>
      </c>
      <c r="Y1730" s="31">
        <f>IF(Table2[[#This Row],[Min_Temperature(°C)]]="",_xlfn.XLOOKUP(Table2[[#This Row],[State]],'pivot tables'!$T$2:$T$33,'pivot tables'!$W$2:$W$33),Table2[[#This Row],[Min_Temperature(°C)]])</f>
        <v>13.336</v>
      </c>
    </row>
    <row r="1731" spans="1:25" x14ac:dyDescent="0.3">
      <c r="A1731" s="5" t="s">
        <v>18</v>
      </c>
      <c r="B1731" s="4">
        <v>2012</v>
      </c>
      <c r="C1731" s="5" t="s">
        <v>705</v>
      </c>
      <c r="D1731" s="5" t="str">
        <f>PROPER(TRIM(Table2[[#This Row],[Season]]))</f>
        <v>Whole Year</v>
      </c>
      <c r="E1731" s="5" t="str">
        <f>IF(Table2[[#This Row],[Season]]="",_xlfn.XLOOKUP(Table2[[#This Row],[State]],'pivot tables'!$F$3:$F$33,'pivot tables'!$G$3:$G$33),Table2[[#This Row],[Season]])</f>
        <v>Whole Year</v>
      </c>
      <c r="F1731" s="5" t="s">
        <v>326</v>
      </c>
      <c r="G1731" s="16">
        <v>3</v>
      </c>
      <c r="H1731" s="16">
        <f>IF(Table2[[#This Row],[Area(hectare)]]="",IFERROR(Table2[[#This Row],[Production(Tones)]]/Table2[[#This Row],[Yield blanks]],""),Table2[[#This Row],[Area(hectare)]])</f>
        <v>3</v>
      </c>
      <c r="I1731" s="16">
        <v>226</v>
      </c>
      <c r="J1731" s="16">
        <f>IF(Table2[[#This Row],[Production(Tones)]]="",Table2[[#This Row],[Area Blanks]]*Table2[[#This Row],[Yield]],Table2[[#This Row],[Production(Tones)]])</f>
        <v>226</v>
      </c>
      <c r="K1731" s="13"/>
      <c r="L1731" s="13">
        <f>IF(Table2[[#This Row],[Annual_Rainfall(mm)]]="",_xlfn.XLOOKUP(Table2[[#This Row],[State]],'pivot tables'!$J$3:$J$32,'pivot tables'!$K$3:$K$32),Table2[[#This Row],[Annual_Rainfall(mm)]])</f>
        <v>670.17204545454558</v>
      </c>
      <c r="M1731" s="13" t="str">
        <f>Table2[[#This Row],[Crop]]&amp;Table2[[#This Row],[State]]</f>
        <v>SugarcaneDelhi</v>
      </c>
      <c r="N1731" s="13">
        <v>452.4</v>
      </c>
      <c r="O1731" s="13">
        <f>IF(Table2[[#This Row],[Fertilizer(kg)]]="",_xlfn.XLOOKUP(Table2[[#This Row],[crop&amp;state]],'pivot tables'!$O$3:$O$151,'pivot tables'!$P$3:$P$151),Table2[[#This Row],[Fertilizer(kg)]])</f>
        <v>452.4</v>
      </c>
      <c r="P1731" s="13">
        <v>0.93</v>
      </c>
      <c r="Q1731" s="13">
        <f>IF(Table2[[#This Row],[Pesticide(kg)]]="",_xlfn.XLOOKUP(Table2[[#This Row],[crop&amp;state]],'pivot tables'!$O$3:$O$151,'pivot tables'!$Q$3:$Q$151),Table2[[#This Row],[Pesticide(kg)]])</f>
        <v>0.93</v>
      </c>
      <c r="R1731" s="13">
        <v>75.33</v>
      </c>
      <c r="S1731" s="13">
        <f>IF(Table2[[#This Row],[Yield]]="",IFERROR(Table2[[#This Row],[Production(Tones)]]/Table2[[#This Row],[Area(hectare)]],""),Table2[[#This Row],[Yield]])</f>
        <v>75.33</v>
      </c>
      <c r="T1731" s="13">
        <v>25.292000000000002</v>
      </c>
      <c r="U1731" s="13">
        <f>IF(Table2[[#This Row],[Avg_Temperature(°C)]]="",IFERROR((Table2[[#This Row],[Max_Temperature(°C)]]+Table2[[#This Row],[Min_Temperature(°C)]])/2,""),Table2[[#This Row],[Avg_Temperature(°C)]])</f>
        <v>25.292000000000002</v>
      </c>
      <c r="V1731" s="13">
        <v>38.061999999999998</v>
      </c>
      <c r="W1731" s="13">
        <f>IF(Table2[[#This Row],[Max_Temperature(°C)]]="",_xlfn.XLOOKUP(Table2[[#This Row],[State]],'pivot tables'!$T$2:$T$33,'pivot tables'!$V$2:$V$33),Table2[[#This Row],[Max_Temperature(°C)]])</f>
        <v>38.061999999999998</v>
      </c>
      <c r="X1731" s="13">
        <v>13.336</v>
      </c>
      <c r="Y1731" s="31">
        <f>IF(Table2[[#This Row],[Min_Temperature(°C)]]="",_xlfn.XLOOKUP(Table2[[#This Row],[State]],'pivot tables'!$T$2:$T$33,'pivot tables'!$W$2:$W$33),Table2[[#This Row],[Min_Temperature(°C)]])</f>
        <v>13.336</v>
      </c>
    </row>
    <row r="1732" spans="1:25" x14ac:dyDescent="0.3">
      <c r="A1732" s="5" t="s">
        <v>20</v>
      </c>
      <c r="B1732" s="4">
        <v>2012</v>
      </c>
      <c r="C1732" s="5" t="s">
        <v>27</v>
      </c>
      <c r="D1732" s="5" t="str">
        <f>PROPER(TRIM(Table2[[#This Row],[Season]]))</f>
        <v>Rabi</v>
      </c>
      <c r="E1732" s="5" t="str">
        <f>IF(Table2[[#This Row],[Season]]="",_xlfn.XLOOKUP(Table2[[#This Row],[State]],'pivot tables'!$F$3:$F$33,'pivot tables'!$G$3:$G$33),Table2[[#This Row],[Season]])</f>
        <v>Rabi</v>
      </c>
      <c r="F1732" s="5" t="s">
        <v>326</v>
      </c>
      <c r="G1732" s="16">
        <v>19450</v>
      </c>
      <c r="H1732" s="16">
        <f>IF(Table2[[#This Row],[Area(hectare)]]="",IFERROR(Table2[[#This Row],[Production(Tones)]]/Table2[[#This Row],[Yield blanks]],""),Table2[[#This Row],[Area(hectare)]])</f>
        <v>19450</v>
      </c>
      <c r="I1732" s="16">
        <v>84802</v>
      </c>
      <c r="J1732" s="16">
        <f>IF(Table2[[#This Row],[Production(Tones)]]="",Table2[[#This Row],[Area Blanks]]*Table2[[#This Row],[Yield]],Table2[[#This Row],[Production(Tones)]])</f>
        <v>84802</v>
      </c>
      <c r="K1732" s="13">
        <v>451.9</v>
      </c>
      <c r="L1732" s="13">
        <f>IF(Table2[[#This Row],[Annual_Rainfall(mm)]]="",_xlfn.XLOOKUP(Table2[[#This Row],[State]],'pivot tables'!$J$3:$J$32,'pivot tables'!$K$3:$K$32),Table2[[#This Row],[Annual_Rainfall(mm)]])</f>
        <v>451.9</v>
      </c>
      <c r="M1732" s="13" t="str">
        <f>Table2[[#This Row],[Crop]]&amp;Table2[[#This Row],[State]]</f>
        <v>WheatDelhi</v>
      </c>
      <c r="N1732" s="13">
        <v>2933060</v>
      </c>
      <c r="O1732" s="13">
        <f>IF(Table2[[#This Row],[Fertilizer(kg)]]="",_xlfn.XLOOKUP(Table2[[#This Row],[crop&amp;state]],'pivot tables'!$O$3:$O$151,'pivot tables'!$P$3:$P$151),Table2[[#This Row],[Fertilizer(kg)]])</f>
        <v>2933060</v>
      </c>
      <c r="P1732" s="13">
        <v>6029.5</v>
      </c>
      <c r="Q1732" s="13">
        <f>IF(Table2[[#This Row],[Pesticide(kg)]]="",_xlfn.XLOOKUP(Table2[[#This Row],[crop&amp;state]],'pivot tables'!$O$3:$O$151,'pivot tables'!$Q$3:$Q$151),Table2[[#This Row],[Pesticide(kg)]])</f>
        <v>6029.5</v>
      </c>
      <c r="R1732" s="13">
        <v>4.3600000000000003</v>
      </c>
      <c r="S1732" s="13">
        <f>IF(Table2[[#This Row],[Yield]]="",IFERROR(Table2[[#This Row],[Production(Tones)]]/Table2[[#This Row],[Area(hectare)]],""),Table2[[#This Row],[Yield]])</f>
        <v>4.3600000000000003</v>
      </c>
      <c r="T1732" s="13">
        <v>25.292000000000002</v>
      </c>
      <c r="U1732" s="13">
        <f>IF(Table2[[#This Row],[Avg_Temperature(°C)]]="",IFERROR((Table2[[#This Row],[Max_Temperature(°C)]]+Table2[[#This Row],[Min_Temperature(°C)]])/2,""),Table2[[#This Row],[Avg_Temperature(°C)]])</f>
        <v>25.292000000000002</v>
      </c>
      <c r="V1732" s="13">
        <v>38.061999999999998</v>
      </c>
      <c r="W1732" s="13">
        <f>IF(Table2[[#This Row],[Max_Temperature(°C)]]="",_xlfn.XLOOKUP(Table2[[#This Row],[State]],'pivot tables'!$T$2:$T$33,'pivot tables'!$V$2:$V$33),Table2[[#This Row],[Max_Temperature(°C)]])</f>
        <v>38.061999999999998</v>
      </c>
      <c r="X1732" s="13">
        <v>13.336</v>
      </c>
      <c r="Y1732" s="31">
        <f>IF(Table2[[#This Row],[Min_Temperature(°C)]]="",_xlfn.XLOOKUP(Table2[[#This Row],[State]],'pivot tables'!$T$2:$T$33,'pivot tables'!$W$2:$W$33),Table2[[#This Row],[Min_Temperature(°C)]])</f>
        <v>13.336</v>
      </c>
    </row>
    <row r="1733" spans="1:25" x14ac:dyDescent="0.3">
      <c r="A1733" s="5" t="s">
        <v>13</v>
      </c>
      <c r="B1733" s="4">
        <v>2012</v>
      </c>
      <c r="C1733" s="5" t="s">
        <v>49</v>
      </c>
      <c r="D1733" s="5" t="str">
        <f>PROPER(TRIM(Table2[[#This Row],[Season]]))</f>
        <v>Kharif</v>
      </c>
      <c r="E1733" s="5" t="str">
        <f>IF(Table2[[#This Row],[Season]]="",_xlfn.XLOOKUP(Table2[[#This Row],[State]],'pivot tables'!$F$3:$F$33,'pivot tables'!$G$3:$G$33),Table2[[#This Row],[Season]])</f>
        <v>Kharif</v>
      </c>
      <c r="F1733" s="5" t="s">
        <v>406</v>
      </c>
      <c r="G1733" s="16">
        <v>261663</v>
      </c>
      <c r="H1733" s="16">
        <f>IF(Table2[[#This Row],[Area(hectare)]]="",IFERROR(Table2[[#This Row],[Production(Tones)]]/Table2[[#This Row],[Yield blanks]],""),Table2[[#This Row],[Area(hectare)]])</f>
        <v>261663</v>
      </c>
      <c r="I1733" s="16">
        <v>545186</v>
      </c>
      <c r="J1733" s="16">
        <f>IF(Table2[[#This Row],[Production(Tones)]]="",Table2[[#This Row],[Area Blanks]]*Table2[[#This Row],[Yield]],Table2[[#This Row],[Production(Tones)]])</f>
        <v>545186</v>
      </c>
      <c r="K1733" s="13">
        <v>1116.7</v>
      </c>
      <c r="L1733" s="13">
        <f>IF(Table2[[#This Row],[Annual_Rainfall(mm)]]="",_xlfn.XLOOKUP(Table2[[#This Row],[State]],'pivot tables'!$J$3:$J$32,'pivot tables'!$K$3:$K$32),Table2[[#This Row],[Annual_Rainfall(mm)]])</f>
        <v>1116.7</v>
      </c>
      <c r="M1733" s="13" t="str">
        <f>Table2[[#This Row],[Crop]]&amp;Table2[[#This Row],[State]]</f>
        <v>RiceJammu and Kashmir</v>
      </c>
      <c r="N1733" s="13">
        <v>39458780.399999999</v>
      </c>
      <c r="O1733" s="13">
        <f>IF(Table2[[#This Row],[Fertilizer(kg)]]="",_xlfn.XLOOKUP(Table2[[#This Row],[crop&amp;state]],'pivot tables'!$O$3:$O$151,'pivot tables'!$P$3:$P$151),Table2[[#This Row],[Fertilizer(kg)]])</f>
        <v>39458780.399999999</v>
      </c>
      <c r="P1733" s="13">
        <v>81115.53</v>
      </c>
      <c r="Q1733" s="13">
        <f>IF(Table2[[#This Row],[Pesticide(kg)]]="",_xlfn.XLOOKUP(Table2[[#This Row],[crop&amp;state]],'pivot tables'!$O$3:$O$151,'pivot tables'!$Q$3:$Q$151),Table2[[#This Row],[Pesticide(kg)]])</f>
        <v>81115.53</v>
      </c>
      <c r="R1733" s="13">
        <v>1.8879999999999999</v>
      </c>
      <c r="S1733" s="13">
        <f>IF(Table2[[#This Row],[Yield]]="",IFERROR(Table2[[#This Row],[Production(Tones)]]/Table2[[#This Row],[Area(hectare)]],""),Table2[[#This Row],[Yield]])</f>
        <v>1.8879999999999999</v>
      </c>
      <c r="T1733" s="13" t="s">
        <v>614</v>
      </c>
      <c r="U1733" s="13" t="str">
        <f>IF(Table2[[#This Row],[Avg_Temperature(°C)]]="",IFERROR((Table2[[#This Row],[Max_Temperature(°C)]]+Table2[[#This Row],[Min_Temperature(°C)]])/2,""),Table2[[#This Row],[Avg_Temperature(°C)]])</f>
        <v>-3.62</v>
      </c>
      <c r="V1733" s="13">
        <v>9.4879999999999995</v>
      </c>
      <c r="W1733" s="13">
        <f>IF(Table2[[#This Row],[Max_Temperature(°C)]]="",_xlfn.XLOOKUP(Table2[[#This Row],[State]],'pivot tables'!$T$2:$T$33,'pivot tables'!$V$2:$V$33),Table2[[#This Row],[Max_Temperature(°C)]])</f>
        <v>9.4879999999999995</v>
      </c>
      <c r="X1733" s="13">
        <v>-16.870999999999999</v>
      </c>
      <c r="Y1733" s="31">
        <f>IF(Table2[[#This Row],[Min_Temperature(°C)]]="",_xlfn.XLOOKUP(Table2[[#This Row],[State]],'pivot tables'!$T$2:$T$33,'pivot tables'!$W$2:$W$33),Table2[[#This Row],[Min_Temperature(°C)]])</f>
        <v>-16.870999999999999</v>
      </c>
    </row>
    <row r="1734" spans="1:25" x14ac:dyDescent="0.3">
      <c r="A1734" s="5" t="s">
        <v>18</v>
      </c>
      <c r="B1734" s="4">
        <v>2012</v>
      </c>
      <c r="C1734" s="5" t="s">
        <v>49</v>
      </c>
      <c r="D1734" s="5" t="str">
        <f>PROPER(TRIM(Table2[[#This Row],[Season]]))</f>
        <v>Kharif</v>
      </c>
      <c r="E1734" s="5" t="str">
        <f>IF(Table2[[#This Row],[Season]]="",_xlfn.XLOOKUP(Table2[[#This Row],[State]],'pivot tables'!$F$3:$F$33,'pivot tables'!$G$3:$G$33),Table2[[#This Row],[Season]])</f>
        <v>Kharif</v>
      </c>
      <c r="F1734" s="5" t="s">
        <v>406</v>
      </c>
      <c r="G1734" s="16">
        <v>22</v>
      </c>
      <c r="H1734" s="16">
        <f>IF(Table2[[#This Row],[Area(hectare)]]="",IFERROR(Table2[[#This Row],[Production(Tones)]]/Table2[[#This Row],[Yield blanks]],""),Table2[[#This Row],[Area(hectare)]])</f>
        <v>22</v>
      </c>
      <c r="I1734" s="16">
        <v>33</v>
      </c>
      <c r="J1734" s="16">
        <f>IF(Table2[[#This Row],[Production(Tones)]]="",Table2[[#This Row],[Area Blanks]]*Table2[[#This Row],[Yield]],Table2[[#This Row],[Production(Tones)]])</f>
        <v>33</v>
      </c>
      <c r="K1734" s="13">
        <v>1116.7</v>
      </c>
      <c r="L1734" s="13">
        <f>IF(Table2[[#This Row],[Annual_Rainfall(mm)]]="",_xlfn.XLOOKUP(Table2[[#This Row],[State]],'pivot tables'!$J$3:$J$32,'pivot tables'!$K$3:$K$32),Table2[[#This Row],[Annual_Rainfall(mm)]])</f>
        <v>1116.7</v>
      </c>
      <c r="M1734" s="13" t="str">
        <f>Table2[[#This Row],[Crop]]&amp;Table2[[#This Row],[State]]</f>
        <v>SugarcaneJammu and Kashmir</v>
      </c>
      <c r="N1734" s="13">
        <v>3317.6</v>
      </c>
      <c r="O1734" s="13">
        <f>IF(Table2[[#This Row],[Fertilizer(kg)]]="",_xlfn.XLOOKUP(Table2[[#This Row],[crop&amp;state]],'pivot tables'!$O$3:$O$151,'pivot tables'!$P$3:$P$151),Table2[[#This Row],[Fertilizer(kg)]])</f>
        <v>3317.6</v>
      </c>
      <c r="P1734" s="13">
        <v>6.82</v>
      </c>
      <c r="Q1734" s="13">
        <f>IF(Table2[[#This Row],[Pesticide(kg)]]="",_xlfn.XLOOKUP(Table2[[#This Row],[crop&amp;state]],'pivot tables'!$O$3:$O$151,'pivot tables'!$Q$3:$Q$151),Table2[[#This Row],[Pesticide(kg)]])</f>
        <v>6.82</v>
      </c>
      <c r="R1734" s="13">
        <v>1.4950000000000001</v>
      </c>
      <c r="S1734" s="13">
        <f>IF(Table2[[#This Row],[Yield]]="",IFERROR(Table2[[#This Row],[Production(Tones)]]/Table2[[#This Row],[Area(hectare)]],""),Table2[[#This Row],[Yield]])</f>
        <v>1.4950000000000001</v>
      </c>
      <c r="T1734" s="13">
        <v>-3.6150000000000002</v>
      </c>
      <c r="U1734" s="13">
        <f>IF(Table2[[#This Row],[Avg_Temperature(°C)]]="",IFERROR((Table2[[#This Row],[Max_Temperature(°C)]]+Table2[[#This Row],[Min_Temperature(°C)]])/2,""),Table2[[#This Row],[Avg_Temperature(°C)]])</f>
        <v>-3.6150000000000002</v>
      </c>
      <c r="V1734" s="13">
        <v>9.4879999999999995</v>
      </c>
      <c r="W1734" s="13">
        <f>IF(Table2[[#This Row],[Max_Temperature(°C)]]="",_xlfn.XLOOKUP(Table2[[#This Row],[State]],'pivot tables'!$T$2:$T$33,'pivot tables'!$V$2:$V$33),Table2[[#This Row],[Max_Temperature(°C)]])</f>
        <v>9.4879999999999995</v>
      </c>
      <c r="X1734" s="13">
        <v>-16.870999999999999</v>
      </c>
      <c r="Y1734" s="31">
        <f>IF(Table2[[#This Row],[Min_Temperature(°C)]]="",_xlfn.XLOOKUP(Table2[[#This Row],[State]],'pivot tables'!$T$2:$T$33,'pivot tables'!$W$2:$W$33),Table2[[#This Row],[Min_Temperature(°C)]])</f>
        <v>-16.870999999999999</v>
      </c>
    </row>
    <row r="1735" spans="1:25" x14ac:dyDescent="0.3">
      <c r="A1735" s="5" t="s">
        <v>32</v>
      </c>
      <c r="B1735" s="4">
        <v>2012</v>
      </c>
      <c r="C1735" s="5" t="s">
        <v>49</v>
      </c>
      <c r="D1735" s="5" t="str">
        <f>PROPER(TRIM(Table2[[#This Row],[Season]]))</f>
        <v>Kharif</v>
      </c>
      <c r="E1735" s="5" t="str">
        <f>IF(Table2[[#This Row],[Season]]="",_xlfn.XLOOKUP(Table2[[#This Row],[State]],'pivot tables'!$F$3:$F$33,'pivot tables'!$G$3:$G$33),Table2[[#This Row],[Season]])</f>
        <v>Kharif</v>
      </c>
      <c r="F1735" s="5" t="s">
        <v>406</v>
      </c>
      <c r="G1735" s="16">
        <v>14010</v>
      </c>
      <c r="H1735" s="16">
        <f>IF(Table2[[#This Row],[Area(hectare)]]="",IFERROR(Table2[[#This Row],[Production(Tones)]]/Table2[[#This Row],[Yield blanks]],""),Table2[[#This Row],[Area(hectare)]])</f>
        <v>14010</v>
      </c>
      <c r="I1735" s="16">
        <v>5423</v>
      </c>
      <c r="J1735" s="16">
        <f>IF(Table2[[#This Row],[Production(Tones)]]="",Table2[[#This Row],[Area Blanks]]*Table2[[#This Row],[Yield]],Table2[[#This Row],[Production(Tones)]])</f>
        <v>5423</v>
      </c>
      <c r="K1735" s="13">
        <v>1116.7</v>
      </c>
      <c r="L1735" s="13">
        <f>IF(Table2[[#This Row],[Annual_Rainfall(mm)]]="",_xlfn.XLOOKUP(Table2[[#This Row],[State]],'pivot tables'!$J$3:$J$32,'pivot tables'!$K$3:$K$32),Table2[[#This Row],[Annual_Rainfall(mm)]])</f>
        <v>1116.7</v>
      </c>
      <c r="M1735" s="13" t="str">
        <f>Table2[[#This Row],[Crop]]&amp;Table2[[#This Row],[State]]</f>
        <v>UradJammu and Kashmir</v>
      </c>
      <c r="N1735" s="13">
        <v>2112708</v>
      </c>
      <c r="O1735" s="13">
        <f>IF(Table2[[#This Row],[Fertilizer(kg)]]="",_xlfn.XLOOKUP(Table2[[#This Row],[crop&amp;state]],'pivot tables'!$O$3:$O$151,'pivot tables'!$P$3:$P$151),Table2[[#This Row],[Fertilizer(kg)]])</f>
        <v>2112708</v>
      </c>
      <c r="P1735" s="13">
        <v>4343.1000000000004</v>
      </c>
      <c r="Q1735" s="13">
        <f>IF(Table2[[#This Row],[Pesticide(kg)]]="",_xlfn.XLOOKUP(Table2[[#This Row],[crop&amp;state]],'pivot tables'!$O$3:$O$151,'pivot tables'!$Q$3:$Q$151),Table2[[#This Row],[Pesticide(kg)]])</f>
        <v>4343.1000000000004</v>
      </c>
      <c r="R1735" s="13">
        <v>0.44800000000000001</v>
      </c>
      <c r="S1735" s="13">
        <f>IF(Table2[[#This Row],[Yield]]="",IFERROR(Table2[[#This Row],[Production(Tones)]]/Table2[[#This Row],[Area(hectare)]],""),Table2[[#This Row],[Yield]])</f>
        <v>0.44800000000000001</v>
      </c>
      <c r="T1735" s="13">
        <v>-3.6150000000000002</v>
      </c>
      <c r="U1735" s="13">
        <f>IF(Table2[[#This Row],[Avg_Temperature(°C)]]="",IFERROR((Table2[[#This Row],[Max_Temperature(°C)]]+Table2[[#This Row],[Min_Temperature(°C)]])/2,""),Table2[[#This Row],[Avg_Temperature(°C)]])</f>
        <v>-3.6150000000000002</v>
      </c>
      <c r="V1735" s="13">
        <v>9.4879999999999995</v>
      </c>
      <c r="W1735" s="13">
        <f>IF(Table2[[#This Row],[Max_Temperature(°C)]]="",_xlfn.XLOOKUP(Table2[[#This Row],[State]],'pivot tables'!$T$2:$T$33,'pivot tables'!$V$2:$V$33),Table2[[#This Row],[Max_Temperature(°C)]])</f>
        <v>9.4879999999999995</v>
      </c>
      <c r="X1735" s="13">
        <v>-16.870999999999999</v>
      </c>
      <c r="Y1735" s="31">
        <f>IF(Table2[[#This Row],[Min_Temperature(°C)]]="",_xlfn.XLOOKUP(Table2[[#This Row],[State]],'pivot tables'!$T$2:$T$33,'pivot tables'!$W$2:$W$33),Table2[[#This Row],[Min_Temperature(°C)]])</f>
        <v>-16.870999999999999</v>
      </c>
    </row>
    <row r="1736" spans="1:25" x14ac:dyDescent="0.3">
      <c r="A1736" s="5" t="s">
        <v>20</v>
      </c>
      <c r="B1736" s="4">
        <v>2012</v>
      </c>
      <c r="C1736" s="5" t="s">
        <v>27</v>
      </c>
      <c r="D1736" s="5" t="str">
        <f>PROPER(TRIM(Table2[[#This Row],[Season]]))</f>
        <v>Rabi</v>
      </c>
      <c r="E1736" s="5" t="str">
        <f>IF(Table2[[#This Row],[Season]]="",_xlfn.XLOOKUP(Table2[[#This Row],[State]],'pivot tables'!$F$3:$F$33,'pivot tables'!$G$3:$G$33),Table2[[#This Row],[Season]])</f>
        <v>Rabi</v>
      </c>
      <c r="F1736" s="5" t="s">
        <v>406</v>
      </c>
      <c r="G1736" s="16">
        <v>289964</v>
      </c>
      <c r="H1736" s="16">
        <f>IF(Table2[[#This Row],[Area(hectare)]]="",IFERROR(Table2[[#This Row],[Production(Tones)]]/Table2[[#This Row],[Yield blanks]],""),Table2[[#This Row],[Area(hectare)]])</f>
        <v>289964</v>
      </c>
      <c r="I1736" s="16"/>
      <c r="J1736" s="16">
        <f>IF(Table2[[#This Row],[Production(Tones)]]="",Table2[[#This Row],[Area Blanks]]*Table2[[#This Row],[Yield]],Table2[[#This Row],[Production(Tones)]])</f>
        <v>385072.19200000004</v>
      </c>
      <c r="K1736" s="13">
        <v>1116.7</v>
      </c>
      <c r="L1736" s="13">
        <f>IF(Table2[[#This Row],[Annual_Rainfall(mm)]]="",_xlfn.XLOOKUP(Table2[[#This Row],[State]],'pivot tables'!$J$3:$J$32,'pivot tables'!$K$3:$K$32),Table2[[#This Row],[Annual_Rainfall(mm)]])</f>
        <v>1116.7</v>
      </c>
      <c r="M1736" s="13" t="str">
        <f>Table2[[#This Row],[Crop]]&amp;Table2[[#This Row],[State]]</f>
        <v>WheatJammu and Kashmir</v>
      </c>
      <c r="N1736" s="13">
        <v>43726571.200000003</v>
      </c>
      <c r="O1736" s="13">
        <f>IF(Table2[[#This Row],[Fertilizer(kg)]]="",_xlfn.XLOOKUP(Table2[[#This Row],[crop&amp;state]],'pivot tables'!$O$3:$O$151,'pivot tables'!$P$3:$P$151),Table2[[#This Row],[Fertilizer(kg)]])</f>
        <v>43726571.200000003</v>
      </c>
      <c r="P1736" s="13">
        <v>89888.84</v>
      </c>
      <c r="Q1736" s="13">
        <f>IF(Table2[[#This Row],[Pesticide(kg)]]="",_xlfn.XLOOKUP(Table2[[#This Row],[crop&amp;state]],'pivot tables'!$O$3:$O$151,'pivot tables'!$Q$3:$Q$151),Table2[[#This Row],[Pesticide(kg)]])</f>
        <v>89888.84</v>
      </c>
      <c r="R1736" s="13">
        <v>1.3280000000000001</v>
      </c>
      <c r="S1736" s="13">
        <f>IF(Table2[[#This Row],[Yield]]="",IFERROR(Table2[[#This Row],[Production(Tones)]]/Table2[[#This Row],[Area(hectare)]],""),Table2[[#This Row],[Yield]])</f>
        <v>1.3280000000000001</v>
      </c>
      <c r="T1736" s="13">
        <v>-3.6150000000000002</v>
      </c>
      <c r="U1736" s="13">
        <f>IF(Table2[[#This Row],[Avg_Temperature(°C)]]="",IFERROR((Table2[[#This Row],[Max_Temperature(°C)]]+Table2[[#This Row],[Min_Temperature(°C)]])/2,""),Table2[[#This Row],[Avg_Temperature(°C)]])</f>
        <v>-3.6150000000000002</v>
      </c>
      <c r="V1736" s="13">
        <v>9.4879999999999995</v>
      </c>
      <c r="W1736" s="13">
        <f>IF(Table2[[#This Row],[Max_Temperature(°C)]]="",_xlfn.XLOOKUP(Table2[[#This Row],[State]],'pivot tables'!$T$2:$T$33,'pivot tables'!$V$2:$V$33),Table2[[#This Row],[Max_Temperature(°C)]])</f>
        <v>9.4879999999999995</v>
      </c>
      <c r="X1736" s="13">
        <v>-16.870999999999999</v>
      </c>
      <c r="Y1736" s="31">
        <f>IF(Table2[[#This Row],[Min_Temperature(°C)]]="",_xlfn.XLOOKUP(Table2[[#This Row],[State]],'pivot tables'!$T$2:$T$33,'pivot tables'!$W$2:$W$33),Table2[[#This Row],[Min_Temperature(°C)]])</f>
        <v>-16.870999999999999</v>
      </c>
    </row>
    <row r="1737" spans="1:25" x14ac:dyDescent="0.3">
      <c r="A1737" s="5" t="s">
        <v>22</v>
      </c>
      <c r="B1737" s="4">
        <v>2012</v>
      </c>
      <c r="C1737" s="5" t="s">
        <v>49</v>
      </c>
      <c r="D1737" s="5" t="str">
        <f>PROPER(TRIM(Table2[[#This Row],[Season]]))</f>
        <v>Kharif</v>
      </c>
      <c r="E1737" s="5" t="str">
        <f>IF(Table2[[#This Row],[Season]]="",_xlfn.XLOOKUP(Table2[[#This Row],[State]],'pivot tables'!$F$3:$F$33,'pivot tables'!$G$3:$G$33),Table2[[#This Row],[Season]])</f>
        <v>Kharif</v>
      </c>
      <c r="F1737" s="5" t="s">
        <v>36</v>
      </c>
      <c r="G1737" s="16">
        <v>16</v>
      </c>
      <c r="H1737" s="16">
        <f>IF(Table2[[#This Row],[Area(hectare)]]="",IFERROR(Table2[[#This Row],[Production(Tones)]]/Table2[[#This Row],[Yield blanks]],""),Table2[[#This Row],[Area(hectare)]])</f>
        <v>16</v>
      </c>
      <c r="I1737" s="16">
        <v>37</v>
      </c>
      <c r="J1737" s="16">
        <f>IF(Table2[[#This Row],[Production(Tones)]]="",Table2[[#This Row],[Area Blanks]]*Table2[[#This Row],[Yield]],Table2[[#This Row],[Production(Tones)]])</f>
        <v>37</v>
      </c>
      <c r="K1737" s="13">
        <v>1098.3</v>
      </c>
      <c r="L1737" s="13">
        <f>IF(Table2[[#This Row],[Annual_Rainfall(mm)]]="",_xlfn.XLOOKUP(Table2[[#This Row],[State]],'pivot tables'!$J$3:$J$32,'pivot tables'!$K$3:$K$32),Table2[[#This Row],[Annual_Rainfall(mm)]])</f>
        <v>1098.3</v>
      </c>
      <c r="M1737" s="13" t="str">
        <f>Table2[[#This Row],[Crop]]&amp;Table2[[#This Row],[State]]</f>
        <v>RagiPuducherry</v>
      </c>
      <c r="N1737" s="13"/>
      <c r="O1737" s="13">
        <f>IF(Table2[[#This Row],[Fertilizer(kg)]]="",_xlfn.XLOOKUP(Table2[[#This Row],[crop&amp;state]],'pivot tables'!$O$3:$O$151,'pivot tables'!$P$3:$P$151),Table2[[#This Row],[Fertilizer(kg)]])</f>
        <v>2582.91</v>
      </c>
      <c r="P1737" s="13">
        <v>4.96</v>
      </c>
      <c r="Q1737" s="13">
        <f>IF(Table2[[#This Row],[Pesticide(kg)]]="",_xlfn.XLOOKUP(Table2[[#This Row],[crop&amp;state]],'pivot tables'!$O$3:$O$151,'pivot tables'!$Q$3:$Q$151),Table2[[#This Row],[Pesticide(kg)]])</f>
        <v>4.96</v>
      </c>
      <c r="R1737" s="13">
        <v>2.31</v>
      </c>
      <c r="S1737" s="13">
        <f>IF(Table2[[#This Row],[Yield]]="",IFERROR(Table2[[#This Row],[Production(Tones)]]/Table2[[#This Row],[Area(hectare)]],""),Table2[[#This Row],[Yield]])</f>
        <v>2.31</v>
      </c>
      <c r="T1737" s="13">
        <v>28.047000000000001</v>
      </c>
      <c r="U1737" s="13">
        <f>IF(Table2[[#This Row],[Avg_Temperature(°C)]]="",IFERROR((Table2[[#This Row],[Max_Temperature(°C)]]+Table2[[#This Row],[Min_Temperature(°C)]])/2,""),Table2[[#This Row],[Avg_Temperature(°C)]])</f>
        <v>28.047000000000001</v>
      </c>
      <c r="V1737" s="13">
        <v>32.965000000000003</v>
      </c>
      <c r="W1737" s="13">
        <f>IF(Table2[[#This Row],[Max_Temperature(°C)]]="",_xlfn.XLOOKUP(Table2[[#This Row],[State]],'pivot tables'!$T$2:$T$33,'pivot tables'!$V$2:$V$33),Table2[[#This Row],[Max_Temperature(°C)]])</f>
        <v>32.965000000000003</v>
      </c>
      <c r="X1737" s="13">
        <v>24.242000000000001</v>
      </c>
      <c r="Y1737" s="31">
        <f>IF(Table2[[#This Row],[Min_Temperature(°C)]]="",_xlfn.XLOOKUP(Table2[[#This Row],[State]],'pivot tables'!$T$2:$T$33,'pivot tables'!$W$2:$W$33),Table2[[#This Row],[Min_Temperature(°C)]])</f>
        <v>24.242000000000001</v>
      </c>
    </row>
    <row r="1738" spans="1:25" x14ac:dyDescent="0.3">
      <c r="A1738" s="5" t="s">
        <v>22</v>
      </c>
      <c r="B1738" s="4">
        <v>2012</v>
      </c>
      <c r="C1738" s="5" t="s">
        <v>120</v>
      </c>
      <c r="D1738" s="5" t="str">
        <f>PROPER(TRIM(Table2[[#This Row],[Season]]))</f>
        <v>Summer</v>
      </c>
      <c r="E1738" s="5" t="str">
        <f>IF(Table2[[#This Row],[Season]]="",_xlfn.XLOOKUP(Table2[[#This Row],[State]],'pivot tables'!$F$3:$F$33,'pivot tables'!$G$3:$G$33),Table2[[#This Row],[Season]])</f>
        <v>Summer</v>
      </c>
      <c r="F1738" s="5" t="s">
        <v>36</v>
      </c>
      <c r="G1738" s="16">
        <v>17</v>
      </c>
      <c r="H1738" s="16">
        <f>IF(Table2[[#This Row],[Area(hectare)]]="",IFERROR(Table2[[#This Row],[Production(Tones)]]/Table2[[#This Row],[Yield blanks]],""),Table2[[#This Row],[Area(hectare)]])</f>
        <v>17</v>
      </c>
      <c r="I1738" s="16">
        <v>31</v>
      </c>
      <c r="J1738" s="16">
        <f>IF(Table2[[#This Row],[Production(Tones)]]="",Table2[[#This Row],[Area Blanks]]*Table2[[#This Row],[Yield]],Table2[[#This Row],[Production(Tones)]])</f>
        <v>31</v>
      </c>
      <c r="K1738" s="13">
        <v>1098.3</v>
      </c>
      <c r="L1738" s="13">
        <f>IF(Table2[[#This Row],[Annual_Rainfall(mm)]]="",_xlfn.XLOOKUP(Table2[[#This Row],[State]],'pivot tables'!$J$3:$J$32,'pivot tables'!$K$3:$K$32),Table2[[#This Row],[Annual_Rainfall(mm)]])</f>
        <v>1098.3</v>
      </c>
      <c r="M1738" s="13" t="str">
        <f>Table2[[#This Row],[Crop]]&amp;Table2[[#This Row],[State]]</f>
        <v>RagiPuducherry</v>
      </c>
      <c r="N1738" s="13">
        <v>2563.6</v>
      </c>
      <c r="O1738" s="13">
        <f>IF(Table2[[#This Row],[Fertilizer(kg)]]="",_xlfn.XLOOKUP(Table2[[#This Row],[crop&amp;state]],'pivot tables'!$O$3:$O$151,'pivot tables'!$P$3:$P$151),Table2[[#This Row],[Fertilizer(kg)]])</f>
        <v>2563.6</v>
      </c>
      <c r="P1738" s="13">
        <v>5.27</v>
      </c>
      <c r="Q1738" s="13">
        <f>IF(Table2[[#This Row],[Pesticide(kg)]]="",_xlfn.XLOOKUP(Table2[[#This Row],[crop&amp;state]],'pivot tables'!$O$3:$O$151,'pivot tables'!$Q$3:$Q$151),Table2[[#This Row],[Pesticide(kg)]])</f>
        <v>5.27</v>
      </c>
      <c r="R1738" s="13">
        <v>1.82</v>
      </c>
      <c r="S1738" s="13">
        <f>IF(Table2[[#This Row],[Yield]]="",IFERROR(Table2[[#This Row],[Production(Tones)]]/Table2[[#This Row],[Area(hectare)]],""),Table2[[#This Row],[Yield]])</f>
        <v>1.82</v>
      </c>
      <c r="T1738" s="13">
        <v>28.047000000000001</v>
      </c>
      <c r="U1738" s="13">
        <f>IF(Table2[[#This Row],[Avg_Temperature(°C)]]="",IFERROR((Table2[[#This Row],[Max_Temperature(°C)]]+Table2[[#This Row],[Min_Temperature(°C)]])/2,""),Table2[[#This Row],[Avg_Temperature(°C)]])</f>
        <v>28.047000000000001</v>
      </c>
      <c r="V1738" s="13">
        <v>32.965000000000003</v>
      </c>
      <c r="W1738" s="13">
        <f>IF(Table2[[#This Row],[Max_Temperature(°C)]]="",_xlfn.XLOOKUP(Table2[[#This Row],[State]],'pivot tables'!$T$2:$T$33,'pivot tables'!$V$2:$V$33),Table2[[#This Row],[Max_Temperature(°C)]])</f>
        <v>32.965000000000003</v>
      </c>
      <c r="X1738" s="13">
        <v>24.242000000000001</v>
      </c>
      <c r="Y1738" s="31">
        <f>IF(Table2[[#This Row],[Min_Temperature(°C)]]="",_xlfn.XLOOKUP(Table2[[#This Row],[State]],'pivot tables'!$T$2:$T$33,'pivot tables'!$W$2:$W$33),Table2[[#This Row],[Min_Temperature(°C)]])</f>
        <v>24.242000000000001</v>
      </c>
    </row>
    <row r="1739" spans="1:25" x14ac:dyDescent="0.3">
      <c r="A1739" s="5" t="s">
        <v>13</v>
      </c>
      <c r="B1739" s="4">
        <v>2012</v>
      </c>
      <c r="C1739" s="5" t="s">
        <v>49</v>
      </c>
      <c r="D1739" s="5" t="str">
        <f>PROPER(TRIM(Table2[[#This Row],[Season]]))</f>
        <v>Kharif</v>
      </c>
      <c r="E1739" s="5" t="str">
        <f>IF(Table2[[#This Row],[Season]]="",_xlfn.XLOOKUP(Table2[[#This Row],[State]],'pivot tables'!$F$3:$F$33,'pivot tables'!$G$3:$G$33),Table2[[#This Row],[Season]])</f>
        <v>Kharif</v>
      </c>
      <c r="F1739" s="5" t="s">
        <v>36</v>
      </c>
      <c r="G1739" s="16">
        <v>3559</v>
      </c>
      <c r="H1739" s="16">
        <f>IF(Table2[[#This Row],[Area(hectare)]]="",IFERROR(Table2[[#This Row],[Production(Tones)]]/Table2[[#This Row],[Yield blanks]],""),Table2[[#This Row],[Area(hectare)]])</f>
        <v>3559</v>
      </c>
      <c r="I1739" s="16">
        <v>11637</v>
      </c>
      <c r="J1739" s="16">
        <f>IF(Table2[[#This Row],[Production(Tones)]]="",Table2[[#This Row],[Area Blanks]]*Table2[[#This Row],[Yield]],Table2[[#This Row],[Production(Tones)]])</f>
        <v>11637</v>
      </c>
      <c r="K1739" s="13">
        <v>1098.3</v>
      </c>
      <c r="L1739" s="13">
        <f>IF(Table2[[#This Row],[Annual_Rainfall(mm)]]="",_xlfn.XLOOKUP(Table2[[#This Row],[State]],'pivot tables'!$J$3:$J$32,'pivot tables'!$K$3:$K$32),Table2[[#This Row],[Annual_Rainfall(mm)]])</f>
        <v>1098.3</v>
      </c>
      <c r="M1739" s="13" t="str">
        <f>Table2[[#This Row],[Crop]]&amp;Table2[[#This Row],[State]]</f>
        <v>RicePuducherry</v>
      </c>
      <c r="N1739" s="13">
        <v>536697.19999999995</v>
      </c>
      <c r="O1739" s="13">
        <f>IF(Table2[[#This Row],[Fertilizer(kg)]]="",_xlfn.XLOOKUP(Table2[[#This Row],[crop&amp;state]],'pivot tables'!$O$3:$O$151,'pivot tables'!$P$3:$P$151),Table2[[#This Row],[Fertilizer(kg)]])</f>
        <v>536697.19999999995</v>
      </c>
      <c r="P1739" s="13">
        <v>1103.29</v>
      </c>
      <c r="Q1739" s="13">
        <f>IF(Table2[[#This Row],[Pesticide(kg)]]="",_xlfn.XLOOKUP(Table2[[#This Row],[crop&amp;state]],'pivot tables'!$O$3:$O$151,'pivot tables'!$Q$3:$Q$151),Table2[[#This Row],[Pesticide(kg)]])</f>
        <v>1103.29</v>
      </c>
      <c r="R1739" s="13">
        <v>3.077</v>
      </c>
      <c r="S1739" s="13">
        <f>IF(Table2[[#This Row],[Yield]]="",IFERROR(Table2[[#This Row],[Production(Tones)]]/Table2[[#This Row],[Area(hectare)]],""),Table2[[#This Row],[Yield]])</f>
        <v>3.077</v>
      </c>
      <c r="T1739" s="13">
        <v>28.047000000000001</v>
      </c>
      <c r="U1739" s="13">
        <f>IF(Table2[[#This Row],[Avg_Temperature(°C)]]="",IFERROR((Table2[[#This Row],[Max_Temperature(°C)]]+Table2[[#This Row],[Min_Temperature(°C)]])/2,""),Table2[[#This Row],[Avg_Temperature(°C)]])</f>
        <v>28.047000000000001</v>
      </c>
      <c r="V1739" s="13">
        <v>32.965000000000003</v>
      </c>
      <c r="W1739" s="13">
        <f>IF(Table2[[#This Row],[Max_Temperature(°C)]]="",_xlfn.XLOOKUP(Table2[[#This Row],[State]],'pivot tables'!$T$2:$T$33,'pivot tables'!$V$2:$V$33),Table2[[#This Row],[Max_Temperature(°C)]])</f>
        <v>32.965000000000003</v>
      </c>
      <c r="X1739" s="13">
        <v>24.242000000000001</v>
      </c>
      <c r="Y1739" s="31">
        <f>IF(Table2[[#This Row],[Min_Temperature(°C)]]="",_xlfn.XLOOKUP(Table2[[#This Row],[State]],'pivot tables'!$T$2:$T$33,'pivot tables'!$W$2:$W$33),Table2[[#This Row],[Min_Temperature(°C)]])</f>
        <v>24.242000000000001</v>
      </c>
    </row>
    <row r="1740" spans="1:25" x14ac:dyDescent="0.3">
      <c r="A1740" s="5" t="s">
        <v>13</v>
      </c>
      <c r="B1740" s="4">
        <v>2012</v>
      </c>
      <c r="C1740" s="5" t="s">
        <v>27</v>
      </c>
      <c r="D1740" s="5" t="str">
        <f>PROPER(TRIM(Table2[[#This Row],[Season]]))</f>
        <v>Rabi</v>
      </c>
      <c r="E1740" s="5" t="str">
        <f>IF(Table2[[#This Row],[Season]]="",_xlfn.XLOOKUP(Table2[[#This Row],[State]],'pivot tables'!$F$3:$F$33,'pivot tables'!$G$3:$G$33),Table2[[#This Row],[Season]])</f>
        <v>Rabi</v>
      </c>
      <c r="F1740" s="5" t="s">
        <v>36</v>
      </c>
      <c r="G1740" s="16">
        <v>8979</v>
      </c>
      <c r="H1740" s="16">
        <f>IF(Table2[[#This Row],[Area(hectare)]]="",IFERROR(Table2[[#This Row],[Production(Tones)]]/Table2[[#This Row],[Yield blanks]],""),Table2[[#This Row],[Area(hectare)]])</f>
        <v>8979</v>
      </c>
      <c r="I1740" s="16">
        <v>23373</v>
      </c>
      <c r="J1740" s="16">
        <f>IF(Table2[[#This Row],[Production(Tones)]]="",Table2[[#This Row],[Area Blanks]]*Table2[[#This Row],[Yield]],Table2[[#This Row],[Production(Tones)]])</f>
        <v>23373</v>
      </c>
      <c r="K1740" s="13">
        <v>1098.3</v>
      </c>
      <c r="L1740" s="13">
        <f>IF(Table2[[#This Row],[Annual_Rainfall(mm)]]="",_xlfn.XLOOKUP(Table2[[#This Row],[State]],'pivot tables'!$J$3:$J$32,'pivot tables'!$K$3:$K$32),Table2[[#This Row],[Annual_Rainfall(mm)]])</f>
        <v>1098.3</v>
      </c>
      <c r="M1740" s="13" t="str">
        <f>Table2[[#This Row],[Crop]]&amp;Table2[[#This Row],[State]]</f>
        <v>RicePuducherry</v>
      </c>
      <c r="N1740" s="13">
        <v>1354033.2</v>
      </c>
      <c r="O1740" s="13">
        <f>IF(Table2[[#This Row],[Fertilizer(kg)]]="",_xlfn.XLOOKUP(Table2[[#This Row],[crop&amp;state]],'pivot tables'!$O$3:$O$151,'pivot tables'!$P$3:$P$151),Table2[[#This Row],[Fertilizer(kg)]])</f>
        <v>1354033.2</v>
      </c>
      <c r="P1740" s="13">
        <v>2783.49</v>
      </c>
      <c r="Q1740" s="13">
        <f>IF(Table2[[#This Row],[Pesticide(kg)]]="",_xlfn.XLOOKUP(Table2[[#This Row],[crop&amp;state]],'pivot tables'!$O$3:$O$151,'pivot tables'!$Q$3:$Q$151),Table2[[#This Row],[Pesticide(kg)]])</f>
        <v>2783.49</v>
      </c>
      <c r="R1740" s="13"/>
      <c r="S1740" s="13">
        <f>IF(Table2[[#This Row],[Yield]]="",IFERROR(Table2[[#This Row],[Production(Tones)]]/Table2[[#This Row],[Area(hectare)]],""),Table2[[#This Row],[Yield]])</f>
        <v>2.6030738389575676</v>
      </c>
      <c r="T1740" s="13">
        <v>28.047000000000001</v>
      </c>
      <c r="U1740" s="13">
        <f>IF(Table2[[#This Row],[Avg_Temperature(°C)]]="",IFERROR((Table2[[#This Row],[Max_Temperature(°C)]]+Table2[[#This Row],[Min_Temperature(°C)]])/2,""),Table2[[#This Row],[Avg_Temperature(°C)]])</f>
        <v>28.047000000000001</v>
      </c>
      <c r="V1740" s="13">
        <v>32.965000000000003</v>
      </c>
      <c r="W1740" s="13">
        <f>IF(Table2[[#This Row],[Max_Temperature(°C)]]="",_xlfn.XLOOKUP(Table2[[#This Row],[State]],'pivot tables'!$T$2:$T$33,'pivot tables'!$V$2:$V$33),Table2[[#This Row],[Max_Temperature(°C)]])</f>
        <v>32.965000000000003</v>
      </c>
      <c r="X1740" s="13">
        <v>24.242000000000001</v>
      </c>
      <c r="Y1740" s="31">
        <f>IF(Table2[[#This Row],[Min_Temperature(°C)]]="",_xlfn.XLOOKUP(Table2[[#This Row],[State]],'pivot tables'!$T$2:$T$33,'pivot tables'!$W$2:$W$33),Table2[[#This Row],[Min_Temperature(°C)]])</f>
        <v>24.242000000000001</v>
      </c>
    </row>
    <row r="1741" spans="1:25" x14ac:dyDescent="0.3">
      <c r="A1741" s="5" t="s">
        <v>13</v>
      </c>
      <c r="B1741" s="4">
        <v>2012</v>
      </c>
      <c r="C1741" s="5" t="s">
        <v>120</v>
      </c>
      <c r="D1741" s="5" t="str">
        <f>PROPER(TRIM(Table2[[#This Row],[Season]]))</f>
        <v>Summer</v>
      </c>
      <c r="E1741" s="5" t="str">
        <f>IF(Table2[[#This Row],[Season]]="",_xlfn.XLOOKUP(Table2[[#This Row],[State]],'pivot tables'!$F$3:$F$33,'pivot tables'!$G$3:$G$33),Table2[[#This Row],[Season]])</f>
        <v>Summer</v>
      </c>
      <c r="F1741" s="5" t="s">
        <v>36</v>
      </c>
      <c r="G1741" s="16">
        <v>3743</v>
      </c>
      <c r="H1741" s="16">
        <f>IF(Table2[[#This Row],[Area(hectare)]]="",IFERROR(Table2[[#This Row],[Production(Tones)]]/Table2[[#This Row],[Yield blanks]],""),Table2[[#This Row],[Area(hectare)]])</f>
        <v>3743</v>
      </c>
      <c r="I1741" s="16">
        <v>11509</v>
      </c>
      <c r="J1741" s="16">
        <f>IF(Table2[[#This Row],[Production(Tones)]]="",Table2[[#This Row],[Area Blanks]]*Table2[[#This Row],[Yield]],Table2[[#This Row],[Production(Tones)]])</f>
        <v>11509</v>
      </c>
      <c r="K1741" s="13">
        <v>1098.3</v>
      </c>
      <c r="L1741" s="13">
        <f>IF(Table2[[#This Row],[Annual_Rainfall(mm)]]="",_xlfn.XLOOKUP(Table2[[#This Row],[State]],'pivot tables'!$J$3:$J$32,'pivot tables'!$K$3:$K$32),Table2[[#This Row],[Annual_Rainfall(mm)]])</f>
        <v>1098.3</v>
      </c>
      <c r="M1741" s="13" t="str">
        <f>Table2[[#This Row],[Crop]]&amp;Table2[[#This Row],[State]]</f>
        <v>RicePuducherry</v>
      </c>
      <c r="N1741" s="13">
        <v>564444.4</v>
      </c>
      <c r="O1741" s="13">
        <f>IF(Table2[[#This Row],[Fertilizer(kg)]]="",_xlfn.XLOOKUP(Table2[[#This Row],[crop&amp;state]],'pivot tables'!$O$3:$O$151,'pivot tables'!$P$3:$P$151),Table2[[#This Row],[Fertilizer(kg)]])</f>
        <v>564444.4</v>
      </c>
      <c r="P1741" s="13">
        <v>1160.33</v>
      </c>
      <c r="Q1741" s="13">
        <f>IF(Table2[[#This Row],[Pesticide(kg)]]="",_xlfn.XLOOKUP(Table2[[#This Row],[crop&amp;state]],'pivot tables'!$O$3:$O$151,'pivot tables'!$Q$3:$Q$151),Table2[[#This Row],[Pesticide(kg)]])</f>
        <v>1160.33</v>
      </c>
      <c r="R1741" s="13">
        <v>2.54</v>
      </c>
      <c r="S1741" s="13">
        <f>IF(Table2[[#This Row],[Yield]]="",IFERROR(Table2[[#This Row],[Production(Tones)]]/Table2[[#This Row],[Area(hectare)]],""),Table2[[#This Row],[Yield]])</f>
        <v>2.54</v>
      </c>
      <c r="T1741" s="13">
        <v>28.047000000000001</v>
      </c>
      <c r="U1741" s="13">
        <f>IF(Table2[[#This Row],[Avg_Temperature(°C)]]="",IFERROR((Table2[[#This Row],[Max_Temperature(°C)]]+Table2[[#This Row],[Min_Temperature(°C)]])/2,""),Table2[[#This Row],[Avg_Temperature(°C)]])</f>
        <v>28.047000000000001</v>
      </c>
      <c r="V1741" s="13" t="s">
        <v>616</v>
      </c>
      <c r="W1741" s="13" t="str">
        <f>IF(Table2[[#This Row],[Max_Temperature(°C)]]="",_xlfn.XLOOKUP(Table2[[#This Row],[State]],'pivot tables'!$T$2:$T$33,'pivot tables'!$V$2:$V$33),Table2[[#This Row],[Max_Temperature(°C)]])</f>
        <v>32.97</v>
      </c>
      <c r="X1741" s="13">
        <v>24.242000000000001</v>
      </c>
      <c r="Y1741" s="31">
        <f>IF(Table2[[#This Row],[Min_Temperature(°C)]]="",_xlfn.XLOOKUP(Table2[[#This Row],[State]],'pivot tables'!$T$2:$T$33,'pivot tables'!$W$2:$W$33),Table2[[#This Row],[Min_Temperature(°C)]])</f>
        <v>24.242000000000001</v>
      </c>
    </row>
    <row r="1742" spans="1:25" x14ac:dyDescent="0.3">
      <c r="A1742" s="5" t="s">
        <v>18</v>
      </c>
      <c r="B1742" s="4">
        <v>2012</v>
      </c>
      <c r="C1742" s="5" t="s">
        <v>49</v>
      </c>
      <c r="D1742" s="5" t="str">
        <f>PROPER(TRIM(Table2[[#This Row],[Season]]))</f>
        <v>Kharif</v>
      </c>
      <c r="E1742" s="5" t="str">
        <f>IF(Table2[[#This Row],[Season]]="",_xlfn.XLOOKUP(Table2[[#This Row],[State]],'pivot tables'!$F$3:$F$33,'pivot tables'!$G$3:$G$33),Table2[[#This Row],[Season]])</f>
        <v>Kharif</v>
      </c>
      <c r="F1742" s="5" t="s">
        <v>36</v>
      </c>
      <c r="G1742" s="16">
        <v>2027</v>
      </c>
      <c r="H1742" s="16">
        <f>IF(Table2[[#This Row],[Area(hectare)]]="",IFERROR(Table2[[#This Row],[Production(Tones)]]/Table2[[#This Row],[Yield blanks]],""),Table2[[#This Row],[Area(hectare)]])</f>
        <v>2027</v>
      </c>
      <c r="I1742" s="16">
        <v>304516</v>
      </c>
      <c r="J1742" s="16">
        <f>IF(Table2[[#This Row],[Production(Tones)]]="",Table2[[#This Row],[Area Blanks]]*Table2[[#This Row],[Yield]],Table2[[#This Row],[Production(Tones)]])</f>
        <v>304516</v>
      </c>
      <c r="K1742" s="13">
        <v>1098.3</v>
      </c>
      <c r="L1742" s="13">
        <f>IF(Table2[[#This Row],[Annual_Rainfall(mm)]]="",_xlfn.XLOOKUP(Table2[[#This Row],[State]],'pivot tables'!$J$3:$J$32,'pivot tables'!$K$3:$K$32),Table2[[#This Row],[Annual_Rainfall(mm)]])</f>
        <v>1098.3</v>
      </c>
      <c r="M1742" s="13" t="str">
        <f>Table2[[#This Row],[Crop]]&amp;Table2[[#This Row],[State]]</f>
        <v>SugarcanePuducherry</v>
      </c>
      <c r="N1742" s="13">
        <v>305671.59999999998</v>
      </c>
      <c r="O1742" s="13">
        <f>IF(Table2[[#This Row],[Fertilizer(kg)]]="",_xlfn.XLOOKUP(Table2[[#This Row],[crop&amp;state]],'pivot tables'!$O$3:$O$151,'pivot tables'!$P$3:$P$151),Table2[[#This Row],[Fertilizer(kg)]])</f>
        <v>305671.59999999998</v>
      </c>
      <c r="P1742" s="13">
        <v>628.37</v>
      </c>
      <c r="Q1742" s="13">
        <f>IF(Table2[[#This Row],[Pesticide(kg)]]="",_xlfn.XLOOKUP(Table2[[#This Row],[crop&amp;state]],'pivot tables'!$O$3:$O$151,'pivot tables'!$Q$3:$Q$151),Table2[[#This Row],[Pesticide(kg)]])</f>
        <v>628.37</v>
      </c>
      <c r="R1742" s="13">
        <v>150.22999999999999</v>
      </c>
      <c r="S1742" s="13">
        <f>IF(Table2[[#This Row],[Yield]]="",IFERROR(Table2[[#This Row],[Production(Tones)]]/Table2[[#This Row],[Area(hectare)]],""),Table2[[#This Row],[Yield]])</f>
        <v>150.22999999999999</v>
      </c>
      <c r="T1742" s="13">
        <v>28.047000000000001</v>
      </c>
      <c r="U1742" s="13">
        <f>IF(Table2[[#This Row],[Avg_Temperature(°C)]]="",IFERROR((Table2[[#This Row],[Max_Temperature(°C)]]+Table2[[#This Row],[Min_Temperature(°C)]])/2,""),Table2[[#This Row],[Avg_Temperature(°C)]])</f>
        <v>28.047000000000001</v>
      </c>
      <c r="V1742" s="13">
        <v>32.965000000000003</v>
      </c>
      <c r="W1742" s="13">
        <f>IF(Table2[[#This Row],[Max_Temperature(°C)]]="",_xlfn.XLOOKUP(Table2[[#This Row],[State]],'pivot tables'!$T$2:$T$33,'pivot tables'!$V$2:$V$33),Table2[[#This Row],[Max_Temperature(°C)]])</f>
        <v>32.965000000000003</v>
      </c>
      <c r="X1742" s="13">
        <v>24.242000000000001</v>
      </c>
      <c r="Y1742" s="31">
        <f>IF(Table2[[#This Row],[Min_Temperature(°C)]]="",_xlfn.XLOOKUP(Table2[[#This Row],[State]],'pivot tables'!$T$2:$T$33,'pivot tables'!$W$2:$W$33),Table2[[#This Row],[Min_Temperature(°C)]])</f>
        <v>24.242000000000001</v>
      </c>
    </row>
    <row r="1743" spans="1:25" x14ac:dyDescent="0.3">
      <c r="A1743" s="5" t="s">
        <v>32</v>
      </c>
      <c r="B1743" s="4">
        <v>2012</v>
      </c>
      <c r="C1743" s="5" t="s">
        <v>49</v>
      </c>
      <c r="D1743" s="5" t="str">
        <f>PROPER(TRIM(Table2[[#This Row],[Season]]))</f>
        <v>Kharif</v>
      </c>
      <c r="E1743" s="5" t="str">
        <f>IF(Table2[[#This Row],[Season]]="",_xlfn.XLOOKUP(Table2[[#This Row],[State]],'pivot tables'!$F$3:$F$33,'pivot tables'!$G$3:$G$33),Table2[[#This Row],[Season]])</f>
        <v>Kharif</v>
      </c>
      <c r="F1743" s="5" t="s">
        <v>36</v>
      </c>
      <c r="G1743" s="16">
        <v>4</v>
      </c>
      <c r="H1743" s="16">
        <f>IF(Table2[[#This Row],[Area(hectare)]]="",IFERROR(Table2[[#This Row],[Production(Tones)]]/Table2[[#This Row],[Yield blanks]],""),Table2[[#This Row],[Area(hectare)]])</f>
        <v>4</v>
      </c>
      <c r="I1743" s="16"/>
      <c r="J1743" s="16">
        <f>IF(Table2[[#This Row],[Production(Tones)]]="",Table2[[#This Row],[Area Blanks]]*Table2[[#This Row],[Yield]],Table2[[#This Row],[Production(Tones)]])</f>
        <v>4</v>
      </c>
      <c r="K1743" s="13">
        <v>1098.3</v>
      </c>
      <c r="L1743" s="13">
        <f>IF(Table2[[#This Row],[Annual_Rainfall(mm)]]="",_xlfn.XLOOKUP(Table2[[#This Row],[State]],'pivot tables'!$J$3:$J$32,'pivot tables'!$K$3:$K$32),Table2[[#This Row],[Annual_Rainfall(mm)]])</f>
        <v>1098.3</v>
      </c>
      <c r="M1743" s="13" t="str">
        <f>Table2[[#This Row],[Crop]]&amp;Table2[[#This Row],[State]]</f>
        <v>UradPuducherry</v>
      </c>
      <c r="N1743" s="13">
        <v>603.20000000000005</v>
      </c>
      <c r="O1743" s="13">
        <f>IF(Table2[[#This Row],[Fertilizer(kg)]]="",_xlfn.XLOOKUP(Table2[[#This Row],[crop&amp;state]],'pivot tables'!$O$3:$O$151,'pivot tables'!$P$3:$P$151),Table2[[#This Row],[Fertilizer(kg)]])</f>
        <v>603.20000000000005</v>
      </c>
      <c r="P1743" s="13">
        <v>1.24</v>
      </c>
      <c r="Q1743" s="13">
        <f>IF(Table2[[#This Row],[Pesticide(kg)]]="",_xlfn.XLOOKUP(Table2[[#This Row],[crop&amp;state]],'pivot tables'!$O$3:$O$151,'pivot tables'!$Q$3:$Q$151),Table2[[#This Row],[Pesticide(kg)]])</f>
        <v>1.24</v>
      </c>
      <c r="R1743" s="13">
        <v>1</v>
      </c>
      <c r="S1743" s="13">
        <f>IF(Table2[[#This Row],[Yield]]="",IFERROR(Table2[[#This Row],[Production(Tones)]]/Table2[[#This Row],[Area(hectare)]],""),Table2[[#This Row],[Yield]])</f>
        <v>1</v>
      </c>
      <c r="T1743" s="13"/>
      <c r="U1743" s="13">
        <f>IF(Table2[[#This Row],[Avg_Temperature(°C)]]="",IFERROR((Table2[[#This Row],[Max_Temperature(°C)]]+Table2[[#This Row],[Min_Temperature(°C)]])/2,""),Table2[[#This Row],[Avg_Temperature(°C)]])</f>
        <v>28.603500000000004</v>
      </c>
      <c r="V1743" s="13">
        <v>32.965000000000003</v>
      </c>
      <c r="W1743" s="13">
        <f>IF(Table2[[#This Row],[Max_Temperature(°C)]]="",_xlfn.XLOOKUP(Table2[[#This Row],[State]],'pivot tables'!$T$2:$T$33,'pivot tables'!$V$2:$V$33),Table2[[#This Row],[Max_Temperature(°C)]])</f>
        <v>32.965000000000003</v>
      </c>
      <c r="X1743" s="13">
        <v>24.242000000000001</v>
      </c>
      <c r="Y1743" s="31">
        <f>IF(Table2[[#This Row],[Min_Temperature(°C)]]="",_xlfn.XLOOKUP(Table2[[#This Row],[State]],'pivot tables'!$T$2:$T$33,'pivot tables'!$W$2:$W$33),Table2[[#This Row],[Min_Temperature(°C)]])</f>
        <v>24.242000000000001</v>
      </c>
    </row>
    <row r="1744" spans="1:25" x14ac:dyDescent="0.3">
      <c r="A1744" s="5" t="s">
        <v>32</v>
      </c>
      <c r="B1744" s="4">
        <v>2012</v>
      </c>
      <c r="C1744" s="5" t="s">
        <v>27</v>
      </c>
      <c r="D1744" s="5" t="str">
        <f>PROPER(TRIM(Table2[[#This Row],[Season]]))</f>
        <v>Rabi</v>
      </c>
      <c r="E1744" s="5" t="str">
        <f>IF(Table2[[#This Row],[Season]]="",_xlfn.XLOOKUP(Table2[[#This Row],[State]],'pivot tables'!$F$3:$F$33,'pivot tables'!$G$3:$G$33),Table2[[#This Row],[Season]])</f>
        <v>Rabi</v>
      </c>
      <c r="F1744" s="5" t="s">
        <v>36</v>
      </c>
      <c r="G1744" s="16">
        <v>227</v>
      </c>
      <c r="H1744" s="16">
        <f>IF(Table2[[#This Row],[Area(hectare)]]="",IFERROR(Table2[[#This Row],[Production(Tones)]]/Table2[[#This Row],[Yield blanks]],""),Table2[[#This Row],[Area(hectare)]])</f>
        <v>227</v>
      </c>
      <c r="I1744" s="16">
        <v>310</v>
      </c>
      <c r="J1744" s="16">
        <f>IF(Table2[[#This Row],[Production(Tones)]]="",Table2[[#This Row],[Area Blanks]]*Table2[[#This Row],[Yield]],Table2[[#This Row],[Production(Tones)]])</f>
        <v>310</v>
      </c>
      <c r="K1744" s="13">
        <v>1098.3</v>
      </c>
      <c r="L1744" s="13">
        <f>IF(Table2[[#This Row],[Annual_Rainfall(mm)]]="",_xlfn.XLOOKUP(Table2[[#This Row],[State]],'pivot tables'!$J$3:$J$32,'pivot tables'!$K$3:$K$32),Table2[[#This Row],[Annual_Rainfall(mm)]])</f>
        <v>1098.3</v>
      </c>
      <c r="M1744" s="13" t="str">
        <f>Table2[[#This Row],[Crop]]&amp;Table2[[#This Row],[State]]</f>
        <v>UradPuducherry</v>
      </c>
      <c r="N1744" s="13">
        <v>34231.599999999999</v>
      </c>
      <c r="O1744" s="13">
        <f>IF(Table2[[#This Row],[Fertilizer(kg)]]="",_xlfn.XLOOKUP(Table2[[#This Row],[crop&amp;state]],'pivot tables'!$O$3:$O$151,'pivot tables'!$P$3:$P$151),Table2[[#This Row],[Fertilizer(kg)]])</f>
        <v>34231.599999999999</v>
      </c>
      <c r="P1744" s="13">
        <v>70.37</v>
      </c>
      <c r="Q1744" s="13">
        <f>IF(Table2[[#This Row],[Pesticide(kg)]]="",_xlfn.XLOOKUP(Table2[[#This Row],[crop&amp;state]],'pivot tables'!$O$3:$O$151,'pivot tables'!$Q$3:$Q$151),Table2[[#This Row],[Pesticide(kg)]])</f>
        <v>70.37</v>
      </c>
      <c r="R1744" s="13">
        <v>0.995</v>
      </c>
      <c r="S1744" s="13">
        <f>IF(Table2[[#This Row],[Yield]]="",IFERROR(Table2[[#This Row],[Production(Tones)]]/Table2[[#This Row],[Area(hectare)]],""),Table2[[#This Row],[Yield]])</f>
        <v>0.995</v>
      </c>
      <c r="T1744" s="13">
        <v>28.047000000000001</v>
      </c>
      <c r="U1744" s="13">
        <f>IF(Table2[[#This Row],[Avg_Temperature(°C)]]="",IFERROR((Table2[[#This Row],[Max_Temperature(°C)]]+Table2[[#This Row],[Min_Temperature(°C)]])/2,""),Table2[[#This Row],[Avg_Temperature(°C)]])</f>
        <v>28.047000000000001</v>
      </c>
      <c r="V1744" s="13">
        <v>32.965000000000003</v>
      </c>
      <c r="W1744" s="13">
        <f>IF(Table2[[#This Row],[Max_Temperature(°C)]]="",_xlfn.XLOOKUP(Table2[[#This Row],[State]],'pivot tables'!$T$2:$T$33,'pivot tables'!$V$2:$V$33),Table2[[#This Row],[Max_Temperature(°C)]])</f>
        <v>32.965000000000003</v>
      </c>
      <c r="X1744" s="13" t="s">
        <v>617</v>
      </c>
      <c r="Y1744" s="31" t="str">
        <f>IF(Table2[[#This Row],[Min_Temperature(°C)]]="",_xlfn.XLOOKUP(Table2[[#This Row],[State]],'pivot tables'!$T$2:$T$33,'pivot tables'!$W$2:$W$33),Table2[[#This Row],[Min_Temperature(°C)]])</f>
        <v xml:space="preserve"> 24.242 </v>
      </c>
    </row>
    <row r="1745" spans="1:25" x14ac:dyDescent="0.3">
      <c r="A1745" s="5" t="s">
        <v>32</v>
      </c>
      <c r="B1745" s="4">
        <v>2012</v>
      </c>
      <c r="C1745" s="5" t="s">
        <v>120</v>
      </c>
      <c r="D1745" s="5" t="str">
        <f>PROPER(TRIM(Table2[[#This Row],[Season]]))</f>
        <v>Summer</v>
      </c>
      <c r="E1745" s="5" t="str">
        <f>IF(Table2[[#This Row],[Season]]="",_xlfn.XLOOKUP(Table2[[#This Row],[State]],'pivot tables'!$F$3:$F$33,'pivot tables'!$G$3:$G$33),Table2[[#This Row],[Season]])</f>
        <v>Summer</v>
      </c>
      <c r="F1745" s="5" t="s">
        <v>36</v>
      </c>
      <c r="G1745" s="16">
        <v>410</v>
      </c>
      <c r="H1745" s="16">
        <f>IF(Table2[[#This Row],[Area(hectare)]]="",IFERROR(Table2[[#This Row],[Production(Tones)]]/Table2[[#This Row],[Yield blanks]],""),Table2[[#This Row],[Area(hectare)]])</f>
        <v>410</v>
      </c>
      <c r="I1745" s="16">
        <v>151</v>
      </c>
      <c r="J1745" s="16">
        <f>IF(Table2[[#This Row],[Production(Tones)]]="",Table2[[#This Row],[Area Blanks]]*Table2[[#This Row],[Yield]],Table2[[#This Row],[Production(Tones)]])</f>
        <v>151</v>
      </c>
      <c r="K1745" s="13">
        <v>1098.3</v>
      </c>
      <c r="L1745" s="13">
        <f>IF(Table2[[#This Row],[Annual_Rainfall(mm)]]="",_xlfn.XLOOKUP(Table2[[#This Row],[State]],'pivot tables'!$J$3:$J$32,'pivot tables'!$K$3:$K$32),Table2[[#This Row],[Annual_Rainfall(mm)]])</f>
        <v>1098.3</v>
      </c>
      <c r="M1745" s="13" t="str">
        <f>Table2[[#This Row],[Crop]]&amp;Table2[[#This Row],[State]]</f>
        <v>UradPuducherry</v>
      </c>
      <c r="N1745" s="13">
        <v>61828</v>
      </c>
      <c r="O1745" s="13">
        <f>IF(Table2[[#This Row],[Fertilizer(kg)]]="",_xlfn.XLOOKUP(Table2[[#This Row],[crop&amp;state]],'pivot tables'!$O$3:$O$151,'pivot tables'!$P$3:$P$151),Table2[[#This Row],[Fertilizer(kg)]])</f>
        <v>61828</v>
      </c>
      <c r="P1745" s="13"/>
      <c r="Q1745" s="13">
        <f>IF(Table2[[#This Row],[Pesticide(kg)]]="",_xlfn.XLOOKUP(Table2[[#This Row],[crop&amp;state]],'pivot tables'!$O$3:$O$151,'pivot tables'!$Q$3:$Q$151),Table2[[#This Row],[Pesticide(kg)]])</f>
        <v>76.323103448275859</v>
      </c>
      <c r="R1745" s="13">
        <v>0.72</v>
      </c>
      <c r="S1745" s="13">
        <f>IF(Table2[[#This Row],[Yield]]="",IFERROR(Table2[[#This Row],[Production(Tones)]]/Table2[[#This Row],[Area(hectare)]],""),Table2[[#This Row],[Yield]])</f>
        <v>0.72</v>
      </c>
      <c r="T1745" s="13">
        <v>28.047000000000001</v>
      </c>
      <c r="U1745" s="13">
        <f>IF(Table2[[#This Row],[Avg_Temperature(°C)]]="",IFERROR((Table2[[#This Row],[Max_Temperature(°C)]]+Table2[[#This Row],[Min_Temperature(°C)]])/2,""),Table2[[#This Row],[Avg_Temperature(°C)]])</f>
        <v>28.047000000000001</v>
      </c>
      <c r="V1745" s="13">
        <v>32.965000000000003</v>
      </c>
      <c r="W1745" s="13">
        <f>IF(Table2[[#This Row],[Max_Temperature(°C)]]="",_xlfn.XLOOKUP(Table2[[#This Row],[State]],'pivot tables'!$T$2:$T$33,'pivot tables'!$V$2:$V$33),Table2[[#This Row],[Max_Temperature(°C)]])</f>
        <v>32.965000000000003</v>
      </c>
      <c r="X1745" s="13">
        <v>24.242000000000001</v>
      </c>
      <c r="Y1745" s="31">
        <f>IF(Table2[[#This Row],[Min_Temperature(°C)]]="",_xlfn.XLOOKUP(Table2[[#This Row],[State]],'pivot tables'!$T$2:$T$33,'pivot tables'!$W$2:$W$33),Table2[[#This Row],[Min_Temperature(°C)]])</f>
        <v>24.242000000000001</v>
      </c>
    </row>
    <row r="1746" spans="1:25" x14ac:dyDescent="0.3">
      <c r="A1746" s="5" t="s">
        <v>13</v>
      </c>
      <c r="B1746" s="4">
        <v>2013</v>
      </c>
      <c r="C1746" s="5" t="s">
        <v>49</v>
      </c>
      <c r="D1746" s="5" t="str">
        <f>PROPER(TRIM(Table2[[#This Row],[Season]]))</f>
        <v>Kharif</v>
      </c>
      <c r="E1746" s="5" t="str">
        <f>IF(Table2[[#This Row],[Season]]="",_xlfn.XLOOKUP(Table2[[#This Row],[State]],'pivot tables'!$F$3:$F$33,'pivot tables'!$G$3:$G$33),Table2[[#This Row],[Season]])</f>
        <v>Kharif</v>
      </c>
      <c r="F1746" s="5" t="s">
        <v>326</v>
      </c>
      <c r="G1746" s="16">
        <v>6068</v>
      </c>
      <c r="H1746" s="16">
        <f>IF(Table2[[#This Row],[Area(hectare)]]="",IFERROR(Table2[[#This Row],[Production(Tones)]]/Table2[[#This Row],[Yield blanks]],""),Table2[[#This Row],[Area(hectare)]])</f>
        <v>6068</v>
      </c>
      <c r="I1746" s="16">
        <v>19768</v>
      </c>
      <c r="J1746" s="16">
        <f>IF(Table2[[#This Row],[Production(Tones)]]="",Table2[[#This Row],[Area Blanks]]*Table2[[#This Row],[Yield]],Table2[[#This Row],[Production(Tones)]])</f>
        <v>19768</v>
      </c>
      <c r="K1746" s="13">
        <v>706.8</v>
      </c>
      <c r="L1746" s="13">
        <f>IF(Table2[[#This Row],[Annual_Rainfall(mm)]]="",_xlfn.XLOOKUP(Table2[[#This Row],[State]],'pivot tables'!$J$3:$J$32,'pivot tables'!$K$3:$K$32),Table2[[#This Row],[Annual_Rainfall(mm)]])</f>
        <v>706.8</v>
      </c>
      <c r="M1746" s="13" t="str">
        <f>Table2[[#This Row],[Crop]]&amp;Table2[[#This Row],[State]]</f>
        <v>RiceDelhi</v>
      </c>
      <c r="N1746" s="13"/>
      <c r="O1746" s="13">
        <f>IF(Table2[[#This Row],[Fertilizer(kg)]]="",_xlfn.XLOOKUP(Table2[[#This Row],[crop&amp;state]],'pivot tables'!$O$3:$O$151,'pivot tables'!$P$3:$P$151),Table2[[#This Row],[Fertilizer(kg)]])</f>
        <v>977769.29857142852</v>
      </c>
      <c r="P1746" s="13">
        <v>1638.36</v>
      </c>
      <c r="Q1746" s="13">
        <f>IF(Table2[[#This Row],[Pesticide(kg)]]="",_xlfn.XLOOKUP(Table2[[#This Row],[crop&amp;state]],'pivot tables'!$O$3:$O$151,'pivot tables'!$Q$3:$Q$151),Table2[[#This Row],[Pesticide(kg)]])</f>
        <v>1638.36</v>
      </c>
      <c r="R1746" s="13">
        <v>3.26</v>
      </c>
      <c r="S1746" s="13">
        <f>IF(Table2[[#This Row],[Yield]]="",IFERROR(Table2[[#This Row],[Production(Tones)]]/Table2[[#This Row],[Area(hectare)]],""),Table2[[#This Row],[Yield]])</f>
        <v>3.26</v>
      </c>
      <c r="T1746" s="13">
        <v>24.620999999999999</v>
      </c>
      <c r="U1746" s="13">
        <f>IF(Table2[[#This Row],[Avg_Temperature(°C)]]="",IFERROR((Table2[[#This Row],[Max_Temperature(°C)]]+Table2[[#This Row],[Min_Temperature(°C)]])/2,""),Table2[[#This Row],[Avg_Temperature(°C)]])</f>
        <v>24.620999999999999</v>
      </c>
      <c r="V1746" s="13"/>
      <c r="W1746" s="13">
        <f>IF(Table2[[#This Row],[Max_Temperature(°C)]]="",_xlfn.XLOOKUP(Table2[[#This Row],[State]],'pivot tables'!$T$2:$T$33,'pivot tables'!$V$2:$V$33),Table2[[#This Row],[Max_Temperature(°C)]])</f>
        <v>37.774833333333326</v>
      </c>
      <c r="X1746" s="13">
        <v>12.992000000000001</v>
      </c>
      <c r="Y1746" s="31">
        <f>IF(Table2[[#This Row],[Min_Temperature(°C)]]="",_xlfn.XLOOKUP(Table2[[#This Row],[State]],'pivot tables'!$T$2:$T$33,'pivot tables'!$W$2:$W$33),Table2[[#This Row],[Min_Temperature(°C)]])</f>
        <v>12.992000000000001</v>
      </c>
    </row>
    <row r="1747" spans="1:25" x14ac:dyDescent="0.3">
      <c r="A1747" s="5" t="s">
        <v>18</v>
      </c>
      <c r="B1747" s="4">
        <v>2013</v>
      </c>
      <c r="C1747" s="5" t="s">
        <v>705</v>
      </c>
      <c r="D1747" s="5" t="str">
        <f>PROPER(TRIM(Table2[[#This Row],[Season]]))</f>
        <v>Whole Year</v>
      </c>
      <c r="E1747" s="5" t="str">
        <f>IF(Table2[[#This Row],[Season]]="",_xlfn.XLOOKUP(Table2[[#This Row],[State]],'pivot tables'!$F$3:$F$33,'pivot tables'!$G$3:$G$33),Table2[[#This Row],[Season]])</f>
        <v>Whole Year</v>
      </c>
      <c r="F1747" s="5" t="s">
        <v>326</v>
      </c>
      <c r="G1747" s="16">
        <v>3</v>
      </c>
      <c r="H1747" s="16">
        <f>IF(Table2[[#This Row],[Area(hectare)]]="",IFERROR(Table2[[#This Row],[Production(Tones)]]/Table2[[#This Row],[Yield blanks]],""),Table2[[#This Row],[Area(hectare)]])</f>
        <v>3</v>
      </c>
      <c r="I1747" s="16">
        <v>226</v>
      </c>
      <c r="J1747" s="16">
        <f>IF(Table2[[#This Row],[Production(Tones)]]="",Table2[[#This Row],[Area Blanks]]*Table2[[#This Row],[Yield]],Table2[[#This Row],[Production(Tones)]])</f>
        <v>226</v>
      </c>
      <c r="K1747" s="13">
        <v>706.8</v>
      </c>
      <c r="L1747" s="13">
        <f>IF(Table2[[#This Row],[Annual_Rainfall(mm)]]="",_xlfn.XLOOKUP(Table2[[#This Row],[State]],'pivot tables'!$J$3:$J$32,'pivot tables'!$K$3:$K$32),Table2[[#This Row],[Annual_Rainfall(mm)]])</f>
        <v>706.8</v>
      </c>
      <c r="M1747" s="13" t="str">
        <f>Table2[[#This Row],[Crop]]&amp;Table2[[#This Row],[State]]</f>
        <v>SugarcaneDelhi</v>
      </c>
      <c r="N1747" s="13">
        <v>433.47</v>
      </c>
      <c r="O1747" s="13">
        <f>IF(Table2[[#This Row],[Fertilizer(kg)]]="",_xlfn.XLOOKUP(Table2[[#This Row],[crop&amp;state]],'pivot tables'!$O$3:$O$151,'pivot tables'!$P$3:$P$151),Table2[[#This Row],[Fertilizer(kg)]])</f>
        <v>433.47</v>
      </c>
      <c r="P1747" s="13">
        <v>0.81</v>
      </c>
      <c r="Q1747" s="13">
        <f>IF(Table2[[#This Row],[Pesticide(kg)]]="",_xlfn.XLOOKUP(Table2[[#This Row],[crop&amp;state]],'pivot tables'!$O$3:$O$151,'pivot tables'!$Q$3:$Q$151),Table2[[#This Row],[Pesticide(kg)]])</f>
        <v>0.81</v>
      </c>
      <c r="R1747" s="13">
        <v>75.33</v>
      </c>
      <c r="S1747" s="13">
        <f>IF(Table2[[#This Row],[Yield]]="",IFERROR(Table2[[#This Row],[Production(Tones)]]/Table2[[#This Row],[Area(hectare)]],""),Table2[[#This Row],[Yield]])</f>
        <v>75.33</v>
      </c>
      <c r="T1747" s="13">
        <v>24.620999999999999</v>
      </c>
      <c r="U1747" s="13">
        <f>IF(Table2[[#This Row],[Avg_Temperature(°C)]]="",IFERROR((Table2[[#This Row],[Max_Temperature(°C)]]+Table2[[#This Row],[Min_Temperature(°C)]])/2,""),Table2[[#This Row],[Avg_Temperature(°C)]])</f>
        <v>24.620999999999999</v>
      </c>
      <c r="V1747" s="13">
        <v>36.438000000000002</v>
      </c>
      <c r="W1747" s="13">
        <f>IF(Table2[[#This Row],[Max_Temperature(°C)]]="",_xlfn.XLOOKUP(Table2[[#This Row],[State]],'pivot tables'!$T$2:$T$33,'pivot tables'!$V$2:$V$33),Table2[[#This Row],[Max_Temperature(°C)]])</f>
        <v>36.438000000000002</v>
      </c>
      <c r="X1747" s="13">
        <v>12.992000000000001</v>
      </c>
      <c r="Y1747" s="31">
        <f>IF(Table2[[#This Row],[Min_Temperature(°C)]]="",_xlfn.XLOOKUP(Table2[[#This Row],[State]],'pivot tables'!$T$2:$T$33,'pivot tables'!$W$2:$W$33),Table2[[#This Row],[Min_Temperature(°C)]])</f>
        <v>12.992000000000001</v>
      </c>
    </row>
    <row r="1748" spans="1:25" x14ac:dyDescent="0.3">
      <c r="A1748" s="5" t="s">
        <v>20</v>
      </c>
      <c r="B1748" s="4">
        <v>2013</v>
      </c>
      <c r="C1748" s="5" t="s">
        <v>27</v>
      </c>
      <c r="D1748" s="5" t="str">
        <f>PROPER(TRIM(Table2[[#This Row],[Season]]))</f>
        <v>Rabi</v>
      </c>
      <c r="E1748" s="5" t="str">
        <f>IF(Table2[[#This Row],[Season]]="",_xlfn.XLOOKUP(Table2[[#This Row],[State]],'pivot tables'!$F$3:$F$33,'pivot tables'!$G$3:$G$33),Table2[[#This Row],[Season]])</f>
        <v>Rabi</v>
      </c>
      <c r="F1748" s="5" t="s">
        <v>326</v>
      </c>
      <c r="G1748" s="16">
        <v>19450</v>
      </c>
      <c r="H1748" s="16">
        <f>IF(Table2[[#This Row],[Area(hectare)]]="",IFERROR(Table2[[#This Row],[Production(Tones)]]/Table2[[#This Row],[Yield blanks]],""),Table2[[#This Row],[Area(hectare)]])</f>
        <v>19450</v>
      </c>
      <c r="I1748" s="16">
        <v>86498</v>
      </c>
      <c r="J1748" s="16">
        <f>IF(Table2[[#This Row],[Production(Tones)]]="",Table2[[#This Row],[Area Blanks]]*Table2[[#This Row],[Yield]],Table2[[#This Row],[Production(Tones)]])</f>
        <v>86498</v>
      </c>
      <c r="K1748" s="13">
        <v>706.8</v>
      </c>
      <c r="L1748" s="13">
        <f>IF(Table2[[#This Row],[Annual_Rainfall(mm)]]="",_xlfn.XLOOKUP(Table2[[#This Row],[State]],'pivot tables'!$J$3:$J$32,'pivot tables'!$K$3:$K$32),Table2[[#This Row],[Annual_Rainfall(mm)]])</f>
        <v>706.8</v>
      </c>
      <c r="M1748" s="13" t="str">
        <f>Table2[[#This Row],[Crop]]&amp;Table2[[#This Row],[State]]</f>
        <v>WheatDelhi</v>
      </c>
      <c r="N1748" s="13">
        <v>2810330.5</v>
      </c>
      <c r="O1748" s="13">
        <f>IF(Table2[[#This Row],[Fertilizer(kg)]]="",_xlfn.XLOOKUP(Table2[[#This Row],[crop&amp;state]],'pivot tables'!$O$3:$O$151,'pivot tables'!$P$3:$P$151),Table2[[#This Row],[Fertilizer(kg)]])</f>
        <v>2810330.5</v>
      </c>
      <c r="P1748" s="13">
        <v>5251.5</v>
      </c>
      <c r="Q1748" s="13">
        <f>IF(Table2[[#This Row],[Pesticide(kg)]]="",_xlfn.XLOOKUP(Table2[[#This Row],[crop&amp;state]],'pivot tables'!$O$3:$O$151,'pivot tables'!$Q$3:$Q$151),Table2[[#This Row],[Pesticide(kg)]])</f>
        <v>5251.5</v>
      </c>
      <c r="R1748" s="13">
        <v>4.45</v>
      </c>
      <c r="S1748" s="13">
        <f>IF(Table2[[#This Row],[Yield]]="",IFERROR(Table2[[#This Row],[Production(Tones)]]/Table2[[#This Row],[Area(hectare)]],""),Table2[[#This Row],[Yield]])</f>
        <v>4.45</v>
      </c>
      <c r="T1748" s="13">
        <v>24.620999999999999</v>
      </c>
      <c r="U1748" s="13">
        <f>IF(Table2[[#This Row],[Avg_Temperature(°C)]]="",IFERROR((Table2[[#This Row],[Max_Temperature(°C)]]+Table2[[#This Row],[Min_Temperature(°C)]])/2,""),Table2[[#This Row],[Avg_Temperature(°C)]])</f>
        <v>24.620999999999999</v>
      </c>
      <c r="V1748" s="13">
        <v>36.438000000000002</v>
      </c>
      <c r="W1748" s="13">
        <f>IF(Table2[[#This Row],[Max_Temperature(°C)]]="",_xlfn.XLOOKUP(Table2[[#This Row],[State]],'pivot tables'!$T$2:$T$33,'pivot tables'!$V$2:$V$33),Table2[[#This Row],[Max_Temperature(°C)]])</f>
        <v>36.438000000000002</v>
      </c>
      <c r="X1748" s="13">
        <v>12.992000000000001</v>
      </c>
      <c r="Y1748" s="31">
        <f>IF(Table2[[#This Row],[Min_Temperature(°C)]]="",_xlfn.XLOOKUP(Table2[[#This Row],[State]],'pivot tables'!$T$2:$T$33,'pivot tables'!$W$2:$W$33),Table2[[#This Row],[Min_Temperature(°C)]])</f>
        <v>12.992000000000001</v>
      </c>
    </row>
    <row r="1749" spans="1:25" x14ac:dyDescent="0.3">
      <c r="A1749" s="5" t="s">
        <v>22</v>
      </c>
      <c r="B1749" s="4">
        <v>2013</v>
      </c>
      <c r="C1749" s="5" t="s">
        <v>49</v>
      </c>
      <c r="D1749" s="5" t="str">
        <f>PROPER(TRIM(Table2[[#This Row],[Season]]))</f>
        <v>Kharif</v>
      </c>
      <c r="E1749" s="5" t="str">
        <f>IF(Table2[[#This Row],[Season]]="",_xlfn.XLOOKUP(Table2[[#This Row],[State]],'pivot tables'!$F$3:$F$33,'pivot tables'!$G$3:$G$33),Table2[[#This Row],[Season]])</f>
        <v>Kharif</v>
      </c>
      <c r="F1749" s="5" t="s">
        <v>36</v>
      </c>
      <c r="G1749" s="16"/>
      <c r="H1749" s="16">
        <f>IF(Table2[[#This Row],[Area(hectare)]]="",IFERROR(Table2[[#This Row],[Production(Tones)]]/Table2[[#This Row],[Yield blanks]],""),Table2[[#This Row],[Area(hectare)]])</f>
        <v>19.047619047619047</v>
      </c>
      <c r="I1749" s="16">
        <v>36</v>
      </c>
      <c r="J1749" s="16">
        <f>IF(Table2[[#This Row],[Production(Tones)]]="",Table2[[#This Row],[Area Blanks]]*Table2[[#This Row],[Yield]],Table2[[#This Row],[Production(Tones)]])</f>
        <v>36</v>
      </c>
      <c r="K1749" s="13">
        <v>1083.2</v>
      </c>
      <c r="L1749" s="13">
        <f>IF(Table2[[#This Row],[Annual_Rainfall(mm)]]="",_xlfn.XLOOKUP(Table2[[#This Row],[State]],'pivot tables'!$J$3:$J$32,'pivot tables'!$K$3:$K$32),Table2[[#This Row],[Annual_Rainfall(mm)]])</f>
        <v>1083.2</v>
      </c>
      <c r="M1749" s="13" t="str">
        <f>Table2[[#This Row],[Crop]]&amp;Table2[[#This Row],[State]]</f>
        <v>RagiPuducherry</v>
      </c>
      <c r="N1749" s="13">
        <v>2745.31</v>
      </c>
      <c r="O1749" s="13">
        <f>IF(Table2[[#This Row],[Fertilizer(kg)]]="",_xlfn.XLOOKUP(Table2[[#This Row],[crop&amp;state]],'pivot tables'!$O$3:$O$151,'pivot tables'!$P$3:$P$151),Table2[[#This Row],[Fertilizer(kg)]])</f>
        <v>2745.31</v>
      </c>
      <c r="P1749" s="13">
        <v>5.13</v>
      </c>
      <c r="Q1749" s="13">
        <f>IF(Table2[[#This Row],[Pesticide(kg)]]="",_xlfn.XLOOKUP(Table2[[#This Row],[crop&amp;state]],'pivot tables'!$O$3:$O$151,'pivot tables'!$Q$3:$Q$151),Table2[[#This Row],[Pesticide(kg)]])</f>
        <v>5.13</v>
      </c>
      <c r="R1749" s="13">
        <v>1.89</v>
      </c>
      <c r="S1749" s="13">
        <f>IF(Table2[[#This Row],[Yield]]="",IFERROR(Table2[[#This Row],[Production(Tones)]]/Table2[[#This Row],[Area(hectare)]],""),Table2[[#This Row],[Yield]])</f>
        <v>1.89</v>
      </c>
      <c r="T1749" s="13">
        <v>28.103000000000002</v>
      </c>
      <c r="U1749" s="13">
        <f>IF(Table2[[#This Row],[Avg_Temperature(°C)]]="",IFERROR((Table2[[#This Row],[Max_Temperature(°C)]]+Table2[[#This Row],[Min_Temperature(°C)]])/2,""),Table2[[#This Row],[Avg_Temperature(°C)]])</f>
        <v>28.103000000000002</v>
      </c>
      <c r="V1749" s="13">
        <v>32.725000000000001</v>
      </c>
      <c r="W1749" s="13">
        <f>IF(Table2[[#This Row],[Max_Temperature(°C)]]="",_xlfn.XLOOKUP(Table2[[#This Row],[State]],'pivot tables'!$T$2:$T$33,'pivot tables'!$V$2:$V$33),Table2[[#This Row],[Max_Temperature(°C)]])</f>
        <v>32.725000000000001</v>
      </c>
      <c r="X1749" s="13">
        <v>24.225000000000001</v>
      </c>
      <c r="Y1749" s="31">
        <f>IF(Table2[[#This Row],[Min_Temperature(°C)]]="",_xlfn.XLOOKUP(Table2[[#This Row],[State]],'pivot tables'!$T$2:$T$33,'pivot tables'!$W$2:$W$33),Table2[[#This Row],[Min_Temperature(°C)]])</f>
        <v>24.225000000000001</v>
      </c>
    </row>
    <row r="1750" spans="1:25" x14ac:dyDescent="0.3">
      <c r="A1750" s="5" t="s">
        <v>22</v>
      </c>
      <c r="B1750" s="4">
        <v>2013</v>
      </c>
      <c r="C1750" s="5" t="s">
        <v>27</v>
      </c>
      <c r="D1750" s="5" t="str">
        <f>PROPER(TRIM(Table2[[#This Row],[Season]]))</f>
        <v>Rabi</v>
      </c>
      <c r="E1750" s="5" t="str">
        <f>IF(Table2[[#This Row],[Season]]="",_xlfn.XLOOKUP(Table2[[#This Row],[State]],'pivot tables'!$F$3:$F$33,'pivot tables'!$G$3:$G$33),Table2[[#This Row],[Season]])</f>
        <v>Rabi</v>
      </c>
      <c r="F1750" s="5" t="s">
        <v>36</v>
      </c>
      <c r="G1750" s="16">
        <v>1</v>
      </c>
      <c r="H1750" s="16">
        <f>IF(Table2[[#This Row],[Area(hectare)]]="",IFERROR(Table2[[#This Row],[Production(Tones)]]/Table2[[#This Row],[Yield blanks]],""),Table2[[#This Row],[Area(hectare)]])</f>
        <v>1</v>
      </c>
      <c r="I1750" s="16">
        <v>2</v>
      </c>
      <c r="J1750" s="16">
        <f>IF(Table2[[#This Row],[Production(Tones)]]="",Table2[[#This Row],[Area Blanks]]*Table2[[#This Row],[Yield]],Table2[[#This Row],[Production(Tones)]])</f>
        <v>2</v>
      </c>
      <c r="K1750" s="13">
        <v>1083.2</v>
      </c>
      <c r="L1750" s="13">
        <f>IF(Table2[[#This Row],[Annual_Rainfall(mm)]]="",_xlfn.XLOOKUP(Table2[[#This Row],[State]],'pivot tables'!$J$3:$J$32,'pivot tables'!$K$3:$K$32),Table2[[#This Row],[Annual_Rainfall(mm)]])</f>
        <v>1083.2</v>
      </c>
      <c r="M1750" s="13" t="str">
        <f>Table2[[#This Row],[Crop]]&amp;Table2[[#This Row],[State]]</f>
        <v>RagiPuducherry</v>
      </c>
      <c r="N1750" s="13">
        <v>144.49</v>
      </c>
      <c r="O1750" s="13">
        <f>IF(Table2[[#This Row],[Fertilizer(kg)]]="",_xlfn.XLOOKUP(Table2[[#This Row],[crop&amp;state]],'pivot tables'!$O$3:$O$151,'pivot tables'!$P$3:$P$151),Table2[[#This Row],[Fertilizer(kg)]])</f>
        <v>144.49</v>
      </c>
      <c r="P1750" s="13">
        <v>0.27</v>
      </c>
      <c r="Q1750" s="13">
        <f>IF(Table2[[#This Row],[Pesticide(kg)]]="",_xlfn.XLOOKUP(Table2[[#This Row],[crop&amp;state]],'pivot tables'!$O$3:$O$151,'pivot tables'!$Q$3:$Q$151),Table2[[#This Row],[Pesticide(kg)]])</f>
        <v>0.27</v>
      </c>
      <c r="R1750" s="13">
        <v>2</v>
      </c>
      <c r="S1750" s="13">
        <f>IF(Table2[[#This Row],[Yield]]="",IFERROR(Table2[[#This Row],[Production(Tones)]]/Table2[[#This Row],[Area(hectare)]],""),Table2[[#This Row],[Yield]])</f>
        <v>2</v>
      </c>
      <c r="T1750" s="13">
        <v>28.103000000000002</v>
      </c>
      <c r="U1750" s="13">
        <f>IF(Table2[[#This Row],[Avg_Temperature(°C)]]="",IFERROR((Table2[[#This Row],[Max_Temperature(°C)]]+Table2[[#This Row],[Min_Temperature(°C)]])/2,""),Table2[[#This Row],[Avg_Temperature(°C)]])</f>
        <v>28.103000000000002</v>
      </c>
      <c r="V1750" s="13">
        <v>32.725000000000001</v>
      </c>
      <c r="W1750" s="13">
        <f>IF(Table2[[#This Row],[Max_Temperature(°C)]]="",_xlfn.XLOOKUP(Table2[[#This Row],[State]],'pivot tables'!$T$2:$T$33,'pivot tables'!$V$2:$V$33),Table2[[#This Row],[Max_Temperature(°C)]])</f>
        <v>32.725000000000001</v>
      </c>
      <c r="X1750" s="13"/>
      <c r="Y1750" s="31">
        <f>IF(Table2[[#This Row],[Min_Temperature(°C)]]="",_xlfn.XLOOKUP(Table2[[#This Row],[State]],'pivot tables'!$T$2:$T$33,'pivot tables'!$W$2:$W$33),Table2[[#This Row],[Min_Temperature(°C)]])</f>
        <v>24.398630434782614</v>
      </c>
    </row>
    <row r="1751" spans="1:25" x14ac:dyDescent="0.3">
      <c r="A1751" s="5" t="s">
        <v>22</v>
      </c>
      <c r="B1751" s="4">
        <v>2013</v>
      </c>
      <c r="C1751" s="5" t="s">
        <v>120</v>
      </c>
      <c r="D1751" s="5" t="str">
        <f>PROPER(TRIM(Table2[[#This Row],[Season]]))</f>
        <v>Summer</v>
      </c>
      <c r="E1751" s="5" t="str">
        <f>IF(Table2[[#This Row],[Season]]="",_xlfn.XLOOKUP(Table2[[#This Row],[State]],'pivot tables'!$F$3:$F$33,'pivot tables'!$G$3:$G$33),Table2[[#This Row],[Season]])</f>
        <v>Summer</v>
      </c>
      <c r="F1751" s="5" t="s">
        <v>36</v>
      </c>
      <c r="G1751" s="16">
        <v>210</v>
      </c>
      <c r="H1751" s="16">
        <f>IF(Table2[[#This Row],[Area(hectare)]]="",IFERROR(Table2[[#This Row],[Production(Tones)]]/Table2[[#This Row],[Yield blanks]],""),Table2[[#This Row],[Area(hectare)]])</f>
        <v>210</v>
      </c>
      <c r="I1751" s="16">
        <v>39</v>
      </c>
      <c r="J1751" s="16">
        <f>IF(Table2[[#This Row],[Production(Tones)]]="",Table2[[#This Row],[Area Blanks]]*Table2[[#This Row],[Yield]],Table2[[#This Row],[Production(Tones)]])</f>
        <v>39</v>
      </c>
      <c r="K1751" s="13">
        <v>1083.2</v>
      </c>
      <c r="L1751" s="13">
        <f>IF(Table2[[#This Row],[Annual_Rainfall(mm)]]="",_xlfn.XLOOKUP(Table2[[#This Row],[State]],'pivot tables'!$J$3:$J$32,'pivot tables'!$K$3:$K$32),Table2[[#This Row],[Annual_Rainfall(mm)]])</f>
        <v>1083.2</v>
      </c>
      <c r="M1751" s="13" t="str">
        <f>Table2[[#This Row],[Crop]]&amp;Table2[[#This Row],[State]]</f>
        <v>RagiPuducherry</v>
      </c>
      <c r="N1751" s="13">
        <v>3034.29</v>
      </c>
      <c r="O1751" s="13">
        <f>IF(Table2[[#This Row],[Fertilizer(kg)]]="",_xlfn.XLOOKUP(Table2[[#This Row],[crop&amp;state]],'pivot tables'!$O$3:$O$151,'pivot tables'!$P$3:$P$151),Table2[[#This Row],[Fertilizer(kg)]])</f>
        <v>3034.29</v>
      </c>
      <c r="P1751" s="13">
        <v>5.67</v>
      </c>
      <c r="Q1751" s="13">
        <f>IF(Table2[[#This Row],[Pesticide(kg)]]="",_xlfn.XLOOKUP(Table2[[#This Row],[crop&amp;state]],'pivot tables'!$O$3:$O$151,'pivot tables'!$Q$3:$Q$151),Table2[[#This Row],[Pesticide(kg)]])</f>
        <v>5.67</v>
      </c>
      <c r="R1751" s="13">
        <v>1.86</v>
      </c>
      <c r="S1751" s="13">
        <f>IF(Table2[[#This Row],[Yield]]="",IFERROR(Table2[[#This Row],[Production(Tones)]]/Table2[[#This Row],[Area(hectare)]],""),Table2[[#This Row],[Yield]])</f>
        <v>1.86</v>
      </c>
      <c r="T1751" s="13">
        <v>28.103000000000002</v>
      </c>
      <c r="U1751" s="13">
        <f>IF(Table2[[#This Row],[Avg_Temperature(°C)]]="",IFERROR((Table2[[#This Row],[Max_Temperature(°C)]]+Table2[[#This Row],[Min_Temperature(°C)]])/2,""),Table2[[#This Row],[Avg_Temperature(°C)]])</f>
        <v>28.103000000000002</v>
      </c>
      <c r="V1751" s="13">
        <v>32.725000000000001</v>
      </c>
      <c r="W1751" s="13">
        <f>IF(Table2[[#This Row],[Max_Temperature(°C)]]="",_xlfn.XLOOKUP(Table2[[#This Row],[State]],'pivot tables'!$T$2:$T$33,'pivot tables'!$V$2:$V$33),Table2[[#This Row],[Max_Temperature(°C)]])</f>
        <v>32.725000000000001</v>
      </c>
      <c r="X1751" s="13">
        <v>24.225000000000001</v>
      </c>
      <c r="Y1751" s="31">
        <f>IF(Table2[[#This Row],[Min_Temperature(°C)]]="",_xlfn.XLOOKUP(Table2[[#This Row],[State]],'pivot tables'!$T$2:$T$33,'pivot tables'!$W$2:$W$33),Table2[[#This Row],[Min_Temperature(°C)]])</f>
        <v>24.225000000000001</v>
      </c>
    </row>
    <row r="1752" spans="1:25" x14ac:dyDescent="0.3">
      <c r="A1752" s="5" t="s">
        <v>13</v>
      </c>
      <c r="B1752" s="4">
        <v>2013</v>
      </c>
      <c r="C1752" s="5" t="s">
        <v>49</v>
      </c>
      <c r="D1752" s="5" t="str">
        <f>PROPER(TRIM(Table2[[#This Row],[Season]]))</f>
        <v>Kharif</v>
      </c>
      <c r="E1752" s="5" t="str">
        <f>IF(Table2[[#This Row],[Season]]="",_xlfn.XLOOKUP(Table2[[#This Row],[State]],'pivot tables'!$F$3:$F$33,'pivot tables'!$G$3:$G$33),Table2[[#This Row],[Season]])</f>
        <v>Kharif</v>
      </c>
      <c r="F1752" s="5" t="s">
        <v>36</v>
      </c>
      <c r="G1752" s="16">
        <v>3671</v>
      </c>
      <c r="H1752" s="16">
        <f>IF(Table2[[#This Row],[Area(hectare)]]="",IFERROR(Table2[[#This Row],[Production(Tones)]]/Table2[[#This Row],[Yield blanks]],""),Table2[[#This Row],[Area(hectare)]])</f>
        <v>3671</v>
      </c>
      <c r="I1752" s="16">
        <v>12091</v>
      </c>
      <c r="J1752" s="16">
        <f>IF(Table2[[#This Row],[Production(Tones)]]="",Table2[[#This Row],[Area Blanks]]*Table2[[#This Row],[Yield]],Table2[[#This Row],[Production(Tones)]])</f>
        <v>12091</v>
      </c>
      <c r="K1752" s="13">
        <v>1083.2</v>
      </c>
      <c r="L1752" s="13">
        <f>IF(Table2[[#This Row],[Annual_Rainfall(mm)]]="",_xlfn.XLOOKUP(Table2[[#This Row],[State]],'pivot tables'!$J$3:$J$32,'pivot tables'!$K$3:$K$32),Table2[[#This Row],[Annual_Rainfall(mm)]])</f>
        <v>1083.2</v>
      </c>
      <c r="M1752" s="13" t="str">
        <f>Table2[[#This Row],[Crop]]&amp;Table2[[#This Row],[State]]</f>
        <v>RicePuducherry</v>
      </c>
      <c r="N1752" s="13">
        <v>530422.79</v>
      </c>
      <c r="O1752" s="13">
        <f>IF(Table2[[#This Row],[Fertilizer(kg)]]="",_xlfn.XLOOKUP(Table2[[#This Row],[crop&amp;state]],'pivot tables'!$O$3:$O$151,'pivot tables'!$P$3:$P$151),Table2[[#This Row],[Fertilizer(kg)]])</f>
        <v>530422.79</v>
      </c>
      <c r="P1752" s="13">
        <v>991.17</v>
      </c>
      <c r="Q1752" s="13">
        <f>IF(Table2[[#This Row],[Pesticide(kg)]]="",_xlfn.XLOOKUP(Table2[[#This Row],[crop&amp;state]],'pivot tables'!$O$3:$O$151,'pivot tables'!$Q$3:$Q$151),Table2[[#This Row],[Pesticide(kg)]])</f>
        <v>991.17</v>
      </c>
      <c r="R1752" s="13">
        <v>2.6970000000000001</v>
      </c>
      <c r="S1752" s="13">
        <f>IF(Table2[[#This Row],[Yield]]="",IFERROR(Table2[[#This Row],[Production(Tones)]]/Table2[[#This Row],[Area(hectare)]],""),Table2[[#This Row],[Yield]])</f>
        <v>2.6970000000000001</v>
      </c>
      <c r="T1752" s="13">
        <v>28.103000000000002</v>
      </c>
      <c r="U1752" s="13">
        <f>IF(Table2[[#This Row],[Avg_Temperature(°C)]]="",IFERROR((Table2[[#This Row],[Max_Temperature(°C)]]+Table2[[#This Row],[Min_Temperature(°C)]])/2,""),Table2[[#This Row],[Avg_Temperature(°C)]])</f>
        <v>28.103000000000002</v>
      </c>
      <c r="V1752" s="13">
        <v>32.725000000000001</v>
      </c>
      <c r="W1752" s="13">
        <f>IF(Table2[[#This Row],[Max_Temperature(°C)]]="",_xlfn.XLOOKUP(Table2[[#This Row],[State]],'pivot tables'!$T$2:$T$33,'pivot tables'!$V$2:$V$33),Table2[[#This Row],[Max_Temperature(°C)]])</f>
        <v>32.725000000000001</v>
      </c>
      <c r="X1752" s="13">
        <v>24.225000000000001</v>
      </c>
      <c r="Y1752" s="31">
        <f>IF(Table2[[#This Row],[Min_Temperature(°C)]]="",_xlfn.XLOOKUP(Table2[[#This Row],[State]],'pivot tables'!$T$2:$T$33,'pivot tables'!$W$2:$W$33),Table2[[#This Row],[Min_Temperature(°C)]])</f>
        <v>24.225000000000001</v>
      </c>
    </row>
    <row r="1753" spans="1:25" x14ac:dyDescent="0.3">
      <c r="A1753" s="5" t="s">
        <v>13</v>
      </c>
      <c r="B1753" s="4">
        <v>2013</v>
      </c>
      <c r="C1753" s="5" t="s">
        <v>27</v>
      </c>
      <c r="D1753" s="5" t="str">
        <f>PROPER(TRIM(Table2[[#This Row],[Season]]))</f>
        <v>Rabi</v>
      </c>
      <c r="E1753" s="5" t="str">
        <f>IF(Table2[[#This Row],[Season]]="",_xlfn.XLOOKUP(Table2[[#This Row],[State]],'pivot tables'!$F$3:$F$33,'pivot tables'!$G$3:$G$33),Table2[[#This Row],[Season]])</f>
        <v>Rabi</v>
      </c>
      <c r="F1753" s="5" t="s">
        <v>36</v>
      </c>
      <c r="G1753" s="16">
        <v>8382</v>
      </c>
      <c r="H1753" s="16">
        <f>IF(Table2[[#This Row],[Area(hectare)]]="",IFERROR(Table2[[#This Row],[Production(Tones)]]/Table2[[#This Row],[Yield blanks]],""),Table2[[#This Row],[Area(hectare)]])</f>
        <v>8382</v>
      </c>
      <c r="I1753" s="16">
        <v>24736</v>
      </c>
      <c r="J1753" s="16">
        <f>IF(Table2[[#This Row],[Production(Tones)]]="",Table2[[#This Row],[Area Blanks]]*Table2[[#This Row],[Yield]],Table2[[#This Row],[Production(Tones)]])</f>
        <v>24736</v>
      </c>
      <c r="K1753" s="13">
        <v>1083.2</v>
      </c>
      <c r="L1753" s="13">
        <f>IF(Table2[[#This Row],[Annual_Rainfall(mm)]]="",_xlfn.XLOOKUP(Table2[[#This Row],[State]],'pivot tables'!$J$3:$J$32,'pivot tables'!$K$3:$K$32),Table2[[#This Row],[Annual_Rainfall(mm)]])</f>
        <v>1083.2</v>
      </c>
      <c r="M1753" s="13" t="str">
        <f>Table2[[#This Row],[Crop]]&amp;Table2[[#This Row],[State]]</f>
        <v>RicePuducherry</v>
      </c>
      <c r="N1753" s="13">
        <v>1211115.18</v>
      </c>
      <c r="O1753" s="13">
        <f>IF(Table2[[#This Row],[Fertilizer(kg)]]="",_xlfn.XLOOKUP(Table2[[#This Row],[crop&amp;state]],'pivot tables'!$O$3:$O$151,'pivot tables'!$P$3:$P$151),Table2[[#This Row],[Fertilizer(kg)]])</f>
        <v>1211115.18</v>
      </c>
      <c r="P1753" s="13">
        <v>2263.14</v>
      </c>
      <c r="Q1753" s="13">
        <f>IF(Table2[[#This Row],[Pesticide(kg)]]="",_xlfn.XLOOKUP(Table2[[#This Row],[crop&amp;state]],'pivot tables'!$O$3:$O$151,'pivot tables'!$Q$3:$Q$151),Table2[[#This Row],[Pesticide(kg)]])</f>
        <v>2263.14</v>
      </c>
      <c r="R1753" s="13">
        <v>3.78</v>
      </c>
      <c r="S1753" s="13">
        <f>IF(Table2[[#This Row],[Yield]]="",IFERROR(Table2[[#This Row],[Production(Tones)]]/Table2[[#This Row],[Area(hectare)]],""),Table2[[#This Row],[Yield]])</f>
        <v>3.78</v>
      </c>
      <c r="T1753" s="13">
        <v>28.103000000000002</v>
      </c>
      <c r="U1753" s="13">
        <f>IF(Table2[[#This Row],[Avg_Temperature(°C)]]="",IFERROR((Table2[[#This Row],[Max_Temperature(°C)]]+Table2[[#This Row],[Min_Temperature(°C)]])/2,""),Table2[[#This Row],[Avg_Temperature(°C)]])</f>
        <v>28.103000000000002</v>
      </c>
      <c r="V1753" s="13">
        <v>32.725000000000001</v>
      </c>
      <c r="W1753" s="13">
        <f>IF(Table2[[#This Row],[Max_Temperature(°C)]]="",_xlfn.XLOOKUP(Table2[[#This Row],[State]],'pivot tables'!$T$2:$T$33,'pivot tables'!$V$2:$V$33),Table2[[#This Row],[Max_Temperature(°C)]])</f>
        <v>32.725000000000001</v>
      </c>
      <c r="X1753" s="13">
        <v>24.225000000000001</v>
      </c>
      <c r="Y1753" s="31">
        <f>IF(Table2[[#This Row],[Min_Temperature(°C)]]="",_xlfn.XLOOKUP(Table2[[#This Row],[State]],'pivot tables'!$T$2:$T$33,'pivot tables'!$W$2:$W$33),Table2[[#This Row],[Min_Temperature(°C)]])</f>
        <v>24.225000000000001</v>
      </c>
    </row>
    <row r="1754" spans="1:25" x14ac:dyDescent="0.3">
      <c r="A1754" s="5" t="s">
        <v>13</v>
      </c>
      <c r="B1754" s="4">
        <v>2013</v>
      </c>
      <c r="C1754" s="5" t="s">
        <v>120</v>
      </c>
      <c r="D1754" s="5" t="str">
        <f>PROPER(TRIM(Table2[[#This Row],[Season]]))</f>
        <v>Summer</v>
      </c>
      <c r="E1754" s="5" t="str">
        <f>IF(Table2[[#This Row],[Season]]="",_xlfn.XLOOKUP(Table2[[#This Row],[State]],'pivot tables'!$F$3:$F$33,'pivot tables'!$G$3:$G$33),Table2[[#This Row],[Season]])</f>
        <v>Summer</v>
      </c>
      <c r="F1754" s="5" t="s">
        <v>36</v>
      </c>
      <c r="G1754" s="16">
        <v>3769</v>
      </c>
      <c r="H1754" s="16">
        <f>IF(Table2[[#This Row],[Area(hectare)]]="",IFERROR(Table2[[#This Row],[Production(Tones)]]/Table2[[#This Row],[Yield blanks]],""),Table2[[#This Row],[Area(hectare)]])</f>
        <v>3769</v>
      </c>
      <c r="I1754" s="16">
        <v>12965</v>
      </c>
      <c r="J1754" s="16">
        <f>IF(Table2[[#This Row],[Production(Tones)]]="",Table2[[#This Row],[Area Blanks]]*Table2[[#This Row],[Yield]],Table2[[#This Row],[Production(Tones)]])</f>
        <v>12965</v>
      </c>
      <c r="K1754" s="13">
        <v>1083.2</v>
      </c>
      <c r="L1754" s="13">
        <f>IF(Table2[[#This Row],[Annual_Rainfall(mm)]]="",_xlfn.XLOOKUP(Table2[[#This Row],[State]],'pivot tables'!$J$3:$J$32,'pivot tables'!$K$3:$K$32),Table2[[#This Row],[Annual_Rainfall(mm)]])</f>
        <v>1083.2</v>
      </c>
      <c r="M1754" s="13" t="str">
        <f>Table2[[#This Row],[Crop]]&amp;Table2[[#This Row],[State]]</f>
        <v>RicePuducherry</v>
      </c>
      <c r="N1754" s="13">
        <v>544582.81000000006</v>
      </c>
      <c r="O1754" s="13">
        <f>IF(Table2[[#This Row],[Fertilizer(kg)]]="",_xlfn.XLOOKUP(Table2[[#This Row],[crop&amp;state]],'pivot tables'!$O$3:$O$151,'pivot tables'!$P$3:$P$151),Table2[[#This Row],[Fertilizer(kg)]])</f>
        <v>544582.81000000006</v>
      </c>
      <c r="P1754" s="13">
        <v>1017.63</v>
      </c>
      <c r="Q1754" s="13">
        <f>IF(Table2[[#This Row],[Pesticide(kg)]]="",_xlfn.XLOOKUP(Table2[[#This Row],[crop&amp;state]],'pivot tables'!$O$3:$O$151,'pivot tables'!$Q$3:$Q$151),Table2[[#This Row],[Pesticide(kg)]])</f>
        <v>1017.63</v>
      </c>
      <c r="R1754" s="13">
        <v>3.41</v>
      </c>
      <c r="S1754" s="13">
        <f>IF(Table2[[#This Row],[Yield]]="",IFERROR(Table2[[#This Row],[Production(Tones)]]/Table2[[#This Row],[Area(hectare)]],""),Table2[[#This Row],[Yield]])</f>
        <v>3.41</v>
      </c>
      <c r="T1754" s="13">
        <v>28.103000000000002</v>
      </c>
      <c r="U1754" s="13">
        <f>IF(Table2[[#This Row],[Avg_Temperature(°C)]]="",IFERROR((Table2[[#This Row],[Max_Temperature(°C)]]+Table2[[#This Row],[Min_Temperature(°C)]])/2,""),Table2[[#This Row],[Avg_Temperature(°C)]])</f>
        <v>28.103000000000002</v>
      </c>
      <c r="V1754" s="13">
        <v>32.725000000000001</v>
      </c>
      <c r="W1754" s="13">
        <f>IF(Table2[[#This Row],[Max_Temperature(°C)]]="",_xlfn.XLOOKUP(Table2[[#This Row],[State]],'pivot tables'!$T$2:$T$33,'pivot tables'!$V$2:$V$33),Table2[[#This Row],[Max_Temperature(°C)]])</f>
        <v>32.725000000000001</v>
      </c>
      <c r="X1754" s="13">
        <v>24.225000000000001</v>
      </c>
      <c r="Y1754" s="31">
        <f>IF(Table2[[#This Row],[Min_Temperature(°C)]]="",_xlfn.XLOOKUP(Table2[[#This Row],[State]],'pivot tables'!$T$2:$T$33,'pivot tables'!$W$2:$W$33),Table2[[#This Row],[Min_Temperature(°C)]])</f>
        <v>24.225000000000001</v>
      </c>
    </row>
    <row r="1755" spans="1:25" x14ac:dyDescent="0.3">
      <c r="A1755" s="5" t="s">
        <v>18</v>
      </c>
      <c r="B1755" s="4">
        <v>2013</v>
      </c>
      <c r="C1755" s="5" t="s">
        <v>49</v>
      </c>
      <c r="D1755" s="5" t="str">
        <f>PROPER(TRIM(Table2[[#This Row],[Season]]))</f>
        <v>Kharif</v>
      </c>
      <c r="E1755" s="5" t="str">
        <f>IF(Table2[[#This Row],[Season]]="",_xlfn.XLOOKUP(Table2[[#This Row],[State]],'pivot tables'!$F$3:$F$33,'pivot tables'!$G$3:$G$33),Table2[[#This Row],[Season]])</f>
        <v>Kharif</v>
      </c>
      <c r="F1755" s="5" t="s">
        <v>36</v>
      </c>
      <c r="G1755" s="16">
        <v>2024</v>
      </c>
      <c r="H1755" s="16">
        <f>IF(Table2[[#This Row],[Area(hectare)]]="",IFERROR(Table2[[#This Row],[Production(Tones)]]/Table2[[#This Row],[Yield blanks]],""),Table2[[#This Row],[Area(hectare)]])</f>
        <v>2024</v>
      </c>
      <c r="I1755" s="16">
        <v>304066</v>
      </c>
      <c r="J1755" s="16">
        <f>IF(Table2[[#This Row],[Production(Tones)]]="",Table2[[#This Row],[Area Blanks]]*Table2[[#This Row],[Yield]],Table2[[#This Row],[Production(Tones)]])</f>
        <v>304066</v>
      </c>
      <c r="K1755" s="13"/>
      <c r="L1755" s="13">
        <f>IF(Table2[[#This Row],[Annual_Rainfall(mm)]]="",_xlfn.XLOOKUP(Table2[[#This Row],[State]],'pivot tables'!$J$3:$J$32,'pivot tables'!$K$3:$K$32),Table2[[#This Row],[Annual_Rainfall(mm)]])</f>
        <v>1432.1554838709674</v>
      </c>
      <c r="M1755" s="13" t="str">
        <f>Table2[[#This Row],[Crop]]&amp;Table2[[#This Row],[State]]</f>
        <v>SugarcanePuducherry</v>
      </c>
      <c r="N1755" s="13">
        <v>292447.76</v>
      </c>
      <c r="O1755" s="13">
        <f>IF(Table2[[#This Row],[Fertilizer(kg)]]="",_xlfn.XLOOKUP(Table2[[#This Row],[crop&amp;state]],'pivot tables'!$O$3:$O$151,'pivot tables'!$P$3:$P$151),Table2[[#This Row],[Fertilizer(kg)]])</f>
        <v>292447.76</v>
      </c>
      <c r="P1755" s="13">
        <v>546.48</v>
      </c>
      <c r="Q1755" s="13">
        <f>IF(Table2[[#This Row],[Pesticide(kg)]]="",_xlfn.XLOOKUP(Table2[[#This Row],[crop&amp;state]],'pivot tables'!$O$3:$O$151,'pivot tables'!$Q$3:$Q$151),Table2[[#This Row],[Pesticide(kg)]])</f>
        <v>546.48</v>
      </c>
      <c r="R1755" s="13">
        <v>150.22999999999999</v>
      </c>
      <c r="S1755" s="13">
        <f>IF(Table2[[#This Row],[Yield]]="",IFERROR(Table2[[#This Row],[Production(Tones)]]/Table2[[#This Row],[Area(hectare)]],""),Table2[[#This Row],[Yield]])</f>
        <v>150.22999999999999</v>
      </c>
      <c r="T1755" s="13">
        <v>28.103000000000002</v>
      </c>
      <c r="U1755" s="13">
        <f>IF(Table2[[#This Row],[Avg_Temperature(°C)]]="",IFERROR((Table2[[#This Row],[Max_Temperature(°C)]]+Table2[[#This Row],[Min_Temperature(°C)]])/2,""),Table2[[#This Row],[Avg_Temperature(°C)]])</f>
        <v>28.103000000000002</v>
      </c>
      <c r="V1755" s="13">
        <v>32.725000000000001</v>
      </c>
      <c r="W1755" s="13">
        <f>IF(Table2[[#This Row],[Max_Temperature(°C)]]="",_xlfn.XLOOKUP(Table2[[#This Row],[State]],'pivot tables'!$T$2:$T$33,'pivot tables'!$V$2:$V$33),Table2[[#This Row],[Max_Temperature(°C)]])</f>
        <v>32.725000000000001</v>
      </c>
      <c r="X1755" s="13">
        <v>24.225000000000001</v>
      </c>
      <c r="Y1755" s="31">
        <f>IF(Table2[[#This Row],[Min_Temperature(°C)]]="",_xlfn.XLOOKUP(Table2[[#This Row],[State]],'pivot tables'!$T$2:$T$33,'pivot tables'!$W$2:$W$33),Table2[[#This Row],[Min_Temperature(°C)]])</f>
        <v>24.225000000000001</v>
      </c>
    </row>
    <row r="1756" spans="1:25" x14ac:dyDescent="0.3">
      <c r="A1756" s="5" t="s">
        <v>32</v>
      </c>
      <c r="B1756" s="4">
        <v>2013</v>
      </c>
      <c r="C1756" s="5" t="s">
        <v>49</v>
      </c>
      <c r="D1756" s="5" t="str">
        <f>PROPER(TRIM(Table2[[#This Row],[Season]]))</f>
        <v>Kharif</v>
      </c>
      <c r="E1756" s="5" t="str">
        <f>IF(Table2[[#This Row],[Season]]="",_xlfn.XLOOKUP(Table2[[#This Row],[State]],'pivot tables'!$F$3:$F$33,'pivot tables'!$G$3:$G$33),Table2[[#This Row],[Season]])</f>
        <v>Kharif</v>
      </c>
      <c r="F1756" s="5" t="s">
        <v>36</v>
      </c>
      <c r="G1756" s="16">
        <v>3</v>
      </c>
      <c r="H1756" s="16">
        <f>IF(Table2[[#This Row],[Area(hectare)]]="",IFERROR(Table2[[#This Row],[Production(Tones)]]/Table2[[#This Row],[Yield blanks]],""),Table2[[#This Row],[Area(hectare)]])</f>
        <v>3</v>
      </c>
      <c r="I1756" s="16">
        <v>2</v>
      </c>
      <c r="J1756" s="16">
        <f>IF(Table2[[#This Row],[Production(Tones)]]="",Table2[[#This Row],[Area Blanks]]*Table2[[#This Row],[Yield]],Table2[[#This Row],[Production(Tones)]])</f>
        <v>2</v>
      </c>
      <c r="K1756" s="13">
        <v>1083.2</v>
      </c>
      <c r="L1756" s="13">
        <f>IF(Table2[[#This Row],[Annual_Rainfall(mm)]]="",_xlfn.XLOOKUP(Table2[[#This Row],[State]],'pivot tables'!$J$3:$J$32,'pivot tables'!$K$3:$K$32),Table2[[#This Row],[Annual_Rainfall(mm)]])</f>
        <v>1083.2</v>
      </c>
      <c r="M1756" s="13" t="str">
        <f>Table2[[#This Row],[Crop]]&amp;Table2[[#This Row],[State]]</f>
        <v>UradPuducherry</v>
      </c>
      <c r="N1756" s="13">
        <v>433.47</v>
      </c>
      <c r="O1756" s="13">
        <f>IF(Table2[[#This Row],[Fertilizer(kg)]]="",_xlfn.XLOOKUP(Table2[[#This Row],[crop&amp;state]],'pivot tables'!$O$3:$O$151,'pivot tables'!$P$3:$P$151),Table2[[#This Row],[Fertilizer(kg)]])</f>
        <v>433.47</v>
      </c>
      <c r="P1756" s="13">
        <v>0.81</v>
      </c>
      <c r="Q1756" s="13">
        <f>IF(Table2[[#This Row],[Pesticide(kg)]]="",_xlfn.XLOOKUP(Table2[[#This Row],[crop&amp;state]],'pivot tables'!$O$3:$O$151,'pivot tables'!$Q$3:$Q$151),Table2[[#This Row],[Pesticide(kg)]])</f>
        <v>0.81</v>
      </c>
      <c r="R1756" s="13">
        <v>0.67</v>
      </c>
      <c r="S1756" s="13">
        <f>IF(Table2[[#This Row],[Yield]]="",IFERROR(Table2[[#This Row],[Production(Tones)]]/Table2[[#This Row],[Area(hectare)]],""),Table2[[#This Row],[Yield]])</f>
        <v>0.67</v>
      </c>
      <c r="T1756" s="13">
        <v>28.103000000000002</v>
      </c>
      <c r="U1756" s="13">
        <f>IF(Table2[[#This Row],[Avg_Temperature(°C)]]="",IFERROR((Table2[[#This Row],[Max_Temperature(°C)]]+Table2[[#This Row],[Min_Temperature(°C)]])/2,""),Table2[[#This Row],[Avg_Temperature(°C)]])</f>
        <v>28.103000000000002</v>
      </c>
      <c r="V1756" s="13">
        <v>32.725000000000001</v>
      </c>
      <c r="W1756" s="13">
        <f>IF(Table2[[#This Row],[Max_Temperature(°C)]]="",_xlfn.XLOOKUP(Table2[[#This Row],[State]],'pivot tables'!$T$2:$T$33,'pivot tables'!$V$2:$V$33),Table2[[#This Row],[Max_Temperature(°C)]])</f>
        <v>32.725000000000001</v>
      </c>
      <c r="X1756" s="13">
        <v>24.225000000000001</v>
      </c>
      <c r="Y1756" s="31">
        <f>IF(Table2[[#This Row],[Min_Temperature(°C)]]="",_xlfn.XLOOKUP(Table2[[#This Row],[State]],'pivot tables'!$T$2:$T$33,'pivot tables'!$W$2:$W$33),Table2[[#This Row],[Min_Temperature(°C)]])</f>
        <v>24.225000000000001</v>
      </c>
    </row>
    <row r="1757" spans="1:25" x14ac:dyDescent="0.3">
      <c r="A1757" s="5" t="s">
        <v>32</v>
      </c>
      <c r="B1757" s="4">
        <v>2013</v>
      </c>
      <c r="C1757" s="5" t="s">
        <v>27</v>
      </c>
      <c r="D1757" s="5" t="str">
        <f>PROPER(TRIM(Table2[[#This Row],[Season]]))</f>
        <v>Rabi</v>
      </c>
      <c r="E1757" s="5" t="str">
        <f>IF(Table2[[#This Row],[Season]]="",_xlfn.XLOOKUP(Table2[[#This Row],[State]],'pivot tables'!$F$3:$F$33,'pivot tables'!$G$3:$G$33),Table2[[#This Row],[Season]])</f>
        <v>Rabi</v>
      </c>
      <c r="F1757" s="5" t="s">
        <v>36</v>
      </c>
      <c r="G1757" s="16">
        <v>132</v>
      </c>
      <c r="H1757" s="16">
        <f>IF(Table2[[#This Row],[Area(hectare)]]="",IFERROR(Table2[[#This Row],[Production(Tones)]]/Table2[[#This Row],[Yield blanks]],""),Table2[[#This Row],[Area(hectare)]])</f>
        <v>132</v>
      </c>
      <c r="I1757" s="16">
        <v>138</v>
      </c>
      <c r="J1757" s="16">
        <f>IF(Table2[[#This Row],[Production(Tones)]]="",Table2[[#This Row],[Area Blanks]]*Table2[[#This Row],[Yield]],Table2[[#This Row],[Production(Tones)]])</f>
        <v>138</v>
      </c>
      <c r="K1757" s="13">
        <v>1083.2</v>
      </c>
      <c r="L1757" s="13">
        <f>IF(Table2[[#This Row],[Annual_Rainfall(mm)]]="",_xlfn.XLOOKUP(Table2[[#This Row],[State]],'pivot tables'!$J$3:$J$32,'pivot tables'!$K$3:$K$32),Table2[[#This Row],[Annual_Rainfall(mm)]])</f>
        <v>1083.2</v>
      </c>
      <c r="M1757" s="13" t="str">
        <f>Table2[[#This Row],[Crop]]&amp;Table2[[#This Row],[State]]</f>
        <v>UradPuducherry</v>
      </c>
      <c r="N1757" s="13">
        <v>19072.68</v>
      </c>
      <c r="O1757" s="13">
        <f>IF(Table2[[#This Row],[Fertilizer(kg)]]="",_xlfn.XLOOKUP(Table2[[#This Row],[crop&amp;state]],'pivot tables'!$O$3:$O$151,'pivot tables'!$P$3:$P$151),Table2[[#This Row],[Fertilizer(kg)]])</f>
        <v>19072.68</v>
      </c>
      <c r="P1757" s="13">
        <v>35.64</v>
      </c>
      <c r="Q1757" s="13">
        <f>IF(Table2[[#This Row],[Pesticide(kg)]]="",_xlfn.XLOOKUP(Table2[[#This Row],[crop&amp;state]],'pivot tables'!$O$3:$O$151,'pivot tables'!$Q$3:$Q$151),Table2[[#This Row],[Pesticide(kg)]])</f>
        <v>35.64</v>
      </c>
      <c r="R1757" s="13">
        <v>0.82</v>
      </c>
      <c r="S1757" s="13">
        <f>IF(Table2[[#This Row],[Yield]]="",IFERROR(Table2[[#This Row],[Production(Tones)]]/Table2[[#This Row],[Area(hectare)]],""),Table2[[#This Row],[Yield]])</f>
        <v>0.82</v>
      </c>
      <c r="T1757" s="13">
        <v>28.103000000000002</v>
      </c>
      <c r="U1757" s="13">
        <f>IF(Table2[[#This Row],[Avg_Temperature(°C)]]="",IFERROR((Table2[[#This Row],[Max_Temperature(°C)]]+Table2[[#This Row],[Min_Temperature(°C)]])/2,""),Table2[[#This Row],[Avg_Temperature(°C)]])</f>
        <v>28.103000000000002</v>
      </c>
      <c r="V1757" s="13">
        <v>32.725000000000001</v>
      </c>
      <c r="W1757" s="13">
        <f>IF(Table2[[#This Row],[Max_Temperature(°C)]]="",_xlfn.XLOOKUP(Table2[[#This Row],[State]],'pivot tables'!$T$2:$T$33,'pivot tables'!$V$2:$V$33),Table2[[#This Row],[Max_Temperature(°C)]])</f>
        <v>32.725000000000001</v>
      </c>
      <c r="X1757" s="13">
        <v>24.225000000000001</v>
      </c>
      <c r="Y1757" s="31">
        <f>IF(Table2[[#This Row],[Min_Temperature(°C)]]="",_xlfn.XLOOKUP(Table2[[#This Row],[State]],'pivot tables'!$T$2:$T$33,'pivot tables'!$W$2:$W$33),Table2[[#This Row],[Min_Temperature(°C)]])</f>
        <v>24.225000000000001</v>
      </c>
    </row>
    <row r="1758" spans="1:25" x14ac:dyDescent="0.3">
      <c r="A1758" s="5" t="s">
        <v>32</v>
      </c>
      <c r="B1758" s="4">
        <v>2013</v>
      </c>
      <c r="C1758" s="5" t="s">
        <v>120</v>
      </c>
      <c r="D1758" s="5" t="str">
        <f>PROPER(TRIM(Table2[[#This Row],[Season]]))</f>
        <v>Summer</v>
      </c>
      <c r="E1758" s="5" t="str">
        <f>IF(Table2[[#This Row],[Season]]="",_xlfn.XLOOKUP(Table2[[#This Row],[State]],'pivot tables'!$F$3:$F$33,'pivot tables'!$G$3:$G$33),Table2[[#This Row],[Season]])</f>
        <v>Summer</v>
      </c>
      <c r="F1758" s="5" t="s">
        <v>36</v>
      </c>
      <c r="G1758" s="16">
        <v>476</v>
      </c>
      <c r="H1758" s="16">
        <f>IF(Table2[[#This Row],[Area(hectare)]]="",IFERROR(Table2[[#This Row],[Production(Tones)]]/Table2[[#This Row],[Yield blanks]],""),Table2[[#This Row],[Area(hectare)]])</f>
        <v>476</v>
      </c>
      <c r="I1758" s="16">
        <v>128</v>
      </c>
      <c r="J1758" s="16">
        <f>IF(Table2[[#This Row],[Production(Tones)]]="",Table2[[#This Row],[Area Blanks]]*Table2[[#This Row],[Yield]],Table2[[#This Row],[Production(Tones)]])</f>
        <v>128</v>
      </c>
      <c r="K1758" s="13">
        <v>1083.2</v>
      </c>
      <c r="L1758" s="13">
        <f>IF(Table2[[#This Row],[Annual_Rainfall(mm)]]="",_xlfn.XLOOKUP(Table2[[#This Row],[State]],'pivot tables'!$J$3:$J$32,'pivot tables'!$K$3:$K$32),Table2[[#This Row],[Annual_Rainfall(mm)]])</f>
        <v>1083.2</v>
      </c>
      <c r="M1758" s="13" t="str">
        <f>Table2[[#This Row],[Crop]]&amp;Table2[[#This Row],[State]]</f>
        <v>UradPuducherry</v>
      </c>
      <c r="N1758" s="13">
        <v>68777.240000000005</v>
      </c>
      <c r="O1758" s="13">
        <f>IF(Table2[[#This Row],[Fertilizer(kg)]]="",_xlfn.XLOOKUP(Table2[[#This Row],[crop&amp;state]],'pivot tables'!$O$3:$O$151,'pivot tables'!$P$3:$P$151),Table2[[#This Row],[Fertilizer(kg)]])</f>
        <v>68777.240000000005</v>
      </c>
      <c r="P1758" s="13">
        <v>128.52000000000001</v>
      </c>
      <c r="Q1758" s="13">
        <f>IF(Table2[[#This Row],[Pesticide(kg)]]="",_xlfn.XLOOKUP(Table2[[#This Row],[crop&amp;state]],'pivot tables'!$O$3:$O$151,'pivot tables'!$Q$3:$Q$151),Table2[[#This Row],[Pesticide(kg)]])</f>
        <v>128.52000000000001</v>
      </c>
      <c r="R1758" s="13">
        <v>0.61499999999999999</v>
      </c>
      <c r="S1758" s="13">
        <f>IF(Table2[[#This Row],[Yield]]="",IFERROR(Table2[[#This Row],[Production(Tones)]]/Table2[[#This Row],[Area(hectare)]],""),Table2[[#This Row],[Yield]])</f>
        <v>0.61499999999999999</v>
      </c>
      <c r="T1758" s="13">
        <v>28.103000000000002</v>
      </c>
      <c r="U1758" s="13">
        <f>IF(Table2[[#This Row],[Avg_Temperature(°C)]]="",IFERROR((Table2[[#This Row],[Max_Temperature(°C)]]+Table2[[#This Row],[Min_Temperature(°C)]])/2,""),Table2[[#This Row],[Avg_Temperature(°C)]])</f>
        <v>28.103000000000002</v>
      </c>
      <c r="V1758" s="13">
        <v>32.725000000000001</v>
      </c>
      <c r="W1758" s="13">
        <f>IF(Table2[[#This Row],[Max_Temperature(°C)]]="",_xlfn.XLOOKUP(Table2[[#This Row],[State]],'pivot tables'!$T$2:$T$33,'pivot tables'!$V$2:$V$33),Table2[[#This Row],[Max_Temperature(°C)]])</f>
        <v>32.725000000000001</v>
      </c>
      <c r="X1758" s="13">
        <v>24.225000000000001</v>
      </c>
      <c r="Y1758" s="31">
        <f>IF(Table2[[#This Row],[Min_Temperature(°C)]]="",_xlfn.XLOOKUP(Table2[[#This Row],[State]],'pivot tables'!$T$2:$T$33,'pivot tables'!$W$2:$W$33),Table2[[#This Row],[Min_Temperature(°C)]])</f>
        <v>24.225000000000001</v>
      </c>
    </row>
    <row r="1759" spans="1:25" x14ac:dyDescent="0.3">
      <c r="A1759" s="5" t="s">
        <v>13</v>
      </c>
      <c r="B1759" s="4">
        <v>2014</v>
      </c>
      <c r="C1759" s="5" t="s">
        <v>49</v>
      </c>
      <c r="D1759" s="5" t="str">
        <f>PROPER(TRIM(Table2[[#This Row],[Season]]))</f>
        <v>Kharif</v>
      </c>
      <c r="E1759" s="5" t="str">
        <f>IF(Table2[[#This Row],[Season]]="",_xlfn.XLOOKUP(Table2[[#This Row],[State]],'pivot tables'!$F$3:$F$33,'pivot tables'!$G$3:$G$33),Table2[[#This Row],[Season]])</f>
        <v>Kharif</v>
      </c>
      <c r="F1759" s="5" t="s">
        <v>326</v>
      </c>
      <c r="G1759" s="16">
        <v>6035</v>
      </c>
      <c r="H1759" s="16">
        <f>IF(Table2[[#This Row],[Area(hectare)]]="",IFERROR(Table2[[#This Row],[Production(Tones)]]/Table2[[#This Row],[Yield blanks]],""),Table2[[#This Row],[Area(hectare)]])</f>
        <v>6035</v>
      </c>
      <c r="I1759" s="16">
        <v>17269</v>
      </c>
      <c r="J1759" s="16">
        <f>IF(Table2[[#This Row],[Production(Tones)]]="",Table2[[#This Row],[Area Blanks]]*Table2[[#This Row],[Yield]],Table2[[#This Row],[Production(Tones)]])</f>
        <v>17269</v>
      </c>
      <c r="K1759" s="13">
        <v>416.4</v>
      </c>
      <c r="L1759" s="13">
        <f>IF(Table2[[#This Row],[Annual_Rainfall(mm)]]="",_xlfn.XLOOKUP(Table2[[#This Row],[State]],'pivot tables'!$J$3:$J$32,'pivot tables'!$K$3:$K$32),Table2[[#This Row],[Annual_Rainfall(mm)]])</f>
        <v>416.4</v>
      </c>
      <c r="M1759" s="13" t="str">
        <f>Table2[[#This Row],[Crop]]&amp;Table2[[#This Row],[State]]</f>
        <v>RiceDelhi</v>
      </c>
      <c r="N1759" s="13">
        <v>911043.6</v>
      </c>
      <c r="O1759" s="13">
        <f>IF(Table2[[#This Row],[Fertilizer(kg)]]="",_xlfn.XLOOKUP(Table2[[#This Row],[crop&amp;state]],'pivot tables'!$O$3:$O$151,'pivot tables'!$P$3:$P$151),Table2[[#This Row],[Fertilizer(kg)]])</f>
        <v>911043.6</v>
      </c>
      <c r="P1759" s="13">
        <v>1991.55</v>
      </c>
      <c r="Q1759" s="13">
        <f>IF(Table2[[#This Row],[Pesticide(kg)]]="",_xlfn.XLOOKUP(Table2[[#This Row],[crop&amp;state]],'pivot tables'!$O$3:$O$151,'pivot tables'!$Q$3:$Q$151),Table2[[#This Row],[Pesticide(kg)]])</f>
        <v>1991.55</v>
      </c>
      <c r="R1759" s="13">
        <v>2.86</v>
      </c>
      <c r="S1759" s="13">
        <f>IF(Table2[[#This Row],[Yield]]="",IFERROR(Table2[[#This Row],[Production(Tones)]]/Table2[[#This Row],[Area(hectare)]],""),Table2[[#This Row],[Yield]])</f>
        <v>2.86</v>
      </c>
      <c r="T1759" s="13">
        <v>25.501999999999999</v>
      </c>
      <c r="U1759" s="13">
        <f>IF(Table2[[#This Row],[Avg_Temperature(°C)]]="",IFERROR((Table2[[#This Row],[Max_Temperature(°C)]]+Table2[[#This Row],[Min_Temperature(°C)]])/2,""),Table2[[#This Row],[Avg_Temperature(°C)]])</f>
        <v>25.501999999999999</v>
      </c>
      <c r="V1759" s="13">
        <v>38.048000000000002</v>
      </c>
      <c r="W1759" s="13">
        <f>IF(Table2[[#This Row],[Max_Temperature(°C)]]="",_xlfn.XLOOKUP(Table2[[#This Row],[State]],'pivot tables'!$T$2:$T$33,'pivot tables'!$V$2:$V$33),Table2[[#This Row],[Max_Temperature(°C)]])</f>
        <v>38.048000000000002</v>
      </c>
      <c r="X1759" s="13">
        <v>13.999000000000001</v>
      </c>
      <c r="Y1759" s="31">
        <f>IF(Table2[[#This Row],[Min_Temperature(°C)]]="",_xlfn.XLOOKUP(Table2[[#This Row],[State]],'pivot tables'!$T$2:$T$33,'pivot tables'!$W$2:$W$33),Table2[[#This Row],[Min_Temperature(°C)]])</f>
        <v>13.999000000000001</v>
      </c>
    </row>
    <row r="1760" spans="1:25" x14ac:dyDescent="0.3">
      <c r="A1760" s="5" t="s">
        <v>20</v>
      </c>
      <c r="B1760" s="4">
        <v>2014</v>
      </c>
      <c r="C1760" s="5" t="s">
        <v>27</v>
      </c>
      <c r="D1760" s="5" t="str">
        <f>PROPER(TRIM(Table2[[#This Row],[Season]]))</f>
        <v>Rabi</v>
      </c>
      <c r="E1760" s="5" t="str">
        <f>IF(Table2[[#This Row],[Season]]="",_xlfn.XLOOKUP(Table2[[#This Row],[State]],'pivot tables'!$F$3:$F$33,'pivot tables'!$G$3:$G$33),Table2[[#This Row],[Season]])</f>
        <v>Rabi</v>
      </c>
      <c r="F1760" s="5" t="s">
        <v>326</v>
      </c>
      <c r="G1760" s="16"/>
      <c r="H1760" s="16">
        <f>IF(Table2[[#This Row],[Area(hectare)]]="",IFERROR(Table2[[#This Row],[Production(Tones)]]/Table2[[#This Row],[Yield blanks]],""),Table2[[#This Row],[Area(hectare)]])</f>
        <v>19357.013574660632</v>
      </c>
      <c r="I1760" s="16">
        <v>85558</v>
      </c>
      <c r="J1760" s="16">
        <f>IF(Table2[[#This Row],[Production(Tones)]]="",Table2[[#This Row],[Area Blanks]]*Table2[[#This Row],[Yield]],Table2[[#This Row],[Production(Tones)]])</f>
        <v>85558</v>
      </c>
      <c r="K1760" s="13">
        <v>416.4</v>
      </c>
      <c r="L1760" s="13">
        <f>IF(Table2[[#This Row],[Annual_Rainfall(mm)]]="",_xlfn.XLOOKUP(Table2[[#This Row],[State]],'pivot tables'!$J$3:$J$32,'pivot tables'!$K$3:$K$32),Table2[[#This Row],[Annual_Rainfall(mm)]])</f>
        <v>416.4</v>
      </c>
      <c r="M1760" s="13" t="str">
        <f>Table2[[#This Row],[Crop]]&amp;Table2[[#This Row],[State]]</f>
        <v>WheatDelhi</v>
      </c>
      <c r="N1760" s="13">
        <v>2922585.6</v>
      </c>
      <c r="O1760" s="13">
        <f>IF(Table2[[#This Row],[Fertilizer(kg)]]="",_xlfn.XLOOKUP(Table2[[#This Row],[crop&amp;state]],'pivot tables'!$O$3:$O$151,'pivot tables'!$P$3:$P$151),Table2[[#This Row],[Fertilizer(kg)]])</f>
        <v>2922585.6</v>
      </c>
      <c r="P1760" s="13">
        <v>6388.8</v>
      </c>
      <c r="Q1760" s="13">
        <f>IF(Table2[[#This Row],[Pesticide(kg)]]="",_xlfn.XLOOKUP(Table2[[#This Row],[crop&amp;state]],'pivot tables'!$O$3:$O$151,'pivot tables'!$Q$3:$Q$151),Table2[[#This Row],[Pesticide(kg)]])</f>
        <v>6388.8</v>
      </c>
      <c r="R1760" s="13">
        <v>4.42</v>
      </c>
      <c r="S1760" s="13">
        <f>IF(Table2[[#This Row],[Yield]]="",IFERROR(Table2[[#This Row],[Production(Tones)]]/Table2[[#This Row],[Area(hectare)]],""),Table2[[#This Row],[Yield]])</f>
        <v>4.42</v>
      </c>
      <c r="T1760" s="13">
        <v>25.501999999999999</v>
      </c>
      <c r="U1760" s="13">
        <f>IF(Table2[[#This Row],[Avg_Temperature(°C)]]="",IFERROR((Table2[[#This Row],[Max_Temperature(°C)]]+Table2[[#This Row],[Min_Temperature(°C)]])/2,""),Table2[[#This Row],[Avg_Temperature(°C)]])</f>
        <v>25.501999999999999</v>
      </c>
      <c r="V1760" s="13">
        <v>38.048000000000002</v>
      </c>
      <c r="W1760" s="13">
        <f>IF(Table2[[#This Row],[Max_Temperature(°C)]]="",_xlfn.XLOOKUP(Table2[[#This Row],[State]],'pivot tables'!$T$2:$T$33,'pivot tables'!$V$2:$V$33),Table2[[#This Row],[Max_Temperature(°C)]])</f>
        <v>38.048000000000002</v>
      </c>
      <c r="X1760" s="13">
        <v>13.999000000000001</v>
      </c>
      <c r="Y1760" s="31">
        <f>IF(Table2[[#This Row],[Min_Temperature(°C)]]="",_xlfn.XLOOKUP(Table2[[#This Row],[State]],'pivot tables'!$T$2:$T$33,'pivot tables'!$W$2:$W$33),Table2[[#This Row],[Min_Temperature(°C)]])</f>
        <v>13.999000000000001</v>
      </c>
    </row>
    <row r="1761" spans="1:25" x14ac:dyDescent="0.3">
      <c r="A1761" s="5" t="s">
        <v>13</v>
      </c>
      <c r="B1761" s="4">
        <v>2014</v>
      </c>
      <c r="C1761" s="5" t="s">
        <v>49</v>
      </c>
      <c r="D1761" s="5" t="str">
        <f>PROPER(TRIM(Table2[[#This Row],[Season]]))</f>
        <v>Kharif</v>
      </c>
      <c r="E1761" s="5" t="str">
        <f>IF(Table2[[#This Row],[Season]]="",_xlfn.XLOOKUP(Table2[[#This Row],[State]],'pivot tables'!$F$3:$F$33,'pivot tables'!$G$3:$G$33),Table2[[#This Row],[Season]])</f>
        <v>Kharif</v>
      </c>
      <c r="F1761" s="5" t="s">
        <v>406</v>
      </c>
      <c r="G1761" s="16">
        <v>275861</v>
      </c>
      <c r="H1761" s="16">
        <f>IF(Table2[[#This Row],[Area(hectare)]]="",IFERROR(Table2[[#This Row],[Production(Tones)]]/Table2[[#This Row],[Yield blanks]],""),Table2[[#This Row],[Area(hectare)]])</f>
        <v>275861</v>
      </c>
      <c r="I1761" s="16">
        <v>344823</v>
      </c>
      <c r="J1761" s="16">
        <f>IF(Table2[[#This Row],[Production(Tones)]]="",Table2[[#This Row],[Area Blanks]]*Table2[[#This Row],[Yield]],Table2[[#This Row],[Production(Tones)]])</f>
        <v>344823</v>
      </c>
      <c r="K1761" s="13">
        <v>1278.4000000000001</v>
      </c>
      <c r="L1761" s="13">
        <f>IF(Table2[[#This Row],[Annual_Rainfall(mm)]]="",_xlfn.XLOOKUP(Table2[[#This Row],[State]],'pivot tables'!$J$3:$J$32,'pivot tables'!$K$3:$K$32),Table2[[#This Row],[Annual_Rainfall(mm)]])</f>
        <v>1278.4000000000001</v>
      </c>
      <c r="M1761" s="13" t="str">
        <f>Table2[[#This Row],[Crop]]&amp;Table2[[#This Row],[State]]</f>
        <v>RiceJammu and Kashmir</v>
      </c>
      <c r="N1761" s="13">
        <v>41643976.560000002</v>
      </c>
      <c r="O1761" s="13">
        <f>IF(Table2[[#This Row],[Fertilizer(kg)]]="",_xlfn.XLOOKUP(Table2[[#This Row],[crop&amp;state]],'pivot tables'!$O$3:$O$151,'pivot tables'!$P$3:$P$151),Table2[[#This Row],[Fertilizer(kg)]])</f>
        <v>41643976.560000002</v>
      </c>
      <c r="P1761" s="13">
        <v>91034.13</v>
      </c>
      <c r="Q1761" s="13">
        <f>IF(Table2[[#This Row],[Pesticide(kg)]]="",_xlfn.XLOOKUP(Table2[[#This Row],[crop&amp;state]],'pivot tables'!$O$3:$O$151,'pivot tables'!$Q$3:$Q$151),Table2[[#This Row],[Pesticide(kg)]])</f>
        <v>91034.13</v>
      </c>
      <c r="R1761" s="13">
        <v>1.099</v>
      </c>
      <c r="S1761" s="13">
        <f>IF(Table2[[#This Row],[Yield]]="",IFERROR(Table2[[#This Row],[Production(Tones)]]/Table2[[#This Row],[Area(hectare)]],""),Table2[[#This Row],[Yield]])</f>
        <v>1.099</v>
      </c>
      <c r="T1761" s="13">
        <v>-3.1389999999999998</v>
      </c>
      <c r="U1761" s="13">
        <f>IF(Table2[[#This Row],[Avg_Temperature(°C)]]="",IFERROR((Table2[[#This Row],[Max_Temperature(°C)]]+Table2[[#This Row],[Min_Temperature(°C)]])/2,""),Table2[[#This Row],[Avg_Temperature(°C)]])</f>
        <v>-3.1389999999999998</v>
      </c>
      <c r="V1761" s="13">
        <v>9.4480000000000004</v>
      </c>
      <c r="W1761" s="13">
        <f>IF(Table2[[#This Row],[Max_Temperature(°C)]]="",_xlfn.XLOOKUP(Table2[[#This Row],[State]],'pivot tables'!$T$2:$T$33,'pivot tables'!$V$2:$V$33),Table2[[#This Row],[Max_Temperature(°C)]])</f>
        <v>9.4480000000000004</v>
      </c>
      <c r="X1761" s="13">
        <v>-15.582000000000001</v>
      </c>
      <c r="Y1761" s="31">
        <f>IF(Table2[[#This Row],[Min_Temperature(°C)]]="",_xlfn.XLOOKUP(Table2[[#This Row],[State]],'pivot tables'!$T$2:$T$33,'pivot tables'!$W$2:$W$33),Table2[[#This Row],[Min_Temperature(°C)]])</f>
        <v>-15.582000000000001</v>
      </c>
    </row>
    <row r="1762" spans="1:25" x14ac:dyDescent="0.3">
      <c r="A1762" s="5" t="s">
        <v>18</v>
      </c>
      <c r="B1762" s="4">
        <v>2014</v>
      </c>
      <c r="C1762" s="5" t="s">
        <v>49</v>
      </c>
      <c r="D1762" s="5" t="str">
        <f>PROPER(TRIM(Table2[[#This Row],[Season]]))</f>
        <v>Kharif</v>
      </c>
      <c r="E1762" s="5" t="str">
        <f>IF(Table2[[#This Row],[Season]]="",_xlfn.XLOOKUP(Table2[[#This Row],[State]],'pivot tables'!$F$3:$F$33,'pivot tables'!$G$3:$G$33),Table2[[#This Row],[Season]])</f>
        <v>Kharif</v>
      </c>
      <c r="F1762" s="5" t="s">
        <v>406</v>
      </c>
      <c r="G1762" s="16">
        <v>1305</v>
      </c>
      <c r="H1762" s="16">
        <f>IF(Table2[[#This Row],[Area(hectare)]]="",IFERROR(Table2[[#This Row],[Production(Tones)]]/Table2[[#This Row],[Yield blanks]],""),Table2[[#This Row],[Area(hectare)]])</f>
        <v>1305</v>
      </c>
      <c r="I1762" s="16">
        <v>1958</v>
      </c>
      <c r="J1762" s="16">
        <f>IF(Table2[[#This Row],[Production(Tones)]]="",Table2[[#This Row],[Area Blanks]]*Table2[[#This Row],[Yield]],Table2[[#This Row],[Production(Tones)]])</f>
        <v>1958</v>
      </c>
      <c r="K1762" s="13">
        <v>1278.4000000000001</v>
      </c>
      <c r="L1762" s="13">
        <f>IF(Table2[[#This Row],[Annual_Rainfall(mm)]]="",_xlfn.XLOOKUP(Table2[[#This Row],[State]],'pivot tables'!$J$3:$J$32,'pivot tables'!$K$3:$K$32),Table2[[#This Row],[Annual_Rainfall(mm)]])</f>
        <v>1278.4000000000001</v>
      </c>
      <c r="M1762" s="13" t="str">
        <f>Table2[[#This Row],[Crop]]&amp;Table2[[#This Row],[State]]</f>
        <v>SugarcaneJammu and Kashmir</v>
      </c>
      <c r="N1762" s="13">
        <v>197002.8</v>
      </c>
      <c r="O1762" s="13">
        <f>IF(Table2[[#This Row],[Fertilizer(kg)]]="",_xlfn.XLOOKUP(Table2[[#This Row],[crop&amp;state]],'pivot tables'!$O$3:$O$151,'pivot tables'!$P$3:$P$151),Table2[[#This Row],[Fertilizer(kg)]])</f>
        <v>197002.8</v>
      </c>
      <c r="P1762" s="13">
        <v>430.65</v>
      </c>
      <c r="Q1762" s="13">
        <f>IF(Table2[[#This Row],[Pesticide(kg)]]="",_xlfn.XLOOKUP(Table2[[#This Row],[crop&amp;state]],'pivot tables'!$O$3:$O$151,'pivot tables'!$Q$3:$Q$151),Table2[[#This Row],[Pesticide(kg)]])</f>
        <v>430.65</v>
      </c>
      <c r="R1762" s="13">
        <v>1.5</v>
      </c>
      <c r="S1762" s="13">
        <f>IF(Table2[[#This Row],[Yield]]="",IFERROR(Table2[[#This Row],[Production(Tones)]]/Table2[[#This Row],[Area(hectare)]],""),Table2[[#This Row],[Yield]])</f>
        <v>1.5</v>
      </c>
      <c r="T1762" s="13">
        <v>-3.1389999999999998</v>
      </c>
      <c r="U1762" s="13">
        <f>IF(Table2[[#This Row],[Avg_Temperature(°C)]]="",IFERROR((Table2[[#This Row],[Max_Temperature(°C)]]+Table2[[#This Row],[Min_Temperature(°C)]])/2,""),Table2[[#This Row],[Avg_Temperature(°C)]])</f>
        <v>-3.1389999999999998</v>
      </c>
      <c r="V1762" s="13">
        <v>9.4480000000000004</v>
      </c>
      <c r="W1762" s="13">
        <f>IF(Table2[[#This Row],[Max_Temperature(°C)]]="",_xlfn.XLOOKUP(Table2[[#This Row],[State]],'pivot tables'!$T$2:$T$33,'pivot tables'!$V$2:$V$33),Table2[[#This Row],[Max_Temperature(°C)]])</f>
        <v>9.4480000000000004</v>
      </c>
      <c r="X1762" s="13">
        <v>-15.582000000000001</v>
      </c>
      <c r="Y1762" s="31">
        <f>IF(Table2[[#This Row],[Min_Temperature(°C)]]="",_xlfn.XLOOKUP(Table2[[#This Row],[State]],'pivot tables'!$T$2:$T$33,'pivot tables'!$W$2:$W$33),Table2[[#This Row],[Min_Temperature(°C)]])</f>
        <v>-15.582000000000001</v>
      </c>
    </row>
    <row r="1763" spans="1:25" x14ac:dyDescent="0.3">
      <c r="A1763" s="5" t="s">
        <v>32</v>
      </c>
      <c r="B1763" s="4">
        <v>2014</v>
      </c>
      <c r="C1763" s="5" t="s">
        <v>49</v>
      </c>
      <c r="D1763" s="5" t="str">
        <f>PROPER(TRIM(Table2[[#This Row],[Season]]))</f>
        <v>Kharif</v>
      </c>
      <c r="E1763" s="5" t="str">
        <f>IF(Table2[[#This Row],[Season]]="",_xlfn.XLOOKUP(Table2[[#This Row],[State]],'pivot tables'!$F$3:$F$33,'pivot tables'!$G$3:$G$33),Table2[[#This Row],[Season]])</f>
        <v>Kharif</v>
      </c>
      <c r="F1763" s="5" t="s">
        <v>406</v>
      </c>
      <c r="G1763" s="16">
        <v>13063</v>
      </c>
      <c r="H1763" s="16">
        <f>IF(Table2[[#This Row],[Area(hectare)]]="",IFERROR(Table2[[#This Row],[Production(Tones)]]/Table2[[#This Row],[Yield blanks]],""),Table2[[#This Row],[Area(hectare)]])</f>
        <v>13063</v>
      </c>
      <c r="I1763" s="16"/>
      <c r="J1763" s="16">
        <f>IF(Table2[[#This Row],[Production(Tones)]]="",Table2[[#This Row],[Area Blanks]]*Table2[[#This Row],[Yield]],Table2[[#This Row],[Production(Tones)]])</f>
        <v>3971.152</v>
      </c>
      <c r="K1763" s="13">
        <v>1278.4000000000001</v>
      </c>
      <c r="L1763" s="13">
        <f>IF(Table2[[#This Row],[Annual_Rainfall(mm)]]="",_xlfn.XLOOKUP(Table2[[#This Row],[State]],'pivot tables'!$J$3:$J$32,'pivot tables'!$K$3:$K$32),Table2[[#This Row],[Annual_Rainfall(mm)]])</f>
        <v>1278.4000000000001</v>
      </c>
      <c r="M1763" s="13" t="str">
        <f>Table2[[#This Row],[Crop]]&amp;Table2[[#This Row],[State]]</f>
        <v>UradJammu and Kashmir</v>
      </c>
      <c r="N1763" s="13">
        <v>1971990.48</v>
      </c>
      <c r="O1763" s="13">
        <f>IF(Table2[[#This Row],[Fertilizer(kg)]]="",_xlfn.XLOOKUP(Table2[[#This Row],[crop&amp;state]],'pivot tables'!$O$3:$O$151,'pivot tables'!$P$3:$P$151),Table2[[#This Row],[Fertilizer(kg)]])</f>
        <v>1971990.48</v>
      </c>
      <c r="P1763" s="13">
        <v>4310.79</v>
      </c>
      <c r="Q1763" s="13">
        <f>IF(Table2[[#This Row],[Pesticide(kg)]]="",_xlfn.XLOOKUP(Table2[[#This Row],[crop&amp;state]],'pivot tables'!$O$3:$O$151,'pivot tables'!$Q$3:$Q$151),Table2[[#This Row],[Pesticide(kg)]])</f>
        <v>4310.79</v>
      </c>
      <c r="R1763" s="13">
        <v>0.30399999999999999</v>
      </c>
      <c r="S1763" s="13">
        <f>IF(Table2[[#This Row],[Yield]]="",IFERROR(Table2[[#This Row],[Production(Tones)]]/Table2[[#This Row],[Area(hectare)]],""),Table2[[#This Row],[Yield]])</f>
        <v>0.30399999999999999</v>
      </c>
      <c r="T1763" s="13">
        <v>-3.1389999999999998</v>
      </c>
      <c r="U1763" s="13">
        <f>IF(Table2[[#This Row],[Avg_Temperature(°C)]]="",IFERROR((Table2[[#This Row],[Max_Temperature(°C)]]+Table2[[#This Row],[Min_Temperature(°C)]])/2,""),Table2[[#This Row],[Avg_Temperature(°C)]])</f>
        <v>-3.1389999999999998</v>
      </c>
      <c r="V1763" s="13">
        <v>9.4480000000000004</v>
      </c>
      <c r="W1763" s="13">
        <f>IF(Table2[[#This Row],[Max_Temperature(°C)]]="",_xlfn.XLOOKUP(Table2[[#This Row],[State]],'pivot tables'!$T$2:$T$33,'pivot tables'!$V$2:$V$33),Table2[[#This Row],[Max_Temperature(°C)]])</f>
        <v>9.4480000000000004</v>
      </c>
      <c r="X1763" s="13">
        <v>-15.582000000000001</v>
      </c>
      <c r="Y1763" s="31">
        <f>IF(Table2[[#This Row],[Min_Temperature(°C)]]="",_xlfn.XLOOKUP(Table2[[#This Row],[State]],'pivot tables'!$T$2:$T$33,'pivot tables'!$W$2:$W$33),Table2[[#This Row],[Min_Temperature(°C)]])</f>
        <v>-15.582000000000001</v>
      </c>
    </row>
    <row r="1764" spans="1:25" x14ac:dyDescent="0.3">
      <c r="A1764" s="5" t="s">
        <v>22</v>
      </c>
      <c r="B1764" s="4">
        <v>2014</v>
      </c>
      <c r="C1764" s="5" t="s">
        <v>49</v>
      </c>
      <c r="D1764" s="5" t="str">
        <f>PROPER(TRIM(Table2[[#This Row],[Season]]))</f>
        <v>Kharif</v>
      </c>
      <c r="E1764" s="5" t="str">
        <f>IF(Table2[[#This Row],[Season]]="",_xlfn.XLOOKUP(Table2[[#This Row],[State]],'pivot tables'!$F$3:$F$33,'pivot tables'!$G$3:$G$33),Table2[[#This Row],[Season]])</f>
        <v>Kharif</v>
      </c>
      <c r="F1764" s="5" t="s">
        <v>36</v>
      </c>
      <c r="G1764" s="16">
        <v>12</v>
      </c>
      <c r="H1764" s="16">
        <f>IF(Table2[[#This Row],[Area(hectare)]]="",IFERROR(Table2[[#This Row],[Production(Tones)]]/Table2[[#This Row],[Yield blanks]],""),Table2[[#This Row],[Area(hectare)]])</f>
        <v>12</v>
      </c>
      <c r="I1764" s="16">
        <v>28</v>
      </c>
      <c r="J1764" s="16">
        <f>IF(Table2[[#This Row],[Production(Tones)]]="",Table2[[#This Row],[Area Blanks]]*Table2[[#This Row],[Yield]],Table2[[#This Row],[Production(Tones)]])</f>
        <v>28</v>
      </c>
      <c r="K1764" s="13">
        <v>1330</v>
      </c>
      <c r="L1764" s="13">
        <f>IF(Table2[[#This Row],[Annual_Rainfall(mm)]]="",_xlfn.XLOOKUP(Table2[[#This Row],[State]],'pivot tables'!$J$3:$J$32,'pivot tables'!$K$3:$K$32),Table2[[#This Row],[Annual_Rainfall(mm)]])</f>
        <v>1330</v>
      </c>
      <c r="M1764" s="13" t="str">
        <f>Table2[[#This Row],[Crop]]&amp;Table2[[#This Row],[State]]</f>
        <v>RagiPuducherry</v>
      </c>
      <c r="N1764" s="13">
        <v>1811.52</v>
      </c>
      <c r="O1764" s="13">
        <f>IF(Table2[[#This Row],[Fertilizer(kg)]]="",_xlfn.XLOOKUP(Table2[[#This Row],[crop&amp;state]],'pivot tables'!$O$3:$O$151,'pivot tables'!$P$3:$P$151),Table2[[#This Row],[Fertilizer(kg)]])</f>
        <v>1811.52</v>
      </c>
      <c r="P1764" s="13">
        <v>3.96</v>
      </c>
      <c r="Q1764" s="13">
        <f>IF(Table2[[#This Row],[Pesticide(kg)]]="",_xlfn.XLOOKUP(Table2[[#This Row],[crop&amp;state]],'pivot tables'!$O$3:$O$151,'pivot tables'!$Q$3:$Q$151),Table2[[#This Row],[Pesticide(kg)]])</f>
        <v>3.96</v>
      </c>
      <c r="R1764" s="13">
        <v>2.1800000000000002</v>
      </c>
      <c r="S1764" s="13">
        <f>IF(Table2[[#This Row],[Yield]]="",IFERROR(Table2[[#This Row],[Production(Tones)]]/Table2[[#This Row],[Area(hectare)]],""),Table2[[#This Row],[Yield]])</f>
        <v>2.1800000000000002</v>
      </c>
      <c r="T1764" s="13">
        <v>28.094999999999999</v>
      </c>
      <c r="U1764" s="13">
        <f>IF(Table2[[#This Row],[Avg_Temperature(°C)]]="",IFERROR((Table2[[#This Row],[Max_Temperature(°C)]]+Table2[[#This Row],[Min_Temperature(°C)]])/2,""),Table2[[#This Row],[Avg_Temperature(°C)]])</f>
        <v>28.094999999999999</v>
      </c>
      <c r="V1764" s="13">
        <v>32.625</v>
      </c>
      <c r="W1764" s="13">
        <f>IF(Table2[[#This Row],[Max_Temperature(°C)]]="",_xlfn.XLOOKUP(Table2[[#This Row],[State]],'pivot tables'!$T$2:$T$33,'pivot tables'!$V$2:$V$33),Table2[[#This Row],[Max_Temperature(°C)]])</f>
        <v>32.625</v>
      </c>
      <c r="X1764" s="13">
        <v>24.513999999999999</v>
      </c>
      <c r="Y1764" s="31">
        <f>IF(Table2[[#This Row],[Min_Temperature(°C)]]="",_xlfn.XLOOKUP(Table2[[#This Row],[State]],'pivot tables'!$T$2:$T$33,'pivot tables'!$W$2:$W$33),Table2[[#This Row],[Min_Temperature(°C)]])</f>
        <v>24.513999999999999</v>
      </c>
    </row>
    <row r="1765" spans="1:25" x14ac:dyDescent="0.3">
      <c r="A1765" s="5" t="s">
        <v>22</v>
      </c>
      <c r="B1765" s="4">
        <v>2014</v>
      </c>
      <c r="C1765" s="5" t="s">
        <v>120</v>
      </c>
      <c r="D1765" s="5" t="str">
        <f>PROPER(TRIM(Table2[[#This Row],[Season]]))</f>
        <v>Summer</v>
      </c>
      <c r="E1765" s="5" t="str">
        <f>IF(Table2[[#This Row],[Season]]="",_xlfn.XLOOKUP(Table2[[#This Row],[State]],'pivot tables'!$F$3:$F$33,'pivot tables'!$G$3:$G$33),Table2[[#This Row],[Season]])</f>
        <v>Summer</v>
      </c>
      <c r="F1765" s="5" t="s">
        <v>36</v>
      </c>
      <c r="G1765" s="16"/>
      <c r="H1765" s="16">
        <f>IF(Table2[[#This Row],[Area(hectare)]]="",IFERROR(Table2[[#This Row],[Production(Tones)]]/Table2[[#This Row],[Yield blanks]],""),Table2[[#This Row],[Area(hectare)]])</f>
        <v>32.044198895027627</v>
      </c>
      <c r="I1765" s="16">
        <v>58</v>
      </c>
      <c r="J1765" s="16">
        <f>IF(Table2[[#This Row],[Production(Tones)]]="",Table2[[#This Row],[Area Blanks]]*Table2[[#This Row],[Yield]],Table2[[#This Row],[Production(Tones)]])</f>
        <v>58</v>
      </c>
      <c r="K1765" s="13">
        <v>1330</v>
      </c>
      <c r="L1765" s="13">
        <f>IF(Table2[[#This Row],[Annual_Rainfall(mm)]]="",_xlfn.XLOOKUP(Table2[[#This Row],[State]],'pivot tables'!$J$3:$J$32,'pivot tables'!$K$3:$K$32),Table2[[#This Row],[Annual_Rainfall(mm)]])</f>
        <v>1330</v>
      </c>
      <c r="M1765" s="13" t="str">
        <f>Table2[[#This Row],[Crop]]&amp;Table2[[#This Row],[State]]</f>
        <v>RagiPuducherry</v>
      </c>
      <c r="N1765" s="13">
        <v>4830.72</v>
      </c>
      <c r="O1765" s="13">
        <f>IF(Table2[[#This Row],[Fertilizer(kg)]]="",_xlfn.XLOOKUP(Table2[[#This Row],[crop&amp;state]],'pivot tables'!$O$3:$O$151,'pivot tables'!$P$3:$P$151),Table2[[#This Row],[Fertilizer(kg)]])</f>
        <v>4830.72</v>
      </c>
      <c r="P1765" s="13">
        <v>10.56</v>
      </c>
      <c r="Q1765" s="13">
        <f>IF(Table2[[#This Row],[Pesticide(kg)]]="",_xlfn.XLOOKUP(Table2[[#This Row],[crop&amp;state]],'pivot tables'!$O$3:$O$151,'pivot tables'!$Q$3:$Q$151),Table2[[#This Row],[Pesticide(kg)]])</f>
        <v>10.56</v>
      </c>
      <c r="R1765" s="13">
        <v>1.81</v>
      </c>
      <c r="S1765" s="13">
        <f>IF(Table2[[#This Row],[Yield]]="",IFERROR(Table2[[#This Row],[Production(Tones)]]/Table2[[#This Row],[Area(hectare)]],""),Table2[[#This Row],[Yield]])</f>
        <v>1.81</v>
      </c>
      <c r="T1765" s="13">
        <v>28.094999999999999</v>
      </c>
      <c r="U1765" s="13">
        <f>IF(Table2[[#This Row],[Avg_Temperature(°C)]]="",IFERROR((Table2[[#This Row],[Max_Temperature(°C)]]+Table2[[#This Row],[Min_Temperature(°C)]])/2,""),Table2[[#This Row],[Avg_Temperature(°C)]])</f>
        <v>28.094999999999999</v>
      </c>
      <c r="V1765" s="13">
        <v>32.625</v>
      </c>
      <c r="W1765" s="13">
        <f>IF(Table2[[#This Row],[Max_Temperature(°C)]]="",_xlfn.XLOOKUP(Table2[[#This Row],[State]],'pivot tables'!$T$2:$T$33,'pivot tables'!$V$2:$V$33),Table2[[#This Row],[Max_Temperature(°C)]])</f>
        <v>32.625</v>
      </c>
      <c r="X1765" s="13">
        <v>24.513999999999999</v>
      </c>
      <c r="Y1765" s="31">
        <f>IF(Table2[[#This Row],[Min_Temperature(°C)]]="",_xlfn.XLOOKUP(Table2[[#This Row],[State]],'pivot tables'!$T$2:$T$33,'pivot tables'!$W$2:$W$33),Table2[[#This Row],[Min_Temperature(°C)]])</f>
        <v>24.513999999999999</v>
      </c>
    </row>
    <row r="1766" spans="1:25" x14ac:dyDescent="0.3">
      <c r="A1766" s="5" t="s">
        <v>13</v>
      </c>
      <c r="B1766" s="4">
        <v>2014</v>
      </c>
      <c r="C1766" s="5" t="s">
        <v>49</v>
      </c>
      <c r="D1766" s="5" t="str">
        <f>PROPER(TRIM(Table2[[#This Row],[Season]]))</f>
        <v>Kharif</v>
      </c>
      <c r="E1766" s="5" t="str">
        <f>IF(Table2[[#This Row],[Season]]="",_xlfn.XLOOKUP(Table2[[#This Row],[State]],'pivot tables'!$F$3:$F$33,'pivot tables'!$G$3:$G$33),Table2[[#This Row],[Season]])</f>
        <v>Kharif</v>
      </c>
      <c r="F1766" s="5" t="s">
        <v>36</v>
      </c>
      <c r="G1766" s="16">
        <v>3643</v>
      </c>
      <c r="H1766" s="16">
        <f>IF(Table2[[#This Row],[Area(hectare)]]="",IFERROR(Table2[[#This Row],[Production(Tones)]]/Table2[[#This Row],[Yield blanks]],""),Table2[[#This Row],[Area(hectare)]])</f>
        <v>3643</v>
      </c>
      <c r="I1766" s="16">
        <v>11821</v>
      </c>
      <c r="J1766" s="16">
        <f>IF(Table2[[#This Row],[Production(Tones)]]="",Table2[[#This Row],[Area Blanks]]*Table2[[#This Row],[Yield]],Table2[[#This Row],[Production(Tones)]])</f>
        <v>11821</v>
      </c>
      <c r="K1766" s="13">
        <v>1330</v>
      </c>
      <c r="L1766" s="13">
        <f>IF(Table2[[#This Row],[Annual_Rainfall(mm)]]="",_xlfn.XLOOKUP(Table2[[#This Row],[State]],'pivot tables'!$J$3:$J$32,'pivot tables'!$K$3:$K$32),Table2[[#This Row],[Annual_Rainfall(mm)]])</f>
        <v>1330</v>
      </c>
      <c r="M1766" s="13" t="str">
        <f>Table2[[#This Row],[Crop]]&amp;Table2[[#This Row],[State]]</f>
        <v>RicePuducherry</v>
      </c>
      <c r="N1766" s="13">
        <v>549947.28</v>
      </c>
      <c r="O1766" s="13">
        <f>IF(Table2[[#This Row],[Fertilizer(kg)]]="",_xlfn.XLOOKUP(Table2[[#This Row],[crop&amp;state]],'pivot tables'!$O$3:$O$151,'pivot tables'!$P$3:$P$151),Table2[[#This Row],[Fertilizer(kg)]])</f>
        <v>549947.28</v>
      </c>
      <c r="P1766" s="13">
        <v>1202.19</v>
      </c>
      <c r="Q1766" s="13">
        <f>IF(Table2[[#This Row],[Pesticide(kg)]]="",_xlfn.XLOOKUP(Table2[[#This Row],[crop&amp;state]],'pivot tables'!$O$3:$O$151,'pivot tables'!$Q$3:$Q$151),Table2[[#This Row],[Pesticide(kg)]])</f>
        <v>1202.19</v>
      </c>
      <c r="R1766" s="13">
        <v>2.9369999999999998</v>
      </c>
      <c r="S1766" s="13">
        <f>IF(Table2[[#This Row],[Yield]]="",IFERROR(Table2[[#This Row],[Production(Tones)]]/Table2[[#This Row],[Area(hectare)]],""),Table2[[#This Row],[Yield]])</f>
        <v>2.9369999999999998</v>
      </c>
      <c r="T1766" s="13">
        <v>28.094999999999999</v>
      </c>
      <c r="U1766" s="13">
        <f>IF(Table2[[#This Row],[Avg_Temperature(°C)]]="",IFERROR((Table2[[#This Row],[Max_Temperature(°C)]]+Table2[[#This Row],[Min_Temperature(°C)]])/2,""),Table2[[#This Row],[Avg_Temperature(°C)]])</f>
        <v>28.094999999999999</v>
      </c>
      <c r="V1766" s="13">
        <v>32.625</v>
      </c>
      <c r="W1766" s="13">
        <f>IF(Table2[[#This Row],[Max_Temperature(°C)]]="",_xlfn.XLOOKUP(Table2[[#This Row],[State]],'pivot tables'!$T$2:$T$33,'pivot tables'!$V$2:$V$33),Table2[[#This Row],[Max_Temperature(°C)]])</f>
        <v>32.625</v>
      </c>
      <c r="X1766" s="13">
        <v>24.513999999999999</v>
      </c>
      <c r="Y1766" s="31">
        <f>IF(Table2[[#This Row],[Min_Temperature(°C)]]="",_xlfn.XLOOKUP(Table2[[#This Row],[State]],'pivot tables'!$T$2:$T$33,'pivot tables'!$W$2:$W$33),Table2[[#This Row],[Min_Temperature(°C)]])</f>
        <v>24.513999999999999</v>
      </c>
    </row>
    <row r="1767" spans="1:25" x14ac:dyDescent="0.3">
      <c r="A1767" s="5" t="s">
        <v>13</v>
      </c>
      <c r="B1767" s="4">
        <v>2014</v>
      </c>
      <c r="C1767" s="5" t="s">
        <v>27</v>
      </c>
      <c r="D1767" s="5" t="str">
        <f>PROPER(TRIM(Table2[[#This Row],[Season]]))</f>
        <v>Rabi</v>
      </c>
      <c r="E1767" s="5" t="str">
        <f>IF(Table2[[#This Row],[Season]]="",_xlfn.XLOOKUP(Table2[[#This Row],[State]],'pivot tables'!$F$3:$F$33,'pivot tables'!$G$3:$G$33),Table2[[#This Row],[Season]])</f>
        <v>Rabi</v>
      </c>
      <c r="F1767" s="5" t="s">
        <v>36</v>
      </c>
      <c r="G1767" s="16"/>
      <c r="H1767" s="16">
        <f>IF(Table2[[#This Row],[Area(hectare)]]="",IFERROR(Table2[[#This Row],[Production(Tones)]]/Table2[[#This Row],[Yield blanks]],""),Table2[[#This Row],[Area(hectare)]])</f>
        <v>7521.5283718277724</v>
      </c>
      <c r="I1767" s="16">
        <v>26378</v>
      </c>
      <c r="J1767" s="16">
        <f>IF(Table2[[#This Row],[Production(Tones)]]="",Table2[[#This Row],[Area Blanks]]*Table2[[#This Row],[Yield]],Table2[[#This Row],[Production(Tones)]])</f>
        <v>26378</v>
      </c>
      <c r="K1767" s="13">
        <v>1330</v>
      </c>
      <c r="L1767" s="13">
        <f>IF(Table2[[#This Row],[Annual_Rainfall(mm)]]="",_xlfn.XLOOKUP(Table2[[#This Row],[State]],'pivot tables'!$J$3:$J$32,'pivot tables'!$K$3:$K$32),Table2[[#This Row],[Annual_Rainfall(mm)]])</f>
        <v>1330</v>
      </c>
      <c r="M1767" s="13" t="str">
        <f>Table2[[#This Row],[Crop]]&amp;Table2[[#This Row],[State]]</f>
        <v>RicePuducherry</v>
      </c>
      <c r="N1767" s="13">
        <v>1359545.76</v>
      </c>
      <c r="O1767" s="13">
        <f>IF(Table2[[#This Row],[Fertilizer(kg)]]="",_xlfn.XLOOKUP(Table2[[#This Row],[crop&amp;state]],'pivot tables'!$O$3:$O$151,'pivot tables'!$P$3:$P$151),Table2[[#This Row],[Fertilizer(kg)]])</f>
        <v>1359545.76</v>
      </c>
      <c r="P1767" s="13">
        <v>2971.98</v>
      </c>
      <c r="Q1767" s="13">
        <f>IF(Table2[[#This Row],[Pesticide(kg)]]="",_xlfn.XLOOKUP(Table2[[#This Row],[crop&amp;state]],'pivot tables'!$O$3:$O$151,'pivot tables'!$Q$3:$Q$151),Table2[[#This Row],[Pesticide(kg)]])</f>
        <v>2971.98</v>
      </c>
      <c r="R1767" s="13">
        <v>3.5070000000000001</v>
      </c>
      <c r="S1767" s="13">
        <f>IF(Table2[[#This Row],[Yield]]="",IFERROR(Table2[[#This Row],[Production(Tones)]]/Table2[[#This Row],[Area(hectare)]],""),Table2[[#This Row],[Yield]])</f>
        <v>3.5070000000000001</v>
      </c>
      <c r="T1767" s="13">
        <v>28.094999999999999</v>
      </c>
      <c r="U1767" s="13">
        <f>IF(Table2[[#This Row],[Avg_Temperature(°C)]]="",IFERROR((Table2[[#This Row],[Max_Temperature(°C)]]+Table2[[#This Row],[Min_Temperature(°C)]])/2,""),Table2[[#This Row],[Avg_Temperature(°C)]])</f>
        <v>28.094999999999999</v>
      </c>
      <c r="V1767" s="13"/>
      <c r="W1767" s="13">
        <f>IF(Table2[[#This Row],[Max_Temperature(°C)]]="",_xlfn.XLOOKUP(Table2[[#This Row],[State]],'pivot tables'!$T$2:$T$33,'pivot tables'!$V$2:$V$33),Table2[[#This Row],[Max_Temperature(°C)]])</f>
        <v>32.711188888888891</v>
      </c>
      <c r="X1767" s="13">
        <v>24.513999999999999</v>
      </c>
      <c r="Y1767" s="31">
        <f>IF(Table2[[#This Row],[Min_Temperature(°C)]]="",_xlfn.XLOOKUP(Table2[[#This Row],[State]],'pivot tables'!$T$2:$T$33,'pivot tables'!$W$2:$W$33),Table2[[#This Row],[Min_Temperature(°C)]])</f>
        <v>24.513999999999999</v>
      </c>
    </row>
    <row r="1768" spans="1:25" x14ac:dyDescent="0.3">
      <c r="A1768" s="5" t="s">
        <v>13</v>
      </c>
      <c r="B1768" s="4">
        <v>2014</v>
      </c>
      <c r="C1768" s="5" t="s">
        <v>120</v>
      </c>
      <c r="D1768" s="5" t="str">
        <f>PROPER(TRIM(Table2[[#This Row],[Season]]))</f>
        <v>Summer</v>
      </c>
      <c r="E1768" s="5" t="str">
        <f>IF(Table2[[#This Row],[Season]]="",_xlfn.XLOOKUP(Table2[[#This Row],[State]],'pivot tables'!$F$3:$F$33,'pivot tables'!$G$3:$G$33),Table2[[#This Row],[Season]])</f>
        <v>Summer</v>
      </c>
      <c r="F1768" s="5" t="s">
        <v>36</v>
      </c>
      <c r="G1768" s="16">
        <v>4005</v>
      </c>
      <c r="H1768" s="16">
        <f>IF(Table2[[#This Row],[Area(hectare)]]="",IFERROR(Table2[[#This Row],[Production(Tones)]]/Table2[[#This Row],[Yield blanks]],""),Table2[[#This Row],[Area(hectare)]])</f>
        <v>4005</v>
      </c>
      <c r="I1768" s="16"/>
      <c r="J1768" s="16">
        <f>IF(Table2[[#This Row],[Production(Tones)]]="",Table2[[#This Row],[Area Blanks]]*Table2[[#This Row],[Yield]],Table2[[#This Row],[Production(Tones)]])</f>
        <v>14498.1</v>
      </c>
      <c r="K1768" s="13">
        <v>1330</v>
      </c>
      <c r="L1768" s="13">
        <f>IF(Table2[[#This Row],[Annual_Rainfall(mm)]]="",_xlfn.XLOOKUP(Table2[[#This Row],[State]],'pivot tables'!$J$3:$J$32,'pivot tables'!$K$3:$K$32),Table2[[#This Row],[Annual_Rainfall(mm)]])</f>
        <v>1330</v>
      </c>
      <c r="M1768" s="13" t="str">
        <f>Table2[[#This Row],[Crop]]&amp;Table2[[#This Row],[State]]</f>
        <v>RicePuducherry</v>
      </c>
      <c r="N1768" s="13">
        <v>604594.80000000005</v>
      </c>
      <c r="O1768" s="13">
        <f>IF(Table2[[#This Row],[Fertilizer(kg)]]="",_xlfn.XLOOKUP(Table2[[#This Row],[crop&amp;state]],'pivot tables'!$O$3:$O$151,'pivot tables'!$P$3:$P$151),Table2[[#This Row],[Fertilizer(kg)]])</f>
        <v>604594.80000000005</v>
      </c>
      <c r="P1768" s="13">
        <v>1321.65</v>
      </c>
      <c r="Q1768" s="13">
        <f>IF(Table2[[#This Row],[Pesticide(kg)]]="",_xlfn.XLOOKUP(Table2[[#This Row],[crop&amp;state]],'pivot tables'!$O$3:$O$151,'pivot tables'!$Q$3:$Q$151),Table2[[#This Row],[Pesticide(kg)]])</f>
        <v>1321.65</v>
      </c>
      <c r="R1768" s="13">
        <v>3.62</v>
      </c>
      <c r="S1768" s="13">
        <f>IF(Table2[[#This Row],[Yield]]="",IFERROR(Table2[[#This Row],[Production(Tones)]]/Table2[[#This Row],[Area(hectare)]],""),Table2[[#This Row],[Yield]])</f>
        <v>3.62</v>
      </c>
      <c r="T1768" s="13">
        <v>28.094999999999999</v>
      </c>
      <c r="U1768" s="13">
        <f>IF(Table2[[#This Row],[Avg_Temperature(°C)]]="",IFERROR((Table2[[#This Row],[Max_Temperature(°C)]]+Table2[[#This Row],[Min_Temperature(°C)]])/2,""),Table2[[#This Row],[Avg_Temperature(°C)]])</f>
        <v>28.094999999999999</v>
      </c>
      <c r="V1768" s="13">
        <v>32.625</v>
      </c>
      <c r="W1768" s="13">
        <f>IF(Table2[[#This Row],[Max_Temperature(°C)]]="",_xlfn.XLOOKUP(Table2[[#This Row],[State]],'pivot tables'!$T$2:$T$33,'pivot tables'!$V$2:$V$33),Table2[[#This Row],[Max_Temperature(°C)]])</f>
        <v>32.625</v>
      </c>
      <c r="X1768" s="13">
        <v>24.513999999999999</v>
      </c>
      <c r="Y1768" s="31">
        <f>IF(Table2[[#This Row],[Min_Temperature(°C)]]="",_xlfn.XLOOKUP(Table2[[#This Row],[State]],'pivot tables'!$T$2:$T$33,'pivot tables'!$W$2:$W$33),Table2[[#This Row],[Min_Temperature(°C)]])</f>
        <v>24.513999999999999</v>
      </c>
    </row>
    <row r="1769" spans="1:25" x14ac:dyDescent="0.3">
      <c r="A1769" s="5" t="s">
        <v>18</v>
      </c>
      <c r="B1769" s="4">
        <v>2014</v>
      </c>
      <c r="C1769" s="5" t="s">
        <v>49</v>
      </c>
      <c r="D1769" s="5" t="str">
        <f>PROPER(TRIM(Table2[[#This Row],[Season]]))</f>
        <v>Kharif</v>
      </c>
      <c r="E1769" s="5" t="str">
        <f>IF(Table2[[#This Row],[Season]]="",_xlfn.XLOOKUP(Table2[[#This Row],[State]],'pivot tables'!$F$3:$F$33,'pivot tables'!$G$3:$G$33),Table2[[#This Row],[Season]])</f>
        <v>Kharif</v>
      </c>
      <c r="F1769" s="5" t="s">
        <v>36</v>
      </c>
      <c r="G1769" s="16">
        <v>1921</v>
      </c>
      <c r="H1769" s="16">
        <f>IF(Table2[[#This Row],[Area(hectare)]]="",IFERROR(Table2[[#This Row],[Production(Tones)]]/Table2[[#This Row],[Yield blanks]],""),Table2[[#This Row],[Area(hectare)]])</f>
        <v>1921</v>
      </c>
      <c r="I1769" s="16">
        <v>316965</v>
      </c>
      <c r="J1769" s="16">
        <f>IF(Table2[[#This Row],[Production(Tones)]]="",Table2[[#This Row],[Area Blanks]]*Table2[[#This Row],[Yield]],Table2[[#This Row],[Production(Tones)]])</f>
        <v>316965</v>
      </c>
      <c r="K1769" s="13" t="s">
        <v>623</v>
      </c>
      <c r="L1769" s="13" t="str">
        <f>IF(Table2[[#This Row],[Annual_Rainfall(mm)]]="",_xlfn.XLOOKUP(Table2[[#This Row],[State]],'pivot tables'!$J$3:$J$32,'pivot tables'!$K$3:$K$32),Table2[[#This Row],[Annual_Rainfall(mm)]])</f>
        <v xml:space="preserve"> 1330 </v>
      </c>
      <c r="M1769" s="13" t="str">
        <f>Table2[[#This Row],[Crop]]&amp;Table2[[#This Row],[State]]</f>
        <v>SugarcanePuducherry</v>
      </c>
      <c r="N1769" s="13">
        <v>289994.15999999997</v>
      </c>
      <c r="O1769" s="13">
        <f>IF(Table2[[#This Row],[Fertilizer(kg)]]="",_xlfn.XLOOKUP(Table2[[#This Row],[crop&amp;state]],'pivot tables'!$O$3:$O$151,'pivot tables'!$P$3:$P$151),Table2[[#This Row],[Fertilizer(kg)]])</f>
        <v>289994.15999999997</v>
      </c>
      <c r="P1769" s="13">
        <v>633.92999999999995</v>
      </c>
      <c r="Q1769" s="13">
        <f>IF(Table2[[#This Row],[Pesticide(kg)]]="",_xlfn.XLOOKUP(Table2[[#This Row],[crop&amp;state]],'pivot tables'!$O$3:$O$151,'pivot tables'!$Q$3:$Q$151),Table2[[#This Row],[Pesticide(kg)]])</f>
        <v>633.92999999999995</v>
      </c>
      <c r="R1769" s="13">
        <v>165</v>
      </c>
      <c r="S1769" s="13">
        <f>IF(Table2[[#This Row],[Yield]]="",IFERROR(Table2[[#This Row],[Production(Tones)]]/Table2[[#This Row],[Area(hectare)]],""),Table2[[#This Row],[Yield]])</f>
        <v>165</v>
      </c>
      <c r="T1769" s="13">
        <v>28.094999999999999</v>
      </c>
      <c r="U1769" s="13">
        <f>IF(Table2[[#This Row],[Avg_Temperature(°C)]]="",IFERROR((Table2[[#This Row],[Max_Temperature(°C)]]+Table2[[#This Row],[Min_Temperature(°C)]])/2,""),Table2[[#This Row],[Avg_Temperature(°C)]])</f>
        <v>28.094999999999999</v>
      </c>
      <c r="V1769" s="13">
        <v>32.625</v>
      </c>
      <c r="W1769" s="13">
        <f>IF(Table2[[#This Row],[Max_Temperature(°C)]]="",_xlfn.XLOOKUP(Table2[[#This Row],[State]],'pivot tables'!$T$2:$T$33,'pivot tables'!$V$2:$V$33),Table2[[#This Row],[Max_Temperature(°C)]])</f>
        <v>32.625</v>
      </c>
      <c r="X1769" s="13">
        <v>24.513999999999999</v>
      </c>
      <c r="Y1769" s="31">
        <f>IF(Table2[[#This Row],[Min_Temperature(°C)]]="",_xlfn.XLOOKUP(Table2[[#This Row],[State]],'pivot tables'!$T$2:$T$33,'pivot tables'!$W$2:$W$33),Table2[[#This Row],[Min_Temperature(°C)]])</f>
        <v>24.513999999999999</v>
      </c>
    </row>
    <row r="1770" spans="1:25" x14ac:dyDescent="0.3">
      <c r="A1770" s="5" t="s">
        <v>32</v>
      </c>
      <c r="B1770" s="4">
        <v>2014</v>
      </c>
      <c r="C1770" s="5" t="s">
        <v>49</v>
      </c>
      <c r="D1770" s="5" t="str">
        <f>PROPER(TRIM(Table2[[#This Row],[Season]]))</f>
        <v>Kharif</v>
      </c>
      <c r="E1770" s="5" t="str">
        <f>IF(Table2[[#This Row],[Season]]="",_xlfn.XLOOKUP(Table2[[#This Row],[State]],'pivot tables'!$F$3:$F$33,'pivot tables'!$G$3:$G$33),Table2[[#This Row],[Season]])</f>
        <v>Kharif</v>
      </c>
      <c r="F1770" s="5" t="s">
        <v>36</v>
      </c>
      <c r="G1770" s="16">
        <v>9</v>
      </c>
      <c r="H1770" s="16">
        <f>IF(Table2[[#This Row],[Area(hectare)]]="",IFERROR(Table2[[#This Row],[Production(Tones)]]/Table2[[#This Row],[Yield blanks]],""),Table2[[#This Row],[Area(hectare)]])</f>
        <v>9</v>
      </c>
      <c r="I1770" s="16">
        <v>7</v>
      </c>
      <c r="J1770" s="16">
        <f>IF(Table2[[#This Row],[Production(Tones)]]="",Table2[[#This Row],[Area Blanks]]*Table2[[#This Row],[Yield]],Table2[[#This Row],[Production(Tones)]])</f>
        <v>7</v>
      </c>
      <c r="K1770" s="13">
        <v>1330</v>
      </c>
      <c r="L1770" s="13">
        <f>IF(Table2[[#This Row],[Annual_Rainfall(mm)]]="",_xlfn.XLOOKUP(Table2[[#This Row],[State]],'pivot tables'!$J$3:$J$32,'pivot tables'!$K$3:$K$32),Table2[[#This Row],[Annual_Rainfall(mm)]])</f>
        <v>1330</v>
      </c>
      <c r="M1770" s="13" t="str">
        <f>Table2[[#This Row],[Crop]]&amp;Table2[[#This Row],[State]]</f>
        <v>UradPuducherry</v>
      </c>
      <c r="N1770" s="13">
        <v>1358.64</v>
      </c>
      <c r="O1770" s="13">
        <f>IF(Table2[[#This Row],[Fertilizer(kg)]]="",_xlfn.XLOOKUP(Table2[[#This Row],[crop&amp;state]],'pivot tables'!$O$3:$O$151,'pivot tables'!$P$3:$P$151),Table2[[#This Row],[Fertilizer(kg)]])</f>
        <v>1358.64</v>
      </c>
      <c r="P1770" s="13">
        <v>2.97</v>
      </c>
      <c r="Q1770" s="13">
        <f>IF(Table2[[#This Row],[Pesticide(kg)]]="",_xlfn.XLOOKUP(Table2[[#This Row],[crop&amp;state]],'pivot tables'!$O$3:$O$151,'pivot tables'!$Q$3:$Q$151),Table2[[#This Row],[Pesticide(kg)]])</f>
        <v>2.97</v>
      </c>
      <c r="R1770" s="13">
        <v>-0.78</v>
      </c>
      <c r="S1770" s="13">
        <f>IF(Table2[[#This Row],[Yield]]="",IFERROR(Table2[[#This Row],[Production(Tones)]]/Table2[[#This Row],[Area(hectare)]],""),Table2[[#This Row],[Yield]])</f>
        <v>-0.78</v>
      </c>
      <c r="T1770" s="13">
        <v>28.094999999999999</v>
      </c>
      <c r="U1770" s="13">
        <f>IF(Table2[[#This Row],[Avg_Temperature(°C)]]="",IFERROR((Table2[[#This Row],[Max_Temperature(°C)]]+Table2[[#This Row],[Min_Temperature(°C)]])/2,""),Table2[[#This Row],[Avg_Temperature(°C)]])</f>
        <v>28.094999999999999</v>
      </c>
      <c r="V1770" s="13">
        <v>32.625</v>
      </c>
      <c r="W1770" s="13">
        <f>IF(Table2[[#This Row],[Max_Temperature(°C)]]="",_xlfn.XLOOKUP(Table2[[#This Row],[State]],'pivot tables'!$T$2:$T$33,'pivot tables'!$V$2:$V$33),Table2[[#This Row],[Max_Temperature(°C)]])</f>
        <v>32.625</v>
      </c>
      <c r="X1770" s="13">
        <v>24.513999999999999</v>
      </c>
      <c r="Y1770" s="31">
        <f>IF(Table2[[#This Row],[Min_Temperature(°C)]]="",_xlfn.XLOOKUP(Table2[[#This Row],[State]],'pivot tables'!$T$2:$T$33,'pivot tables'!$W$2:$W$33),Table2[[#This Row],[Min_Temperature(°C)]])</f>
        <v>24.513999999999999</v>
      </c>
    </row>
    <row r="1771" spans="1:25" x14ac:dyDescent="0.3">
      <c r="A1771" s="5" t="s">
        <v>32</v>
      </c>
      <c r="B1771" s="4">
        <v>2014</v>
      </c>
      <c r="C1771" s="5" t="s">
        <v>27</v>
      </c>
      <c r="D1771" s="5" t="str">
        <f>PROPER(TRIM(Table2[[#This Row],[Season]]))</f>
        <v>Rabi</v>
      </c>
      <c r="E1771" s="5" t="str">
        <f>IF(Table2[[#This Row],[Season]]="",_xlfn.XLOOKUP(Table2[[#This Row],[State]],'pivot tables'!$F$3:$F$33,'pivot tables'!$G$3:$G$33),Table2[[#This Row],[Season]])</f>
        <v>Rabi</v>
      </c>
      <c r="F1771" s="5" t="s">
        <v>36</v>
      </c>
      <c r="G1771" s="16">
        <v>171</v>
      </c>
      <c r="H1771" s="16">
        <f>IF(Table2[[#This Row],[Area(hectare)]]="",IFERROR(Table2[[#This Row],[Production(Tones)]]/Table2[[#This Row],[Yield blanks]],""),Table2[[#This Row],[Area(hectare)]])</f>
        <v>171</v>
      </c>
      <c r="I1771" s="16">
        <v>174</v>
      </c>
      <c r="J1771" s="16">
        <f>IF(Table2[[#This Row],[Production(Tones)]]="",Table2[[#This Row],[Area Blanks]]*Table2[[#This Row],[Yield]],Table2[[#This Row],[Production(Tones)]])</f>
        <v>174</v>
      </c>
      <c r="K1771" s="13">
        <v>1330</v>
      </c>
      <c r="L1771" s="13">
        <f>IF(Table2[[#This Row],[Annual_Rainfall(mm)]]="",_xlfn.XLOOKUP(Table2[[#This Row],[State]],'pivot tables'!$J$3:$J$32,'pivot tables'!$K$3:$K$32),Table2[[#This Row],[Annual_Rainfall(mm)]])</f>
        <v>1330</v>
      </c>
      <c r="M1771" s="13" t="str">
        <f>Table2[[#This Row],[Crop]]&amp;Table2[[#This Row],[State]]</f>
        <v>UradPuducherry</v>
      </c>
      <c r="N1771" s="13">
        <v>25814.16</v>
      </c>
      <c r="O1771" s="13">
        <f>IF(Table2[[#This Row],[Fertilizer(kg)]]="",_xlfn.XLOOKUP(Table2[[#This Row],[crop&amp;state]],'pivot tables'!$O$3:$O$151,'pivot tables'!$P$3:$P$151),Table2[[#This Row],[Fertilizer(kg)]])</f>
        <v>25814.16</v>
      </c>
      <c r="P1771" s="13">
        <v>56.43</v>
      </c>
      <c r="Q1771" s="13">
        <f>IF(Table2[[#This Row],[Pesticide(kg)]]="",_xlfn.XLOOKUP(Table2[[#This Row],[crop&amp;state]],'pivot tables'!$O$3:$O$151,'pivot tables'!$Q$3:$Q$151),Table2[[#This Row],[Pesticide(kg)]])</f>
        <v>56.43</v>
      </c>
      <c r="R1771" s="13">
        <v>1.01</v>
      </c>
      <c r="S1771" s="13">
        <f>IF(Table2[[#This Row],[Yield]]="",IFERROR(Table2[[#This Row],[Production(Tones)]]/Table2[[#This Row],[Area(hectare)]],""),Table2[[#This Row],[Yield]])</f>
        <v>1.01</v>
      </c>
      <c r="T1771" s="13">
        <v>28.094999999999999</v>
      </c>
      <c r="U1771" s="13">
        <f>IF(Table2[[#This Row],[Avg_Temperature(°C)]]="",IFERROR((Table2[[#This Row],[Max_Temperature(°C)]]+Table2[[#This Row],[Min_Temperature(°C)]])/2,""),Table2[[#This Row],[Avg_Temperature(°C)]])</f>
        <v>28.094999999999999</v>
      </c>
      <c r="V1771" s="13">
        <v>32.625</v>
      </c>
      <c r="W1771" s="13">
        <f>IF(Table2[[#This Row],[Max_Temperature(°C)]]="",_xlfn.XLOOKUP(Table2[[#This Row],[State]],'pivot tables'!$T$2:$T$33,'pivot tables'!$V$2:$V$33),Table2[[#This Row],[Max_Temperature(°C)]])</f>
        <v>32.625</v>
      </c>
      <c r="X1771" s="13">
        <v>24.513999999999999</v>
      </c>
      <c r="Y1771" s="31">
        <f>IF(Table2[[#This Row],[Min_Temperature(°C)]]="",_xlfn.XLOOKUP(Table2[[#This Row],[State]],'pivot tables'!$T$2:$T$33,'pivot tables'!$W$2:$W$33),Table2[[#This Row],[Min_Temperature(°C)]])</f>
        <v>24.513999999999999</v>
      </c>
    </row>
    <row r="1772" spans="1:25" x14ac:dyDescent="0.3">
      <c r="A1772" s="5" t="s">
        <v>32</v>
      </c>
      <c r="B1772" s="4">
        <v>2014</v>
      </c>
      <c r="C1772" s="5" t="s">
        <v>120</v>
      </c>
      <c r="D1772" s="5" t="str">
        <f>PROPER(TRIM(Table2[[#This Row],[Season]]))</f>
        <v>Summer</v>
      </c>
      <c r="E1772" s="5" t="str">
        <f>IF(Table2[[#This Row],[Season]]="",_xlfn.XLOOKUP(Table2[[#This Row],[State]],'pivot tables'!$F$3:$F$33,'pivot tables'!$G$3:$G$33),Table2[[#This Row],[Season]])</f>
        <v>Summer</v>
      </c>
      <c r="F1772" s="5" t="s">
        <v>36</v>
      </c>
      <c r="G1772" s="16">
        <v>592</v>
      </c>
      <c r="H1772" s="16">
        <f>IF(Table2[[#This Row],[Area(hectare)]]="",IFERROR(Table2[[#This Row],[Production(Tones)]]/Table2[[#This Row],[Yield blanks]],""),Table2[[#This Row],[Area(hectare)]])</f>
        <v>592</v>
      </c>
      <c r="I1772" s="16">
        <v>211</v>
      </c>
      <c r="J1772" s="16">
        <f>IF(Table2[[#This Row],[Production(Tones)]]="",Table2[[#This Row],[Area Blanks]]*Table2[[#This Row],[Yield]],Table2[[#This Row],[Production(Tones)]])</f>
        <v>211</v>
      </c>
      <c r="K1772" s="13">
        <v>1330</v>
      </c>
      <c r="L1772" s="13">
        <f>IF(Table2[[#This Row],[Annual_Rainfall(mm)]]="",_xlfn.XLOOKUP(Table2[[#This Row],[State]],'pivot tables'!$J$3:$J$32,'pivot tables'!$K$3:$K$32),Table2[[#This Row],[Annual_Rainfall(mm)]])</f>
        <v>1330</v>
      </c>
      <c r="M1772" s="13" t="str">
        <f>Table2[[#This Row],[Crop]]&amp;Table2[[#This Row],[State]]</f>
        <v>UradPuducherry</v>
      </c>
      <c r="N1772" s="13">
        <v>89368.320000000007</v>
      </c>
      <c r="O1772" s="13">
        <f>IF(Table2[[#This Row],[Fertilizer(kg)]]="",_xlfn.XLOOKUP(Table2[[#This Row],[crop&amp;state]],'pivot tables'!$O$3:$O$151,'pivot tables'!$P$3:$P$151),Table2[[#This Row],[Fertilizer(kg)]])</f>
        <v>89368.320000000007</v>
      </c>
      <c r="P1772" s="13">
        <v>195.36</v>
      </c>
      <c r="Q1772" s="13">
        <f>IF(Table2[[#This Row],[Pesticide(kg)]]="",_xlfn.XLOOKUP(Table2[[#This Row],[crop&amp;state]],'pivot tables'!$O$3:$O$151,'pivot tables'!$Q$3:$Q$151),Table2[[#This Row],[Pesticide(kg)]])</f>
        <v>195.36</v>
      </c>
      <c r="R1772" s="13">
        <v>0.66</v>
      </c>
      <c r="S1772" s="13">
        <f>IF(Table2[[#This Row],[Yield]]="",IFERROR(Table2[[#This Row],[Production(Tones)]]/Table2[[#This Row],[Area(hectare)]],""),Table2[[#This Row],[Yield]])</f>
        <v>0.66</v>
      </c>
      <c r="T1772" s="13">
        <v>28.094999999999999</v>
      </c>
      <c r="U1772" s="13">
        <f>IF(Table2[[#This Row],[Avg_Temperature(°C)]]="",IFERROR((Table2[[#This Row],[Max_Temperature(°C)]]+Table2[[#This Row],[Min_Temperature(°C)]])/2,""),Table2[[#This Row],[Avg_Temperature(°C)]])</f>
        <v>28.094999999999999</v>
      </c>
      <c r="V1772" s="13">
        <v>32.625</v>
      </c>
      <c r="W1772" s="13">
        <f>IF(Table2[[#This Row],[Max_Temperature(°C)]]="",_xlfn.XLOOKUP(Table2[[#This Row],[State]],'pivot tables'!$T$2:$T$33,'pivot tables'!$V$2:$V$33),Table2[[#This Row],[Max_Temperature(°C)]])</f>
        <v>32.625</v>
      </c>
      <c r="X1772" s="13">
        <v>24.513999999999999</v>
      </c>
      <c r="Y1772" s="31">
        <f>IF(Table2[[#This Row],[Min_Temperature(°C)]]="",_xlfn.XLOOKUP(Table2[[#This Row],[State]],'pivot tables'!$T$2:$T$33,'pivot tables'!$W$2:$W$33),Table2[[#This Row],[Min_Temperature(°C)]])</f>
        <v>24.513999999999999</v>
      </c>
    </row>
    <row r="1773" spans="1:25" x14ac:dyDescent="0.3">
      <c r="A1773" s="5" t="s">
        <v>13</v>
      </c>
      <c r="B1773" s="4">
        <v>2015</v>
      </c>
      <c r="C1773" s="5" t="s">
        <v>49</v>
      </c>
      <c r="D1773" s="5" t="str">
        <f>PROPER(TRIM(Table2[[#This Row],[Season]]))</f>
        <v>Kharif</v>
      </c>
      <c r="E1773" s="5" t="str">
        <f>IF(Table2[[#This Row],[Season]]="",_xlfn.XLOOKUP(Table2[[#This Row],[State]],'pivot tables'!$F$3:$F$33,'pivot tables'!$G$3:$G$33),Table2[[#This Row],[Season]])</f>
        <v>Kharif</v>
      </c>
      <c r="F1773" s="5" t="s">
        <v>326</v>
      </c>
      <c r="G1773" s="16">
        <v>5884</v>
      </c>
      <c r="H1773" s="16">
        <f>IF(Table2[[#This Row],[Area(hectare)]]="",IFERROR(Table2[[#This Row],[Production(Tones)]]/Table2[[#This Row],[Yield blanks]],""),Table2[[#This Row],[Area(hectare)]])</f>
        <v>5884</v>
      </c>
      <c r="I1773" s="16">
        <v>16837</v>
      </c>
      <c r="J1773" s="16">
        <f>IF(Table2[[#This Row],[Production(Tones)]]="",Table2[[#This Row],[Area Blanks]]*Table2[[#This Row],[Yield]],Table2[[#This Row],[Production(Tones)]])</f>
        <v>16837</v>
      </c>
      <c r="K1773" s="13">
        <v>757.7</v>
      </c>
      <c r="L1773" s="13">
        <f>IF(Table2[[#This Row],[Annual_Rainfall(mm)]]="",_xlfn.XLOOKUP(Table2[[#This Row],[State]],'pivot tables'!$J$3:$J$32,'pivot tables'!$K$3:$K$32),Table2[[#This Row],[Annual_Rainfall(mm)]])</f>
        <v>757.7</v>
      </c>
      <c r="M1773" s="13" t="str">
        <f>Table2[[#This Row],[Crop]]&amp;Table2[[#This Row],[State]]</f>
        <v>RiceDelhi</v>
      </c>
      <c r="N1773" s="13">
        <v>929142.44</v>
      </c>
      <c r="O1773" s="13">
        <f>IF(Table2[[#This Row],[Fertilizer(kg)]]="",_xlfn.XLOOKUP(Table2[[#This Row],[crop&amp;state]],'pivot tables'!$O$3:$O$151,'pivot tables'!$P$3:$P$151),Table2[[#This Row],[Fertilizer(kg)]])</f>
        <v>929142.44</v>
      </c>
      <c r="P1773" s="13">
        <v>1941.72</v>
      </c>
      <c r="Q1773" s="13">
        <f>IF(Table2[[#This Row],[Pesticide(kg)]]="",_xlfn.XLOOKUP(Table2[[#This Row],[crop&amp;state]],'pivot tables'!$O$3:$O$151,'pivot tables'!$Q$3:$Q$151),Table2[[#This Row],[Pesticide(kg)]])</f>
        <v>1941.72</v>
      </c>
      <c r="R1773" s="13">
        <v>2.86</v>
      </c>
      <c r="S1773" s="13">
        <f>IF(Table2[[#This Row],[Yield]]="",IFERROR(Table2[[#This Row],[Production(Tones)]]/Table2[[#This Row],[Area(hectare)]],""),Table2[[#This Row],[Yield]])</f>
        <v>2.86</v>
      </c>
      <c r="T1773" s="13">
        <v>25.398</v>
      </c>
      <c r="U1773" s="13">
        <f>IF(Table2[[#This Row],[Avg_Temperature(°C)]]="",IFERROR((Table2[[#This Row],[Max_Temperature(°C)]]+Table2[[#This Row],[Min_Temperature(°C)]])/2,""),Table2[[#This Row],[Avg_Temperature(°C)]])</f>
        <v>25.398</v>
      </c>
      <c r="V1773" s="13">
        <v>37.597000000000001</v>
      </c>
      <c r="W1773" s="13">
        <f>IF(Table2[[#This Row],[Max_Temperature(°C)]]="",_xlfn.XLOOKUP(Table2[[#This Row],[State]],'pivot tables'!$T$2:$T$33,'pivot tables'!$V$2:$V$33),Table2[[#This Row],[Max_Temperature(°C)]])</f>
        <v>37.597000000000001</v>
      </c>
      <c r="X1773" s="13">
        <v>13.638</v>
      </c>
      <c r="Y1773" s="31">
        <f>IF(Table2[[#This Row],[Min_Temperature(°C)]]="",_xlfn.XLOOKUP(Table2[[#This Row],[State]],'pivot tables'!$T$2:$T$33,'pivot tables'!$W$2:$W$33),Table2[[#This Row],[Min_Temperature(°C)]])</f>
        <v>13.638</v>
      </c>
    </row>
    <row r="1774" spans="1:25" x14ac:dyDescent="0.3">
      <c r="A1774" s="5" t="s">
        <v>20</v>
      </c>
      <c r="B1774" s="4">
        <v>2015</v>
      </c>
      <c r="C1774" s="5" t="s">
        <v>27</v>
      </c>
      <c r="D1774" s="5" t="str">
        <f>PROPER(TRIM(Table2[[#This Row],[Season]]))</f>
        <v>Rabi</v>
      </c>
      <c r="E1774" s="5" t="str">
        <f>IF(Table2[[#This Row],[Season]]="",_xlfn.XLOOKUP(Table2[[#This Row],[State]],'pivot tables'!$F$3:$F$33,'pivot tables'!$G$3:$G$33),Table2[[#This Row],[Season]])</f>
        <v>Rabi</v>
      </c>
      <c r="F1774" s="5" t="s">
        <v>326</v>
      </c>
      <c r="G1774" s="16">
        <v>19050</v>
      </c>
      <c r="H1774" s="16">
        <f>IF(Table2[[#This Row],[Area(hectare)]]="",IFERROR(Table2[[#This Row],[Production(Tones)]]/Table2[[#This Row],[Yield blanks]],""),Table2[[#This Row],[Area(hectare)]])</f>
        <v>19050</v>
      </c>
      <c r="I1774" s="16">
        <v>83419</v>
      </c>
      <c r="J1774" s="16">
        <f>IF(Table2[[#This Row],[Production(Tones)]]="",Table2[[#This Row],[Area Blanks]]*Table2[[#This Row],[Yield]],Table2[[#This Row],[Production(Tones)]])</f>
        <v>83419</v>
      </c>
      <c r="K1774" s="13">
        <v>757.7</v>
      </c>
      <c r="L1774" s="13">
        <f>IF(Table2[[#This Row],[Annual_Rainfall(mm)]]="",_xlfn.XLOOKUP(Table2[[#This Row],[State]],'pivot tables'!$J$3:$J$32,'pivot tables'!$K$3:$K$32),Table2[[#This Row],[Annual_Rainfall(mm)]])</f>
        <v>757.7</v>
      </c>
      <c r="M1774" s="13" t="str">
        <f>Table2[[#This Row],[Crop]]&amp;Table2[[#This Row],[State]]</f>
        <v>WheatDelhi</v>
      </c>
      <c r="N1774" s="13">
        <v>3008185.5</v>
      </c>
      <c r="O1774" s="13">
        <f>IF(Table2[[#This Row],[Fertilizer(kg)]]="",_xlfn.XLOOKUP(Table2[[#This Row],[crop&amp;state]],'pivot tables'!$O$3:$O$151,'pivot tables'!$P$3:$P$151),Table2[[#This Row],[Fertilizer(kg)]])</f>
        <v>3008185.5</v>
      </c>
      <c r="P1774" s="13">
        <v>6286.5</v>
      </c>
      <c r="Q1774" s="13">
        <f>IF(Table2[[#This Row],[Pesticide(kg)]]="",_xlfn.XLOOKUP(Table2[[#This Row],[crop&amp;state]],'pivot tables'!$O$3:$O$151,'pivot tables'!$Q$3:$Q$151),Table2[[#This Row],[Pesticide(kg)]])</f>
        <v>6286.5</v>
      </c>
      <c r="R1774" s="13">
        <v>4.38</v>
      </c>
      <c r="S1774" s="13">
        <f>IF(Table2[[#This Row],[Yield]]="",IFERROR(Table2[[#This Row],[Production(Tones)]]/Table2[[#This Row],[Area(hectare)]],""),Table2[[#This Row],[Yield]])</f>
        <v>4.38</v>
      </c>
      <c r="T1774" s="13">
        <v>25.398</v>
      </c>
      <c r="U1774" s="13">
        <f>IF(Table2[[#This Row],[Avg_Temperature(°C)]]="",IFERROR((Table2[[#This Row],[Max_Temperature(°C)]]+Table2[[#This Row],[Min_Temperature(°C)]])/2,""),Table2[[#This Row],[Avg_Temperature(°C)]])</f>
        <v>25.398</v>
      </c>
      <c r="V1774" s="13">
        <v>37.597000000000001</v>
      </c>
      <c r="W1774" s="13">
        <f>IF(Table2[[#This Row],[Max_Temperature(°C)]]="",_xlfn.XLOOKUP(Table2[[#This Row],[State]],'pivot tables'!$T$2:$T$33,'pivot tables'!$V$2:$V$33),Table2[[#This Row],[Max_Temperature(°C)]])</f>
        <v>37.597000000000001</v>
      </c>
      <c r="X1774" s="13">
        <v>13.638</v>
      </c>
      <c r="Y1774" s="31">
        <f>IF(Table2[[#This Row],[Min_Temperature(°C)]]="",_xlfn.XLOOKUP(Table2[[#This Row],[State]],'pivot tables'!$T$2:$T$33,'pivot tables'!$W$2:$W$33),Table2[[#This Row],[Min_Temperature(°C)]])</f>
        <v>13.638</v>
      </c>
    </row>
    <row r="1775" spans="1:25" x14ac:dyDescent="0.3">
      <c r="A1775" s="5" t="s">
        <v>13</v>
      </c>
      <c r="B1775" s="4">
        <v>2015</v>
      </c>
      <c r="C1775" s="5" t="s">
        <v>49</v>
      </c>
      <c r="D1775" s="5" t="str">
        <f>PROPER(TRIM(Table2[[#This Row],[Season]]))</f>
        <v>Kharif</v>
      </c>
      <c r="E1775" s="5" t="str">
        <f>IF(Table2[[#This Row],[Season]]="",_xlfn.XLOOKUP(Table2[[#This Row],[State]],'pivot tables'!$F$3:$F$33,'pivot tables'!$G$3:$G$33),Table2[[#This Row],[Season]])</f>
        <v>Kharif</v>
      </c>
      <c r="F1775" s="5" t="s">
        <v>406</v>
      </c>
      <c r="G1775" s="16">
        <v>304503</v>
      </c>
      <c r="H1775" s="16">
        <f>IF(Table2[[#This Row],[Area(hectare)]]="",IFERROR(Table2[[#This Row],[Production(Tones)]]/Table2[[#This Row],[Yield blanks]],""),Table2[[#This Row],[Area(hectare)]])</f>
        <v>304503</v>
      </c>
      <c r="I1775" s="16">
        <v>646362</v>
      </c>
      <c r="J1775" s="16">
        <f>IF(Table2[[#This Row],[Production(Tones)]]="",Table2[[#This Row],[Area Blanks]]*Table2[[#This Row],[Yield]],Table2[[#This Row],[Production(Tones)]])</f>
        <v>646362</v>
      </c>
      <c r="K1775" s="13">
        <v>1572.6</v>
      </c>
      <c r="L1775" s="13">
        <f>IF(Table2[[#This Row],[Annual_Rainfall(mm)]]="",_xlfn.XLOOKUP(Table2[[#This Row],[State]],'pivot tables'!$J$3:$J$32,'pivot tables'!$K$3:$K$32),Table2[[#This Row],[Annual_Rainfall(mm)]])</f>
        <v>1572.6</v>
      </c>
      <c r="M1775" s="13" t="str">
        <f>Table2[[#This Row],[Crop]]&amp;Table2[[#This Row],[State]]</f>
        <v>RiceJammu and Kashmir</v>
      </c>
      <c r="N1775" s="13">
        <v>48084068.729999997</v>
      </c>
      <c r="O1775" s="13">
        <f>IF(Table2[[#This Row],[Fertilizer(kg)]]="",_xlfn.XLOOKUP(Table2[[#This Row],[crop&amp;state]],'pivot tables'!$O$3:$O$151,'pivot tables'!$P$3:$P$151),Table2[[#This Row],[Fertilizer(kg)]])</f>
        <v>48084068.729999997</v>
      </c>
      <c r="P1775" s="13">
        <v>100485.99</v>
      </c>
      <c r="Q1775" s="13">
        <f>IF(Table2[[#This Row],[Pesticide(kg)]]="",_xlfn.XLOOKUP(Table2[[#This Row],[crop&amp;state]],'pivot tables'!$O$3:$O$151,'pivot tables'!$Q$3:$Q$151),Table2[[#This Row],[Pesticide(kg)]])</f>
        <v>100485.99</v>
      </c>
      <c r="R1775" s="13">
        <v>2.0499999999999998</v>
      </c>
      <c r="S1775" s="13">
        <f>IF(Table2[[#This Row],[Yield]]="",IFERROR(Table2[[#This Row],[Production(Tones)]]/Table2[[#This Row],[Area(hectare)]],""),Table2[[#This Row],[Yield]])</f>
        <v>2.0499999999999998</v>
      </c>
      <c r="T1775" s="13">
        <v>-2.8610000000000002</v>
      </c>
      <c r="U1775" s="13">
        <f>IF(Table2[[#This Row],[Avg_Temperature(°C)]]="",IFERROR((Table2[[#This Row],[Max_Temperature(°C)]]+Table2[[#This Row],[Min_Temperature(°C)]])/2,""),Table2[[#This Row],[Avg_Temperature(°C)]])</f>
        <v>-2.8610000000000002</v>
      </c>
      <c r="V1775" s="13">
        <v>9.6920000000000002</v>
      </c>
      <c r="W1775" s="13">
        <f>IF(Table2[[#This Row],[Max_Temperature(°C)]]="",_xlfn.XLOOKUP(Table2[[#This Row],[State]],'pivot tables'!$T$2:$T$33,'pivot tables'!$V$2:$V$33),Table2[[#This Row],[Max_Temperature(°C)]])</f>
        <v>9.6920000000000002</v>
      </c>
      <c r="X1775" s="13">
        <v>-15.64</v>
      </c>
      <c r="Y1775" s="31">
        <f>IF(Table2[[#This Row],[Min_Temperature(°C)]]="",_xlfn.XLOOKUP(Table2[[#This Row],[State]],'pivot tables'!$T$2:$T$33,'pivot tables'!$W$2:$W$33),Table2[[#This Row],[Min_Temperature(°C)]])</f>
        <v>-15.64</v>
      </c>
    </row>
    <row r="1776" spans="1:25" x14ac:dyDescent="0.3">
      <c r="A1776" s="5" t="s">
        <v>18</v>
      </c>
      <c r="B1776" s="4">
        <v>2015</v>
      </c>
      <c r="C1776" s="5" t="s">
        <v>49</v>
      </c>
      <c r="D1776" s="5" t="str">
        <f>PROPER(TRIM(Table2[[#This Row],[Season]]))</f>
        <v>Kharif</v>
      </c>
      <c r="E1776" s="5" t="str">
        <f>IF(Table2[[#This Row],[Season]]="",_xlfn.XLOOKUP(Table2[[#This Row],[State]],'pivot tables'!$F$3:$F$33,'pivot tables'!$G$3:$G$33),Table2[[#This Row],[Season]])</f>
        <v>Kharif</v>
      </c>
      <c r="F1776" s="5" t="s">
        <v>406</v>
      </c>
      <c r="G1776" s="16">
        <v>193</v>
      </c>
      <c r="H1776" s="16">
        <f>IF(Table2[[#This Row],[Area(hectare)]]="",IFERROR(Table2[[#This Row],[Production(Tones)]]/Table2[[#This Row],[Yield blanks]],""),Table2[[#This Row],[Area(hectare)]])</f>
        <v>193</v>
      </c>
      <c r="I1776" s="16">
        <v>290</v>
      </c>
      <c r="J1776" s="16">
        <f>IF(Table2[[#This Row],[Production(Tones)]]="",Table2[[#This Row],[Area Blanks]]*Table2[[#This Row],[Yield]],Table2[[#This Row],[Production(Tones)]])</f>
        <v>290</v>
      </c>
      <c r="K1776" s="13">
        <v>1572.6</v>
      </c>
      <c r="L1776" s="13">
        <f>IF(Table2[[#This Row],[Annual_Rainfall(mm)]]="",_xlfn.XLOOKUP(Table2[[#This Row],[State]],'pivot tables'!$J$3:$J$32,'pivot tables'!$K$3:$K$32),Table2[[#This Row],[Annual_Rainfall(mm)]])</f>
        <v>1572.6</v>
      </c>
      <c r="M1776" s="13" t="str">
        <f>Table2[[#This Row],[Crop]]&amp;Table2[[#This Row],[State]]</f>
        <v>SugarcaneJammu and Kashmir</v>
      </c>
      <c r="N1776" s="13">
        <v>30476.63</v>
      </c>
      <c r="O1776" s="13">
        <f>IF(Table2[[#This Row],[Fertilizer(kg)]]="",_xlfn.XLOOKUP(Table2[[#This Row],[crop&amp;state]],'pivot tables'!$O$3:$O$151,'pivot tables'!$P$3:$P$151),Table2[[#This Row],[Fertilizer(kg)]])</f>
        <v>30476.63</v>
      </c>
      <c r="P1776" s="13"/>
      <c r="Q1776" s="13">
        <f>IF(Table2[[#This Row],[Pesticide(kg)]]="",_xlfn.XLOOKUP(Table2[[#This Row],[crop&amp;state]],'pivot tables'!$O$3:$O$151,'pivot tables'!$Q$3:$Q$151),Table2[[#This Row],[Pesticide(kg)]])</f>
        <v>94.245999999999995</v>
      </c>
      <c r="R1776" s="13">
        <v>1.5</v>
      </c>
      <c r="S1776" s="13">
        <f>IF(Table2[[#This Row],[Yield]]="",IFERROR(Table2[[#This Row],[Production(Tones)]]/Table2[[#This Row],[Area(hectare)]],""),Table2[[#This Row],[Yield]])</f>
        <v>1.5</v>
      </c>
      <c r="T1776" s="13">
        <v>-2.8610000000000002</v>
      </c>
      <c r="U1776" s="13">
        <f>IF(Table2[[#This Row],[Avg_Temperature(°C)]]="",IFERROR((Table2[[#This Row],[Max_Temperature(°C)]]+Table2[[#This Row],[Min_Temperature(°C)]])/2,""),Table2[[#This Row],[Avg_Temperature(°C)]])</f>
        <v>-2.8610000000000002</v>
      </c>
      <c r="V1776" s="13">
        <v>9.6920000000000002</v>
      </c>
      <c r="W1776" s="13">
        <f>IF(Table2[[#This Row],[Max_Temperature(°C)]]="",_xlfn.XLOOKUP(Table2[[#This Row],[State]],'pivot tables'!$T$2:$T$33,'pivot tables'!$V$2:$V$33),Table2[[#This Row],[Max_Temperature(°C)]])</f>
        <v>9.6920000000000002</v>
      </c>
      <c r="X1776" s="13">
        <v>-15.64</v>
      </c>
      <c r="Y1776" s="31">
        <f>IF(Table2[[#This Row],[Min_Temperature(°C)]]="",_xlfn.XLOOKUP(Table2[[#This Row],[State]],'pivot tables'!$T$2:$T$33,'pivot tables'!$W$2:$W$33),Table2[[#This Row],[Min_Temperature(°C)]])</f>
        <v>-15.64</v>
      </c>
    </row>
    <row r="1777" spans="1:25" x14ac:dyDescent="0.3">
      <c r="A1777" s="5" t="s">
        <v>32</v>
      </c>
      <c r="B1777" s="4">
        <v>2015</v>
      </c>
      <c r="C1777" s="5" t="s">
        <v>49</v>
      </c>
      <c r="D1777" s="5" t="str">
        <f>PROPER(TRIM(Table2[[#This Row],[Season]]))</f>
        <v>Kharif</v>
      </c>
      <c r="E1777" s="5" t="str">
        <f>IF(Table2[[#This Row],[Season]]="",_xlfn.XLOOKUP(Table2[[#This Row],[State]],'pivot tables'!$F$3:$F$33,'pivot tables'!$G$3:$G$33),Table2[[#This Row],[Season]])</f>
        <v>Kharif</v>
      </c>
      <c r="F1777" s="5" t="s">
        <v>406</v>
      </c>
      <c r="G1777" s="16">
        <v>6457</v>
      </c>
      <c r="H1777" s="16">
        <f>IF(Table2[[#This Row],[Area(hectare)]]="",IFERROR(Table2[[#This Row],[Production(Tones)]]/Table2[[#This Row],[Yield blanks]],""),Table2[[#This Row],[Area(hectare)]])</f>
        <v>6457</v>
      </c>
      <c r="I1777" s="16">
        <v>2180</v>
      </c>
      <c r="J1777" s="16">
        <f>IF(Table2[[#This Row],[Production(Tones)]]="",Table2[[#This Row],[Area Blanks]]*Table2[[#This Row],[Yield]],Table2[[#This Row],[Production(Tones)]])</f>
        <v>2180</v>
      </c>
      <c r="K1777" s="13">
        <v>1572.6</v>
      </c>
      <c r="L1777" s="13">
        <f>IF(Table2[[#This Row],[Annual_Rainfall(mm)]]="",_xlfn.XLOOKUP(Table2[[#This Row],[State]],'pivot tables'!$J$3:$J$32,'pivot tables'!$K$3:$K$32),Table2[[#This Row],[Annual_Rainfall(mm)]])</f>
        <v>1572.6</v>
      </c>
      <c r="M1777" s="13" t="str">
        <f>Table2[[#This Row],[Crop]]&amp;Table2[[#This Row],[State]]</f>
        <v>UradJammu and Kashmir</v>
      </c>
      <c r="N1777" s="13">
        <v>1019624.87</v>
      </c>
      <c r="O1777" s="13">
        <f>IF(Table2[[#This Row],[Fertilizer(kg)]]="",_xlfn.XLOOKUP(Table2[[#This Row],[crop&amp;state]],'pivot tables'!$O$3:$O$151,'pivot tables'!$P$3:$P$151),Table2[[#This Row],[Fertilizer(kg)]])</f>
        <v>1019624.87</v>
      </c>
      <c r="P1777" s="13">
        <v>2130.81</v>
      </c>
      <c r="Q1777" s="13">
        <f>IF(Table2[[#This Row],[Pesticide(kg)]]="",_xlfn.XLOOKUP(Table2[[#This Row],[crop&amp;state]],'pivot tables'!$O$3:$O$151,'pivot tables'!$Q$3:$Q$151),Table2[[#This Row],[Pesticide(kg)]])</f>
        <v>2130.81</v>
      </c>
      <c r="R1777" s="13">
        <v>0.40300000000000002</v>
      </c>
      <c r="S1777" s="13">
        <f>IF(Table2[[#This Row],[Yield]]="",IFERROR(Table2[[#This Row],[Production(Tones)]]/Table2[[#This Row],[Area(hectare)]],""),Table2[[#This Row],[Yield]])</f>
        <v>0.40300000000000002</v>
      </c>
      <c r="T1777" s="13">
        <v>-2.8610000000000002</v>
      </c>
      <c r="U1777" s="13">
        <f>IF(Table2[[#This Row],[Avg_Temperature(°C)]]="",IFERROR((Table2[[#This Row],[Max_Temperature(°C)]]+Table2[[#This Row],[Min_Temperature(°C)]])/2,""),Table2[[#This Row],[Avg_Temperature(°C)]])</f>
        <v>-2.8610000000000002</v>
      </c>
      <c r="V1777" s="13">
        <v>9.6920000000000002</v>
      </c>
      <c r="W1777" s="13">
        <f>IF(Table2[[#This Row],[Max_Temperature(°C)]]="",_xlfn.XLOOKUP(Table2[[#This Row],[State]],'pivot tables'!$T$2:$T$33,'pivot tables'!$V$2:$V$33),Table2[[#This Row],[Max_Temperature(°C)]])</f>
        <v>9.6920000000000002</v>
      </c>
      <c r="X1777" s="13">
        <v>-15.64</v>
      </c>
      <c r="Y1777" s="31">
        <f>IF(Table2[[#This Row],[Min_Temperature(°C)]]="",_xlfn.XLOOKUP(Table2[[#This Row],[State]],'pivot tables'!$T$2:$T$33,'pivot tables'!$W$2:$W$33),Table2[[#This Row],[Min_Temperature(°C)]])</f>
        <v>-15.64</v>
      </c>
    </row>
    <row r="1778" spans="1:25" x14ac:dyDescent="0.3">
      <c r="A1778" s="5" t="s">
        <v>32</v>
      </c>
      <c r="B1778" s="4">
        <v>2015</v>
      </c>
      <c r="C1778" s="5" t="s">
        <v>27</v>
      </c>
      <c r="D1778" s="5" t="str">
        <f>PROPER(TRIM(Table2[[#This Row],[Season]]))</f>
        <v>Rabi</v>
      </c>
      <c r="E1778" s="5" t="str">
        <f>IF(Table2[[#This Row],[Season]]="",_xlfn.XLOOKUP(Table2[[#This Row],[State]],'pivot tables'!$F$3:$F$33,'pivot tables'!$G$3:$G$33),Table2[[#This Row],[Season]])</f>
        <v>Rabi</v>
      </c>
      <c r="F1778" s="5" t="s">
        <v>406</v>
      </c>
      <c r="G1778" s="16">
        <v>18</v>
      </c>
      <c r="H1778" s="16">
        <f>IF(Table2[[#This Row],[Area(hectare)]]="",IFERROR(Table2[[#This Row],[Production(Tones)]]/Table2[[#This Row],[Yield blanks]],""),Table2[[#This Row],[Area(hectare)]])</f>
        <v>18</v>
      </c>
      <c r="I1778" s="16">
        <v>9</v>
      </c>
      <c r="J1778" s="16">
        <f>IF(Table2[[#This Row],[Production(Tones)]]="",Table2[[#This Row],[Area Blanks]]*Table2[[#This Row],[Yield]],Table2[[#This Row],[Production(Tones)]])</f>
        <v>9</v>
      </c>
      <c r="K1778" s="13">
        <v>1572.6</v>
      </c>
      <c r="L1778" s="13">
        <f>IF(Table2[[#This Row],[Annual_Rainfall(mm)]]="",_xlfn.XLOOKUP(Table2[[#This Row],[State]],'pivot tables'!$J$3:$J$32,'pivot tables'!$K$3:$K$32),Table2[[#This Row],[Annual_Rainfall(mm)]])</f>
        <v>1572.6</v>
      </c>
      <c r="M1778" s="13" t="str">
        <f>Table2[[#This Row],[Crop]]&amp;Table2[[#This Row],[State]]</f>
        <v>UradJammu and Kashmir</v>
      </c>
      <c r="N1778" s="13">
        <v>2842.38</v>
      </c>
      <c r="O1778" s="13">
        <f>IF(Table2[[#This Row],[Fertilizer(kg)]]="",_xlfn.XLOOKUP(Table2[[#This Row],[crop&amp;state]],'pivot tables'!$O$3:$O$151,'pivot tables'!$P$3:$P$151),Table2[[#This Row],[Fertilizer(kg)]])</f>
        <v>2842.38</v>
      </c>
      <c r="P1778" s="13">
        <v>5.94</v>
      </c>
      <c r="Q1778" s="13">
        <f>IF(Table2[[#This Row],[Pesticide(kg)]]="",_xlfn.XLOOKUP(Table2[[#This Row],[crop&amp;state]],'pivot tables'!$O$3:$O$151,'pivot tables'!$Q$3:$Q$151),Table2[[#This Row],[Pesticide(kg)]])</f>
        <v>5.94</v>
      </c>
      <c r="R1778" s="13">
        <v>0.46500000000000002</v>
      </c>
      <c r="S1778" s="13">
        <f>IF(Table2[[#This Row],[Yield]]="",IFERROR(Table2[[#This Row],[Production(Tones)]]/Table2[[#This Row],[Area(hectare)]],""),Table2[[#This Row],[Yield]])</f>
        <v>0.46500000000000002</v>
      </c>
      <c r="T1778" s="13">
        <v>-2.8610000000000002</v>
      </c>
      <c r="U1778" s="13">
        <f>IF(Table2[[#This Row],[Avg_Temperature(°C)]]="",IFERROR((Table2[[#This Row],[Max_Temperature(°C)]]+Table2[[#This Row],[Min_Temperature(°C)]])/2,""),Table2[[#This Row],[Avg_Temperature(°C)]])</f>
        <v>-2.8610000000000002</v>
      </c>
      <c r="V1778" s="13">
        <v>9.6920000000000002</v>
      </c>
      <c r="W1778" s="13">
        <f>IF(Table2[[#This Row],[Max_Temperature(°C)]]="",_xlfn.XLOOKUP(Table2[[#This Row],[State]],'pivot tables'!$T$2:$T$33,'pivot tables'!$V$2:$V$33),Table2[[#This Row],[Max_Temperature(°C)]])</f>
        <v>9.6920000000000002</v>
      </c>
      <c r="X1778" s="13">
        <v>-15.64</v>
      </c>
      <c r="Y1778" s="31">
        <f>IF(Table2[[#This Row],[Min_Temperature(°C)]]="",_xlfn.XLOOKUP(Table2[[#This Row],[State]],'pivot tables'!$T$2:$T$33,'pivot tables'!$W$2:$W$33),Table2[[#This Row],[Min_Temperature(°C)]])</f>
        <v>-15.64</v>
      </c>
    </row>
    <row r="1779" spans="1:25" x14ac:dyDescent="0.3">
      <c r="A1779" s="5" t="s">
        <v>20</v>
      </c>
      <c r="B1779" s="4">
        <v>2015</v>
      </c>
      <c r="C1779" s="5" t="s">
        <v>27</v>
      </c>
      <c r="D1779" s="5" t="str">
        <f>PROPER(TRIM(Table2[[#This Row],[Season]]))</f>
        <v>Rabi</v>
      </c>
      <c r="E1779" s="5" t="str">
        <f>IF(Table2[[#This Row],[Season]]="",_xlfn.XLOOKUP(Table2[[#This Row],[State]],'pivot tables'!$F$3:$F$33,'pivot tables'!$G$3:$G$33),Table2[[#This Row],[Season]])</f>
        <v>Rabi</v>
      </c>
      <c r="F1779" s="5" t="s">
        <v>406</v>
      </c>
      <c r="G1779" s="16">
        <v>281870</v>
      </c>
      <c r="H1779" s="16">
        <f>IF(Table2[[#This Row],[Area(hectare)]]="",IFERROR(Table2[[#This Row],[Production(Tones)]]/Table2[[#This Row],[Yield blanks]],""),Table2[[#This Row],[Area(hectare)]])</f>
        <v>281870</v>
      </c>
      <c r="I1779" s="16">
        <v>544889</v>
      </c>
      <c r="J1779" s="16">
        <f>IF(Table2[[#This Row],[Production(Tones)]]="",Table2[[#This Row],[Area Blanks]]*Table2[[#This Row],[Yield]],Table2[[#This Row],[Production(Tones)]])</f>
        <v>544889</v>
      </c>
      <c r="K1779" s="13">
        <v>1572.6</v>
      </c>
      <c r="L1779" s="13">
        <f>IF(Table2[[#This Row],[Annual_Rainfall(mm)]]="",_xlfn.XLOOKUP(Table2[[#This Row],[State]],'pivot tables'!$J$3:$J$32,'pivot tables'!$K$3:$K$32),Table2[[#This Row],[Annual_Rainfall(mm)]])</f>
        <v>1572.6</v>
      </c>
      <c r="M1779" s="13" t="str">
        <f>Table2[[#This Row],[Crop]]&amp;Table2[[#This Row],[State]]</f>
        <v>WheatJammu and Kashmir</v>
      </c>
      <c r="N1779" s="13">
        <v>44510091.700000003</v>
      </c>
      <c r="O1779" s="13">
        <f>IF(Table2[[#This Row],[Fertilizer(kg)]]="",_xlfn.XLOOKUP(Table2[[#This Row],[crop&amp;state]],'pivot tables'!$O$3:$O$151,'pivot tables'!$P$3:$P$151),Table2[[#This Row],[Fertilizer(kg)]])</f>
        <v>44510091.700000003</v>
      </c>
      <c r="P1779" s="13">
        <v>93017.1</v>
      </c>
      <c r="Q1779" s="13">
        <f>IF(Table2[[#This Row],[Pesticide(kg)]]="",_xlfn.XLOOKUP(Table2[[#This Row],[crop&amp;state]],'pivot tables'!$O$3:$O$151,'pivot tables'!$Q$3:$Q$151),Table2[[#This Row],[Pesticide(kg)]])</f>
        <v>93017.1</v>
      </c>
      <c r="R1779" s="13">
        <v>1.333</v>
      </c>
      <c r="S1779" s="13">
        <f>IF(Table2[[#This Row],[Yield]]="",IFERROR(Table2[[#This Row],[Production(Tones)]]/Table2[[#This Row],[Area(hectare)]],""),Table2[[#This Row],[Yield]])</f>
        <v>1.333</v>
      </c>
      <c r="T1779" s="13">
        <v>-2.8610000000000002</v>
      </c>
      <c r="U1779" s="13">
        <f>IF(Table2[[#This Row],[Avg_Temperature(°C)]]="",IFERROR((Table2[[#This Row],[Max_Temperature(°C)]]+Table2[[#This Row],[Min_Temperature(°C)]])/2,""),Table2[[#This Row],[Avg_Temperature(°C)]])</f>
        <v>-2.8610000000000002</v>
      </c>
      <c r="V1779" s="13">
        <v>9.6920000000000002</v>
      </c>
      <c r="W1779" s="13">
        <f>IF(Table2[[#This Row],[Max_Temperature(°C)]]="",_xlfn.XLOOKUP(Table2[[#This Row],[State]],'pivot tables'!$T$2:$T$33,'pivot tables'!$V$2:$V$33),Table2[[#This Row],[Max_Temperature(°C)]])</f>
        <v>9.6920000000000002</v>
      </c>
      <c r="X1779" s="13">
        <v>-15.64</v>
      </c>
      <c r="Y1779" s="31">
        <f>IF(Table2[[#This Row],[Min_Temperature(°C)]]="",_xlfn.XLOOKUP(Table2[[#This Row],[State]],'pivot tables'!$T$2:$T$33,'pivot tables'!$W$2:$W$33),Table2[[#This Row],[Min_Temperature(°C)]])</f>
        <v>-15.64</v>
      </c>
    </row>
    <row r="1780" spans="1:25" x14ac:dyDescent="0.3">
      <c r="A1780" s="5" t="s">
        <v>13</v>
      </c>
      <c r="B1780" s="4">
        <v>2016</v>
      </c>
      <c r="C1780" s="5" t="s">
        <v>49</v>
      </c>
      <c r="D1780" s="5" t="str">
        <f>PROPER(TRIM(Table2[[#This Row],[Season]]))</f>
        <v>Kharif</v>
      </c>
      <c r="E1780" s="5" t="str">
        <f>IF(Table2[[#This Row],[Season]]="",_xlfn.XLOOKUP(Table2[[#This Row],[State]],'pivot tables'!$F$3:$F$33,'pivot tables'!$G$3:$G$33),Table2[[#This Row],[Season]])</f>
        <v>Kharif</v>
      </c>
      <c r="F1780" s="5" t="s">
        <v>326</v>
      </c>
      <c r="G1780" s="16">
        <v>5973</v>
      </c>
      <c r="H1780" s="16">
        <f>IF(Table2[[#This Row],[Area(hectare)]]="",IFERROR(Table2[[#This Row],[Production(Tones)]]/Table2[[#This Row],[Yield blanks]],""),Table2[[#This Row],[Area(hectare)]])</f>
        <v>5973</v>
      </c>
      <c r="I1780" s="16">
        <v>17260</v>
      </c>
      <c r="J1780" s="16">
        <f>IF(Table2[[#This Row],[Production(Tones)]]="",Table2[[#This Row],[Area Blanks]]*Table2[[#This Row],[Yield]],Table2[[#This Row],[Production(Tones)]])</f>
        <v>17260</v>
      </c>
      <c r="K1780" s="13">
        <v>747.1</v>
      </c>
      <c r="L1780" s="13">
        <f>IF(Table2[[#This Row],[Annual_Rainfall(mm)]]="",_xlfn.XLOOKUP(Table2[[#This Row],[State]],'pivot tables'!$J$3:$J$32,'pivot tables'!$K$3:$K$32),Table2[[#This Row],[Annual_Rainfall(mm)]])</f>
        <v>747.1</v>
      </c>
      <c r="M1780" s="13" t="str">
        <f>Table2[[#This Row],[Crop]]&amp;Table2[[#This Row],[State]]</f>
        <v>RiceDelhi</v>
      </c>
      <c r="N1780" s="13">
        <v>915362.25</v>
      </c>
      <c r="O1780" s="13">
        <f>IF(Table2[[#This Row],[Fertilizer(kg)]]="",_xlfn.XLOOKUP(Table2[[#This Row],[crop&amp;state]],'pivot tables'!$O$3:$O$151,'pivot tables'!$P$3:$P$151),Table2[[#This Row],[Fertilizer(kg)]])</f>
        <v>915362.25</v>
      </c>
      <c r="P1780" s="13">
        <v>2090.5500000000002</v>
      </c>
      <c r="Q1780" s="13">
        <f>IF(Table2[[#This Row],[Pesticide(kg)]]="",_xlfn.XLOOKUP(Table2[[#This Row],[crop&amp;state]],'pivot tables'!$O$3:$O$151,'pivot tables'!$Q$3:$Q$151),Table2[[#This Row],[Pesticide(kg)]])</f>
        <v>2090.5500000000002</v>
      </c>
      <c r="R1780" s="13">
        <v>2.89</v>
      </c>
      <c r="S1780" s="13">
        <f>IF(Table2[[#This Row],[Yield]]="",IFERROR(Table2[[#This Row],[Production(Tones)]]/Table2[[#This Row],[Area(hectare)]],""),Table2[[#This Row],[Yield]])</f>
        <v>2.89</v>
      </c>
      <c r="T1780" s="13">
        <v>26.312999999999999</v>
      </c>
      <c r="U1780" s="13">
        <f>IF(Table2[[#This Row],[Avg_Temperature(°C)]]="",IFERROR((Table2[[#This Row],[Max_Temperature(°C)]]+Table2[[#This Row],[Min_Temperature(°C)]])/2,""),Table2[[#This Row],[Avg_Temperature(°C)]])</f>
        <v>26.312999999999999</v>
      </c>
      <c r="V1780" s="13">
        <v>37.972000000000001</v>
      </c>
      <c r="W1780" s="13">
        <f>IF(Table2[[#This Row],[Max_Temperature(°C)]]="",_xlfn.XLOOKUP(Table2[[#This Row],[State]],'pivot tables'!$T$2:$T$33,'pivot tables'!$V$2:$V$33),Table2[[#This Row],[Max_Temperature(°C)]])</f>
        <v>37.972000000000001</v>
      </c>
      <c r="X1780" s="13">
        <v>15.452</v>
      </c>
      <c r="Y1780" s="31">
        <f>IF(Table2[[#This Row],[Min_Temperature(°C)]]="",_xlfn.XLOOKUP(Table2[[#This Row],[State]],'pivot tables'!$T$2:$T$33,'pivot tables'!$W$2:$W$33),Table2[[#This Row],[Min_Temperature(°C)]])</f>
        <v>15.452</v>
      </c>
    </row>
    <row r="1781" spans="1:25" x14ac:dyDescent="0.3">
      <c r="A1781" s="5" t="s">
        <v>20</v>
      </c>
      <c r="B1781" s="4">
        <v>2016</v>
      </c>
      <c r="C1781" s="5" t="s">
        <v>706</v>
      </c>
      <c r="D1781" s="5" t="str">
        <f>PROPER(TRIM(Table2[[#This Row],[Season]]))</f>
        <v/>
      </c>
      <c r="E1781" s="5" t="str">
        <f>IF(Table2[[#This Row],[Season]]="",_xlfn.XLOOKUP(Table2[[#This Row],[State]],'pivot tables'!$F$3:$F$33,'pivot tables'!$G$3:$G$33),Table2[[#This Row],[Season]])</f>
        <v>Kharif</v>
      </c>
      <c r="F1781" s="5" t="s">
        <v>326</v>
      </c>
      <c r="G1781" s="16">
        <v>19622</v>
      </c>
      <c r="H1781" s="16">
        <f>IF(Table2[[#This Row],[Area(hectare)]]="",IFERROR(Table2[[#This Row],[Production(Tones)]]/Table2[[#This Row],[Yield blanks]],""),Table2[[#This Row],[Area(hectare)]])</f>
        <v>19622</v>
      </c>
      <c r="I1781" s="16">
        <v>87182</v>
      </c>
      <c r="J1781" s="16">
        <f>IF(Table2[[#This Row],[Production(Tones)]]="",Table2[[#This Row],[Area Blanks]]*Table2[[#This Row],[Yield]],Table2[[#This Row],[Production(Tones)]])</f>
        <v>87182</v>
      </c>
      <c r="K1781" s="13">
        <v>747.1</v>
      </c>
      <c r="L1781" s="13">
        <f>IF(Table2[[#This Row],[Annual_Rainfall(mm)]]="",_xlfn.XLOOKUP(Table2[[#This Row],[State]],'pivot tables'!$J$3:$J$32,'pivot tables'!$K$3:$K$32),Table2[[#This Row],[Annual_Rainfall(mm)]])</f>
        <v>747.1</v>
      </c>
      <c r="M1781" s="13" t="str">
        <f>Table2[[#This Row],[Crop]]&amp;Table2[[#This Row],[State]]</f>
        <v>WheatDelhi</v>
      </c>
      <c r="N1781" s="13">
        <v>3007071.5</v>
      </c>
      <c r="O1781" s="13">
        <f>IF(Table2[[#This Row],[Fertilizer(kg)]]="",_xlfn.XLOOKUP(Table2[[#This Row],[crop&amp;state]],'pivot tables'!$O$3:$O$151,'pivot tables'!$P$3:$P$151),Table2[[#This Row],[Fertilizer(kg)]])</f>
        <v>3007071.5</v>
      </c>
      <c r="P1781" s="13">
        <v>6867.7</v>
      </c>
      <c r="Q1781" s="13">
        <f>IF(Table2[[#This Row],[Pesticide(kg)]]="",_xlfn.XLOOKUP(Table2[[#This Row],[crop&amp;state]],'pivot tables'!$O$3:$O$151,'pivot tables'!$Q$3:$Q$151),Table2[[#This Row],[Pesticide(kg)]])</f>
        <v>6867.7</v>
      </c>
      <c r="R1781" s="13">
        <v>4.4400000000000004</v>
      </c>
      <c r="S1781" s="13">
        <f>IF(Table2[[#This Row],[Yield]]="",IFERROR(Table2[[#This Row],[Production(Tones)]]/Table2[[#This Row],[Area(hectare)]],""),Table2[[#This Row],[Yield]])</f>
        <v>4.4400000000000004</v>
      </c>
      <c r="T1781" s="13">
        <v>26.312999999999999</v>
      </c>
      <c r="U1781" s="13">
        <f>IF(Table2[[#This Row],[Avg_Temperature(°C)]]="",IFERROR((Table2[[#This Row],[Max_Temperature(°C)]]+Table2[[#This Row],[Min_Temperature(°C)]])/2,""),Table2[[#This Row],[Avg_Temperature(°C)]])</f>
        <v>26.312999999999999</v>
      </c>
      <c r="V1781" s="13">
        <v>37.972000000000001</v>
      </c>
      <c r="W1781" s="13">
        <f>IF(Table2[[#This Row],[Max_Temperature(°C)]]="",_xlfn.XLOOKUP(Table2[[#This Row],[State]],'pivot tables'!$T$2:$T$33,'pivot tables'!$V$2:$V$33),Table2[[#This Row],[Max_Temperature(°C)]])</f>
        <v>37.972000000000001</v>
      </c>
      <c r="X1781" s="13">
        <v>15.452</v>
      </c>
      <c r="Y1781" s="31">
        <f>IF(Table2[[#This Row],[Min_Temperature(°C)]]="",_xlfn.XLOOKUP(Table2[[#This Row],[State]],'pivot tables'!$T$2:$T$33,'pivot tables'!$W$2:$W$33),Table2[[#This Row],[Min_Temperature(°C)]])</f>
        <v>15.452</v>
      </c>
    </row>
    <row r="1782" spans="1:25" x14ac:dyDescent="0.3">
      <c r="A1782" s="5" t="s">
        <v>13</v>
      </c>
      <c r="B1782" s="4">
        <v>2016</v>
      </c>
      <c r="C1782" s="5" t="s">
        <v>49</v>
      </c>
      <c r="D1782" s="5" t="str">
        <f>PROPER(TRIM(Table2[[#This Row],[Season]]))</f>
        <v>Kharif</v>
      </c>
      <c r="E1782" s="5" t="str">
        <f>IF(Table2[[#This Row],[Season]]="",_xlfn.XLOOKUP(Table2[[#This Row],[State]],'pivot tables'!$F$3:$F$33,'pivot tables'!$G$3:$G$33),Table2[[#This Row],[Season]])</f>
        <v>Kharif</v>
      </c>
      <c r="F1782" s="5" t="s">
        <v>406</v>
      </c>
      <c r="G1782" s="16">
        <v>283443</v>
      </c>
      <c r="H1782" s="16">
        <f>IF(Table2[[#This Row],[Area(hectare)]]="",IFERROR(Table2[[#This Row],[Production(Tones)]]/Table2[[#This Row],[Yield blanks]],""),Table2[[#This Row],[Area(hectare)]])</f>
        <v>283443</v>
      </c>
      <c r="I1782" s="16">
        <v>572213</v>
      </c>
      <c r="J1782" s="16">
        <f>IF(Table2[[#This Row],[Production(Tones)]]="",Table2[[#This Row],[Area Blanks]]*Table2[[#This Row],[Yield]],Table2[[#This Row],[Production(Tones)]])</f>
        <v>572213</v>
      </c>
      <c r="K1782" s="13">
        <v>902.8</v>
      </c>
      <c r="L1782" s="13">
        <f>IF(Table2[[#This Row],[Annual_Rainfall(mm)]]="",_xlfn.XLOOKUP(Table2[[#This Row],[State]],'pivot tables'!$J$3:$J$32,'pivot tables'!$K$3:$K$32),Table2[[#This Row],[Annual_Rainfall(mm)]])</f>
        <v>902.8</v>
      </c>
      <c r="M1782" s="13" t="str">
        <f>Table2[[#This Row],[Crop]]&amp;Table2[[#This Row],[State]]</f>
        <v>RiceJammu and Kashmir</v>
      </c>
      <c r="N1782" s="13">
        <v>43437639.75</v>
      </c>
      <c r="O1782" s="13">
        <f>IF(Table2[[#This Row],[Fertilizer(kg)]]="",_xlfn.XLOOKUP(Table2[[#This Row],[crop&amp;state]],'pivot tables'!$O$3:$O$151,'pivot tables'!$P$3:$P$151),Table2[[#This Row],[Fertilizer(kg)]])</f>
        <v>43437639.75</v>
      </c>
      <c r="P1782" s="13"/>
      <c r="Q1782" s="13">
        <f>IF(Table2[[#This Row],[Pesticide(kg)]]="",_xlfn.XLOOKUP(Table2[[#This Row],[crop&amp;state]],'pivot tables'!$O$3:$O$151,'pivot tables'!$Q$3:$Q$151),Table2[[#This Row],[Pesticide(kg)]])</f>
        <v>90166.233749999985</v>
      </c>
      <c r="R1782" s="13">
        <v>2.0259999999999998</v>
      </c>
      <c r="S1782" s="13">
        <f>IF(Table2[[#This Row],[Yield]]="",IFERROR(Table2[[#This Row],[Production(Tones)]]/Table2[[#This Row],[Area(hectare)]],""),Table2[[#This Row],[Yield]])</f>
        <v>2.0259999999999998</v>
      </c>
      <c r="T1782" s="13">
        <v>-1.982</v>
      </c>
      <c r="U1782" s="13">
        <f>IF(Table2[[#This Row],[Avg_Temperature(°C)]]="",IFERROR((Table2[[#This Row],[Max_Temperature(°C)]]+Table2[[#This Row],[Min_Temperature(°C)]])/2,""),Table2[[#This Row],[Avg_Temperature(°C)]])</f>
        <v>-1.982</v>
      </c>
      <c r="V1782" s="13">
        <v>10.172000000000001</v>
      </c>
      <c r="W1782" s="13">
        <f>IF(Table2[[#This Row],[Max_Temperature(°C)]]="",_xlfn.XLOOKUP(Table2[[#This Row],[State]],'pivot tables'!$T$2:$T$33,'pivot tables'!$V$2:$V$33),Table2[[#This Row],[Max_Temperature(°C)]])</f>
        <v>10.172000000000001</v>
      </c>
      <c r="X1782" s="13">
        <v>-13.51</v>
      </c>
      <c r="Y1782" s="31">
        <f>IF(Table2[[#This Row],[Min_Temperature(°C)]]="",_xlfn.XLOOKUP(Table2[[#This Row],[State]],'pivot tables'!$T$2:$T$33,'pivot tables'!$W$2:$W$33),Table2[[#This Row],[Min_Temperature(°C)]])</f>
        <v>-13.51</v>
      </c>
    </row>
    <row r="1783" spans="1:25" x14ac:dyDescent="0.3">
      <c r="A1783" s="5" t="s">
        <v>18</v>
      </c>
      <c r="B1783" s="4">
        <v>2016</v>
      </c>
      <c r="C1783" s="5" t="s">
        <v>49</v>
      </c>
      <c r="D1783" s="5" t="str">
        <f>PROPER(TRIM(Table2[[#This Row],[Season]]))</f>
        <v>Kharif</v>
      </c>
      <c r="E1783" s="5" t="str">
        <f>IF(Table2[[#This Row],[Season]]="",_xlfn.XLOOKUP(Table2[[#This Row],[State]],'pivot tables'!$F$3:$F$33,'pivot tables'!$G$3:$G$33),Table2[[#This Row],[Season]])</f>
        <v>Kharif</v>
      </c>
      <c r="F1783" s="5" t="s">
        <v>406</v>
      </c>
      <c r="G1783" s="16">
        <v>45</v>
      </c>
      <c r="H1783" s="16">
        <f>IF(Table2[[#This Row],[Area(hectare)]]="",IFERROR(Table2[[#This Row],[Production(Tones)]]/Table2[[#This Row],[Yield blanks]],""),Table2[[#This Row],[Area(hectare)]])</f>
        <v>45</v>
      </c>
      <c r="I1783" s="16">
        <v>68</v>
      </c>
      <c r="J1783" s="16">
        <f>IF(Table2[[#This Row],[Production(Tones)]]="",Table2[[#This Row],[Area Blanks]]*Table2[[#This Row],[Yield]],Table2[[#This Row],[Production(Tones)]])</f>
        <v>68</v>
      </c>
      <c r="K1783" s="13">
        <v>902.8</v>
      </c>
      <c r="L1783" s="13">
        <f>IF(Table2[[#This Row],[Annual_Rainfall(mm)]]="",_xlfn.XLOOKUP(Table2[[#This Row],[State]],'pivot tables'!$J$3:$J$32,'pivot tables'!$K$3:$K$32),Table2[[#This Row],[Annual_Rainfall(mm)]])</f>
        <v>902.8</v>
      </c>
      <c r="M1783" s="13" t="str">
        <f>Table2[[#This Row],[Crop]]&amp;Table2[[#This Row],[State]]</f>
        <v>SugarcaneJammu and Kashmir</v>
      </c>
      <c r="N1783" s="13">
        <v>6896.25</v>
      </c>
      <c r="O1783" s="13">
        <f>IF(Table2[[#This Row],[Fertilizer(kg)]]="",_xlfn.XLOOKUP(Table2[[#This Row],[crop&amp;state]],'pivot tables'!$O$3:$O$151,'pivot tables'!$P$3:$P$151),Table2[[#This Row],[Fertilizer(kg)]])</f>
        <v>6896.25</v>
      </c>
      <c r="P1783" s="13">
        <v>15.75</v>
      </c>
      <c r="Q1783" s="13">
        <f>IF(Table2[[#This Row],[Pesticide(kg)]]="",_xlfn.XLOOKUP(Table2[[#This Row],[crop&amp;state]],'pivot tables'!$O$3:$O$151,'pivot tables'!$Q$3:$Q$151),Table2[[#This Row],[Pesticide(kg)]])</f>
        <v>15.75</v>
      </c>
      <c r="R1783" s="13">
        <v>1.5</v>
      </c>
      <c r="S1783" s="13">
        <f>IF(Table2[[#This Row],[Yield]]="",IFERROR(Table2[[#This Row],[Production(Tones)]]/Table2[[#This Row],[Area(hectare)]],""),Table2[[#This Row],[Yield]])</f>
        <v>1.5</v>
      </c>
      <c r="T1783" s="13">
        <v>-1.982</v>
      </c>
      <c r="U1783" s="13">
        <f>IF(Table2[[#This Row],[Avg_Temperature(°C)]]="",IFERROR((Table2[[#This Row],[Max_Temperature(°C)]]+Table2[[#This Row],[Min_Temperature(°C)]])/2,""),Table2[[#This Row],[Avg_Temperature(°C)]])</f>
        <v>-1.982</v>
      </c>
      <c r="V1783" s="13">
        <v>10.172000000000001</v>
      </c>
      <c r="W1783" s="13">
        <f>IF(Table2[[#This Row],[Max_Temperature(°C)]]="",_xlfn.XLOOKUP(Table2[[#This Row],[State]],'pivot tables'!$T$2:$T$33,'pivot tables'!$V$2:$V$33),Table2[[#This Row],[Max_Temperature(°C)]])</f>
        <v>10.172000000000001</v>
      </c>
      <c r="X1783" s="13">
        <v>-13.51</v>
      </c>
      <c r="Y1783" s="31">
        <f>IF(Table2[[#This Row],[Min_Temperature(°C)]]="",_xlfn.XLOOKUP(Table2[[#This Row],[State]],'pivot tables'!$T$2:$T$33,'pivot tables'!$W$2:$W$33),Table2[[#This Row],[Min_Temperature(°C)]])</f>
        <v>-13.51</v>
      </c>
    </row>
    <row r="1784" spans="1:25" x14ac:dyDescent="0.3">
      <c r="A1784" s="5" t="s">
        <v>32</v>
      </c>
      <c r="B1784" s="4">
        <v>2016</v>
      </c>
      <c r="C1784" s="5" t="s">
        <v>49</v>
      </c>
      <c r="D1784" s="5" t="str">
        <f>PROPER(TRIM(Table2[[#This Row],[Season]]))</f>
        <v>Kharif</v>
      </c>
      <c r="E1784" s="5" t="str">
        <f>IF(Table2[[#This Row],[Season]]="",_xlfn.XLOOKUP(Table2[[#This Row],[State]],'pivot tables'!$F$3:$F$33,'pivot tables'!$G$3:$G$33),Table2[[#This Row],[Season]])</f>
        <v>Kharif</v>
      </c>
      <c r="F1784" s="5" t="s">
        <v>406</v>
      </c>
      <c r="G1784" s="16">
        <v>9636</v>
      </c>
      <c r="H1784" s="16">
        <f>IF(Table2[[#This Row],[Area(hectare)]]="",IFERROR(Table2[[#This Row],[Production(Tones)]]/Table2[[#This Row],[Yield blanks]],""),Table2[[#This Row],[Area(hectare)]])</f>
        <v>9636</v>
      </c>
      <c r="I1784" s="16">
        <v>3288</v>
      </c>
      <c r="J1784" s="16">
        <f>IF(Table2[[#This Row],[Production(Tones)]]="",Table2[[#This Row],[Area Blanks]]*Table2[[#This Row],[Yield]],Table2[[#This Row],[Production(Tones)]])</f>
        <v>3288</v>
      </c>
      <c r="K1784" s="13">
        <v>902.8</v>
      </c>
      <c r="L1784" s="13">
        <f>IF(Table2[[#This Row],[Annual_Rainfall(mm)]]="",_xlfn.XLOOKUP(Table2[[#This Row],[State]],'pivot tables'!$J$3:$J$32,'pivot tables'!$K$3:$K$32),Table2[[#This Row],[Annual_Rainfall(mm)]])</f>
        <v>902.8</v>
      </c>
      <c r="M1784" s="13" t="str">
        <f>Table2[[#This Row],[Crop]]&amp;Table2[[#This Row],[State]]</f>
        <v>UradJammu and Kashmir</v>
      </c>
      <c r="N1784" s="13">
        <v>1476717</v>
      </c>
      <c r="O1784" s="13">
        <f>IF(Table2[[#This Row],[Fertilizer(kg)]]="",_xlfn.XLOOKUP(Table2[[#This Row],[crop&amp;state]],'pivot tables'!$O$3:$O$151,'pivot tables'!$P$3:$P$151),Table2[[#This Row],[Fertilizer(kg)]])</f>
        <v>1476717</v>
      </c>
      <c r="P1784" s="13">
        <v>3372.6</v>
      </c>
      <c r="Q1784" s="13">
        <f>IF(Table2[[#This Row],[Pesticide(kg)]]="",_xlfn.XLOOKUP(Table2[[#This Row],[crop&amp;state]],'pivot tables'!$O$3:$O$151,'pivot tables'!$Q$3:$Q$151),Table2[[#This Row],[Pesticide(kg)]])</f>
        <v>3372.6</v>
      </c>
      <c r="R1784" s="13">
        <v>0.375</v>
      </c>
      <c r="S1784" s="13">
        <f>IF(Table2[[#This Row],[Yield]]="",IFERROR(Table2[[#This Row],[Production(Tones)]]/Table2[[#This Row],[Area(hectare)]],""),Table2[[#This Row],[Yield]])</f>
        <v>0.375</v>
      </c>
      <c r="T1784" s="13">
        <v>-1.982</v>
      </c>
      <c r="U1784" s="13">
        <f>IF(Table2[[#This Row],[Avg_Temperature(°C)]]="",IFERROR((Table2[[#This Row],[Max_Temperature(°C)]]+Table2[[#This Row],[Min_Temperature(°C)]])/2,""),Table2[[#This Row],[Avg_Temperature(°C)]])</f>
        <v>-1.982</v>
      </c>
      <c r="V1784" s="13">
        <v>10.172000000000001</v>
      </c>
      <c r="W1784" s="13">
        <f>IF(Table2[[#This Row],[Max_Temperature(°C)]]="",_xlfn.XLOOKUP(Table2[[#This Row],[State]],'pivot tables'!$T$2:$T$33,'pivot tables'!$V$2:$V$33),Table2[[#This Row],[Max_Temperature(°C)]])</f>
        <v>10.172000000000001</v>
      </c>
      <c r="X1784" s="13">
        <v>-13.51</v>
      </c>
      <c r="Y1784" s="31">
        <f>IF(Table2[[#This Row],[Min_Temperature(°C)]]="",_xlfn.XLOOKUP(Table2[[#This Row],[State]],'pivot tables'!$T$2:$T$33,'pivot tables'!$W$2:$W$33),Table2[[#This Row],[Min_Temperature(°C)]])</f>
        <v>-13.51</v>
      </c>
    </row>
    <row r="1785" spans="1:25" x14ac:dyDescent="0.3">
      <c r="A1785" s="5" t="s">
        <v>20</v>
      </c>
      <c r="B1785" s="4">
        <v>2016</v>
      </c>
      <c r="C1785" s="5" t="s">
        <v>27</v>
      </c>
      <c r="D1785" s="5" t="str">
        <f>PROPER(TRIM(Table2[[#This Row],[Season]]))</f>
        <v>Rabi</v>
      </c>
      <c r="E1785" s="5" t="str">
        <f>IF(Table2[[#This Row],[Season]]="",_xlfn.XLOOKUP(Table2[[#This Row],[State]],'pivot tables'!$F$3:$F$33,'pivot tables'!$G$3:$G$33),Table2[[#This Row],[Season]])</f>
        <v>Rabi</v>
      </c>
      <c r="F1785" s="5" t="s">
        <v>406</v>
      </c>
      <c r="G1785" s="16">
        <v>290301</v>
      </c>
      <c r="H1785" s="16">
        <f>IF(Table2[[#This Row],[Area(hectare)]]="",IFERROR(Table2[[#This Row],[Production(Tones)]]/Table2[[#This Row],[Yield blanks]],""),Table2[[#This Row],[Area(hectare)]])</f>
        <v>290301</v>
      </c>
      <c r="I1785" s="16">
        <v>548542</v>
      </c>
      <c r="J1785" s="16">
        <f>IF(Table2[[#This Row],[Production(Tones)]]="",Table2[[#This Row],[Area Blanks]]*Table2[[#This Row],[Yield]],Table2[[#This Row],[Production(Tones)]])</f>
        <v>548542</v>
      </c>
      <c r="K1785" s="13">
        <v>902.8</v>
      </c>
      <c r="L1785" s="13">
        <f>IF(Table2[[#This Row],[Annual_Rainfall(mm)]]="",_xlfn.XLOOKUP(Table2[[#This Row],[State]],'pivot tables'!$J$3:$J$32,'pivot tables'!$K$3:$K$32),Table2[[#This Row],[Annual_Rainfall(mm)]])</f>
        <v>902.8</v>
      </c>
      <c r="M1785" s="13" t="str">
        <f>Table2[[#This Row],[Crop]]&amp;Table2[[#This Row],[State]]</f>
        <v>WheatJammu and Kashmir</v>
      </c>
      <c r="N1785" s="13">
        <v>44488628.25</v>
      </c>
      <c r="O1785" s="13">
        <f>IF(Table2[[#This Row],[Fertilizer(kg)]]="",_xlfn.XLOOKUP(Table2[[#This Row],[crop&amp;state]],'pivot tables'!$O$3:$O$151,'pivot tables'!$P$3:$P$151),Table2[[#This Row],[Fertilizer(kg)]])</f>
        <v>44488628.25</v>
      </c>
      <c r="P1785" s="13">
        <v>101605.35</v>
      </c>
      <c r="Q1785" s="13">
        <f>IF(Table2[[#This Row],[Pesticide(kg)]]="",_xlfn.XLOOKUP(Table2[[#This Row],[crop&amp;state]],'pivot tables'!$O$3:$O$151,'pivot tables'!$Q$3:$Q$151),Table2[[#This Row],[Pesticide(kg)]])</f>
        <v>101605.35</v>
      </c>
      <c r="R1785" s="13">
        <v>1.4159999999999999</v>
      </c>
      <c r="S1785" s="13">
        <f>IF(Table2[[#This Row],[Yield]]="",IFERROR(Table2[[#This Row],[Production(Tones)]]/Table2[[#This Row],[Area(hectare)]],""),Table2[[#This Row],[Yield]])</f>
        <v>1.4159999999999999</v>
      </c>
      <c r="T1785" s="13">
        <v>-1.982</v>
      </c>
      <c r="U1785" s="13">
        <f>IF(Table2[[#This Row],[Avg_Temperature(°C)]]="",IFERROR((Table2[[#This Row],[Max_Temperature(°C)]]+Table2[[#This Row],[Min_Temperature(°C)]])/2,""),Table2[[#This Row],[Avg_Temperature(°C)]])</f>
        <v>-1.982</v>
      </c>
      <c r="V1785" s="13">
        <v>10.172000000000001</v>
      </c>
      <c r="W1785" s="13">
        <f>IF(Table2[[#This Row],[Max_Temperature(°C)]]="",_xlfn.XLOOKUP(Table2[[#This Row],[State]],'pivot tables'!$T$2:$T$33,'pivot tables'!$V$2:$V$33),Table2[[#This Row],[Max_Temperature(°C)]])</f>
        <v>10.172000000000001</v>
      </c>
      <c r="X1785" s="13">
        <v>-13.51</v>
      </c>
      <c r="Y1785" s="31">
        <f>IF(Table2[[#This Row],[Min_Temperature(°C)]]="",_xlfn.XLOOKUP(Table2[[#This Row],[State]],'pivot tables'!$T$2:$T$33,'pivot tables'!$W$2:$W$33),Table2[[#This Row],[Min_Temperature(°C)]])</f>
        <v>-13.51</v>
      </c>
    </row>
    <row r="1786" spans="1:25" x14ac:dyDescent="0.3">
      <c r="A1786" s="5" t="s">
        <v>13</v>
      </c>
      <c r="B1786" s="4">
        <v>2017</v>
      </c>
      <c r="C1786" s="5" t="s">
        <v>49</v>
      </c>
      <c r="D1786" s="5" t="str">
        <f>PROPER(TRIM(Table2[[#This Row],[Season]]))</f>
        <v>Kharif</v>
      </c>
      <c r="E1786" s="5" t="str">
        <f>IF(Table2[[#This Row],[Season]]="",_xlfn.XLOOKUP(Table2[[#This Row],[State]],'pivot tables'!$F$3:$F$33,'pivot tables'!$G$3:$G$33),Table2[[#This Row],[Season]])</f>
        <v>Kharif</v>
      </c>
      <c r="F1786" s="5" t="s">
        <v>326</v>
      </c>
      <c r="G1786" s="16">
        <v>5854</v>
      </c>
      <c r="H1786" s="16">
        <f>IF(Table2[[#This Row],[Area(hectare)]]="",IFERROR(Table2[[#This Row],[Production(Tones)]]/Table2[[#This Row],[Yield blanks]],""),Table2[[#This Row],[Area(hectare)]])</f>
        <v>5854</v>
      </c>
      <c r="I1786" s="16">
        <v>16837</v>
      </c>
      <c r="J1786" s="16">
        <f>IF(Table2[[#This Row],[Production(Tones)]]="",Table2[[#This Row],[Area Blanks]]*Table2[[#This Row],[Yield]],Table2[[#This Row],[Production(Tones)]])</f>
        <v>16837</v>
      </c>
      <c r="K1786" s="13">
        <v>533.70000000000005</v>
      </c>
      <c r="L1786" s="13">
        <f>IF(Table2[[#This Row],[Annual_Rainfall(mm)]]="",_xlfn.XLOOKUP(Table2[[#This Row],[State]],'pivot tables'!$J$3:$J$32,'pivot tables'!$K$3:$K$32),Table2[[#This Row],[Annual_Rainfall(mm)]])</f>
        <v>533.70000000000005</v>
      </c>
      <c r="M1786" s="13" t="str">
        <f>Table2[[#This Row],[Crop]]&amp;Table2[[#This Row],[State]]</f>
        <v>RiceDelhi</v>
      </c>
      <c r="N1786" s="13">
        <v>921653.76000000001</v>
      </c>
      <c r="O1786" s="13">
        <f>IF(Table2[[#This Row],[Fertilizer(kg)]]="",_xlfn.XLOOKUP(Table2[[#This Row],[crop&amp;state]],'pivot tables'!$O$3:$O$151,'pivot tables'!$P$3:$P$151),Table2[[#This Row],[Fertilizer(kg)]])</f>
        <v>921653.76000000001</v>
      </c>
      <c r="P1786" s="13">
        <v>2224.52</v>
      </c>
      <c r="Q1786" s="13">
        <f>IF(Table2[[#This Row],[Pesticide(kg)]]="",_xlfn.XLOOKUP(Table2[[#This Row],[crop&amp;state]],'pivot tables'!$O$3:$O$151,'pivot tables'!$Q$3:$Q$151),Table2[[#This Row],[Pesticide(kg)]])</f>
        <v>2224.52</v>
      </c>
      <c r="R1786" s="13">
        <v>2.88</v>
      </c>
      <c r="S1786" s="13">
        <f>IF(Table2[[#This Row],[Yield]]="",IFERROR(Table2[[#This Row],[Production(Tones)]]/Table2[[#This Row],[Area(hectare)]],""),Table2[[#This Row],[Yield]])</f>
        <v>2.88</v>
      </c>
      <c r="T1786" s="13">
        <v>25.786000000000001</v>
      </c>
      <c r="U1786" s="13">
        <f>IF(Table2[[#This Row],[Avg_Temperature(°C)]]="",IFERROR((Table2[[#This Row],[Max_Temperature(°C)]]+Table2[[#This Row],[Min_Temperature(°C)]])/2,""),Table2[[#This Row],[Avg_Temperature(°C)]])</f>
        <v>25.786000000000001</v>
      </c>
      <c r="V1786" s="13">
        <v>38.472000000000001</v>
      </c>
      <c r="W1786" s="13">
        <f>IF(Table2[[#This Row],[Max_Temperature(°C)]]="",_xlfn.XLOOKUP(Table2[[#This Row],[State]],'pivot tables'!$T$2:$T$33,'pivot tables'!$V$2:$V$33),Table2[[#This Row],[Max_Temperature(°C)]])</f>
        <v>38.472000000000001</v>
      </c>
      <c r="X1786" s="13">
        <v>13.78</v>
      </c>
      <c r="Y1786" s="31">
        <f>IF(Table2[[#This Row],[Min_Temperature(°C)]]="",_xlfn.XLOOKUP(Table2[[#This Row],[State]],'pivot tables'!$T$2:$T$33,'pivot tables'!$W$2:$W$33),Table2[[#This Row],[Min_Temperature(°C)]])</f>
        <v>13.78</v>
      </c>
    </row>
    <row r="1787" spans="1:25" x14ac:dyDescent="0.3">
      <c r="A1787" s="5" t="s">
        <v>20</v>
      </c>
      <c r="B1787" s="4">
        <v>2017</v>
      </c>
      <c r="C1787" s="5" t="s">
        <v>27</v>
      </c>
      <c r="D1787" s="5" t="str">
        <f>PROPER(TRIM(Table2[[#This Row],[Season]]))</f>
        <v>Rabi</v>
      </c>
      <c r="E1787" s="5" t="str">
        <f>IF(Table2[[#This Row],[Season]]="",_xlfn.XLOOKUP(Table2[[#This Row],[State]],'pivot tables'!$F$3:$F$33,'pivot tables'!$G$3:$G$33),Table2[[#This Row],[Season]])</f>
        <v>Rabi</v>
      </c>
      <c r="F1787" s="5" t="s">
        <v>326</v>
      </c>
      <c r="G1787" s="16">
        <v>19671</v>
      </c>
      <c r="H1787" s="16">
        <f>IF(Table2[[#This Row],[Area(hectare)]]="",IFERROR(Table2[[#This Row],[Production(Tones)]]/Table2[[#This Row],[Yield blanks]],""),Table2[[#This Row],[Area(hectare)]])</f>
        <v>19671</v>
      </c>
      <c r="I1787" s="16"/>
      <c r="J1787" s="16">
        <f>IF(Table2[[#This Row],[Production(Tones)]]="",Table2[[#This Row],[Area Blanks]]*Table2[[#This Row],[Yield]],Table2[[#This Row],[Production(Tones)]])</f>
        <v>83405.040000000008</v>
      </c>
      <c r="K1787" s="13"/>
      <c r="L1787" s="13">
        <f>IF(Table2[[#This Row],[Annual_Rainfall(mm)]]="",_xlfn.XLOOKUP(Table2[[#This Row],[State]],'pivot tables'!$J$3:$J$32,'pivot tables'!$K$3:$K$32),Table2[[#This Row],[Annual_Rainfall(mm)]])</f>
        <v>670.17204545454558</v>
      </c>
      <c r="M1787" s="13" t="str">
        <f>Table2[[#This Row],[Crop]]&amp;Table2[[#This Row],[State]]</f>
        <v>WheatDelhi</v>
      </c>
      <c r="N1787" s="13">
        <v>3097002.24</v>
      </c>
      <c r="O1787" s="13">
        <f>IF(Table2[[#This Row],[Fertilizer(kg)]]="",_xlfn.XLOOKUP(Table2[[#This Row],[crop&amp;state]],'pivot tables'!$O$3:$O$151,'pivot tables'!$P$3:$P$151),Table2[[#This Row],[Fertilizer(kg)]])</f>
        <v>3097002.24</v>
      </c>
      <c r="P1787" s="13">
        <v>7474.98</v>
      </c>
      <c r="Q1787" s="13">
        <f>IF(Table2[[#This Row],[Pesticide(kg)]]="",_xlfn.XLOOKUP(Table2[[#This Row],[crop&amp;state]],'pivot tables'!$O$3:$O$151,'pivot tables'!$Q$3:$Q$151),Table2[[#This Row],[Pesticide(kg)]])</f>
        <v>7474.98</v>
      </c>
      <c r="R1787" s="13">
        <v>4.24</v>
      </c>
      <c r="S1787" s="13">
        <f>IF(Table2[[#This Row],[Yield]]="",IFERROR(Table2[[#This Row],[Production(Tones)]]/Table2[[#This Row],[Area(hectare)]],""),Table2[[#This Row],[Yield]])</f>
        <v>4.24</v>
      </c>
      <c r="T1787" s="13">
        <v>25.786000000000001</v>
      </c>
      <c r="U1787" s="13">
        <f>IF(Table2[[#This Row],[Avg_Temperature(°C)]]="",IFERROR((Table2[[#This Row],[Max_Temperature(°C)]]+Table2[[#This Row],[Min_Temperature(°C)]])/2,""),Table2[[#This Row],[Avg_Temperature(°C)]])</f>
        <v>25.786000000000001</v>
      </c>
      <c r="V1787" s="13">
        <v>38.472000000000001</v>
      </c>
      <c r="W1787" s="13">
        <f>IF(Table2[[#This Row],[Max_Temperature(°C)]]="",_xlfn.XLOOKUP(Table2[[#This Row],[State]],'pivot tables'!$T$2:$T$33,'pivot tables'!$V$2:$V$33),Table2[[#This Row],[Max_Temperature(°C)]])</f>
        <v>38.472000000000001</v>
      </c>
      <c r="X1787" s="13">
        <v>13.78</v>
      </c>
      <c r="Y1787" s="31">
        <f>IF(Table2[[#This Row],[Min_Temperature(°C)]]="",_xlfn.XLOOKUP(Table2[[#This Row],[State]],'pivot tables'!$T$2:$T$33,'pivot tables'!$W$2:$W$33),Table2[[#This Row],[Min_Temperature(°C)]])</f>
        <v>13.78</v>
      </c>
    </row>
    <row r="1788" spans="1:25" x14ac:dyDescent="0.3">
      <c r="A1788" s="5" t="s">
        <v>22</v>
      </c>
      <c r="B1788" s="4">
        <v>2017</v>
      </c>
      <c r="C1788" s="5" t="s">
        <v>49</v>
      </c>
      <c r="D1788" s="5" t="str">
        <f>PROPER(TRIM(Table2[[#This Row],[Season]]))</f>
        <v>Kharif</v>
      </c>
      <c r="E1788" s="5" t="str">
        <f>IF(Table2[[#This Row],[Season]]="",_xlfn.XLOOKUP(Table2[[#This Row],[State]],'pivot tables'!$F$3:$F$33,'pivot tables'!$G$3:$G$33),Table2[[#This Row],[Season]])</f>
        <v>Kharif</v>
      </c>
      <c r="F1788" s="5" t="s">
        <v>406</v>
      </c>
      <c r="G1788" s="16">
        <v>238</v>
      </c>
      <c r="H1788" s="16">
        <f>IF(Table2[[#This Row],[Area(hectare)]]="",IFERROR(Table2[[#This Row],[Production(Tones)]]/Table2[[#This Row],[Yield blanks]],""),Table2[[#This Row],[Area(hectare)]])</f>
        <v>238</v>
      </c>
      <c r="I1788" s="16">
        <v>126</v>
      </c>
      <c r="J1788" s="16">
        <f>IF(Table2[[#This Row],[Production(Tones)]]="",Table2[[#This Row],[Area Blanks]]*Table2[[#This Row],[Yield]],Table2[[#This Row],[Production(Tones)]])</f>
        <v>126</v>
      </c>
      <c r="K1788" s="13">
        <v>1279.0999999999999</v>
      </c>
      <c r="L1788" s="13">
        <f>IF(Table2[[#This Row],[Annual_Rainfall(mm)]]="",_xlfn.XLOOKUP(Table2[[#This Row],[State]],'pivot tables'!$J$3:$J$32,'pivot tables'!$K$3:$K$32),Table2[[#This Row],[Annual_Rainfall(mm)]])</f>
        <v>1279.0999999999999</v>
      </c>
      <c r="M1788" s="13" t="str">
        <f>Table2[[#This Row],[Crop]]&amp;Table2[[#This Row],[State]]</f>
        <v>RagiJammu and Kashmir</v>
      </c>
      <c r="N1788" s="13">
        <v>37470.720000000001</v>
      </c>
      <c r="O1788" s="13">
        <f>IF(Table2[[#This Row],[Fertilizer(kg)]]="",_xlfn.XLOOKUP(Table2[[#This Row],[crop&amp;state]],'pivot tables'!$O$3:$O$151,'pivot tables'!$P$3:$P$151),Table2[[#This Row],[Fertilizer(kg)]])</f>
        <v>37470.720000000001</v>
      </c>
      <c r="P1788" s="13">
        <v>90.44</v>
      </c>
      <c r="Q1788" s="13">
        <f>IF(Table2[[#This Row],[Pesticide(kg)]]="",_xlfn.XLOOKUP(Table2[[#This Row],[crop&amp;state]],'pivot tables'!$O$3:$O$151,'pivot tables'!$Q$3:$Q$151),Table2[[#This Row],[Pesticide(kg)]])</f>
        <v>90.44</v>
      </c>
      <c r="R1788" s="13">
        <v>0.56699999999999995</v>
      </c>
      <c r="S1788" s="13">
        <f>IF(Table2[[#This Row],[Yield]]="",IFERROR(Table2[[#This Row],[Production(Tones)]]/Table2[[#This Row],[Area(hectare)]],""),Table2[[#This Row],[Yield]])</f>
        <v>0.56699999999999995</v>
      </c>
      <c r="T1788" s="13">
        <v>-3.0470000000000002</v>
      </c>
      <c r="U1788" s="13">
        <f>IF(Table2[[#This Row],[Avg_Temperature(°C)]]="",IFERROR((Table2[[#This Row],[Max_Temperature(°C)]]+Table2[[#This Row],[Min_Temperature(°C)]])/2,""),Table2[[#This Row],[Avg_Temperature(°C)]])</f>
        <v>-3.0470000000000002</v>
      </c>
      <c r="V1788" s="13">
        <v>9.82</v>
      </c>
      <c r="W1788" s="13">
        <f>IF(Table2[[#This Row],[Max_Temperature(°C)]]="",_xlfn.XLOOKUP(Table2[[#This Row],[State]],'pivot tables'!$T$2:$T$33,'pivot tables'!$V$2:$V$33),Table2[[#This Row],[Max_Temperature(°C)]])</f>
        <v>9.82</v>
      </c>
      <c r="X1788" s="13">
        <v>-16.832999999999998</v>
      </c>
      <c r="Y1788" s="31">
        <f>IF(Table2[[#This Row],[Min_Temperature(°C)]]="",_xlfn.XLOOKUP(Table2[[#This Row],[State]],'pivot tables'!$T$2:$T$33,'pivot tables'!$W$2:$W$33),Table2[[#This Row],[Min_Temperature(°C)]])</f>
        <v>-16.832999999999998</v>
      </c>
    </row>
    <row r="1789" spans="1:25" x14ac:dyDescent="0.3">
      <c r="A1789" s="5" t="s">
        <v>22</v>
      </c>
      <c r="B1789" s="4">
        <v>2017</v>
      </c>
      <c r="C1789" s="5" t="s">
        <v>27</v>
      </c>
      <c r="D1789" s="5" t="str">
        <f>PROPER(TRIM(Table2[[#This Row],[Season]]))</f>
        <v>Rabi</v>
      </c>
      <c r="E1789" s="5" t="str">
        <f>IF(Table2[[#This Row],[Season]]="",_xlfn.XLOOKUP(Table2[[#This Row],[State]],'pivot tables'!$F$3:$F$33,'pivot tables'!$G$3:$G$33),Table2[[#This Row],[Season]])</f>
        <v>Rabi</v>
      </c>
      <c r="F1789" s="5" t="s">
        <v>406</v>
      </c>
      <c r="G1789" s="16">
        <v>8486</v>
      </c>
      <c r="H1789" s="16">
        <f>IF(Table2[[#This Row],[Area(hectare)]]="",IFERROR(Table2[[#This Row],[Production(Tones)]]/Table2[[#This Row],[Yield blanks]],""),Table2[[#This Row],[Area(hectare)]])</f>
        <v>8486</v>
      </c>
      <c r="I1789" s="16">
        <v>4725</v>
      </c>
      <c r="J1789" s="16">
        <f>IF(Table2[[#This Row],[Production(Tones)]]="",Table2[[#This Row],[Area Blanks]]*Table2[[#This Row],[Yield]],Table2[[#This Row],[Production(Tones)]])</f>
        <v>4725</v>
      </c>
      <c r="K1789" s="13">
        <v>1279.0999999999999</v>
      </c>
      <c r="L1789" s="13">
        <f>IF(Table2[[#This Row],[Annual_Rainfall(mm)]]="",_xlfn.XLOOKUP(Table2[[#This Row],[State]],'pivot tables'!$J$3:$J$32,'pivot tables'!$K$3:$K$32),Table2[[#This Row],[Annual_Rainfall(mm)]])</f>
        <v>1279.0999999999999</v>
      </c>
      <c r="M1789" s="13" t="str">
        <f>Table2[[#This Row],[Crop]]&amp;Table2[[#This Row],[State]]</f>
        <v>RagiJammu and Kashmir</v>
      </c>
      <c r="N1789" s="13"/>
      <c r="O1789" s="13">
        <f>IF(Table2[[#This Row],[Fertilizer(kg)]]="",_xlfn.XLOOKUP(Table2[[#This Row],[crop&amp;state]],'pivot tables'!$O$3:$O$151,'pivot tables'!$P$3:$P$151),Table2[[#This Row],[Fertilizer(kg)]])</f>
        <v>189088.63</v>
      </c>
      <c r="P1789" s="13">
        <v>3224.68</v>
      </c>
      <c r="Q1789" s="13">
        <f>IF(Table2[[#This Row],[Pesticide(kg)]]="",_xlfn.XLOOKUP(Table2[[#This Row],[crop&amp;state]],'pivot tables'!$O$3:$O$151,'pivot tables'!$Q$3:$Q$151),Table2[[#This Row],[Pesticide(kg)]])</f>
        <v>3224.68</v>
      </c>
      <c r="R1789" s="13">
        <v>0.56999999999999995</v>
      </c>
      <c r="S1789" s="13">
        <f>IF(Table2[[#This Row],[Yield]]="",IFERROR(Table2[[#This Row],[Production(Tones)]]/Table2[[#This Row],[Area(hectare)]],""),Table2[[#This Row],[Yield]])</f>
        <v>0.56999999999999995</v>
      </c>
      <c r="T1789" s="13">
        <v>-3.0470000000000002</v>
      </c>
      <c r="U1789" s="13">
        <f>IF(Table2[[#This Row],[Avg_Temperature(°C)]]="",IFERROR((Table2[[#This Row],[Max_Temperature(°C)]]+Table2[[#This Row],[Min_Temperature(°C)]])/2,""),Table2[[#This Row],[Avg_Temperature(°C)]])</f>
        <v>-3.0470000000000002</v>
      </c>
      <c r="V1789" s="13">
        <v>9.82</v>
      </c>
      <c r="W1789" s="13">
        <f>IF(Table2[[#This Row],[Max_Temperature(°C)]]="",_xlfn.XLOOKUP(Table2[[#This Row],[State]],'pivot tables'!$T$2:$T$33,'pivot tables'!$V$2:$V$33),Table2[[#This Row],[Max_Temperature(°C)]])</f>
        <v>9.82</v>
      </c>
      <c r="X1789" s="13">
        <v>-16.832999999999998</v>
      </c>
      <c r="Y1789" s="31">
        <f>IF(Table2[[#This Row],[Min_Temperature(°C)]]="",_xlfn.XLOOKUP(Table2[[#This Row],[State]],'pivot tables'!$T$2:$T$33,'pivot tables'!$W$2:$W$33),Table2[[#This Row],[Min_Temperature(°C)]])</f>
        <v>-16.832999999999998</v>
      </c>
    </row>
    <row r="1790" spans="1:25" x14ac:dyDescent="0.3">
      <c r="A1790" s="5" t="s">
        <v>13</v>
      </c>
      <c r="B1790" s="4">
        <v>2017</v>
      </c>
      <c r="C1790" s="5" t="s">
        <v>49</v>
      </c>
      <c r="D1790" s="5" t="str">
        <f>PROPER(TRIM(Table2[[#This Row],[Season]]))</f>
        <v>Kharif</v>
      </c>
      <c r="E1790" s="5" t="str">
        <f>IF(Table2[[#This Row],[Season]]="",_xlfn.XLOOKUP(Table2[[#This Row],[State]],'pivot tables'!$F$3:$F$33,'pivot tables'!$G$3:$G$33),Table2[[#This Row],[Season]])</f>
        <v>Kharif</v>
      </c>
      <c r="F1790" s="5" t="s">
        <v>406</v>
      </c>
      <c r="G1790" s="16">
        <v>273582</v>
      </c>
      <c r="H1790" s="16">
        <f>IF(Table2[[#This Row],[Area(hectare)]]="",IFERROR(Table2[[#This Row],[Production(Tones)]]/Table2[[#This Row],[Yield blanks]],""),Table2[[#This Row],[Area(hectare)]])</f>
        <v>273582</v>
      </c>
      <c r="I1790" s="16">
        <v>663755</v>
      </c>
      <c r="J1790" s="16">
        <f>IF(Table2[[#This Row],[Production(Tones)]]="",Table2[[#This Row],[Area Blanks]]*Table2[[#This Row],[Yield]],Table2[[#This Row],[Production(Tones)]])</f>
        <v>663755</v>
      </c>
      <c r="K1790" s="13">
        <v>1279.0999999999999</v>
      </c>
      <c r="L1790" s="13">
        <f>IF(Table2[[#This Row],[Annual_Rainfall(mm)]]="",_xlfn.XLOOKUP(Table2[[#This Row],[State]],'pivot tables'!$J$3:$J$32,'pivot tables'!$K$3:$K$32),Table2[[#This Row],[Annual_Rainfall(mm)]])</f>
        <v>1279.0999999999999</v>
      </c>
      <c r="M1790" s="13" t="str">
        <f>Table2[[#This Row],[Crop]]&amp;Table2[[#This Row],[State]]</f>
        <v>RiceJammu and Kashmir</v>
      </c>
      <c r="N1790" s="13">
        <v>43072750.079999998</v>
      </c>
      <c r="O1790" s="13">
        <f>IF(Table2[[#This Row],[Fertilizer(kg)]]="",_xlfn.XLOOKUP(Table2[[#This Row],[crop&amp;state]],'pivot tables'!$O$3:$O$151,'pivot tables'!$P$3:$P$151),Table2[[#This Row],[Fertilizer(kg)]])</f>
        <v>43072750.079999998</v>
      </c>
      <c r="P1790" s="13">
        <v>103961.16</v>
      </c>
      <c r="Q1790" s="13">
        <f>IF(Table2[[#This Row],[Pesticide(kg)]]="",_xlfn.XLOOKUP(Table2[[#This Row],[crop&amp;state]],'pivot tables'!$O$3:$O$151,'pivot tables'!$Q$3:$Q$151),Table2[[#This Row],[Pesticide(kg)]])</f>
        <v>103961.16</v>
      </c>
      <c r="R1790" s="13">
        <v>2.31</v>
      </c>
      <c r="S1790" s="13">
        <f>IF(Table2[[#This Row],[Yield]]="",IFERROR(Table2[[#This Row],[Production(Tones)]]/Table2[[#This Row],[Area(hectare)]],""),Table2[[#This Row],[Yield]])</f>
        <v>2.31</v>
      </c>
      <c r="T1790" s="13" t="s">
        <v>625</v>
      </c>
      <c r="U1790" s="13" t="str">
        <f>IF(Table2[[#This Row],[Avg_Temperature(°C)]]="",IFERROR((Table2[[#This Row],[Max_Temperature(°C)]]+Table2[[#This Row],[Min_Temperature(°C)]])/2,""),Table2[[#This Row],[Avg_Temperature(°C)]])</f>
        <v xml:space="preserve"> -3.047 </v>
      </c>
      <c r="V1790" s="13">
        <v>9.82</v>
      </c>
      <c r="W1790" s="13">
        <f>IF(Table2[[#This Row],[Max_Temperature(°C)]]="",_xlfn.XLOOKUP(Table2[[#This Row],[State]],'pivot tables'!$T$2:$T$33,'pivot tables'!$V$2:$V$33),Table2[[#This Row],[Max_Temperature(°C)]])</f>
        <v>9.82</v>
      </c>
      <c r="X1790" s="13">
        <v>-16.832999999999998</v>
      </c>
      <c r="Y1790" s="31">
        <f>IF(Table2[[#This Row],[Min_Temperature(°C)]]="",_xlfn.XLOOKUP(Table2[[#This Row],[State]],'pivot tables'!$T$2:$T$33,'pivot tables'!$W$2:$W$33),Table2[[#This Row],[Min_Temperature(°C)]])</f>
        <v>-16.832999999999998</v>
      </c>
    </row>
    <row r="1791" spans="1:25" x14ac:dyDescent="0.3">
      <c r="A1791" s="5" t="s">
        <v>32</v>
      </c>
      <c r="B1791" s="4">
        <v>2017</v>
      </c>
      <c r="C1791" s="5" t="s">
        <v>49</v>
      </c>
      <c r="D1791" s="5" t="str">
        <f>PROPER(TRIM(Table2[[#This Row],[Season]]))</f>
        <v>Kharif</v>
      </c>
      <c r="E1791" s="5" t="str">
        <f>IF(Table2[[#This Row],[Season]]="",_xlfn.XLOOKUP(Table2[[#This Row],[State]],'pivot tables'!$F$3:$F$33,'pivot tables'!$G$3:$G$33),Table2[[#This Row],[Season]])</f>
        <v>Kharif</v>
      </c>
      <c r="F1791" s="5" t="s">
        <v>406</v>
      </c>
      <c r="G1791" s="16">
        <v>10256</v>
      </c>
      <c r="H1791" s="16">
        <f>IF(Table2[[#This Row],[Area(hectare)]]="",IFERROR(Table2[[#This Row],[Production(Tones)]]/Table2[[#This Row],[Yield blanks]],""),Table2[[#This Row],[Area(hectare)]])</f>
        <v>10256</v>
      </c>
      <c r="I1791" s="16">
        <v>3468</v>
      </c>
      <c r="J1791" s="16">
        <f>IF(Table2[[#This Row],[Production(Tones)]]="",Table2[[#This Row],[Area Blanks]]*Table2[[#This Row],[Yield]],Table2[[#This Row],[Production(Tones)]])</f>
        <v>3468</v>
      </c>
      <c r="K1791" s="13">
        <v>1279.0999999999999</v>
      </c>
      <c r="L1791" s="13">
        <f>IF(Table2[[#This Row],[Annual_Rainfall(mm)]]="",_xlfn.XLOOKUP(Table2[[#This Row],[State]],'pivot tables'!$J$3:$J$32,'pivot tables'!$K$3:$K$32),Table2[[#This Row],[Annual_Rainfall(mm)]])</f>
        <v>1279.0999999999999</v>
      </c>
      <c r="M1791" s="13" t="str">
        <f>Table2[[#This Row],[Crop]]&amp;Table2[[#This Row],[State]]</f>
        <v>UradJammu and Kashmir</v>
      </c>
      <c r="N1791" s="13">
        <v>1614704.6399999999</v>
      </c>
      <c r="O1791" s="13">
        <f>IF(Table2[[#This Row],[Fertilizer(kg)]]="",_xlfn.XLOOKUP(Table2[[#This Row],[crop&amp;state]],'pivot tables'!$O$3:$O$151,'pivot tables'!$P$3:$P$151),Table2[[#This Row],[Fertilizer(kg)]])</f>
        <v>1614704.6399999999</v>
      </c>
      <c r="P1791" s="13">
        <v>3897.28</v>
      </c>
      <c r="Q1791" s="13">
        <f>IF(Table2[[#This Row],[Pesticide(kg)]]="",_xlfn.XLOOKUP(Table2[[#This Row],[crop&amp;state]],'pivot tables'!$O$3:$O$151,'pivot tables'!$Q$3:$Q$151),Table2[[#This Row],[Pesticide(kg)]])</f>
        <v>3897.28</v>
      </c>
      <c r="R1791" s="13">
        <v>0.372</v>
      </c>
      <c r="S1791" s="13">
        <f>IF(Table2[[#This Row],[Yield]]="",IFERROR(Table2[[#This Row],[Production(Tones)]]/Table2[[#This Row],[Area(hectare)]],""),Table2[[#This Row],[Yield]])</f>
        <v>0.372</v>
      </c>
      <c r="T1791" s="13">
        <v>-3.0470000000000002</v>
      </c>
      <c r="U1791" s="13">
        <f>IF(Table2[[#This Row],[Avg_Temperature(°C)]]="",IFERROR((Table2[[#This Row],[Max_Temperature(°C)]]+Table2[[#This Row],[Min_Temperature(°C)]])/2,""),Table2[[#This Row],[Avg_Temperature(°C)]])</f>
        <v>-3.0470000000000002</v>
      </c>
      <c r="V1791" s="13">
        <v>9.82</v>
      </c>
      <c r="W1791" s="13">
        <f>IF(Table2[[#This Row],[Max_Temperature(°C)]]="",_xlfn.XLOOKUP(Table2[[#This Row],[State]],'pivot tables'!$T$2:$T$33,'pivot tables'!$V$2:$V$33),Table2[[#This Row],[Max_Temperature(°C)]])</f>
        <v>9.82</v>
      </c>
      <c r="X1791" s="13">
        <v>-16.832999999999998</v>
      </c>
      <c r="Y1791" s="31">
        <f>IF(Table2[[#This Row],[Min_Temperature(°C)]]="",_xlfn.XLOOKUP(Table2[[#This Row],[State]],'pivot tables'!$T$2:$T$33,'pivot tables'!$W$2:$W$33),Table2[[#This Row],[Min_Temperature(°C)]])</f>
        <v>-16.832999999999998</v>
      </c>
    </row>
    <row r="1792" spans="1:25" x14ac:dyDescent="0.3">
      <c r="A1792" s="5" t="s">
        <v>32</v>
      </c>
      <c r="B1792" s="4">
        <v>2017</v>
      </c>
      <c r="C1792" s="5" t="s">
        <v>27</v>
      </c>
      <c r="D1792" s="5" t="str">
        <f>PROPER(TRIM(Table2[[#This Row],[Season]]))</f>
        <v>Rabi</v>
      </c>
      <c r="E1792" s="5" t="str">
        <f>IF(Table2[[#This Row],[Season]]="",_xlfn.XLOOKUP(Table2[[#This Row],[State]],'pivot tables'!$F$3:$F$33,'pivot tables'!$G$3:$G$33),Table2[[#This Row],[Season]])</f>
        <v>Rabi</v>
      </c>
      <c r="F1792" s="5" t="s">
        <v>406</v>
      </c>
      <c r="G1792" s="16">
        <v>64</v>
      </c>
      <c r="H1792" s="16">
        <f>IF(Table2[[#This Row],[Area(hectare)]]="",IFERROR(Table2[[#This Row],[Production(Tones)]]/Table2[[#This Row],[Yield blanks]],""),Table2[[#This Row],[Area(hectare)]])</f>
        <v>64</v>
      </c>
      <c r="I1792" s="16">
        <v>38</v>
      </c>
      <c r="J1792" s="16">
        <f>IF(Table2[[#This Row],[Production(Tones)]]="",Table2[[#This Row],[Area Blanks]]*Table2[[#This Row],[Yield]],Table2[[#This Row],[Production(Tones)]])</f>
        <v>38</v>
      </c>
      <c r="K1792" s="13">
        <v>1279.0999999999999</v>
      </c>
      <c r="L1792" s="13">
        <f>IF(Table2[[#This Row],[Annual_Rainfall(mm)]]="",_xlfn.XLOOKUP(Table2[[#This Row],[State]],'pivot tables'!$J$3:$J$32,'pivot tables'!$K$3:$K$32),Table2[[#This Row],[Annual_Rainfall(mm)]])</f>
        <v>1279.0999999999999</v>
      </c>
      <c r="M1792" s="13" t="str">
        <f>Table2[[#This Row],[Crop]]&amp;Table2[[#This Row],[State]]</f>
        <v>UradJammu and Kashmir</v>
      </c>
      <c r="N1792" s="13">
        <v>10076.16</v>
      </c>
      <c r="O1792" s="13">
        <f>IF(Table2[[#This Row],[Fertilizer(kg)]]="",_xlfn.XLOOKUP(Table2[[#This Row],[crop&amp;state]],'pivot tables'!$O$3:$O$151,'pivot tables'!$P$3:$P$151),Table2[[#This Row],[Fertilizer(kg)]])</f>
        <v>10076.16</v>
      </c>
      <c r="P1792" s="13">
        <v>24.32</v>
      </c>
      <c r="Q1792" s="13">
        <f>IF(Table2[[#This Row],[Pesticide(kg)]]="",_xlfn.XLOOKUP(Table2[[#This Row],[crop&amp;state]],'pivot tables'!$O$3:$O$151,'pivot tables'!$Q$3:$Q$151),Table2[[#This Row],[Pesticide(kg)]])</f>
        <v>24.32</v>
      </c>
      <c r="R1792" s="13">
        <v>0.6</v>
      </c>
      <c r="S1792" s="13">
        <f>IF(Table2[[#This Row],[Yield]]="",IFERROR(Table2[[#This Row],[Production(Tones)]]/Table2[[#This Row],[Area(hectare)]],""),Table2[[#This Row],[Yield]])</f>
        <v>0.6</v>
      </c>
      <c r="T1792" s="13">
        <v>-3.0470000000000002</v>
      </c>
      <c r="U1792" s="13">
        <f>IF(Table2[[#This Row],[Avg_Temperature(°C)]]="",IFERROR((Table2[[#This Row],[Max_Temperature(°C)]]+Table2[[#This Row],[Min_Temperature(°C)]])/2,""),Table2[[#This Row],[Avg_Temperature(°C)]])</f>
        <v>-3.0470000000000002</v>
      </c>
      <c r="V1792" s="13">
        <v>9.82</v>
      </c>
      <c r="W1792" s="13">
        <f>IF(Table2[[#This Row],[Max_Temperature(°C)]]="",_xlfn.XLOOKUP(Table2[[#This Row],[State]],'pivot tables'!$T$2:$T$33,'pivot tables'!$V$2:$V$33),Table2[[#This Row],[Max_Temperature(°C)]])</f>
        <v>9.82</v>
      </c>
      <c r="X1792" s="13">
        <v>-16.832999999999998</v>
      </c>
      <c r="Y1792" s="31">
        <f>IF(Table2[[#This Row],[Min_Temperature(°C)]]="",_xlfn.XLOOKUP(Table2[[#This Row],[State]],'pivot tables'!$T$2:$T$33,'pivot tables'!$W$2:$W$33),Table2[[#This Row],[Min_Temperature(°C)]])</f>
        <v>-16.832999999999998</v>
      </c>
    </row>
    <row r="1793" spans="1:25" x14ac:dyDescent="0.3">
      <c r="A1793" s="5" t="s">
        <v>20</v>
      </c>
      <c r="B1793" s="4">
        <v>2017</v>
      </c>
      <c r="C1793" s="5" t="s">
        <v>27</v>
      </c>
      <c r="D1793" s="5" t="str">
        <f>PROPER(TRIM(Table2[[#This Row],[Season]]))</f>
        <v>Rabi</v>
      </c>
      <c r="E1793" s="5" t="str">
        <f>IF(Table2[[#This Row],[Season]]="",_xlfn.XLOOKUP(Table2[[#This Row],[State]],'pivot tables'!$F$3:$F$33,'pivot tables'!$G$3:$G$33),Table2[[#This Row],[Season]])</f>
        <v>Rabi</v>
      </c>
      <c r="F1793" s="5" t="s">
        <v>406</v>
      </c>
      <c r="G1793" s="16">
        <v>299336</v>
      </c>
      <c r="H1793" s="16">
        <f>IF(Table2[[#This Row],[Area(hectare)]]="",IFERROR(Table2[[#This Row],[Production(Tones)]]/Table2[[#This Row],[Yield blanks]],""),Table2[[#This Row],[Area(hectare)]])</f>
        <v>299336</v>
      </c>
      <c r="I1793" s="16">
        <v>640196</v>
      </c>
      <c r="J1793" s="16">
        <f>IF(Table2[[#This Row],[Production(Tones)]]="",Table2[[#This Row],[Area Blanks]]*Table2[[#This Row],[Yield]],Table2[[#This Row],[Production(Tones)]])</f>
        <v>640196</v>
      </c>
      <c r="K1793" s="13">
        <v>1279.0999999999999</v>
      </c>
      <c r="L1793" s="13">
        <f>IF(Table2[[#This Row],[Annual_Rainfall(mm)]]="",_xlfn.XLOOKUP(Table2[[#This Row],[State]],'pivot tables'!$J$3:$J$32,'pivot tables'!$K$3:$K$32),Table2[[#This Row],[Annual_Rainfall(mm)]])</f>
        <v>1279.0999999999999</v>
      </c>
      <c r="M1793" s="13" t="str">
        <f>Table2[[#This Row],[Crop]]&amp;Table2[[#This Row],[State]]</f>
        <v>WheatJammu and Kashmir</v>
      </c>
      <c r="N1793" s="13"/>
      <c r="O1793" s="13">
        <f>IF(Table2[[#This Row],[Fertilizer(kg)]]="",_xlfn.XLOOKUP(Table2[[#This Row],[crop&amp;state]],'pivot tables'!$O$3:$O$151,'pivot tables'!$P$3:$P$151),Table2[[#This Row],[Fertilizer(kg)]])</f>
        <v>45024532.017499998</v>
      </c>
      <c r="P1793" s="13">
        <v>113747.68</v>
      </c>
      <c r="Q1793" s="13">
        <f>IF(Table2[[#This Row],[Pesticide(kg)]]="",_xlfn.XLOOKUP(Table2[[#This Row],[crop&amp;state]],'pivot tables'!$O$3:$O$151,'pivot tables'!$Q$3:$Q$151),Table2[[#This Row],[Pesticide(kg)]])</f>
        <v>113747.68</v>
      </c>
      <c r="R1793" s="13">
        <v>1.645</v>
      </c>
      <c r="S1793" s="13">
        <f>IF(Table2[[#This Row],[Yield]]="",IFERROR(Table2[[#This Row],[Production(Tones)]]/Table2[[#This Row],[Area(hectare)]],""),Table2[[#This Row],[Yield]])</f>
        <v>1.645</v>
      </c>
      <c r="T1793" s="13">
        <v>-3.0470000000000002</v>
      </c>
      <c r="U1793" s="13">
        <f>IF(Table2[[#This Row],[Avg_Temperature(°C)]]="",IFERROR((Table2[[#This Row],[Max_Temperature(°C)]]+Table2[[#This Row],[Min_Temperature(°C)]])/2,""),Table2[[#This Row],[Avg_Temperature(°C)]])</f>
        <v>-3.0470000000000002</v>
      </c>
      <c r="V1793" s="13">
        <v>9.82</v>
      </c>
      <c r="W1793" s="13">
        <f>IF(Table2[[#This Row],[Max_Temperature(°C)]]="",_xlfn.XLOOKUP(Table2[[#This Row],[State]],'pivot tables'!$T$2:$T$33,'pivot tables'!$V$2:$V$33),Table2[[#This Row],[Max_Temperature(°C)]])</f>
        <v>9.82</v>
      </c>
      <c r="X1793" s="13">
        <v>-16.832999999999998</v>
      </c>
      <c r="Y1793" s="31">
        <f>IF(Table2[[#This Row],[Min_Temperature(°C)]]="",_xlfn.XLOOKUP(Table2[[#This Row],[State]],'pivot tables'!$T$2:$T$33,'pivot tables'!$W$2:$W$33),Table2[[#This Row],[Min_Temperature(°C)]])</f>
        <v>-16.832999999999998</v>
      </c>
    </row>
    <row r="1794" spans="1:25" x14ac:dyDescent="0.3">
      <c r="A1794" s="5" t="s">
        <v>13</v>
      </c>
      <c r="B1794" s="4">
        <v>2018</v>
      </c>
      <c r="C1794" s="5" t="s">
        <v>49</v>
      </c>
      <c r="D1794" s="5" t="str">
        <f>PROPER(TRIM(Table2[[#This Row],[Season]]))</f>
        <v>Kharif</v>
      </c>
      <c r="E1794" s="5" t="str">
        <f>IF(Table2[[#This Row],[Season]]="",_xlfn.XLOOKUP(Table2[[#This Row],[State]],'pivot tables'!$F$3:$F$33,'pivot tables'!$G$3:$G$33),Table2[[#This Row],[Season]])</f>
        <v>Kharif</v>
      </c>
      <c r="F1794" s="5" t="s">
        <v>326</v>
      </c>
      <c r="G1794" s="16">
        <v>5848</v>
      </c>
      <c r="H1794" s="16">
        <f>IF(Table2[[#This Row],[Area(hectare)]]="",IFERROR(Table2[[#This Row],[Production(Tones)]]/Table2[[#This Row],[Yield blanks]],""),Table2[[#This Row],[Area(hectare)]])</f>
        <v>5848</v>
      </c>
      <c r="I1794" s="16">
        <v>16826</v>
      </c>
      <c r="J1794" s="16">
        <f>IF(Table2[[#This Row],[Production(Tones)]]="",Table2[[#This Row],[Area Blanks]]*Table2[[#This Row],[Yield]],Table2[[#This Row],[Production(Tones)]])</f>
        <v>16826</v>
      </c>
      <c r="K1794" s="13">
        <v>678.5</v>
      </c>
      <c r="L1794" s="13">
        <f>IF(Table2[[#This Row],[Annual_Rainfall(mm)]]="",_xlfn.XLOOKUP(Table2[[#This Row],[State]],'pivot tables'!$J$3:$J$32,'pivot tables'!$K$3:$K$32),Table2[[#This Row],[Annual_Rainfall(mm)]])</f>
        <v>678.5</v>
      </c>
      <c r="M1794" s="13" t="str">
        <f>Table2[[#This Row],[Crop]]&amp;Table2[[#This Row],[State]]</f>
        <v>RiceDelhi</v>
      </c>
      <c r="N1794" s="13">
        <v>948545.6</v>
      </c>
      <c r="O1794" s="13">
        <f>IF(Table2[[#This Row],[Fertilizer(kg)]]="",_xlfn.XLOOKUP(Table2[[#This Row],[crop&amp;state]],'pivot tables'!$O$3:$O$151,'pivot tables'!$P$3:$P$151),Table2[[#This Row],[Fertilizer(kg)]])</f>
        <v>948545.6</v>
      </c>
      <c r="P1794" s="13">
        <v>2046.8</v>
      </c>
      <c r="Q1794" s="13">
        <f>IF(Table2[[#This Row],[Pesticide(kg)]]="",_xlfn.XLOOKUP(Table2[[#This Row],[crop&amp;state]],'pivot tables'!$O$3:$O$151,'pivot tables'!$Q$3:$Q$151),Table2[[#This Row],[Pesticide(kg)]])</f>
        <v>2046.8</v>
      </c>
      <c r="R1794" s="13">
        <v>2.88</v>
      </c>
      <c r="S1794" s="13">
        <f>IF(Table2[[#This Row],[Yield]]="",IFERROR(Table2[[#This Row],[Production(Tones)]]/Table2[[#This Row],[Area(hectare)]],""),Table2[[#This Row],[Yield]])</f>
        <v>2.88</v>
      </c>
      <c r="T1794" s="13">
        <v>25.495000000000001</v>
      </c>
      <c r="U1794" s="13">
        <f>IF(Table2[[#This Row],[Avg_Temperature(°C)]]="",IFERROR((Table2[[#This Row],[Max_Temperature(°C)]]+Table2[[#This Row],[Min_Temperature(°C)]])/2,""),Table2[[#This Row],[Avg_Temperature(°C)]])</f>
        <v>25.495000000000001</v>
      </c>
      <c r="V1794" s="13">
        <v>37.601999999999997</v>
      </c>
      <c r="W1794" s="13">
        <f>IF(Table2[[#This Row],[Max_Temperature(°C)]]="",_xlfn.XLOOKUP(Table2[[#This Row],[State]],'pivot tables'!$T$2:$T$33,'pivot tables'!$V$2:$V$33),Table2[[#This Row],[Max_Temperature(°C)]])</f>
        <v>37.601999999999997</v>
      </c>
      <c r="X1794" s="13">
        <v>14.291</v>
      </c>
      <c r="Y1794" s="31">
        <f>IF(Table2[[#This Row],[Min_Temperature(°C)]]="",_xlfn.XLOOKUP(Table2[[#This Row],[State]],'pivot tables'!$T$2:$T$33,'pivot tables'!$W$2:$W$33),Table2[[#This Row],[Min_Temperature(°C)]])</f>
        <v>14.291</v>
      </c>
    </row>
    <row r="1795" spans="1:25" x14ac:dyDescent="0.3">
      <c r="A1795" s="5" t="s">
        <v>20</v>
      </c>
      <c r="B1795" s="4">
        <v>2018</v>
      </c>
      <c r="C1795" s="5" t="s">
        <v>27</v>
      </c>
      <c r="D1795" s="5" t="str">
        <f>PROPER(TRIM(Table2[[#This Row],[Season]]))</f>
        <v>Rabi</v>
      </c>
      <c r="E1795" s="5" t="str">
        <f>IF(Table2[[#This Row],[Season]]="",_xlfn.XLOOKUP(Table2[[#This Row],[State]],'pivot tables'!$F$3:$F$33,'pivot tables'!$G$3:$G$33),Table2[[#This Row],[Season]])</f>
        <v>Rabi</v>
      </c>
      <c r="F1795" s="5" t="s">
        <v>326</v>
      </c>
      <c r="G1795" s="16">
        <v>19220</v>
      </c>
      <c r="H1795" s="16">
        <f>IF(Table2[[#This Row],[Area(hectare)]]="",IFERROR(Table2[[#This Row],[Production(Tones)]]/Table2[[#This Row],[Yield blanks]],""),Table2[[#This Row],[Area(hectare)]])</f>
        <v>19220</v>
      </c>
      <c r="I1795" s="16">
        <v>82876</v>
      </c>
      <c r="J1795" s="16">
        <f>IF(Table2[[#This Row],[Production(Tones)]]="",Table2[[#This Row],[Area Blanks]]*Table2[[#This Row],[Yield]],Table2[[#This Row],[Production(Tones)]])</f>
        <v>82876</v>
      </c>
      <c r="K1795" s="13">
        <v>678.5</v>
      </c>
      <c r="L1795" s="13">
        <f>IF(Table2[[#This Row],[Annual_Rainfall(mm)]]="",_xlfn.XLOOKUP(Table2[[#This Row],[State]],'pivot tables'!$J$3:$J$32,'pivot tables'!$K$3:$K$32),Table2[[#This Row],[Annual_Rainfall(mm)]])</f>
        <v>678.5</v>
      </c>
      <c r="M1795" s="13" t="str">
        <f>Table2[[#This Row],[Crop]]&amp;Table2[[#This Row],[State]]</f>
        <v>WheatDelhi</v>
      </c>
      <c r="N1795" s="13">
        <v>3117484</v>
      </c>
      <c r="O1795" s="13">
        <f>IF(Table2[[#This Row],[Fertilizer(kg)]]="",_xlfn.XLOOKUP(Table2[[#This Row],[crop&amp;state]],'pivot tables'!$O$3:$O$151,'pivot tables'!$P$3:$P$151),Table2[[#This Row],[Fertilizer(kg)]])</f>
        <v>3117484</v>
      </c>
      <c r="P1795" s="13">
        <v>6727</v>
      </c>
      <c r="Q1795" s="13">
        <f>IF(Table2[[#This Row],[Pesticide(kg)]]="",_xlfn.XLOOKUP(Table2[[#This Row],[crop&amp;state]],'pivot tables'!$O$3:$O$151,'pivot tables'!$Q$3:$Q$151),Table2[[#This Row],[Pesticide(kg)]])</f>
        <v>6727</v>
      </c>
      <c r="R1795" s="13">
        <v>4.3099999999999996</v>
      </c>
      <c r="S1795" s="13">
        <f>IF(Table2[[#This Row],[Yield]]="",IFERROR(Table2[[#This Row],[Production(Tones)]]/Table2[[#This Row],[Area(hectare)]],""),Table2[[#This Row],[Yield]])</f>
        <v>4.3099999999999996</v>
      </c>
      <c r="T1795" s="13">
        <v>25.495000000000001</v>
      </c>
      <c r="U1795" s="13">
        <f>IF(Table2[[#This Row],[Avg_Temperature(°C)]]="",IFERROR((Table2[[#This Row],[Max_Temperature(°C)]]+Table2[[#This Row],[Min_Temperature(°C)]])/2,""),Table2[[#This Row],[Avg_Temperature(°C)]])</f>
        <v>25.495000000000001</v>
      </c>
      <c r="V1795" s="13">
        <v>37.601999999999997</v>
      </c>
      <c r="W1795" s="13">
        <f>IF(Table2[[#This Row],[Max_Temperature(°C)]]="",_xlfn.XLOOKUP(Table2[[#This Row],[State]],'pivot tables'!$T$2:$T$33,'pivot tables'!$V$2:$V$33),Table2[[#This Row],[Max_Temperature(°C)]])</f>
        <v>37.601999999999997</v>
      </c>
      <c r="X1795" s="13">
        <v>14.291</v>
      </c>
      <c r="Y1795" s="31">
        <f>IF(Table2[[#This Row],[Min_Temperature(°C)]]="",_xlfn.XLOOKUP(Table2[[#This Row],[State]],'pivot tables'!$T$2:$T$33,'pivot tables'!$W$2:$W$33),Table2[[#This Row],[Min_Temperature(°C)]])</f>
        <v>14.291</v>
      </c>
    </row>
    <row r="1796" spans="1:25" x14ac:dyDescent="0.3">
      <c r="A1796" s="5" t="s">
        <v>22</v>
      </c>
      <c r="B1796" s="4">
        <v>2018</v>
      </c>
      <c r="C1796" s="5" t="s">
        <v>706</v>
      </c>
      <c r="D1796" s="5" t="str">
        <f>PROPER(TRIM(Table2[[#This Row],[Season]]))</f>
        <v/>
      </c>
      <c r="E1796" s="5" t="str">
        <f>IF(Table2[[#This Row],[Season]]="",_xlfn.XLOOKUP(Table2[[#This Row],[State]],'pivot tables'!$F$3:$F$33,'pivot tables'!$G$3:$G$33),Table2[[#This Row],[Season]])</f>
        <v>Kharif</v>
      </c>
      <c r="F1796" s="5" t="s">
        <v>406</v>
      </c>
      <c r="G1796" s="16">
        <v>159</v>
      </c>
      <c r="H1796" s="16">
        <f>IF(Table2[[#This Row],[Area(hectare)]]="",IFERROR(Table2[[#This Row],[Production(Tones)]]/Table2[[#This Row],[Yield blanks]],""),Table2[[#This Row],[Area(hectare)]])</f>
        <v>159</v>
      </c>
      <c r="I1796" s="16">
        <v>84</v>
      </c>
      <c r="J1796" s="16">
        <f>IF(Table2[[#This Row],[Production(Tones)]]="",Table2[[#This Row],[Area Blanks]]*Table2[[#This Row],[Yield]],Table2[[#This Row],[Production(Tones)]])</f>
        <v>84</v>
      </c>
      <c r="K1796" s="13">
        <v>1016.3</v>
      </c>
      <c r="L1796" s="13">
        <f>IF(Table2[[#This Row],[Annual_Rainfall(mm)]]="",_xlfn.XLOOKUP(Table2[[#This Row],[State]],'pivot tables'!$J$3:$J$32,'pivot tables'!$K$3:$K$32),Table2[[#This Row],[Annual_Rainfall(mm)]])</f>
        <v>1016.3</v>
      </c>
      <c r="M1796" s="13" t="str">
        <f>Table2[[#This Row],[Crop]]&amp;Table2[[#This Row],[State]]</f>
        <v>RagiJammu and Kashmir</v>
      </c>
      <c r="N1796" s="13">
        <v>25789.8</v>
      </c>
      <c r="O1796" s="13">
        <f>IF(Table2[[#This Row],[Fertilizer(kg)]]="",_xlfn.XLOOKUP(Table2[[#This Row],[crop&amp;state]],'pivot tables'!$O$3:$O$151,'pivot tables'!$P$3:$P$151),Table2[[#This Row],[Fertilizer(kg)]])</f>
        <v>25789.8</v>
      </c>
      <c r="P1796" s="13">
        <v>55.65</v>
      </c>
      <c r="Q1796" s="13">
        <f>IF(Table2[[#This Row],[Pesticide(kg)]]="",_xlfn.XLOOKUP(Table2[[#This Row],[crop&amp;state]],'pivot tables'!$O$3:$O$151,'pivot tables'!$Q$3:$Q$151),Table2[[#This Row],[Pesticide(kg)]])</f>
        <v>55.65</v>
      </c>
      <c r="R1796" s="13">
        <v>0.55000000000000004</v>
      </c>
      <c r="S1796" s="13">
        <f>IF(Table2[[#This Row],[Yield]]="",IFERROR(Table2[[#This Row],[Production(Tones)]]/Table2[[#This Row],[Area(hectare)]],""),Table2[[#This Row],[Yield]])</f>
        <v>0.55000000000000004</v>
      </c>
      <c r="T1796" s="13">
        <v>-3.7559999999999998</v>
      </c>
      <c r="U1796" s="13">
        <f>IF(Table2[[#This Row],[Avg_Temperature(°C)]]="",IFERROR((Table2[[#This Row],[Max_Temperature(°C)]]+Table2[[#This Row],[Min_Temperature(°C)]])/2,""),Table2[[#This Row],[Avg_Temperature(°C)]])</f>
        <v>-3.7559999999999998</v>
      </c>
      <c r="V1796" s="13">
        <v>9.4939999999999998</v>
      </c>
      <c r="W1796" s="13">
        <f>IF(Table2[[#This Row],[Max_Temperature(°C)]]="",_xlfn.XLOOKUP(Table2[[#This Row],[State]],'pivot tables'!$T$2:$T$33,'pivot tables'!$V$2:$V$33),Table2[[#This Row],[Max_Temperature(°C)]])</f>
        <v>9.4939999999999998</v>
      </c>
      <c r="X1796" s="13">
        <v>-17.100000000000001</v>
      </c>
      <c r="Y1796" s="31">
        <f>IF(Table2[[#This Row],[Min_Temperature(°C)]]="",_xlfn.XLOOKUP(Table2[[#This Row],[State]],'pivot tables'!$T$2:$T$33,'pivot tables'!$W$2:$W$33),Table2[[#This Row],[Min_Temperature(°C)]])</f>
        <v>-17.100000000000001</v>
      </c>
    </row>
    <row r="1797" spans="1:25" x14ac:dyDescent="0.3">
      <c r="A1797" s="5" t="s">
        <v>22</v>
      </c>
      <c r="B1797" s="4">
        <v>2018</v>
      </c>
      <c r="C1797" s="5" t="s">
        <v>27</v>
      </c>
      <c r="D1797" s="5" t="str">
        <f>PROPER(TRIM(Table2[[#This Row],[Season]]))</f>
        <v>Rabi</v>
      </c>
      <c r="E1797" s="5" t="str">
        <f>IF(Table2[[#This Row],[Season]]="",_xlfn.XLOOKUP(Table2[[#This Row],[State]],'pivot tables'!$F$3:$F$33,'pivot tables'!$G$3:$G$33),Table2[[#This Row],[Season]])</f>
        <v>Rabi</v>
      </c>
      <c r="F1797" s="5" t="s">
        <v>406</v>
      </c>
      <c r="G1797" s="16">
        <v>4056</v>
      </c>
      <c r="H1797" s="16">
        <f>IF(Table2[[#This Row],[Area(hectare)]]="",IFERROR(Table2[[#This Row],[Production(Tones)]]/Table2[[#This Row],[Yield blanks]],""),Table2[[#This Row],[Area(hectare)]])</f>
        <v>4056</v>
      </c>
      <c r="I1797" s="16">
        <v>2987</v>
      </c>
      <c r="J1797" s="16">
        <f>IF(Table2[[#This Row],[Production(Tones)]]="",Table2[[#This Row],[Area Blanks]]*Table2[[#This Row],[Yield]],Table2[[#This Row],[Production(Tones)]])</f>
        <v>2987</v>
      </c>
      <c r="K1797" s="13">
        <v>1016.3</v>
      </c>
      <c r="L1797" s="13">
        <f>IF(Table2[[#This Row],[Annual_Rainfall(mm)]]="",_xlfn.XLOOKUP(Table2[[#This Row],[State]],'pivot tables'!$J$3:$J$32,'pivot tables'!$K$3:$K$32),Table2[[#This Row],[Annual_Rainfall(mm)]])</f>
        <v>1016.3</v>
      </c>
      <c r="M1797" s="13" t="str">
        <f>Table2[[#This Row],[Crop]]&amp;Table2[[#This Row],[State]]</f>
        <v>RagiJammu and Kashmir</v>
      </c>
      <c r="N1797" s="13">
        <v>657883.19999999995</v>
      </c>
      <c r="O1797" s="13">
        <f>IF(Table2[[#This Row],[Fertilizer(kg)]]="",_xlfn.XLOOKUP(Table2[[#This Row],[crop&amp;state]],'pivot tables'!$O$3:$O$151,'pivot tables'!$P$3:$P$151),Table2[[#This Row],[Fertilizer(kg)]])</f>
        <v>657883.19999999995</v>
      </c>
      <c r="P1797" s="13">
        <v>1419.6</v>
      </c>
      <c r="Q1797" s="13">
        <f>IF(Table2[[#This Row],[Pesticide(kg)]]="",_xlfn.XLOOKUP(Table2[[#This Row],[crop&amp;state]],'pivot tables'!$O$3:$O$151,'pivot tables'!$Q$3:$Q$151),Table2[[#This Row],[Pesticide(kg)]])</f>
        <v>1419.6</v>
      </c>
      <c r="R1797" s="13">
        <v>0.56999999999999995</v>
      </c>
      <c r="S1797" s="13">
        <f>IF(Table2[[#This Row],[Yield]]="",IFERROR(Table2[[#This Row],[Production(Tones)]]/Table2[[#This Row],[Area(hectare)]],""),Table2[[#This Row],[Yield]])</f>
        <v>0.56999999999999995</v>
      </c>
      <c r="T1797" s="13">
        <v>-3.7559999999999998</v>
      </c>
      <c r="U1797" s="13">
        <f>IF(Table2[[#This Row],[Avg_Temperature(°C)]]="",IFERROR((Table2[[#This Row],[Max_Temperature(°C)]]+Table2[[#This Row],[Min_Temperature(°C)]])/2,""),Table2[[#This Row],[Avg_Temperature(°C)]])</f>
        <v>-3.7559999999999998</v>
      </c>
      <c r="V1797" s="13">
        <v>9.4939999999999998</v>
      </c>
      <c r="W1797" s="13">
        <f>IF(Table2[[#This Row],[Max_Temperature(°C)]]="",_xlfn.XLOOKUP(Table2[[#This Row],[State]],'pivot tables'!$T$2:$T$33,'pivot tables'!$V$2:$V$33),Table2[[#This Row],[Max_Temperature(°C)]])</f>
        <v>9.4939999999999998</v>
      </c>
      <c r="X1797" s="13">
        <v>-17.100000000000001</v>
      </c>
      <c r="Y1797" s="31">
        <f>IF(Table2[[#This Row],[Min_Temperature(°C)]]="",_xlfn.XLOOKUP(Table2[[#This Row],[State]],'pivot tables'!$T$2:$T$33,'pivot tables'!$W$2:$W$33),Table2[[#This Row],[Min_Temperature(°C)]])</f>
        <v>-17.100000000000001</v>
      </c>
    </row>
    <row r="1798" spans="1:25" x14ac:dyDescent="0.3">
      <c r="A1798" s="5" t="s">
        <v>13</v>
      </c>
      <c r="B1798" s="4">
        <v>2018</v>
      </c>
      <c r="C1798" s="5" t="s">
        <v>49</v>
      </c>
      <c r="D1798" s="5" t="str">
        <f>PROPER(TRIM(Table2[[#This Row],[Season]]))</f>
        <v>Kharif</v>
      </c>
      <c r="E1798" s="5" t="str">
        <f>IF(Table2[[#This Row],[Season]]="",_xlfn.XLOOKUP(Table2[[#This Row],[State]],'pivot tables'!$F$3:$F$33,'pivot tables'!$G$3:$G$33),Table2[[#This Row],[Season]])</f>
        <v>Kharif</v>
      </c>
      <c r="F1798" s="5" t="s">
        <v>406</v>
      </c>
      <c r="G1798" s="16"/>
      <c r="H1798" s="16" t="str">
        <f>IF(Table2[[#This Row],[Area(hectare)]]="",IFERROR(Table2[[#This Row],[Production(Tones)]]/Table2[[#This Row],[Yield blanks]],""),Table2[[#This Row],[Area(hectare)]])</f>
        <v/>
      </c>
      <c r="I1798" s="16">
        <v>615799</v>
      </c>
      <c r="J1798" s="16">
        <f>IF(Table2[[#This Row],[Production(Tones)]]="",Table2[[#This Row],[Area Blanks]]*Table2[[#This Row],[Yield]],Table2[[#This Row],[Production(Tones)]])</f>
        <v>615799</v>
      </c>
      <c r="K1798" s="13"/>
      <c r="L1798" s="13">
        <f>IF(Table2[[#This Row],[Annual_Rainfall(mm)]]="",_xlfn.XLOOKUP(Table2[[#This Row],[State]],'pivot tables'!$J$3:$J$32,'pivot tables'!$K$3:$K$32),Table2[[#This Row],[Annual_Rainfall(mm)]])</f>
        <v>1209.0410256410255</v>
      </c>
      <c r="M1798" s="13" t="str">
        <f>Table2[[#This Row],[Crop]]&amp;Table2[[#This Row],[State]]</f>
        <v>RiceJammu and Kashmir</v>
      </c>
      <c r="N1798" s="13">
        <v>42498346.399999999</v>
      </c>
      <c r="O1798" s="13">
        <f>IF(Table2[[#This Row],[Fertilizer(kg)]]="",_xlfn.XLOOKUP(Table2[[#This Row],[crop&amp;state]],'pivot tables'!$O$3:$O$151,'pivot tables'!$P$3:$P$151),Table2[[#This Row],[Fertilizer(kg)]])</f>
        <v>42498346.399999999</v>
      </c>
      <c r="P1798" s="13">
        <v>91704.2</v>
      </c>
      <c r="Q1798" s="13">
        <f>IF(Table2[[#This Row],[Pesticide(kg)]]="",_xlfn.XLOOKUP(Table2[[#This Row],[crop&amp;state]],'pivot tables'!$O$3:$O$151,'pivot tables'!$Q$3:$Q$151),Table2[[#This Row],[Pesticide(kg)]])</f>
        <v>91704.2</v>
      </c>
      <c r="R1798" s="13"/>
      <c r="S1798" s="13" t="str">
        <f>IF(Table2[[#This Row],[Yield]]="",IFERROR(Table2[[#This Row],[Production(Tones)]]/Table2[[#This Row],[Area(hectare)]],""),Table2[[#This Row],[Yield]])</f>
        <v/>
      </c>
      <c r="T1798" s="13">
        <v>-3.7559999999999998</v>
      </c>
      <c r="U1798" s="13">
        <f>IF(Table2[[#This Row],[Avg_Temperature(°C)]]="",IFERROR((Table2[[#This Row],[Max_Temperature(°C)]]+Table2[[#This Row],[Min_Temperature(°C)]])/2,""),Table2[[#This Row],[Avg_Temperature(°C)]])</f>
        <v>-3.7559999999999998</v>
      </c>
      <c r="V1798" s="13">
        <v>9.4939999999999998</v>
      </c>
      <c r="W1798" s="13">
        <f>IF(Table2[[#This Row],[Max_Temperature(°C)]]="",_xlfn.XLOOKUP(Table2[[#This Row],[State]],'pivot tables'!$T$2:$T$33,'pivot tables'!$V$2:$V$33),Table2[[#This Row],[Max_Temperature(°C)]])</f>
        <v>9.4939999999999998</v>
      </c>
      <c r="X1798" s="13">
        <v>-17.100000000000001</v>
      </c>
      <c r="Y1798" s="31">
        <f>IF(Table2[[#This Row],[Min_Temperature(°C)]]="",_xlfn.XLOOKUP(Table2[[#This Row],[State]],'pivot tables'!$T$2:$T$33,'pivot tables'!$W$2:$W$33),Table2[[#This Row],[Min_Temperature(°C)]])</f>
        <v>-17.100000000000001</v>
      </c>
    </row>
    <row r="1799" spans="1:25" x14ac:dyDescent="0.3">
      <c r="A1799" s="5" t="s">
        <v>32</v>
      </c>
      <c r="B1799" s="4">
        <v>2018</v>
      </c>
      <c r="C1799" s="5" t="s">
        <v>49</v>
      </c>
      <c r="D1799" s="5" t="str">
        <f>PROPER(TRIM(Table2[[#This Row],[Season]]))</f>
        <v>Kharif</v>
      </c>
      <c r="E1799" s="5" t="str">
        <f>IF(Table2[[#This Row],[Season]]="",_xlfn.XLOOKUP(Table2[[#This Row],[State]],'pivot tables'!$F$3:$F$33,'pivot tables'!$G$3:$G$33),Table2[[#This Row],[Season]])</f>
        <v>Kharif</v>
      </c>
      <c r="F1799" s="5" t="s">
        <v>406</v>
      </c>
      <c r="G1799" s="16">
        <v>10962</v>
      </c>
      <c r="H1799" s="16">
        <f>IF(Table2[[#This Row],[Area(hectare)]]="",IFERROR(Table2[[#This Row],[Production(Tones)]]/Table2[[#This Row],[Yield blanks]],""),Table2[[#This Row],[Area(hectare)]])</f>
        <v>10962</v>
      </c>
      <c r="I1799" s="16">
        <v>3704</v>
      </c>
      <c r="J1799" s="16">
        <f>IF(Table2[[#This Row],[Production(Tones)]]="",Table2[[#This Row],[Area Blanks]]*Table2[[#This Row],[Yield]],Table2[[#This Row],[Production(Tones)]])</f>
        <v>3704</v>
      </c>
      <c r="K1799" s="13">
        <v>1016.3</v>
      </c>
      <c r="L1799" s="13">
        <f>IF(Table2[[#This Row],[Annual_Rainfall(mm)]]="",_xlfn.XLOOKUP(Table2[[#This Row],[State]],'pivot tables'!$J$3:$J$32,'pivot tables'!$K$3:$K$32),Table2[[#This Row],[Annual_Rainfall(mm)]])</f>
        <v>1016.3</v>
      </c>
      <c r="M1799" s="13" t="str">
        <f>Table2[[#This Row],[Crop]]&amp;Table2[[#This Row],[State]]</f>
        <v>UradJammu and Kashmir</v>
      </c>
      <c r="N1799" s="13">
        <v>1778036.4</v>
      </c>
      <c r="O1799" s="13">
        <f>IF(Table2[[#This Row],[Fertilizer(kg)]]="",_xlfn.XLOOKUP(Table2[[#This Row],[crop&amp;state]],'pivot tables'!$O$3:$O$151,'pivot tables'!$P$3:$P$151),Table2[[#This Row],[Fertilizer(kg)]])</f>
        <v>1778036.4</v>
      </c>
      <c r="P1799" s="13">
        <v>3836.7</v>
      </c>
      <c r="Q1799" s="13">
        <f>IF(Table2[[#This Row],[Pesticide(kg)]]="",_xlfn.XLOOKUP(Table2[[#This Row],[crop&amp;state]],'pivot tables'!$O$3:$O$151,'pivot tables'!$Q$3:$Q$151),Table2[[#This Row],[Pesticide(kg)]])</f>
        <v>3836.7</v>
      </c>
      <c r="R1799" s="13">
        <v>0.36799999999999999</v>
      </c>
      <c r="S1799" s="13">
        <f>IF(Table2[[#This Row],[Yield]]="",IFERROR(Table2[[#This Row],[Production(Tones)]]/Table2[[#This Row],[Area(hectare)]],""),Table2[[#This Row],[Yield]])</f>
        <v>0.36799999999999999</v>
      </c>
      <c r="T1799" s="13">
        <v>-3.7559999999999998</v>
      </c>
      <c r="U1799" s="13">
        <f>IF(Table2[[#This Row],[Avg_Temperature(°C)]]="",IFERROR((Table2[[#This Row],[Max_Temperature(°C)]]+Table2[[#This Row],[Min_Temperature(°C)]])/2,""),Table2[[#This Row],[Avg_Temperature(°C)]])</f>
        <v>-3.7559999999999998</v>
      </c>
      <c r="V1799" s="13">
        <v>9.4939999999999998</v>
      </c>
      <c r="W1799" s="13">
        <f>IF(Table2[[#This Row],[Max_Temperature(°C)]]="",_xlfn.XLOOKUP(Table2[[#This Row],[State]],'pivot tables'!$T$2:$T$33,'pivot tables'!$V$2:$V$33),Table2[[#This Row],[Max_Temperature(°C)]])</f>
        <v>9.4939999999999998</v>
      </c>
      <c r="X1799" s="13">
        <v>-17.100000000000001</v>
      </c>
      <c r="Y1799" s="31">
        <f>IF(Table2[[#This Row],[Min_Temperature(°C)]]="",_xlfn.XLOOKUP(Table2[[#This Row],[State]],'pivot tables'!$T$2:$T$33,'pivot tables'!$W$2:$W$33),Table2[[#This Row],[Min_Temperature(°C)]])</f>
        <v>-17.100000000000001</v>
      </c>
    </row>
    <row r="1800" spans="1:25" x14ac:dyDescent="0.3">
      <c r="A1800" s="5" t="s">
        <v>20</v>
      </c>
      <c r="B1800" s="4">
        <v>2018</v>
      </c>
      <c r="C1800" s="5" t="s">
        <v>27</v>
      </c>
      <c r="D1800" s="5" t="str">
        <f>PROPER(TRIM(Table2[[#This Row],[Season]]))</f>
        <v>Rabi</v>
      </c>
      <c r="E1800" s="5" t="str">
        <f>IF(Table2[[#This Row],[Season]]="",_xlfn.XLOOKUP(Table2[[#This Row],[State]],'pivot tables'!$F$3:$F$33,'pivot tables'!$G$3:$G$33),Table2[[#This Row],[Season]])</f>
        <v>Rabi</v>
      </c>
      <c r="F1800" s="5" t="s">
        <v>406</v>
      </c>
      <c r="G1800" s="16">
        <v>288387</v>
      </c>
      <c r="H1800" s="16">
        <f>IF(Table2[[#This Row],[Area(hectare)]]="",IFERROR(Table2[[#This Row],[Production(Tones)]]/Table2[[#This Row],[Yield blanks]],""),Table2[[#This Row],[Area(hectare)]])</f>
        <v>288387</v>
      </c>
      <c r="I1800" s="16">
        <v>671799</v>
      </c>
      <c r="J1800" s="16">
        <f>IF(Table2[[#This Row],[Production(Tones)]]="",Table2[[#This Row],[Area Blanks]]*Table2[[#This Row],[Yield]],Table2[[#This Row],[Production(Tones)]])</f>
        <v>671799</v>
      </c>
      <c r="K1800" s="13">
        <v>1016.3</v>
      </c>
      <c r="L1800" s="13">
        <f>IF(Table2[[#This Row],[Annual_Rainfall(mm)]]="",_xlfn.XLOOKUP(Table2[[#This Row],[State]],'pivot tables'!$J$3:$J$32,'pivot tables'!$K$3:$K$32),Table2[[#This Row],[Annual_Rainfall(mm)]])</f>
        <v>1016.3</v>
      </c>
      <c r="M1800" s="13" t="str">
        <f>Table2[[#This Row],[Crop]]&amp;Table2[[#This Row],[State]]</f>
        <v>WheatJammu and Kashmir</v>
      </c>
      <c r="N1800" s="13">
        <v>46776371.399999999</v>
      </c>
      <c r="O1800" s="13">
        <f>IF(Table2[[#This Row],[Fertilizer(kg)]]="",_xlfn.XLOOKUP(Table2[[#This Row],[crop&amp;state]],'pivot tables'!$O$3:$O$151,'pivot tables'!$P$3:$P$151),Table2[[#This Row],[Fertilizer(kg)]])</f>
        <v>46776371.399999999</v>
      </c>
      <c r="P1800" s="13">
        <v>100935.45</v>
      </c>
      <c r="Q1800" s="13">
        <f>IF(Table2[[#This Row],[Pesticide(kg)]]="",_xlfn.XLOOKUP(Table2[[#This Row],[crop&amp;state]],'pivot tables'!$O$3:$O$151,'pivot tables'!$Q$3:$Q$151),Table2[[#This Row],[Pesticide(kg)]])</f>
        <v>100935.45</v>
      </c>
      <c r="R1800" s="13"/>
      <c r="S1800" s="13">
        <f>IF(Table2[[#This Row],[Yield]]="",IFERROR(Table2[[#This Row],[Production(Tones)]]/Table2[[#This Row],[Area(hectare)]],""),Table2[[#This Row],[Yield]])</f>
        <v>2.3295051441292429</v>
      </c>
      <c r="T1800" s="13">
        <v>-3.7559999999999998</v>
      </c>
      <c r="U1800" s="13">
        <f>IF(Table2[[#This Row],[Avg_Temperature(°C)]]="",IFERROR((Table2[[#This Row],[Max_Temperature(°C)]]+Table2[[#This Row],[Min_Temperature(°C)]])/2,""),Table2[[#This Row],[Avg_Temperature(°C)]])</f>
        <v>-3.7559999999999998</v>
      </c>
      <c r="V1800" s="13">
        <v>9.4939999999999998</v>
      </c>
      <c r="W1800" s="13">
        <f>IF(Table2[[#This Row],[Max_Temperature(°C)]]="",_xlfn.XLOOKUP(Table2[[#This Row],[State]],'pivot tables'!$T$2:$T$33,'pivot tables'!$V$2:$V$33),Table2[[#This Row],[Max_Temperature(°C)]])</f>
        <v>9.4939999999999998</v>
      </c>
      <c r="X1800" s="13">
        <v>-17.100000000000001</v>
      </c>
      <c r="Y1800" s="31">
        <f>IF(Table2[[#This Row],[Min_Temperature(°C)]]="",_xlfn.XLOOKUP(Table2[[#This Row],[State]],'pivot tables'!$T$2:$T$33,'pivot tables'!$W$2:$W$33),Table2[[#This Row],[Min_Temperature(°C)]])</f>
        <v>-17.100000000000001</v>
      </c>
    </row>
    <row r="1801" spans="1:25" x14ac:dyDescent="0.3">
      <c r="A1801" s="5" t="s">
        <v>13</v>
      </c>
      <c r="B1801" s="4">
        <v>2019</v>
      </c>
      <c r="C1801" s="5" t="s">
        <v>49</v>
      </c>
      <c r="D1801" s="5" t="str">
        <f>PROPER(TRIM(Table2[[#This Row],[Season]]))</f>
        <v>Kharif</v>
      </c>
      <c r="E1801" s="5" t="str">
        <f>IF(Table2[[#This Row],[Season]]="",_xlfn.XLOOKUP(Table2[[#This Row],[State]],'pivot tables'!$F$3:$F$33,'pivot tables'!$G$3:$G$33),Table2[[#This Row],[Season]])</f>
        <v>Kharif</v>
      </c>
      <c r="F1801" s="5" t="s">
        <v>326</v>
      </c>
      <c r="G1801" s="16">
        <v>5848</v>
      </c>
      <c r="H1801" s="16">
        <f>IF(Table2[[#This Row],[Area(hectare)]]="",IFERROR(Table2[[#This Row],[Production(Tones)]]/Table2[[#This Row],[Yield blanks]],""),Table2[[#This Row],[Area(hectare)]])</f>
        <v>5848</v>
      </c>
      <c r="I1801" s="16">
        <v>17580</v>
      </c>
      <c r="J1801" s="16">
        <f>IF(Table2[[#This Row],[Production(Tones)]]="",Table2[[#This Row],[Area Blanks]]*Table2[[#This Row],[Yield]],Table2[[#This Row],[Production(Tones)]])</f>
        <v>17580</v>
      </c>
      <c r="K1801" s="13">
        <v>546.9</v>
      </c>
      <c r="L1801" s="13">
        <f>IF(Table2[[#This Row],[Annual_Rainfall(mm)]]="",_xlfn.XLOOKUP(Table2[[#This Row],[State]],'pivot tables'!$J$3:$J$32,'pivot tables'!$K$3:$K$32),Table2[[#This Row],[Annual_Rainfall(mm)]])</f>
        <v>546.9</v>
      </c>
      <c r="M1801" s="13" t="str">
        <f>Table2[[#This Row],[Crop]]&amp;Table2[[#This Row],[State]]</f>
        <v>RiceDelhi</v>
      </c>
      <c r="N1801" s="13">
        <v>1004452.48</v>
      </c>
      <c r="O1801" s="13">
        <f>IF(Table2[[#This Row],[Fertilizer(kg)]]="",_xlfn.XLOOKUP(Table2[[#This Row],[crop&amp;state]],'pivot tables'!$O$3:$O$151,'pivot tables'!$P$3:$P$151),Table2[[#This Row],[Fertilizer(kg)]])</f>
        <v>1004452.48</v>
      </c>
      <c r="P1801" s="13">
        <v>2163.7600000000002</v>
      </c>
      <c r="Q1801" s="13">
        <f>IF(Table2[[#This Row],[Pesticide(kg)]]="",_xlfn.XLOOKUP(Table2[[#This Row],[crop&amp;state]],'pivot tables'!$O$3:$O$151,'pivot tables'!$Q$3:$Q$151),Table2[[#This Row],[Pesticide(kg)]])</f>
        <v>2163.7600000000002</v>
      </c>
      <c r="R1801" s="13">
        <v>3.01</v>
      </c>
      <c r="S1801" s="13">
        <f>IF(Table2[[#This Row],[Yield]]="",IFERROR(Table2[[#This Row],[Production(Tones)]]/Table2[[#This Row],[Area(hectare)]],""),Table2[[#This Row],[Yield]])</f>
        <v>3.01</v>
      </c>
      <c r="T1801" s="13">
        <v>25.28</v>
      </c>
      <c r="U1801" s="13">
        <f>IF(Table2[[#This Row],[Avg_Temperature(°C)]]="",IFERROR((Table2[[#This Row],[Max_Temperature(°C)]]+Table2[[#This Row],[Min_Temperature(°C)]])/2,""),Table2[[#This Row],[Avg_Temperature(°C)]])</f>
        <v>25.28</v>
      </c>
      <c r="V1801" s="13">
        <v>38.088000000000001</v>
      </c>
      <c r="W1801" s="13">
        <f>IF(Table2[[#This Row],[Max_Temperature(°C)]]="",_xlfn.XLOOKUP(Table2[[#This Row],[State]],'pivot tables'!$T$2:$T$33,'pivot tables'!$V$2:$V$33),Table2[[#This Row],[Max_Temperature(°C)]])</f>
        <v>38.088000000000001</v>
      </c>
      <c r="X1801" s="13">
        <v>13.654999999999999</v>
      </c>
      <c r="Y1801" s="31">
        <f>IF(Table2[[#This Row],[Min_Temperature(°C)]]="",_xlfn.XLOOKUP(Table2[[#This Row],[State]],'pivot tables'!$T$2:$T$33,'pivot tables'!$W$2:$W$33),Table2[[#This Row],[Min_Temperature(°C)]])</f>
        <v>13.654999999999999</v>
      </c>
    </row>
    <row r="1802" spans="1:25" x14ac:dyDescent="0.3">
      <c r="A1802" s="5" t="s">
        <v>20</v>
      </c>
      <c r="B1802" s="4">
        <v>2019</v>
      </c>
      <c r="C1802" s="5" t="s">
        <v>27</v>
      </c>
      <c r="D1802" s="5" t="str">
        <f>PROPER(TRIM(Table2[[#This Row],[Season]]))</f>
        <v>Rabi</v>
      </c>
      <c r="E1802" s="5" t="str">
        <f>IF(Table2[[#This Row],[Season]]="",_xlfn.XLOOKUP(Table2[[#This Row],[State]],'pivot tables'!$F$3:$F$33,'pivot tables'!$G$3:$G$33),Table2[[#This Row],[Season]])</f>
        <v>Rabi</v>
      </c>
      <c r="F1802" s="5" t="s">
        <v>326</v>
      </c>
      <c r="G1802" s="16">
        <v>19228</v>
      </c>
      <c r="H1802" s="16">
        <f>IF(Table2[[#This Row],[Area(hectare)]]="",IFERROR(Table2[[#This Row],[Production(Tones)]]/Table2[[#This Row],[Yield blanks]],""),Table2[[#This Row],[Area(hectare)]])</f>
        <v>19228</v>
      </c>
      <c r="I1802" s="16">
        <v>82905</v>
      </c>
      <c r="J1802" s="16">
        <f>IF(Table2[[#This Row],[Production(Tones)]]="",Table2[[#This Row],[Area Blanks]]*Table2[[#This Row],[Yield]],Table2[[#This Row],[Production(Tones)]])</f>
        <v>82905</v>
      </c>
      <c r="K1802" s="13">
        <v>546.9</v>
      </c>
      <c r="L1802" s="13">
        <f>IF(Table2[[#This Row],[Annual_Rainfall(mm)]]="",_xlfn.XLOOKUP(Table2[[#This Row],[State]],'pivot tables'!$J$3:$J$32,'pivot tables'!$K$3:$K$32),Table2[[#This Row],[Annual_Rainfall(mm)]])</f>
        <v>546.9</v>
      </c>
      <c r="M1802" s="13" t="str">
        <f>Table2[[#This Row],[Crop]]&amp;Table2[[#This Row],[State]]</f>
        <v>WheatDelhi</v>
      </c>
      <c r="N1802" s="13">
        <v>3302601.28</v>
      </c>
      <c r="O1802" s="13">
        <f>IF(Table2[[#This Row],[Fertilizer(kg)]]="",_xlfn.XLOOKUP(Table2[[#This Row],[crop&amp;state]],'pivot tables'!$O$3:$O$151,'pivot tables'!$P$3:$P$151),Table2[[#This Row],[Fertilizer(kg)]])</f>
        <v>3302601.28</v>
      </c>
      <c r="P1802" s="13">
        <v>7114.36</v>
      </c>
      <c r="Q1802" s="13">
        <f>IF(Table2[[#This Row],[Pesticide(kg)]]="",_xlfn.XLOOKUP(Table2[[#This Row],[crop&amp;state]],'pivot tables'!$O$3:$O$151,'pivot tables'!$Q$3:$Q$151),Table2[[#This Row],[Pesticide(kg)]])</f>
        <v>7114.36</v>
      </c>
      <c r="R1802" s="13">
        <v>4.3099999999999996</v>
      </c>
      <c r="S1802" s="13">
        <f>IF(Table2[[#This Row],[Yield]]="",IFERROR(Table2[[#This Row],[Production(Tones)]]/Table2[[#This Row],[Area(hectare)]],""),Table2[[#This Row],[Yield]])</f>
        <v>4.3099999999999996</v>
      </c>
      <c r="T1802" s="13">
        <v>25.28</v>
      </c>
      <c r="U1802" s="13">
        <f>IF(Table2[[#This Row],[Avg_Temperature(°C)]]="",IFERROR((Table2[[#This Row],[Max_Temperature(°C)]]+Table2[[#This Row],[Min_Temperature(°C)]])/2,""),Table2[[#This Row],[Avg_Temperature(°C)]])</f>
        <v>25.28</v>
      </c>
      <c r="V1802" s="13">
        <v>38.088000000000001</v>
      </c>
      <c r="W1802" s="13">
        <f>IF(Table2[[#This Row],[Max_Temperature(°C)]]="",_xlfn.XLOOKUP(Table2[[#This Row],[State]],'pivot tables'!$T$2:$T$33,'pivot tables'!$V$2:$V$33),Table2[[#This Row],[Max_Temperature(°C)]])</f>
        <v>38.088000000000001</v>
      </c>
      <c r="X1802" s="13">
        <v>13.654999999999999</v>
      </c>
      <c r="Y1802" s="31">
        <f>IF(Table2[[#This Row],[Min_Temperature(°C)]]="",_xlfn.XLOOKUP(Table2[[#This Row],[State]],'pivot tables'!$T$2:$T$33,'pivot tables'!$W$2:$W$33),Table2[[#This Row],[Min_Temperature(°C)]])</f>
        <v>13.654999999999999</v>
      </c>
    </row>
    <row r="1803" spans="1:25" x14ac:dyDescent="0.3">
      <c r="A1803" s="5" t="s">
        <v>22</v>
      </c>
      <c r="B1803" s="4">
        <v>2019</v>
      </c>
      <c r="C1803" s="5" t="s">
        <v>49</v>
      </c>
      <c r="D1803" s="5" t="str">
        <f>PROPER(TRIM(Table2[[#This Row],[Season]]))</f>
        <v>Kharif</v>
      </c>
      <c r="E1803" s="5" t="str">
        <f>IF(Table2[[#This Row],[Season]]="",_xlfn.XLOOKUP(Table2[[#This Row],[State]],'pivot tables'!$F$3:$F$33,'pivot tables'!$G$3:$G$33),Table2[[#This Row],[Season]])</f>
        <v>Kharif</v>
      </c>
      <c r="F1803" s="5" t="s">
        <v>406</v>
      </c>
      <c r="G1803" s="16">
        <v>205</v>
      </c>
      <c r="H1803" s="16">
        <f>IF(Table2[[#This Row],[Area(hectare)]]="",IFERROR(Table2[[#This Row],[Production(Tones)]]/Table2[[#This Row],[Yield blanks]],""),Table2[[#This Row],[Area(hectare)]])</f>
        <v>205</v>
      </c>
      <c r="I1803" s="16">
        <v>107</v>
      </c>
      <c r="J1803" s="16">
        <f>IF(Table2[[#This Row],[Production(Tones)]]="",Table2[[#This Row],[Area Blanks]]*Table2[[#This Row],[Yield]],Table2[[#This Row],[Production(Tones)]])</f>
        <v>107</v>
      </c>
      <c r="K1803" s="13">
        <v>1324.1</v>
      </c>
      <c r="L1803" s="13">
        <f>IF(Table2[[#This Row],[Annual_Rainfall(mm)]]="",_xlfn.XLOOKUP(Table2[[#This Row],[State]],'pivot tables'!$J$3:$J$32,'pivot tables'!$K$3:$K$32),Table2[[#This Row],[Annual_Rainfall(mm)]])</f>
        <v>1324.1</v>
      </c>
      <c r="M1803" s="13" t="str">
        <f>Table2[[#This Row],[Crop]]&amp;Table2[[#This Row],[State]]</f>
        <v>RagiJammu and Kashmir</v>
      </c>
      <c r="N1803" s="13">
        <v>35210.800000000003</v>
      </c>
      <c r="O1803" s="13">
        <f>IF(Table2[[#This Row],[Fertilizer(kg)]]="",_xlfn.XLOOKUP(Table2[[#This Row],[crop&amp;state]],'pivot tables'!$O$3:$O$151,'pivot tables'!$P$3:$P$151),Table2[[#This Row],[Fertilizer(kg)]])</f>
        <v>35210.800000000003</v>
      </c>
      <c r="P1803" s="13"/>
      <c r="Q1803" s="13">
        <f>IF(Table2[[#This Row],[Pesticide(kg)]]="",_xlfn.XLOOKUP(Table2[[#This Row],[crop&amp;state]],'pivot tables'!$O$3:$O$151,'pivot tables'!$Q$3:$Q$151),Table2[[#This Row],[Pesticide(kg)]])</f>
        <v>1197.5925</v>
      </c>
      <c r="R1803" s="13">
        <v>0.55000000000000004</v>
      </c>
      <c r="S1803" s="13">
        <f>IF(Table2[[#This Row],[Yield]]="",IFERROR(Table2[[#This Row],[Production(Tones)]]/Table2[[#This Row],[Area(hectare)]],""),Table2[[#This Row],[Yield]])</f>
        <v>0.55000000000000004</v>
      </c>
      <c r="T1803" s="13">
        <v>-5.1150000000000002</v>
      </c>
      <c r="U1803" s="13">
        <f>IF(Table2[[#This Row],[Avg_Temperature(°C)]]="",IFERROR((Table2[[#This Row],[Max_Temperature(°C)]]+Table2[[#This Row],[Min_Temperature(°C)]])/2,""),Table2[[#This Row],[Avg_Temperature(°C)]])</f>
        <v>-5.1150000000000002</v>
      </c>
      <c r="V1803" s="13">
        <v>7.7009999999999996</v>
      </c>
      <c r="W1803" s="13">
        <f>IF(Table2[[#This Row],[Max_Temperature(°C)]]="",_xlfn.XLOOKUP(Table2[[#This Row],[State]],'pivot tables'!$T$2:$T$33,'pivot tables'!$V$2:$V$33),Table2[[#This Row],[Max_Temperature(°C)]])</f>
        <v>7.7009999999999996</v>
      </c>
      <c r="X1803" s="13" t="s">
        <v>628</v>
      </c>
      <c r="Y1803" s="31" t="str">
        <f>IF(Table2[[#This Row],[Min_Temperature(°C)]]="",_xlfn.XLOOKUP(Table2[[#This Row],[State]],'pivot tables'!$T$2:$T$33,'pivot tables'!$W$2:$W$33),Table2[[#This Row],[Min_Temperature(°C)]])</f>
        <v xml:space="preserve"> -19.359 </v>
      </c>
    </row>
    <row r="1804" spans="1:25" x14ac:dyDescent="0.3">
      <c r="A1804" s="5" t="s">
        <v>13</v>
      </c>
      <c r="B1804" s="4">
        <v>2019</v>
      </c>
      <c r="C1804" s="5" t="s">
        <v>49</v>
      </c>
      <c r="D1804" s="5" t="str">
        <f>PROPER(TRIM(Table2[[#This Row],[Season]]))</f>
        <v>Kharif</v>
      </c>
      <c r="E1804" s="5" t="str">
        <f>IF(Table2[[#This Row],[Season]]="",_xlfn.XLOOKUP(Table2[[#This Row],[State]],'pivot tables'!$F$3:$F$33,'pivot tables'!$G$3:$G$33),Table2[[#This Row],[Season]])</f>
        <v>Kharif</v>
      </c>
      <c r="F1804" s="5" t="s">
        <v>406</v>
      </c>
      <c r="G1804" s="16">
        <v>280513</v>
      </c>
      <c r="H1804" s="16">
        <f>IF(Table2[[#This Row],[Area(hectare)]]="",IFERROR(Table2[[#This Row],[Production(Tones)]]/Table2[[#This Row],[Yield blanks]],""),Table2[[#This Row],[Area(hectare)]])</f>
        <v>280513</v>
      </c>
      <c r="I1804" s="16">
        <v>587099</v>
      </c>
      <c r="J1804" s="16">
        <f>IF(Table2[[#This Row],[Production(Tones)]]="",Table2[[#This Row],[Area Blanks]]*Table2[[#This Row],[Yield]],Table2[[#This Row],[Production(Tones)]])</f>
        <v>587099</v>
      </c>
      <c r="K1804" s="13">
        <v>1324.1</v>
      </c>
      <c r="L1804" s="13">
        <f>IF(Table2[[#This Row],[Annual_Rainfall(mm)]]="",_xlfn.XLOOKUP(Table2[[#This Row],[State]],'pivot tables'!$J$3:$J$32,'pivot tables'!$K$3:$K$32),Table2[[#This Row],[Annual_Rainfall(mm)]])</f>
        <v>1324.1</v>
      </c>
      <c r="M1804" s="13" t="str">
        <f>Table2[[#This Row],[Crop]]&amp;Table2[[#This Row],[State]]</f>
        <v>RiceJammu and Kashmir</v>
      </c>
      <c r="N1804" s="13">
        <v>48180912.880000003</v>
      </c>
      <c r="O1804" s="13">
        <f>IF(Table2[[#This Row],[Fertilizer(kg)]]="",_xlfn.XLOOKUP(Table2[[#This Row],[crop&amp;state]],'pivot tables'!$O$3:$O$151,'pivot tables'!$P$3:$P$151),Table2[[#This Row],[Fertilizer(kg)]])</f>
        <v>48180912.880000003</v>
      </c>
      <c r="P1804" s="13">
        <v>103789.81</v>
      </c>
      <c r="Q1804" s="13">
        <f>IF(Table2[[#This Row],[Pesticide(kg)]]="",_xlfn.XLOOKUP(Table2[[#This Row],[crop&amp;state]],'pivot tables'!$O$3:$O$151,'pivot tables'!$Q$3:$Q$151),Table2[[#This Row],[Pesticide(kg)]])</f>
        <v>103789.81</v>
      </c>
      <c r="R1804" s="13">
        <v>2.0760000000000001</v>
      </c>
      <c r="S1804" s="13">
        <f>IF(Table2[[#This Row],[Yield]]="",IFERROR(Table2[[#This Row],[Production(Tones)]]/Table2[[#This Row],[Area(hectare)]],""),Table2[[#This Row],[Yield]])</f>
        <v>2.0760000000000001</v>
      </c>
      <c r="T1804" s="13">
        <v>-5.1150000000000002</v>
      </c>
      <c r="U1804" s="13">
        <f>IF(Table2[[#This Row],[Avg_Temperature(°C)]]="",IFERROR((Table2[[#This Row],[Max_Temperature(°C)]]+Table2[[#This Row],[Min_Temperature(°C)]])/2,""),Table2[[#This Row],[Avg_Temperature(°C)]])</f>
        <v>-5.1150000000000002</v>
      </c>
      <c r="V1804" s="13">
        <v>7.7009999999999996</v>
      </c>
      <c r="W1804" s="13">
        <f>IF(Table2[[#This Row],[Max_Temperature(°C)]]="",_xlfn.XLOOKUP(Table2[[#This Row],[State]],'pivot tables'!$T$2:$T$33,'pivot tables'!$V$2:$V$33),Table2[[#This Row],[Max_Temperature(°C)]])</f>
        <v>7.7009999999999996</v>
      </c>
      <c r="X1804" s="13">
        <v>-19.359000000000002</v>
      </c>
      <c r="Y1804" s="31">
        <f>IF(Table2[[#This Row],[Min_Temperature(°C)]]="",_xlfn.XLOOKUP(Table2[[#This Row],[State]],'pivot tables'!$T$2:$T$33,'pivot tables'!$W$2:$W$33),Table2[[#This Row],[Min_Temperature(°C)]])</f>
        <v>-19.359000000000002</v>
      </c>
    </row>
    <row r="1805" spans="1:25" x14ac:dyDescent="0.3">
      <c r="A1805" s="5" t="s">
        <v>18</v>
      </c>
      <c r="B1805" s="4">
        <v>2019</v>
      </c>
      <c r="C1805" s="5" t="s">
        <v>705</v>
      </c>
      <c r="D1805" s="5" t="str">
        <f>PROPER(TRIM(Table2[[#This Row],[Season]]))</f>
        <v>Whole Year</v>
      </c>
      <c r="E1805" s="5" t="str">
        <f>IF(Table2[[#This Row],[Season]]="",_xlfn.XLOOKUP(Table2[[#This Row],[State]],'pivot tables'!$F$3:$F$33,'pivot tables'!$G$3:$G$33),Table2[[#This Row],[Season]])</f>
        <v>Whole Year</v>
      </c>
      <c r="F1805" s="5" t="s">
        <v>406</v>
      </c>
      <c r="G1805" s="16">
        <v>37</v>
      </c>
      <c r="H1805" s="16">
        <f>IF(Table2[[#This Row],[Area(hectare)]]="",IFERROR(Table2[[#This Row],[Production(Tones)]]/Table2[[#This Row],[Yield blanks]],""),Table2[[#This Row],[Area(hectare)]])</f>
        <v>37</v>
      </c>
      <c r="I1805" s="16">
        <v>83</v>
      </c>
      <c r="J1805" s="16">
        <f>IF(Table2[[#This Row],[Production(Tones)]]="",Table2[[#This Row],[Area Blanks]]*Table2[[#This Row],[Yield]],Table2[[#This Row],[Production(Tones)]])</f>
        <v>83</v>
      </c>
      <c r="K1805" s="13">
        <v>1324.1</v>
      </c>
      <c r="L1805" s="13">
        <f>IF(Table2[[#This Row],[Annual_Rainfall(mm)]]="",_xlfn.XLOOKUP(Table2[[#This Row],[State]],'pivot tables'!$J$3:$J$32,'pivot tables'!$K$3:$K$32),Table2[[#This Row],[Annual_Rainfall(mm)]])</f>
        <v>1324.1</v>
      </c>
      <c r="M1805" s="13" t="str">
        <f>Table2[[#This Row],[Crop]]&amp;Table2[[#This Row],[State]]</f>
        <v>SugarcaneJammu and Kashmir</v>
      </c>
      <c r="N1805" s="13">
        <v>6355.12</v>
      </c>
      <c r="O1805" s="13">
        <f>IF(Table2[[#This Row],[Fertilizer(kg)]]="",_xlfn.XLOOKUP(Table2[[#This Row],[crop&amp;state]],'pivot tables'!$O$3:$O$151,'pivot tables'!$P$3:$P$151),Table2[[#This Row],[Fertilizer(kg)]])</f>
        <v>6355.12</v>
      </c>
      <c r="P1805" s="13">
        <v>13.69</v>
      </c>
      <c r="Q1805" s="13">
        <f>IF(Table2[[#This Row],[Pesticide(kg)]]="",_xlfn.XLOOKUP(Table2[[#This Row],[crop&amp;state]],'pivot tables'!$O$3:$O$151,'pivot tables'!$Q$3:$Q$151),Table2[[#This Row],[Pesticide(kg)]])</f>
        <v>13.69</v>
      </c>
      <c r="R1805" s="13"/>
      <c r="S1805" s="13">
        <f>IF(Table2[[#This Row],[Yield]]="",IFERROR(Table2[[#This Row],[Production(Tones)]]/Table2[[#This Row],[Area(hectare)]],""),Table2[[#This Row],[Yield]])</f>
        <v>2.2432432432432434</v>
      </c>
      <c r="T1805" s="13">
        <v>-5.1150000000000002</v>
      </c>
      <c r="U1805" s="13">
        <f>IF(Table2[[#This Row],[Avg_Temperature(°C)]]="",IFERROR((Table2[[#This Row],[Max_Temperature(°C)]]+Table2[[#This Row],[Min_Temperature(°C)]])/2,""),Table2[[#This Row],[Avg_Temperature(°C)]])</f>
        <v>-5.1150000000000002</v>
      </c>
      <c r="V1805" s="13">
        <v>7.7009999999999996</v>
      </c>
      <c r="W1805" s="13">
        <f>IF(Table2[[#This Row],[Max_Temperature(°C)]]="",_xlfn.XLOOKUP(Table2[[#This Row],[State]],'pivot tables'!$T$2:$T$33,'pivot tables'!$V$2:$V$33),Table2[[#This Row],[Max_Temperature(°C)]])</f>
        <v>7.7009999999999996</v>
      </c>
      <c r="X1805" s="13">
        <v>-19.359000000000002</v>
      </c>
      <c r="Y1805" s="31">
        <f>IF(Table2[[#This Row],[Min_Temperature(°C)]]="",_xlfn.XLOOKUP(Table2[[#This Row],[State]],'pivot tables'!$T$2:$T$33,'pivot tables'!$W$2:$W$33),Table2[[#This Row],[Min_Temperature(°C)]])</f>
        <v>-19.359000000000002</v>
      </c>
    </row>
    <row r="1806" spans="1:25" x14ac:dyDescent="0.3">
      <c r="A1806" s="5" t="s">
        <v>32</v>
      </c>
      <c r="B1806" s="4">
        <v>2019</v>
      </c>
      <c r="C1806" s="5" t="s">
        <v>49</v>
      </c>
      <c r="D1806" s="5" t="str">
        <f>PROPER(TRIM(Table2[[#This Row],[Season]]))</f>
        <v>Kharif</v>
      </c>
      <c r="E1806" s="5" t="str">
        <f>IF(Table2[[#This Row],[Season]]="",_xlfn.XLOOKUP(Table2[[#This Row],[State]],'pivot tables'!$F$3:$F$33,'pivot tables'!$G$3:$G$33),Table2[[#This Row],[Season]])</f>
        <v>Kharif</v>
      </c>
      <c r="F1806" s="5" t="s">
        <v>406</v>
      </c>
      <c r="G1806" s="16">
        <v>8315</v>
      </c>
      <c r="H1806" s="16">
        <f>IF(Table2[[#This Row],[Area(hectare)]]="",IFERROR(Table2[[#This Row],[Production(Tones)]]/Table2[[#This Row],[Yield blanks]],""),Table2[[#This Row],[Area(hectare)]])</f>
        <v>8315</v>
      </c>
      <c r="I1806" s="16">
        <v>2802</v>
      </c>
      <c r="J1806" s="16">
        <f>IF(Table2[[#This Row],[Production(Tones)]]="",Table2[[#This Row],[Area Blanks]]*Table2[[#This Row],[Yield]],Table2[[#This Row],[Production(Tones)]])</f>
        <v>2802</v>
      </c>
      <c r="K1806" s="13">
        <v>1324.1</v>
      </c>
      <c r="L1806" s="13">
        <f>IF(Table2[[#This Row],[Annual_Rainfall(mm)]]="",_xlfn.XLOOKUP(Table2[[#This Row],[State]],'pivot tables'!$J$3:$J$32,'pivot tables'!$K$3:$K$32),Table2[[#This Row],[Annual_Rainfall(mm)]])</f>
        <v>1324.1</v>
      </c>
      <c r="M1806" s="13" t="str">
        <f>Table2[[#This Row],[Crop]]&amp;Table2[[#This Row],[State]]</f>
        <v>UradJammu and Kashmir</v>
      </c>
      <c r="N1806" s="13">
        <v>1428184.4</v>
      </c>
      <c r="O1806" s="13">
        <f>IF(Table2[[#This Row],[Fertilizer(kg)]]="",_xlfn.XLOOKUP(Table2[[#This Row],[crop&amp;state]],'pivot tables'!$O$3:$O$151,'pivot tables'!$P$3:$P$151),Table2[[#This Row],[Fertilizer(kg)]])</f>
        <v>1428184.4</v>
      </c>
      <c r="P1806" s="13">
        <v>3076.55</v>
      </c>
      <c r="Q1806" s="13">
        <f>IF(Table2[[#This Row],[Pesticide(kg)]]="",_xlfn.XLOOKUP(Table2[[#This Row],[crop&amp;state]],'pivot tables'!$O$3:$O$151,'pivot tables'!$Q$3:$Q$151),Table2[[#This Row],[Pesticide(kg)]])</f>
        <v>3076.55</v>
      </c>
      <c r="R1806" s="13">
        <v>0.371</v>
      </c>
      <c r="S1806" s="13">
        <f>IF(Table2[[#This Row],[Yield]]="",IFERROR(Table2[[#This Row],[Production(Tones)]]/Table2[[#This Row],[Area(hectare)]],""),Table2[[#This Row],[Yield]])</f>
        <v>0.371</v>
      </c>
      <c r="T1806" s="13">
        <v>-5.1150000000000002</v>
      </c>
      <c r="U1806" s="13">
        <f>IF(Table2[[#This Row],[Avg_Temperature(°C)]]="",IFERROR((Table2[[#This Row],[Max_Temperature(°C)]]+Table2[[#This Row],[Min_Temperature(°C)]])/2,""),Table2[[#This Row],[Avg_Temperature(°C)]])</f>
        <v>-5.1150000000000002</v>
      </c>
      <c r="V1806" s="13">
        <v>7.7009999999999996</v>
      </c>
      <c r="W1806" s="13">
        <f>IF(Table2[[#This Row],[Max_Temperature(°C)]]="",_xlfn.XLOOKUP(Table2[[#This Row],[State]],'pivot tables'!$T$2:$T$33,'pivot tables'!$V$2:$V$33),Table2[[#This Row],[Max_Temperature(°C)]])</f>
        <v>7.7009999999999996</v>
      </c>
      <c r="X1806" s="13">
        <v>-19.359000000000002</v>
      </c>
      <c r="Y1806" s="31">
        <f>IF(Table2[[#This Row],[Min_Temperature(°C)]]="",_xlfn.XLOOKUP(Table2[[#This Row],[State]],'pivot tables'!$T$2:$T$33,'pivot tables'!$W$2:$W$33),Table2[[#This Row],[Min_Temperature(°C)]])</f>
        <v>-19.359000000000002</v>
      </c>
    </row>
    <row r="1807" spans="1:25" x14ac:dyDescent="0.3">
      <c r="A1807" s="5" t="s">
        <v>32</v>
      </c>
      <c r="B1807" s="4">
        <v>2019</v>
      </c>
      <c r="C1807" s="5" t="s">
        <v>27</v>
      </c>
      <c r="D1807" s="5" t="str">
        <f>PROPER(TRIM(Table2[[#This Row],[Season]]))</f>
        <v>Rabi</v>
      </c>
      <c r="E1807" s="5" t="str">
        <f>IF(Table2[[#This Row],[Season]]="",_xlfn.XLOOKUP(Table2[[#This Row],[State]],'pivot tables'!$F$3:$F$33,'pivot tables'!$G$3:$G$33),Table2[[#This Row],[Season]])</f>
        <v>Rabi</v>
      </c>
      <c r="F1807" s="5" t="s">
        <v>406</v>
      </c>
      <c r="G1807" s="16">
        <v>6</v>
      </c>
      <c r="H1807" s="16">
        <f>IF(Table2[[#This Row],[Area(hectare)]]="",IFERROR(Table2[[#This Row],[Production(Tones)]]/Table2[[#This Row],[Yield blanks]],""),Table2[[#This Row],[Area(hectare)]])</f>
        <v>6</v>
      </c>
      <c r="I1807" s="16">
        <v>3</v>
      </c>
      <c r="J1807" s="16">
        <f>IF(Table2[[#This Row],[Production(Tones)]]="",Table2[[#This Row],[Area Blanks]]*Table2[[#This Row],[Yield]],Table2[[#This Row],[Production(Tones)]])</f>
        <v>3</v>
      </c>
      <c r="K1807" s="13">
        <v>1324.1</v>
      </c>
      <c r="L1807" s="13">
        <f>IF(Table2[[#This Row],[Annual_Rainfall(mm)]]="",_xlfn.XLOOKUP(Table2[[#This Row],[State]],'pivot tables'!$J$3:$J$32,'pivot tables'!$K$3:$K$32),Table2[[#This Row],[Annual_Rainfall(mm)]])</f>
        <v>1324.1</v>
      </c>
      <c r="M1807" s="13" t="str">
        <f>Table2[[#This Row],[Crop]]&amp;Table2[[#This Row],[State]]</f>
        <v>UradJammu and Kashmir</v>
      </c>
      <c r="N1807" s="13">
        <v>1030.56</v>
      </c>
      <c r="O1807" s="13">
        <f>IF(Table2[[#This Row],[Fertilizer(kg)]]="",_xlfn.XLOOKUP(Table2[[#This Row],[crop&amp;state]],'pivot tables'!$O$3:$O$151,'pivot tables'!$P$3:$P$151),Table2[[#This Row],[Fertilizer(kg)]])</f>
        <v>1030.56</v>
      </c>
      <c r="P1807" s="13">
        <v>2.2200000000000002</v>
      </c>
      <c r="Q1807" s="13">
        <f>IF(Table2[[#This Row],[Pesticide(kg)]]="",_xlfn.XLOOKUP(Table2[[#This Row],[crop&amp;state]],'pivot tables'!$O$3:$O$151,'pivot tables'!$Q$3:$Q$151),Table2[[#This Row],[Pesticide(kg)]])</f>
        <v>2.2200000000000002</v>
      </c>
      <c r="R1807" s="13">
        <v>0.48</v>
      </c>
      <c r="S1807" s="13">
        <f>IF(Table2[[#This Row],[Yield]]="",IFERROR(Table2[[#This Row],[Production(Tones)]]/Table2[[#This Row],[Area(hectare)]],""),Table2[[#This Row],[Yield]])</f>
        <v>0.48</v>
      </c>
      <c r="T1807" s="13">
        <v>-5.1150000000000002</v>
      </c>
      <c r="U1807" s="13">
        <f>IF(Table2[[#This Row],[Avg_Temperature(°C)]]="",IFERROR((Table2[[#This Row],[Max_Temperature(°C)]]+Table2[[#This Row],[Min_Temperature(°C)]])/2,""),Table2[[#This Row],[Avg_Temperature(°C)]])</f>
        <v>-5.1150000000000002</v>
      </c>
      <c r="V1807" s="13">
        <v>7.7009999999999996</v>
      </c>
      <c r="W1807" s="13">
        <f>IF(Table2[[#This Row],[Max_Temperature(°C)]]="",_xlfn.XLOOKUP(Table2[[#This Row],[State]],'pivot tables'!$T$2:$T$33,'pivot tables'!$V$2:$V$33),Table2[[#This Row],[Max_Temperature(°C)]])</f>
        <v>7.7009999999999996</v>
      </c>
      <c r="X1807" s="13">
        <v>-19.359000000000002</v>
      </c>
      <c r="Y1807" s="31">
        <f>IF(Table2[[#This Row],[Min_Temperature(°C)]]="",_xlfn.XLOOKUP(Table2[[#This Row],[State]],'pivot tables'!$T$2:$T$33,'pivot tables'!$W$2:$W$33),Table2[[#This Row],[Min_Temperature(°C)]])</f>
        <v>-19.359000000000002</v>
      </c>
    </row>
    <row r="1808" spans="1:25" x14ac:dyDescent="0.3">
      <c r="A1808" s="5" t="s">
        <v>20</v>
      </c>
      <c r="B1808" s="4">
        <v>2019</v>
      </c>
      <c r="C1808" s="5" t="s">
        <v>27</v>
      </c>
      <c r="D1808" s="5" t="str">
        <f>PROPER(TRIM(Table2[[#This Row],[Season]]))</f>
        <v>Rabi</v>
      </c>
      <c r="E1808" s="5" t="str">
        <f>IF(Table2[[#This Row],[Season]]="",_xlfn.XLOOKUP(Table2[[#This Row],[State]],'pivot tables'!$F$3:$F$33,'pivot tables'!$G$3:$G$33),Table2[[#This Row],[Season]])</f>
        <v>Rabi</v>
      </c>
      <c r="F1808" s="5" t="s">
        <v>406</v>
      </c>
      <c r="G1808" s="16">
        <v>243929</v>
      </c>
      <c r="H1808" s="16">
        <f>IF(Table2[[#This Row],[Area(hectare)]]="",IFERROR(Table2[[#This Row],[Production(Tones)]]/Table2[[#This Row],[Yield blanks]],""),Table2[[#This Row],[Area(hectare)]])</f>
        <v>243929</v>
      </c>
      <c r="I1808" s="16">
        <v>488297</v>
      </c>
      <c r="J1808" s="16">
        <f>IF(Table2[[#This Row],[Production(Tones)]]="",Table2[[#This Row],[Area Blanks]]*Table2[[#This Row],[Yield]],Table2[[#This Row],[Production(Tones)]])</f>
        <v>488297</v>
      </c>
      <c r="K1808" s="13">
        <v>1324.1</v>
      </c>
      <c r="L1808" s="13">
        <f>IF(Table2[[#This Row],[Annual_Rainfall(mm)]]="",_xlfn.XLOOKUP(Table2[[#This Row],[State]],'pivot tables'!$J$3:$J$32,'pivot tables'!$K$3:$K$32),Table2[[#This Row],[Annual_Rainfall(mm)]])</f>
        <v>1324.1</v>
      </c>
      <c r="M1808" s="13" t="str">
        <f>Table2[[#This Row],[Crop]]&amp;Table2[[#This Row],[State]]</f>
        <v>WheatJammu and Kashmir</v>
      </c>
      <c r="N1808" s="13">
        <v>41897245.039999999</v>
      </c>
      <c r="O1808" s="13">
        <f>IF(Table2[[#This Row],[Fertilizer(kg)]]="",_xlfn.XLOOKUP(Table2[[#This Row],[crop&amp;state]],'pivot tables'!$O$3:$O$151,'pivot tables'!$P$3:$P$151),Table2[[#This Row],[Fertilizer(kg)]])</f>
        <v>41897245.039999999</v>
      </c>
      <c r="P1808" s="13">
        <v>90253.73</v>
      </c>
      <c r="Q1808" s="13">
        <f>IF(Table2[[#This Row],[Pesticide(kg)]]="",_xlfn.XLOOKUP(Table2[[#This Row],[crop&amp;state]],'pivot tables'!$O$3:$O$151,'pivot tables'!$Q$3:$Q$151),Table2[[#This Row],[Pesticide(kg)]])</f>
        <v>90253.73</v>
      </c>
      <c r="R1808" s="13">
        <v>1.6579999999999999</v>
      </c>
      <c r="S1808" s="13">
        <f>IF(Table2[[#This Row],[Yield]]="",IFERROR(Table2[[#This Row],[Production(Tones)]]/Table2[[#This Row],[Area(hectare)]],""),Table2[[#This Row],[Yield]])</f>
        <v>1.6579999999999999</v>
      </c>
      <c r="T1808" s="13">
        <v>-5.1150000000000002</v>
      </c>
      <c r="U1808" s="13">
        <f>IF(Table2[[#This Row],[Avg_Temperature(°C)]]="",IFERROR((Table2[[#This Row],[Max_Temperature(°C)]]+Table2[[#This Row],[Min_Temperature(°C)]])/2,""),Table2[[#This Row],[Avg_Temperature(°C)]])</f>
        <v>-5.1150000000000002</v>
      </c>
      <c r="V1808" s="13">
        <v>7.7009999999999996</v>
      </c>
      <c r="W1808" s="13">
        <f>IF(Table2[[#This Row],[Max_Temperature(°C)]]="",_xlfn.XLOOKUP(Table2[[#This Row],[State]],'pivot tables'!$T$2:$T$33,'pivot tables'!$V$2:$V$33),Table2[[#This Row],[Max_Temperature(°C)]])</f>
        <v>7.7009999999999996</v>
      </c>
      <c r="X1808" s="13">
        <v>-19.359000000000002</v>
      </c>
      <c r="Y1808" s="31">
        <f>IF(Table2[[#This Row],[Min_Temperature(°C)]]="",_xlfn.XLOOKUP(Table2[[#This Row],[State]],'pivot tables'!$T$2:$T$33,'pivot tables'!$W$2:$W$33),Table2[[#This Row],[Min_Temperature(°C)]])</f>
        <v>-19.359000000000002</v>
      </c>
    </row>
    <row r="1809" spans="1:25" x14ac:dyDescent="0.3">
      <c r="A1809" s="5" t="s">
        <v>13</v>
      </c>
      <c r="B1809" s="4">
        <v>2010</v>
      </c>
      <c r="C1809" s="5" t="s">
        <v>49</v>
      </c>
      <c r="D1809" s="5" t="str">
        <f>PROPER(TRIM(Table2[[#This Row],[Season]]))</f>
        <v>Kharif</v>
      </c>
      <c r="E1809" s="5" t="str">
        <f>IF(Table2[[#This Row],[Season]]="",_xlfn.XLOOKUP(Table2[[#This Row],[State]],'pivot tables'!$F$3:$F$33,'pivot tables'!$G$3:$G$33),Table2[[#This Row],[Season]])</f>
        <v>Kharif</v>
      </c>
      <c r="F1809" s="5" t="s">
        <v>636</v>
      </c>
      <c r="G1809" s="16">
        <v>12140</v>
      </c>
      <c r="H1809" s="16">
        <f>IF(Table2[[#This Row],[Area(hectare)]]="",IFERROR(Table2[[#This Row],[Production(Tones)]]/Table2[[#This Row],[Yield blanks]],""),Table2[[#This Row],[Area(hectare)]])</f>
        <v>12140</v>
      </c>
      <c r="I1809" s="16">
        <v>20973</v>
      </c>
      <c r="J1809" s="16">
        <f>IF(Table2[[#This Row],[Production(Tones)]]="",Table2[[#This Row],[Area Blanks]]*Table2[[#This Row],[Yield]],Table2[[#This Row],[Production(Tones)]])</f>
        <v>20973</v>
      </c>
      <c r="K1809" s="13">
        <v>2527</v>
      </c>
      <c r="L1809" s="13">
        <f>IF(Table2[[#This Row],[Annual_Rainfall(mm)]]="",_xlfn.XLOOKUP(Table2[[#This Row],[State]],'pivot tables'!$J$3:$J$32,'pivot tables'!$K$3:$K$32),Table2[[#This Row],[Annual_Rainfall(mm)]])</f>
        <v>2527</v>
      </c>
      <c r="M1809" s="13" t="str">
        <f>Table2[[#This Row],[Crop]]&amp;Table2[[#This Row],[State]]</f>
        <v>RiceSikkim</v>
      </c>
      <c r="N1809" s="13">
        <v>2016575.4</v>
      </c>
      <c r="O1809" s="13">
        <f>IF(Table2[[#This Row],[Fertilizer(kg)]]="",_xlfn.XLOOKUP(Table2[[#This Row],[crop&amp;state]],'pivot tables'!$O$3:$O$151,'pivot tables'!$P$3:$P$151),Table2[[#This Row],[Fertilizer(kg)]])</f>
        <v>2016575.4</v>
      </c>
      <c r="P1809" s="13">
        <v>2913.6</v>
      </c>
      <c r="Q1809" s="13">
        <f>IF(Table2[[#This Row],[Pesticide(kg)]]="",_xlfn.XLOOKUP(Table2[[#This Row],[crop&amp;state]],'pivot tables'!$O$3:$O$151,'pivot tables'!$Q$3:$Q$151),Table2[[#This Row],[Pesticide(kg)]])</f>
        <v>2913.6</v>
      </c>
      <c r="R1809" s="13">
        <v>1.6220000000000001</v>
      </c>
      <c r="S1809" s="13">
        <f>IF(Table2[[#This Row],[Yield]]="",IFERROR(Table2[[#This Row],[Production(Tones)]]/Table2[[#This Row],[Area(hectare)]],""),Table2[[#This Row],[Yield]])</f>
        <v>1.6220000000000001</v>
      </c>
      <c r="T1809" s="13">
        <v>7.7750000000000004</v>
      </c>
      <c r="U1809" s="13">
        <f>IF(Table2[[#This Row],[Avg_Temperature(°C)]]="",IFERROR((Table2[[#This Row],[Max_Temperature(°C)]]+Table2[[#This Row],[Min_Temperature(°C)]])/2,""),Table2[[#This Row],[Avg_Temperature(°C)]])</f>
        <v>7.7750000000000004</v>
      </c>
      <c r="V1809" s="13">
        <v>16.344000000000001</v>
      </c>
      <c r="W1809" s="13">
        <f>IF(Table2[[#This Row],[Max_Temperature(°C)]]="",_xlfn.XLOOKUP(Table2[[#This Row],[State]],'pivot tables'!$T$2:$T$33,'pivot tables'!$V$2:$V$33),Table2[[#This Row],[Max_Temperature(°C)]])</f>
        <v>16.344000000000001</v>
      </c>
      <c r="X1809" s="13">
        <v>-0.436</v>
      </c>
      <c r="Y1809" s="31">
        <f>IF(Table2[[#This Row],[Min_Temperature(°C)]]="",_xlfn.XLOOKUP(Table2[[#This Row],[State]],'pivot tables'!$T$2:$T$33,'pivot tables'!$W$2:$W$33),Table2[[#This Row],[Min_Temperature(°C)]])</f>
        <v>-0.436</v>
      </c>
    </row>
    <row r="1810" spans="1:25" x14ac:dyDescent="0.3">
      <c r="A1810" s="5" t="s">
        <v>32</v>
      </c>
      <c r="B1810" s="4">
        <v>2010</v>
      </c>
      <c r="C1810" s="5" t="s">
        <v>49</v>
      </c>
      <c r="D1810" s="5" t="str">
        <f>PROPER(TRIM(Table2[[#This Row],[Season]]))</f>
        <v>Kharif</v>
      </c>
      <c r="E1810" s="5" t="str">
        <f>IF(Table2[[#This Row],[Season]]="",_xlfn.XLOOKUP(Table2[[#This Row],[State]],'pivot tables'!$F$3:$F$33,'pivot tables'!$G$3:$G$33),Table2[[#This Row],[Season]])</f>
        <v>Kharif</v>
      </c>
      <c r="F1810" s="5" t="s">
        <v>636</v>
      </c>
      <c r="G1810" s="16">
        <v>3700</v>
      </c>
      <c r="H1810" s="16">
        <f>IF(Table2[[#This Row],[Area(hectare)]]="",IFERROR(Table2[[#This Row],[Production(Tones)]]/Table2[[#This Row],[Yield blanks]],""),Table2[[#This Row],[Area(hectare)]])</f>
        <v>3700</v>
      </c>
      <c r="I1810" s="16">
        <v>1943</v>
      </c>
      <c r="J1810" s="16">
        <f>IF(Table2[[#This Row],[Production(Tones)]]="",Table2[[#This Row],[Area Blanks]]*Table2[[#This Row],[Yield]],Table2[[#This Row],[Production(Tones)]])</f>
        <v>1943</v>
      </c>
      <c r="K1810" s="13">
        <v>2527</v>
      </c>
      <c r="L1810" s="13">
        <f>IF(Table2[[#This Row],[Annual_Rainfall(mm)]]="",_xlfn.XLOOKUP(Table2[[#This Row],[State]],'pivot tables'!$J$3:$J$32,'pivot tables'!$K$3:$K$32),Table2[[#This Row],[Annual_Rainfall(mm)]])</f>
        <v>2527</v>
      </c>
      <c r="M1810" s="13" t="str">
        <f>Table2[[#This Row],[Crop]]&amp;Table2[[#This Row],[State]]</f>
        <v>UradSikkim</v>
      </c>
      <c r="N1810" s="13">
        <v>614607</v>
      </c>
      <c r="O1810" s="13">
        <f>IF(Table2[[#This Row],[Fertilizer(kg)]]="",_xlfn.XLOOKUP(Table2[[#This Row],[crop&amp;state]],'pivot tables'!$O$3:$O$151,'pivot tables'!$P$3:$P$151),Table2[[#This Row],[Fertilizer(kg)]])</f>
        <v>614607</v>
      </c>
      <c r="P1810" s="13">
        <v>888</v>
      </c>
      <c r="Q1810" s="13">
        <f>IF(Table2[[#This Row],[Pesticide(kg)]]="",_xlfn.XLOOKUP(Table2[[#This Row],[crop&amp;state]],'pivot tables'!$O$3:$O$151,'pivot tables'!$Q$3:$Q$151),Table2[[#This Row],[Pesticide(kg)]])</f>
        <v>888</v>
      </c>
      <c r="R1810" s="13">
        <v>0.66</v>
      </c>
      <c r="S1810" s="13">
        <f>IF(Table2[[#This Row],[Yield]]="",IFERROR(Table2[[#This Row],[Production(Tones)]]/Table2[[#This Row],[Area(hectare)]],""),Table2[[#This Row],[Yield]])</f>
        <v>0.66</v>
      </c>
      <c r="T1810" s="13">
        <v>7.7750000000000004</v>
      </c>
      <c r="U1810" s="13">
        <f>IF(Table2[[#This Row],[Avg_Temperature(°C)]]="",IFERROR((Table2[[#This Row],[Max_Temperature(°C)]]+Table2[[#This Row],[Min_Temperature(°C)]])/2,""),Table2[[#This Row],[Avg_Temperature(°C)]])</f>
        <v>7.7750000000000004</v>
      </c>
      <c r="V1810" s="13">
        <v>16.344000000000001</v>
      </c>
      <c r="W1810" s="13">
        <f>IF(Table2[[#This Row],[Max_Temperature(°C)]]="",_xlfn.XLOOKUP(Table2[[#This Row],[State]],'pivot tables'!$T$2:$T$33,'pivot tables'!$V$2:$V$33),Table2[[#This Row],[Max_Temperature(°C)]])</f>
        <v>16.344000000000001</v>
      </c>
      <c r="X1810" s="13">
        <v>-0.436</v>
      </c>
      <c r="Y1810" s="31">
        <f>IF(Table2[[#This Row],[Min_Temperature(°C)]]="",_xlfn.XLOOKUP(Table2[[#This Row],[State]],'pivot tables'!$T$2:$T$33,'pivot tables'!$W$2:$W$33),Table2[[#This Row],[Min_Temperature(°C)]])</f>
        <v>-0.436</v>
      </c>
    </row>
    <row r="1811" spans="1:25" x14ac:dyDescent="0.3">
      <c r="A1811" s="5" t="s">
        <v>20</v>
      </c>
      <c r="B1811" s="4">
        <v>2010</v>
      </c>
      <c r="C1811" s="5" t="s">
        <v>27</v>
      </c>
      <c r="D1811" s="5" t="str">
        <f>PROPER(TRIM(Table2[[#This Row],[Season]]))</f>
        <v>Rabi</v>
      </c>
      <c r="E1811" s="5" t="str">
        <f>IF(Table2[[#This Row],[Season]]="",_xlfn.XLOOKUP(Table2[[#This Row],[State]],'pivot tables'!$F$3:$F$33,'pivot tables'!$G$3:$G$33),Table2[[#This Row],[Season]])</f>
        <v>Rabi</v>
      </c>
      <c r="F1811" s="5" t="s">
        <v>636</v>
      </c>
      <c r="G1811" s="16" t="s">
        <v>645</v>
      </c>
      <c r="H1811" s="16" t="str">
        <f>IF(Table2[[#This Row],[Area(hectare)]]="",IFERROR(Table2[[#This Row],[Production(Tones)]]/Table2[[#This Row],[Yield blanks]],""),Table2[[#This Row],[Area(hectare)]])</f>
        <v xml:space="preserve"> 2650 </v>
      </c>
      <c r="I1811" s="16">
        <v>2710</v>
      </c>
      <c r="J1811" s="16">
        <f>IF(Table2[[#This Row],[Production(Tones)]]="",Table2[[#This Row],[Area Blanks]]*Table2[[#This Row],[Yield]],Table2[[#This Row],[Production(Tones)]])</f>
        <v>2710</v>
      </c>
      <c r="K1811" s="13">
        <v>2527</v>
      </c>
      <c r="L1811" s="13">
        <f>IF(Table2[[#This Row],[Annual_Rainfall(mm)]]="",_xlfn.XLOOKUP(Table2[[#This Row],[State]],'pivot tables'!$J$3:$J$32,'pivot tables'!$K$3:$K$32),Table2[[#This Row],[Annual_Rainfall(mm)]])</f>
        <v>2527</v>
      </c>
      <c r="M1811" s="13" t="str">
        <f>Table2[[#This Row],[Crop]]&amp;Table2[[#This Row],[State]]</f>
        <v>WheatSikkim</v>
      </c>
      <c r="N1811" s="13">
        <v>440191.5</v>
      </c>
      <c r="O1811" s="13">
        <f>IF(Table2[[#This Row],[Fertilizer(kg)]]="",_xlfn.XLOOKUP(Table2[[#This Row],[crop&amp;state]],'pivot tables'!$O$3:$O$151,'pivot tables'!$P$3:$P$151),Table2[[#This Row],[Fertilizer(kg)]])</f>
        <v>440191.5</v>
      </c>
      <c r="P1811" s="13">
        <v>636</v>
      </c>
      <c r="Q1811" s="13">
        <f>IF(Table2[[#This Row],[Pesticide(kg)]]="",_xlfn.XLOOKUP(Table2[[#This Row],[crop&amp;state]],'pivot tables'!$O$3:$O$151,'pivot tables'!$Q$3:$Q$151),Table2[[#This Row],[Pesticide(kg)]])</f>
        <v>636</v>
      </c>
      <c r="R1811" s="13">
        <v>1.03</v>
      </c>
      <c r="S1811" s="13">
        <f>IF(Table2[[#This Row],[Yield]]="",IFERROR(Table2[[#This Row],[Production(Tones)]]/Table2[[#This Row],[Area(hectare)]],""),Table2[[#This Row],[Yield]])</f>
        <v>1.03</v>
      </c>
      <c r="T1811" s="13">
        <v>7.7750000000000004</v>
      </c>
      <c r="U1811" s="13">
        <f>IF(Table2[[#This Row],[Avg_Temperature(°C)]]="",IFERROR((Table2[[#This Row],[Max_Temperature(°C)]]+Table2[[#This Row],[Min_Temperature(°C)]])/2,""),Table2[[#This Row],[Avg_Temperature(°C)]])</f>
        <v>7.7750000000000004</v>
      </c>
      <c r="V1811" s="13">
        <v>16.344000000000001</v>
      </c>
      <c r="W1811" s="13">
        <f>IF(Table2[[#This Row],[Max_Temperature(°C)]]="",_xlfn.XLOOKUP(Table2[[#This Row],[State]],'pivot tables'!$T$2:$T$33,'pivot tables'!$V$2:$V$33),Table2[[#This Row],[Max_Temperature(°C)]])</f>
        <v>16.344000000000001</v>
      </c>
      <c r="X1811" s="13">
        <v>-0.436</v>
      </c>
      <c r="Y1811" s="31">
        <f>IF(Table2[[#This Row],[Min_Temperature(°C)]]="",_xlfn.XLOOKUP(Table2[[#This Row],[State]],'pivot tables'!$T$2:$T$33,'pivot tables'!$W$2:$W$33),Table2[[#This Row],[Min_Temperature(°C)]])</f>
        <v>-0.436</v>
      </c>
    </row>
    <row r="1812" spans="1:25" x14ac:dyDescent="0.3">
      <c r="A1812" s="5" t="s">
        <v>13</v>
      </c>
      <c r="B1812" s="4">
        <v>2011</v>
      </c>
      <c r="C1812" s="5" t="s">
        <v>49</v>
      </c>
      <c r="D1812" s="5" t="str">
        <f>PROPER(TRIM(Table2[[#This Row],[Season]]))</f>
        <v>Kharif</v>
      </c>
      <c r="E1812" s="5" t="str">
        <f>IF(Table2[[#This Row],[Season]]="",_xlfn.XLOOKUP(Table2[[#This Row],[State]],'pivot tables'!$F$3:$F$33,'pivot tables'!$G$3:$G$33),Table2[[#This Row],[Season]])</f>
        <v>Kharif</v>
      </c>
      <c r="F1812" s="5" t="s">
        <v>636</v>
      </c>
      <c r="G1812" s="16">
        <v>12070</v>
      </c>
      <c r="H1812" s="16">
        <f>IF(Table2[[#This Row],[Area(hectare)]]="",IFERROR(Table2[[#This Row],[Production(Tones)]]/Table2[[#This Row],[Yield blanks]],""),Table2[[#This Row],[Area(hectare)]])</f>
        <v>12070</v>
      </c>
      <c r="I1812" s="16">
        <v>20880</v>
      </c>
      <c r="J1812" s="16">
        <f>IF(Table2[[#This Row],[Production(Tones)]]="",Table2[[#This Row],[Area Blanks]]*Table2[[#This Row],[Yield]],Table2[[#This Row],[Production(Tones)]])</f>
        <v>20880</v>
      </c>
      <c r="K1812" s="13">
        <v>2585.4859999999999</v>
      </c>
      <c r="L1812" s="13">
        <f>IF(Table2[[#This Row],[Annual_Rainfall(mm)]]="",_xlfn.XLOOKUP(Table2[[#This Row],[State]],'pivot tables'!$J$3:$J$32,'pivot tables'!$K$3:$K$32),Table2[[#This Row],[Annual_Rainfall(mm)]])</f>
        <v>2585.4859999999999</v>
      </c>
      <c r="M1812" s="13" t="str">
        <f>Table2[[#This Row],[Crop]]&amp;Table2[[#This Row],[State]]</f>
        <v>RiceSikkim</v>
      </c>
      <c r="N1812" s="13">
        <v>2021966.4</v>
      </c>
      <c r="O1812" s="13">
        <f>IF(Table2[[#This Row],[Fertilizer(kg)]]="",_xlfn.XLOOKUP(Table2[[#This Row],[crop&amp;state]],'pivot tables'!$O$3:$O$151,'pivot tables'!$P$3:$P$151),Table2[[#This Row],[Fertilizer(kg)]])</f>
        <v>2021966.4</v>
      </c>
      <c r="P1812" s="13">
        <v>3983.1</v>
      </c>
      <c r="Q1812" s="13">
        <f>IF(Table2[[#This Row],[Pesticide(kg)]]="",_xlfn.XLOOKUP(Table2[[#This Row],[crop&amp;state]],'pivot tables'!$O$3:$O$151,'pivot tables'!$Q$3:$Q$151),Table2[[#This Row],[Pesticide(kg)]])</f>
        <v>3983.1</v>
      </c>
      <c r="R1812" s="13">
        <v>1.6220000000000001</v>
      </c>
      <c r="S1812" s="13">
        <f>IF(Table2[[#This Row],[Yield]]="",IFERROR(Table2[[#This Row],[Production(Tones)]]/Table2[[#This Row],[Area(hectare)]],""),Table2[[#This Row],[Yield]])</f>
        <v>1.6220000000000001</v>
      </c>
      <c r="T1812" s="13">
        <v>7.1239999999999997</v>
      </c>
      <c r="U1812" s="13">
        <f>IF(Table2[[#This Row],[Avg_Temperature(°C)]]="",IFERROR((Table2[[#This Row],[Max_Temperature(°C)]]+Table2[[#This Row],[Min_Temperature(°C)]])/2,""),Table2[[#This Row],[Avg_Temperature(°C)]])</f>
        <v>7.1239999999999997</v>
      </c>
      <c r="V1812" s="13">
        <v>15.992000000000001</v>
      </c>
      <c r="W1812" s="13">
        <f>IF(Table2[[#This Row],[Max_Temperature(°C)]]="",_xlfn.XLOOKUP(Table2[[#This Row],[State]],'pivot tables'!$T$2:$T$33,'pivot tables'!$V$2:$V$33),Table2[[#This Row],[Max_Temperature(°C)]])</f>
        <v>15.992000000000001</v>
      </c>
      <c r="X1812" s="13">
        <v>-1.4550000000000001</v>
      </c>
      <c r="Y1812" s="31">
        <f>IF(Table2[[#This Row],[Min_Temperature(°C)]]="",_xlfn.XLOOKUP(Table2[[#This Row],[State]],'pivot tables'!$T$2:$T$33,'pivot tables'!$W$2:$W$33),Table2[[#This Row],[Min_Temperature(°C)]])</f>
        <v>-1.4550000000000001</v>
      </c>
    </row>
    <row r="1813" spans="1:25" x14ac:dyDescent="0.3">
      <c r="A1813" s="5" t="s">
        <v>32</v>
      </c>
      <c r="B1813" s="4">
        <v>2011</v>
      </c>
      <c r="C1813" s="5" t="s">
        <v>49</v>
      </c>
      <c r="D1813" s="5" t="str">
        <f>PROPER(TRIM(Table2[[#This Row],[Season]]))</f>
        <v>Kharif</v>
      </c>
      <c r="E1813" s="5" t="str">
        <f>IF(Table2[[#This Row],[Season]]="",_xlfn.XLOOKUP(Table2[[#This Row],[State]],'pivot tables'!$F$3:$F$33,'pivot tables'!$G$3:$G$33),Table2[[#This Row],[Season]])</f>
        <v>Kharif</v>
      </c>
      <c r="F1813" s="5" t="s">
        <v>636</v>
      </c>
      <c r="G1813" s="16">
        <v>3420</v>
      </c>
      <c r="H1813" s="16">
        <f>IF(Table2[[#This Row],[Area(hectare)]]="",IFERROR(Table2[[#This Row],[Production(Tones)]]/Table2[[#This Row],[Yield blanks]],""),Table2[[#This Row],[Area(hectare)]])</f>
        <v>3420</v>
      </c>
      <c r="I1813" s="16"/>
      <c r="J1813" s="16">
        <f>IF(Table2[[#This Row],[Production(Tones)]]="",Table2[[#This Row],[Area Blanks]]*Table2[[#This Row],[Yield]],Table2[[#This Row],[Production(Tones)]])</f>
        <v>2968.56</v>
      </c>
      <c r="K1813" s="13">
        <v>2585.4859999999999</v>
      </c>
      <c r="L1813" s="13">
        <f>IF(Table2[[#This Row],[Annual_Rainfall(mm)]]="",_xlfn.XLOOKUP(Table2[[#This Row],[State]],'pivot tables'!$J$3:$J$32,'pivot tables'!$K$3:$K$32),Table2[[#This Row],[Annual_Rainfall(mm)]])</f>
        <v>2585.4859999999999</v>
      </c>
      <c r="M1813" s="13" t="str">
        <f>Table2[[#This Row],[Crop]]&amp;Table2[[#This Row],[State]]</f>
        <v>UradSikkim</v>
      </c>
      <c r="N1813" s="13"/>
      <c r="O1813" s="13">
        <f>IF(Table2[[#This Row],[Fertilizer(kg)]]="",_xlfn.XLOOKUP(Table2[[#This Row],[crop&amp;state]],'pivot tables'!$O$3:$O$151,'pivot tables'!$P$3:$P$151),Table2[[#This Row],[Fertilizer(kg)]])</f>
        <v>476486.66444444447</v>
      </c>
      <c r="P1813" s="13">
        <v>1128.5999999999999</v>
      </c>
      <c r="Q1813" s="13">
        <f>IF(Table2[[#This Row],[Pesticide(kg)]]="",_xlfn.XLOOKUP(Table2[[#This Row],[crop&amp;state]],'pivot tables'!$O$3:$O$151,'pivot tables'!$Q$3:$Q$151),Table2[[#This Row],[Pesticide(kg)]])</f>
        <v>1128.5999999999999</v>
      </c>
      <c r="R1813" s="13">
        <v>0.86799999999999999</v>
      </c>
      <c r="S1813" s="13">
        <f>IF(Table2[[#This Row],[Yield]]="",IFERROR(Table2[[#This Row],[Production(Tones)]]/Table2[[#This Row],[Area(hectare)]],""),Table2[[#This Row],[Yield]])</f>
        <v>0.86799999999999999</v>
      </c>
      <c r="T1813" s="13">
        <v>7.1239999999999997</v>
      </c>
      <c r="U1813" s="13">
        <f>IF(Table2[[#This Row],[Avg_Temperature(°C)]]="",IFERROR((Table2[[#This Row],[Max_Temperature(°C)]]+Table2[[#This Row],[Min_Temperature(°C)]])/2,""),Table2[[#This Row],[Avg_Temperature(°C)]])</f>
        <v>7.1239999999999997</v>
      </c>
      <c r="V1813" s="13">
        <v>15.992000000000001</v>
      </c>
      <c r="W1813" s="13">
        <f>IF(Table2[[#This Row],[Max_Temperature(°C)]]="",_xlfn.XLOOKUP(Table2[[#This Row],[State]],'pivot tables'!$T$2:$T$33,'pivot tables'!$V$2:$V$33),Table2[[#This Row],[Max_Temperature(°C)]])</f>
        <v>15.992000000000001</v>
      </c>
      <c r="X1813" s="13">
        <v>-1.4550000000000001</v>
      </c>
      <c r="Y1813" s="31">
        <f>IF(Table2[[#This Row],[Min_Temperature(°C)]]="",_xlfn.XLOOKUP(Table2[[#This Row],[State]],'pivot tables'!$T$2:$T$33,'pivot tables'!$W$2:$W$33),Table2[[#This Row],[Min_Temperature(°C)]])</f>
        <v>-1.4550000000000001</v>
      </c>
    </row>
    <row r="1814" spans="1:25" x14ac:dyDescent="0.3">
      <c r="A1814" s="5" t="s">
        <v>20</v>
      </c>
      <c r="B1814" s="4">
        <v>2011</v>
      </c>
      <c r="C1814" s="5" t="s">
        <v>706</v>
      </c>
      <c r="D1814" s="5" t="str">
        <f>PROPER(TRIM(Table2[[#This Row],[Season]]))</f>
        <v/>
      </c>
      <c r="E1814" s="5" t="str">
        <f>IF(Table2[[#This Row],[Season]]="",_xlfn.XLOOKUP(Table2[[#This Row],[State]],'pivot tables'!$F$3:$F$33,'pivot tables'!$G$3:$G$33),Table2[[#This Row],[Season]])</f>
        <v>Kharif</v>
      </c>
      <c r="F1814" s="5" t="s">
        <v>636</v>
      </c>
      <c r="G1814" s="16">
        <v>2500</v>
      </c>
      <c r="H1814" s="16">
        <f>IF(Table2[[#This Row],[Area(hectare)]]="",IFERROR(Table2[[#This Row],[Production(Tones)]]/Table2[[#This Row],[Yield blanks]],""),Table2[[#This Row],[Area(hectare)]])</f>
        <v>2500</v>
      </c>
      <c r="I1814" s="16" t="s">
        <v>645</v>
      </c>
      <c r="J1814" s="16" t="str">
        <f>IF(Table2[[#This Row],[Production(Tones)]]="",Table2[[#This Row],[Area Blanks]]*Table2[[#This Row],[Yield]],Table2[[#This Row],[Production(Tones)]])</f>
        <v xml:space="preserve"> 2650 </v>
      </c>
      <c r="K1814" s="13">
        <v>2585.4859999999999</v>
      </c>
      <c r="L1814" s="13">
        <f>IF(Table2[[#This Row],[Annual_Rainfall(mm)]]="",_xlfn.XLOOKUP(Table2[[#This Row],[State]],'pivot tables'!$J$3:$J$32,'pivot tables'!$K$3:$K$32),Table2[[#This Row],[Annual_Rainfall(mm)]])</f>
        <v>2585.4859999999999</v>
      </c>
      <c r="M1814" s="13" t="str">
        <f>Table2[[#This Row],[Crop]]&amp;Table2[[#This Row],[State]]</f>
        <v>WheatSikkim</v>
      </c>
      <c r="N1814" s="13">
        <v>418800</v>
      </c>
      <c r="O1814" s="13">
        <f>IF(Table2[[#This Row],[Fertilizer(kg)]]="",_xlfn.XLOOKUP(Table2[[#This Row],[crop&amp;state]],'pivot tables'!$O$3:$O$151,'pivot tables'!$P$3:$P$151),Table2[[#This Row],[Fertilizer(kg)]])</f>
        <v>418800</v>
      </c>
      <c r="P1814" s="13">
        <v>825</v>
      </c>
      <c r="Q1814" s="13">
        <f>IF(Table2[[#This Row],[Pesticide(kg)]]="",_xlfn.XLOOKUP(Table2[[#This Row],[crop&amp;state]],'pivot tables'!$O$3:$O$151,'pivot tables'!$Q$3:$Q$151),Table2[[#This Row],[Pesticide(kg)]])</f>
        <v>825</v>
      </c>
      <c r="R1814" s="13">
        <v>1.0649999999999999</v>
      </c>
      <c r="S1814" s="13">
        <f>IF(Table2[[#This Row],[Yield]]="",IFERROR(Table2[[#This Row],[Production(Tones)]]/Table2[[#This Row],[Area(hectare)]],""),Table2[[#This Row],[Yield]])</f>
        <v>1.0649999999999999</v>
      </c>
      <c r="T1814" s="13">
        <v>7.1239999999999997</v>
      </c>
      <c r="U1814" s="13">
        <f>IF(Table2[[#This Row],[Avg_Temperature(°C)]]="",IFERROR((Table2[[#This Row],[Max_Temperature(°C)]]+Table2[[#This Row],[Min_Temperature(°C)]])/2,""),Table2[[#This Row],[Avg_Temperature(°C)]])</f>
        <v>7.1239999999999997</v>
      </c>
      <c r="V1814" s="13">
        <v>15.992000000000001</v>
      </c>
      <c r="W1814" s="13">
        <f>IF(Table2[[#This Row],[Max_Temperature(°C)]]="",_xlfn.XLOOKUP(Table2[[#This Row],[State]],'pivot tables'!$T$2:$T$33,'pivot tables'!$V$2:$V$33),Table2[[#This Row],[Max_Temperature(°C)]])</f>
        <v>15.992000000000001</v>
      </c>
      <c r="X1814" s="13">
        <v>-1.4550000000000001</v>
      </c>
      <c r="Y1814" s="31">
        <f>IF(Table2[[#This Row],[Min_Temperature(°C)]]="",_xlfn.XLOOKUP(Table2[[#This Row],[State]],'pivot tables'!$T$2:$T$33,'pivot tables'!$W$2:$W$33),Table2[[#This Row],[Min_Temperature(°C)]])</f>
        <v>-1.4550000000000001</v>
      </c>
    </row>
    <row r="1815" spans="1:25" x14ac:dyDescent="0.3">
      <c r="A1815" s="5" t="s">
        <v>13</v>
      </c>
      <c r="B1815" s="4">
        <v>2012</v>
      </c>
      <c r="C1815" s="5" t="s">
        <v>49</v>
      </c>
      <c r="D1815" s="5" t="str">
        <f>PROPER(TRIM(Table2[[#This Row],[Season]]))</f>
        <v>Kharif</v>
      </c>
      <c r="E1815" s="5" t="str">
        <f>IF(Table2[[#This Row],[Season]]="",_xlfn.XLOOKUP(Table2[[#This Row],[State]],'pivot tables'!$F$3:$F$33,'pivot tables'!$G$3:$G$33),Table2[[#This Row],[Season]])</f>
        <v>Kharif</v>
      </c>
      <c r="F1815" s="5" t="s">
        <v>636</v>
      </c>
      <c r="G1815" s="16">
        <v>11920</v>
      </c>
      <c r="H1815" s="16">
        <f>IF(Table2[[#This Row],[Area(hectare)]]="",IFERROR(Table2[[#This Row],[Production(Tones)]]/Table2[[#This Row],[Yield blanks]],""),Table2[[#This Row],[Area(hectare)]])</f>
        <v>11920</v>
      </c>
      <c r="I1815" s="16">
        <v>21340</v>
      </c>
      <c r="J1815" s="16">
        <f>IF(Table2[[#This Row],[Production(Tones)]]="",Table2[[#This Row],[Area Blanks]]*Table2[[#This Row],[Yield]],Table2[[#This Row],[Production(Tones)]])</f>
        <v>21340</v>
      </c>
      <c r="K1815" s="13">
        <v>3006.9</v>
      </c>
      <c r="L1815" s="13">
        <f>IF(Table2[[#This Row],[Annual_Rainfall(mm)]]="",_xlfn.XLOOKUP(Table2[[#This Row],[State]],'pivot tables'!$J$3:$J$32,'pivot tables'!$K$3:$K$32),Table2[[#This Row],[Annual_Rainfall(mm)]])</f>
        <v>3006.9</v>
      </c>
      <c r="M1815" s="13" t="str">
        <f>Table2[[#This Row],[Crop]]&amp;Table2[[#This Row],[State]]</f>
        <v>RiceSikkim</v>
      </c>
      <c r="N1815" s="13">
        <v>1797536</v>
      </c>
      <c r="O1815" s="13">
        <f>IF(Table2[[#This Row],[Fertilizer(kg)]]="",_xlfn.XLOOKUP(Table2[[#This Row],[crop&amp;state]],'pivot tables'!$O$3:$O$151,'pivot tables'!$P$3:$P$151),Table2[[#This Row],[Fertilizer(kg)]])</f>
        <v>1797536</v>
      </c>
      <c r="P1815" s="13">
        <v>3695.2</v>
      </c>
      <c r="Q1815" s="13">
        <f>IF(Table2[[#This Row],[Pesticide(kg)]]="",_xlfn.XLOOKUP(Table2[[#This Row],[crop&amp;state]],'pivot tables'!$O$3:$O$151,'pivot tables'!$Q$3:$Q$151),Table2[[#This Row],[Pesticide(kg)]])</f>
        <v>3695.2</v>
      </c>
      <c r="R1815" s="13">
        <v>1.718</v>
      </c>
      <c r="S1815" s="13">
        <f>IF(Table2[[#This Row],[Yield]]="",IFERROR(Table2[[#This Row],[Production(Tones)]]/Table2[[#This Row],[Area(hectare)]],""),Table2[[#This Row],[Yield]])</f>
        <v>1.718</v>
      </c>
      <c r="T1815" s="13" t="s">
        <v>646</v>
      </c>
      <c r="U1815" s="13" t="str">
        <f>IF(Table2[[#This Row],[Avg_Temperature(°C)]]="",IFERROR((Table2[[#This Row],[Max_Temperature(°C)]]+Table2[[#This Row],[Min_Temperature(°C)]])/2,""),Table2[[#This Row],[Avg_Temperature(°C)]])</f>
        <v xml:space="preserve"> 7.055 </v>
      </c>
      <c r="V1815" s="13">
        <v>16.434999999999999</v>
      </c>
      <c r="W1815" s="13">
        <f>IF(Table2[[#This Row],[Max_Temperature(°C)]]="",_xlfn.XLOOKUP(Table2[[#This Row],[State]],'pivot tables'!$T$2:$T$33,'pivot tables'!$V$2:$V$33),Table2[[#This Row],[Max_Temperature(°C)]])</f>
        <v>16.434999999999999</v>
      </c>
      <c r="X1815" s="13">
        <v>-1.6819999999999999</v>
      </c>
      <c r="Y1815" s="31">
        <f>IF(Table2[[#This Row],[Min_Temperature(°C)]]="",_xlfn.XLOOKUP(Table2[[#This Row],[State]],'pivot tables'!$T$2:$T$33,'pivot tables'!$W$2:$W$33),Table2[[#This Row],[Min_Temperature(°C)]])</f>
        <v>-1.6819999999999999</v>
      </c>
    </row>
    <row r="1816" spans="1:25" x14ac:dyDescent="0.3">
      <c r="A1816" s="5" t="s">
        <v>32</v>
      </c>
      <c r="B1816" s="4">
        <v>2012</v>
      </c>
      <c r="C1816" s="5" t="s">
        <v>49</v>
      </c>
      <c r="D1816" s="5" t="str">
        <f>PROPER(TRIM(Table2[[#This Row],[Season]]))</f>
        <v>Kharif</v>
      </c>
      <c r="E1816" s="5" t="str">
        <f>IF(Table2[[#This Row],[Season]]="",_xlfn.XLOOKUP(Table2[[#This Row],[State]],'pivot tables'!$F$3:$F$33,'pivot tables'!$G$3:$G$33),Table2[[#This Row],[Season]])</f>
        <v>Kharif</v>
      </c>
      <c r="F1816" s="5" t="s">
        <v>636</v>
      </c>
      <c r="G1816" s="16">
        <v>3270</v>
      </c>
      <c r="H1816" s="16">
        <f>IF(Table2[[#This Row],[Area(hectare)]]="",IFERROR(Table2[[#This Row],[Production(Tones)]]/Table2[[#This Row],[Yield blanks]],""),Table2[[#This Row],[Area(hectare)]])</f>
        <v>3270</v>
      </c>
      <c r="I1816" s="16">
        <v>2910</v>
      </c>
      <c r="J1816" s="16">
        <f>IF(Table2[[#This Row],[Production(Tones)]]="",Table2[[#This Row],[Area Blanks]]*Table2[[#This Row],[Yield]],Table2[[#This Row],[Production(Tones)]])</f>
        <v>2910</v>
      </c>
      <c r="K1816" s="13">
        <v>3006.9</v>
      </c>
      <c r="L1816" s="13">
        <f>IF(Table2[[#This Row],[Annual_Rainfall(mm)]]="",_xlfn.XLOOKUP(Table2[[#This Row],[State]],'pivot tables'!$J$3:$J$32,'pivot tables'!$K$3:$K$32),Table2[[#This Row],[Annual_Rainfall(mm)]])</f>
        <v>3006.9</v>
      </c>
      <c r="M1816" s="13" t="str">
        <f>Table2[[#This Row],[Crop]]&amp;Table2[[#This Row],[State]]</f>
        <v>UradSikkim</v>
      </c>
      <c r="N1816" s="13">
        <v>493116</v>
      </c>
      <c r="O1816" s="13">
        <f>IF(Table2[[#This Row],[Fertilizer(kg)]]="",_xlfn.XLOOKUP(Table2[[#This Row],[crop&amp;state]],'pivot tables'!$O$3:$O$151,'pivot tables'!$P$3:$P$151),Table2[[#This Row],[Fertilizer(kg)]])</f>
        <v>493116</v>
      </c>
      <c r="P1816" s="13">
        <v>1013.7</v>
      </c>
      <c r="Q1816" s="13">
        <f>IF(Table2[[#This Row],[Pesticide(kg)]]="",_xlfn.XLOOKUP(Table2[[#This Row],[crop&amp;state]],'pivot tables'!$O$3:$O$151,'pivot tables'!$Q$3:$Q$151),Table2[[#This Row],[Pesticide(kg)]])</f>
        <v>1013.7</v>
      </c>
      <c r="R1816" s="13">
        <v>0.91</v>
      </c>
      <c r="S1816" s="13">
        <f>IF(Table2[[#This Row],[Yield]]="",IFERROR(Table2[[#This Row],[Production(Tones)]]/Table2[[#This Row],[Area(hectare)]],""),Table2[[#This Row],[Yield]])</f>
        <v>0.91</v>
      </c>
      <c r="T1816" s="13">
        <v>7.0549999999999997</v>
      </c>
      <c r="U1816" s="13">
        <f>IF(Table2[[#This Row],[Avg_Temperature(°C)]]="",IFERROR((Table2[[#This Row],[Max_Temperature(°C)]]+Table2[[#This Row],[Min_Temperature(°C)]])/2,""),Table2[[#This Row],[Avg_Temperature(°C)]])</f>
        <v>7.0549999999999997</v>
      </c>
      <c r="V1816" s="13">
        <v>16.434999999999999</v>
      </c>
      <c r="W1816" s="13">
        <f>IF(Table2[[#This Row],[Max_Temperature(°C)]]="",_xlfn.XLOOKUP(Table2[[#This Row],[State]],'pivot tables'!$T$2:$T$33,'pivot tables'!$V$2:$V$33),Table2[[#This Row],[Max_Temperature(°C)]])</f>
        <v>16.434999999999999</v>
      </c>
      <c r="X1816" s="13">
        <v>-1.6819999999999999</v>
      </c>
      <c r="Y1816" s="31">
        <f>IF(Table2[[#This Row],[Min_Temperature(°C)]]="",_xlfn.XLOOKUP(Table2[[#This Row],[State]],'pivot tables'!$T$2:$T$33,'pivot tables'!$W$2:$W$33),Table2[[#This Row],[Min_Temperature(°C)]])</f>
        <v>-1.6819999999999999</v>
      </c>
    </row>
    <row r="1817" spans="1:25" x14ac:dyDescent="0.3">
      <c r="A1817" s="5" t="s">
        <v>20</v>
      </c>
      <c r="B1817" s="4">
        <v>2012</v>
      </c>
      <c r="C1817" s="5" t="s">
        <v>27</v>
      </c>
      <c r="D1817" s="5" t="str">
        <f>PROPER(TRIM(Table2[[#This Row],[Season]]))</f>
        <v>Rabi</v>
      </c>
      <c r="E1817" s="5" t="str">
        <f>IF(Table2[[#This Row],[Season]]="",_xlfn.XLOOKUP(Table2[[#This Row],[State]],'pivot tables'!$F$3:$F$33,'pivot tables'!$G$3:$G$33),Table2[[#This Row],[Season]])</f>
        <v>Rabi</v>
      </c>
      <c r="F1817" s="5" t="s">
        <v>636</v>
      </c>
      <c r="G1817" s="16"/>
      <c r="H1817" s="16">
        <f>IF(Table2[[#This Row],[Area(hectare)]]="",IFERROR(Table2[[#This Row],[Production(Tones)]]/Table2[[#This Row],[Yield blanks]],""),Table2[[#This Row],[Area(hectare)]])</f>
        <v>524.80916030534354</v>
      </c>
      <c r="I1817" s="16">
        <v>550</v>
      </c>
      <c r="J1817" s="16">
        <f>IF(Table2[[#This Row],[Production(Tones)]]="",Table2[[#This Row],[Area Blanks]]*Table2[[#This Row],[Yield]],Table2[[#This Row],[Production(Tones)]])</f>
        <v>550</v>
      </c>
      <c r="K1817" s="13">
        <v>3006.9</v>
      </c>
      <c r="L1817" s="13">
        <f>IF(Table2[[#This Row],[Annual_Rainfall(mm)]]="",_xlfn.XLOOKUP(Table2[[#This Row],[State]],'pivot tables'!$J$3:$J$32,'pivot tables'!$K$3:$K$32),Table2[[#This Row],[Annual_Rainfall(mm)]])</f>
        <v>3006.9</v>
      </c>
      <c r="M1817" s="13" t="str">
        <f>Table2[[#This Row],[Crop]]&amp;Table2[[#This Row],[State]]</f>
        <v>WheatSikkim</v>
      </c>
      <c r="N1817" s="13">
        <v>78416</v>
      </c>
      <c r="O1817" s="13">
        <f>IF(Table2[[#This Row],[Fertilizer(kg)]]="",_xlfn.XLOOKUP(Table2[[#This Row],[crop&amp;state]],'pivot tables'!$O$3:$O$151,'pivot tables'!$P$3:$P$151),Table2[[#This Row],[Fertilizer(kg)]])</f>
        <v>78416</v>
      </c>
      <c r="P1817" s="13">
        <v>161.19999999999999</v>
      </c>
      <c r="Q1817" s="13">
        <f>IF(Table2[[#This Row],[Pesticide(kg)]]="",_xlfn.XLOOKUP(Table2[[#This Row],[crop&amp;state]],'pivot tables'!$O$3:$O$151,'pivot tables'!$Q$3:$Q$151),Table2[[#This Row],[Pesticide(kg)]])</f>
        <v>161.19999999999999</v>
      </c>
      <c r="R1817" s="13">
        <v>1.048</v>
      </c>
      <c r="S1817" s="13">
        <f>IF(Table2[[#This Row],[Yield]]="",IFERROR(Table2[[#This Row],[Production(Tones)]]/Table2[[#This Row],[Area(hectare)]],""),Table2[[#This Row],[Yield]])</f>
        <v>1.048</v>
      </c>
      <c r="T1817" s="13">
        <v>7.0549999999999997</v>
      </c>
      <c r="U1817" s="13">
        <f>IF(Table2[[#This Row],[Avg_Temperature(°C)]]="",IFERROR((Table2[[#This Row],[Max_Temperature(°C)]]+Table2[[#This Row],[Min_Temperature(°C)]])/2,""),Table2[[#This Row],[Avg_Temperature(°C)]])</f>
        <v>7.0549999999999997</v>
      </c>
      <c r="V1817" s="13">
        <v>16.434999999999999</v>
      </c>
      <c r="W1817" s="13">
        <f>IF(Table2[[#This Row],[Max_Temperature(°C)]]="",_xlfn.XLOOKUP(Table2[[#This Row],[State]],'pivot tables'!$T$2:$T$33,'pivot tables'!$V$2:$V$33),Table2[[#This Row],[Max_Temperature(°C)]])</f>
        <v>16.434999999999999</v>
      </c>
      <c r="X1817" s="13">
        <v>-1.6819999999999999</v>
      </c>
      <c r="Y1817" s="31">
        <f>IF(Table2[[#This Row],[Min_Temperature(°C)]]="",_xlfn.XLOOKUP(Table2[[#This Row],[State]],'pivot tables'!$T$2:$T$33,'pivot tables'!$W$2:$W$33),Table2[[#This Row],[Min_Temperature(°C)]])</f>
        <v>-1.6819999999999999</v>
      </c>
    </row>
    <row r="1818" spans="1:25" x14ac:dyDescent="0.3">
      <c r="A1818" s="5" t="s">
        <v>20</v>
      </c>
      <c r="B1818" s="4">
        <v>2013</v>
      </c>
      <c r="C1818" s="5" t="s">
        <v>27</v>
      </c>
      <c r="D1818" s="5" t="str">
        <f>PROPER(TRIM(Table2[[#This Row],[Season]]))</f>
        <v>Rabi</v>
      </c>
      <c r="E1818" s="5" t="str">
        <f>IF(Table2[[#This Row],[Season]]="",_xlfn.XLOOKUP(Table2[[#This Row],[State]],'pivot tables'!$F$3:$F$33,'pivot tables'!$G$3:$G$33),Table2[[#This Row],[Season]])</f>
        <v>Rabi</v>
      </c>
      <c r="F1818" s="5" t="s">
        <v>406</v>
      </c>
      <c r="G1818" s="16">
        <v>292380</v>
      </c>
      <c r="H1818" s="16">
        <f>IF(Table2[[#This Row],[Area(hectare)]]="",IFERROR(Table2[[#This Row],[Production(Tones)]]/Table2[[#This Row],[Yield blanks]],""),Table2[[#This Row],[Area(hectare)]])</f>
        <v>292380</v>
      </c>
      <c r="I1818" s="16">
        <v>464577</v>
      </c>
      <c r="J1818" s="16">
        <f>IF(Table2[[#This Row],[Production(Tones)]]="",Table2[[#This Row],[Area Blanks]]*Table2[[#This Row],[Yield]],Table2[[#This Row],[Production(Tones)]])</f>
        <v>464577</v>
      </c>
      <c r="K1818" s="13">
        <v>1193.8</v>
      </c>
      <c r="L1818" s="13">
        <f>IF(Table2[[#This Row],[Annual_Rainfall(mm)]]="",_xlfn.XLOOKUP(Table2[[#This Row],[State]],'pivot tables'!$J$3:$J$32,'pivot tables'!$K$3:$K$32),Table2[[#This Row],[Annual_Rainfall(mm)]])</f>
        <v>1193.8</v>
      </c>
      <c r="M1818" s="13" t="str">
        <f>Table2[[#This Row],[Crop]]&amp;Table2[[#This Row],[State]]</f>
        <v>WheatJammu and Kashmir</v>
      </c>
      <c r="N1818" s="13">
        <v>42245986.200000003</v>
      </c>
      <c r="O1818" s="13">
        <f>IF(Table2[[#This Row],[Fertilizer(kg)]]="",_xlfn.XLOOKUP(Table2[[#This Row],[crop&amp;state]],'pivot tables'!$O$3:$O$151,'pivot tables'!$P$3:$P$151),Table2[[#This Row],[Fertilizer(kg)]])</f>
        <v>42245986.200000003</v>
      </c>
      <c r="P1818" s="13">
        <v>78942.600000000006</v>
      </c>
      <c r="Q1818" s="13">
        <f>IF(Table2[[#This Row],[Pesticide(kg)]]="",_xlfn.XLOOKUP(Table2[[#This Row],[crop&amp;state]],'pivot tables'!$O$3:$O$151,'pivot tables'!$Q$3:$Q$151),Table2[[#This Row],[Pesticide(kg)]])</f>
        <v>78942.600000000006</v>
      </c>
      <c r="R1818" s="13">
        <v>1.27</v>
      </c>
      <c r="S1818" s="13">
        <f>IF(Table2[[#This Row],[Yield]]="",IFERROR(Table2[[#This Row],[Production(Tones)]]/Table2[[#This Row],[Area(hectare)]],""),Table2[[#This Row],[Yield]])</f>
        <v>1.27</v>
      </c>
      <c r="T1818" s="13">
        <v>-2.4860000000000002</v>
      </c>
      <c r="U1818" s="13">
        <f>IF(Table2[[#This Row],[Avg_Temperature(°C)]]="",IFERROR((Table2[[#This Row],[Max_Temperature(°C)]]+Table2[[#This Row],[Min_Temperature(°C)]])/2,""),Table2[[#This Row],[Avg_Temperature(°C)]])</f>
        <v>-2.4860000000000002</v>
      </c>
      <c r="V1818" s="13">
        <v>10.015000000000001</v>
      </c>
      <c r="W1818" s="13">
        <f>IF(Table2[[#This Row],[Max_Temperature(°C)]]="",_xlfn.XLOOKUP(Table2[[#This Row],[State]],'pivot tables'!$T$2:$T$33,'pivot tables'!$V$2:$V$33),Table2[[#This Row],[Max_Temperature(°C)]])</f>
        <v>10.015000000000001</v>
      </c>
      <c r="X1818" s="13">
        <v>-15.368</v>
      </c>
      <c r="Y1818" s="31">
        <f>IF(Table2[[#This Row],[Min_Temperature(°C)]]="",_xlfn.XLOOKUP(Table2[[#This Row],[State]],'pivot tables'!$T$2:$T$33,'pivot tables'!$W$2:$W$33),Table2[[#This Row],[Min_Temperature(°C)]])</f>
        <v>-15.368</v>
      </c>
    </row>
    <row r="1819" spans="1:25" x14ac:dyDescent="0.3">
      <c r="A1819" s="5" t="s">
        <v>13</v>
      </c>
      <c r="B1819" s="4">
        <v>2013</v>
      </c>
      <c r="C1819" s="5" t="s">
        <v>49</v>
      </c>
      <c r="D1819" s="5" t="str">
        <f>PROPER(TRIM(Table2[[#This Row],[Season]]))</f>
        <v>Kharif</v>
      </c>
      <c r="E1819" s="5" t="str">
        <f>IF(Table2[[#This Row],[Season]]="",_xlfn.XLOOKUP(Table2[[#This Row],[State]],'pivot tables'!$F$3:$F$33,'pivot tables'!$G$3:$G$33),Table2[[#This Row],[Season]])</f>
        <v>Kharif</v>
      </c>
      <c r="F1819" s="5" t="s">
        <v>636</v>
      </c>
      <c r="G1819" s="16">
        <v>11158</v>
      </c>
      <c r="H1819" s="16">
        <f>IF(Table2[[#This Row],[Area(hectare)]]="",IFERROR(Table2[[#This Row],[Production(Tones)]]/Table2[[#This Row],[Yield blanks]],""),Table2[[#This Row],[Area(hectare)]])</f>
        <v>11158</v>
      </c>
      <c r="I1819" s="16">
        <v>20260</v>
      </c>
      <c r="J1819" s="16">
        <f>IF(Table2[[#This Row],[Production(Tones)]]="",Table2[[#This Row],[Area Blanks]]*Table2[[#This Row],[Yield]],Table2[[#This Row],[Production(Tones)]])</f>
        <v>20260</v>
      </c>
      <c r="K1819" s="13">
        <v>2567.6</v>
      </c>
      <c r="L1819" s="13">
        <f>IF(Table2[[#This Row],[Annual_Rainfall(mm)]]="",_xlfn.XLOOKUP(Table2[[#This Row],[State]],'pivot tables'!$J$3:$J$32,'pivot tables'!$K$3:$K$32),Table2[[#This Row],[Annual_Rainfall(mm)]])</f>
        <v>2567.6</v>
      </c>
      <c r="M1819" s="13" t="str">
        <f>Table2[[#This Row],[Crop]]&amp;Table2[[#This Row],[State]]</f>
        <v>RiceSikkim</v>
      </c>
      <c r="N1819" s="13">
        <v>1612219.42</v>
      </c>
      <c r="O1819" s="13">
        <f>IF(Table2[[#This Row],[Fertilizer(kg)]]="",_xlfn.XLOOKUP(Table2[[#This Row],[crop&amp;state]],'pivot tables'!$O$3:$O$151,'pivot tables'!$P$3:$P$151),Table2[[#This Row],[Fertilizer(kg)]])</f>
        <v>1612219.42</v>
      </c>
      <c r="P1819" s="13">
        <v>3012.66</v>
      </c>
      <c r="Q1819" s="13">
        <f>IF(Table2[[#This Row],[Pesticide(kg)]]="",_xlfn.XLOOKUP(Table2[[#This Row],[crop&amp;state]],'pivot tables'!$O$3:$O$151,'pivot tables'!$Q$3:$Q$151),Table2[[#This Row],[Pesticide(kg)]])</f>
        <v>3012.66</v>
      </c>
      <c r="R1819" s="13">
        <v>1.76</v>
      </c>
      <c r="S1819" s="13">
        <f>IF(Table2[[#This Row],[Yield]]="",IFERROR(Table2[[#This Row],[Production(Tones)]]/Table2[[#This Row],[Area(hectare)]],""),Table2[[#This Row],[Yield]])</f>
        <v>1.76</v>
      </c>
      <c r="T1819" s="13">
        <v>7.4660000000000002</v>
      </c>
      <c r="U1819" s="13">
        <f>IF(Table2[[#This Row],[Avg_Temperature(°C)]]="",IFERROR((Table2[[#This Row],[Max_Temperature(°C)]]+Table2[[#This Row],[Min_Temperature(°C)]])/2,""),Table2[[#This Row],[Avg_Temperature(°C)]])</f>
        <v>7.4660000000000002</v>
      </c>
      <c r="V1819" s="13" t="s">
        <v>647</v>
      </c>
      <c r="W1819" s="13" t="str">
        <f>IF(Table2[[#This Row],[Max_Temperature(°C)]]="",_xlfn.XLOOKUP(Table2[[#This Row],[State]],'pivot tables'!$T$2:$T$33,'pivot tables'!$V$2:$V$33),Table2[[#This Row],[Max_Temperature(°C)]])</f>
        <v xml:space="preserve"> 16.895 </v>
      </c>
      <c r="X1819" s="13">
        <v>-1.9990000000000001</v>
      </c>
      <c r="Y1819" s="31">
        <f>IF(Table2[[#This Row],[Min_Temperature(°C)]]="",_xlfn.XLOOKUP(Table2[[#This Row],[State]],'pivot tables'!$T$2:$T$33,'pivot tables'!$W$2:$W$33),Table2[[#This Row],[Min_Temperature(°C)]])</f>
        <v>-1.9990000000000001</v>
      </c>
    </row>
    <row r="1820" spans="1:25" x14ac:dyDescent="0.3">
      <c r="A1820" s="5" t="s">
        <v>32</v>
      </c>
      <c r="B1820" s="4">
        <v>2013</v>
      </c>
      <c r="C1820" s="5" t="s">
        <v>49</v>
      </c>
      <c r="D1820" s="5" t="str">
        <f>PROPER(TRIM(Table2[[#This Row],[Season]]))</f>
        <v>Kharif</v>
      </c>
      <c r="E1820" s="5" t="str">
        <f>IF(Table2[[#This Row],[Season]]="",_xlfn.XLOOKUP(Table2[[#This Row],[State]],'pivot tables'!$F$3:$F$33,'pivot tables'!$G$3:$G$33),Table2[[#This Row],[Season]])</f>
        <v>Kharif</v>
      </c>
      <c r="F1820" s="5" t="s">
        <v>636</v>
      </c>
      <c r="G1820" s="16">
        <v>3280</v>
      </c>
      <c r="H1820" s="16">
        <f>IF(Table2[[#This Row],[Area(hectare)]]="",IFERROR(Table2[[#This Row],[Production(Tones)]]/Table2[[#This Row],[Yield blanks]],""),Table2[[#This Row],[Area(hectare)]])</f>
        <v>3280</v>
      </c>
      <c r="I1820" s="16">
        <v>2954</v>
      </c>
      <c r="J1820" s="16">
        <f>IF(Table2[[#This Row],[Production(Tones)]]="",Table2[[#This Row],[Area Blanks]]*Table2[[#This Row],[Yield]],Table2[[#This Row],[Production(Tones)]])</f>
        <v>2954</v>
      </c>
      <c r="K1820" s="13">
        <v>2567.6</v>
      </c>
      <c r="L1820" s="13">
        <f>IF(Table2[[#This Row],[Annual_Rainfall(mm)]]="",_xlfn.XLOOKUP(Table2[[#This Row],[State]],'pivot tables'!$J$3:$J$32,'pivot tables'!$K$3:$K$32),Table2[[#This Row],[Annual_Rainfall(mm)]])</f>
        <v>2567.6</v>
      </c>
      <c r="M1820" s="13" t="str">
        <f>Table2[[#This Row],[Crop]]&amp;Table2[[#This Row],[State]]</f>
        <v>UradSikkim</v>
      </c>
      <c r="N1820" s="13">
        <v>473927.2</v>
      </c>
      <c r="O1820" s="13">
        <f>IF(Table2[[#This Row],[Fertilizer(kg)]]="",_xlfn.XLOOKUP(Table2[[#This Row],[crop&amp;state]],'pivot tables'!$O$3:$O$151,'pivot tables'!$P$3:$P$151),Table2[[#This Row],[Fertilizer(kg)]])</f>
        <v>473927.2</v>
      </c>
      <c r="P1820" s="13">
        <v>885.6</v>
      </c>
      <c r="Q1820" s="13">
        <f>IF(Table2[[#This Row],[Pesticide(kg)]]="",_xlfn.XLOOKUP(Table2[[#This Row],[crop&amp;state]],'pivot tables'!$O$3:$O$151,'pivot tables'!$Q$3:$Q$151),Table2[[#This Row],[Pesticide(kg)]])</f>
        <v>885.6</v>
      </c>
      <c r="R1820" s="13"/>
      <c r="S1820" s="13">
        <f>IF(Table2[[#This Row],[Yield]]="",IFERROR(Table2[[#This Row],[Production(Tones)]]/Table2[[#This Row],[Area(hectare)]],""),Table2[[#This Row],[Yield]])</f>
        <v>0.900609756097561</v>
      </c>
      <c r="T1820" s="13">
        <v>7.4660000000000002</v>
      </c>
      <c r="U1820" s="13">
        <f>IF(Table2[[#This Row],[Avg_Temperature(°C)]]="",IFERROR((Table2[[#This Row],[Max_Temperature(°C)]]+Table2[[#This Row],[Min_Temperature(°C)]])/2,""),Table2[[#This Row],[Avg_Temperature(°C)]])</f>
        <v>7.4660000000000002</v>
      </c>
      <c r="V1820" s="13">
        <v>16.895</v>
      </c>
      <c r="W1820" s="13">
        <f>IF(Table2[[#This Row],[Max_Temperature(°C)]]="",_xlfn.XLOOKUP(Table2[[#This Row],[State]],'pivot tables'!$T$2:$T$33,'pivot tables'!$V$2:$V$33),Table2[[#This Row],[Max_Temperature(°C)]])</f>
        <v>16.895</v>
      </c>
      <c r="X1820" s="13">
        <v>-1.9990000000000001</v>
      </c>
      <c r="Y1820" s="31">
        <f>IF(Table2[[#This Row],[Min_Temperature(°C)]]="",_xlfn.XLOOKUP(Table2[[#This Row],[State]],'pivot tables'!$T$2:$T$33,'pivot tables'!$W$2:$W$33),Table2[[#This Row],[Min_Temperature(°C)]])</f>
        <v>-1.9990000000000001</v>
      </c>
    </row>
    <row r="1821" spans="1:25" x14ac:dyDescent="0.3">
      <c r="A1821" s="5" t="s">
        <v>20</v>
      </c>
      <c r="B1821" s="4">
        <v>2013</v>
      </c>
      <c r="C1821" s="5" t="s">
        <v>27</v>
      </c>
      <c r="D1821" s="5" t="str">
        <f>PROPER(TRIM(Table2[[#This Row],[Season]]))</f>
        <v>Rabi</v>
      </c>
      <c r="E1821" s="5" t="str">
        <f>IF(Table2[[#This Row],[Season]]="",_xlfn.XLOOKUP(Table2[[#This Row],[State]],'pivot tables'!$F$3:$F$33,'pivot tables'!$G$3:$G$33),Table2[[#This Row],[Season]])</f>
        <v>Rabi</v>
      </c>
      <c r="F1821" s="5" t="s">
        <v>636</v>
      </c>
      <c r="G1821" s="16">
        <v>360</v>
      </c>
      <c r="H1821" s="16">
        <f>IF(Table2[[#This Row],[Area(hectare)]]="",IFERROR(Table2[[#This Row],[Production(Tones)]]/Table2[[#This Row],[Yield blanks]],""),Table2[[#This Row],[Area(hectare)]])</f>
        <v>360</v>
      </c>
      <c r="I1821" s="16">
        <v>385</v>
      </c>
      <c r="J1821" s="16">
        <f>IF(Table2[[#This Row],[Production(Tones)]]="",Table2[[#This Row],[Area Blanks]]*Table2[[#This Row],[Yield]],Table2[[#This Row],[Production(Tones)]])</f>
        <v>385</v>
      </c>
      <c r="K1821" s="13">
        <v>2567.6</v>
      </c>
      <c r="L1821" s="13">
        <f>IF(Table2[[#This Row],[Annual_Rainfall(mm)]]="",_xlfn.XLOOKUP(Table2[[#This Row],[State]],'pivot tables'!$J$3:$J$32,'pivot tables'!$K$3:$K$32),Table2[[#This Row],[Annual_Rainfall(mm)]])</f>
        <v>2567.6</v>
      </c>
      <c r="M1821" s="13" t="str">
        <f>Table2[[#This Row],[Crop]]&amp;Table2[[#This Row],[State]]</f>
        <v>WheatSikkim</v>
      </c>
      <c r="N1821" s="13">
        <v>52016.4</v>
      </c>
      <c r="O1821" s="13">
        <f>IF(Table2[[#This Row],[Fertilizer(kg)]]="",_xlfn.XLOOKUP(Table2[[#This Row],[crop&amp;state]],'pivot tables'!$O$3:$O$151,'pivot tables'!$P$3:$P$151),Table2[[#This Row],[Fertilizer(kg)]])</f>
        <v>52016.4</v>
      </c>
      <c r="P1821" s="13">
        <v>97.2</v>
      </c>
      <c r="Q1821" s="13">
        <f>IF(Table2[[#This Row],[Pesticide(kg)]]="",_xlfn.XLOOKUP(Table2[[#This Row],[crop&amp;state]],'pivot tables'!$O$3:$O$151,'pivot tables'!$Q$3:$Q$151),Table2[[#This Row],[Pesticide(kg)]])</f>
        <v>97.2</v>
      </c>
      <c r="R1821" s="13">
        <v>1.03</v>
      </c>
      <c r="S1821" s="13">
        <f>IF(Table2[[#This Row],[Yield]]="",IFERROR(Table2[[#This Row],[Production(Tones)]]/Table2[[#This Row],[Area(hectare)]],""),Table2[[#This Row],[Yield]])</f>
        <v>1.03</v>
      </c>
      <c r="T1821" s="13">
        <v>7.4660000000000002</v>
      </c>
      <c r="U1821" s="13">
        <f>IF(Table2[[#This Row],[Avg_Temperature(°C)]]="",IFERROR((Table2[[#This Row],[Max_Temperature(°C)]]+Table2[[#This Row],[Min_Temperature(°C)]])/2,""),Table2[[#This Row],[Avg_Temperature(°C)]])</f>
        <v>7.4660000000000002</v>
      </c>
      <c r="V1821" s="13">
        <v>16.895</v>
      </c>
      <c r="W1821" s="13">
        <f>IF(Table2[[#This Row],[Max_Temperature(°C)]]="",_xlfn.XLOOKUP(Table2[[#This Row],[State]],'pivot tables'!$T$2:$T$33,'pivot tables'!$V$2:$V$33),Table2[[#This Row],[Max_Temperature(°C)]])</f>
        <v>16.895</v>
      </c>
      <c r="X1821" s="13">
        <v>-1.9990000000000001</v>
      </c>
      <c r="Y1821" s="31">
        <f>IF(Table2[[#This Row],[Min_Temperature(°C)]]="",_xlfn.XLOOKUP(Table2[[#This Row],[State]],'pivot tables'!$T$2:$T$33,'pivot tables'!$W$2:$W$33),Table2[[#This Row],[Min_Temperature(°C)]])</f>
        <v>-1.9990000000000001</v>
      </c>
    </row>
    <row r="1822" spans="1:25" x14ac:dyDescent="0.3">
      <c r="A1822" s="5" t="s">
        <v>13</v>
      </c>
      <c r="B1822" s="4">
        <v>2014</v>
      </c>
      <c r="C1822" s="5" t="s">
        <v>49</v>
      </c>
      <c r="D1822" s="5" t="str">
        <f>PROPER(TRIM(Table2[[#This Row],[Season]]))</f>
        <v>Kharif</v>
      </c>
      <c r="E1822" s="5" t="str">
        <f>IF(Table2[[#This Row],[Season]]="",_xlfn.XLOOKUP(Table2[[#This Row],[State]],'pivot tables'!$F$3:$F$33,'pivot tables'!$G$3:$G$33),Table2[[#This Row],[Season]])</f>
        <v>Kharif</v>
      </c>
      <c r="F1822" s="5" t="s">
        <v>636</v>
      </c>
      <c r="G1822" s="16">
        <v>11040</v>
      </c>
      <c r="H1822" s="16">
        <f>IF(Table2[[#This Row],[Area(hectare)]]="",IFERROR(Table2[[#This Row],[Production(Tones)]]/Table2[[#This Row],[Yield blanks]],""),Table2[[#This Row],[Area(hectare)]])</f>
        <v>11040</v>
      </c>
      <c r="I1822" s="16">
        <v>20070</v>
      </c>
      <c r="J1822" s="16">
        <f>IF(Table2[[#This Row],[Production(Tones)]]="",Table2[[#This Row],[Area Blanks]]*Table2[[#This Row],[Yield]],Table2[[#This Row],[Production(Tones)]])</f>
        <v>20070</v>
      </c>
      <c r="K1822" s="13">
        <v>2627</v>
      </c>
      <c r="L1822" s="13">
        <f>IF(Table2[[#This Row],[Annual_Rainfall(mm)]]="",_xlfn.XLOOKUP(Table2[[#This Row],[State]],'pivot tables'!$J$3:$J$32,'pivot tables'!$K$3:$K$32),Table2[[#This Row],[Annual_Rainfall(mm)]])</f>
        <v>2627</v>
      </c>
      <c r="M1822" s="13" t="str">
        <f>Table2[[#This Row],[Crop]]&amp;Table2[[#This Row],[State]]</f>
        <v>RiceSikkim</v>
      </c>
      <c r="N1822" s="13">
        <v>1666598.4</v>
      </c>
      <c r="O1822" s="13">
        <f>IF(Table2[[#This Row],[Fertilizer(kg)]]="",_xlfn.XLOOKUP(Table2[[#This Row],[crop&amp;state]],'pivot tables'!$O$3:$O$151,'pivot tables'!$P$3:$P$151),Table2[[#This Row],[Fertilizer(kg)]])</f>
        <v>1666598.4</v>
      </c>
      <c r="P1822" s="13">
        <v>3643.2</v>
      </c>
      <c r="Q1822" s="13">
        <f>IF(Table2[[#This Row],[Pesticide(kg)]]="",_xlfn.XLOOKUP(Table2[[#This Row],[crop&amp;state]],'pivot tables'!$O$3:$O$151,'pivot tables'!$Q$3:$Q$151),Table2[[#This Row],[Pesticide(kg)]])</f>
        <v>3643.2</v>
      </c>
      <c r="R1822" s="13">
        <v>1.76</v>
      </c>
      <c r="S1822" s="13">
        <f>IF(Table2[[#This Row],[Yield]]="",IFERROR(Table2[[#This Row],[Production(Tones)]]/Table2[[#This Row],[Area(hectare)]],""),Table2[[#This Row],[Yield]])</f>
        <v>1.76</v>
      </c>
      <c r="T1822" s="13">
        <v>7.5750000000000002</v>
      </c>
      <c r="U1822" s="13">
        <f>IF(Table2[[#This Row],[Avg_Temperature(°C)]]="",IFERROR((Table2[[#This Row],[Max_Temperature(°C)]]+Table2[[#This Row],[Min_Temperature(°C)]])/2,""),Table2[[#This Row],[Avg_Temperature(°C)]])</f>
        <v>7.5750000000000002</v>
      </c>
      <c r="V1822" s="13">
        <v>16.239000000000001</v>
      </c>
      <c r="W1822" s="13">
        <f>IF(Table2[[#This Row],[Max_Temperature(°C)]]="",_xlfn.XLOOKUP(Table2[[#This Row],[State]],'pivot tables'!$T$2:$T$33,'pivot tables'!$V$2:$V$33),Table2[[#This Row],[Max_Temperature(°C)]])</f>
        <v>16.239000000000001</v>
      </c>
      <c r="X1822" s="13">
        <v>-0.57799999999999996</v>
      </c>
      <c r="Y1822" s="31">
        <f>IF(Table2[[#This Row],[Min_Temperature(°C)]]="",_xlfn.XLOOKUP(Table2[[#This Row],[State]],'pivot tables'!$T$2:$T$33,'pivot tables'!$W$2:$W$33),Table2[[#This Row],[Min_Temperature(°C)]])</f>
        <v>-0.57799999999999996</v>
      </c>
    </row>
    <row r="1823" spans="1:25" x14ac:dyDescent="0.3">
      <c r="A1823" s="5" t="s">
        <v>32</v>
      </c>
      <c r="B1823" s="4">
        <v>2014</v>
      </c>
      <c r="C1823" s="5" t="s">
        <v>49</v>
      </c>
      <c r="D1823" s="5" t="str">
        <f>PROPER(TRIM(Table2[[#This Row],[Season]]))</f>
        <v>Kharif</v>
      </c>
      <c r="E1823" s="5" t="str">
        <f>IF(Table2[[#This Row],[Season]]="",_xlfn.XLOOKUP(Table2[[#This Row],[State]],'pivot tables'!$F$3:$F$33,'pivot tables'!$G$3:$G$33),Table2[[#This Row],[Season]])</f>
        <v>Kharif</v>
      </c>
      <c r="F1823" s="5" t="s">
        <v>636</v>
      </c>
      <c r="G1823" s="16">
        <v>3230</v>
      </c>
      <c r="H1823" s="16">
        <f>IF(Table2[[#This Row],[Area(hectare)]]="",IFERROR(Table2[[#This Row],[Production(Tones)]]/Table2[[#This Row],[Yield blanks]],""),Table2[[#This Row],[Area(hectare)]])</f>
        <v>3230</v>
      </c>
      <c r="I1823" s="16">
        <v>2914</v>
      </c>
      <c r="J1823" s="16">
        <f>IF(Table2[[#This Row],[Production(Tones)]]="",Table2[[#This Row],[Area Blanks]]*Table2[[#This Row],[Yield]],Table2[[#This Row],[Production(Tones)]])</f>
        <v>2914</v>
      </c>
      <c r="K1823" s="13">
        <v>2627</v>
      </c>
      <c r="L1823" s="13">
        <f>IF(Table2[[#This Row],[Annual_Rainfall(mm)]]="",_xlfn.XLOOKUP(Table2[[#This Row],[State]],'pivot tables'!$J$3:$J$32,'pivot tables'!$K$3:$K$32),Table2[[#This Row],[Annual_Rainfall(mm)]])</f>
        <v>2627</v>
      </c>
      <c r="M1823" s="13" t="str">
        <f>Table2[[#This Row],[Crop]]&amp;Table2[[#This Row],[State]]</f>
        <v>UradSikkim</v>
      </c>
      <c r="N1823" s="13">
        <v>487600.8</v>
      </c>
      <c r="O1823" s="13">
        <f>IF(Table2[[#This Row],[Fertilizer(kg)]]="",_xlfn.XLOOKUP(Table2[[#This Row],[crop&amp;state]],'pivot tables'!$O$3:$O$151,'pivot tables'!$P$3:$P$151),Table2[[#This Row],[Fertilizer(kg)]])</f>
        <v>487600.8</v>
      </c>
      <c r="P1823" s="13">
        <v>1065.9000000000001</v>
      </c>
      <c r="Q1823" s="13">
        <f>IF(Table2[[#This Row],[Pesticide(kg)]]="",_xlfn.XLOOKUP(Table2[[#This Row],[crop&amp;state]],'pivot tables'!$O$3:$O$151,'pivot tables'!$Q$3:$Q$151),Table2[[#This Row],[Pesticide(kg)]])</f>
        <v>1065.9000000000001</v>
      </c>
      <c r="R1823" s="13">
        <v>0.92</v>
      </c>
      <c r="S1823" s="13">
        <f>IF(Table2[[#This Row],[Yield]]="",IFERROR(Table2[[#This Row],[Production(Tones)]]/Table2[[#This Row],[Area(hectare)]],""),Table2[[#This Row],[Yield]])</f>
        <v>0.92</v>
      </c>
      <c r="T1823" s="13">
        <v>7.5750000000000002</v>
      </c>
      <c r="U1823" s="13">
        <f>IF(Table2[[#This Row],[Avg_Temperature(°C)]]="",IFERROR((Table2[[#This Row],[Max_Temperature(°C)]]+Table2[[#This Row],[Min_Temperature(°C)]])/2,""),Table2[[#This Row],[Avg_Temperature(°C)]])</f>
        <v>7.5750000000000002</v>
      </c>
      <c r="V1823" s="13">
        <v>16.239000000000001</v>
      </c>
      <c r="W1823" s="13">
        <f>IF(Table2[[#This Row],[Max_Temperature(°C)]]="",_xlfn.XLOOKUP(Table2[[#This Row],[State]],'pivot tables'!$T$2:$T$33,'pivot tables'!$V$2:$V$33),Table2[[#This Row],[Max_Temperature(°C)]])</f>
        <v>16.239000000000001</v>
      </c>
      <c r="X1823" s="13">
        <v>-0.57799999999999996</v>
      </c>
      <c r="Y1823" s="31">
        <f>IF(Table2[[#This Row],[Min_Temperature(°C)]]="",_xlfn.XLOOKUP(Table2[[#This Row],[State]],'pivot tables'!$T$2:$T$33,'pivot tables'!$W$2:$W$33),Table2[[#This Row],[Min_Temperature(°C)]])</f>
        <v>-0.57799999999999996</v>
      </c>
    </row>
    <row r="1824" spans="1:25" x14ac:dyDescent="0.3">
      <c r="A1824" s="5" t="s">
        <v>20</v>
      </c>
      <c r="B1824" s="4">
        <v>2014</v>
      </c>
      <c r="C1824" s="5" t="s">
        <v>27</v>
      </c>
      <c r="D1824" s="5" t="str">
        <f>PROPER(TRIM(Table2[[#This Row],[Season]]))</f>
        <v>Rabi</v>
      </c>
      <c r="E1824" s="5" t="str">
        <f>IF(Table2[[#This Row],[Season]]="",_xlfn.XLOOKUP(Table2[[#This Row],[State]],'pivot tables'!$F$3:$F$33,'pivot tables'!$G$3:$G$33),Table2[[#This Row],[Season]])</f>
        <v>Rabi</v>
      </c>
      <c r="F1824" s="5" t="s">
        <v>636</v>
      </c>
      <c r="G1824" s="16">
        <v>390</v>
      </c>
      <c r="H1824" s="16">
        <f>IF(Table2[[#This Row],[Area(hectare)]]="",IFERROR(Table2[[#This Row],[Production(Tones)]]/Table2[[#This Row],[Yield blanks]],""),Table2[[#This Row],[Area(hectare)]])</f>
        <v>390</v>
      </c>
      <c r="I1824" s="16">
        <v>420</v>
      </c>
      <c r="J1824" s="16">
        <f>IF(Table2[[#This Row],[Production(Tones)]]="",Table2[[#This Row],[Area Blanks]]*Table2[[#This Row],[Yield]],Table2[[#This Row],[Production(Tones)]])</f>
        <v>420</v>
      </c>
      <c r="K1824" s="13">
        <v>2627</v>
      </c>
      <c r="L1824" s="13">
        <f>IF(Table2[[#This Row],[Annual_Rainfall(mm)]]="",_xlfn.XLOOKUP(Table2[[#This Row],[State]],'pivot tables'!$J$3:$J$32,'pivot tables'!$K$3:$K$32),Table2[[#This Row],[Annual_Rainfall(mm)]])</f>
        <v>2627</v>
      </c>
      <c r="M1824" s="13" t="str">
        <f>Table2[[#This Row],[Crop]]&amp;Table2[[#This Row],[State]]</f>
        <v>WheatSikkim</v>
      </c>
      <c r="N1824" s="13">
        <v>58874.400000000001</v>
      </c>
      <c r="O1824" s="13">
        <f>IF(Table2[[#This Row],[Fertilizer(kg)]]="",_xlfn.XLOOKUP(Table2[[#This Row],[crop&amp;state]],'pivot tables'!$O$3:$O$151,'pivot tables'!$P$3:$P$151),Table2[[#This Row],[Fertilizer(kg)]])</f>
        <v>58874.400000000001</v>
      </c>
      <c r="P1824" s="13">
        <v>128.69999999999999</v>
      </c>
      <c r="Q1824" s="13">
        <f>IF(Table2[[#This Row],[Pesticide(kg)]]="",_xlfn.XLOOKUP(Table2[[#This Row],[crop&amp;state]],'pivot tables'!$O$3:$O$151,'pivot tables'!$Q$3:$Q$151),Table2[[#This Row],[Pesticide(kg)]])</f>
        <v>128.69999999999999</v>
      </c>
      <c r="R1824" s="13">
        <v>1.05</v>
      </c>
      <c r="S1824" s="13">
        <f>IF(Table2[[#This Row],[Yield]]="",IFERROR(Table2[[#This Row],[Production(Tones)]]/Table2[[#This Row],[Area(hectare)]],""),Table2[[#This Row],[Yield]])</f>
        <v>1.05</v>
      </c>
      <c r="T1824" s="13">
        <v>7.5750000000000002</v>
      </c>
      <c r="U1824" s="13">
        <f>IF(Table2[[#This Row],[Avg_Temperature(°C)]]="",IFERROR((Table2[[#This Row],[Max_Temperature(°C)]]+Table2[[#This Row],[Min_Temperature(°C)]])/2,""),Table2[[#This Row],[Avg_Temperature(°C)]])</f>
        <v>7.5750000000000002</v>
      </c>
      <c r="V1824" s="13">
        <v>16.239000000000001</v>
      </c>
      <c r="W1824" s="13">
        <f>IF(Table2[[#This Row],[Max_Temperature(°C)]]="",_xlfn.XLOOKUP(Table2[[#This Row],[State]],'pivot tables'!$T$2:$T$33,'pivot tables'!$V$2:$V$33),Table2[[#This Row],[Max_Temperature(°C)]])</f>
        <v>16.239000000000001</v>
      </c>
      <c r="X1824" s="13">
        <v>-0.57799999999999996</v>
      </c>
      <c r="Y1824" s="31">
        <f>IF(Table2[[#This Row],[Min_Temperature(°C)]]="",_xlfn.XLOOKUP(Table2[[#This Row],[State]],'pivot tables'!$T$2:$T$33,'pivot tables'!$W$2:$W$33),Table2[[#This Row],[Min_Temperature(°C)]])</f>
        <v>-0.57799999999999996</v>
      </c>
    </row>
    <row r="1825" spans="1:25" x14ac:dyDescent="0.3">
      <c r="A1825" s="5" t="s">
        <v>13</v>
      </c>
      <c r="B1825" s="4">
        <v>2015</v>
      </c>
      <c r="C1825" s="5" t="s">
        <v>49</v>
      </c>
      <c r="D1825" s="5" t="str">
        <f>PROPER(TRIM(Table2[[#This Row],[Season]]))</f>
        <v>Kharif</v>
      </c>
      <c r="E1825" s="5" t="str">
        <f>IF(Table2[[#This Row],[Season]]="",_xlfn.XLOOKUP(Table2[[#This Row],[State]],'pivot tables'!$F$3:$F$33,'pivot tables'!$G$3:$G$33),Table2[[#This Row],[Season]])</f>
        <v>Kharif</v>
      </c>
      <c r="F1825" s="5" t="s">
        <v>636</v>
      </c>
      <c r="G1825" s="16">
        <v>10669</v>
      </c>
      <c r="H1825" s="16">
        <f>IF(Table2[[#This Row],[Area(hectare)]]="",IFERROR(Table2[[#This Row],[Production(Tones)]]/Table2[[#This Row],[Yield blanks]],""),Table2[[#This Row],[Area(hectare)]])</f>
        <v>10669</v>
      </c>
      <c r="I1825" s="16">
        <v>19687</v>
      </c>
      <c r="J1825" s="16">
        <f>IF(Table2[[#This Row],[Production(Tones)]]="",Table2[[#This Row],[Area Blanks]]*Table2[[#This Row],[Yield]],Table2[[#This Row],[Production(Tones)]])</f>
        <v>19687</v>
      </c>
      <c r="K1825" s="13">
        <v>2949.1</v>
      </c>
      <c r="L1825" s="13">
        <f>IF(Table2[[#This Row],[Annual_Rainfall(mm)]]="",_xlfn.XLOOKUP(Table2[[#This Row],[State]],'pivot tables'!$J$3:$J$32,'pivot tables'!$K$3:$K$32),Table2[[#This Row],[Annual_Rainfall(mm)]])</f>
        <v>2949.1</v>
      </c>
      <c r="M1825" s="13" t="str">
        <f>Table2[[#This Row],[Crop]]&amp;Table2[[#This Row],[State]]</f>
        <v>RiceSikkim</v>
      </c>
      <c r="N1825" s="13">
        <v>1684741.79</v>
      </c>
      <c r="O1825" s="13">
        <f>IF(Table2[[#This Row],[Fertilizer(kg)]]="",_xlfn.XLOOKUP(Table2[[#This Row],[crop&amp;state]],'pivot tables'!$O$3:$O$151,'pivot tables'!$P$3:$P$151),Table2[[#This Row],[Fertilizer(kg)]])</f>
        <v>1684741.79</v>
      </c>
      <c r="P1825" s="13">
        <v>3520.77</v>
      </c>
      <c r="Q1825" s="13">
        <f>IF(Table2[[#This Row],[Pesticide(kg)]]="",_xlfn.XLOOKUP(Table2[[#This Row],[crop&amp;state]],'pivot tables'!$O$3:$O$151,'pivot tables'!$Q$3:$Q$151),Table2[[#This Row],[Pesticide(kg)]])</f>
        <v>3520.77</v>
      </c>
      <c r="R1825" s="13">
        <v>1.792</v>
      </c>
      <c r="S1825" s="13">
        <f>IF(Table2[[#This Row],[Yield]]="",IFERROR(Table2[[#This Row],[Production(Tones)]]/Table2[[#This Row],[Area(hectare)]],""),Table2[[#This Row],[Yield]])</f>
        <v>1.792</v>
      </c>
      <c r="T1825" s="13">
        <v>7.5270000000000001</v>
      </c>
      <c r="U1825" s="13">
        <f>IF(Table2[[#This Row],[Avg_Temperature(°C)]]="",IFERROR((Table2[[#This Row],[Max_Temperature(°C)]]+Table2[[#This Row],[Min_Temperature(°C)]])/2,""),Table2[[#This Row],[Avg_Temperature(°C)]])</f>
        <v>7.5270000000000001</v>
      </c>
      <c r="V1825" s="13">
        <v>16.265000000000001</v>
      </c>
      <c r="W1825" s="13">
        <f>IF(Table2[[#This Row],[Max_Temperature(°C)]]="",_xlfn.XLOOKUP(Table2[[#This Row],[State]],'pivot tables'!$T$2:$T$33,'pivot tables'!$V$2:$V$33),Table2[[#This Row],[Max_Temperature(°C)]])</f>
        <v>16.265000000000001</v>
      </c>
      <c r="X1825" s="13">
        <v>-0.51800000000000002</v>
      </c>
      <c r="Y1825" s="31">
        <f>IF(Table2[[#This Row],[Min_Temperature(°C)]]="",_xlfn.XLOOKUP(Table2[[#This Row],[State]],'pivot tables'!$T$2:$T$33,'pivot tables'!$W$2:$W$33),Table2[[#This Row],[Min_Temperature(°C)]])</f>
        <v>-0.51800000000000002</v>
      </c>
    </row>
    <row r="1826" spans="1:25" x14ac:dyDescent="0.3">
      <c r="A1826" s="5" t="s">
        <v>32</v>
      </c>
      <c r="B1826" s="4">
        <v>2015</v>
      </c>
      <c r="C1826" s="5" t="s">
        <v>49</v>
      </c>
      <c r="D1826" s="5" t="str">
        <f>PROPER(TRIM(Table2[[#This Row],[Season]]))</f>
        <v>Kharif</v>
      </c>
      <c r="E1826" s="5" t="str">
        <f>IF(Table2[[#This Row],[Season]]="",_xlfn.XLOOKUP(Table2[[#This Row],[State]],'pivot tables'!$F$3:$F$33,'pivot tables'!$G$3:$G$33),Table2[[#This Row],[Season]])</f>
        <v>Kharif</v>
      </c>
      <c r="F1826" s="5" t="s">
        <v>636</v>
      </c>
      <c r="G1826" s="16">
        <v>2904</v>
      </c>
      <c r="H1826" s="16">
        <f>IF(Table2[[#This Row],[Area(hectare)]]="",IFERROR(Table2[[#This Row],[Production(Tones)]]/Table2[[#This Row],[Yield blanks]],""),Table2[[#This Row],[Area(hectare)]])</f>
        <v>2904</v>
      </c>
      <c r="I1826" s="16">
        <v>2682</v>
      </c>
      <c r="J1826" s="16">
        <f>IF(Table2[[#This Row],[Production(Tones)]]="",Table2[[#This Row],[Area Blanks]]*Table2[[#This Row],[Yield]],Table2[[#This Row],[Production(Tones)]])</f>
        <v>2682</v>
      </c>
      <c r="K1826" s="13"/>
      <c r="L1826" s="13">
        <f>IF(Table2[[#This Row],[Annual_Rainfall(mm)]]="",_xlfn.XLOOKUP(Table2[[#This Row],[State]],'pivot tables'!$J$3:$J$32,'pivot tables'!$K$3:$K$32),Table2[[#This Row],[Annual_Rainfall(mm)]])</f>
        <v>2815.3813103448279</v>
      </c>
      <c r="M1826" s="13" t="str">
        <f>Table2[[#This Row],[Crop]]&amp;Table2[[#This Row],[State]]</f>
        <v>UradSikkim</v>
      </c>
      <c r="N1826" s="13">
        <v>458570.64</v>
      </c>
      <c r="O1826" s="13">
        <f>IF(Table2[[#This Row],[Fertilizer(kg)]]="",_xlfn.XLOOKUP(Table2[[#This Row],[crop&amp;state]],'pivot tables'!$O$3:$O$151,'pivot tables'!$P$3:$P$151),Table2[[#This Row],[Fertilizer(kg)]])</f>
        <v>458570.64</v>
      </c>
      <c r="P1826" s="13">
        <v>958.32</v>
      </c>
      <c r="Q1826" s="13">
        <f>IF(Table2[[#This Row],[Pesticide(kg)]]="",_xlfn.XLOOKUP(Table2[[#This Row],[crop&amp;state]],'pivot tables'!$O$3:$O$151,'pivot tables'!$Q$3:$Q$151),Table2[[#This Row],[Pesticide(kg)]])</f>
        <v>958.32</v>
      </c>
      <c r="R1826" s="13"/>
      <c r="S1826" s="13">
        <f>IF(Table2[[#This Row],[Yield]]="",IFERROR(Table2[[#This Row],[Production(Tones)]]/Table2[[#This Row],[Area(hectare)]],""),Table2[[#This Row],[Yield]])</f>
        <v>0.92355371900826444</v>
      </c>
      <c r="T1826" s="13">
        <v>7.5270000000000001</v>
      </c>
      <c r="U1826" s="13">
        <f>IF(Table2[[#This Row],[Avg_Temperature(°C)]]="",IFERROR((Table2[[#This Row],[Max_Temperature(°C)]]+Table2[[#This Row],[Min_Temperature(°C)]])/2,""),Table2[[#This Row],[Avg_Temperature(°C)]])</f>
        <v>7.5270000000000001</v>
      </c>
      <c r="V1826" s="13">
        <v>16.265000000000001</v>
      </c>
      <c r="W1826" s="13">
        <f>IF(Table2[[#This Row],[Max_Temperature(°C)]]="",_xlfn.XLOOKUP(Table2[[#This Row],[State]],'pivot tables'!$T$2:$T$33,'pivot tables'!$V$2:$V$33),Table2[[#This Row],[Max_Temperature(°C)]])</f>
        <v>16.265000000000001</v>
      </c>
      <c r="X1826" s="13">
        <v>-0.51800000000000002</v>
      </c>
      <c r="Y1826" s="31">
        <f>IF(Table2[[#This Row],[Min_Temperature(°C)]]="",_xlfn.XLOOKUP(Table2[[#This Row],[State]],'pivot tables'!$T$2:$T$33,'pivot tables'!$W$2:$W$33),Table2[[#This Row],[Min_Temperature(°C)]])</f>
        <v>-0.51800000000000002</v>
      </c>
    </row>
    <row r="1827" spans="1:25" x14ac:dyDescent="0.3">
      <c r="A1827" s="5" t="s">
        <v>20</v>
      </c>
      <c r="B1827" s="4">
        <v>2015</v>
      </c>
      <c r="C1827" s="5" t="s">
        <v>27</v>
      </c>
      <c r="D1827" s="5" t="str">
        <f>PROPER(TRIM(Table2[[#This Row],[Season]]))</f>
        <v>Rabi</v>
      </c>
      <c r="E1827" s="5" t="str">
        <f>IF(Table2[[#This Row],[Season]]="",_xlfn.XLOOKUP(Table2[[#This Row],[State]],'pivot tables'!$F$3:$F$33,'pivot tables'!$G$3:$G$33),Table2[[#This Row],[Season]])</f>
        <v>Rabi</v>
      </c>
      <c r="F1827" s="5" t="s">
        <v>636</v>
      </c>
      <c r="G1827" s="16">
        <v>323</v>
      </c>
      <c r="H1827" s="16">
        <f>IF(Table2[[#This Row],[Area(hectare)]]="",IFERROR(Table2[[#This Row],[Production(Tones)]]/Table2[[#This Row],[Yield blanks]],""),Table2[[#This Row],[Area(hectare)]])</f>
        <v>323</v>
      </c>
      <c r="I1827" s="16">
        <v>346</v>
      </c>
      <c r="J1827" s="16">
        <f>IF(Table2[[#This Row],[Production(Tones)]]="",Table2[[#This Row],[Area Blanks]]*Table2[[#This Row],[Yield]],Table2[[#This Row],[Production(Tones)]])</f>
        <v>346</v>
      </c>
      <c r="K1827" s="13">
        <v>2949.1</v>
      </c>
      <c r="L1827" s="13">
        <f>IF(Table2[[#This Row],[Annual_Rainfall(mm)]]="",_xlfn.XLOOKUP(Table2[[#This Row],[State]],'pivot tables'!$J$3:$J$32,'pivot tables'!$K$3:$K$32),Table2[[#This Row],[Annual_Rainfall(mm)]])</f>
        <v>2949.1</v>
      </c>
      <c r="M1827" s="13" t="str">
        <f>Table2[[#This Row],[Crop]]&amp;Table2[[#This Row],[State]]</f>
        <v>WheatSikkim</v>
      </c>
      <c r="N1827" s="13">
        <v>51004.93</v>
      </c>
      <c r="O1827" s="13">
        <f>IF(Table2[[#This Row],[Fertilizer(kg)]]="",_xlfn.XLOOKUP(Table2[[#This Row],[crop&amp;state]],'pivot tables'!$O$3:$O$151,'pivot tables'!$P$3:$P$151),Table2[[#This Row],[Fertilizer(kg)]])</f>
        <v>51004.93</v>
      </c>
      <c r="P1827" s="13"/>
      <c r="Q1827" s="13">
        <f>IF(Table2[[#This Row],[Pesticide(kg)]]="",_xlfn.XLOOKUP(Table2[[#This Row],[crop&amp;state]],'pivot tables'!$O$3:$O$151,'pivot tables'!$Q$3:$Q$151),Table2[[#This Row],[Pesticide(kg)]])</f>
        <v>236.03444444444449</v>
      </c>
      <c r="R1827" s="13">
        <v>1.038</v>
      </c>
      <c r="S1827" s="13">
        <f>IF(Table2[[#This Row],[Yield]]="",IFERROR(Table2[[#This Row],[Production(Tones)]]/Table2[[#This Row],[Area(hectare)]],""),Table2[[#This Row],[Yield]])</f>
        <v>1.038</v>
      </c>
      <c r="T1827" s="13">
        <v>7.5270000000000001</v>
      </c>
      <c r="U1827" s="13">
        <f>IF(Table2[[#This Row],[Avg_Temperature(°C)]]="",IFERROR((Table2[[#This Row],[Max_Temperature(°C)]]+Table2[[#This Row],[Min_Temperature(°C)]])/2,""),Table2[[#This Row],[Avg_Temperature(°C)]])</f>
        <v>7.5270000000000001</v>
      </c>
      <c r="V1827" s="13">
        <v>16.265000000000001</v>
      </c>
      <c r="W1827" s="13">
        <f>IF(Table2[[#This Row],[Max_Temperature(°C)]]="",_xlfn.XLOOKUP(Table2[[#This Row],[State]],'pivot tables'!$T$2:$T$33,'pivot tables'!$V$2:$V$33),Table2[[#This Row],[Max_Temperature(°C)]])</f>
        <v>16.265000000000001</v>
      </c>
      <c r="X1827" s="13">
        <v>-0.51800000000000002</v>
      </c>
      <c r="Y1827" s="31">
        <f>IF(Table2[[#This Row],[Min_Temperature(°C)]]="",_xlfn.XLOOKUP(Table2[[#This Row],[State]],'pivot tables'!$T$2:$T$33,'pivot tables'!$W$2:$W$33),Table2[[#This Row],[Min_Temperature(°C)]])</f>
        <v>-0.51800000000000002</v>
      </c>
    </row>
    <row r="1828" spans="1:25" x14ac:dyDescent="0.3">
      <c r="A1828" s="5" t="s">
        <v>13</v>
      </c>
      <c r="B1828" s="4">
        <v>2016</v>
      </c>
      <c r="C1828" s="5" t="s">
        <v>49</v>
      </c>
      <c r="D1828" s="5" t="str">
        <f>PROPER(TRIM(Table2[[#This Row],[Season]]))</f>
        <v>Kharif</v>
      </c>
      <c r="E1828" s="5" t="str">
        <f>IF(Table2[[#This Row],[Season]]="",_xlfn.XLOOKUP(Table2[[#This Row],[State]],'pivot tables'!$F$3:$F$33,'pivot tables'!$G$3:$G$33),Table2[[#This Row],[Season]])</f>
        <v>Kharif</v>
      </c>
      <c r="F1828" s="5" t="s">
        <v>636</v>
      </c>
      <c r="G1828" s="16">
        <v>10481</v>
      </c>
      <c r="H1828" s="16">
        <f>IF(Table2[[#This Row],[Area(hectare)]]="",IFERROR(Table2[[#This Row],[Production(Tones)]]/Table2[[#This Row],[Yield blanks]],""),Table2[[#This Row],[Area(hectare)]])</f>
        <v>10481</v>
      </c>
      <c r="I1828" s="16">
        <v>19453</v>
      </c>
      <c r="J1828" s="16">
        <f>IF(Table2[[#This Row],[Production(Tones)]]="",Table2[[#This Row],[Area Blanks]]*Table2[[#This Row],[Yield]],Table2[[#This Row],[Production(Tones)]])</f>
        <v>19453</v>
      </c>
      <c r="K1828" s="13">
        <v>2971.6</v>
      </c>
      <c r="L1828" s="13">
        <f>IF(Table2[[#This Row],[Annual_Rainfall(mm)]]="",_xlfn.XLOOKUP(Table2[[#This Row],[State]],'pivot tables'!$J$3:$J$32,'pivot tables'!$K$3:$K$32),Table2[[#This Row],[Annual_Rainfall(mm)]])</f>
        <v>2971.6</v>
      </c>
      <c r="M1828" s="13" t="str">
        <f>Table2[[#This Row],[Crop]]&amp;Table2[[#This Row],[State]]</f>
        <v>RiceSikkim</v>
      </c>
      <c r="N1828" s="13">
        <v>1606213.25</v>
      </c>
      <c r="O1828" s="13">
        <f>IF(Table2[[#This Row],[Fertilizer(kg)]]="",_xlfn.XLOOKUP(Table2[[#This Row],[crop&amp;state]],'pivot tables'!$O$3:$O$151,'pivot tables'!$P$3:$P$151),Table2[[#This Row],[Fertilizer(kg)]])</f>
        <v>1606213.25</v>
      </c>
      <c r="P1828" s="13">
        <v>3668.35</v>
      </c>
      <c r="Q1828" s="13">
        <f>IF(Table2[[#This Row],[Pesticide(kg)]]="",_xlfn.XLOOKUP(Table2[[#This Row],[crop&amp;state]],'pivot tables'!$O$3:$O$151,'pivot tables'!$Q$3:$Q$151),Table2[[#This Row],[Pesticide(kg)]])</f>
        <v>3668.35</v>
      </c>
      <c r="R1828" s="13">
        <v>1.8080000000000001</v>
      </c>
      <c r="S1828" s="13">
        <f>IF(Table2[[#This Row],[Yield]]="",IFERROR(Table2[[#This Row],[Production(Tones)]]/Table2[[#This Row],[Area(hectare)]],""),Table2[[#This Row],[Yield]])</f>
        <v>1.8080000000000001</v>
      </c>
      <c r="T1828" s="13">
        <v>7.9320000000000004</v>
      </c>
      <c r="U1828" s="13">
        <f>IF(Table2[[#This Row],[Avg_Temperature(°C)]]="",IFERROR((Table2[[#This Row],[Max_Temperature(°C)]]+Table2[[#This Row],[Min_Temperature(°C)]])/2,""),Table2[[#This Row],[Avg_Temperature(°C)]])</f>
        <v>7.9320000000000004</v>
      </c>
      <c r="V1828" s="13">
        <v>16.196999999999999</v>
      </c>
      <c r="W1828" s="13">
        <f>IF(Table2[[#This Row],[Max_Temperature(°C)]]="",_xlfn.XLOOKUP(Table2[[#This Row],[State]],'pivot tables'!$T$2:$T$33,'pivot tables'!$V$2:$V$33),Table2[[#This Row],[Max_Temperature(°C)]])</f>
        <v>16.196999999999999</v>
      </c>
      <c r="X1828" s="13">
        <v>0.72199999999999998</v>
      </c>
      <c r="Y1828" s="31">
        <f>IF(Table2[[#This Row],[Min_Temperature(°C)]]="",_xlfn.XLOOKUP(Table2[[#This Row],[State]],'pivot tables'!$T$2:$T$33,'pivot tables'!$W$2:$W$33),Table2[[#This Row],[Min_Temperature(°C)]])</f>
        <v>0.72199999999999998</v>
      </c>
    </row>
    <row r="1829" spans="1:25" x14ac:dyDescent="0.3">
      <c r="A1829" s="5" t="s">
        <v>32</v>
      </c>
      <c r="B1829" s="4">
        <v>2016</v>
      </c>
      <c r="C1829" s="5" t="s">
        <v>49</v>
      </c>
      <c r="D1829" s="5" t="str">
        <f>PROPER(TRIM(Table2[[#This Row],[Season]]))</f>
        <v>Kharif</v>
      </c>
      <c r="E1829" s="5" t="str">
        <f>IF(Table2[[#This Row],[Season]]="",_xlfn.XLOOKUP(Table2[[#This Row],[State]],'pivot tables'!$F$3:$F$33,'pivot tables'!$G$3:$G$33),Table2[[#This Row],[Season]])</f>
        <v>Kharif</v>
      </c>
      <c r="F1829" s="5" t="s">
        <v>636</v>
      </c>
      <c r="G1829" s="16">
        <v>2722</v>
      </c>
      <c r="H1829" s="16">
        <f>IF(Table2[[#This Row],[Area(hectare)]]="",IFERROR(Table2[[#This Row],[Production(Tones)]]/Table2[[#This Row],[Yield blanks]],""),Table2[[#This Row],[Area(hectare)]])</f>
        <v>2722</v>
      </c>
      <c r="I1829" s="16">
        <v>2526</v>
      </c>
      <c r="J1829" s="16">
        <f>IF(Table2[[#This Row],[Production(Tones)]]="",Table2[[#This Row],[Area Blanks]]*Table2[[#This Row],[Yield]],Table2[[#This Row],[Production(Tones)]])</f>
        <v>2526</v>
      </c>
      <c r="K1829" s="13">
        <v>2971.6</v>
      </c>
      <c r="L1829" s="13">
        <f>IF(Table2[[#This Row],[Annual_Rainfall(mm)]]="",_xlfn.XLOOKUP(Table2[[#This Row],[State]],'pivot tables'!$J$3:$J$32,'pivot tables'!$K$3:$K$32),Table2[[#This Row],[Annual_Rainfall(mm)]])</f>
        <v>2971.6</v>
      </c>
      <c r="M1829" s="13" t="str">
        <f>Table2[[#This Row],[Crop]]&amp;Table2[[#This Row],[State]]</f>
        <v>UradSikkim</v>
      </c>
      <c r="N1829" s="13">
        <v>417146.5</v>
      </c>
      <c r="O1829" s="13">
        <f>IF(Table2[[#This Row],[Fertilizer(kg)]]="",_xlfn.XLOOKUP(Table2[[#This Row],[crop&amp;state]],'pivot tables'!$O$3:$O$151,'pivot tables'!$P$3:$P$151),Table2[[#This Row],[Fertilizer(kg)]])</f>
        <v>417146.5</v>
      </c>
      <c r="P1829" s="13">
        <v>952.7</v>
      </c>
      <c r="Q1829" s="13">
        <f>IF(Table2[[#This Row],[Pesticide(kg)]]="",_xlfn.XLOOKUP(Table2[[#This Row],[crop&amp;state]],'pivot tables'!$O$3:$O$151,'pivot tables'!$Q$3:$Q$151),Table2[[#This Row],[Pesticide(kg)]])</f>
        <v>952.7</v>
      </c>
      <c r="R1829" s="13">
        <v>0.94</v>
      </c>
      <c r="S1829" s="13">
        <f>IF(Table2[[#This Row],[Yield]]="",IFERROR(Table2[[#This Row],[Production(Tones)]]/Table2[[#This Row],[Area(hectare)]],""),Table2[[#This Row],[Yield]])</f>
        <v>0.94</v>
      </c>
      <c r="T1829" s="13">
        <v>7.9320000000000004</v>
      </c>
      <c r="U1829" s="13">
        <f>IF(Table2[[#This Row],[Avg_Temperature(°C)]]="",IFERROR((Table2[[#This Row],[Max_Temperature(°C)]]+Table2[[#This Row],[Min_Temperature(°C)]])/2,""),Table2[[#This Row],[Avg_Temperature(°C)]])</f>
        <v>7.9320000000000004</v>
      </c>
      <c r="V1829" s="13">
        <v>16.196999999999999</v>
      </c>
      <c r="W1829" s="13">
        <f>IF(Table2[[#This Row],[Max_Temperature(°C)]]="",_xlfn.XLOOKUP(Table2[[#This Row],[State]],'pivot tables'!$T$2:$T$33,'pivot tables'!$V$2:$V$33),Table2[[#This Row],[Max_Temperature(°C)]])</f>
        <v>16.196999999999999</v>
      </c>
      <c r="X1829" s="13">
        <v>0.72199999999999998</v>
      </c>
      <c r="Y1829" s="31">
        <f>IF(Table2[[#This Row],[Min_Temperature(°C)]]="",_xlfn.XLOOKUP(Table2[[#This Row],[State]],'pivot tables'!$T$2:$T$33,'pivot tables'!$W$2:$W$33),Table2[[#This Row],[Min_Temperature(°C)]])</f>
        <v>0.72199999999999998</v>
      </c>
    </row>
    <row r="1830" spans="1:25" x14ac:dyDescent="0.3">
      <c r="A1830" s="5" t="s">
        <v>20</v>
      </c>
      <c r="B1830" s="4">
        <v>2016</v>
      </c>
      <c r="C1830" s="5" t="s">
        <v>27</v>
      </c>
      <c r="D1830" s="5" t="str">
        <f>PROPER(TRIM(Table2[[#This Row],[Season]]))</f>
        <v>Rabi</v>
      </c>
      <c r="E1830" s="5" t="str">
        <f>IF(Table2[[#This Row],[Season]]="",_xlfn.XLOOKUP(Table2[[#This Row],[State]],'pivot tables'!$F$3:$F$33,'pivot tables'!$G$3:$G$33),Table2[[#This Row],[Season]])</f>
        <v>Rabi</v>
      </c>
      <c r="F1830" s="5" t="s">
        <v>636</v>
      </c>
      <c r="G1830" s="16">
        <v>265</v>
      </c>
      <c r="H1830" s="16">
        <f>IF(Table2[[#This Row],[Area(hectare)]]="",IFERROR(Table2[[#This Row],[Production(Tones)]]/Table2[[#This Row],[Yield blanks]],""),Table2[[#This Row],[Area(hectare)]])</f>
        <v>265</v>
      </c>
      <c r="I1830" s="16">
        <v>286</v>
      </c>
      <c r="J1830" s="16">
        <f>IF(Table2[[#This Row],[Production(Tones)]]="",Table2[[#This Row],[Area Blanks]]*Table2[[#This Row],[Yield]],Table2[[#This Row],[Production(Tones)]])</f>
        <v>286</v>
      </c>
      <c r="K1830" s="13">
        <v>2971.6</v>
      </c>
      <c r="L1830" s="13">
        <f>IF(Table2[[#This Row],[Annual_Rainfall(mm)]]="",_xlfn.XLOOKUP(Table2[[#This Row],[State]],'pivot tables'!$J$3:$J$32,'pivot tables'!$K$3:$K$32),Table2[[#This Row],[Annual_Rainfall(mm)]])</f>
        <v>2971.6</v>
      </c>
      <c r="M1830" s="13" t="str">
        <f>Table2[[#This Row],[Crop]]&amp;Table2[[#This Row],[State]]</f>
        <v>WheatSikkim</v>
      </c>
      <c r="N1830" s="13">
        <v>40611.25</v>
      </c>
      <c r="O1830" s="13">
        <f>IF(Table2[[#This Row],[Fertilizer(kg)]]="",_xlfn.XLOOKUP(Table2[[#This Row],[crop&amp;state]],'pivot tables'!$O$3:$O$151,'pivot tables'!$P$3:$P$151),Table2[[#This Row],[Fertilizer(kg)]])</f>
        <v>40611.25</v>
      </c>
      <c r="P1830" s="13">
        <v>92.75</v>
      </c>
      <c r="Q1830" s="13">
        <f>IF(Table2[[#This Row],[Pesticide(kg)]]="",_xlfn.XLOOKUP(Table2[[#This Row],[crop&amp;state]],'pivot tables'!$O$3:$O$151,'pivot tables'!$Q$3:$Q$151),Table2[[#This Row],[Pesticide(kg)]])</f>
        <v>92.75</v>
      </c>
      <c r="R1830" s="13">
        <v>1.0469999999999999</v>
      </c>
      <c r="S1830" s="13">
        <f>IF(Table2[[#This Row],[Yield]]="",IFERROR(Table2[[#This Row],[Production(Tones)]]/Table2[[#This Row],[Area(hectare)]],""),Table2[[#This Row],[Yield]])</f>
        <v>1.0469999999999999</v>
      </c>
      <c r="T1830" s="13">
        <v>7.9320000000000004</v>
      </c>
      <c r="U1830" s="13">
        <f>IF(Table2[[#This Row],[Avg_Temperature(°C)]]="",IFERROR((Table2[[#This Row],[Max_Temperature(°C)]]+Table2[[#This Row],[Min_Temperature(°C)]])/2,""),Table2[[#This Row],[Avg_Temperature(°C)]])</f>
        <v>7.9320000000000004</v>
      </c>
      <c r="V1830" s="13">
        <v>16.196999999999999</v>
      </c>
      <c r="W1830" s="13">
        <f>IF(Table2[[#This Row],[Max_Temperature(°C)]]="",_xlfn.XLOOKUP(Table2[[#This Row],[State]],'pivot tables'!$T$2:$T$33,'pivot tables'!$V$2:$V$33),Table2[[#This Row],[Max_Temperature(°C)]])</f>
        <v>16.196999999999999</v>
      </c>
      <c r="X1830" s="13">
        <v>0.72199999999999998</v>
      </c>
      <c r="Y1830" s="31">
        <f>IF(Table2[[#This Row],[Min_Temperature(°C)]]="",_xlfn.XLOOKUP(Table2[[#This Row],[State]],'pivot tables'!$T$2:$T$33,'pivot tables'!$W$2:$W$33),Table2[[#This Row],[Min_Temperature(°C)]])</f>
        <v>0.72199999999999998</v>
      </c>
    </row>
    <row r="1831" spans="1:25" x14ac:dyDescent="0.3">
      <c r="A1831" s="5" t="s">
        <v>13</v>
      </c>
      <c r="B1831" s="4">
        <v>2017</v>
      </c>
      <c r="C1831" s="5" t="s">
        <v>706</v>
      </c>
      <c r="D1831" s="5" t="str">
        <f>PROPER(TRIM(Table2[[#This Row],[Season]]))</f>
        <v/>
      </c>
      <c r="E1831" s="5" t="str">
        <f>IF(Table2[[#This Row],[Season]]="",_xlfn.XLOOKUP(Table2[[#This Row],[State]],'pivot tables'!$F$3:$F$33,'pivot tables'!$G$3:$G$33),Table2[[#This Row],[Season]])</f>
        <v>Kharif</v>
      </c>
      <c r="F1831" s="5" t="s">
        <v>636</v>
      </c>
      <c r="G1831" s="16">
        <v>9501</v>
      </c>
      <c r="H1831" s="16">
        <f>IF(Table2[[#This Row],[Area(hectare)]]="",IFERROR(Table2[[#This Row],[Production(Tones)]]/Table2[[#This Row],[Yield blanks]],""),Table2[[#This Row],[Area(hectare)]])</f>
        <v>9501</v>
      </c>
      <c r="I1831" s="16"/>
      <c r="J1831" s="16">
        <f>IF(Table2[[#This Row],[Production(Tones)]]="",Table2[[#This Row],[Area Blanks]]*Table2[[#This Row],[Yield]],Table2[[#This Row],[Production(Tones)]])</f>
        <v>17244.314999999999</v>
      </c>
      <c r="K1831" s="13">
        <v>2873.6</v>
      </c>
      <c r="L1831" s="13">
        <f>IF(Table2[[#This Row],[Annual_Rainfall(mm)]]="",_xlfn.XLOOKUP(Table2[[#This Row],[State]],'pivot tables'!$J$3:$J$32,'pivot tables'!$K$3:$K$32),Table2[[#This Row],[Annual_Rainfall(mm)]])</f>
        <v>2873.6</v>
      </c>
      <c r="M1831" s="13" t="str">
        <f>Table2[[#This Row],[Crop]]&amp;Table2[[#This Row],[State]]</f>
        <v>RiceSikkim</v>
      </c>
      <c r="N1831" s="13">
        <v>1495837.44</v>
      </c>
      <c r="O1831" s="13">
        <f>IF(Table2[[#This Row],[Fertilizer(kg)]]="",_xlfn.XLOOKUP(Table2[[#This Row],[crop&amp;state]],'pivot tables'!$O$3:$O$151,'pivot tables'!$P$3:$P$151),Table2[[#This Row],[Fertilizer(kg)]])</f>
        <v>1495837.44</v>
      </c>
      <c r="P1831" s="13">
        <v>3610.38</v>
      </c>
      <c r="Q1831" s="13">
        <f>IF(Table2[[#This Row],[Pesticide(kg)]]="",_xlfn.XLOOKUP(Table2[[#This Row],[crop&amp;state]],'pivot tables'!$O$3:$O$151,'pivot tables'!$Q$3:$Q$151),Table2[[#This Row],[Pesticide(kg)]])</f>
        <v>3610.38</v>
      </c>
      <c r="R1831" s="13">
        <v>1.8149999999999999</v>
      </c>
      <c r="S1831" s="13">
        <f>IF(Table2[[#This Row],[Yield]]="",IFERROR(Table2[[#This Row],[Production(Tones)]]/Table2[[#This Row],[Area(hectare)]],""),Table2[[#This Row],[Yield]])</f>
        <v>1.8149999999999999</v>
      </c>
      <c r="T1831" s="13">
        <v>7.7430000000000003</v>
      </c>
      <c r="U1831" s="13">
        <f>IF(Table2[[#This Row],[Avg_Temperature(°C)]]="",IFERROR((Table2[[#This Row],[Max_Temperature(°C)]]+Table2[[#This Row],[Min_Temperature(°C)]])/2,""),Table2[[#This Row],[Avg_Temperature(°C)]])</f>
        <v>7.7430000000000003</v>
      </c>
      <c r="V1831" s="13">
        <v>16.472999999999999</v>
      </c>
      <c r="W1831" s="13">
        <f>IF(Table2[[#This Row],[Max_Temperature(°C)]]="",_xlfn.XLOOKUP(Table2[[#This Row],[State]],'pivot tables'!$T$2:$T$33,'pivot tables'!$V$2:$V$33),Table2[[#This Row],[Max_Temperature(°C)]])</f>
        <v>16.472999999999999</v>
      </c>
      <c r="X1831" s="13">
        <v>-0.44500000000000001</v>
      </c>
      <c r="Y1831" s="31">
        <f>IF(Table2[[#This Row],[Min_Temperature(°C)]]="",_xlfn.XLOOKUP(Table2[[#This Row],[State]],'pivot tables'!$T$2:$T$33,'pivot tables'!$W$2:$W$33),Table2[[#This Row],[Min_Temperature(°C)]])</f>
        <v>-0.44500000000000001</v>
      </c>
    </row>
    <row r="1832" spans="1:25" x14ac:dyDescent="0.3">
      <c r="A1832" s="5" t="s">
        <v>32</v>
      </c>
      <c r="B1832" s="4">
        <v>2017</v>
      </c>
      <c r="C1832" s="5" t="s">
        <v>49</v>
      </c>
      <c r="D1832" s="5" t="str">
        <f>PROPER(TRIM(Table2[[#This Row],[Season]]))</f>
        <v>Kharif</v>
      </c>
      <c r="E1832" s="5" t="str">
        <f>IF(Table2[[#This Row],[Season]]="",_xlfn.XLOOKUP(Table2[[#This Row],[State]],'pivot tables'!$F$3:$F$33,'pivot tables'!$G$3:$G$33),Table2[[#This Row],[Season]])</f>
        <v>Kharif</v>
      </c>
      <c r="F1832" s="5" t="s">
        <v>636</v>
      </c>
      <c r="G1832" s="16">
        <v>2690</v>
      </c>
      <c r="H1832" s="16">
        <f>IF(Table2[[#This Row],[Area(hectare)]]="",IFERROR(Table2[[#This Row],[Production(Tones)]]/Table2[[#This Row],[Yield blanks]],""),Table2[[#This Row],[Area(hectare)]])</f>
        <v>2690</v>
      </c>
      <c r="I1832" s="16">
        <v>2497</v>
      </c>
      <c r="J1832" s="16">
        <f>IF(Table2[[#This Row],[Production(Tones)]]="",Table2[[#This Row],[Area Blanks]]*Table2[[#This Row],[Yield]],Table2[[#This Row],[Production(Tones)]])</f>
        <v>2497</v>
      </c>
      <c r="K1832" s="13">
        <v>2873.6</v>
      </c>
      <c r="L1832" s="13">
        <f>IF(Table2[[#This Row],[Annual_Rainfall(mm)]]="",_xlfn.XLOOKUP(Table2[[#This Row],[State]],'pivot tables'!$J$3:$J$32,'pivot tables'!$K$3:$K$32),Table2[[#This Row],[Annual_Rainfall(mm)]])</f>
        <v>2873.6</v>
      </c>
      <c r="M1832" s="13" t="str">
        <f>Table2[[#This Row],[Crop]]&amp;Table2[[#This Row],[State]]</f>
        <v>UradSikkim</v>
      </c>
      <c r="N1832" s="13">
        <v>423513.59999999998</v>
      </c>
      <c r="O1832" s="13">
        <f>IF(Table2[[#This Row],[Fertilizer(kg)]]="",_xlfn.XLOOKUP(Table2[[#This Row],[crop&amp;state]],'pivot tables'!$O$3:$O$151,'pivot tables'!$P$3:$P$151),Table2[[#This Row],[Fertilizer(kg)]])</f>
        <v>423513.59999999998</v>
      </c>
      <c r="P1832" s="13">
        <v>1022.2</v>
      </c>
      <c r="Q1832" s="13">
        <f>IF(Table2[[#This Row],[Pesticide(kg)]]="",_xlfn.XLOOKUP(Table2[[#This Row],[crop&amp;state]],'pivot tables'!$O$3:$O$151,'pivot tables'!$Q$3:$Q$151),Table2[[#This Row],[Pesticide(kg)]])</f>
        <v>1022.2</v>
      </c>
      <c r="R1832" s="13">
        <v>0.94</v>
      </c>
      <c r="S1832" s="13">
        <f>IF(Table2[[#This Row],[Yield]]="",IFERROR(Table2[[#This Row],[Production(Tones)]]/Table2[[#This Row],[Area(hectare)]],""),Table2[[#This Row],[Yield]])</f>
        <v>0.94</v>
      </c>
      <c r="T1832" s="13">
        <v>7.7430000000000003</v>
      </c>
      <c r="U1832" s="13">
        <f>IF(Table2[[#This Row],[Avg_Temperature(°C)]]="",IFERROR((Table2[[#This Row],[Max_Temperature(°C)]]+Table2[[#This Row],[Min_Temperature(°C)]])/2,""),Table2[[#This Row],[Avg_Temperature(°C)]])</f>
        <v>7.7430000000000003</v>
      </c>
      <c r="V1832" s="13">
        <v>16.472999999999999</v>
      </c>
      <c r="W1832" s="13">
        <f>IF(Table2[[#This Row],[Max_Temperature(°C)]]="",_xlfn.XLOOKUP(Table2[[#This Row],[State]],'pivot tables'!$T$2:$T$33,'pivot tables'!$V$2:$V$33),Table2[[#This Row],[Max_Temperature(°C)]])</f>
        <v>16.472999999999999</v>
      </c>
      <c r="X1832" s="13">
        <v>-0.44500000000000001</v>
      </c>
      <c r="Y1832" s="31">
        <f>IF(Table2[[#This Row],[Min_Temperature(°C)]]="",_xlfn.XLOOKUP(Table2[[#This Row],[State]],'pivot tables'!$T$2:$T$33,'pivot tables'!$W$2:$W$33),Table2[[#This Row],[Min_Temperature(°C)]])</f>
        <v>-0.44500000000000001</v>
      </c>
    </row>
    <row r="1833" spans="1:25" x14ac:dyDescent="0.3">
      <c r="A1833" s="5" t="s">
        <v>20</v>
      </c>
      <c r="B1833" s="4">
        <v>2017</v>
      </c>
      <c r="C1833" s="5" t="s">
        <v>706</v>
      </c>
      <c r="D1833" s="5" t="str">
        <f>PROPER(TRIM(Table2[[#This Row],[Season]]))</f>
        <v/>
      </c>
      <c r="E1833" s="5" t="str">
        <f>IF(Table2[[#This Row],[Season]]="",_xlfn.XLOOKUP(Table2[[#This Row],[State]],'pivot tables'!$F$3:$F$33,'pivot tables'!$G$3:$G$33),Table2[[#This Row],[Season]])</f>
        <v>Kharif</v>
      </c>
      <c r="F1833" s="5" t="s">
        <v>636</v>
      </c>
      <c r="G1833" s="16">
        <v>172</v>
      </c>
      <c r="H1833" s="16">
        <f>IF(Table2[[#This Row],[Area(hectare)]]="",IFERROR(Table2[[#This Row],[Production(Tones)]]/Table2[[#This Row],[Yield blanks]],""),Table2[[#This Row],[Area(hectare)]])</f>
        <v>172</v>
      </c>
      <c r="I1833" s="16">
        <v>185</v>
      </c>
      <c r="J1833" s="16">
        <f>IF(Table2[[#This Row],[Production(Tones)]]="",Table2[[#This Row],[Area Blanks]]*Table2[[#This Row],[Yield]],Table2[[#This Row],[Production(Tones)]])</f>
        <v>185</v>
      </c>
      <c r="K1833" s="13">
        <v>2873.6</v>
      </c>
      <c r="L1833" s="13">
        <f>IF(Table2[[#This Row],[Annual_Rainfall(mm)]]="",_xlfn.XLOOKUP(Table2[[#This Row],[State]],'pivot tables'!$J$3:$J$32,'pivot tables'!$K$3:$K$32),Table2[[#This Row],[Annual_Rainfall(mm)]])</f>
        <v>2873.6</v>
      </c>
      <c r="M1833" s="13" t="str">
        <f>Table2[[#This Row],[Crop]]&amp;Table2[[#This Row],[State]]</f>
        <v>WheatSikkim</v>
      </c>
      <c r="N1833" s="13">
        <v>27079.68</v>
      </c>
      <c r="O1833" s="13">
        <f>IF(Table2[[#This Row],[Fertilizer(kg)]]="",_xlfn.XLOOKUP(Table2[[#This Row],[crop&amp;state]],'pivot tables'!$O$3:$O$151,'pivot tables'!$P$3:$P$151),Table2[[#This Row],[Fertilizer(kg)]])</f>
        <v>27079.68</v>
      </c>
      <c r="P1833" s="13">
        <v>65.36</v>
      </c>
      <c r="Q1833" s="13">
        <f>IF(Table2[[#This Row],[Pesticide(kg)]]="",_xlfn.XLOOKUP(Table2[[#This Row],[crop&amp;state]],'pivot tables'!$O$3:$O$151,'pivot tables'!$Q$3:$Q$151),Table2[[#This Row],[Pesticide(kg)]])</f>
        <v>65.36</v>
      </c>
      <c r="R1833" s="13">
        <v>1.03</v>
      </c>
      <c r="S1833" s="13">
        <f>IF(Table2[[#This Row],[Yield]]="",IFERROR(Table2[[#This Row],[Production(Tones)]]/Table2[[#This Row],[Area(hectare)]],""),Table2[[#This Row],[Yield]])</f>
        <v>1.03</v>
      </c>
      <c r="T1833" s="13">
        <v>7.7430000000000003</v>
      </c>
      <c r="U1833" s="13">
        <f>IF(Table2[[#This Row],[Avg_Temperature(°C)]]="",IFERROR((Table2[[#This Row],[Max_Temperature(°C)]]+Table2[[#This Row],[Min_Temperature(°C)]])/2,""),Table2[[#This Row],[Avg_Temperature(°C)]])</f>
        <v>7.7430000000000003</v>
      </c>
      <c r="V1833" s="13">
        <v>16.472999999999999</v>
      </c>
      <c r="W1833" s="13">
        <f>IF(Table2[[#This Row],[Max_Temperature(°C)]]="",_xlfn.XLOOKUP(Table2[[#This Row],[State]],'pivot tables'!$T$2:$T$33,'pivot tables'!$V$2:$V$33),Table2[[#This Row],[Max_Temperature(°C)]])</f>
        <v>16.472999999999999</v>
      </c>
      <c r="X1833" s="13">
        <v>-0.44500000000000001</v>
      </c>
      <c r="Y1833" s="31">
        <f>IF(Table2[[#This Row],[Min_Temperature(°C)]]="",_xlfn.XLOOKUP(Table2[[#This Row],[State]],'pivot tables'!$T$2:$T$33,'pivot tables'!$W$2:$W$33),Table2[[#This Row],[Min_Temperature(°C)]])</f>
        <v>-0.44500000000000001</v>
      </c>
    </row>
    <row r="1834" spans="1:25" x14ac:dyDescent="0.3">
      <c r="A1834" s="5" t="s">
        <v>13</v>
      </c>
      <c r="B1834" s="4">
        <v>2018</v>
      </c>
      <c r="C1834" s="5" t="s">
        <v>49</v>
      </c>
      <c r="D1834" s="5" t="str">
        <f>PROPER(TRIM(Table2[[#This Row],[Season]]))</f>
        <v>Kharif</v>
      </c>
      <c r="E1834" s="5" t="str">
        <f>IF(Table2[[#This Row],[Season]]="",_xlfn.XLOOKUP(Table2[[#This Row],[State]],'pivot tables'!$F$3:$F$33,'pivot tables'!$G$3:$G$33),Table2[[#This Row],[Season]])</f>
        <v>Kharif</v>
      </c>
      <c r="F1834" s="5" t="s">
        <v>636</v>
      </c>
      <c r="G1834" s="16">
        <v>9256</v>
      </c>
      <c r="H1834" s="16">
        <f>IF(Table2[[#This Row],[Area(hectare)]]="",IFERROR(Table2[[#This Row],[Production(Tones)]]/Table2[[#This Row],[Yield blanks]],""),Table2[[#This Row],[Area(hectare)]])</f>
        <v>9256</v>
      </c>
      <c r="I1834" s="16">
        <v>17182</v>
      </c>
      <c r="J1834" s="16">
        <f>IF(Table2[[#This Row],[Production(Tones)]]="",Table2[[#This Row],[Area Blanks]]*Table2[[#This Row],[Yield]],Table2[[#This Row],[Production(Tones)]])</f>
        <v>17182</v>
      </c>
      <c r="K1834" s="13">
        <v>3350.1</v>
      </c>
      <c r="L1834" s="13">
        <f>IF(Table2[[#This Row],[Annual_Rainfall(mm)]]="",_xlfn.XLOOKUP(Table2[[#This Row],[State]],'pivot tables'!$J$3:$J$32,'pivot tables'!$K$3:$K$32),Table2[[#This Row],[Annual_Rainfall(mm)]])</f>
        <v>3350.1</v>
      </c>
      <c r="M1834" s="13" t="str">
        <f>Table2[[#This Row],[Crop]]&amp;Table2[[#This Row],[State]]</f>
        <v>RiceSikkim</v>
      </c>
      <c r="N1834" s="13">
        <v>1501323.2</v>
      </c>
      <c r="O1834" s="13">
        <f>IF(Table2[[#This Row],[Fertilizer(kg)]]="",_xlfn.XLOOKUP(Table2[[#This Row],[crop&amp;state]],'pivot tables'!$O$3:$O$151,'pivot tables'!$P$3:$P$151),Table2[[#This Row],[Fertilizer(kg)]])</f>
        <v>1501323.2</v>
      </c>
      <c r="P1834" s="13">
        <v>3239.6</v>
      </c>
      <c r="Q1834" s="13">
        <f>IF(Table2[[#This Row],[Pesticide(kg)]]="",_xlfn.XLOOKUP(Table2[[#This Row],[crop&amp;state]],'pivot tables'!$O$3:$O$151,'pivot tables'!$Q$3:$Q$151),Table2[[#This Row],[Pesticide(kg)]])</f>
        <v>3239.6</v>
      </c>
      <c r="R1834" s="13">
        <v>1.82</v>
      </c>
      <c r="S1834" s="13">
        <f>IF(Table2[[#This Row],[Yield]]="",IFERROR(Table2[[#This Row],[Production(Tones)]]/Table2[[#This Row],[Area(hectare)]],""),Table2[[#This Row],[Yield]])</f>
        <v>1.82</v>
      </c>
      <c r="T1834" s="13">
        <v>7.1820000000000004</v>
      </c>
      <c r="U1834" s="13">
        <f>IF(Table2[[#This Row],[Avg_Temperature(°C)]]="",IFERROR((Table2[[#This Row],[Max_Temperature(°C)]]+Table2[[#This Row],[Min_Temperature(°C)]])/2,""),Table2[[#This Row],[Avg_Temperature(°C)]])</f>
        <v>7.1820000000000004</v>
      </c>
      <c r="V1834" s="13">
        <v>15.462999999999999</v>
      </c>
      <c r="W1834" s="13">
        <f>IF(Table2[[#This Row],[Max_Temperature(°C)]]="",_xlfn.XLOOKUP(Table2[[#This Row],[State]],'pivot tables'!$T$2:$T$33,'pivot tables'!$V$2:$V$33),Table2[[#This Row],[Max_Temperature(°C)]])</f>
        <v>15.462999999999999</v>
      </c>
      <c r="X1834" s="13">
        <v>-1.319</v>
      </c>
      <c r="Y1834" s="31">
        <f>IF(Table2[[#This Row],[Min_Temperature(°C)]]="",_xlfn.XLOOKUP(Table2[[#This Row],[State]],'pivot tables'!$T$2:$T$33,'pivot tables'!$W$2:$W$33),Table2[[#This Row],[Min_Temperature(°C)]])</f>
        <v>-1.319</v>
      </c>
    </row>
    <row r="1835" spans="1:25" x14ac:dyDescent="0.3">
      <c r="A1835" s="5" t="s">
        <v>32</v>
      </c>
      <c r="B1835" s="4">
        <v>2018</v>
      </c>
      <c r="C1835" s="5" t="s">
        <v>49</v>
      </c>
      <c r="D1835" s="5" t="str">
        <f>PROPER(TRIM(Table2[[#This Row],[Season]]))</f>
        <v>Kharif</v>
      </c>
      <c r="E1835" s="5" t="str">
        <f>IF(Table2[[#This Row],[Season]]="",_xlfn.XLOOKUP(Table2[[#This Row],[State]],'pivot tables'!$F$3:$F$33,'pivot tables'!$G$3:$G$33),Table2[[#This Row],[Season]])</f>
        <v>Kharif</v>
      </c>
      <c r="F1835" s="5" t="s">
        <v>636</v>
      </c>
      <c r="G1835" s="16">
        <v>2718</v>
      </c>
      <c r="H1835" s="16">
        <f>IF(Table2[[#This Row],[Area(hectare)]]="",IFERROR(Table2[[#This Row],[Production(Tones)]]/Table2[[#This Row],[Yield blanks]],""),Table2[[#This Row],[Area(hectare)]])</f>
        <v>2718</v>
      </c>
      <c r="I1835" s="16">
        <v>2545</v>
      </c>
      <c r="J1835" s="16">
        <f>IF(Table2[[#This Row],[Production(Tones)]]="",Table2[[#This Row],[Area Blanks]]*Table2[[#This Row],[Yield]],Table2[[#This Row],[Production(Tones)]])</f>
        <v>2545</v>
      </c>
      <c r="K1835" s="13">
        <v>3350.1</v>
      </c>
      <c r="L1835" s="13">
        <f>IF(Table2[[#This Row],[Annual_Rainfall(mm)]]="",_xlfn.XLOOKUP(Table2[[#This Row],[State]],'pivot tables'!$J$3:$J$32,'pivot tables'!$K$3:$K$32),Table2[[#This Row],[Annual_Rainfall(mm)]])</f>
        <v>3350.1</v>
      </c>
      <c r="M1835" s="13" t="str">
        <f>Table2[[#This Row],[Crop]]&amp;Table2[[#This Row],[State]]</f>
        <v>UradSikkim</v>
      </c>
      <c r="N1835" s="13">
        <v>440859.6</v>
      </c>
      <c r="O1835" s="13">
        <f>IF(Table2[[#This Row],[Fertilizer(kg)]]="",_xlfn.XLOOKUP(Table2[[#This Row],[crop&amp;state]],'pivot tables'!$O$3:$O$151,'pivot tables'!$P$3:$P$151),Table2[[#This Row],[Fertilizer(kg)]])</f>
        <v>440859.6</v>
      </c>
      <c r="P1835" s="13">
        <v>951.3</v>
      </c>
      <c r="Q1835" s="13">
        <f>IF(Table2[[#This Row],[Pesticide(kg)]]="",_xlfn.XLOOKUP(Table2[[#This Row],[crop&amp;state]],'pivot tables'!$O$3:$O$151,'pivot tables'!$Q$3:$Q$151),Table2[[#This Row],[Pesticide(kg)]])</f>
        <v>951.3</v>
      </c>
      <c r="R1835" s="13">
        <v>0.94</v>
      </c>
      <c r="S1835" s="13">
        <f>IF(Table2[[#This Row],[Yield]]="",IFERROR(Table2[[#This Row],[Production(Tones)]]/Table2[[#This Row],[Area(hectare)]],""),Table2[[#This Row],[Yield]])</f>
        <v>0.94</v>
      </c>
      <c r="T1835" s="13">
        <v>7.1820000000000004</v>
      </c>
      <c r="U1835" s="13">
        <f>IF(Table2[[#This Row],[Avg_Temperature(°C)]]="",IFERROR((Table2[[#This Row],[Max_Temperature(°C)]]+Table2[[#This Row],[Min_Temperature(°C)]])/2,""),Table2[[#This Row],[Avg_Temperature(°C)]])</f>
        <v>7.1820000000000004</v>
      </c>
      <c r="V1835" s="13"/>
      <c r="W1835" s="13">
        <f>IF(Table2[[#This Row],[Max_Temperature(°C)]]="",_xlfn.XLOOKUP(Table2[[#This Row],[State]],'pivot tables'!$T$2:$T$33,'pivot tables'!$V$2:$V$33),Table2[[#This Row],[Max_Temperature(°C)]])</f>
        <v>16.194107142857145</v>
      </c>
      <c r="X1835" s="13">
        <v>-1.319</v>
      </c>
      <c r="Y1835" s="31">
        <f>IF(Table2[[#This Row],[Min_Temperature(°C)]]="",_xlfn.XLOOKUP(Table2[[#This Row],[State]],'pivot tables'!$T$2:$T$33,'pivot tables'!$W$2:$W$33),Table2[[#This Row],[Min_Temperature(°C)]])</f>
        <v>-1.319</v>
      </c>
    </row>
    <row r="1836" spans="1:25" x14ac:dyDescent="0.3">
      <c r="A1836" s="5" t="s">
        <v>20</v>
      </c>
      <c r="B1836" s="4">
        <v>2018</v>
      </c>
      <c r="C1836" s="5" t="s">
        <v>706</v>
      </c>
      <c r="D1836" s="5" t="str">
        <f>PROPER(TRIM(Table2[[#This Row],[Season]]))</f>
        <v/>
      </c>
      <c r="E1836" s="5" t="str">
        <f>IF(Table2[[#This Row],[Season]]="",_xlfn.XLOOKUP(Table2[[#This Row],[State]],'pivot tables'!$F$3:$F$33,'pivot tables'!$G$3:$G$33),Table2[[#This Row],[Season]])</f>
        <v>Kharif</v>
      </c>
      <c r="F1836" s="5" t="s">
        <v>636</v>
      </c>
      <c r="G1836" s="16">
        <v>163</v>
      </c>
      <c r="H1836" s="16">
        <f>IF(Table2[[#This Row],[Area(hectare)]]="",IFERROR(Table2[[#This Row],[Production(Tones)]]/Table2[[#This Row],[Yield blanks]],""),Table2[[#This Row],[Area(hectare)]])</f>
        <v>163</v>
      </c>
      <c r="I1836" s="16">
        <v>176</v>
      </c>
      <c r="J1836" s="16">
        <f>IF(Table2[[#This Row],[Production(Tones)]]="",Table2[[#This Row],[Area Blanks]]*Table2[[#This Row],[Yield]],Table2[[#This Row],[Production(Tones)]])</f>
        <v>176</v>
      </c>
      <c r="K1836" s="13">
        <v>3350.1</v>
      </c>
      <c r="L1836" s="13">
        <f>IF(Table2[[#This Row],[Annual_Rainfall(mm)]]="",_xlfn.XLOOKUP(Table2[[#This Row],[State]],'pivot tables'!$J$3:$J$32,'pivot tables'!$K$3:$K$32),Table2[[#This Row],[Annual_Rainfall(mm)]])</f>
        <v>3350.1</v>
      </c>
      <c r="M1836" s="13" t="str">
        <f>Table2[[#This Row],[Crop]]&amp;Table2[[#This Row],[State]]</f>
        <v>WheatSikkim</v>
      </c>
      <c r="N1836" s="13">
        <v>26438.6</v>
      </c>
      <c r="O1836" s="13">
        <f>IF(Table2[[#This Row],[Fertilizer(kg)]]="",_xlfn.XLOOKUP(Table2[[#This Row],[crop&amp;state]],'pivot tables'!$O$3:$O$151,'pivot tables'!$P$3:$P$151),Table2[[#This Row],[Fertilizer(kg)]])</f>
        <v>26438.6</v>
      </c>
      <c r="P1836" s="13">
        <v>57.05</v>
      </c>
      <c r="Q1836" s="13">
        <f>IF(Table2[[#This Row],[Pesticide(kg)]]="",_xlfn.XLOOKUP(Table2[[#This Row],[crop&amp;state]],'pivot tables'!$O$3:$O$151,'pivot tables'!$Q$3:$Q$151),Table2[[#This Row],[Pesticide(kg)]])</f>
        <v>57.05</v>
      </c>
      <c r="R1836" s="13">
        <v>1.04</v>
      </c>
      <c r="S1836" s="13">
        <f>IF(Table2[[#This Row],[Yield]]="",IFERROR(Table2[[#This Row],[Production(Tones)]]/Table2[[#This Row],[Area(hectare)]],""),Table2[[#This Row],[Yield]])</f>
        <v>1.04</v>
      </c>
      <c r="T1836" s="13">
        <v>7.1820000000000004</v>
      </c>
      <c r="U1836" s="13">
        <f>IF(Table2[[#This Row],[Avg_Temperature(°C)]]="",IFERROR((Table2[[#This Row],[Max_Temperature(°C)]]+Table2[[#This Row],[Min_Temperature(°C)]])/2,""),Table2[[#This Row],[Avg_Temperature(°C)]])</f>
        <v>7.1820000000000004</v>
      </c>
      <c r="V1836" s="13">
        <v>15.462999999999999</v>
      </c>
      <c r="W1836" s="13">
        <f>IF(Table2[[#This Row],[Max_Temperature(°C)]]="",_xlfn.XLOOKUP(Table2[[#This Row],[State]],'pivot tables'!$T$2:$T$33,'pivot tables'!$V$2:$V$33),Table2[[#This Row],[Max_Temperature(°C)]])</f>
        <v>15.462999999999999</v>
      </c>
      <c r="X1836" s="13">
        <v>-1.319</v>
      </c>
      <c r="Y1836" s="31">
        <f>IF(Table2[[#This Row],[Min_Temperature(°C)]]="",_xlfn.XLOOKUP(Table2[[#This Row],[State]],'pivot tables'!$T$2:$T$33,'pivot tables'!$W$2:$W$33),Table2[[#This Row],[Min_Temperature(°C)]])</f>
        <v>-1.319</v>
      </c>
    </row>
    <row r="1837" spans="1:25" x14ac:dyDescent="0.3">
      <c r="A1837" s="5" t="s">
        <v>13</v>
      </c>
      <c r="B1837" s="4">
        <v>2019</v>
      </c>
      <c r="C1837" s="5" t="s">
        <v>49</v>
      </c>
      <c r="D1837" s="5" t="str">
        <f>PROPER(TRIM(Table2[[#This Row],[Season]]))</f>
        <v>Kharif</v>
      </c>
      <c r="E1837" s="5" t="str">
        <f>IF(Table2[[#This Row],[Season]]="",_xlfn.XLOOKUP(Table2[[#This Row],[State]],'pivot tables'!$F$3:$F$33,'pivot tables'!$G$3:$G$33),Table2[[#This Row],[Season]])</f>
        <v>Kharif</v>
      </c>
      <c r="F1837" s="5" t="s">
        <v>636</v>
      </c>
      <c r="G1837" s="16">
        <v>8685</v>
      </c>
      <c r="H1837" s="16">
        <f>IF(Table2[[#This Row],[Area(hectare)]]="",IFERROR(Table2[[#This Row],[Production(Tones)]]/Table2[[#This Row],[Yield blanks]],""),Table2[[#This Row],[Area(hectare)]])</f>
        <v>8685</v>
      </c>
      <c r="I1837" s="16">
        <v>16137</v>
      </c>
      <c r="J1837" s="16">
        <f>IF(Table2[[#This Row],[Production(Tones)]]="",Table2[[#This Row],[Area Blanks]]*Table2[[#This Row],[Yield]],Table2[[#This Row],[Production(Tones)]])</f>
        <v>16137</v>
      </c>
      <c r="K1837" s="13">
        <v>2740</v>
      </c>
      <c r="L1837" s="13">
        <f>IF(Table2[[#This Row],[Annual_Rainfall(mm)]]="",_xlfn.XLOOKUP(Table2[[#This Row],[State]],'pivot tables'!$J$3:$J$32,'pivot tables'!$K$3:$K$32),Table2[[#This Row],[Annual_Rainfall(mm)]])</f>
        <v>2740</v>
      </c>
      <c r="M1837" s="13" t="str">
        <f>Table2[[#This Row],[Crop]]&amp;Table2[[#This Row],[State]]</f>
        <v>RiceSikkim</v>
      </c>
      <c r="N1837" s="13">
        <v>1491735.6</v>
      </c>
      <c r="O1837" s="13">
        <f>IF(Table2[[#This Row],[Fertilizer(kg)]]="",_xlfn.XLOOKUP(Table2[[#This Row],[crop&amp;state]],'pivot tables'!$O$3:$O$151,'pivot tables'!$P$3:$P$151),Table2[[#This Row],[Fertilizer(kg)]])</f>
        <v>1491735.6</v>
      </c>
      <c r="P1837" s="13">
        <v>3213.45</v>
      </c>
      <c r="Q1837" s="13">
        <f>IF(Table2[[#This Row],[Pesticide(kg)]]="",_xlfn.XLOOKUP(Table2[[#This Row],[crop&amp;state]],'pivot tables'!$O$3:$O$151,'pivot tables'!$Q$3:$Q$151),Table2[[#This Row],[Pesticide(kg)]])</f>
        <v>3213.45</v>
      </c>
      <c r="R1837" s="13">
        <v>1.8220000000000001</v>
      </c>
      <c r="S1837" s="13">
        <f>IF(Table2[[#This Row],[Yield]]="",IFERROR(Table2[[#This Row],[Production(Tones)]]/Table2[[#This Row],[Area(hectare)]],""),Table2[[#This Row],[Yield]])</f>
        <v>1.8220000000000001</v>
      </c>
      <c r="T1837" s="13">
        <v>7.1820000000000004</v>
      </c>
      <c r="U1837" s="13">
        <f>IF(Table2[[#This Row],[Avg_Temperature(°C)]]="",IFERROR((Table2[[#This Row],[Max_Temperature(°C)]]+Table2[[#This Row],[Min_Temperature(°C)]])/2,""),Table2[[#This Row],[Avg_Temperature(°C)]])</f>
        <v>7.1820000000000004</v>
      </c>
      <c r="V1837" s="13">
        <v>15.628</v>
      </c>
      <c r="W1837" s="13">
        <f>IF(Table2[[#This Row],[Max_Temperature(°C)]]="",_xlfn.XLOOKUP(Table2[[#This Row],[State]],'pivot tables'!$T$2:$T$33,'pivot tables'!$V$2:$V$33),Table2[[#This Row],[Max_Temperature(°C)]])</f>
        <v>15.628</v>
      </c>
      <c r="X1837" s="13">
        <v>-1.839</v>
      </c>
      <c r="Y1837" s="31">
        <f>IF(Table2[[#This Row],[Min_Temperature(°C)]]="",_xlfn.XLOOKUP(Table2[[#This Row],[State]],'pivot tables'!$T$2:$T$33,'pivot tables'!$W$2:$W$33),Table2[[#This Row],[Min_Temperature(°C)]])</f>
        <v>-1.839</v>
      </c>
    </row>
    <row r="1838" spans="1:25" x14ac:dyDescent="0.3">
      <c r="A1838" s="5" t="s">
        <v>32</v>
      </c>
      <c r="B1838" s="4">
        <v>2019</v>
      </c>
      <c r="C1838" s="5" t="s">
        <v>49</v>
      </c>
      <c r="D1838" s="5" t="str">
        <f>PROPER(TRIM(Table2[[#This Row],[Season]]))</f>
        <v>Kharif</v>
      </c>
      <c r="E1838" s="5" t="str">
        <f>IF(Table2[[#This Row],[Season]]="",_xlfn.XLOOKUP(Table2[[#This Row],[State]],'pivot tables'!$F$3:$F$33,'pivot tables'!$G$3:$G$33),Table2[[#This Row],[Season]])</f>
        <v>Kharif</v>
      </c>
      <c r="F1838" s="5" t="s">
        <v>636</v>
      </c>
      <c r="G1838" s="16">
        <v>2789</v>
      </c>
      <c r="H1838" s="16">
        <f>IF(Table2[[#This Row],[Area(hectare)]]="",IFERROR(Table2[[#This Row],[Production(Tones)]]/Table2[[#This Row],[Yield blanks]],""),Table2[[#This Row],[Area(hectare)]])</f>
        <v>2789</v>
      </c>
      <c r="I1838" s="16">
        <v>2612</v>
      </c>
      <c r="J1838" s="16">
        <f>IF(Table2[[#This Row],[Production(Tones)]]="",Table2[[#This Row],[Area Blanks]]*Table2[[#This Row],[Yield]],Table2[[#This Row],[Production(Tones)]])</f>
        <v>2612</v>
      </c>
      <c r="K1838" s="13">
        <v>2740</v>
      </c>
      <c r="L1838" s="13">
        <f>IF(Table2[[#This Row],[Annual_Rainfall(mm)]]="",_xlfn.XLOOKUP(Table2[[#This Row],[State]],'pivot tables'!$J$3:$J$32,'pivot tables'!$K$3:$K$32),Table2[[#This Row],[Annual_Rainfall(mm)]])</f>
        <v>2740</v>
      </c>
      <c r="M1838" s="13" t="str">
        <f>Table2[[#This Row],[Crop]]&amp;Table2[[#This Row],[State]]</f>
        <v>UradSikkim</v>
      </c>
      <c r="N1838" s="13">
        <v>479038.64</v>
      </c>
      <c r="O1838" s="13">
        <f>IF(Table2[[#This Row],[Fertilizer(kg)]]="",_xlfn.XLOOKUP(Table2[[#This Row],[crop&amp;state]],'pivot tables'!$O$3:$O$151,'pivot tables'!$P$3:$P$151),Table2[[#This Row],[Fertilizer(kg)]])</f>
        <v>479038.64</v>
      </c>
      <c r="P1838" s="13">
        <v>1031.93</v>
      </c>
      <c r="Q1838" s="13">
        <f>IF(Table2[[#This Row],[Pesticide(kg)]]="",_xlfn.XLOOKUP(Table2[[#This Row],[crop&amp;state]],'pivot tables'!$O$3:$O$151,'pivot tables'!$Q$3:$Q$151),Table2[[#This Row],[Pesticide(kg)]])</f>
        <v>1031.93</v>
      </c>
      <c r="R1838" s="13">
        <v>0.94299999999999995</v>
      </c>
      <c r="S1838" s="13">
        <f>IF(Table2[[#This Row],[Yield]]="",IFERROR(Table2[[#This Row],[Production(Tones)]]/Table2[[#This Row],[Area(hectare)]],""),Table2[[#This Row],[Yield]])</f>
        <v>0.94299999999999995</v>
      </c>
      <c r="T1838" s="13">
        <v>7.1820000000000004</v>
      </c>
      <c r="U1838" s="13">
        <f>IF(Table2[[#This Row],[Avg_Temperature(°C)]]="",IFERROR((Table2[[#This Row],[Max_Temperature(°C)]]+Table2[[#This Row],[Min_Temperature(°C)]])/2,""),Table2[[#This Row],[Avg_Temperature(°C)]])</f>
        <v>7.1820000000000004</v>
      </c>
      <c r="V1838" s="13">
        <v>15.628</v>
      </c>
      <c r="W1838" s="13">
        <f>IF(Table2[[#This Row],[Max_Temperature(°C)]]="",_xlfn.XLOOKUP(Table2[[#This Row],[State]],'pivot tables'!$T$2:$T$33,'pivot tables'!$V$2:$V$33),Table2[[#This Row],[Max_Temperature(°C)]])</f>
        <v>15.628</v>
      </c>
      <c r="X1838" s="13">
        <v>-1.839</v>
      </c>
      <c r="Y1838" s="31">
        <f>IF(Table2[[#This Row],[Min_Temperature(°C)]]="",_xlfn.XLOOKUP(Table2[[#This Row],[State]],'pivot tables'!$T$2:$T$33,'pivot tables'!$W$2:$W$33),Table2[[#This Row],[Min_Temperature(°C)]])</f>
        <v>-1.839</v>
      </c>
    </row>
    <row r="1839" spans="1:25" x14ac:dyDescent="0.3">
      <c r="A1839" s="5" t="s">
        <v>20</v>
      </c>
      <c r="B1839" s="4">
        <v>2019</v>
      </c>
      <c r="C1839" s="5" t="s">
        <v>27</v>
      </c>
      <c r="D1839" s="5" t="str">
        <f>PROPER(TRIM(Table2[[#This Row],[Season]]))</f>
        <v>Rabi</v>
      </c>
      <c r="E1839" s="5" t="str">
        <f>IF(Table2[[#This Row],[Season]]="",_xlfn.XLOOKUP(Table2[[#This Row],[State]],'pivot tables'!$F$3:$F$33,'pivot tables'!$G$3:$G$33),Table2[[#This Row],[Season]])</f>
        <v>Rabi</v>
      </c>
      <c r="F1839" s="5" t="s">
        <v>636</v>
      </c>
      <c r="G1839" s="16">
        <v>165</v>
      </c>
      <c r="H1839" s="16">
        <f>IF(Table2[[#This Row],[Area(hectare)]]="",IFERROR(Table2[[#This Row],[Production(Tones)]]/Table2[[#This Row],[Yield blanks]],""),Table2[[#This Row],[Area(hectare)]])</f>
        <v>165</v>
      </c>
      <c r="I1839" s="16">
        <v>178</v>
      </c>
      <c r="J1839" s="16">
        <f>IF(Table2[[#This Row],[Production(Tones)]]="",Table2[[#This Row],[Area Blanks]]*Table2[[#This Row],[Yield]],Table2[[#This Row],[Production(Tones)]])</f>
        <v>178</v>
      </c>
      <c r="K1839" s="13">
        <v>2740</v>
      </c>
      <c r="L1839" s="13">
        <f>IF(Table2[[#This Row],[Annual_Rainfall(mm)]]="",_xlfn.XLOOKUP(Table2[[#This Row],[State]],'pivot tables'!$J$3:$J$32,'pivot tables'!$K$3:$K$32),Table2[[#This Row],[Annual_Rainfall(mm)]])</f>
        <v>2740</v>
      </c>
      <c r="M1839" s="13" t="str">
        <f>Table2[[#This Row],[Crop]]&amp;Table2[[#This Row],[State]]</f>
        <v>WheatSikkim</v>
      </c>
      <c r="N1839" s="13">
        <v>28340.400000000001</v>
      </c>
      <c r="O1839" s="13">
        <f>IF(Table2[[#This Row],[Fertilizer(kg)]]="",_xlfn.XLOOKUP(Table2[[#This Row],[crop&amp;state]],'pivot tables'!$O$3:$O$151,'pivot tables'!$P$3:$P$151),Table2[[#This Row],[Fertilizer(kg)]])</f>
        <v>28340.400000000001</v>
      </c>
      <c r="P1839" s="13">
        <v>61.05</v>
      </c>
      <c r="Q1839" s="13">
        <f>IF(Table2[[#This Row],[Pesticide(kg)]]="",_xlfn.XLOOKUP(Table2[[#This Row],[crop&amp;state]],'pivot tables'!$O$3:$O$151,'pivot tables'!$Q$3:$Q$151),Table2[[#This Row],[Pesticide(kg)]])</f>
        <v>61.05</v>
      </c>
      <c r="R1839" s="13">
        <v>1.0349999999999999</v>
      </c>
      <c r="S1839" s="13">
        <f>IF(Table2[[#This Row],[Yield]]="",IFERROR(Table2[[#This Row],[Production(Tones)]]/Table2[[#This Row],[Area(hectare)]],""),Table2[[#This Row],[Yield]])</f>
        <v>1.0349999999999999</v>
      </c>
      <c r="T1839" s="13">
        <v>7.1820000000000004</v>
      </c>
      <c r="U1839" s="13">
        <f>IF(Table2[[#This Row],[Avg_Temperature(°C)]]="",IFERROR((Table2[[#This Row],[Max_Temperature(°C)]]+Table2[[#This Row],[Min_Temperature(°C)]])/2,""),Table2[[#This Row],[Avg_Temperature(°C)]])</f>
        <v>7.1820000000000004</v>
      </c>
      <c r="V1839" s="13">
        <v>15.628</v>
      </c>
      <c r="W1839" s="13">
        <f>IF(Table2[[#This Row],[Max_Temperature(°C)]]="",_xlfn.XLOOKUP(Table2[[#This Row],[State]],'pivot tables'!$T$2:$T$33,'pivot tables'!$V$2:$V$33),Table2[[#This Row],[Max_Temperature(°C)]])</f>
        <v>15.628</v>
      </c>
      <c r="X1839" s="13">
        <v>-1.839</v>
      </c>
      <c r="Y1839" s="31">
        <f>IF(Table2[[#This Row],[Min_Temperature(°C)]]="",_xlfn.XLOOKUP(Table2[[#This Row],[State]],'pivot tables'!$T$2:$T$33,'pivot tables'!$W$2:$W$33),Table2[[#This Row],[Min_Temperature(°C)]])</f>
        <v>-1.839</v>
      </c>
    </row>
    <row r="1840" spans="1:25" x14ac:dyDescent="0.3">
      <c r="A1840" s="5" t="s">
        <v>13</v>
      </c>
      <c r="B1840" s="4">
        <v>2010</v>
      </c>
      <c r="C1840" s="5" t="s">
        <v>49</v>
      </c>
      <c r="D1840" s="5" t="str">
        <f>PROPER(TRIM(Table2[[#This Row],[Season]]))</f>
        <v>Kharif</v>
      </c>
      <c r="E1840" s="5" t="str">
        <f>IF(Table2[[#This Row],[Season]]="",_xlfn.XLOOKUP(Table2[[#This Row],[State]],'pivot tables'!$F$3:$F$33,'pivot tables'!$G$3:$G$33),Table2[[#This Row],[Season]])</f>
        <v>Kharif</v>
      </c>
      <c r="F1840" s="5" t="s">
        <v>515</v>
      </c>
      <c r="G1840" s="16">
        <v>121570</v>
      </c>
      <c r="H1840" s="16">
        <f>IF(Table2[[#This Row],[Area(hectare)]]="",IFERROR(Table2[[#This Row],[Production(Tones)]]/Table2[[#This Row],[Yield blanks]],""),Table2[[#This Row],[Area(hectare)]])</f>
        <v>121570</v>
      </c>
      <c r="I1840" s="16">
        <v>155993</v>
      </c>
      <c r="J1840" s="16">
        <f>IF(Table2[[#This Row],[Production(Tones)]]="",Table2[[#This Row],[Area Blanks]]*Table2[[#This Row],[Yield]],Table2[[#This Row],[Production(Tones)]])</f>
        <v>155993</v>
      </c>
      <c r="K1840" s="13">
        <v>2574.1</v>
      </c>
      <c r="L1840" s="13">
        <f>IF(Table2[[#This Row],[Annual_Rainfall(mm)]]="",_xlfn.XLOOKUP(Table2[[#This Row],[State]],'pivot tables'!$J$3:$J$32,'pivot tables'!$K$3:$K$32),Table2[[#This Row],[Annual_Rainfall(mm)]])</f>
        <v>2574.1</v>
      </c>
      <c r="M1840" s="13" t="str">
        <f>Table2[[#This Row],[Crop]]&amp;Table2[[#This Row],[State]]</f>
        <v>RiceArunachal Pradesh</v>
      </c>
      <c r="N1840" s="13">
        <v>20193992.699999999</v>
      </c>
      <c r="O1840" s="13">
        <f>IF(Table2[[#This Row],[Fertilizer(kg)]]="",_xlfn.XLOOKUP(Table2[[#This Row],[crop&amp;state]],'pivot tables'!$O$3:$O$151,'pivot tables'!$P$3:$P$151),Table2[[#This Row],[Fertilizer(kg)]])</f>
        <v>20193992.699999999</v>
      </c>
      <c r="P1840" s="13">
        <v>29176.799999999999</v>
      </c>
      <c r="Q1840" s="13">
        <f>IF(Table2[[#This Row],[Pesticide(kg)]]="",_xlfn.XLOOKUP(Table2[[#This Row],[crop&amp;state]],'pivot tables'!$O$3:$O$151,'pivot tables'!$Q$3:$Q$151),Table2[[#This Row],[Pesticide(kg)]])</f>
        <v>29176.799999999999</v>
      </c>
      <c r="R1840" s="13">
        <v>1.2190000000000001</v>
      </c>
      <c r="S1840" s="13">
        <f>IF(Table2[[#This Row],[Yield]]="",IFERROR(Table2[[#This Row],[Production(Tones)]]/Table2[[#This Row],[Area(hectare)]],""),Table2[[#This Row],[Yield]])</f>
        <v>1.2190000000000001</v>
      </c>
      <c r="T1840" s="13"/>
      <c r="U1840" s="13">
        <f>IF(Table2[[#This Row],[Avg_Temperature(°C)]]="",IFERROR((Table2[[#This Row],[Max_Temperature(°C)]]+Table2[[#This Row],[Min_Temperature(°C)]])/2,""),Table2[[#This Row],[Avg_Temperature(°C)]])</f>
        <v>21.021000000000001</v>
      </c>
      <c r="V1840" s="13">
        <v>29.515000000000001</v>
      </c>
      <c r="W1840" s="13">
        <f>IF(Table2[[#This Row],[Max_Temperature(°C)]]="",_xlfn.XLOOKUP(Table2[[#This Row],[State]],'pivot tables'!$T$2:$T$33,'pivot tables'!$V$2:$V$33),Table2[[#This Row],[Max_Temperature(°C)]])</f>
        <v>29.515000000000001</v>
      </c>
      <c r="X1840" s="13">
        <v>12.526999999999999</v>
      </c>
      <c r="Y1840" s="31">
        <f>IF(Table2[[#This Row],[Min_Temperature(°C)]]="",_xlfn.XLOOKUP(Table2[[#This Row],[State]],'pivot tables'!$T$2:$T$33,'pivot tables'!$W$2:$W$33),Table2[[#This Row],[Min_Temperature(°C)]])</f>
        <v>12.526999999999999</v>
      </c>
    </row>
    <row r="1841" spans="1:25" x14ac:dyDescent="0.3">
      <c r="A1841" s="5" t="s">
        <v>18</v>
      </c>
      <c r="B1841" s="4">
        <v>2010</v>
      </c>
      <c r="C1841" s="5" t="s">
        <v>705</v>
      </c>
      <c r="D1841" s="5" t="str">
        <f>PROPER(TRIM(Table2[[#This Row],[Season]]))</f>
        <v>Whole Year</v>
      </c>
      <c r="E1841" s="5" t="str">
        <f>IF(Table2[[#This Row],[Season]]="",_xlfn.XLOOKUP(Table2[[#This Row],[State]],'pivot tables'!$F$3:$F$33,'pivot tables'!$G$3:$G$33),Table2[[#This Row],[Season]])</f>
        <v>Whole Year</v>
      </c>
      <c r="F1841" s="5" t="s">
        <v>515</v>
      </c>
      <c r="G1841" s="16"/>
      <c r="H1841" s="16">
        <f>IF(Table2[[#This Row],[Area(hectare)]]="",IFERROR(Table2[[#This Row],[Production(Tones)]]/Table2[[#This Row],[Yield blanks]],""),Table2[[#This Row],[Area(hectare)]])</f>
        <v>1404.3914497600697</v>
      </c>
      <c r="I1841" s="16">
        <v>28974</v>
      </c>
      <c r="J1841" s="16">
        <f>IF(Table2[[#This Row],[Production(Tones)]]="",Table2[[#This Row],[Area Blanks]]*Table2[[#This Row],[Yield]],Table2[[#This Row],[Production(Tones)]])</f>
        <v>28974</v>
      </c>
      <c r="K1841" s="13">
        <v>2574.1</v>
      </c>
      <c r="L1841" s="13">
        <f>IF(Table2[[#This Row],[Annual_Rainfall(mm)]]="",_xlfn.XLOOKUP(Table2[[#This Row],[State]],'pivot tables'!$J$3:$J$32,'pivot tables'!$K$3:$K$32),Table2[[#This Row],[Annual_Rainfall(mm)]])</f>
        <v>2574.1</v>
      </c>
      <c r="M1841" s="13" t="str">
        <f>Table2[[#This Row],[Crop]]&amp;Table2[[#This Row],[State]]</f>
        <v>SugarcaneArunachal Pradesh</v>
      </c>
      <c r="N1841" s="13">
        <v>250493.88</v>
      </c>
      <c r="O1841" s="13">
        <f>IF(Table2[[#This Row],[Fertilizer(kg)]]="",_xlfn.XLOOKUP(Table2[[#This Row],[crop&amp;state]],'pivot tables'!$O$3:$O$151,'pivot tables'!$P$3:$P$151),Table2[[#This Row],[Fertilizer(kg)]])</f>
        <v>250493.88</v>
      </c>
      <c r="P1841" s="13">
        <v>361.92</v>
      </c>
      <c r="Q1841" s="13">
        <f>IF(Table2[[#This Row],[Pesticide(kg)]]="",_xlfn.XLOOKUP(Table2[[#This Row],[crop&amp;state]],'pivot tables'!$O$3:$O$151,'pivot tables'!$Q$3:$Q$151),Table2[[#This Row],[Pesticide(kg)]])</f>
        <v>361.92</v>
      </c>
      <c r="R1841" s="13">
        <v>20.631</v>
      </c>
      <c r="S1841" s="13">
        <f>IF(Table2[[#This Row],[Yield]]="",IFERROR(Table2[[#This Row],[Production(Tones)]]/Table2[[#This Row],[Area(hectare)]],""),Table2[[#This Row],[Yield]])</f>
        <v>20.631</v>
      </c>
      <c r="T1841" s="13">
        <v>20.213999999999999</v>
      </c>
      <c r="U1841" s="13">
        <f>IF(Table2[[#This Row],[Avg_Temperature(°C)]]="",IFERROR((Table2[[#This Row],[Max_Temperature(°C)]]+Table2[[#This Row],[Min_Temperature(°C)]])/2,""),Table2[[#This Row],[Avg_Temperature(°C)]])</f>
        <v>20.213999999999999</v>
      </c>
      <c r="V1841" s="13">
        <v>29.515000000000001</v>
      </c>
      <c r="W1841" s="13">
        <f>IF(Table2[[#This Row],[Max_Temperature(°C)]]="",_xlfn.XLOOKUP(Table2[[#This Row],[State]],'pivot tables'!$T$2:$T$33,'pivot tables'!$V$2:$V$33),Table2[[#This Row],[Max_Temperature(°C)]])</f>
        <v>29.515000000000001</v>
      </c>
      <c r="X1841" s="13">
        <v>12.526999999999999</v>
      </c>
      <c r="Y1841" s="31">
        <f>IF(Table2[[#This Row],[Min_Temperature(°C)]]="",_xlfn.XLOOKUP(Table2[[#This Row],[State]],'pivot tables'!$T$2:$T$33,'pivot tables'!$W$2:$W$33),Table2[[#This Row],[Min_Temperature(°C)]])</f>
        <v>12.526999999999999</v>
      </c>
    </row>
    <row r="1842" spans="1:25" x14ac:dyDescent="0.3">
      <c r="A1842" s="5" t="s">
        <v>20</v>
      </c>
      <c r="B1842" s="4">
        <v>2010</v>
      </c>
      <c r="C1842" s="5" t="s">
        <v>27</v>
      </c>
      <c r="D1842" s="5" t="str">
        <f>PROPER(TRIM(Table2[[#This Row],[Season]]))</f>
        <v>Rabi</v>
      </c>
      <c r="E1842" s="5" t="str">
        <f>IF(Table2[[#This Row],[Season]]="",_xlfn.XLOOKUP(Table2[[#This Row],[State]],'pivot tables'!$F$3:$F$33,'pivot tables'!$G$3:$G$33),Table2[[#This Row],[Season]])</f>
        <v>Rabi</v>
      </c>
      <c r="F1842" s="5" t="s">
        <v>515</v>
      </c>
      <c r="G1842" s="16">
        <v>3699</v>
      </c>
      <c r="H1842" s="16">
        <f>IF(Table2[[#This Row],[Area(hectare)]]="",IFERROR(Table2[[#This Row],[Production(Tones)]]/Table2[[#This Row],[Yield blanks]],""),Table2[[#This Row],[Area(hectare)]])</f>
        <v>3699</v>
      </c>
      <c r="I1842" s="16"/>
      <c r="J1842" s="16">
        <f>IF(Table2[[#This Row],[Production(Tones)]]="",Table2[[#This Row],[Area Blanks]]*Table2[[#This Row],[Yield]],Table2[[#This Row],[Production(Tones)]])</f>
        <v>6092.2529999999997</v>
      </c>
      <c r="K1842" s="13">
        <v>2574.1</v>
      </c>
      <c r="L1842" s="13">
        <f>IF(Table2[[#This Row],[Annual_Rainfall(mm)]]="",_xlfn.XLOOKUP(Table2[[#This Row],[State]],'pivot tables'!$J$3:$J$32,'pivot tables'!$K$3:$K$32),Table2[[#This Row],[Annual_Rainfall(mm)]])</f>
        <v>2574.1</v>
      </c>
      <c r="M1842" s="13" t="str">
        <f>Table2[[#This Row],[Crop]]&amp;Table2[[#This Row],[State]]</f>
        <v>WheatArunachal Pradesh</v>
      </c>
      <c r="N1842" s="13">
        <v>614440.89</v>
      </c>
      <c r="O1842" s="13">
        <f>IF(Table2[[#This Row],[Fertilizer(kg)]]="",_xlfn.XLOOKUP(Table2[[#This Row],[crop&amp;state]],'pivot tables'!$O$3:$O$151,'pivot tables'!$P$3:$P$151),Table2[[#This Row],[Fertilizer(kg)]])</f>
        <v>614440.89</v>
      </c>
      <c r="P1842" s="13">
        <v>887.76</v>
      </c>
      <c r="Q1842" s="13">
        <f>IF(Table2[[#This Row],[Pesticide(kg)]]="",_xlfn.XLOOKUP(Table2[[#This Row],[crop&amp;state]],'pivot tables'!$O$3:$O$151,'pivot tables'!$Q$3:$Q$151),Table2[[#This Row],[Pesticide(kg)]])</f>
        <v>887.76</v>
      </c>
      <c r="R1842" s="13">
        <v>1.647</v>
      </c>
      <c r="S1842" s="13">
        <f>IF(Table2[[#This Row],[Yield]]="",IFERROR(Table2[[#This Row],[Production(Tones)]]/Table2[[#This Row],[Area(hectare)]],""),Table2[[#This Row],[Yield]])</f>
        <v>1.647</v>
      </c>
      <c r="T1842" s="13">
        <v>20.213999999999999</v>
      </c>
      <c r="U1842" s="13">
        <f>IF(Table2[[#This Row],[Avg_Temperature(°C)]]="",IFERROR((Table2[[#This Row],[Max_Temperature(°C)]]+Table2[[#This Row],[Min_Temperature(°C)]])/2,""),Table2[[#This Row],[Avg_Temperature(°C)]])</f>
        <v>20.213999999999999</v>
      </c>
      <c r="V1842" s="13">
        <v>29.515000000000001</v>
      </c>
      <c r="W1842" s="13">
        <f>IF(Table2[[#This Row],[Max_Temperature(°C)]]="",_xlfn.XLOOKUP(Table2[[#This Row],[State]],'pivot tables'!$T$2:$T$33,'pivot tables'!$V$2:$V$33),Table2[[#This Row],[Max_Temperature(°C)]])</f>
        <v>29.515000000000001</v>
      </c>
      <c r="X1842" s="13"/>
      <c r="Y1842" s="31">
        <f>IF(Table2[[#This Row],[Min_Temperature(°C)]]="",_xlfn.XLOOKUP(Table2[[#This Row],[State]],'pivot tables'!$T$2:$T$33,'pivot tables'!$W$2:$W$33),Table2[[#This Row],[Min_Temperature(°C)]])</f>
        <v>12.925476190476186</v>
      </c>
    </row>
    <row r="1843" spans="1:25" x14ac:dyDescent="0.3">
      <c r="A1843" s="5" t="s">
        <v>13</v>
      </c>
      <c r="B1843" s="4">
        <v>2011</v>
      </c>
      <c r="C1843" s="5" t="s">
        <v>49</v>
      </c>
      <c r="D1843" s="5" t="str">
        <f>PROPER(TRIM(Table2[[#This Row],[Season]]))</f>
        <v>Kharif</v>
      </c>
      <c r="E1843" s="5" t="str">
        <f>IF(Table2[[#This Row],[Season]]="",_xlfn.XLOOKUP(Table2[[#This Row],[State]],'pivot tables'!$F$3:$F$33,'pivot tables'!$G$3:$G$33),Table2[[#This Row],[Season]])</f>
        <v>Kharif</v>
      </c>
      <c r="F1843" s="5" t="s">
        <v>515</v>
      </c>
      <c r="G1843" s="16"/>
      <c r="H1843" s="16">
        <f>IF(Table2[[#This Row],[Area(hectare)]]="",IFERROR(Table2[[#This Row],[Production(Tones)]]/Table2[[#This Row],[Yield blanks]],""),Table2[[#This Row],[Area(hectare)]])</f>
        <v>130880.22969647251</v>
      </c>
      <c r="I1843" s="16">
        <v>159543</v>
      </c>
      <c r="J1843" s="16">
        <f>IF(Table2[[#This Row],[Production(Tones)]]="",Table2[[#This Row],[Area Blanks]]*Table2[[#This Row],[Yield]],Table2[[#This Row],[Production(Tones)]])</f>
        <v>159543</v>
      </c>
      <c r="K1843" s="13">
        <v>2193.6999999999998</v>
      </c>
      <c r="L1843" s="13">
        <f>IF(Table2[[#This Row],[Annual_Rainfall(mm)]]="",_xlfn.XLOOKUP(Table2[[#This Row],[State]],'pivot tables'!$J$3:$J$32,'pivot tables'!$K$3:$K$32),Table2[[#This Row],[Annual_Rainfall(mm)]])</f>
        <v>2193.6999999999998</v>
      </c>
      <c r="M1843" s="13" t="str">
        <f>Table2[[#This Row],[Crop]]&amp;Table2[[#This Row],[State]]</f>
        <v>RiceArunachal Pradesh</v>
      </c>
      <c r="N1843" s="13">
        <v>20688720</v>
      </c>
      <c r="O1843" s="13">
        <f>IF(Table2[[#This Row],[Fertilizer(kg)]]="",_xlfn.XLOOKUP(Table2[[#This Row],[crop&amp;state]],'pivot tables'!$O$3:$O$151,'pivot tables'!$P$3:$P$151),Table2[[#This Row],[Fertilizer(kg)]])</f>
        <v>20688720</v>
      </c>
      <c r="P1843" s="13">
        <v>40755</v>
      </c>
      <c r="Q1843" s="13">
        <f>IF(Table2[[#This Row],[Pesticide(kg)]]="",_xlfn.XLOOKUP(Table2[[#This Row],[crop&amp;state]],'pivot tables'!$O$3:$O$151,'pivot tables'!$Q$3:$Q$151),Table2[[#This Row],[Pesticide(kg)]])</f>
        <v>40755</v>
      </c>
      <c r="R1843" s="13">
        <v>1.2190000000000001</v>
      </c>
      <c r="S1843" s="13">
        <f>IF(Table2[[#This Row],[Yield]]="",IFERROR(Table2[[#This Row],[Production(Tones)]]/Table2[[#This Row],[Area(hectare)]],""),Table2[[#This Row],[Yield]])</f>
        <v>1.2190000000000001</v>
      </c>
      <c r="T1843" s="13">
        <v>20.068000000000001</v>
      </c>
      <c r="U1843" s="13">
        <f>IF(Table2[[#This Row],[Avg_Temperature(°C)]]="",IFERROR((Table2[[#This Row],[Max_Temperature(°C)]]+Table2[[#This Row],[Min_Temperature(°C)]])/2,""),Table2[[#This Row],[Avg_Temperature(°C)]])</f>
        <v>20.068000000000001</v>
      </c>
      <c r="V1843" s="13">
        <v>29.965</v>
      </c>
      <c r="W1843" s="13">
        <f>IF(Table2[[#This Row],[Max_Temperature(°C)]]="",_xlfn.XLOOKUP(Table2[[#This Row],[State]],'pivot tables'!$T$2:$T$33,'pivot tables'!$V$2:$V$33),Table2[[#This Row],[Max_Temperature(°C)]])</f>
        <v>29.965</v>
      </c>
      <c r="X1843" s="13">
        <v>12.019</v>
      </c>
      <c r="Y1843" s="31">
        <f>IF(Table2[[#This Row],[Min_Temperature(°C)]]="",_xlfn.XLOOKUP(Table2[[#This Row],[State]],'pivot tables'!$T$2:$T$33,'pivot tables'!$W$2:$W$33),Table2[[#This Row],[Min_Temperature(°C)]])</f>
        <v>12.019</v>
      </c>
    </row>
    <row r="1844" spans="1:25" x14ac:dyDescent="0.3">
      <c r="A1844" s="5" t="s">
        <v>18</v>
      </c>
      <c r="B1844" s="4">
        <v>2011</v>
      </c>
      <c r="C1844" s="5" t="s">
        <v>705</v>
      </c>
      <c r="D1844" s="5" t="str">
        <f>PROPER(TRIM(Table2[[#This Row],[Season]]))</f>
        <v>Whole Year</v>
      </c>
      <c r="E1844" s="5" t="str">
        <f>IF(Table2[[#This Row],[Season]]="",_xlfn.XLOOKUP(Table2[[#This Row],[State]],'pivot tables'!$F$3:$F$33,'pivot tables'!$G$3:$G$33),Table2[[#This Row],[Season]])</f>
        <v>Whole Year</v>
      </c>
      <c r="F1844" s="5" t="s">
        <v>515</v>
      </c>
      <c r="G1844" s="16">
        <v>1550</v>
      </c>
      <c r="H1844" s="16">
        <f>IF(Table2[[#This Row],[Area(hectare)]]="",IFERROR(Table2[[#This Row],[Production(Tones)]]/Table2[[#This Row],[Yield blanks]],""),Table2[[#This Row],[Area(hectare)]])</f>
        <v>1550</v>
      </c>
      <c r="I1844" s="16">
        <v>30000</v>
      </c>
      <c r="J1844" s="16">
        <f>IF(Table2[[#This Row],[Production(Tones)]]="",Table2[[#This Row],[Area Blanks]]*Table2[[#This Row],[Yield]],Table2[[#This Row],[Production(Tones)]])</f>
        <v>30000</v>
      </c>
      <c r="K1844" s="13">
        <v>2193.6999999999998</v>
      </c>
      <c r="L1844" s="13">
        <f>IF(Table2[[#This Row],[Annual_Rainfall(mm)]]="",_xlfn.XLOOKUP(Table2[[#This Row],[State]],'pivot tables'!$J$3:$J$32,'pivot tables'!$K$3:$K$32),Table2[[#This Row],[Annual_Rainfall(mm)]])</f>
        <v>2193.6999999999998</v>
      </c>
      <c r="M1844" s="13" t="str">
        <f>Table2[[#This Row],[Crop]]&amp;Table2[[#This Row],[State]]</f>
        <v>SugarcaneArunachal Pradesh</v>
      </c>
      <c r="N1844" s="13">
        <v>259656</v>
      </c>
      <c r="O1844" s="13">
        <f>IF(Table2[[#This Row],[Fertilizer(kg)]]="",_xlfn.XLOOKUP(Table2[[#This Row],[crop&amp;state]],'pivot tables'!$O$3:$O$151,'pivot tables'!$P$3:$P$151),Table2[[#This Row],[Fertilizer(kg)]])</f>
        <v>259656</v>
      </c>
      <c r="P1844" s="13">
        <v>511.5</v>
      </c>
      <c r="Q1844" s="13">
        <f>IF(Table2[[#This Row],[Pesticide(kg)]]="",_xlfn.XLOOKUP(Table2[[#This Row],[crop&amp;state]],'pivot tables'!$O$3:$O$151,'pivot tables'!$Q$3:$Q$151),Table2[[#This Row],[Pesticide(kg)]])</f>
        <v>511.5</v>
      </c>
      <c r="R1844" s="13">
        <v>20.082999999999998</v>
      </c>
      <c r="S1844" s="13">
        <f>IF(Table2[[#This Row],[Yield]]="",IFERROR(Table2[[#This Row],[Production(Tones)]]/Table2[[#This Row],[Area(hectare)]],""),Table2[[#This Row],[Yield]])</f>
        <v>20.082999999999998</v>
      </c>
      <c r="T1844" s="13">
        <v>20.068000000000001</v>
      </c>
      <c r="U1844" s="13">
        <f>IF(Table2[[#This Row],[Avg_Temperature(°C)]]="",IFERROR((Table2[[#This Row],[Max_Temperature(°C)]]+Table2[[#This Row],[Min_Temperature(°C)]])/2,""),Table2[[#This Row],[Avg_Temperature(°C)]])</f>
        <v>20.068000000000001</v>
      </c>
      <c r="V1844" s="13">
        <v>29.965</v>
      </c>
      <c r="W1844" s="13">
        <f>IF(Table2[[#This Row],[Max_Temperature(°C)]]="",_xlfn.XLOOKUP(Table2[[#This Row],[State]],'pivot tables'!$T$2:$T$33,'pivot tables'!$V$2:$V$33),Table2[[#This Row],[Max_Temperature(°C)]])</f>
        <v>29.965</v>
      </c>
      <c r="X1844" s="13">
        <v>12.019</v>
      </c>
      <c r="Y1844" s="31">
        <f>IF(Table2[[#This Row],[Min_Temperature(°C)]]="",_xlfn.XLOOKUP(Table2[[#This Row],[State]],'pivot tables'!$T$2:$T$33,'pivot tables'!$W$2:$W$33),Table2[[#This Row],[Min_Temperature(°C)]])</f>
        <v>12.019</v>
      </c>
    </row>
    <row r="1845" spans="1:25" x14ac:dyDescent="0.3">
      <c r="A1845" s="5" t="s">
        <v>20</v>
      </c>
      <c r="B1845" s="4">
        <v>2011</v>
      </c>
      <c r="C1845" s="5" t="s">
        <v>27</v>
      </c>
      <c r="D1845" s="5" t="str">
        <f>PROPER(TRIM(Table2[[#This Row],[Season]]))</f>
        <v>Rabi</v>
      </c>
      <c r="E1845" s="5" t="str">
        <f>IF(Table2[[#This Row],[Season]]="",_xlfn.XLOOKUP(Table2[[#This Row],[State]],'pivot tables'!$F$3:$F$33,'pivot tables'!$G$3:$G$33),Table2[[#This Row],[Season]])</f>
        <v>Rabi</v>
      </c>
      <c r="F1845" s="5" t="s">
        <v>515</v>
      </c>
      <c r="G1845" s="16">
        <v>3700</v>
      </c>
      <c r="H1845" s="16">
        <f>IF(Table2[[#This Row],[Area(hectare)]]="",IFERROR(Table2[[#This Row],[Production(Tones)]]/Table2[[#This Row],[Yield blanks]],""),Table2[[#This Row],[Area(hectare)]])</f>
        <v>3700</v>
      </c>
      <c r="I1845" s="16">
        <v>6500</v>
      </c>
      <c r="J1845" s="16">
        <f>IF(Table2[[#This Row],[Production(Tones)]]="",Table2[[#This Row],[Area Blanks]]*Table2[[#This Row],[Yield]],Table2[[#This Row],[Production(Tones)]])</f>
        <v>6500</v>
      </c>
      <c r="K1845" s="13">
        <v>2193.6999999999998</v>
      </c>
      <c r="L1845" s="13">
        <f>IF(Table2[[#This Row],[Annual_Rainfall(mm)]]="",_xlfn.XLOOKUP(Table2[[#This Row],[State]],'pivot tables'!$J$3:$J$32,'pivot tables'!$K$3:$K$32),Table2[[#This Row],[Annual_Rainfall(mm)]])</f>
        <v>2193.6999999999998</v>
      </c>
      <c r="M1845" s="13" t="str">
        <f>Table2[[#This Row],[Crop]]&amp;Table2[[#This Row],[State]]</f>
        <v>WheatArunachal Pradesh</v>
      </c>
      <c r="N1845" s="13">
        <v>619824</v>
      </c>
      <c r="O1845" s="13">
        <f>IF(Table2[[#This Row],[Fertilizer(kg)]]="",_xlfn.XLOOKUP(Table2[[#This Row],[crop&amp;state]],'pivot tables'!$O$3:$O$151,'pivot tables'!$P$3:$P$151),Table2[[#This Row],[Fertilizer(kg)]])</f>
        <v>619824</v>
      </c>
      <c r="P1845" s="13">
        <v>1221</v>
      </c>
      <c r="Q1845" s="13">
        <f>IF(Table2[[#This Row],[Pesticide(kg)]]="",_xlfn.XLOOKUP(Table2[[#This Row],[crop&amp;state]],'pivot tables'!$O$3:$O$151,'pivot tables'!$Q$3:$Q$151),Table2[[#This Row],[Pesticide(kg)]])</f>
        <v>1221</v>
      </c>
      <c r="R1845" s="13">
        <v>1.8180000000000001</v>
      </c>
      <c r="S1845" s="13">
        <f>IF(Table2[[#This Row],[Yield]]="",IFERROR(Table2[[#This Row],[Production(Tones)]]/Table2[[#This Row],[Area(hectare)]],""),Table2[[#This Row],[Yield]])</f>
        <v>1.8180000000000001</v>
      </c>
      <c r="T1845" s="13">
        <v>20.068000000000001</v>
      </c>
      <c r="U1845" s="13">
        <f>IF(Table2[[#This Row],[Avg_Temperature(°C)]]="",IFERROR((Table2[[#This Row],[Max_Temperature(°C)]]+Table2[[#This Row],[Min_Temperature(°C)]])/2,""),Table2[[#This Row],[Avg_Temperature(°C)]])</f>
        <v>20.068000000000001</v>
      </c>
      <c r="V1845" s="13">
        <v>29.965</v>
      </c>
      <c r="W1845" s="13">
        <f>IF(Table2[[#This Row],[Max_Temperature(°C)]]="",_xlfn.XLOOKUP(Table2[[#This Row],[State]],'pivot tables'!$T$2:$T$33,'pivot tables'!$V$2:$V$33),Table2[[#This Row],[Max_Temperature(°C)]])</f>
        <v>29.965</v>
      </c>
      <c r="X1845" s="13">
        <v>12.019</v>
      </c>
      <c r="Y1845" s="31">
        <f>IF(Table2[[#This Row],[Min_Temperature(°C)]]="",_xlfn.XLOOKUP(Table2[[#This Row],[State]],'pivot tables'!$T$2:$T$33,'pivot tables'!$W$2:$W$33),Table2[[#This Row],[Min_Temperature(°C)]])</f>
        <v>12.019</v>
      </c>
    </row>
    <row r="1846" spans="1:25" x14ac:dyDescent="0.3">
      <c r="A1846" s="5" t="s">
        <v>13</v>
      </c>
      <c r="B1846" s="4">
        <v>2012</v>
      </c>
      <c r="C1846" s="5" t="s">
        <v>49</v>
      </c>
      <c r="D1846" s="5" t="str">
        <f>PROPER(TRIM(Table2[[#This Row],[Season]]))</f>
        <v>Kharif</v>
      </c>
      <c r="E1846" s="5" t="str">
        <f>IF(Table2[[#This Row],[Season]]="",_xlfn.XLOOKUP(Table2[[#This Row],[State]],'pivot tables'!$F$3:$F$33,'pivot tables'!$G$3:$G$33),Table2[[#This Row],[Season]])</f>
        <v>Kharif</v>
      </c>
      <c r="F1846" s="5" t="s">
        <v>515</v>
      </c>
      <c r="G1846" s="16">
        <v>126085</v>
      </c>
      <c r="H1846" s="16">
        <f>IF(Table2[[#This Row],[Area(hectare)]]="",IFERROR(Table2[[#This Row],[Production(Tones)]]/Table2[[#This Row],[Yield blanks]],""),Table2[[#This Row],[Area(hectare)]])</f>
        <v>126085</v>
      </c>
      <c r="I1846" s="16">
        <v>174662</v>
      </c>
      <c r="J1846" s="16">
        <f>IF(Table2[[#This Row],[Production(Tones)]]="",Table2[[#This Row],[Area Blanks]]*Table2[[#This Row],[Yield]],Table2[[#This Row],[Production(Tones)]])</f>
        <v>174662</v>
      </c>
      <c r="K1846" s="13">
        <v>2760.7</v>
      </c>
      <c r="L1846" s="13">
        <f>IF(Table2[[#This Row],[Annual_Rainfall(mm)]]="",_xlfn.XLOOKUP(Table2[[#This Row],[State]],'pivot tables'!$J$3:$J$32,'pivot tables'!$K$3:$K$32),Table2[[#This Row],[Annual_Rainfall(mm)]])</f>
        <v>2760.7</v>
      </c>
      <c r="M1846" s="13" t="str">
        <f>Table2[[#This Row],[Crop]]&amp;Table2[[#This Row],[State]]</f>
        <v>RiceArunachal Pradesh</v>
      </c>
      <c r="N1846" s="13">
        <v>19013618</v>
      </c>
      <c r="O1846" s="13">
        <f>IF(Table2[[#This Row],[Fertilizer(kg)]]="",_xlfn.XLOOKUP(Table2[[#This Row],[crop&amp;state]],'pivot tables'!$O$3:$O$151,'pivot tables'!$P$3:$P$151),Table2[[#This Row],[Fertilizer(kg)]])</f>
        <v>19013618</v>
      </c>
      <c r="P1846" s="13">
        <v>39086.35</v>
      </c>
      <c r="Q1846" s="13">
        <f>IF(Table2[[#This Row],[Pesticide(kg)]]="",_xlfn.XLOOKUP(Table2[[#This Row],[crop&amp;state]],'pivot tables'!$O$3:$O$151,'pivot tables'!$Q$3:$Q$151),Table2[[#This Row],[Pesticide(kg)]])</f>
        <v>39086.35</v>
      </c>
      <c r="R1846" s="13">
        <v>1.3080000000000001</v>
      </c>
      <c r="S1846" s="13">
        <f>IF(Table2[[#This Row],[Yield]]="",IFERROR(Table2[[#This Row],[Production(Tones)]]/Table2[[#This Row],[Area(hectare)]],""),Table2[[#This Row],[Yield]])</f>
        <v>1.3080000000000001</v>
      </c>
      <c r="T1846" s="13">
        <v>20.167999999999999</v>
      </c>
      <c r="U1846" s="13">
        <f>IF(Table2[[#This Row],[Avg_Temperature(°C)]]="",IFERROR((Table2[[#This Row],[Max_Temperature(°C)]]+Table2[[#This Row],[Min_Temperature(°C)]])/2,""),Table2[[#This Row],[Avg_Temperature(°C)]])</f>
        <v>20.167999999999999</v>
      </c>
      <c r="V1846" s="13">
        <v>29.818000000000001</v>
      </c>
      <c r="W1846" s="13">
        <f>IF(Table2[[#This Row],[Max_Temperature(°C)]]="",_xlfn.XLOOKUP(Table2[[#This Row],[State]],'pivot tables'!$T$2:$T$33,'pivot tables'!$V$2:$V$33),Table2[[#This Row],[Max_Temperature(°C)]])</f>
        <v>29.818000000000001</v>
      </c>
      <c r="X1846" s="13">
        <v>12.24</v>
      </c>
      <c r="Y1846" s="31">
        <f>IF(Table2[[#This Row],[Min_Temperature(°C)]]="",_xlfn.XLOOKUP(Table2[[#This Row],[State]],'pivot tables'!$T$2:$T$33,'pivot tables'!$W$2:$W$33),Table2[[#This Row],[Min_Temperature(°C)]])</f>
        <v>12.24</v>
      </c>
    </row>
    <row r="1847" spans="1:25" x14ac:dyDescent="0.3">
      <c r="A1847" s="5" t="s">
        <v>18</v>
      </c>
      <c r="B1847" s="4">
        <v>2012</v>
      </c>
      <c r="C1847" s="5" t="s">
        <v>705</v>
      </c>
      <c r="D1847" s="5" t="str">
        <f>PROPER(TRIM(Table2[[#This Row],[Season]]))</f>
        <v>Whole Year</v>
      </c>
      <c r="E1847" s="5" t="str">
        <f>IF(Table2[[#This Row],[Season]]="",_xlfn.XLOOKUP(Table2[[#This Row],[State]],'pivot tables'!$F$3:$F$33,'pivot tables'!$G$3:$G$33),Table2[[#This Row],[Season]])</f>
        <v>Whole Year</v>
      </c>
      <c r="F1847" s="5" t="s">
        <v>515</v>
      </c>
      <c r="G1847" s="16">
        <v>1530</v>
      </c>
      <c r="H1847" s="16">
        <f>IF(Table2[[#This Row],[Area(hectare)]]="",IFERROR(Table2[[#This Row],[Production(Tones)]]/Table2[[#This Row],[Yield blanks]],""),Table2[[#This Row],[Area(hectare)]])</f>
        <v>1530</v>
      </c>
      <c r="I1847" s="16">
        <v>30151</v>
      </c>
      <c r="J1847" s="16">
        <f>IF(Table2[[#This Row],[Production(Tones)]]="",Table2[[#This Row],[Area Blanks]]*Table2[[#This Row],[Yield]],Table2[[#This Row],[Production(Tones)]])</f>
        <v>30151</v>
      </c>
      <c r="K1847" s="13">
        <v>2760.7</v>
      </c>
      <c r="L1847" s="13">
        <f>IF(Table2[[#This Row],[Annual_Rainfall(mm)]]="",_xlfn.XLOOKUP(Table2[[#This Row],[State]],'pivot tables'!$J$3:$J$32,'pivot tables'!$K$3:$K$32),Table2[[#This Row],[Annual_Rainfall(mm)]])</f>
        <v>2760.7</v>
      </c>
      <c r="M1847" s="13" t="str">
        <f>Table2[[#This Row],[Crop]]&amp;Table2[[#This Row],[State]]</f>
        <v>SugarcaneArunachal Pradesh</v>
      </c>
      <c r="N1847" s="13">
        <v>230724</v>
      </c>
      <c r="O1847" s="13">
        <f>IF(Table2[[#This Row],[Fertilizer(kg)]]="",_xlfn.XLOOKUP(Table2[[#This Row],[crop&amp;state]],'pivot tables'!$O$3:$O$151,'pivot tables'!$P$3:$P$151),Table2[[#This Row],[Fertilizer(kg)]])</f>
        <v>230724</v>
      </c>
      <c r="P1847" s="13">
        <v>474.3</v>
      </c>
      <c r="Q1847" s="13">
        <f>IF(Table2[[#This Row],[Pesticide(kg)]]="",_xlfn.XLOOKUP(Table2[[#This Row],[crop&amp;state]],'pivot tables'!$O$3:$O$151,'pivot tables'!$Q$3:$Q$151),Table2[[#This Row],[Pesticide(kg)]])</f>
        <v>474.3</v>
      </c>
      <c r="R1847" s="13">
        <v>20.193000000000001</v>
      </c>
      <c r="S1847" s="13">
        <f>IF(Table2[[#This Row],[Yield]]="",IFERROR(Table2[[#This Row],[Production(Tones)]]/Table2[[#This Row],[Area(hectare)]],""),Table2[[#This Row],[Yield]])</f>
        <v>20.193000000000001</v>
      </c>
      <c r="T1847" s="13">
        <v>20.167999999999999</v>
      </c>
      <c r="U1847" s="13">
        <f>IF(Table2[[#This Row],[Avg_Temperature(°C)]]="",IFERROR((Table2[[#This Row],[Max_Temperature(°C)]]+Table2[[#This Row],[Min_Temperature(°C)]])/2,""),Table2[[#This Row],[Avg_Temperature(°C)]])</f>
        <v>20.167999999999999</v>
      </c>
      <c r="V1847" s="13">
        <v>29.818000000000001</v>
      </c>
      <c r="W1847" s="13">
        <f>IF(Table2[[#This Row],[Max_Temperature(°C)]]="",_xlfn.XLOOKUP(Table2[[#This Row],[State]],'pivot tables'!$T$2:$T$33,'pivot tables'!$V$2:$V$33),Table2[[#This Row],[Max_Temperature(°C)]])</f>
        <v>29.818000000000001</v>
      </c>
      <c r="X1847" s="13">
        <v>12.24</v>
      </c>
      <c r="Y1847" s="31">
        <f>IF(Table2[[#This Row],[Min_Temperature(°C)]]="",_xlfn.XLOOKUP(Table2[[#This Row],[State]],'pivot tables'!$T$2:$T$33,'pivot tables'!$W$2:$W$33),Table2[[#This Row],[Min_Temperature(°C)]])</f>
        <v>12.24</v>
      </c>
    </row>
    <row r="1848" spans="1:25" x14ac:dyDescent="0.3">
      <c r="A1848" s="5" t="s">
        <v>20</v>
      </c>
      <c r="B1848" s="4">
        <v>2012</v>
      </c>
      <c r="C1848" s="5" t="s">
        <v>27</v>
      </c>
      <c r="D1848" s="5" t="str">
        <f>PROPER(TRIM(Table2[[#This Row],[Season]]))</f>
        <v>Rabi</v>
      </c>
      <c r="E1848" s="5" t="str">
        <f>IF(Table2[[#This Row],[Season]]="",_xlfn.XLOOKUP(Table2[[#This Row],[State]],'pivot tables'!$F$3:$F$33,'pivot tables'!$G$3:$G$33),Table2[[#This Row],[Season]])</f>
        <v>Rabi</v>
      </c>
      <c r="F1848" s="5" t="s">
        <v>515</v>
      </c>
      <c r="G1848" s="16">
        <v>2937</v>
      </c>
      <c r="H1848" s="16">
        <f>IF(Table2[[#This Row],[Area(hectare)]]="",IFERROR(Table2[[#This Row],[Production(Tones)]]/Table2[[#This Row],[Yield blanks]],""),Table2[[#This Row],[Area(hectare)]])</f>
        <v>2937</v>
      </c>
      <c r="I1848" s="16">
        <v>4401</v>
      </c>
      <c r="J1848" s="16">
        <f>IF(Table2[[#This Row],[Production(Tones)]]="",Table2[[#This Row],[Area Blanks]]*Table2[[#This Row],[Yield]],Table2[[#This Row],[Production(Tones)]])</f>
        <v>4401</v>
      </c>
      <c r="K1848" s="13">
        <v>2760.7</v>
      </c>
      <c r="L1848" s="13">
        <f>IF(Table2[[#This Row],[Annual_Rainfall(mm)]]="",_xlfn.XLOOKUP(Table2[[#This Row],[State]],'pivot tables'!$J$3:$J$32,'pivot tables'!$K$3:$K$32),Table2[[#This Row],[Annual_Rainfall(mm)]])</f>
        <v>2760.7</v>
      </c>
      <c r="M1848" s="13" t="str">
        <f>Table2[[#This Row],[Crop]]&amp;Table2[[#This Row],[State]]</f>
        <v>WheatArunachal Pradesh</v>
      </c>
      <c r="N1848" s="13">
        <v>442899.6</v>
      </c>
      <c r="O1848" s="13">
        <f>IF(Table2[[#This Row],[Fertilizer(kg)]]="",_xlfn.XLOOKUP(Table2[[#This Row],[crop&amp;state]],'pivot tables'!$O$3:$O$151,'pivot tables'!$P$3:$P$151),Table2[[#This Row],[Fertilizer(kg)]])</f>
        <v>442899.6</v>
      </c>
      <c r="P1848" s="13">
        <v>910.47</v>
      </c>
      <c r="Q1848" s="13">
        <f>IF(Table2[[#This Row],[Pesticide(kg)]]="",_xlfn.XLOOKUP(Table2[[#This Row],[crop&amp;state]],'pivot tables'!$O$3:$O$151,'pivot tables'!$Q$3:$Q$151),Table2[[#This Row],[Pesticide(kg)]])</f>
        <v>910.47</v>
      </c>
      <c r="R1848" s="13">
        <v>1.73</v>
      </c>
      <c r="S1848" s="13">
        <f>IF(Table2[[#This Row],[Yield]]="",IFERROR(Table2[[#This Row],[Production(Tones)]]/Table2[[#This Row],[Area(hectare)]],""),Table2[[#This Row],[Yield]])</f>
        <v>1.73</v>
      </c>
      <c r="T1848" s="13">
        <v>20.167999999999999</v>
      </c>
      <c r="U1848" s="13">
        <f>IF(Table2[[#This Row],[Avg_Temperature(°C)]]="",IFERROR((Table2[[#This Row],[Max_Temperature(°C)]]+Table2[[#This Row],[Min_Temperature(°C)]])/2,""),Table2[[#This Row],[Avg_Temperature(°C)]])</f>
        <v>20.167999999999999</v>
      </c>
      <c r="V1848" s="13">
        <v>29.818000000000001</v>
      </c>
      <c r="W1848" s="13">
        <f>IF(Table2[[#This Row],[Max_Temperature(°C)]]="",_xlfn.XLOOKUP(Table2[[#This Row],[State]],'pivot tables'!$T$2:$T$33,'pivot tables'!$V$2:$V$33),Table2[[#This Row],[Max_Temperature(°C)]])</f>
        <v>29.818000000000001</v>
      </c>
      <c r="X1848" s="13">
        <v>12.24</v>
      </c>
      <c r="Y1848" s="31">
        <f>IF(Table2[[#This Row],[Min_Temperature(°C)]]="",_xlfn.XLOOKUP(Table2[[#This Row],[State]],'pivot tables'!$T$2:$T$33,'pivot tables'!$W$2:$W$33),Table2[[#This Row],[Min_Temperature(°C)]])</f>
        <v>12.24</v>
      </c>
    </row>
    <row r="1849" spans="1:25" x14ac:dyDescent="0.3">
      <c r="A1849" s="5" t="s">
        <v>13</v>
      </c>
      <c r="B1849" s="4">
        <v>2013</v>
      </c>
      <c r="C1849" s="5" t="s">
        <v>49</v>
      </c>
      <c r="D1849" s="5" t="str">
        <f>PROPER(TRIM(Table2[[#This Row],[Season]]))</f>
        <v>Kharif</v>
      </c>
      <c r="E1849" s="5" t="str">
        <f>IF(Table2[[#This Row],[Season]]="",_xlfn.XLOOKUP(Table2[[#This Row],[State]],'pivot tables'!$F$3:$F$33,'pivot tables'!$G$3:$G$33),Table2[[#This Row],[Season]])</f>
        <v>Kharif</v>
      </c>
      <c r="F1849" s="5" t="s">
        <v>515</v>
      </c>
      <c r="G1849" s="16">
        <v>131989</v>
      </c>
      <c r="H1849" s="16">
        <f>IF(Table2[[#This Row],[Area(hectare)]]="",IFERROR(Table2[[#This Row],[Production(Tones)]]/Table2[[#This Row],[Yield blanks]],""),Table2[[#This Row],[Area(hectare)]])</f>
        <v>131989</v>
      </c>
      <c r="I1849" s="16">
        <v>184104</v>
      </c>
      <c r="J1849" s="16">
        <f>IF(Table2[[#This Row],[Production(Tones)]]="",Table2[[#This Row],[Area Blanks]]*Table2[[#This Row],[Yield]],Table2[[#This Row],[Production(Tones)]])</f>
        <v>184104</v>
      </c>
      <c r="K1849" s="13">
        <v>2042.9</v>
      </c>
      <c r="L1849" s="13">
        <f>IF(Table2[[#This Row],[Annual_Rainfall(mm)]]="",_xlfn.XLOOKUP(Table2[[#This Row],[State]],'pivot tables'!$J$3:$J$32,'pivot tables'!$K$3:$K$32),Table2[[#This Row],[Annual_Rainfall(mm)]])</f>
        <v>2042.9</v>
      </c>
      <c r="M1849" s="13" t="str">
        <f>Table2[[#This Row],[Crop]]&amp;Table2[[#This Row],[State]]</f>
        <v>RiceArunachal Pradesh</v>
      </c>
      <c r="N1849" s="13">
        <v>19071090.609999999</v>
      </c>
      <c r="O1849" s="13">
        <f>IF(Table2[[#This Row],[Fertilizer(kg)]]="",_xlfn.XLOOKUP(Table2[[#This Row],[crop&amp;state]],'pivot tables'!$O$3:$O$151,'pivot tables'!$P$3:$P$151),Table2[[#This Row],[Fertilizer(kg)]])</f>
        <v>19071090.609999999</v>
      </c>
      <c r="P1849" s="13">
        <v>35637.03</v>
      </c>
      <c r="Q1849" s="13">
        <f>IF(Table2[[#This Row],[Pesticide(kg)]]="",_xlfn.XLOOKUP(Table2[[#This Row],[crop&amp;state]],'pivot tables'!$O$3:$O$151,'pivot tables'!$Q$3:$Q$151),Table2[[#This Row],[Pesticide(kg)]])</f>
        <v>35637.03</v>
      </c>
      <c r="R1849" s="13">
        <v>1.3009999999999999</v>
      </c>
      <c r="S1849" s="13">
        <f>IF(Table2[[#This Row],[Yield]]="",IFERROR(Table2[[#This Row],[Production(Tones)]]/Table2[[#This Row],[Area(hectare)]],""),Table2[[#This Row],[Yield]])</f>
        <v>1.3009999999999999</v>
      </c>
      <c r="T1849" s="13">
        <v>21.021999999999998</v>
      </c>
      <c r="U1849" s="13">
        <f>IF(Table2[[#This Row],[Avg_Temperature(°C)]]="",IFERROR((Table2[[#This Row],[Max_Temperature(°C)]]+Table2[[#This Row],[Min_Temperature(°C)]])/2,""),Table2[[#This Row],[Avg_Temperature(°C)]])</f>
        <v>21.021999999999998</v>
      </c>
      <c r="V1849" s="13">
        <v>31.395</v>
      </c>
      <c r="W1849" s="13">
        <f>IF(Table2[[#This Row],[Max_Temperature(°C)]]="",_xlfn.XLOOKUP(Table2[[#This Row],[State]],'pivot tables'!$T$2:$T$33,'pivot tables'!$V$2:$V$33),Table2[[#This Row],[Max_Temperature(°C)]])</f>
        <v>31.395</v>
      </c>
      <c r="X1849" s="13">
        <v>12.592000000000001</v>
      </c>
      <c r="Y1849" s="31">
        <f>IF(Table2[[#This Row],[Min_Temperature(°C)]]="",_xlfn.XLOOKUP(Table2[[#This Row],[State]],'pivot tables'!$T$2:$T$33,'pivot tables'!$W$2:$W$33),Table2[[#This Row],[Min_Temperature(°C)]])</f>
        <v>12.592000000000001</v>
      </c>
    </row>
    <row r="1850" spans="1:25" x14ac:dyDescent="0.3">
      <c r="A1850" s="5" t="s">
        <v>18</v>
      </c>
      <c r="B1850" s="4">
        <v>2013</v>
      </c>
      <c r="C1850" s="5" t="s">
        <v>705</v>
      </c>
      <c r="D1850" s="5" t="str">
        <f>PROPER(TRIM(Table2[[#This Row],[Season]]))</f>
        <v>Whole Year</v>
      </c>
      <c r="E1850" s="5" t="str">
        <f>IF(Table2[[#This Row],[Season]]="",_xlfn.XLOOKUP(Table2[[#This Row],[State]],'pivot tables'!$F$3:$F$33,'pivot tables'!$G$3:$G$33),Table2[[#This Row],[Season]])</f>
        <v>Whole Year</v>
      </c>
      <c r="F1850" s="5" t="s">
        <v>515</v>
      </c>
      <c r="G1850" s="16">
        <v>1561</v>
      </c>
      <c r="H1850" s="16">
        <f>IF(Table2[[#This Row],[Area(hectare)]]="",IFERROR(Table2[[#This Row],[Production(Tones)]]/Table2[[#This Row],[Yield blanks]],""),Table2[[#This Row],[Area(hectare)]])</f>
        <v>1561</v>
      </c>
      <c r="I1850" s="16">
        <v>30351</v>
      </c>
      <c r="J1850" s="16">
        <f>IF(Table2[[#This Row],[Production(Tones)]]="",Table2[[#This Row],[Area Blanks]]*Table2[[#This Row],[Yield]],Table2[[#This Row],[Production(Tones)]])</f>
        <v>30351</v>
      </c>
      <c r="K1850" s="13">
        <v>2042.9</v>
      </c>
      <c r="L1850" s="13">
        <f>IF(Table2[[#This Row],[Annual_Rainfall(mm)]]="",_xlfn.XLOOKUP(Table2[[#This Row],[State]],'pivot tables'!$J$3:$J$32,'pivot tables'!$K$3:$K$32),Table2[[#This Row],[Annual_Rainfall(mm)]])</f>
        <v>2042.9</v>
      </c>
      <c r="M1850" s="13" t="str">
        <f>Table2[[#This Row],[Crop]]&amp;Table2[[#This Row],[State]]</f>
        <v>SugarcaneArunachal Pradesh</v>
      </c>
      <c r="N1850" s="13">
        <v>225548.89</v>
      </c>
      <c r="O1850" s="13">
        <f>IF(Table2[[#This Row],[Fertilizer(kg)]]="",_xlfn.XLOOKUP(Table2[[#This Row],[crop&amp;state]],'pivot tables'!$O$3:$O$151,'pivot tables'!$P$3:$P$151),Table2[[#This Row],[Fertilizer(kg)]])</f>
        <v>225548.89</v>
      </c>
      <c r="P1850" s="13">
        <v>421.47</v>
      </c>
      <c r="Q1850" s="13">
        <f>IF(Table2[[#This Row],[Pesticide(kg)]]="",_xlfn.XLOOKUP(Table2[[#This Row],[crop&amp;state]],'pivot tables'!$O$3:$O$151,'pivot tables'!$Q$3:$Q$151),Table2[[#This Row],[Pesticide(kg)]])</f>
        <v>421.47</v>
      </c>
      <c r="R1850" s="13">
        <v>19.873000000000001</v>
      </c>
      <c r="S1850" s="13">
        <f>IF(Table2[[#This Row],[Yield]]="",IFERROR(Table2[[#This Row],[Production(Tones)]]/Table2[[#This Row],[Area(hectare)]],""),Table2[[#This Row],[Yield]])</f>
        <v>19.873000000000001</v>
      </c>
      <c r="T1850" s="13">
        <v>21.021999999999998</v>
      </c>
      <c r="U1850" s="13">
        <f>IF(Table2[[#This Row],[Avg_Temperature(°C)]]="",IFERROR((Table2[[#This Row],[Max_Temperature(°C)]]+Table2[[#This Row],[Min_Temperature(°C)]])/2,""),Table2[[#This Row],[Avg_Temperature(°C)]])</f>
        <v>21.021999999999998</v>
      </c>
      <c r="V1850" s="13">
        <v>31.395</v>
      </c>
      <c r="W1850" s="13">
        <f>IF(Table2[[#This Row],[Max_Temperature(°C)]]="",_xlfn.XLOOKUP(Table2[[#This Row],[State]],'pivot tables'!$T$2:$T$33,'pivot tables'!$V$2:$V$33),Table2[[#This Row],[Max_Temperature(°C)]])</f>
        <v>31.395</v>
      </c>
      <c r="X1850" s="13">
        <v>12.592000000000001</v>
      </c>
      <c r="Y1850" s="31">
        <f>IF(Table2[[#This Row],[Min_Temperature(°C)]]="",_xlfn.XLOOKUP(Table2[[#This Row],[State]],'pivot tables'!$T$2:$T$33,'pivot tables'!$W$2:$W$33),Table2[[#This Row],[Min_Temperature(°C)]])</f>
        <v>12.592000000000001</v>
      </c>
    </row>
    <row r="1851" spans="1:25" x14ac:dyDescent="0.3">
      <c r="A1851" s="5" t="s">
        <v>20</v>
      </c>
      <c r="B1851" s="4">
        <v>2013</v>
      </c>
      <c r="C1851" s="5" t="s">
        <v>27</v>
      </c>
      <c r="D1851" s="5" t="str">
        <f>PROPER(TRIM(Table2[[#This Row],[Season]]))</f>
        <v>Rabi</v>
      </c>
      <c r="E1851" s="5" t="str">
        <f>IF(Table2[[#This Row],[Season]]="",_xlfn.XLOOKUP(Table2[[#This Row],[State]],'pivot tables'!$F$3:$F$33,'pivot tables'!$G$3:$G$33),Table2[[#This Row],[Season]])</f>
        <v>Rabi</v>
      </c>
      <c r="F1851" s="5" t="s">
        <v>515</v>
      </c>
      <c r="G1851" s="16">
        <v>2960</v>
      </c>
      <c r="H1851" s="16">
        <f>IF(Table2[[#This Row],[Area(hectare)]]="",IFERROR(Table2[[#This Row],[Production(Tones)]]/Table2[[#This Row],[Yield blanks]],""),Table2[[#This Row],[Area(hectare)]])</f>
        <v>2960</v>
      </c>
      <c r="I1851" s="16">
        <v>4470</v>
      </c>
      <c r="J1851" s="16">
        <f>IF(Table2[[#This Row],[Production(Tones)]]="",Table2[[#This Row],[Area Blanks]]*Table2[[#This Row],[Yield]],Table2[[#This Row],[Production(Tones)]])</f>
        <v>4470</v>
      </c>
      <c r="K1851" s="13">
        <v>2042.9</v>
      </c>
      <c r="L1851" s="13">
        <f>IF(Table2[[#This Row],[Annual_Rainfall(mm)]]="",_xlfn.XLOOKUP(Table2[[#This Row],[State]],'pivot tables'!$J$3:$J$32,'pivot tables'!$K$3:$K$32),Table2[[#This Row],[Annual_Rainfall(mm)]])</f>
        <v>2042.9</v>
      </c>
      <c r="M1851" s="13" t="str">
        <f>Table2[[#This Row],[Crop]]&amp;Table2[[#This Row],[State]]</f>
        <v>WheatArunachal Pradesh</v>
      </c>
      <c r="N1851" s="13">
        <v>427690.4</v>
      </c>
      <c r="O1851" s="13">
        <f>IF(Table2[[#This Row],[Fertilizer(kg)]]="",_xlfn.XLOOKUP(Table2[[#This Row],[crop&amp;state]],'pivot tables'!$O$3:$O$151,'pivot tables'!$P$3:$P$151),Table2[[#This Row],[Fertilizer(kg)]])</f>
        <v>427690.4</v>
      </c>
      <c r="P1851" s="13">
        <v>799.2</v>
      </c>
      <c r="Q1851" s="13">
        <f>IF(Table2[[#This Row],[Pesticide(kg)]]="",_xlfn.XLOOKUP(Table2[[#This Row],[crop&amp;state]],'pivot tables'!$O$3:$O$151,'pivot tables'!$Q$3:$Q$151),Table2[[#This Row],[Pesticide(kg)]])</f>
        <v>799.2</v>
      </c>
      <c r="R1851" s="13">
        <v>1.73</v>
      </c>
      <c r="S1851" s="13">
        <f>IF(Table2[[#This Row],[Yield]]="",IFERROR(Table2[[#This Row],[Production(Tones)]]/Table2[[#This Row],[Area(hectare)]],""),Table2[[#This Row],[Yield]])</f>
        <v>1.73</v>
      </c>
      <c r="T1851" s="13">
        <v>21.021999999999998</v>
      </c>
      <c r="U1851" s="13">
        <f>IF(Table2[[#This Row],[Avg_Temperature(°C)]]="",IFERROR((Table2[[#This Row],[Max_Temperature(°C)]]+Table2[[#This Row],[Min_Temperature(°C)]])/2,""),Table2[[#This Row],[Avg_Temperature(°C)]])</f>
        <v>21.021999999999998</v>
      </c>
      <c r="V1851" s="13">
        <v>31.395</v>
      </c>
      <c r="W1851" s="13">
        <f>IF(Table2[[#This Row],[Max_Temperature(°C)]]="",_xlfn.XLOOKUP(Table2[[#This Row],[State]],'pivot tables'!$T$2:$T$33,'pivot tables'!$V$2:$V$33),Table2[[#This Row],[Max_Temperature(°C)]])</f>
        <v>31.395</v>
      </c>
      <c r="X1851" s="13">
        <v>12.592000000000001</v>
      </c>
      <c r="Y1851" s="31">
        <f>IF(Table2[[#This Row],[Min_Temperature(°C)]]="",_xlfn.XLOOKUP(Table2[[#This Row],[State]],'pivot tables'!$T$2:$T$33,'pivot tables'!$W$2:$W$33),Table2[[#This Row],[Min_Temperature(°C)]])</f>
        <v>12.592000000000001</v>
      </c>
    </row>
    <row r="1852" spans="1:25" x14ac:dyDescent="0.3">
      <c r="A1852" s="5" t="s">
        <v>13</v>
      </c>
      <c r="B1852" s="4">
        <v>2014</v>
      </c>
      <c r="C1852" s="5" t="s">
        <v>49</v>
      </c>
      <c r="D1852" s="5" t="str">
        <f>PROPER(TRIM(Table2[[#This Row],[Season]]))</f>
        <v>Kharif</v>
      </c>
      <c r="E1852" s="5" t="str">
        <f>IF(Table2[[#This Row],[Season]]="",_xlfn.XLOOKUP(Table2[[#This Row],[State]],'pivot tables'!$F$3:$F$33,'pivot tables'!$G$3:$G$33),Table2[[#This Row],[Season]])</f>
        <v>Kharif</v>
      </c>
      <c r="F1852" s="5" t="s">
        <v>515</v>
      </c>
      <c r="G1852" s="16">
        <v>127200</v>
      </c>
      <c r="H1852" s="16">
        <f>IF(Table2[[#This Row],[Area(hectare)]]="",IFERROR(Table2[[#This Row],[Production(Tones)]]/Table2[[#This Row],[Yield blanks]],""),Table2[[#This Row],[Area(hectare)]])</f>
        <v>127200</v>
      </c>
      <c r="I1852" s="16">
        <v>189992</v>
      </c>
      <c r="J1852" s="16">
        <f>IF(Table2[[#This Row],[Production(Tones)]]="",Table2[[#This Row],[Area Blanks]]*Table2[[#This Row],[Yield]],Table2[[#This Row],[Production(Tones)]])</f>
        <v>189992</v>
      </c>
      <c r="K1852" s="13">
        <v>2403.1999999999998</v>
      </c>
      <c r="L1852" s="13">
        <f>IF(Table2[[#This Row],[Annual_Rainfall(mm)]]="",_xlfn.XLOOKUP(Table2[[#This Row],[State]],'pivot tables'!$J$3:$J$32,'pivot tables'!$K$3:$K$32),Table2[[#This Row],[Annual_Rainfall(mm)]])</f>
        <v>2403.1999999999998</v>
      </c>
      <c r="M1852" s="13" t="str">
        <f>Table2[[#This Row],[Crop]]&amp;Table2[[#This Row],[State]]</f>
        <v>RiceArunachal Pradesh</v>
      </c>
      <c r="N1852" s="13">
        <v>19202112</v>
      </c>
      <c r="O1852" s="13">
        <f>IF(Table2[[#This Row],[Fertilizer(kg)]]="",_xlfn.XLOOKUP(Table2[[#This Row],[crop&amp;state]],'pivot tables'!$O$3:$O$151,'pivot tables'!$P$3:$P$151),Table2[[#This Row],[Fertilizer(kg)]])</f>
        <v>19202112</v>
      </c>
      <c r="P1852" s="13">
        <v>41976</v>
      </c>
      <c r="Q1852" s="13">
        <f>IF(Table2[[#This Row],[Pesticide(kg)]]="",_xlfn.XLOOKUP(Table2[[#This Row],[crop&amp;state]],'pivot tables'!$O$3:$O$151,'pivot tables'!$Q$3:$Q$151),Table2[[#This Row],[Pesticide(kg)]])</f>
        <v>41976</v>
      </c>
      <c r="R1852" s="13">
        <v>1.4470000000000001</v>
      </c>
      <c r="S1852" s="13">
        <f>IF(Table2[[#This Row],[Yield]]="",IFERROR(Table2[[#This Row],[Production(Tones)]]/Table2[[#This Row],[Area(hectare)]],""),Table2[[#This Row],[Yield]])</f>
        <v>1.4470000000000001</v>
      </c>
      <c r="T1852" s="13">
        <v>20.922000000000001</v>
      </c>
      <c r="U1852" s="13">
        <f>IF(Table2[[#This Row],[Avg_Temperature(°C)]]="",IFERROR((Table2[[#This Row],[Max_Temperature(°C)]]+Table2[[#This Row],[Min_Temperature(°C)]])/2,""),Table2[[#This Row],[Avg_Temperature(°C)]])</f>
        <v>20.922000000000001</v>
      </c>
      <c r="V1852" s="13">
        <v>30.341999999999999</v>
      </c>
      <c r="W1852" s="13">
        <f>IF(Table2[[#This Row],[Max_Temperature(°C)]]="",_xlfn.XLOOKUP(Table2[[#This Row],[State]],'pivot tables'!$T$2:$T$33,'pivot tables'!$V$2:$V$33),Table2[[#This Row],[Max_Temperature(°C)]])</f>
        <v>30.341999999999999</v>
      </c>
      <c r="X1852" s="13">
        <v>13.2</v>
      </c>
      <c r="Y1852" s="31">
        <f>IF(Table2[[#This Row],[Min_Temperature(°C)]]="",_xlfn.XLOOKUP(Table2[[#This Row],[State]],'pivot tables'!$T$2:$T$33,'pivot tables'!$W$2:$W$33),Table2[[#This Row],[Min_Temperature(°C)]])</f>
        <v>13.2</v>
      </c>
    </row>
    <row r="1853" spans="1:25" x14ac:dyDescent="0.3">
      <c r="A1853" s="5" t="s">
        <v>18</v>
      </c>
      <c r="B1853" s="4">
        <v>2014</v>
      </c>
      <c r="C1853" s="5" t="s">
        <v>705</v>
      </c>
      <c r="D1853" s="5" t="str">
        <f>PROPER(TRIM(Table2[[#This Row],[Season]]))</f>
        <v>Whole Year</v>
      </c>
      <c r="E1853" s="5" t="str">
        <f>IF(Table2[[#This Row],[Season]]="",_xlfn.XLOOKUP(Table2[[#This Row],[State]],'pivot tables'!$F$3:$F$33,'pivot tables'!$G$3:$G$33),Table2[[#This Row],[Season]])</f>
        <v>Whole Year</v>
      </c>
      <c r="F1853" s="5" t="s">
        <v>515</v>
      </c>
      <c r="G1853" s="16">
        <v>1790</v>
      </c>
      <c r="H1853" s="16">
        <f>IF(Table2[[#This Row],[Area(hectare)]]="",IFERROR(Table2[[#This Row],[Production(Tones)]]/Table2[[#This Row],[Yield blanks]],""),Table2[[#This Row],[Area(hectare)]])</f>
        <v>1790</v>
      </c>
      <c r="I1853" s="16">
        <v>34900</v>
      </c>
      <c r="J1853" s="16">
        <f>IF(Table2[[#This Row],[Production(Tones)]]="",Table2[[#This Row],[Area Blanks]]*Table2[[#This Row],[Yield]],Table2[[#This Row],[Production(Tones)]])</f>
        <v>34900</v>
      </c>
      <c r="K1853" s="13">
        <v>2403.1999999999998</v>
      </c>
      <c r="L1853" s="13">
        <f>IF(Table2[[#This Row],[Annual_Rainfall(mm)]]="",_xlfn.XLOOKUP(Table2[[#This Row],[State]],'pivot tables'!$J$3:$J$32,'pivot tables'!$K$3:$K$32),Table2[[#This Row],[Annual_Rainfall(mm)]])</f>
        <v>2403.1999999999998</v>
      </c>
      <c r="M1853" s="13" t="str">
        <f>Table2[[#This Row],[Crop]]&amp;Table2[[#This Row],[State]]</f>
        <v>SugarcaneArunachal Pradesh</v>
      </c>
      <c r="N1853" s="13"/>
      <c r="O1853" s="13">
        <f>IF(Table2[[#This Row],[Fertilizer(kg)]]="",_xlfn.XLOOKUP(Table2[[#This Row],[crop&amp;state]],'pivot tables'!$O$3:$O$151,'pivot tables'!$P$3:$P$151),Table2[[#This Row],[Fertilizer(kg)]])</f>
        <v>293180.2644444445</v>
      </c>
      <c r="P1853" s="13">
        <v>590.70000000000005</v>
      </c>
      <c r="Q1853" s="13">
        <f>IF(Table2[[#This Row],[Pesticide(kg)]]="",_xlfn.XLOOKUP(Table2[[#This Row],[crop&amp;state]],'pivot tables'!$O$3:$O$151,'pivot tables'!$Q$3:$Q$151),Table2[[#This Row],[Pesticide(kg)]])</f>
        <v>590.70000000000005</v>
      </c>
      <c r="R1853" s="13">
        <v>20.190999999999999</v>
      </c>
      <c r="S1853" s="13">
        <f>IF(Table2[[#This Row],[Yield]]="",IFERROR(Table2[[#This Row],[Production(Tones)]]/Table2[[#This Row],[Area(hectare)]],""),Table2[[#This Row],[Yield]])</f>
        <v>20.190999999999999</v>
      </c>
      <c r="T1853" s="13">
        <v>20.922000000000001</v>
      </c>
      <c r="U1853" s="13">
        <f>IF(Table2[[#This Row],[Avg_Temperature(°C)]]="",IFERROR((Table2[[#This Row],[Max_Temperature(°C)]]+Table2[[#This Row],[Min_Temperature(°C)]])/2,""),Table2[[#This Row],[Avg_Temperature(°C)]])</f>
        <v>20.922000000000001</v>
      </c>
      <c r="V1853" s="13">
        <v>30.341999999999999</v>
      </c>
      <c r="W1853" s="13">
        <f>IF(Table2[[#This Row],[Max_Temperature(°C)]]="",_xlfn.XLOOKUP(Table2[[#This Row],[State]],'pivot tables'!$T$2:$T$33,'pivot tables'!$V$2:$V$33),Table2[[#This Row],[Max_Temperature(°C)]])</f>
        <v>30.341999999999999</v>
      </c>
      <c r="X1853" s="13">
        <v>13.2</v>
      </c>
      <c r="Y1853" s="31">
        <f>IF(Table2[[#This Row],[Min_Temperature(°C)]]="",_xlfn.XLOOKUP(Table2[[#This Row],[State]],'pivot tables'!$T$2:$T$33,'pivot tables'!$W$2:$W$33),Table2[[#This Row],[Min_Temperature(°C)]])</f>
        <v>13.2</v>
      </c>
    </row>
    <row r="1854" spans="1:25" x14ac:dyDescent="0.3">
      <c r="A1854" s="5" t="s">
        <v>20</v>
      </c>
      <c r="B1854" s="4">
        <v>2014</v>
      </c>
      <c r="C1854" s="5" t="s">
        <v>27</v>
      </c>
      <c r="D1854" s="5" t="str">
        <f>PROPER(TRIM(Table2[[#This Row],[Season]]))</f>
        <v>Rabi</v>
      </c>
      <c r="E1854" s="5" t="str">
        <f>IF(Table2[[#This Row],[Season]]="",_xlfn.XLOOKUP(Table2[[#This Row],[State]],'pivot tables'!$F$3:$F$33,'pivot tables'!$G$3:$G$33),Table2[[#This Row],[Season]])</f>
        <v>Rabi</v>
      </c>
      <c r="F1854" s="5" t="s">
        <v>515</v>
      </c>
      <c r="G1854" s="16">
        <v>3800</v>
      </c>
      <c r="H1854" s="16">
        <f>IF(Table2[[#This Row],[Area(hectare)]]="",IFERROR(Table2[[#This Row],[Production(Tones)]]/Table2[[#This Row],[Yield blanks]],""),Table2[[#This Row],[Area(hectare)]])</f>
        <v>3800</v>
      </c>
      <c r="I1854" s="16">
        <v>7500</v>
      </c>
      <c r="J1854" s="16">
        <f>IF(Table2[[#This Row],[Production(Tones)]]="",Table2[[#This Row],[Area Blanks]]*Table2[[#This Row],[Yield]],Table2[[#This Row],[Production(Tones)]])</f>
        <v>7500</v>
      </c>
      <c r="K1854" s="13">
        <v>2403.1999999999998</v>
      </c>
      <c r="L1854" s="13">
        <f>IF(Table2[[#This Row],[Annual_Rainfall(mm)]]="",_xlfn.XLOOKUP(Table2[[#This Row],[State]],'pivot tables'!$J$3:$J$32,'pivot tables'!$K$3:$K$32),Table2[[#This Row],[Annual_Rainfall(mm)]])</f>
        <v>2403.1999999999998</v>
      </c>
      <c r="M1854" s="13" t="str">
        <f>Table2[[#This Row],[Crop]]&amp;Table2[[#This Row],[State]]</f>
        <v>WheatArunachal Pradesh</v>
      </c>
      <c r="N1854" s="13">
        <v>573648</v>
      </c>
      <c r="O1854" s="13">
        <f>IF(Table2[[#This Row],[Fertilizer(kg)]]="",_xlfn.XLOOKUP(Table2[[#This Row],[crop&amp;state]],'pivot tables'!$O$3:$O$151,'pivot tables'!$P$3:$P$151),Table2[[#This Row],[Fertilizer(kg)]])</f>
        <v>573648</v>
      </c>
      <c r="P1854" s="13">
        <v>1254</v>
      </c>
      <c r="Q1854" s="13">
        <f>IF(Table2[[#This Row],[Pesticide(kg)]]="",_xlfn.XLOOKUP(Table2[[#This Row],[crop&amp;state]],'pivot tables'!$O$3:$O$151,'pivot tables'!$Q$3:$Q$151),Table2[[#This Row],[Pesticide(kg)]])</f>
        <v>1254</v>
      </c>
      <c r="R1854" s="13">
        <v>2.4540000000000002</v>
      </c>
      <c r="S1854" s="13">
        <f>IF(Table2[[#This Row],[Yield]]="",IFERROR(Table2[[#This Row],[Production(Tones)]]/Table2[[#This Row],[Area(hectare)]],""),Table2[[#This Row],[Yield]])</f>
        <v>2.4540000000000002</v>
      </c>
      <c r="T1854" s="13">
        <v>20.922000000000001</v>
      </c>
      <c r="U1854" s="13">
        <f>IF(Table2[[#This Row],[Avg_Temperature(°C)]]="",IFERROR((Table2[[#This Row],[Max_Temperature(°C)]]+Table2[[#This Row],[Min_Temperature(°C)]])/2,""),Table2[[#This Row],[Avg_Temperature(°C)]])</f>
        <v>20.922000000000001</v>
      </c>
      <c r="V1854" s="13">
        <v>30.341999999999999</v>
      </c>
      <c r="W1854" s="13">
        <f>IF(Table2[[#This Row],[Max_Temperature(°C)]]="",_xlfn.XLOOKUP(Table2[[#This Row],[State]],'pivot tables'!$T$2:$T$33,'pivot tables'!$V$2:$V$33),Table2[[#This Row],[Max_Temperature(°C)]])</f>
        <v>30.341999999999999</v>
      </c>
      <c r="X1854" s="13">
        <v>13.2</v>
      </c>
      <c r="Y1854" s="31">
        <f>IF(Table2[[#This Row],[Min_Temperature(°C)]]="",_xlfn.XLOOKUP(Table2[[#This Row],[State]],'pivot tables'!$T$2:$T$33,'pivot tables'!$W$2:$W$33),Table2[[#This Row],[Min_Temperature(°C)]])</f>
        <v>13.2</v>
      </c>
    </row>
    <row r="1855" spans="1:25" x14ac:dyDescent="0.3">
      <c r="A1855" s="5" t="s">
        <v>13</v>
      </c>
      <c r="B1855" s="4">
        <v>2015</v>
      </c>
      <c r="C1855" s="5" t="s">
        <v>49</v>
      </c>
      <c r="D1855" s="5" t="str">
        <f>PROPER(TRIM(Table2[[#This Row],[Season]]))</f>
        <v>Kharif</v>
      </c>
      <c r="E1855" s="5" t="str">
        <f>IF(Table2[[#This Row],[Season]]="",_xlfn.XLOOKUP(Table2[[#This Row],[State]],'pivot tables'!$F$3:$F$33,'pivot tables'!$G$3:$G$33),Table2[[#This Row],[Season]])</f>
        <v>Kharif</v>
      </c>
      <c r="F1855" s="5" t="s">
        <v>515</v>
      </c>
      <c r="G1855" s="16">
        <v>128800</v>
      </c>
      <c r="H1855" s="16">
        <f>IF(Table2[[#This Row],[Area(hectare)]]="",IFERROR(Table2[[#This Row],[Production(Tones)]]/Table2[[#This Row],[Yield blanks]],""),Table2[[#This Row],[Area(hectare)]])</f>
        <v>128800</v>
      </c>
      <c r="I1855" s="16">
        <v>204001</v>
      </c>
      <c r="J1855" s="16">
        <f>IF(Table2[[#This Row],[Production(Tones)]]="",Table2[[#This Row],[Area Blanks]]*Table2[[#This Row],[Yield]],Table2[[#This Row],[Production(Tones)]])</f>
        <v>204001</v>
      </c>
      <c r="K1855" s="13">
        <v>2593.1999999999998</v>
      </c>
      <c r="L1855" s="13">
        <f>IF(Table2[[#This Row],[Annual_Rainfall(mm)]]="",_xlfn.XLOOKUP(Table2[[#This Row],[State]],'pivot tables'!$J$3:$J$32,'pivot tables'!$K$3:$K$32),Table2[[#This Row],[Annual_Rainfall(mm)]])</f>
        <v>2593.1999999999998</v>
      </c>
      <c r="M1855" s="13" t="str">
        <f>Table2[[#This Row],[Crop]]&amp;Table2[[#This Row],[State]]</f>
        <v>RiceArunachal Pradesh</v>
      </c>
      <c r="N1855" s="13">
        <v>20338808</v>
      </c>
      <c r="O1855" s="13">
        <f>IF(Table2[[#This Row],[Fertilizer(kg)]]="",_xlfn.XLOOKUP(Table2[[#This Row],[crop&amp;state]],'pivot tables'!$O$3:$O$151,'pivot tables'!$P$3:$P$151),Table2[[#This Row],[Fertilizer(kg)]])</f>
        <v>20338808</v>
      </c>
      <c r="P1855" s="13">
        <v>42504</v>
      </c>
      <c r="Q1855" s="13">
        <f>IF(Table2[[#This Row],[Pesticide(kg)]]="",_xlfn.XLOOKUP(Table2[[#This Row],[crop&amp;state]],'pivot tables'!$O$3:$O$151,'pivot tables'!$Q$3:$Q$151),Table2[[#This Row],[Pesticide(kg)]])</f>
        <v>42504</v>
      </c>
      <c r="R1855" s="13">
        <v>2.0880000000000001</v>
      </c>
      <c r="S1855" s="13">
        <f>IF(Table2[[#This Row],[Yield]]="",IFERROR(Table2[[#This Row],[Production(Tones)]]/Table2[[#This Row],[Area(hectare)]],""),Table2[[#This Row],[Yield]])</f>
        <v>2.0880000000000001</v>
      </c>
      <c r="T1855" s="13">
        <v>20.655000000000001</v>
      </c>
      <c r="U1855" s="13">
        <f>IF(Table2[[#This Row],[Avg_Temperature(°C)]]="",IFERROR((Table2[[#This Row],[Max_Temperature(°C)]]+Table2[[#This Row],[Min_Temperature(°C)]])/2,""),Table2[[#This Row],[Avg_Temperature(°C)]])</f>
        <v>20.655000000000001</v>
      </c>
      <c r="V1855" s="13">
        <v>30.149000000000001</v>
      </c>
      <c r="W1855" s="13">
        <f>IF(Table2[[#This Row],[Max_Temperature(°C)]]="",_xlfn.XLOOKUP(Table2[[#This Row],[State]],'pivot tables'!$T$2:$T$33,'pivot tables'!$V$2:$V$33),Table2[[#This Row],[Max_Temperature(°C)]])</f>
        <v>30.149000000000001</v>
      </c>
      <c r="X1855" s="13">
        <v>13.194000000000001</v>
      </c>
      <c r="Y1855" s="31">
        <f>IF(Table2[[#This Row],[Min_Temperature(°C)]]="",_xlfn.XLOOKUP(Table2[[#This Row],[State]],'pivot tables'!$T$2:$T$33,'pivot tables'!$W$2:$W$33),Table2[[#This Row],[Min_Temperature(°C)]])</f>
        <v>13.194000000000001</v>
      </c>
    </row>
    <row r="1856" spans="1:25" x14ac:dyDescent="0.3">
      <c r="A1856" s="5" t="s">
        <v>18</v>
      </c>
      <c r="B1856" s="4">
        <v>2015</v>
      </c>
      <c r="C1856" s="5" t="s">
        <v>705</v>
      </c>
      <c r="D1856" s="5" t="str">
        <f>PROPER(TRIM(Table2[[#This Row],[Season]]))</f>
        <v>Whole Year</v>
      </c>
      <c r="E1856" s="5" t="str">
        <f>IF(Table2[[#This Row],[Season]]="",_xlfn.XLOOKUP(Table2[[#This Row],[State]],'pivot tables'!$F$3:$F$33,'pivot tables'!$G$3:$G$33),Table2[[#This Row],[Season]])</f>
        <v>Whole Year</v>
      </c>
      <c r="F1856" s="5" t="s">
        <v>515</v>
      </c>
      <c r="G1856" s="16">
        <v>1950</v>
      </c>
      <c r="H1856" s="16">
        <f>IF(Table2[[#This Row],[Area(hectare)]]="",IFERROR(Table2[[#This Row],[Production(Tones)]]/Table2[[#This Row],[Yield blanks]],""),Table2[[#This Row],[Area(hectare)]])</f>
        <v>1950</v>
      </c>
      <c r="I1856" s="16">
        <v>40755</v>
      </c>
      <c r="J1856" s="16">
        <f>IF(Table2[[#This Row],[Production(Tones)]]="",Table2[[#This Row],[Area Blanks]]*Table2[[#This Row],[Yield]],Table2[[#This Row],[Production(Tones)]])</f>
        <v>40755</v>
      </c>
      <c r="K1856" s="13">
        <v>2593.1999999999998</v>
      </c>
      <c r="L1856" s="13">
        <f>IF(Table2[[#This Row],[Annual_Rainfall(mm)]]="",_xlfn.XLOOKUP(Table2[[#This Row],[State]],'pivot tables'!$J$3:$J$32,'pivot tables'!$K$3:$K$32),Table2[[#This Row],[Annual_Rainfall(mm)]])</f>
        <v>2593.1999999999998</v>
      </c>
      <c r="M1856" s="13" t="str">
        <f>Table2[[#This Row],[Crop]]&amp;Table2[[#This Row],[State]]</f>
        <v>SugarcaneArunachal Pradesh</v>
      </c>
      <c r="N1856" s="13">
        <v>307924.5</v>
      </c>
      <c r="O1856" s="13">
        <f>IF(Table2[[#This Row],[Fertilizer(kg)]]="",_xlfn.XLOOKUP(Table2[[#This Row],[crop&amp;state]],'pivot tables'!$O$3:$O$151,'pivot tables'!$P$3:$P$151),Table2[[#This Row],[Fertilizer(kg)]])</f>
        <v>307924.5</v>
      </c>
      <c r="P1856" s="13">
        <v>643.5</v>
      </c>
      <c r="Q1856" s="13">
        <f>IF(Table2[[#This Row],[Pesticide(kg)]]="",_xlfn.XLOOKUP(Table2[[#This Row],[crop&amp;state]],'pivot tables'!$O$3:$O$151,'pivot tables'!$Q$3:$Q$151),Table2[[#This Row],[Pesticide(kg)]])</f>
        <v>643.5</v>
      </c>
      <c r="R1856" s="13">
        <v>21.75</v>
      </c>
      <c r="S1856" s="13">
        <f>IF(Table2[[#This Row],[Yield]]="",IFERROR(Table2[[#This Row],[Production(Tones)]]/Table2[[#This Row],[Area(hectare)]],""),Table2[[#This Row],[Yield]])</f>
        <v>21.75</v>
      </c>
      <c r="T1856" s="13">
        <v>20.655000000000001</v>
      </c>
      <c r="U1856" s="13">
        <f>IF(Table2[[#This Row],[Avg_Temperature(°C)]]="",IFERROR((Table2[[#This Row],[Max_Temperature(°C)]]+Table2[[#This Row],[Min_Temperature(°C)]])/2,""),Table2[[#This Row],[Avg_Temperature(°C)]])</f>
        <v>20.655000000000001</v>
      </c>
      <c r="V1856" s="13">
        <v>30.149000000000001</v>
      </c>
      <c r="W1856" s="13">
        <f>IF(Table2[[#This Row],[Max_Temperature(°C)]]="",_xlfn.XLOOKUP(Table2[[#This Row],[State]],'pivot tables'!$T$2:$T$33,'pivot tables'!$V$2:$V$33),Table2[[#This Row],[Max_Temperature(°C)]])</f>
        <v>30.149000000000001</v>
      </c>
      <c r="X1856" s="13">
        <v>13.194000000000001</v>
      </c>
      <c r="Y1856" s="31">
        <f>IF(Table2[[#This Row],[Min_Temperature(°C)]]="",_xlfn.XLOOKUP(Table2[[#This Row],[State]],'pivot tables'!$T$2:$T$33,'pivot tables'!$W$2:$W$33),Table2[[#This Row],[Min_Temperature(°C)]])</f>
        <v>13.194000000000001</v>
      </c>
    </row>
    <row r="1857" spans="1:25" x14ac:dyDescent="0.3">
      <c r="A1857" s="5" t="s">
        <v>20</v>
      </c>
      <c r="B1857" s="4">
        <v>2015</v>
      </c>
      <c r="C1857" s="5" t="s">
        <v>27</v>
      </c>
      <c r="D1857" s="5" t="str">
        <f>PROPER(TRIM(Table2[[#This Row],[Season]]))</f>
        <v>Rabi</v>
      </c>
      <c r="E1857" s="5" t="str">
        <f>IF(Table2[[#This Row],[Season]]="",_xlfn.XLOOKUP(Table2[[#This Row],[State]],'pivot tables'!$F$3:$F$33,'pivot tables'!$G$3:$G$33),Table2[[#This Row],[Season]])</f>
        <v>Rabi</v>
      </c>
      <c r="F1857" s="5" t="s">
        <v>515</v>
      </c>
      <c r="G1857" s="16">
        <v>3910</v>
      </c>
      <c r="H1857" s="16">
        <f>IF(Table2[[#This Row],[Area(hectare)]]="",IFERROR(Table2[[#This Row],[Production(Tones)]]/Table2[[#This Row],[Yield blanks]],""),Table2[[#This Row],[Area(hectare)]])</f>
        <v>3910</v>
      </c>
      <c r="I1857" s="16">
        <v>7700</v>
      </c>
      <c r="J1857" s="16">
        <f>IF(Table2[[#This Row],[Production(Tones)]]="",Table2[[#This Row],[Area Blanks]]*Table2[[#This Row],[Yield]],Table2[[#This Row],[Production(Tones)]])</f>
        <v>7700</v>
      </c>
      <c r="K1857" s="13">
        <v>2593.1999999999998</v>
      </c>
      <c r="L1857" s="13">
        <f>IF(Table2[[#This Row],[Annual_Rainfall(mm)]]="",_xlfn.XLOOKUP(Table2[[#This Row],[State]],'pivot tables'!$J$3:$J$32,'pivot tables'!$K$3:$K$32),Table2[[#This Row],[Annual_Rainfall(mm)]])</f>
        <v>2593.1999999999998</v>
      </c>
      <c r="M1857" s="13" t="str">
        <f>Table2[[#This Row],[Crop]]&amp;Table2[[#This Row],[State]]</f>
        <v>WheatArunachal Pradesh</v>
      </c>
      <c r="N1857" s="13">
        <v>617428.1</v>
      </c>
      <c r="O1857" s="13">
        <f>IF(Table2[[#This Row],[Fertilizer(kg)]]="",_xlfn.XLOOKUP(Table2[[#This Row],[crop&amp;state]],'pivot tables'!$O$3:$O$151,'pivot tables'!$P$3:$P$151),Table2[[#This Row],[Fertilizer(kg)]])</f>
        <v>617428.1</v>
      </c>
      <c r="P1857" s="13">
        <v>1290.3</v>
      </c>
      <c r="Q1857" s="13">
        <f>IF(Table2[[#This Row],[Pesticide(kg)]]="",_xlfn.XLOOKUP(Table2[[#This Row],[crop&amp;state]],'pivot tables'!$O$3:$O$151,'pivot tables'!$Q$3:$Q$151),Table2[[#This Row],[Pesticide(kg)]])</f>
        <v>1290.3</v>
      </c>
      <c r="R1857" s="13"/>
      <c r="S1857" s="13">
        <f>IF(Table2[[#This Row],[Yield]]="",IFERROR(Table2[[#This Row],[Production(Tones)]]/Table2[[#This Row],[Area(hectare)]],""),Table2[[#This Row],[Yield]])</f>
        <v>1.9693094629156009</v>
      </c>
      <c r="T1857" s="13">
        <v>20.655000000000001</v>
      </c>
      <c r="U1857" s="13">
        <f>IF(Table2[[#This Row],[Avg_Temperature(°C)]]="",IFERROR((Table2[[#This Row],[Max_Temperature(°C)]]+Table2[[#This Row],[Min_Temperature(°C)]])/2,""),Table2[[#This Row],[Avg_Temperature(°C)]])</f>
        <v>20.655000000000001</v>
      </c>
      <c r="V1857" s="13">
        <v>30.149000000000001</v>
      </c>
      <c r="W1857" s="13">
        <f>IF(Table2[[#This Row],[Max_Temperature(°C)]]="",_xlfn.XLOOKUP(Table2[[#This Row],[State]],'pivot tables'!$T$2:$T$33,'pivot tables'!$V$2:$V$33),Table2[[#This Row],[Max_Temperature(°C)]])</f>
        <v>30.149000000000001</v>
      </c>
      <c r="X1857" s="13">
        <v>13.194000000000001</v>
      </c>
      <c r="Y1857" s="31">
        <f>IF(Table2[[#This Row],[Min_Temperature(°C)]]="",_xlfn.XLOOKUP(Table2[[#This Row],[State]],'pivot tables'!$T$2:$T$33,'pivot tables'!$W$2:$W$33),Table2[[#This Row],[Min_Temperature(°C)]])</f>
        <v>13.194000000000001</v>
      </c>
    </row>
    <row r="1858" spans="1:25" x14ac:dyDescent="0.3">
      <c r="A1858" s="5" t="s">
        <v>22</v>
      </c>
      <c r="B1858" s="4">
        <v>2010</v>
      </c>
      <c r="C1858" s="5" t="s">
        <v>176</v>
      </c>
      <c r="D1858" s="5" t="str">
        <f>PROPER(TRIM(Table2[[#This Row],[Season]]))</f>
        <v>Autumn</v>
      </c>
      <c r="E1858" s="5" t="str">
        <f>IF(Table2[[#This Row],[Season]]="",_xlfn.XLOOKUP(Table2[[#This Row],[State]],'pivot tables'!$F$3:$F$33,'pivot tables'!$G$3:$G$33),Table2[[#This Row],[Season]])</f>
        <v>Autumn</v>
      </c>
      <c r="F1858" s="5" t="s">
        <v>237</v>
      </c>
      <c r="G1858" s="16">
        <v>27570</v>
      </c>
      <c r="H1858" s="16">
        <f>IF(Table2[[#This Row],[Area(hectare)]]="",IFERROR(Table2[[#This Row],[Production(Tones)]]/Table2[[#This Row],[Yield blanks]],""),Table2[[#This Row],[Area(hectare)]])</f>
        <v>27570</v>
      </c>
      <c r="I1858" s="16">
        <v>19424</v>
      </c>
      <c r="J1858" s="16">
        <f>IF(Table2[[#This Row],[Production(Tones)]]="",Table2[[#This Row],[Area Blanks]]*Table2[[#This Row],[Yield]],Table2[[#This Row],[Production(Tones)]])</f>
        <v>19424</v>
      </c>
      <c r="K1858" s="13">
        <v>1291.9000000000001</v>
      </c>
      <c r="L1858" s="13">
        <f>IF(Table2[[#This Row],[Annual_Rainfall(mm)]]="",_xlfn.XLOOKUP(Table2[[#This Row],[State]],'pivot tables'!$J$3:$J$32,'pivot tables'!$K$3:$K$32),Table2[[#This Row],[Annual_Rainfall(mm)]])</f>
        <v>1291.9000000000001</v>
      </c>
      <c r="M1858" s="13" t="str">
        <f>Table2[[#This Row],[Crop]]&amp;Table2[[#This Row],[State]]</f>
        <v>RagiOdisha</v>
      </c>
      <c r="N1858" s="13">
        <v>4579652.7</v>
      </c>
      <c r="O1858" s="13">
        <f>IF(Table2[[#This Row],[Fertilizer(kg)]]="",_xlfn.XLOOKUP(Table2[[#This Row],[crop&amp;state]],'pivot tables'!$O$3:$O$151,'pivot tables'!$P$3:$P$151),Table2[[#This Row],[Fertilizer(kg)]])</f>
        <v>4579652.7</v>
      </c>
      <c r="P1858" s="13">
        <v>6616.8</v>
      </c>
      <c r="Q1858" s="13">
        <f>IF(Table2[[#This Row],[Pesticide(kg)]]="",_xlfn.XLOOKUP(Table2[[#This Row],[crop&amp;state]],'pivot tables'!$O$3:$O$151,'pivot tables'!$Q$3:$Q$151),Table2[[#This Row],[Pesticide(kg)]])</f>
        <v>6616.8</v>
      </c>
      <c r="R1858" s="13">
        <v>0.61199999999999999</v>
      </c>
      <c r="S1858" s="13">
        <f>IF(Table2[[#This Row],[Yield]]="",IFERROR(Table2[[#This Row],[Production(Tones)]]/Table2[[#This Row],[Area(hectare)]],""),Table2[[#This Row],[Yield]])</f>
        <v>0.61199999999999999</v>
      </c>
      <c r="T1858" s="13">
        <v>26.712</v>
      </c>
      <c r="U1858" s="13">
        <f>IF(Table2[[#This Row],[Avg_Temperature(°C)]]="",IFERROR((Table2[[#This Row],[Max_Temperature(°C)]]+Table2[[#This Row],[Min_Temperature(°C)]])/2,""),Table2[[#This Row],[Avg_Temperature(°C)]])</f>
        <v>26.712</v>
      </c>
      <c r="V1858" s="13">
        <v>36.570999999999998</v>
      </c>
      <c r="W1858" s="13">
        <f>IF(Table2[[#This Row],[Max_Temperature(°C)]]="",_xlfn.XLOOKUP(Table2[[#This Row],[State]],'pivot tables'!$T$2:$T$33,'pivot tables'!$V$2:$V$33),Table2[[#This Row],[Max_Temperature(°C)]])</f>
        <v>36.570999999999998</v>
      </c>
      <c r="X1858" s="13">
        <v>17.434999999999999</v>
      </c>
      <c r="Y1858" s="31">
        <f>IF(Table2[[#This Row],[Min_Temperature(°C)]]="",_xlfn.XLOOKUP(Table2[[#This Row],[State]],'pivot tables'!$T$2:$T$33,'pivot tables'!$W$2:$W$33),Table2[[#This Row],[Min_Temperature(°C)]])</f>
        <v>17.434999999999999</v>
      </c>
    </row>
    <row r="1859" spans="1:25" x14ac:dyDescent="0.3">
      <c r="A1859" s="5" t="s">
        <v>22</v>
      </c>
      <c r="B1859" s="4">
        <v>2010</v>
      </c>
      <c r="C1859" s="5" t="s">
        <v>120</v>
      </c>
      <c r="D1859" s="5" t="str">
        <f>PROPER(TRIM(Table2[[#This Row],[Season]]))</f>
        <v>Summer</v>
      </c>
      <c r="E1859" s="5" t="str">
        <f>IF(Table2[[#This Row],[Season]]="",_xlfn.XLOOKUP(Table2[[#This Row],[State]],'pivot tables'!$F$3:$F$33,'pivot tables'!$G$3:$G$33),Table2[[#This Row],[Season]])</f>
        <v>Summer</v>
      </c>
      <c r="F1859" s="5" t="s">
        <v>237</v>
      </c>
      <c r="G1859" s="16">
        <v>328</v>
      </c>
      <c r="H1859" s="16">
        <f>IF(Table2[[#This Row],[Area(hectare)]]="",IFERROR(Table2[[#This Row],[Production(Tones)]]/Table2[[#This Row],[Yield blanks]],""),Table2[[#This Row],[Area(hectare)]])</f>
        <v>328</v>
      </c>
      <c r="I1859" s="16">
        <v>276</v>
      </c>
      <c r="J1859" s="16">
        <f>IF(Table2[[#This Row],[Production(Tones)]]="",Table2[[#This Row],[Area Blanks]]*Table2[[#This Row],[Yield]],Table2[[#This Row],[Production(Tones)]])</f>
        <v>276</v>
      </c>
      <c r="K1859" s="13">
        <v>1291.9000000000001</v>
      </c>
      <c r="L1859" s="13">
        <f>IF(Table2[[#This Row],[Annual_Rainfall(mm)]]="",_xlfn.XLOOKUP(Table2[[#This Row],[State]],'pivot tables'!$J$3:$J$32,'pivot tables'!$K$3:$K$32),Table2[[#This Row],[Annual_Rainfall(mm)]])</f>
        <v>1291.9000000000001</v>
      </c>
      <c r="M1859" s="13" t="str">
        <f>Table2[[#This Row],[Crop]]&amp;Table2[[#This Row],[State]]</f>
        <v>RagiOdisha</v>
      </c>
      <c r="N1859" s="13">
        <v>54484.08</v>
      </c>
      <c r="O1859" s="13">
        <f>IF(Table2[[#This Row],[Fertilizer(kg)]]="",_xlfn.XLOOKUP(Table2[[#This Row],[crop&amp;state]],'pivot tables'!$O$3:$O$151,'pivot tables'!$P$3:$P$151),Table2[[#This Row],[Fertilizer(kg)]])</f>
        <v>54484.08</v>
      </c>
      <c r="P1859" s="13">
        <v>78.72</v>
      </c>
      <c r="Q1859" s="13">
        <f>IF(Table2[[#This Row],[Pesticide(kg)]]="",_xlfn.XLOOKUP(Table2[[#This Row],[crop&amp;state]],'pivot tables'!$O$3:$O$151,'pivot tables'!$Q$3:$Q$151),Table2[[#This Row],[Pesticide(kg)]])</f>
        <v>78.72</v>
      </c>
      <c r="R1859" s="13">
        <v>0.85399999999999998</v>
      </c>
      <c r="S1859" s="13">
        <f>IF(Table2[[#This Row],[Yield]]="",IFERROR(Table2[[#This Row],[Production(Tones)]]/Table2[[#This Row],[Area(hectare)]],""),Table2[[#This Row],[Yield]])</f>
        <v>0.85399999999999998</v>
      </c>
      <c r="T1859" s="13">
        <v>26.712</v>
      </c>
      <c r="U1859" s="13">
        <f>IF(Table2[[#This Row],[Avg_Temperature(°C)]]="",IFERROR((Table2[[#This Row],[Max_Temperature(°C)]]+Table2[[#This Row],[Min_Temperature(°C)]])/2,""),Table2[[#This Row],[Avg_Temperature(°C)]])</f>
        <v>26.712</v>
      </c>
      <c r="V1859" s="13">
        <v>36.570999999999998</v>
      </c>
      <c r="W1859" s="13">
        <f>IF(Table2[[#This Row],[Max_Temperature(°C)]]="",_xlfn.XLOOKUP(Table2[[#This Row],[State]],'pivot tables'!$T$2:$T$33,'pivot tables'!$V$2:$V$33),Table2[[#This Row],[Max_Temperature(°C)]])</f>
        <v>36.570999999999998</v>
      </c>
      <c r="X1859" s="13">
        <v>17.434999999999999</v>
      </c>
      <c r="Y1859" s="31">
        <f>IF(Table2[[#This Row],[Min_Temperature(°C)]]="",_xlfn.XLOOKUP(Table2[[#This Row],[State]],'pivot tables'!$T$2:$T$33,'pivot tables'!$W$2:$W$33),Table2[[#This Row],[Min_Temperature(°C)]])</f>
        <v>17.434999999999999</v>
      </c>
    </row>
    <row r="1860" spans="1:25" x14ac:dyDescent="0.3">
      <c r="A1860" s="5" t="s">
        <v>22</v>
      </c>
      <c r="B1860" s="4">
        <v>2010</v>
      </c>
      <c r="C1860" s="5" t="s">
        <v>324</v>
      </c>
      <c r="D1860" s="5" t="str">
        <f>PROPER(TRIM(Table2[[#This Row],[Season]]))</f>
        <v>Winter</v>
      </c>
      <c r="E1860" s="5" t="str">
        <f>IF(Table2[[#This Row],[Season]]="",_xlfn.XLOOKUP(Table2[[#This Row],[State]],'pivot tables'!$F$3:$F$33,'pivot tables'!$G$3:$G$33),Table2[[#This Row],[Season]])</f>
        <v>Winter</v>
      </c>
      <c r="F1860" s="5" t="s">
        <v>237</v>
      </c>
      <c r="G1860" s="16">
        <v>38276</v>
      </c>
      <c r="H1860" s="16">
        <f>IF(Table2[[#This Row],[Area(hectare)]]="",IFERROR(Table2[[#This Row],[Production(Tones)]]/Table2[[#This Row],[Yield blanks]],""),Table2[[#This Row],[Area(hectare)]])</f>
        <v>38276</v>
      </c>
      <c r="I1860" s="16">
        <v>27206</v>
      </c>
      <c r="J1860" s="16">
        <f>IF(Table2[[#This Row],[Production(Tones)]]="",Table2[[#This Row],[Area Blanks]]*Table2[[#This Row],[Yield]],Table2[[#This Row],[Production(Tones)]])</f>
        <v>27206</v>
      </c>
      <c r="K1860" s="13">
        <v>1291.9000000000001</v>
      </c>
      <c r="L1860" s="13">
        <f>IF(Table2[[#This Row],[Annual_Rainfall(mm)]]="",_xlfn.XLOOKUP(Table2[[#This Row],[State]],'pivot tables'!$J$3:$J$32,'pivot tables'!$K$3:$K$32),Table2[[#This Row],[Annual_Rainfall(mm)]])</f>
        <v>1291.9000000000001</v>
      </c>
      <c r="M1860" s="13" t="str">
        <f>Table2[[#This Row],[Crop]]&amp;Table2[[#This Row],[State]]</f>
        <v>RagiOdisha</v>
      </c>
      <c r="N1860" s="13">
        <v>6358026.3600000003</v>
      </c>
      <c r="O1860" s="13">
        <f>IF(Table2[[#This Row],[Fertilizer(kg)]]="",_xlfn.XLOOKUP(Table2[[#This Row],[crop&amp;state]],'pivot tables'!$O$3:$O$151,'pivot tables'!$P$3:$P$151),Table2[[#This Row],[Fertilizer(kg)]])</f>
        <v>6358026.3600000003</v>
      </c>
      <c r="P1860" s="13">
        <v>9186.24</v>
      </c>
      <c r="Q1860" s="13">
        <f>IF(Table2[[#This Row],[Pesticide(kg)]]="",_xlfn.XLOOKUP(Table2[[#This Row],[crop&amp;state]],'pivot tables'!$O$3:$O$151,'pivot tables'!$Q$3:$Q$151),Table2[[#This Row],[Pesticide(kg)]])</f>
        <v>9186.24</v>
      </c>
      <c r="R1860" s="13">
        <v>0.61799999999999999</v>
      </c>
      <c r="S1860" s="13">
        <f>IF(Table2[[#This Row],[Yield]]="",IFERROR(Table2[[#This Row],[Production(Tones)]]/Table2[[#This Row],[Area(hectare)]],""),Table2[[#This Row],[Yield]])</f>
        <v>0.61799999999999999</v>
      </c>
      <c r="T1860" s="13">
        <v>26.712</v>
      </c>
      <c r="U1860" s="13">
        <f>IF(Table2[[#This Row],[Avg_Temperature(°C)]]="",IFERROR((Table2[[#This Row],[Max_Temperature(°C)]]+Table2[[#This Row],[Min_Temperature(°C)]])/2,""),Table2[[#This Row],[Avg_Temperature(°C)]])</f>
        <v>26.712</v>
      </c>
      <c r="V1860" s="13">
        <v>36.570999999999998</v>
      </c>
      <c r="W1860" s="13">
        <f>IF(Table2[[#This Row],[Max_Temperature(°C)]]="",_xlfn.XLOOKUP(Table2[[#This Row],[State]],'pivot tables'!$T$2:$T$33,'pivot tables'!$V$2:$V$33),Table2[[#This Row],[Max_Temperature(°C)]])</f>
        <v>36.570999999999998</v>
      </c>
      <c r="X1860" s="13">
        <v>17.434999999999999</v>
      </c>
      <c r="Y1860" s="31">
        <f>IF(Table2[[#This Row],[Min_Temperature(°C)]]="",_xlfn.XLOOKUP(Table2[[#This Row],[State]],'pivot tables'!$T$2:$T$33,'pivot tables'!$W$2:$W$33),Table2[[#This Row],[Min_Temperature(°C)]])</f>
        <v>17.434999999999999</v>
      </c>
    </row>
    <row r="1861" spans="1:25" x14ac:dyDescent="0.3">
      <c r="A1861" s="5" t="s">
        <v>13</v>
      </c>
      <c r="B1861" s="4">
        <v>2010</v>
      </c>
      <c r="C1861" s="5" t="s">
        <v>176</v>
      </c>
      <c r="D1861" s="5" t="str">
        <f>PROPER(TRIM(Table2[[#This Row],[Season]]))</f>
        <v>Autumn</v>
      </c>
      <c r="E1861" s="5" t="str">
        <f>IF(Table2[[#This Row],[Season]]="",_xlfn.XLOOKUP(Table2[[#This Row],[State]],'pivot tables'!$F$3:$F$33,'pivot tables'!$G$3:$G$33),Table2[[#This Row],[Season]])</f>
        <v>Autumn</v>
      </c>
      <c r="F1861" s="5" t="s">
        <v>237</v>
      </c>
      <c r="G1861" s="16">
        <v>678000</v>
      </c>
      <c r="H1861" s="16">
        <f>IF(Table2[[#This Row],[Area(hectare)]]="",IFERROR(Table2[[#This Row],[Production(Tones)]]/Table2[[#This Row],[Yield blanks]],""),Table2[[#This Row],[Area(hectare)]])</f>
        <v>678000</v>
      </c>
      <c r="I1861" s="16">
        <v>563000</v>
      </c>
      <c r="J1861" s="16">
        <f>IF(Table2[[#This Row],[Production(Tones)]]="",Table2[[#This Row],[Area Blanks]]*Table2[[#This Row],[Yield]],Table2[[#This Row],[Production(Tones)]])</f>
        <v>563000</v>
      </c>
      <c r="K1861" s="13">
        <v>1291.9000000000001</v>
      </c>
      <c r="L1861" s="13">
        <f>IF(Table2[[#This Row],[Annual_Rainfall(mm)]]="",_xlfn.XLOOKUP(Table2[[#This Row],[State]],'pivot tables'!$J$3:$J$32,'pivot tables'!$K$3:$K$32),Table2[[#This Row],[Annual_Rainfall(mm)]])</f>
        <v>1291.9000000000001</v>
      </c>
      <c r="M1861" s="13" t="str">
        <f>Table2[[#This Row],[Crop]]&amp;Table2[[#This Row],[State]]</f>
        <v>RiceOdisha</v>
      </c>
      <c r="N1861" s="13">
        <v>112622580</v>
      </c>
      <c r="O1861" s="13">
        <f>IF(Table2[[#This Row],[Fertilizer(kg)]]="",_xlfn.XLOOKUP(Table2[[#This Row],[crop&amp;state]],'pivot tables'!$O$3:$O$151,'pivot tables'!$P$3:$P$151),Table2[[#This Row],[Fertilizer(kg)]])</f>
        <v>112622580</v>
      </c>
      <c r="P1861" s="13">
        <v>162720</v>
      </c>
      <c r="Q1861" s="13">
        <f>IF(Table2[[#This Row],[Pesticide(kg)]]="",_xlfn.XLOOKUP(Table2[[#This Row],[crop&amp;state]],'pivot tables'!$O$3:$O$151,'pivot tables'!$Q$3:$Q$151),Table2[[#This Row],[Pesticide(kg)]])</f>
        <v>162720</v>
      </c>
      <c r="R1861" s="13">
        <v>0.94</v>
      </c>
      <c r="S1861" s="13">
        <f>IF(Table2[[#This Row],[Yield]]="",IFERROR(Table2[[#This Row],[Production(Tones)]]/Table2[[#This Row],[Area(hectare)]],""),Table2[[#This Row],[Yield]])</f>
        <v>0.94</v>
      </c>
      <c r="T1861" s="13">
        <v>26.712</v>
      </c>
      <c r="U1861" s="13">
        <f>IF(Table2[[#This Row],[Avg_Temperature(°C)]]="",IFERROR((Table2[[#This Row],[Max_Temperature(°C)]]+Table2[[#This Row],[Min_Temperature(°C)]])/2,""),Table2[[#This Row],[Avg_Temperature(°C)]])</f>
        <v>26.712</v>
      </c>
      <c r="V1861" s="13">
        <v>36.570999999999998</v>
      </c>
      <c r="W1861" s="13">
        <f>IF(Table2[[#This Row],[Max_Temperature(°C)]]="",_xlfn.XLOOKUP(Table2[[#This Row],[State]],'pivot tables'!$T$2:$T$33,'pivot tables'!$V$2:$V$33),Table2[[#This Row],[Max_Temperature(°C)]])</f>
        <v>36.570999999999998</v>
      </c>
      <c r="X1861" s="13">
        <v>17.434999999999999</v>
      </c>
      <c r="Y1861" s="31">
        <f>IF(Table2[[#This Row],[Min_Temperature(°C)]]="",_xlfn.XLOOKUP(Table2[[#This Row],[State]],'pivot tables'!$T$2:$T$33,'pivot tables'!$W$2:$W$33),Table2[[#This Row],[Min_Temperature(°C)]])</f>
        <v>17.434999999999999</v>
      </c>
    </row>
    <row r="1862" spans="1:25" x14ac:dyDescent="0.3">
      <c r="A1862" s="5" t="s">
        <v>13</v>
      </c>
      <c r="B1862" s="4">
        <v>2010</v>
      </c>
      <c r="C1862" s="5" t="s">
        <v>120</v>
      </c>
      <c r="D1862" s="5" t="str">
        <f>PROPER(TRIM(Table2[[#This Row],[Season]]))</f>
        <v>Summer</v>
      </c>
      <c r="E1862" s="5" t="str">
        <f>IF(Table2[[#This Row],[Season]]="",_xlfn.XLOOKUP(Table2[[#This Row],[State]],'pivot tables'!$F$3:$F$33,'pivot tables'!$G$3:$G$33),Table2[[#This Row],[Season]])</f>
        <v>Summer</v>
      </c>
      <c r="F1862" s="5" t="s">
        <v>237</v>
      </c>
      <c r="G1862" s="16">
        <v>293000</v>
      </c>
      <c r="H1862" s="16">
        <f>IF(Table2[[#This Row],[Area(hectare)]]="",IFERROR(Table2[[#This Row],[Production(Tones)]]/Table2[[#This Row],[Yield blanks]],""),Table2[[#This Row],[Area(hectare)]])</f>
        <v>293000</v>
      </c>
      <c r="I1862" s="16">
        <v>863000</v>
      </c>
      <c r="J1862" s="16">
        <f>IF(Table2[[#This Row],[Production(Tones)]]="",Table2[[#This Row],[Area Blanks]]*Table2[[#This Row],[Yield]],Table2[[#This Row],[Production(Tones)]])</f>
        <v>863000</v>
      </c>
      <c r="K1862" s="13">
        <v>1291.9000000000001</v>
      </c>
      <c r="L1862" s="13">
        <f>IF(Table2[[#This Row],[Annual_Rainfall(mm)]]="",_xlfn.XLOOKUP(Table2[[#This Row],[State]],'pivot tables'!$J$3:$J$32,'pivot tables'!$K$3:$K$32),Table2[[#This Row],[Annual_Rainfall(mm)]])</f>
        <v>1291.9000000000001</v>
      </c>
      <c r="M1862" s="13" t="str">
        <f>Table2[[#This Row],[Crop]]&amp;Table2[[#This Row],[State]]</f>
        <v>RiceOdisha</v>
      </c>
      <c r="N1862" s="13">
        <v>48670230</v>
      </c>
      <c r="O1862" s="13">
        <f>IF(Table2[[#This Row],[Fertilizer(kg)]]="",_xlfn.XLOOKUP(Table2[[#This Row],[crop&amp;state]],'pivot tables'!$O$3:$O$151,'pivot tables'!$P$3:$P$151),Table2[[#This Row],[Fertilizer(kg)]])</f>
        <v>48670230</v>
      </c>
      <c r="P1862" s="13">
        <v>70320</v>
      </c>
      <c r="Q1862" s="13">
        <f>IF(Table2[[#This Row],[Pesticide(kg)]]="",_xlfn.XLOOKUP(Table2[[#This Row],[crop&amp;state]],'pivot tables'!$O$3:$O$151,'pivot tables'!$Q$3:$Q$151),Table2[[#This Row],[Pesticide(kg)]])</f>
        <v>70320</v>
      </c>
      <c r="R1862" s="13">
        <v>2.1019999999999999</v>
      </c>
      <c r="S1862" s="13">
        <f>IF(Table2[[#This Row],[Yield]]="",IFERROR(Table2[[#This Row],[Production(Tones)]]/Table2[[#This Row],[Area(hectare)]],""),Table2[[#This Row],[Yield]])</f>
        <v>2.1019999999999999</v>
      </c>
      <c r="T1862" s="13">
        <v>26.712</v>
      </c>
      <c r="U1862" s="13">
        <f>IF(Table2[[#This Row],[Avg_Temperature(°C)]]="",IFERROR((Table2[[#This Row],[Max_Temperature(°C)]]+Table2[[#This Row],[Min_Temperature(°C)]])/2,""),Table2[[#This Row],[Avg_Temperature(°C)]])</f>
        <v>26.712</v>
      </c>
      <c r="V1862" s="13" t="s">
        <v>679</v>
      </c>
      <c r="W1862" s="13" t="str">
        <f>IF(Table2[[#This Row],[Max_Temperature(°C)]]="",_xlfn.XLOOKUP(Table2[[#This Row],[State]],'pivot tables'!$T$2:$T$33,'pivot tables'!$V$2:$V$33),Table2[[#This Row],[Max_Temperature(°C)]])</f>
        <v>36.57</v>
      </c>
      <c r="X1862" s="13">
        <v>17.434999999999999</v>
      </c>
      <c r="Y1862" s="31">
        <f>IF(Table2[[#This Row],[Min_Temperature(°C)]]="",_xlfn.XLOOKUP(Table2[[#This Row],[State]],'pivot tables'!$T$2:$T$33,'pivot tables'!$W$2:$W$33),Table2[[#This Row],[Min_Temperature(°C)]])</f>
        <v>17.434999999999999</v>
      </c>
    </row>
    <row r="1863" spans="1:25" x14ac:dyDescent="0.3">
      <c r="A1863" s="5" t="s">
        <v>13</v>
      </c>
      <c r="B1863" s="4">
        <v>2010</v>
      </c>
      <c r="C1863" s="5" t="s">
        <v>324</v>
      </c>
      <c r="D1863" s="5" t="str">
        <f>PROPER(TRIM(Table2[[#This Row],[Season]]))</f>
        <v>Winter</v>
      </c>
      <c r="E1863" s="5" t="str">
        <f>IF(Table2[[#This Row],[Season]]="",_xlfn.XLOOKUP(Table2[[#This Row],[State]],'pivot tables'!$F$3:$F$33,'pivot tables'!$G$3:$G$33),Table2[[#This Row],[Season]])</f>
        <v>Winter</v>
      </c>
      <c r="F1863" s="5" t="s">
        <v>237</v>
      </c>
      <c r="G1863" s="16">
        <v>3255000</v>
      </c>
      <c r="H1863" s="16">
        <f>IF(Table2[[#This Row],[Area(hectare)]]="",IFERROR(Table2[[#This Row],[Production(Tones)]]/Table2[[#This Row],[Yield blanks]],""),Table2[[#This Row],[Area(hectare)]])</f>
        <v>3255000</v>
      </c>
      <c r="I1863" s="16">
        <v>5398000</v>
      </c>
      <c r="J1863" s="16">
        <f>IF(Table2[[#This Row],[Production(Tones)]]="",Table2[[#This Row],[Area Blanks]]*Table2[[#This Row],[Yield]],Table2[[#This Row],[Production(Tones)]])</f>
        <v>5398000</v>
      </c>
      <c r="K1863" s="13">
        <v>1291.9000000000001</v>
      </c>
      <c r="L1863" s="13">
        <f>IF(Table2[[#This Row],[Annual_Rainfall(mm)]]="",_xlfn.XLOOKUP(Table2[[#This Row],[State]],'pivot tables'!$J$3:$J$32,'pivot tables'!$K$3:$K$32),Table2[[#This Row],[Annual_Rainfall(mm)]])</f>
        <v>1291.9000000000001</v>
      </c>
      <c r="M1863" s="13" t="str">
        <f>Table2[[#This Row],[Crop]]&amp;Table2[[#This Row],[State]]</f>
        <v>RiceOdisha</v>
      </c>
      <c r="N1863" s="13">
        <v>540688050</v>
      </c>
      <c r="O1863" s="13">
        <f>IF(Table2[[#This Row],[Fertilizer(kg)]]="",_xlfn.XLOOKUP(Table2[[#This Row],[crop&amp;state]],'pivot tables'!$O$3:$O$151,'pivot tables'!$P$3:$P$151),Table2[[#This Row],[Fertilizer(kg)]])</f>
        <v>540688050</v>
      </c>
      <c r="P1863" s="13">
        <v>781200</v>
      </c>
      <c r="Q1863" s="13">
        <f>IF(Table2[[#This Row],[Pesticide(kg)]]="",_xlfn.XLOOKUP(Table2[[#This Row],[crop&amp;state]],'pivot tables'!$O$3:$O$151,'pivot tables'!$Q$3:$Q$151),Table2[[#This Row],[Pesticide(kg)]])</f>
        <v>781200</v>
      </c>
      <c r="R1863" s="13">
        <v>1.633</v>
      </c>
      <c r="S1863" s="13">
        <f>IF(Table2[[#This Row],[Yield]]="",IFERROR(Table2[[#This Row],[Production(Tones)]]/Table2[[#This Row],[Area(hectare)]],""),Table2[[#This Row],[Yield]])</f>
        <v>1.633</v>
      </c>
      <c r="T1863" s="13"/>
      <c r="U1863" s="13">
        <f>IF(Table2[[#This Row],[Avg_Temperature(°C)]]="",IFERROR((Table2[[#This Row],[Max_Temperature(°C)]]+Table2[[#This Row],[Min_Temperature(°C)]])/2,""),Table2[[#This Row],[Avg_Temperature(°C)]])</f>
        <v>27.003</v>
      </c>
      <c r="V1863" s="13">
        <v>36.570999999999998</v>
      </c>
      <c r="W1863" s="13">
        <f>IF(Table2[[#This Row],[Max_Temperature(°C)]]="",_xlfn.XLOOKUP(Table2[[#This Row],[State]],'pivot tables'!$T$2:$T$33,'pivot tables'!$V$2:$V$33),Table2[[#This Row],[Max_Temperature(°C)]])</f>
        <v>36.570999999999998</v>
      </c>
      <c r="X1863" s="13">
        <v>17.434999999999999</v>
      </c>
      <c r="Y1863" s="31">
        <f>IF(Table2[[#This Row],[Min_Temperature(°C)]]="",_xlfn.XLOOKUP(Table2[[#This Row],[State]],'pivot tables'!$T$2:$T$33,'pivot tables'!$W$2:$W$33),Table2[[#This Row],[Min_Temperature(°C)]])</f>
        <v>17.434999999999999</v>
      </c>
    </row>
    <row r="1864" spans="1:25" x14ac:dyDescent="0.3">
      <c r="A1864" s="5" t="s">
        <v>18</v>
      </c>
      <c r="B1864" s="4">
        <v>2010</v>
      </c>
      <c r="C1864" s="5" t="s">
        <v>324</v>
      </c>
      <c r="D1864" s="5" t="str">
        <f>PROPER(TRIM(Table2[[#This Row],[Season]]))</f>
        <v>Winter</v>
      </c>
      <c r="E1864" s="5" t="str">
        <f>IF(Table2[[#This Row],[Season]]="",_xlfn.XLOOKUP(Table2[[#This Row],[State]],'pivot tables'!$F$3:$F$33,'pivot tables'!$G$3:$G$33),Table2[[#This Row],[Season]])</f>
        <v>Winter</v>
      </c>
      <c r="F1864" s="5" t="s">
        <v>237</v>
      </c>
      <c r="G1864" s="16"/>
      <c r="H1864" s="16">
        <f>IF(Table2[[#This Row],[Area(hectare)]]="",IFERROR(Table2[[#This Row],[Production(Tones)]]/Table2[[#This Row],[Yield blanks]],""),Table2[[#This Row],[Area(hectare)]])</f>
        <v>14500.738932082502</v>
      </c>
      <c r="I1864" s="16">
        <v>902700</v>
      </c>
      <c r="J1864" s="16">
        <f>IF(Table2[[#This Row],[Production(Tones)]]="",Table2[[#This Row],[Area Blanks]]*Table2[[#This Row],[Yield]],Table2[[#This Row],[Production(Tones)]])</f>
        <v>902700</v>
      </c>
      <c r="K1864" s="13">
        <v>1291.9000000000001</v>
      </c>
      <c r="L1864" s="13">
        <f>IF(Table2[[#This Row],[Annual_Rainfall(mm)]]="",_xlfn.XLOOKUP(Table2[[#This Row],[State]],'pivot tables'!$J$3:$J$32,'pivot tables'!$K$3:$K$32),Table2[[#This Row],[Annual_Rainfall(mm)]])</f>
        <v>1291.9000000000001</v>
      </c>
      <c r="M1864" s="13" t="str">
        <f>Table2[[#This Row],[Crop]]&amp;Table2[[#This Row],[State]]</f>
        <v>SugarcaneOdisha</v>
      </c>
      <c r="N1864" s="13">
        <v>2183017.62</v>
      </c>
      <c r="O1864" s="13">
        <f>IF(Table2[[#This Row],[Fertilizer(kg)]]="",_xlfn.XLOOKUP(Table2[[#This Row],[crop&amp;state]],'pivot tables'!$O$3:$O$151,'pivot tables'!$P$3:$P$151),Table2[[#This Row],[Fertilizer(kg)]])</f>
        <v>2183017.62</v>
      </c>
      <c r="P1864" s="13">
        <v>3154.08</v>
      </c>
      <c r="Q1864" s="13">
        <f>IF(Table2[[#This Row],[Pesticide(kg)]]="",_xlfn.XLOOKUP(Table2[[#This Row],[crop&amp;state]],'pivot tables'!$O$3:$O$151,'pivot tables'!$Q$3:$Q$151),Table2[[#This Row],[Pesticide(kg)]])</f>
        <v>3154.08</v>
      </c>
      <c r="R1864" s="13">
        <v>62.252000000000002</v>
      </c>
      <c r="S1864" s="13">
        <f>IF(Table2[[#This Row],[Yield]]="",IFERROR(Table2[[#This Row],[Production(Tones)]]/Table2[[#This Row],[Area(hectare)]],""),Table2[[#This Row],[Yield]])</f>
        <v>62.252000000000002</v>
      </c>
      <c r="T1864" s="13">
        <v>26.712</v>
      </c>
      <c r="U1864" s="13">
        <f>IF(Table2[[#This Row],[Avg_Temperature(°C)]]="",IFERROR((Table2[[#This Row],[Max_Temperature(°C)]]+Table2[[#This Row],[Min_Temperature(°C)]])/2,""),Table2[[#This Row],[Avg_Temperature(°C)]])</f>
        <v>26.712</v>
      </c>
      <c r="V1864" s="13">
        <v>36.570999999999998</v>
      </c>
      <c r="W1864" s="13">
        <f>IF(Table2[[#This Row],[Max_Temperature(°C)]]="",_xlfn.XLOOKUP(Table2[[#This Row],[State]],'pivot tables'!$T$2:$T$33,'pivot tables'!$V$2:$V$33),Table2[[#This Row],[Max_Temperature(°C)]])</f>
        <v>36.570999999999998</v>
      </c>
      <c r="X1864" s="13">
        <v>17.434999999999999</v>
      </c>
      <c r="Y1864" s="31">
        <f>IF(Table2[[#This Row],[Min_Temperature(°C)]]="",_xlfn.XLOOKUP(Table2[[#This Row],[State]],'pivot tables'!$T$2:$T$33,'pivot tables'!$W$2:$W$33),Table2[[#This Row],[Min_Temperature(°C)]])</f>
        <v>17.434999999999999</v>
      </c>
    </row>
    <row r="1865" spans="1:25" x14ac:dyDescent="0.3">
      <c r="A1865" s="5" t="s">
        <v>32</v>
      </c>
      <c r="B1865" s="4">
        <v>2010</v>
      </c>
      <c r="C1865" s="5" t="s">
        <v>176</v>
      </c>
      <c r="D1865" s="5" t="str">
        <f>PROPER(TRIM(Table2[[#This Row],[Season]]))</f>
        <v>Autumn</v>
      </c>
      <c r="E1865" s="5" t="str">
        <f>IF(Table2[[#This Row],[Season]]="",_xlfn.XLOOKUP(Table2[[#This Row],[State]],'pivot tables'!$F$3:$F$33,'pivot tables'!$G$3:$G$33),Table2[[#This Row],[Season]])</f>
        <v>Autumn</v>
      </c>
      <c r="F1865" s="5" t="s">
        <v>237</v>
      </c>
      <c r="G1865" s="16">
        <v>35912</v>
      </c>
      <c r="H1865" s="16">
        <f>IF(Table2[[#This Row],[Area(hectare)]]="",IFERROR(Table2[[#This Row],[Production(Tones)]]/Table2[[#This Row],[Yield blanks]],""),Table2[[#This Row],[Area(hectare)]])</f>
        <v>35912</v>
      </c>
      <c r="I1865" s="16"/>
      <c r="J1865" s="16">
        <f>IF(Table2[[#This Row],[Production(Tones)]]="",Table2[[#This Row],[Area Blanks]]*Table2[[#This Row],[Yield]],Table2[[#This Row],[Production(Tones)]])</f>
        <v>8295.6720000000005</v>
      </c>
      <c r="K1865" s="13">
        <v>1291.9000000000001</v>
      </c>
      <c r="L1865" s="13">
        <f>IF(Table2[[#This Row],[Annual_Rainfall(mm)]]="",_xlfn.XLOOKUP(Table2[[#This Row],[State]],'pivot tables'!$J$3:$J$32,'pivot tables'!$K$3:$K$32),Table2[[#This Row],[Annual_Rainfall(mm)]])</f>
        <v>1291.9000000000001</v>
      </c>
      <c r="M1865" s="13" t="str">
        <f>Table2[[#This Row],[Crop]]&amp;Table2[[#This Row],[State]]</f>
        <v>UradOdisha</v>
      </c>
      <c r="N1865" s="13">
        <v>5965342.3200000003</v>
      </c>
      <c r="O1865" s="13">
        <f>IF(Table2[[#This Row],[Fertilizer(kg)]]="",_xlfn.XLOOKUP(Table2[[#This Row],[crop&amp;state]],'pivot tables'!$O$3:$O$151,'pivot tables'!$P$3:$P$151),Table2[[#This Row],[Fertilizer(kg)]])</f>
        <v>5965342.3200000003</v>
      </c>
      <c r="P1865" s="13">
        <v>8618.8799999999992</v>
      </c>
      <c r="Q1865" s="13">
        <f>IF(Table2[[#This Row],[Pesticide(kg)]]="",_xlfn.XLOOKUP(Table2[[#This Row],[crop&amp;state]],'pivot tables'!$O$3:$O$151,'pivot tables'!$Q$3:$Q$151),Table2[[#This Row],[Pesticide(kg)]])</f>
        <v>8618.8799999999992</v>
      </c>
      <c r="R1865" s="13">
        <v>0.23100000000000001</v>
      </c>
      <c r="S1865" s="13">
        <f>IF(Table2[[#This Row],[Yield]]="",IFERROR(Table2[[#This Row],[Production(Tones)]]/Table2[[#This Row],[Area(hectare)]],""),Table2[[#This Row],[Yield]])</f>
        <v>0.23100000000000001</v>
      </c>
      <c r="T1865" s="13">
        <v>26.712</v>
      </c>
      <c r="U1865" s="13">
        <f>IF(Table2[[#This Row],[Avg_Temperature(°C)]]="",IFERROR((Table2[[#This Row],[Max_Temperature(°C)]]+Table2[[#This Row],[Min_Temperature(°C)]])/2,""),Table2[[#This Row],[Avg_Temperature(°C)]])</f>
        <v>26.712</v>
      </c>
      <c r="V1865" s="13">
        <v>36.570999999999998</v>
      </c>
      <c r="W1865" s="13">
        <f>IF(Table2[[#This Row],[Max_Temperature(°C)]]="",_xlfn.XLOOKUP(Table2[[#This Row],[State]],'pivot tables'!$T$2:$T$33,'pivot tables'!$V$2:$V$33),Table2[[#This Row],[Max_Temperature(°C)]])</f>
        <v>36.570999999999998</v>
      </c>
      <c r="X1865" s="13">
        <v>17.434999999999999</v>
      </c>
      <c r="Y1865" s="31">
        <f>IF(Table2[[#This Row],[Min_Temperature(°C)]]="",_xlfn.XLOOKUP(Table2[[#This Row],[State]],'pivot tables'!$T$2:$T$33,'pivot tables'!$W$2:$W$33),Table2[[#This Row],[Min_Temperature(°C)]])</f>
        <v>17.434999999999999</v>
      </c>
    </row>
    <row r="1866" spans="1:25" x14ac:dyDescent="0.3">
      <c r="A1866" s="5" t="s">
        <v>32</v>
      </c>
      <c r="B1866" s="4">
        <v>2010</v>
      </c>
      <c r="C1866" s="5" t="s">
        <v>120</v>
      </c>
      <c r="D1866" s="5" t="str">
        <f>PROPER(TRIM(Table2[[#This Row],[Season]]))</f>
        <v>Summer</v>
      </c>
      <c r="E1866" s="5" t="str">
        <f>IF(Table2[[#This Row],[Season]]="",_xlfn.XLOOKUP(Table2[[#This Row],[State]],'pivot tables'!$F$3:$F$33,'pivot tables'!$G$3:$G$33),Table2[[#This Row],[Season]])</f>
        <v>Summer</v>
      </c>
      <c r="F1866" s="5" t="s">
        <v>237</v>
      </c>
      <c r="G1866" s="16">
        <v>8014</v>
      </c>
      <c r="H1866" s="16">
        <f>IF(Table2[[#This Row],[Area(hectare)]]="",IFERROR(Table2[[#This Row],[Production(Tones)]]/Table2[[#This Row],[Yield blanks]],""),Table2[[#This Row],[Area(hectare)]])</f>
        <v>8014</v>
      </c>
      <c r="I1866" s="16">
        <v>2980</v>
      </c>
      <c r="J1866" s="16">
        <f>IF(Table2[[#This Row],[Production(Tones)]]="",Table2[[#This Row],[Area Blanks]]*Table2[[#This Row],[Yield]],Table2[[#This Row],[Production(Tones)]])</f>
        <v>2980</v>
      </c>
      <c r="K1866" s="13">
        <v>1291.9000000000001</v>
      </c>
      <c r="L1866" s="13">
        <f>IF(Table2[[#This Row],[Annual_Rainfall(mm)]]="",_xlfn.XLOOKUP(Table2[[#This Row],[State]],'pivot tables'!$J$3:$J$32,'pivot tables'!$K$3:$K$32),Table2[[#This Row],[Annual_Rainfall(mm)]])</f>
        <v>1291.9000000000001</v>
      </c>
      <c r="M1866" s="13" t="str">
        <f>Table2[[#This Row],[Crop]]&amp;Table2[[#This Row],[State]]</f>
        <v>UradOdisha</v>
      </c>
      <c r="N1866" s="13">
        <v>1331205.54</v>
      </c>
      <c r="O1866" s="13">
        <f>IF(Table2[[#This Row],[Fertilizer(kg)]]="",_xlfn.XLOOKUP(Table2[[#This Row],[crop&amp;state]],'pivot tables'!$O$3:$O$151,'pivot tables'!$P$3:$P$151),Table2[[#This Row],[Fertilizer(kg)]])</f>
        <v>1331205.54</v>
      </c>
      <c r="P1866" s="13">
        <v>1923.36</v>
      </c>
      <c r="Q1866" s="13">
        <f>IF(Table2[[#This Row],[Pesticide(kg)]]="",_xlfn.XLOOKUP(Table2[[#This Row],[crop&amp;state]],'pivot tables'!$O$3:$O$151,'pivot tables'!$Q$3:$Q$151),Table2[[#This Row],[Pesticide(kg)]])</f>
        <v>1923.36</v>
      </c>
      <c r="R1866" s="13">
        <v>0.36</v>
      </c>
      <c r="S1866" s="13">
        <f>IF(Table2[[#This Row],[Yield]]="",IFERROR(Table2[[#This Row],[Production(Tones)]]/Table2[[#This Row],[Area(hectare)]],""),Table2[[#This Row],[Yield]])</f>
        <v>0.36</v>
      </c>
      <c r="T1866" s="13">
        <v>26.712</v>
      </c>
      <c r="U1866" s="13">
        <f>IF(Table2[[#This Row],[Avg_Temperature(°C)]]="",IFERROR((Table2[[#This Row],[Max_Temperature(°C)]]+Table2[[#This Row],[Min_Temperature(°C)]])/2,""),Table2[[#This Row],[Avg_Temperature(°C)]])</f>
        <v>26.712</v>
      </c>
      <c r="V1866" s="13">
        <v>36.570999999999998</v>
      </c>
      <c r="W1866" s="13">
        <f>IF(Table2[[#This Row],[Max_Temperature(°C)]]="",_xlfn.XLOOKUP(Table2[[#This Row],[State]],'pivot tables'!$T$2:$T$33,'pivot tables'!$V$2:$V$33),Table2[[#This Row],[Max_Temperature(°C)]])</f>
        <v>36.570999999999998</v>
      </c>
      <c r="X1866" s="13">
        <v>17.434999999999999</v>
      </c>
      <c r="Y1866" s="31">
        <f>IF(Table2[[#This Row],[Min_Temperature(°C)]]="",_xlfn.XLOOKUP(Table2[[#This Row],[State]],'pivot tables'!$T$2:$T$33,'pivot tables'!$W$2:$W$33),Table2[[#This Row],[Min_Temperature(°C)]])</f>
        <v>17.434999999999999</v>
      </c>
    </row>
    <row r="1867" spans="1:25" x14ac:dyDescent="0.3">
      <c r="A1867" s="5" t="s">
        <v>32</v>
      </c>
      <c r="B1867" s="4">
        <v>2010</v>
      </c>
      <c r="C1867" s="5" t="s">
        <v>324</v>
      </c>
      <c r="D1867" s="5" t="str">
        <f>PROPER(TRIM(Table2[[#This Row],[Season]]))</f>
        <v>Winter</v>
      </c>
      <c r="E1867" s="5" t="str">
        <f>IF(Table2[[#This Row],[Season]]="",_xlfn.XLOOKUP(Table2[[#This Row],[State]],'pivot tables'!$F$3:$F$33,'pivot tables'!$G$3:$G$33),Table2[[#This Row],[Season]])</f>
        <v>Winter</v>
      </c>
      <c r="F1867" s="5" t="s">
        <v>237</v>
      </c>
      <c r="G1867" s="16">
        <v>89773</v>
      </c>
      <c r="H1867" s="16">
        <f>IF(Table2[[#This Row],[Area(hectare)]]="",IFERROR(Table2[[#This Row],[Production(Tones)]]/Table2[[#This Row],[Yield blanks]],""),Table2[[#This Row],[Area(hectare)]])</f>
        <v>89773</v>
      </c>
      <c r="I1867" s="16">
        <v>28134</v>
      </c>
      <c r="J1867" s="16">
        <f>IF(Table2[[#This Row],[Production(Tones)]]="",Table2[[#This Row],[Area Blanks]]*Table2[[#This Row],[Yield]],Table2[[#This Row],[Production(Tones)]])</f>
        <v>28134</v>
      </c>
      <c r="K1867" s="13">
        <v>1291.9000000000001</v>
      </c>
      <c r="L1867" s="13">
        <f>IF(Table2[[#This Row],[Annual_Rainfall(mm)]]="",_xlfn.XLOOKUP(Table2[[#This Row],[State]],'pivot tables'!$J$3:$J$32,'pivot tables'!$K$3:$K$32),Table2[[#This Row],[Annual_Rainfall(mm)]])</f>
        <v>1291.9000000000001</v>
      </c>
      <c r="M1867" s="13" t="str">
        <f>Table2[[#This Row],[Crop]]&amp;Table2[[#This Row],[State]]</f>
        <v>UradOdisha</v>
      </c>
      <c r="N1867" s="13">
        <v>14912193.029999999</v>
      </c>
      <c r="O1867" s="13">
        <f>IF(Table2[[#This Row],[Fertilizer(kg)]]="",_xlfn.XLOOKUP(Table2[[#This Row],[crop&amp;state]],'pivot tables'!$O$3:$O$151,'pivot tables'!$P$3:$P$151),Table2[[#This Row],[Fertilizer(kg)]])</f>
        <v>14912193.029999999</v>
      </c>
      <c r="P1867" s="13">
        <v>21545.52</v>
      </c>
      <c r="Q1867" s="13">
        <f>IF(Table2[[#This Row],[Pesticide(kg)]]="",_xlfn.XLOOKUP(Table2[[#This Row],[crop&amp;state]],'pivot tables'!$O$3:$O$151,'pivot tables'!$Q$3:$Q$151),Table2[[#This Row],[Pesticide(kg)]])</f>
        <v>21545.52</v>
      </c>
      <c r="R1867" s="13">
        <v>0.28000000000000003</v>
      </c>
      <c r="S1867" s="13">
        <f>IF(Table2[[#This Row],[Yield]]="",IFERROR(Table2[[#This Row],[Production(Tones)]]/Table2[[#This Row],[Area(hectare)]],""),Table2[[#This Row],[Yield]])</f>
        <v>0.28000000000000003</v>
      </c>
      <c r="T1867" s="13">
        <v>26.712</v>
      </c>
      <c r="U1867" s="13">
        <f>IF(Table2[[#This Row],[Avg_Temperature(°C)]]="",IFERROR((Table2[[#This Row],[Max_Temperature(°C)]]+Table2[[#This Row],[Min_Temperature(°C)]])/2,""),Table2[[#This Row],[Avg_Temperature(°C)]])</f>
        <v>26.712</v>
      </c>
      <c r="V1867" s="13">
        <v>36.570999999999998</v>
      </c>
      <c r="W1867" s="13">
        <f>IF(Table2[[#This Row],[Max_Temperature(°C)]]="",_xlfn.XLOOKUP(Table2[[#This Row],[State]],'pivot tables'!$T$2:$T$33,'pivot tables'!$V$2:$V$33),Table2[[#This Row],[Max_Temperature(°C)]])</f>
        <v>36.570999999999998</v>
      </c>
      <c r="X1867" s="13">
        <v>17.434999999999999</v>
      </c>
      <c r="Y1867" s="31">
        <f>IF(Table2[[#This Row],[Min_Temperature(°C)]]="",_xlfn.XLOOKUP(Table2[[#This Row],[State]],'pivot tables'!$T$2:$T$33,'pivot tables'!$W$2:$W$33),Table2[[#This Row],[Min_Temperature(°C)]])</f>
        <v>17.434999999999999</v>
      </c>
    </row>
    <row r="1868" spans="1:25" x14ac:dyDescent="0.3">
      <c r="A1868" s="5" t="s">
        <v>20</v>
      </c>
      <c r="B1868" s="4">
        <v>2010</v>
      </c>
      <c r="C1868" s="5" t="s">
        <v>120</v>
      </c>
      <c r="D1868" s="5" t="str">
        <f>PROPER(TRIM(Table2[[#This Row],[Season]]))</f>
        <v>Summer</v>
      </c>
      <c r="E1868" s="5" t="str">
        <f>IF(Table2[[#This Row],[Season]]="",_xlfn.XLOOKUP(Table2[[#This Row],[State]],'pivot tables'!$F$3:$F$33,'pivot tables'!$G$3:$G$33),Table2[[#This Row],[Season]])</f>
        <v>Summer</v>
      </c>
      <c r="F1868" s="5" t="s">
        <v>237</v>
      </c>
      <c r="G1868" s="16"/>
      <c r="H1868" s="16">
        <f>IF(Table2[[#This Row],[Area(hectare)]]="",IFERROR(Table2[[#This Row],[Production(Tones)]]/Table2[[#This Row],[Yield blanks]],""),Table2[[#This Row],[Area(hectare)]])</f>
        <v>3116.4179104477612</v>
      </c>
      <c r="I1868" s="16">
        <v>4176</v>
      </c>
      <c r="J1868" s="16">
        <f>IF(Table2[[#This Row],[Production(Tones)]]="",Table2[[#This Row],[Area Blanks]]*Table2[[#This Row],[Yield]],Table2[[#This Row],[Production(Tones)]])</f>
        <v>4176</v>
      </c>
      <c r="K1868" s="13">
        <v>1291.9000000000001</v>
      </c>
      <c r="L1868" s="13">
        <f>IF(Table2[[#This Row],[Annual_Rainfall(mm)]]="",_xlfn.XLOOKUP(Table2[[#This Row],[State]],'pivot tables'!$J$3:$J$32,'pivot tables'!$K$3:$K$32),Table2[[#This Row],[Annual_Rainfall(mm)]])</f>
        <v>1291.9000000000001</v>
      </c>
      <c r="M1868" s="13" t="str">
        <f>Table2[[#This Row],[Crop]]&amp;Table2[[#This Row],[State]]</f>
        <v>WheatOdisha</v>
      </c>
      <c r="N1868" s="13">
        <v>474576.27</v>
      </c>
      <c r="O1868" s="13">
        <f>IF(Table2[[#This Row],[Fertilizer(kg)]]="",_xlfn.XLOOKUP(Table2[[#This Row],[crop&amp;state]],'pivot tables'!$O$3:$O$151,'pivot tables'!$P$3:$P$151),Table2[[#This Row],[Fertilizer(kg)]])</f>
        <v>474576.27</v>
      </c>
      <c r="P1868" s="13">
        <v>685.68</v>
      </c>
      <c r="Q1868" s="13">
        <f>IF(Table2[[#This Row],[Pesticide(kg)]]="",_xlfn.XLOOKUP(Table2[[#This Row],[crop&amp;state]],'pivot tables'!$O$3:$O$151,'pivot tables'!$Q$3:$Q$151),Table2[[#This Row],[Pesticide(kg)]])</f>
        <v>685.68</v>
      </c>
      <c r="R1868" s="13">
        <v>1.34</v>
      </c>
      <c r="S1868" s="13">
        <f>IF(Table2[[#This Row],[Yield]]="",IFERROR(Table2[[#This Row],[Production(Tones)]]/Table2[[#This Row],[Area(hectare)]],""),Table2[[#This Row],[Yield]])</f>
        <v>1.34</v>
      </c>
      <c r="T1868" s="13">
        <v>26.712</v>
      </c>
      <c r="U1868" s="13">
        <f>IF(Table2[[#This Row],[Avg_Temperature(°C)]]="",IFERROR((Table2[[#This Row],[Max_Temperature(°C)]]+Table2[[#This Row],[Min_Temperature(°C)]])/2,""),Table2[[#This Row],[Avg_Temperature(°C)]])</f>
        <v>26.712</v>
      </c>
      <c r="V1868" s="13">
        <v>36.570999999999998</v>
      </c>
      <c r="W1868" s="13">
        <f>IF(Table2[[#This Row],[Max_Temperature(°C)]]="",_xlfn.XLOOKUP(Table2[[#This Row],[State]],'pivot tables'!$T$2:$T$33,'pivot tables'!$V$2:$V$33),Table2[[#This Row],[Max_Temperature(°C)]])</f>
        <v>36.570999999999998</v>
      </c>
      <c r="X1868" s="13">
        <v>17.434999999999999</v>
      </c>
      <c r="Y1868" s="31">
        <f>IF(Table2[[#This Row],[Min_Temperature(°C)]]="",_xlfn.XLOOKUP(Table2[[#This Row],[State]],'pivot tables'!$T$2:$T$33,'pivot tables'!$W$2:$W$33),Table2[[#This Row],[Min_Temperature(°C)]])</f>
        <v>17.434999999999999</v>
      </c>
    </row>
    <row r="1869" spans="1:25" x14ac:dyDescent="0.3">
      <c r="A1869" s="5" t="s">
        <v>22</v>
      </c>
      <c r="B1869" s="4">
        <v>2010</v>
      </c>
      <c r="C1869" s="5" t="s">
        <v>49</v>
      </c>
      <c r="D1869" s="5" t="str">
        <f>PROPER(TRIM(Table2[[#This Row],[Season]]))</f>
        <v>Kharif</v>
      </c>
      <c r="E1869" s="5" t="str">
        <f>IF(Table2[[#This Row],[Season]]="",_xlfn.XLOOKUP(Table2[[#This Row],[State]],'pivot tables'!$F$3:$F$33,'pivot tables'!$G$3:$G$33),Table2[[#This Row],[Season]])</f>
        <v>Kharif</v>
      </c>
      <c r="F1869" s="5" t="s">
        <v>37</v>
      </c>
      <c r="G1869" s="16">
        <v>150</v>
      </c>
      <c r="H1869" s="16">
        <f>IF(Table2[[#This Row],[Area(hectare)]]="",IFERROR(Table2[[#This Row],[Production(Tones)]]/Table2[[#This Row],[Yield blanks]],""),Table2[[#This Row],[Area(hectare)]])</f>
        <v>150</v>
      </c>
      <c r="I1869" s="16">
        <v>133</v>
      </c>
      <c r="J1869" s="16">
        <f>IF(Table2[[#This Row],[Production(Tones)]]="",Table2[[#This Row],[Area Blanks]]*Table2[[#This Row],[Yield]],Table2[[#This Row],[Production(Tones)]])</f>
        <v>133</v>
      </c>
      <c r="K1869" s="13">
        <v>4193.3</v>
      </c>
      <c r="L1869" s="13">
        <f>IF(Table2[[#This Row],[Annual_Rainfall(mm)]]="",_xlfn.XLOOKUP(Table2[[#This Row],[State]],'pivot tables'!$J$3:$J$32,'pivot tables'!$K$3:$K$32),Table2[[#This Row],[Annual_Rainfall(mm)]])</f>
        <v>4193.3</v>
      </c>
      <c r="M1869" s="13" t="str">
        <f>Table2[[#This Row],[Crop]]&amp;Table2[[#This Row],[State]]</f>
        <v>RagiGoa</v>
      </c>
      <c r="N1869" s="13">
        <v>24916.5</v>
      </c>
      <c r="O1869" s="13">
        <f>IF(Table2[[#This Row],[Fertilizer(kg)]]="",_xlfn.XLOOKUP(Table2[[#This Row],[crop&amp;state]],'pivot tables'!$O$3:$O$151,'pivot tables'!$P$3:$P$151),Table2[[#This Row],[Fertilizer(kg)]])</f>
        <v>24916.5</v>
      </c>
      <c r="P1869" s="13">
        <v>36</v>
      </c>
      <c r="Q1869" s="13">
        <f>IF(Table2[[#This Row],[Pesticide(kg)]]="",_xlfn.XLOOKUP(Table2[[#This Row],[crop&amp;state]],'pivot tables'!$O$3:$O$151,'pivot tables'!$Q$3:$Q$151),Table2[[#This Row],[Pesticide(kg)]])</f>
        <v>36</v>
      </c>
      <c r="R1869" s="13">
        <v>0.9</v>
      </c>
      <c r="S1869" s="13">
        <f>IF(Table2[[#This Row],[Yield]]="",IFERROR(Table2[[#This Row],[Production(Tones)]]/Table2[[#This Row],[Area(hectare)]],""),Table2[[#This Row],[Yield]])</f>
        <v>0.9</v>
      </c>
      <c r="T1869" s="13">
        <v>25.166</v>
      </c>
      <c r="U1869" s="13">
        <f>IF(Table2[[#This Row],[Avg_Temperature(°C)]]="",IFERROR((Table2[[#This Row],[Max_Temperature(°C)]]+Table2[[#This Row],[Min_Temperature(°C)]])/2,""),Table2[[#This Row],[Avg_Temperature(°C)]])</f>
        <v>25.166</v>
      </c>
      <c r="V1869" s="13">
        <v>34.25</v>
      </c>
      <c r="W1869" s="13">
        <f>IF(Table2[[#This Row],[Max_Temperature(°C)]]="",_xlfn.XLOOKUP(Table2[[#This Row],[State]],'pivot tables'!$T$2:$T$33,'pivot tables'!$V$2:$V$33),Table2[[#This Row],[Max_Temperature(°C)]])</f>
        <v>34.25</v>
      </c>
      <c r="X1869" s="13">
        <v>17.594000000000001</v>
      </c>
      <c r="Y1869" s="31">
        <f>IF(Table2[[#This Row],[Min_Temperature(°C)]]="",_xlfn.XLOOKUP(Table2[[#This Row],[State]],'pivot tables'!$T$2:$T$33,'pivot tables'!$W$2:$W$33),Table2[[#This Row],[Min_Temperature(°C)]])</f>
        <v>17.594000000000001</v>
      </c>
    </row>
    <row r="1870" spans="1:25" x14ac:dyDescent="0.3">
      <c r="A1870" s="5" t="s">
        <v>13</v>
      </c>
      <c r="B1870" s="4">
        <v>2010</v>
      </c>
      <c r="C1870" s="5" t="s">
        <v>49</v>
      </c>
      <c r="D1870" s="5" t="str">
        <f>PROPER(TRIM(Table2[[#This Row],[Season]]))</f>
        <v>Kharif</v>
      </c>
      <c r="E1870" s="5" t="str">
        <f>IF(Table2[[#This Row],[Season]]="",_xlfn.XLOOKUP(Table2[[#This Row],[State]],'pivot tables'!$F$3:$F$33,'pivot tables'!$G$3:$G$33),Table2[[#This Row],[Season]])</f>
        <v>Kharif</v>
      </c>
      <c r="F1870" s="5" t="s">
        <v>37</v>
      </c>
      <c r="G1870" s="16"/>
      <c r="H1870" s="16">
        <f>IF(Table2[[#This Row],[Area(hectare)]]="",IFERROR(Table2[[#This Row],[Production(Tones)]]/Table2[[#This Row],[Yield blanks]],""),Table2[[#This Row],[Area(hectare)]])</f>
        <v>30732.340425531915</v>
      </c>
      <c r="I1870" s="16">
        <v>72221</v>
      </c>
      <c r="J1870" s="16">
        <f>IF(Table2[[#This Row],[Production(Tones)]]="",Table2[[#This Row],[Area Blanks]]*Table2[[#This Row],[Yield]],Table2[[#This Row],[Production(Tones)]])</f>
        <v>72221</v>
      </c>
      <c r="K1870" s="13"/>
      <c r="L1870" s="13">
        <f>IF(Table2[[#This Row],[Annual_Rainfall(mm)]]="",_xlfn.XLOOKUP(Table2[[#This Row],[State]],'pivot tables'!$J$3:$J$32,'pivot tables'!$K$3:$K$32),Table2[[#This Row],[Annual_Rainfall(mm)]])</f>
        <v>3209.9868750000001</v>
      </c>
      <c r="M1870" s="13" t="str">
        <f>Table2[[#This Row],[Crop]]&amp;Table2[[#This Row],[State]]</f>
        <v>RiceGoa</v>
      </c>
      <c r="N1870" s="13">
        <v>5088281.5199999996</v>
      </c>
      <c r="O1870" s="13">
        <f>IF(Table2[[#This Row],[Fertilizer(kg)]]="",_xlfn.XLOOKUP(Table2[[#This Row],[crop&amp;state]],'pivot tables'!$O$3:$O$151,'pivot tables'!$P$3:$P$151),Table2[[#This Row],[Fertilizer(kg)]])</f>
        <v>5088281.5199999996</v>
      </c>
      <c r="P1870" s="13">
        <v>7351.68</v>
      </c>
      <c r="Q1870" s="13">
        <f>IF(Table2[[#This Row],[Pesticide(kg)]]="",_xlfn.XLOOKUP(Table2[[#This Row],[crop&amp;state]],'pivot tables'!$O$3:$O$151,'pivot tables'!$Q$3:$Q$151),Table2[[#This Row],[Pesticide(kg)]])</f>
        <v>7351.68</v>
      </c>
      <c r="R1870" s="13">
        <v>2.35</v>
      </c>
      <c r="S1870" s="13">
        <f>IF(Table2[[#This Row],[Yield]]="",IFERROR(Table2[[#This Row],[Production(Tones)]]/Table2[[#This Row],[Area(hectare)]],""),Table2[[#This Row],[Yield]])</f>
        <v>2.35</v>
      </c>
      <c r="T1870" s="13">
        <v>25.166</v>
      </c>
      <c r="U1870" s="13">
        <f>IF(Table2[[#This Row],[Avg_Temperature(°C)]]="",IFERROR((Table2[[#This Row],[Max_Temperature(°C)]]+Table2[[#This Row],[Min_Temperature(°C)]])/2,""),Table2[[#This Row],[Avg_Temperature(°C)]])</f>
        <v>25.166</v>
      </c>
      <c r="V1870" s="13">
        <v>34.25</v>
      </c>
      <c r="W1870" s="13">
        <f>IF(Table2[[#This Row],[Max_Temperature(°C)]]="",_xlfn.XLOOKUP(Table2[[#This Row],[State]],'pivot tables'!$T$2:$T$33,'pivot tables'!$V$2:$V$33),Table2[[#This Row],[Max_Temperature(°C)]])</f>
        <v>34.25</v>
      </c>
      <c r="X1870" s="13">
        <v>17.594000000000001</v>
      </c>
      <c r="Y1870" s="31">
        <f>IF(Table2[[#This Row],[Min_Temperature(°C)]]="",_xlfn.XLOOKUP(Table2[[#This Row],[State]],'pivot tables'!$T$2:$T$33,'pivot tables'!$W$2:$W$33),Table2[[#This Row],[Min_Temperature(°C)]])</f>
        <v>17.594000000000001</v>
      </c>
    </row>
    <row r="1871" spans="1:25" x14ac:dyDescent="0.3">
      <c r="A1871" s="5" t="s">
        <v>13</v>
      </c>
      <c r="B1871" s="4">
        <v>2010</v>
      </c>
      <c r="C1871" s="5" t="s">
        <v>27</v>
      </c>
      <c r="D1871" s="5" t="str">
        <f>PROPER(TRIM(Table2[[#This Row],[Season]]))</f>
        <v>Rabi</v>
      </c>
      <c r="E1871" s="5" t="str">
        <f>IF(Table2[[#This Row],[Season]]="",_xlfn.XLOOKUP(Table2[[#This Row],[State]],'pivot tables'!$F$3:$F$33,'pivot tables'!$G$3:$G$33),Table2[[#This Row],[Season]])</f>
        <v>Rabi</v>
      </c>
      <c r="F1871" s="5" t="s">
        <v>37</v>
      </c>
      <c r="G1871" s="16">
        <v>15980</v>
      </c>
      <c r="H1871" s="16">
        <f>IF(Table2[[#This Row],[Area(hectare)]]="",IFERROR(Table2[[#This Row],[Production(Tones)]]/Table2[[#This Row],[Yield blanks]],""),Table2[[#This Row],[Area(hectare)]])</f>
        <v>15980</v>
      </c>
      <c r="I1871" s="16">
        <v>42773</v>
      </c>
      <c r="J1871" s="16">
        <f>IF(Table2[[#This Row],[Production(Tones)]]="",Table2[[#This Row],[Area Blanks]]*Table2[[#This Row],[Yield]],Table2[[#This Row],[Production(Tones)]])</f>
        <v>42773</v>
      </c>
      <c r="K1871" s="13">
        <v>-4193.3</v>
      </c>
      <c r="L1871" s="13">
        <f>IF(Table2[[#This Row],[Annual_Rainfall(mm)]]="",_xlfn.XLOOKUP(Table2[[#This Row],[State]],'pivot tables'!$J$3:$J$32,'pivot tables'!$K$3:$K$32),Table2[[#This Row],[Annual_Rainfall(mm)]])</f>
        <v>-4193.3</v>
      </c>
      <c r="M1871" s="13" t="str">
        <f>Table2[[#This Row],[Crop]]&amp;Table2[[#This Row],[State]]</f>
        <v>RiceGoa</v>
      </c>
      <c r="N1871" s="13">
        <v>2654437.7999999998</v>
      </c>
      <c r="O1871" s="13">
        <f>IF(Table2[[#This Row],[Fertilizer(kg)]]="",_xlfn.XLOOKUP(Table2[[#This Row],[crop&amp;state]],'pivot tables'!$O$3:$O$151,'pivot tables'!$P$3:$P$151),Table2[[#This Row],[Fertilizer(kg)]])</f>
        <v>2654437.7999999998</v>
      </c>
      <c r="P1871" s="13">
        <v>3835.2</v>
      </c>
      <c r="Q1871" s="13">
        <f>IF(Table2[[#This Row],[Pesticide(kg)]]="",_xlfn.XLOOKUP(Table2[[#This Row],[crop&amp;state]],'pivot tables'!$O$3:$O$151,'pivot tables'!$Q$3:$Q$151),Table2[[#This Row],[Pesticide(kg)]])</f>
        <v>3835.2</v>
      </c>
      <c r="R1871" s="13">
        <v>2.68</v>
      </c>
      <c r="S1871" s="13">
        <f>IF(Table2[[#This Row],[Yield]]="",IFERROR(Table2[[#This Row],[Production(Tones)]]/Table2[[#This Row],[Area(hectare)]],""),Table2[[#This Row],[Yield]])</f>
        <v>2.68</v>
      </c>
      <c r="T1871" s="13">
        <v>25.166</v>
      </c>
      <c r="U1871" s="13">
        <f>IF(Table2[[#This Row],[Avg_Temperature(°C)]]="",IFERROR((Table2[[#This Row],[Max_Temperature(°C)]]+Table2[[#This Row],[Min_Temperature(°C)]])/2,""),Table2[[#This Row],[Avg_Temperature(°C)]])</f>
        <v>25.166</v>
      </c>
      <c r="V1871" s="13">
        <v>34.25</v>
      </c>
      <c r="W1871" s="13">
        <f>IF(Table2[[#This Row],[Max_Temperature(°C)]]="",_xlfn.XLOOKUP(Table2[[#This Row],[State]],'pivot tables'!$T$2:$T$33,'pivot tables'!$V$2:$V$33),Table2[[#This Row],[Max_Temperature(°C)]])</f>
        <v>34.25</v>
      </c>
      <c r="X1871" s="13">
        <v>17.594000000000001</v>
      </c>
      <c r="Y1871" s="31">
        <f>IF(Table2[[#This Row],[Min_Temperature(°C)]]="",_xlfn.XLOOKUP(Table2[[#This Row],[State]],'pivot tables'!$T$2:$T$33,'pivot tables'!$W$2:$W$33),Table2[[#This Row],[Min_Temperature(°C)]])</f>
        <v>17.594000000000001</v>
      </c>
    </row>
    <row r="1872" spans="1:25" x14ac:dyDescent="0.3">
      <c r="A1872" s="5" t="s">
        <v>18</v>
      </c>
      <c r="B1872" s="4">
        <v>2010</v>
      </c>
      <c r="C1872" s="5" t="s">
        <v>705</v>
      </c>
      <c r="D1872" s="5" t="str">
        <f>PROPER(TRIM(Table2[[#This Row],[Season]]))</f>
        <v>Whole Year</v>
      </c>
      <c r="E1872" s="5" t="str">
        <f>IF(Table2[[#This Row],[Season]]="",_xlfn.XLOOKUP(Table2[[#This Row],[State]],'pivot tables'!$F$3:$F$33,'pivot tables'!$G$3:$G$33),Table2[[#This Row],[Season]])</f>
        <v>Whole Year</v>
      </c>
      <c r="F1872" s="5" t="s">
        <v>37</v>
      </c>
      <c r="G1872" s="16">
        <v>921</v>
      </c>
      <c r="H1872" s="16">
        <f>IF(Table2[[#This Row],[Area(hectare)]]="",IFERROR(Table2[[#This Row],[Production(Tones)]]/Table2[[#This Row],[Yield blanks]],""),Table2[[#This Row],[Area(hectare)]])</f>
        <v>921</v>
      </c>
      <c r="I1872" s="16">
        <v>49109</v>
      </c>
      <c r="J1872" s="16">
        <f>IF(Table2[[#This Row],[Production(Tones)]]="",Table2[[#This Row],[Area Blanks]]*Table2[[#This Row],[Yield]],Table2[[#This Row],[Production(Tones)]])</f>
        <v>49109</v>
      </c>
      <c r="K1872" s="13">
        <v>4193.3</v>
      </c>
      <c r="L1872" s="13">
        <f>IF(Table2[[#This Row],[Annual_Rainfall(mm)]]="",_xlfn.XLOOKUP(Table2[[#This Row],[State]],'pivot tables'!$J$3:$J$32,'pivot tables'!$K$3:$K$32),Table2[[#This Row],[Annual_Rainfall(mm)]])</f>
        <v>4193.3</v>
      </c>
      <c r="M1872" s="13" t="str">
        <f>Table2[[#This Row],[Crop]]&amp;Table2[[#This Row],[State]]</f>
        <v>SugarcaneGoa</v>
      </c>
      <c r="N1872" s="13"/>
      <c r="O1872" s="13">
        <f>IF(Table2[[#This Row],[Fertilizer(kg)]]="",_xlfn.XLOOKUP(Table2[[#This Row],[crop&amp;state]],'pivot tables'!$O$3:$O$151,'pivot tables'!$P$3:$P$151),Table2[[#This Row],[Fertilizer(kg)]])</f>
        <v>143998.17249999999</v>
      </c>
      <c r="P1872" s="13">
        <v>221.04</v>
      </c>
      <c r="Q1872" s="13">
        <f>IF(Table2[[#This Row],[Pesticide(kg)]]="",_xlfn.XLOOKUP(Table2[[#This Row],[crop&amp;state]],'pivot tables'!$O$3:$O$151,'pivot tables'!$Q$3:$Q$151),Table2[[#This Row],[Pesticide(kg)]])</f>
        <v>221.04</v>
      </c>
      <c r="R1872" s="13">
        <v>48.715000000000003</v>
      </c>
      <c r="S1872" s="13">
        <f>IF(Table2[[#This Row],[Yield]]="",IFERROR(Table2[[#This Row],[Production(Tones)]]/Table2[[#This Row],[Area(hectare)]],""),Table2[[#This Row],[Yield]])</f>
        <v>48.715000000000003</v>
      </c>
      <c r="T1872" s="13">
        <v>25.166</v>
      </c>
      <c r="U1872" s="13">
        <f>IF(Table2[[#This Row],[Avg_Temperature(°C)]]="",IFERROR((Table2[[#This Row],[Max_Temperature(°C)]]+Table2[[#This Row],[Min_Temperature(°C)]])/2,""),Table2[[#This Row],[Avg_Temperature(°C)]])</f>
        <v>25.166</v>
      </c>
      <c r="V1872" s="13" t="s">
        <v>680</v>
      </c>
      <c r="W1872" s="13" t="str">
        <f>IF(Table2[[#This Row],[Max_Temperature(°C)]]="",_xlfn.XLOOKUP(Table2[[#This Row],[State]],'pivot tables'!$T$2:$T$33,'pivot tables'!$V$2:$V$33),Table2[[#This Row],[Max_Temperature(°C)]])</f>
        <v>34.25</v>
      </c>
      <c r="X1872" s="13">
        <v>17.594000000000001</v>
      </c>
      <c r="Y1872" s="31">
        <f>IF(Table2[[#This Row],[Min_Temperature(°C)]]="",_xlfn.XLOOKUP(Table2[[#This Row],[State]],'pivot tables'!$T$2:$T$33,'pivot tables'!$W$2:$W$33),Table2[[#This Row],[Min_Temperature(°C)]])</f>
        <v>17.594000000000001</v>
      </c>
    </row>
    <row r="1873" spans="1:25" x14ac:dyDescent="0.3">
      <c r="A1873" s="5" t="s">
        <v>22</v>
      </c>
      <c r="B1873" s="4">
        <v>2011</v>
      </c>
      <c r="C1873" s="5" t="s">
        <v>176</v>
      </c>
      <c r="D1873" s="5" t="str">
        <f>PROPER(TRIM(Table2[[#This Row],[Season]]))</f>
        <v>Autumn</v>
      </c>
      <c r="E1873" s="5" t="str">
        <f>IF(Table2[[#This Row],[Season]]="",_xlfn.XLOOKUP(Table2[[#This Row],[State]],'pivot tables'!$F$3:$F$33,'pivot tables'!$G$3:$G$33),Table2[[#This Row],[Season]])</f>
        <v>Autumn</v>
      </c>
      <c r="F1873" s="5" t="s">
        <v>237</v>
      </c>
      <c r="G1873" s="16">
        <v>20228</v>
      </c>
      <c r="H1873" s="16">
        <f>IF(Table2[[#This Row],[Area(hectare)]]="",IFERROR(Table2[[#This Row],[Production(Tones)]]/Table2[[#This Row],[Yield blanks]],""),Table2[[#This Row],[Area(hectare)]])</f>
        <v>20228</v>
      </c>
      <c r="I1873" s="16">
        <v>12871</v>
      </c>
      <c r="J1873" s="16">
        <f>IF(Table2[[#This Row],[Production(Tones)]]="",Table2[[#This Row],[Area Blanks]]*Table2[[#This Row],[Yield]],Table2[[#This Row],[Production(Tones)]])</f>
        <v>12871</v>
      </c>
      <c r="K1873" s="13">
        <v>1346.2</v>
      </c>
      <c r="L1873" s="13">
        <f>IF(Table2[[#This Row],[Annual_Rainfall(mm)]]="",_xlfn.XLOOKUP(Table2[[#This Row],[State]],'pivot tables'!$J$3:$J$32,'pivot tables'!$K$3:$K$32),Table2[[#This Row],[Annual_Rainfall(mm)]])</f>
        <v>1346.2</v>
      </c>
      <c r="M1873" s="13" t="str">
        <f>Table2[[#This Row],[Crop]]&amp;Table2[[#This Row],[State]]</f>
        <v>RagiOdisha</v>
      </c>
      <c r="N1873" s="13">
        <v>3388594.56</v>
      </c>
      <c r="O1873" s="13">
        <f>IF(Table2[[#This Row],[Fertilizer(kg)]]="",_xlfn.XLOOKUP(Table2[[#This Row],[crop&amp;state]],'pivot tables'!$O$3:$O$151,'pivot tables'!$P$3:$P$151),Table2[[#This Row],[Fertilizer(kg)]])</f>
        <v>3388594.56</v>
      </c>
      <c r="P1873" s="13">
        <v>6675.24</v>
      </c>
      <c r="Q1873" s="13">
        <f>IF(Table2[[#This Row],[Pesticide(kg)]]="",_xlfn.XLOOKUP(Table2[[#This Row],[crop&amp;state]],'pivot tables'!$O$3:$O$151,'pivot tables'!$Q$3:$Q$151),Table2[[#This Row],[Pesticide(kg)]])</f>
        <v>6675.24</v>
      </c>
      <c r="R1873" s="13">
        <v>0.54800000000000004</v>
      </c>
      <c r="S1873" s="13">
        <f>IF(Table2[[#This Row],[Yield]]="",IFERROR(Table2[[#This Row],[Production(Tones)]]/Table2[[#This Row],[Area(hectare)]],""),Table2[[#This Row],[Yield]])</f>
        <v>0.54800000000000004</v>
      </c>
      <c r="T1873" s="13">
        <v>25.805</v>
      </c>
      <c r="U1873" s="13">
        <f>IF(Table2[[#This Row],[Avg_Temperature(°C)]]="",IFERROR((Table2[[#This Row],[Max_Temperature(°C)]]+Table2[[#This Row],[Min_Temperature(°C)]])/2,""),Table2[[#This Row],[Avg_Temperature(°C)]])</f>
        <v>25.805</v>
      </c>
      <c r="V1873" s="13">
        <v>35.503999999999998</v>
      </c>
      <c r="W1873" s="13">
        <f>IF(Table2[[#This Row],[Max_Temperature(°C)]]="",_xlfn.XLOOKUP(Table2[[#This Row],[State]],'pivot tables'!$T$2:$T$33,'pivot tables'!$V$2:$V$33),Table2[[#This Row],[Max_Temperature(°C)]])</f>
        <v>35.503999999999998</v>
      </c>
      <c r="X1873" s="13">
        <v>16.757999999999999</v>
      </c>
      <c r="Y1873" s="31">
        <f>IF(Table2[[#This Row],[Min_Temperature(°C)]]="",_xlfn.XLOOKUP(Table2[[#This Row],[State]],'pivot tables'!$T$2:$T$33,'pivot tables'!$W$2:$W$33),Table2[[#This Row],[Min_Temperature(°C)]])</f>
        <v>16.757999999999999</v>
      </c>
    </row>
    <row r="1874" spans="1:25" x14ac:dyDescent="0.3">
      <c r="A1874" s="5" t="s">
        <v>22</v>
      </c>
      <c r="B1874" s="4">
        <v>2011</v>
      </c>
      <c r="C1874" s="5" t="s">
        <v>120</v>
      </c>
      <c r="D1874" s="5" t="str">
        <f>PROPER(TRIM(Table2[[#This Row],[Season]]))</f>
        <v>Summer</v>
      </c>
      <c r="E1874" s="5" t="str">
        <f>IF(Table2[[#This Row],[Season]]="",_xlfn.XLOOKUP(Table2[[#This Row],[State]],'pivot tables'!$F$3:$F$33,'pivot tables'!$G$3:$G$33),Table2[[#This Row],[Season]])</f>
        <v>Summer</v>
      </c>
      <c r="F1874" s="5" t="s">
        <v>237</v>
      </c>
      <c r="G1874" s="16">
        <v>114</v>
      </c>
      <c r="H1874" s="16">
        <f>IF(Table2[[#This Row],[Area(hectare)]]="",IFERROR(Table2[[#This Row],[Production(Tones)]]/Table2[[#This Row],[Yield blanks]],""),Table2[[#This Row],[Area(hectare)]])</f>
        <v>114</v>
      </c>
      <c r="I1874" s="16" t="s">
        <v>681</v>
      </c>
      <c r="J1874" s="16" t="str">
        <f>IF(Table2[[#This Row],[Production(Tones)]]="",Table2[[#This Row],[Area Blanks]]*Table2[[#This Row],[Yield]],Table2[[#This Row],[Production(Tones)]])</f>
        <v xml:space="preserve"> 81 </v>
      </c>
      <c r="K1874" s="13">
        <v>1346.2</v>
      </c>
      <c r="L1874" s="13">
        <f>IF(Table2[[#This Row],[Annual_Rainfall(mm)]]="",_xlfn.XLOOKUP(Table2[[#This Row],[State]],'pivot tables'!$J$3:$J$32,'pivot tables'!$K$3:$K$32),Table2[[#This Row],[Annual_Rainfall(mm)]])</f>
        <v>1346.2</v>
      </c>
      <c r="M1874" s="13" t="str">
        <f>Table2[[#This Row],[Crop]]&amp;Table2[[#This Row],[State]]</f>
        <v>RagiOdisha</v>
      </c>
      <c r="N1874" s="13">
        <v>19097.28</v>
      </c>
      <c r="O1874" s="13">
        <f>IF(Table2[[#This Row],[Fertilizer(kg)]]="",_xlfn.XLOOKUP(Table2[[#This Row],[crop&amp;state]],'pivot tables'!$O$3:$O$151,'pivot tables'!$P$3:$P$151),Table2[[#This Row],[Fertilizer(kg)]])</f>
        <v>19097.28</v>
      </c>
      <c r="P1874" s="13">
        <v>37.619999999999997</v>
      </c>
      <c r="Q1874" s="13">
        <f>IF(Table2[[#This Row],[Pesticide(kg)]]="",_xlfn.XLOOKUP(Table2[[#This Row],[crop&amp;state]],'pivot tables'!$O$3:$O$151,'pivot tables'!$Q$3:$Q$151),Table2[[#This Row],[Pesticide(kg)]])</f>
        <v>37.619999999999997</v>
      </c>
      <c r="R1874" s="13">
        <v>0.67300000000000004</v>
      </c>
      <c r="S1874" s="13">
        <f>IF(Table2[[#This Row],[Yield]]="",IFERROR(Table2[[#This Row],[Production(Tones)]]/Table2[[#This Row],[Area(hectare)]],""),Table2[[#This Row],[Yield]])</f>
        <v>0.67300000000000004</v>
      </c>
      <c r="T1874" s="13">
        <v>25.805</v>
      </c>
      <c r="U1874" s="13">
        <f>IF(Table2[[#This Row],[Avg_Temperature(°C)]]="",IFERROR((Table2[[#This Row],[Max_Temperature(°C)]]+Table2[[#This Row],[Min_Temperature(°C)]])/2,""),Table2[[#This Row],[Avg_Temperature(°C)]])</f>
        <v>25.805</v>
      </c>
      <c r="V1874" s="13">
        <v>35.503999999999998</v>
      </c>
      <c r="W1874" s="13">
        <f>IF(Table2[[#This Row],[Max_Temperature(°C)]]="",_xlfn.XLOOKUP(Table2[[#This Row],[State]],'pivot tables'!$T$2:$T$33,'pivot tables'!$V$2:$V$33),Table2[[#This Row],[Max_Temperature(°C)]])</f>
        <v>35.503999999999998</v>
      </c>
      <c r="X1874" s="13"/>
      <c r="Y1874" s="31">
        <f>IF(Table2[[#This Row],[Min_Temperature(°C)]]="",_xlfn.XLOOKUP(Table2[[#This Row],[State]],'pivot tables'!$T$2:$T$33,'pivot tables'!$W$2:$W$33),Table2[[#This Row],[Min_Temperature(°C)]])</f>
        <v>16.776442477876099</v>
      </c>
    </row>
    <row r="1875" spans="1:25" x14ac:dyDescent="0.3">
      <c r="A1875" s="5" t="s">
        <v>22</v>
      </c>
      <c r="B1875" s="4">
        <v>2011</v>
      </c>
      <c r="C1875" s="5" t="s">
        <v>324</v>
      </c>
      <c r="D1875" s="5" t="str">
        <f>PROPER(TRIM(Table2[[#This Row],[Season]]))</f>
        <v>Winter</v>
      </c>
      <c r="E1875" s="5" t="str">
        <f>IF(Table2[[#This Row],[Season]]="",_xlfn.XLOOKUP(Table2[[#This Row],[State]],'pivot tables'!$F$3:$F$33,'pivot tables'!$G$3:$G$33),Table2[[#This Row],[Season]])</f>
        <v>Winter</v>
      </c>
      <c r="F1875" s="5" t="s">
        <v>237</v>
      </c>
      <c r="G1875" s="16">
        <v>34666</v>
      </c>
      <c r="H1875" s="16">
        <f>IF(Table2[[#This Row],[Area(hectare)]]="",IFERROR(Table2[[#This Row],[Production(Tones)]]/Table2[[#This Row],[Yield blanks]],""),Table2[[#This Row],[Area(hectare)]])</f>
        <v>34666</v>
      </c>
      <c r="I1875" s="16">
        <v>17961</v>
      </c>
      <c r="J1875" s="16">
        <f>IF(Table2[[#This Row],[Production(Tones)]]="",Table2[[#This Row],[Area Blanks]]*Table2[[#This Row],[Yield]],Table2[[#This Row],[Production(Tones)]])</f>
        <v>17961</v>
      </c>
      <c r="K1875" s="13">
        <v>1346.2</v>
      </c>
      <c r="L1875" s="13">
        <f>IF(Table2[[#This Row],[Annual_Rainfall(mm)]]="",_xlfn.XLOOKUP(Table2[[#This Row],[State]],'pivot tables'!$J$3:$J$32,'pivot tables'!$K$3:$K$32),Table2[[#This Row],[Annual_Rainfall(mm)]])</f>
        <v>1346.2</v>
      </c>
      <c r="M1875" s="13" t="str">
        <f>Table2[[#This Row],[Crop]]&amp;Table2[[#This Row],[State]]</f>
        <v>RagiOdisha</v>
      </c>
      <c r="N1875" s="13">
        <v>5807248.3200000003</v>
      </c>
      <c r="O1875" s="13">
        <f>IF(Table2[[#This Row],[Fertilizer(kg)]]="",_xlfn.XLOOKUP(Table2[[#This Row],[crop&amp;state]],'pivot tables'!$O$3:$O$151,'pivot tables'!$P$3:$P$151),Table2[[#This Row],[Fertilizer(kg)]])</f>
        <v>5807248.3200000003</v>
      </c>
      <c r="P1875" s="13">
        <v>11439.78</v>
      </c>
      <c r="Q1875" s="13">
        <f>IF(Table2[[#This Row],[Pesticide(kg)]]="",_xlfn.XLOOKUP(Table2[[#This Row],[crop&amp;state]],'pivot tables'!$O$3:$O$151,'pivot tables'!$Q$3:$Q$151),Table2[[#This Row],[Pesticide(kg)]])</f>
        <v>11439.78</v>
      </c>
      <c r="R1875" s="13">
        <v>0.42</v>
      </c>
      <c r="S1875" s="13">
        <f>IF(Table2[[#This Row],[Yield]]="",IFERROR(Table2[[#This Row],[Production(Tones)]]/Table2[[#This Row],[Area(hectare)]],""),Table2[[#This Row],[Yield]])</f>
        <v>0.42</v>
      </c>
      <c r="T1875" s="13">
        <v>25.805</v>
      </c>
      <c r="U1875" s="13">
        <f>IF(Table2[[#This Row],[Avg_Temperature(°C)]]="",IFERROR((Table2[[#This Row],[Max_Temperature(°C)]]+Table2[[#This Row],[Min_Temperature(°C)]])/2,""),Table2[[#This Row],[Avg_Temperature(°C)]])</f>
        <v>25.805</v>
      </c>
      <c r="V1875" s="13">
        <v>35.503999999999998</v>
      </c>
      <c r="W1875" s="13">
        <f>IF(Table2[[#This Row],[Max_Temperature(°C)]]="",_xlfn.XLOOKUP(Table2[[#This Row],[State]],'pivot tables'!$T$2:$T$33,'pivot tables'!$V$2:$V$33),Table2[[#This Row],[Max_Temperature(°C)]])</f>
        <v>35.503999999999998</v>
      </c>
      <c r="X1875" s="13">
        <v>16.757999999999999</v>
      </c>
      <c r="Y1875" s="31">
        <f>IF(Table2[[#This Row],[Min_Temperature(°C)]]="",_xlfn.XLOOKUP(Table2[[#This Row],[State]],'pivot tables'!$T$2:$T$33,'pivot tables'!$W$2:$W$33),Table2[[#This Row],[Min_Temperature(°C)]])</f>
        <v>16.757999999999999</v>
      </c>
    </row>
    <row r="1876" spans="1:25" x14ac:dyDescent="0.3">
      <c r="A1876" s="5" t="s">
        <v>13</v>
      </c>
      <c r="B1876" s="4">
        <v>2011</v>
      </c>
      <c r="C1876" s="5" t="s">
        <v>176</v>
      </c>
      <c r="D1876" s="5" t="str">
        <f>PROPER(TRIM(Table2[[#This Row],[Season]]))</f>
        <v>Autumn</v>
      </c>
      <c r="E1876" s="5" t="str">
        <f>IF(Table2[[#This Row],[Season]]="",_xlfn.XLOOKUP(Table2[[#This Row],[State]],'pivot tables'!$F$3:$F$33,'pivot tables'!$G$3:$G$33),Table2[[#This Row],[Season]])</f>
        <v>Autumn</v>
      </c>
      <c r="F1876" s="5" t="s">
        <v>237</v>
      </c>
      <c r="G1876" s="16">
        <v>536000</v>
      </c>
      <c r="H1876" s="16">
        <f>IF(Table2[[#This Row],[Area(hectare)]]="",IFERROR(Table2[[#This Row],[Production(Tones)]]/Table2[[#This Row],[Yield blanks]],""),Table2[[#This Row],[Area(hectare)]])</f>
        <v>536000</v>
      </c>
      <c r="I1876" s="16"/>
      <c r="J1876" s="16">
        <f>IF(Table2[[#This Row],[Production(Tones)]]="",Table2[[#This Row],[Area Blanks]]*Table2[[#This Row],[Yield]],Table2[[#This Row],[Production(Tones)]])</f>
        <v>428800</v>
      </c>
      <c r="K1876" s="13">
        <v>1346.2</v>
      </c>
      <c r="L1876" s="13">
        <f>IF(Table2[[#This Row],[Annual_Rainfall(mm)]]="",_xlfn.XLOOKUP(Table2[[#This Row],[State]],'pivot tables'!$J$3:$J$32,'pivot tables'!$K$3:$K$32),Table2[[#This Row],[Annual_Rainfall(mm)]])</f>
        <v>1346.2</v>
      </c>
      <c r="M1876" s="13" t="str">
        <f>Table2[[#This Row],[Crop]]&amp;Table2[[#This Row],[State]]</f>
        <v>RiceOdisha</v>
      </c>
      <c r="N1876" s="13">
        <v>89790720</v>
      </c>
      <c r="O1876" s="13">
        <f>IF(Table2[[#This Row],[Fertilizer(kg)]]="",_xlfn.XLOOKUP(Table2[[#This Row],[crop&amp;state]],'pivot tables'!$O$3:$O$151,'pivot tables'!$P$3:$P$151),Table2[[#This Row],[Fertilizer(kg)]])</f>
        <v>89790720</v>
      </c>
      <c r="P1876" s="13">
        <v>176880</v>
      </c>
      <c r="Q1876" s="13">
        <f>IF(Table2[[#This Row],[Pesticide(kg)]]="",_xlfn.XLOOKUP(Table2[[#This Row],[crop&amp;state]],'pivot tables'!$O$3:$O$151,'pivot tables'!$Q$3:$Q$151),Table2[[#This Row],[Pesticide(kg)]])</f>
        <v>176880</v>
      </c>
      <c r="R1876" s="13">
        <v>0.8</v>
      </c>
      <c r="S1876" s="13">
        <f>IF(Table2[[#This Row],[Yield]]="",IFERROR(Table2[[#This Row],[Production(Tones)]]/Table2[[#This Row],[Area(hectare)]],""),Table2[[#This Row],[Yield]])</f>
        <v>0.8</v>
      </c>
      <c r="T1876" s="13">
        <v>25.805</v>
      </c>
      <c r="U1876" s="13">
        <f>IF(Table2[[#This Row],[Avg_Temperature(°C)]]="",IFERROR((Table2[[#This Row],[Max_Temperature(°C)]]+Table2[[#This Row],[Min_Temperature(°C)]])/2,""),Table2[[#This Row],[Avg_Temperature(°C)]])</f>
        <v>25.805</v>
      </c>
      <c r="V1876" s="13">
        <v>35.503999999999998</v>
      </c>
      <c r="W1876" s="13">
        <f>IF(Table2[[#This Row],[Max_Temperature(°C)]]="",_xlfn.XLOOKUP(Table2[[#This Row],[State]],'pivot tables'!$T$2:$T$33,'pivot tables'!$V$2:$V$33),Table2[[#This Row],[Max_Temperature(°C)]])</f>
        <v>35.503999999999998</v>
      </c>
      <c r="X1876" s="13">
        <v>16.757999999999999</v>
      </c>
      <c r="Y1876" s="31">
        <f>IF(Table2[[#This Row],[Min_Temperature(°C)]]="",_xlfn.XLOOKUP(Table2[[#This Row],[State]],'pivot tables'!$T$2:$T$33,'pivot tables'!$W$2:$W$33),Table2[[#This Row],[Min_Temperature(°C)]])</f>
        <v>16.757999999999999</v>
      </c>
    </row>
    <row r="1877" spans="1:25" x14ac:dyDescent="0.3">
      <c r="A1877" s="5" t="s">
        <v>13</v>
      </c>
      <c r="B1877" s="4">
        <v>2011</v>
      </c>
      <c r="C1877" s="5" t="s">
        <v>120</v>
      </c>
      <c r="D1877" s="5" t="str">
        <f>PROPER(TRIM(Table2[[#This Row],[Season]]))</f>
        <v>Summer</v>
      </c>
      <c r="E1877" s="5" t="str">
        <f>IF(Table2[[#This Row],[Season]]="",_xlfn.XLOOKUP(Table2[[#This Row],[State]],'pivot tables'!$F$3:$F$33,'pivot tables'!$G$3:$G$33),Table2[[#This Row],[Season]])</f>
        <v>Summer</v>
      </c>
      <c r="F1877" s="5" t="s">
        <v>237</v>
      </c>
      <c r="G1877" s="16">
        <v>236000</v>
      </c>
      <c r="H1877" s="16">
        <f>IF(Table2[[#This Row],[Area(hectare)]]="",IFERROR(Table2[[#This Row],[Production(Tones)]]/Table2[[#This Row],[Yield blanks]],""),Table2[[#This Row],[Area(hectare)]])</f>
        <v>236000</v>
      </c>
      <c r="I1877" s="16">
        <v>755000</v>
      </c>
      <c r="J1877" s="16">
        <f>IF(Table2[[#This Row],[Production(Tones)]]="",Table2[[#This Row],[Area Blanks]]*Table2[[#This Row],[Yield]],Table2[[#This Row],[Production(Tones)]])</f>
        <v>755000</v>
      </c>
      <c r="K1877" s="13">
        <v>1346.2</v>
      </c>
      <c r="L1877" s="13">
        <f>IF(Table2[[#This Row],[Annual_Rainfall(mm)]]="",_xlfn.XLOOKUP(Table2[[#This Row],[State]],'pivot tables'!$J$3:$J$32,'pivot tables'!$K$3:$K$32),Table2[[#This Row],[Annual_Rainfall(mm)]])</f>
        <v>1346.2</v>
      </c>
      <c r="M1877" s="13" t="str">
        <f>Table2[[#This Row],[Crop]]&amp;Table2[[#This Row],[State]]</f>
        <v>RiceOdisha</v>
      </c>
      <c r="N1877" s="13">
        <v>39534720</v>
      </c>
      <c r="O1877" s="13">
        <f>IF(Table2[[#This Row],[Fertilizer(kg)]]="",_xlfn.XLOOKUP(Table2[[#This Row],[crop&amp;state]],'pivot tables'!$O$3:$O$151,'pivot tables'!$P$3:$P$151),Table2[[#This Row],[Fertilizer(kg)]])</f>
        <v>39534720</v>
      </c>
      <c r="P1877" s="13">
        <v>77880</v>
      </c>
      <c r="Q1877" s="13">
        <f>IF(Table2[[#This Row],[Pesticide(kg)]]="",_xlfn.XLOOKUP(Table2[[#This Row],[crop&amp;state]],'pivot tables'!$O$3:$O$151,'pivot tables'!$Q$3:$Q$151),Table2[[#This Row],[Pesticide(kg)]])</f>
        <v>77880</v>
      </c>
      <c r="R1877" s="13">
        <v>2.3639999999999999</v>
      </c>
      <c r="S1877" s="13">
        <f>IF(Table2[[#This Row],[Yield]]="",IFERROR(Table2[[#This Row],[Production(Tones)]]/Table2[[#This Row],[Area(hectare)]],""),Table2[[#This Row],[Yield]])</f>
        <v>2.3639999999999999</v>
      </c>
      <c r="T1877" s="13">
        <v>25.805</v>
      </c>
      <c r="U1877" s="13">
        <f>IF(Table2[[#This Row],[Avg_Temperature(°C)]]="",IFERROR((Table2[[#This Row],[Max_Temperature(°C)]]+Table2[[#This Row],[Min_Temperature(°C)]])/2,""),Table2[[#This Row],[Avg_Temperature(°C)]])</f>
        <v>25.805</v>
      </c>
      <c r="V1877" s="13">
        <v>35.503999999999998</v>
      </c>
      <c r="W1877" s="13">
        <f>IF(Table2[[#This Row],[Max_Temperature(°C)]]="",_xlfn.XLOOKUP(Table2[[#This Row],[State]],'pivot tables'!$T$2:$T$33,'pivot tables'!$V$2:$V$33),Table2[[#This Row],[Max_Temperature(°C)]])</f>
        <v>35.503999999999998</v>
      </c>
      <c r="X1877" s="13">
        <v>16.757999999999999</v>
      </c>
      <c r="Y1877" s="31">
        <f>IF(Table2[[#This Row],[Min_Temperature(°C)]]="",_xlfn.XLOOKUP(Table2[[#This Row],[State]],'pivot tables'!$T$2:$T$33,'pivot tables'!$W$2:$W$33),Table2[[#This Row],[Min_Temperature(°C)]])</f>
        <v>16.757999999999999</v>
      </c>
    </row>
    <row r="1878" spans="1:25" x14ac:dyDescent="0.3">
      <c r="A1878" s="5" t="s">
        <v>13</v>
      </c>
      <c r="B1878" s="4">
        <v>2011</v>
      </c>
      <c r="C1878" s="5" t="s">
        <v>324</v>
      </c>
      <c r="D1878" s="5" t="str">
        <f>PROPER(TRIM(Table2[[#This Row],[Season]]))</f>
        <v>Winter</v>
      </c>
      <c r="E1878" s="5" t="str">
        <f>IF(Table2[[#This Row],[Season]]="",_xlfn.XLOOKUP(Table2[[#This Row],[State]],'pivot tables'!$F$3:$F$33,'pivot tables'!$G$3:$G$33),Table2[[#This Row],[Season]])</f>
        <v>Winter</v>
      </c>
      <c r="F1878" s="5" t="s">
        <v>237</v>
      </c>
      <c r="G1878" s="16">
        <v>3233000</v>
      </c>
      <c r="H1878" s="16">
        <f>IF(Table2[[#This Row],[Area(hectare)]]="",IFERROR(Table2[[#This Row],[Production(Tones)]]/Table2[[#This Row],[Yield blanks]],""),Table2[[#This Row],[Area(hectare)]])</f>
        <v>3233000</v>
      </c>
      <c r="I1878" s="16">
        <v>4633000</v>
      </c>
      <c r="J1878" s="16">
        <f>IF(Table2[[#This Row],[Production(Tones)]]="",Table2[[#This Row],[Area Blanks]]*Table2[[#This Row],[Yield]],Table2[[#This Row],[Production(Tones)]])</f>
        <v>4633000</v>
      </c>
      <c r="K1878" s="13">
        <v>1346.2</v>
      </c>
      <c r="L1878" s="13">
        <f>IF(Table2[[#This Row],[Annual_Rainfall(mm)]]="",_xlfn.XLOOKUP(Table2[[#This Row],[State]],'pivot tables'!$J$3:$J$32,'pivot tables'!$K$3:$K$32),Table2[[#This Row],[Annual_Rainfall(mm)]])</f>
        <v>1346.2</v>
      </c>
      <c r="M1878" s="13" t="str">
        <f>Table2[[#This Row],[Crop]]&amp;Table2[[#This Row],[State]]</f>
        <v>RiceOdisha</v>
      </c>
      <c r="N1878" s="13">
        <v>541592160</v>
      </c>
      <c r="O1878" s="13">
        <f>IF(Table2[[#This Row],[Fertilizer(kg)]]="",_xlfn.XLOOKUP(Table2[[#This Row],[crop&amp;state]],'pivot tables'!$O$3:$O$151,'pivot tables'!$P$3:$P$151),Table2[[#This Row],[Fertilizer(kg)]])</f>
        <v>541592160</v>
      </c>
      <c r="P1878" s="13">
        <v>1066890</v>
      </c>
      <c r="Q1878" s="13">
        <f>IF(Table2[[#This Row],[Pesticide(kg)]]="",_xlfn.XLOOKUP(Table2[[#This Row],[crop&amp;state]],'pivot tables'!$O$3:$O$151,'pivot tables'!$Q$3:$Q$151),Table2[[#This Row],[Pesticide(kg)]])</f>
        <v>1066890</v>
      </c>
      <c r="R1878" s="13">
        <v>1.405</v>
      </c>
      <c r="S1878" s="13">
        <f>IF(Table2[[#This Row],[Yield]]="",IFERROR(Table2[[#This Row],[Production(Tones)]]/Table2[[#This Row],[Area(hectare)]],""),Table2[[#This Row],[Yield]])</f>
        <v>1.405</v>
      </c>
      <c r="T1878" s="13">
        <v>25.805</v>
      </c>
      <c r="U1878" s="13">
        <f>IF(Table2[[#This Row],[Avg_Temperature(°C)]]="",IFERROR((Table2[[#This Row],[Max_Temperature(°C)]]+Table2[[#This Row],[Min_Temperature(°C)]])/2,""),Table2[[#This Row],[Avg_Temperature(°C)]])</f>
        <v>25.805</v>
      </c>
      <c r="V1878" s="13">
        <v>35.503999999999998</v>
      </c>
      <c r="W1878" s="13">
        <f>IF(Table2[[#This Row],[Max_Temperature(°C)]]="",_xlfn.XLOOKUP(Table2[[#This Row],[State]],'pivot tables'!$T$2:$T$33,'pivot tables'!$V$2:$V$33),Table2[[#This Row],[Max_Temperature(°C)]])</f>
        <v>35.503999999999998</v>
      </c>
      <c r="X1878" s="13">
        <v>16.757999999999999</v>
      </c>
      <c r="Y1878" s="31">
        <f>IF(Table2[[#This Row],[Min_Temperature(°C)]]="",_xlfn.XLOOKUP(Table2[[#This Row],[State]],'pivot tables'!$T$2:$T$33,'pivot tables'!$W$2:$W$33),Table2[[#This Row],[Min_Temperature(°C)]])</f>
        <v>16.757999999999999</v>
      </c>
    </row>
    <row r="1879" spans="1:25" x14ac:dyDescent="0.3">
      <c r="A1879" s="5" t="s">
        <v>18</v>
      </c>
      <c r="B1879" s="4">
        <v>2011</v>
      </c>
      <c r="C1879" s="5" t="s">
        <v>324</v>
      </c>
      <c r="D1879" s="5" t="str">
        <f>PROPER(TRIM(Table2[[#This Row],[Season]]))</f>
        <v>Winter</v>
      </c>
      <c r="E1879" s="5" t="str">
        <f>IF(Table2[[#This Row],[Season]]="",_xlfn.XLOOKUP(Table2[[#This Row],[State]],'pivot tables'!$F$3:$F$33,'pivot tables'!$G$3:$G$33),Table2[[#This Row],[Season]])</f>
        <v>Winter</v>
      </c>
      <c r="F1879" s="5" t="s">
        <v>237</v>
      </c>
      <c r="G1879" s="16">
        <v>14499</v>
      </c>
      <c r="H1879" s="16">
        <f>IF(Table2[[#This Row],[Area(hectare)]]="",IFERROR(Table2[[#This Row],[Production(Tones)]]/Table2[[#This Row],[Yield blanks]],""),Table2[[#This Row],[Area(hectare)]])</f>
        <v>14499</v>
      </c>
      <c r="I1879" s="16">
        <v>884716</v>
      </c>
      <c r="J1879" s="16">
        <f>IF(Table2[[#This Row],[Production(Tones)]]="",Table2[[#This Row],[Area Blanks]]*Table2[[#This Row],[Yield]],Table2[[#This Row],[Production(Tones)]])</f>
        <v>884716</v>
      </c>
      <c r="K1879" s="13">
        <v>1346.2</v>
      </c>
      <c r="L1879" s="13">
        <f>IF(Table2[[#This Row],[Annual_Rainfall(mm)]]="",_xlfn.XLOOKUP(Table2[[#This Row],[State]],'pivot tables'!$J$3:$J$32,'pivot tables'!$K$3:$K$32),Table2[[#This Row],[Annual_Rainfall(mm)]])</f>
        <v>1346.2</v>
      </c>
      <c r="M1879" s="13" t="str">
        <f>Table2[[#This Row],[Crop]]&amp;Table2[[#This Row],[State]]</f>
        <v>SugarcaneOdisha</v>
      </c>
      <c r="N1879" s="13">
        <v>2428872.48</v>
      </c>
      <c r="O1879" s="13">
        <f>IF(Table2[[#This Row],[Fertilizer(kg)]]="",_xlfn.XLOOKUP(Table2[[#This Row],[crop&amp;state]],'pivot tables'!$O$3:$O$151,'pivot tables'!$P$3:$P$151),Table2[[#This Row],[Fertilizer(kg)]])</f>
        <v>2428872.48</v>
      </c>
      <c r="P1879" s="13">
        <v>4784.67</v>
      </c>
      <c r="Q1879" s="13">
        <f>IF(Table2[[#This Row],[Pesticide(kg)]]="",_xlfn.XLOOKUP(Table2[[#This Row],[crop&amp;state]],'pivot tables'!$O$3:$O$151,'pivot tables'!$Q$3:$Q$151),Table2[[#This Row],[Pesticide(kg)]])</f>
        <v>4784.67</v>
      </c>
      <c r="R1879" s="13">
        <v>59.612000000000002</v>
      </c>
      <c r="S1879" s="13">
        <f>IF(Table2[[#This Row],[Yield]]="",IFERROR(Table2[[#This Row],[Production(Tones)]]/Table2[[#This Row],[Area(hectare)]],""),Table2[[#This Row],[Yield]])</f>
        <v>59.612000000000002</v>
      </c>
      <c r="T1879" s="13">
        <v>25.805</v>
      </c>
      <c r="U1879" s="13">
        <f>IF(Table2[[#This Row],[Avg_Temperature(°C)]]="",IFERROR((Table2[[#This Row],[Max_Temperature(°C)]]+Table2[[#This Row],[Min_Temperature(°C)]])/2,""),Table2[[#This Row],[Avg_Temperature(°C)]])</f>
        <v>25.805</v>
      </c>
      <c r="V1879" s="13">
        <v>35.503999999999998</v>
      </c>
      <c r="W1879" s="13">
        <f>IF(Table2[[#This Row],[Max_Temperature(°C)]]="",_xlfn.XLOOKUP(Table2[[#This Row],[State]],'pivot tables'!$T$2:$T$33,'pivot tables'!$V$2:$V$33),Table2[[#This Row],[Max_Temperature(°C)]])</f>
        <v>35.503999999999998</v>
      </c>
      <c r="X1879" s="13">
        <v>16.757999999999999</v>
      </c>
      <c r="Y1879" s="31">
        <f>IF(Table2[[#This Row],[Min_Temperature(°C)]]="",_xlfn.XLOOKUP(Table2[[#This Row],[State]],'pivot tables'!$T$2:$T$33,'pivot tables'!$W$2:$W$33),Table2[[#This Row],[Min_Temperature(°C)]])</f>
        <v>16.757999999999999</v>
      </c>
    </row>
    <row r="1880" spans="1:25" x14ac:dyDescent="0.3">
      <c r="A1880" s="5" t="s">
        <v>32</v>
      </c>
      <c r="B1880" s="4">
        <v>2011</v>
      </c>
      <c r="C1880" s="5" t="s">
        <v>176</v>
      </c>
      <c r="D1880" s="5" t="str">
        <f>PROPER(TRIM(Table2[[#This Row],[Season]]))</f>
        <v>Autumn</v>
      </c>
      <c r="E1880" s="5" t="str">
        <f>IF(Table2[[#This Row],[Season]]="",_xlfn.XLOOKUP(Table2[[#This Row],[State]],'pivot tables'!$F$3:$F$33,'pivot tables'!$G$3:$G$33),Table2[[#This Row],[Season]])</f>
        <v>Autumn</v>
      </c>
      <c r="F1880" s="5" t="s">
        <v>237</v>
      </c>
      <c r="G1880" s="16">
        <v>29714</v>
      </c>
      <c r="H1880" s="16">
        <f>IF(Table2[[#This Row],[Area(hectare)]]="",IFERROR(Table2[[#This Row],[Production(Tones)]]/Table2[[#This Row],[Yield blanks]],""),Table2[[#This Row],[Area(hectare)]])</f>
        <v>29714</v>
      </c>
      <c r="I1880" s="16">
        <v>6032</v>
      </c>
      <c r="J1880" s="16">
        <f>IF(Table2[[#This Row],[Production(Tones)]]="",Table2[[#This Row],[Area Blanks]]*Table2[[#This Row],[Yield]],Table2[[#This Row],[Production(Tones)]])</f>
        <v>6032</v>
      </c>
      <c r="K1880" s="13">
        <v>1346.2</v>
      </c>
      <c r="L1880" s="13">
        <f>IF(Table2[[#This Row],[Annual_Rainfall(mm)]]="",_xlfn.XLOOKUP(Table2[[#This Row],[State]],'pivot tables'!$J$3:$J$32,'pivot tables'!$K$3:$K$32),Table2[[#This Row],[Annual_Rainfall(mm)]])</f>
        <v>1346.2</v>
      </c>
      <c r="M1880" s="13" t="str">
        <f>Table2[[#This Row],[Crop]]&amp;Table2[[#This Row],[State]]</f>
        <v>UradOdisha</v>
      </c>
      <c r="N1880" s="13">
        <v>4977689.28</v>
      </c>
      <c r="O1880" s="13">
        <f>IF(Table2[[#This Row],[Fertilizer(kg)]]="",_xlfn.XLOOKUP(Table2[[#This Row],[crop&amp;state]],'pivot tables'!$O$3:$O$151,'pivot tables'!$P$3:$P$151),Table2[[#This Row],[Fertilizer(kg)]])</f>
        <v>4977689.28</v>
      </c>
      <c r="P1880" s="13">
        <v>9805.6200000000008</v>
      </c>
      <c r="Q1880" s="13">
        <f>IF(Table2[[#This Row],[Pesticide(kg)]]="",_xlfn.XLOOKUP(Table2[[#This Row],[crop&amp;state]],'pivot tables'!$O$3:$O$151,'pivot tables'!$Q$3:$Q$151),Table2[[#This Row],[Pesticide(kg)]])</f>
        <v>9805.6200000000008</v>
      </c>
      <c r="R1880" s="13">
        <v>0.21</v>
      </c>
      <c r="S1880" s="13">
        <f>IF(Table2[[#This Row],[Yield]]="",IFERROR(Table2[[#This Row],[Production(Tones)]]/Table2[[#This Row],[Area(hectare)]],""),Table2[[#This Row],[Yield]])</f>
        <v>0.21</v>
      </c>
      <c r="T1880" s="13">
        <v>25.805</v>
      </c>
      <c r="U1880" s="13">
        <f>IF(Table2[[#This Row],[Avg_Temperature(°C)]]="",IFERROR((Table2[[#This Row],[Max_Temperature(°C)]]+Table2[[#This Row],[Min_Temperature(°C)]])/2,""),Table2[[#This Row],[Avg_Temperature(°C)]])</f>
        <v>25.805</v>
      </c>
      <c r="V1880" s="13">
        <v>35.503999999999998</v>
      </c>
      <c r="W1880" s="13">
        <f>IF(Table2[[#This Row],[Max_Temperature(°C)]]="",_xlfn.XLOOKUP(Table2[[#This Row],[State]],'pivot tables'!$T$2:$T$33,'pivot tables'!$V$2:$V$33),Table2[[#This Row],[Max_Temperature(°C)]])</f>
        <v>35.503999999999998</v>
      </c>
      <c r="X1880" s="13">
        <v>16.757999999999999</v>
      </c>
      <c r="Y1880" s="31">
        <f>IF(Table2[[#This Row],[Min_Temperature(°C)]]="",_xlfn.XLOOKUP(Table2[[#This Row],[State]],'pivot tables'!$T$2:$T$33,'pivot tables'!$W$2:$W$33),Table2[[#This Row],[Min_Temperature(°C)]])</f>
        <v>16.757999999999999</v>
      </c>
    </row>
    <row r="1881" spans="1:25" x14ac:dyDescent="0.3">
      <c r="A1881" s="5" t="s">
        <v>32</v>
      </c>
      <c r="B1881" s="4">
        <v>2011</v>
      </c>
      <c r="C1881" s="5" t="s">
        <v>120</v>
      </c>
      <c r="D1881" s="5" t="str">
        <f>PROPER(TRIM(Table2[[#This Row],[Season]]))</f>
        <v>Summer</v>
      </c>
      <c r="E1881" s="5" t="str">
        <f>IF(Table2[[#This Row],[Season]]="",_xlfn.XLOOKUP(Table2[[#This Row],[State]],'pivot tables'!$F$3:$F$33,'pivot tables'!$G$3:$G$33),Table2[[#This Row],[Season]])</f>
        <v>Summer</v>
      </c>
      <c r="F1881" s="5" t="s">
        <v>237</v>
      </c>
      <c r="G1881" s="16">
        <v>5980</v>
      </c>
      <c r="H1881" s="16">
        <f>IF(Table2[[#This Row],[Area(hectare)]]="",IFERROR(Table2[[#This Row],[Production(Tones)]]/Table2[[#This Row],[Yield blanks]],""),Table2[[#This Row],[Area(hectare)]])</f>
        <v>5980</v>
      </c>
      <c r="I1881" s="16">
        <v>2073</v>
      </c>
      <c r="J1881" s="16">
        <f>IF(Table2[[#This Row],[Production(Tones)]]="",Table2[[#This Row],[Area Blanks]]*Table2[[#This Row],[Yield]],Table2[[#This Row],[Production(Tones)]])</f>
        <v>2073</v>
      </c>
      <c r="K1881" s="13">
        <v>1346.2</v>
      </c>
      <c r="L1881" s="13">
        <f>IF(Table2[[#This Row],[Annual_Rainfall(mm)]]="",_xlfn.XLOOKUP(Table2[[#This Row],[State]],'pivot tables'!$J$3:$J$32,'pivot tables'!$K$3:$K$32),Table2[[#This Row],[Annual_Rainfall(mm)]])</f>
        <v>1346.2</v>
      </c>
      <c r="M1881" s="13" t="str">
        <f>Table2[[#This Row],[Crop]]&amp;Table2[[#This Row],[State]]</f>
        <v>UradOdisha</v>
      </c>
      <c r="N1881" s="13">
        <v>1001769.6</v>
      </c>
      <c r="O1881" s="13">
        <f>IF(Table2[[#This Row],[Fertilizer(kg)]]="",_xlfn.XLOOKUP(Table2[[#This Row],[crop&amp;state]],'pivot tables'!$O$3:$O$151,'pivot tables'!$P$3:$P$151),Table2[[#This Row],[Fertilizer(kg)]])</f>
        <v>1001769.6</v>
      </c>
      <c r="P1881" s="13">
        <v>1973.4</v>
      </c>
      <c r="Q1881" s="13">
        <f>IF(Table2[[#This Row],[Pesticide(kg)]]="",_xlfn.XLOOKUP(Table2[[#This Row],[crop&amp;state]],'pivot tables'!$O$3:$O$151,'pivot tables'!$Q$3:$Q$151),Table2[[#This Row],[Pesticide(kg)]])</f>
        <v>1973.4</v>
      </c>
      <c r="R1881" s="13">
        <v>0.27</v>
      </c>
      <c r="S1881" s="13">
        <f>IF(Table2[[#This Row],[Yield]]="",IFERROR(Table2[[#This Row],[Production(Tones)]]/Table2[[#This Row],[Area(hectare)]],""),Table2[[#This Row],[Yield]])</f>
        <v>0.27</v>
      </c>
      <c r="T1881" s="13">
        <v>25.805</v>
      </c>
      <c r="U1881" s="13">
        <f>IF(Table2[[#This Row],[Avg_Temperature(°C)]]="",IFERROR((Table2[[#This Row],[Max_Temperature(°C)]]+Table2[[#This Row],[Min_Temperature(°C)]])/2,""),Table2[[#This Row],[Avg_Temperature(°C)]])</f>
        <v>25.805</v>
      </c>
      <c r="V1881" s="13">
        <v>35.503999999999998</v>
      </c>
      <c r="W1881" s="13">
        <f>IF(Table2[[#This Row],[Max_Temperature(°C)]]="",_xlfn.XLOOKUP(Table2[[#This Row],[State]],'pivot tables'!$T$2:$T$33,'pivot tables'!$V$2:$V$33),Table2[[#This Row],[Max_Temperature(°C)]])</f>
        <v>35.503999999999998</v>
      </c>
      <c r="X1881" s="13">
        <v>16.757999999999999</v>
      </c>
      <c r="Y1881" s="31">
        <f>IF(Table2[[#This Row],[Min_Temperature(°C)]]="",_xlfn.XLOOKUP(Table2[[#This Row],[State]],'pivot tables'!$T$2:$T$33,'pivot tables'!$W$2:$W$33),Table2[[#This Row],[Min_Temperature(°C)]])</f>
        <v>16.757999999999999</v>
      </c>
    </row>
    <row r="1882" spans="1:25" x14ac:dyDescent="0.3">
      <c r="A1882" s="5" t="s">
        <v>32</v>
      </c>
      <c r="B1882" s="4">
        <v>2011</v>
      </c>
      <c r="C1882" s="5" t="s">
        <v>324</v>
      </c>
      <c r="D1882" s="5" t="str">
        <f>PROPER(TRIM(Table2[[#This Row],[Season]]))</f>
        <v>Winter</v>
      </c>
      <c r="E1882" s="5" t="str">
        <f>IF(Table2[[#This Row],[Season]]="",_xlfn.XLOOKUP(Table2[[#This Row],[State]],'pivot tables'!$F$3:$F$33,'pivot tables'!$G$3:$G$33),Table2[[#This Row],[Season]])</f>
        <v>Winter</v>
      </c>
      <c r="F1882" s="5" t="s">
        <v>237</v>
      </c>
      <c r="G1882" s="16">
        <v>76386</v>
      </c>
      <c r="H1882" s="16">
        <f>IF(Table2[[#This Row],[Area(hectare)]]="",IFERROR(Table2[[#This Row],[Production(Tones)]]/Table2[[#This Row],[Yield blanks]],""),Table2[[#This Row],[Area(hectare)]])</f>
        <v>76386</v>
      </c>
      <c r="I1882" s="16">
        <v>21975</v>
      </c>
      <c r="J1882" s="16">
        <f>IF(Table2[[#This Row],[Production(Tones)]]="",Table2[[#This Row],[Area Blanks]]*Table2[[#This Row],[Yield]],Table2[[#This Row],[Production(Tones)]])</f>
        <v>21975</v>
      </c>
      <c r="K1882" s="13"/>
      <c r="L1882" s="13">
        <f>IF(Table2[[#This Row],[Annual_Rainfall(mm)]]="",_xlfn.XLOOKUP(Table2[[#This Row],[State]],'pivot tables'!$J$3:$J$32,'pivot tables'!$K$3:$K$32),Table2[[#This Row],[Annual_Rainfall(mm)]])</f>
        <v>1449.4609090909071</v>
      </c>
      <c r="M1882" s="13" t="str">
        <f>Table2[[#This Row],[Crop]]&amp;Table2[[#This Row],[State]]</f>
        <v>UradOdisha</v>
      </c>
      <c r="N1882" s="13">
        <v>12796182.720000001</v>
      </c>
      <c r="O1882" s="13">
        <f>IF(Table2[[#This Row],[Fertilizer(kg)]]="",_xlfn.XLOOKUP(Table2[[#This Row],[crop&amp;state]],'pivot tables'!$O$3:$O$151,'pivot tables'!$P$3:$P$151),Table2[[#This Row],[Fertilizer(kg)]])</f>
        <v>12796182.720000001</v>
      </c>
      <c r="P1882" s="13">
        <v>25207.38</v>
      </c>
      <c r="Q1882" s="13">
        <f>IF(Table2[[#This Row],[Pesticide(kg)]]="",_xlfn.XLOOKUP(Table2[[#This Row],[crop&amp;state]],'pivot tables'!$O$3:$O$151,'pivot tables'!$Q$3:$Q$151),Table2[[#This Row],[Pesticide(kg)]])</f>
        <v>25207.38</v>
      </c>
      <c r="R1882" s="13">
        <v>0.253</v>
      </c>
      <c r="S1882" s="13">
        <f>IF(Table2[[#This Row],[Yield]]="",IFERROR(Table2[[#This Row],[Production(Tones)]]/Table2[[#This Row],[Area(hectare)]],""),Table2[[#This Row],[Yield]])</f>
        <v>0.253</v>
      </c>
      <c r="T1882" s="13">
        <v>25.805</v>
      </c>
      <c r="U1882" s="13">
        <f>IF(Table2[[#This Row],[Avg_Temperature(°C)]]="",IFERROR((Table2[[#This Row],[Max_Temperature(°C)]]+Table2[[#This Row],[Min_Temperature(°C)]])/2,""),Table2[[#This Row],[Avg_Temperature(°C)]])</f>
        <v>25.805</v>
      </c>
      <c r="V1882" s="13">
        <v>35.503999999999998</v>
      </c>
      <c r="W1882" s="13">
        <f>IF(Table2[[#This Row],[Max_Temperature(°C)]]="",_xlfn.XLOOKUP(Table2[[#This Row],[State]],'pivot tables'!$T$2:$T$33,'pivot tables'!$V$2:$V$33),Table2[[#This Row],[Max_Temperature(°C)]])</f>
        <v>35.503999999999998</v>
      </c>
      <c r="X1882" s="13">
        <v>16.757999999999999</v>
      </c>
      <c r="Y1882" s="31">
        <f>IF(Table2[[#This Row],[Min_Temperature(°C)]]="",_xlfn.XLOOKUP(Table2[[#This Row],[State]],'pivot tables'!$T$2:$T$33,'pivot tables'!$W$2:$W$33),Table2[[#This Row],[Min_Temperature(°C)]])</f>
        <v>16.757999999999999</v>
      </c>
    </row>
    <row r="1883" spans="1:25" x14ac:dyDescent="0.3">
      <c r="A1883" s="5" t="s">
        <v>20</v>
      </c>
      <c r="B1883" s="4">
        <v>2011</v>
      </c>
      <c r="C1883" s="5" t="s">
        <v>120</v>
      </c>
      <c r="D1883" s="5" t="str">
        <f>PROPER(TRIM(Table2[[#This Row],[Season]]))</f>
        <v>Summer</v>
      </c>
      <c r="E1883" s="5" t="str">
        <f>IF(Table2[[#This Row],[Season]]="",_xlfn.XLOOKUP(Table2[[#This Row],[State]],'pivot tables'!$F$3:$F$33,'pivot tables'!$G$3:$G$33),Table2[[#This Row],[Season]])</f>
        <v>Summer</v>
      </c>
      <c r="F1883" s="5" t="s">
        <v>237</v>
      </c>
      <c r="G1883" s="16">
        <v>1461</v>
      </c>
      <c r="H1883" s="16">
        <f>IF(Table2[[#This Row],[Area(hectare)]]="",IFERROR(Table2[[#This Row],[Production(Tones)]]/Table2[[#This Row],[Yield blanks]],""),Table2[[#This Row],[Area(hectare)]])</f>
        <v>1461</v>
      </c>
      <c r="I1883" s="16">
        <v>2396</v>
      </c>
      <c r="J1883" s="16">
        <f>IF(Table2[[#This Row],[Production(Tones)]]="",Table2[[#This Row],[Area Blanks]]*Table2[[#This Row],[Yield]],Table2[[#This Row],[Production(Tones)]])</f>
        <v>2396</v>
      </c>
      <c r="K1883" s="13">
        <v>1346.2</v>
      </c>
      <c r="L1883" s="13">
        <f>IF(Table2[[#This Row],[Annual_Rainfall(mm)]]="",_xlfn.XLOOKUP(Table2[[#This Row],[State]],'pivot tables'!$J$3:$J$32,'pivot tables'!$K$3:$K$32),Table2[[#This Row],[Annual_Rainfall(mm)]])</f>
        <v>1346.2</v>
      </c>
      <c r="M1883" s="13" t="str">
        <f>Table2[[#This Row],[Crop]]&amp;Table2[[#This Row],[State]]</f>
        <v>WheatOdisha</v>
      </c>
      <c r="N1883" s="13">
        <v>244746.72</v>
      </c>
      <c r="O1883" s="13">
        <f>IF(Table2[[#This Row],[Fertilizer(kg)]]="",_xlfn.XLOOKUP(Table2[[#This Row],[crop&amp;state]],'pivot tables'!$O$3:$O$151,'pivot tables'!$P$3:$P$151),Table2[[#This Row],[Fertilizer(kg)]])</f>
        <v>244746.72</v>
      </c>
      <c r="P1883" s="13">
        <v>482.13</v>
      </c>
      <c r="Q1883" s="13">
        <f>IF(Table2[[#This Row],[Pesticide(kg)]]="",_xlfn.XLOOKUP(Table2[[#This Row],[crop&amp;state]],'pivot tables'!$O$3:$O$151,'pivot tables'!$Q$3:$Q$151),Table2[[#This Row],[Pesticide(kg)]])</f>
        <v>482.13</v>
      </c>
      <c r="R1883" s="13">
        <v>1.39</v>
      </c>
      <c r="S1883" s="13">
        <f>IF(Table2[[#This Row],[Yield]]="",IFERROR(Table2[[#This Row],[Production(Tones)]]/Table2[[#This Row],[Area(hectare)]],""),Table2[[#This Row],[Yield]])</f>
        <v>1.39</v>
      </c>
      <c r="T1883" s="13">
        <v>25.805</v>
      </c>
      <c r="U1883" s="13">
        <f>IF(Table2[[#This Row],[Avg_Temperature(°C)]]="",IFERROR((Table2[[#This Row],[Max_Temperature(°C)]]+Table2[[#This Row],[Min_Temperature(°C)]])/2,""),Table2[[#This Row],[Avg_Temperature(°C)]])</f>
        <v>25.805</v>
      </c>
      <c r="V1883" s="13">
        <v>35.503999999999998</v>
      </c>
      <c r="W1883" s="13">
        <f>IF(Table2[[#This Row],[Max_Temperature(°C)]]="",_xlfn.XLOOKUP(Table2[[#This Row],[State]],'pivot tables'!$T$2:$T$33,'pivot tables'!$V$2:$V$33),Table2[[#This Row],[Max_Temperature(°C)]])</f>
        <v>35.503999999999998</v>
      </c>
      <c r="X1883" s="13">
        <v>16.757999999999999</v>
      </c>
      <c r="Y1883" s="31">
        <f>IF(Table2[[#This Row],[Min_Temperature(°C)]]="",_xlfn.XLOOKUP(Table2[[#This Row],[State]],'pivot tables'!$T$2:$T$33,'pivot tables'!$W$2:$W$33),Table2[[#This Row],[Min_Temperature(°C)]])</f>
        <v>16.757999999999999</v>
      </c>
    </row>
    <row r="1884" spans="1:25" x14ac:dyDescent="0.3">
      <c r="A1884" s="5" t="s">
        <v>22</v>
      </c>
      <c r="B1884" s="4">
        <v>2011</v>
      </c>
      <c r="C1884" s="5" t="s">
        <v>49</v>
      </c>
      <c r="D1884" s="5" t="str">
        <f>PROPER(TRIM(Table2[[#This Row],[Season]]))</f>
        <v>Kharif</v>
      </c>
      <c r="E1884" s="5" t="str">
        <f>IF(Table2[[#This Row],[Season]]="",_xlfn.XLOOKUP(Table2[[#This Row],[State]],'pivot tables'!$F$3:$F$33,'pivot tables'!$G$3:$G$33),Table2[[#This Row],[Season]])</f>
        <v>Kharif</v>
      </c>
      <c r="F1884" s="5" t="s">
        <v>37</v>
      </c>
      <c r="G1884" s="16">
        <v>150</v>
      </c>
      <c r="H1884" s="16">
        <f>IF(Table2[[#This Row],[Area(hectare)]]="",IFERROR(Table2[[#This Row],[Production(Tones)]]/Table2[[#This Row],[Yield blanks]],""),Table2[[#This Row],[Area(hectare)]])</f>
        <v>150</v>
      </c>
      <c r="I1884" s="16">
        <v>137</v>
      </c>
      <c r="J1884" s="16">
        <f>IF(Table2[[#This Row],[Production(Tones)]]="",Table2[[#This Row],[Area Blanks]]*Table2[[#This Row],[Yield]],Table2[[#This Row],[Production(Tones)]])</f>
        <v>137</v>
      </c>
      <c r="K1884" s="13">
        <v>3340.395</v>
      </c>
      <c r="L1884" s="13">
        <f>IF(Table2[[#This Row],[Annual_Rainfall(mm)]]="",_xlfn.XLOOKUP(Table2[[#This Row],[State]],'pivot tables'!$J$3:$J$32,'pivot tables'!$K$3:$K$32),Table2[[#This Row],[Annual_Rainfall(mm)]])</f>
        <v>3340.395</v>
      </c>
      <c r="M1884" s="13" t="str">
        <f>Table2[[#This Row],[Crop]]&amp;Table2[[#This Row],[State]]</f>
        <v>RagiGoa</v>
      </c>
      <c r="N1884" s="13">
        <v>25128</v>
      </c>
      <c r="O1884" s="13">
        <f>IF(Table2[[#This Row],[Fertilizer(kg)]]="",_xlfn.XLOOKUP(Table2[[#This Row],[crop&amp;state]],'pivot tables'!$O$3:$O$151,'pivot tables'!$P$3:$P$151),Table2[[#This Row],[Fertilizer(kg)]])</f>
        <v>25128</v>
      </c>
      <c r="P1884" s="13">
        <v>49.5</v>
      </c>
      <c r="Q1884" s="13">
        <f>IF(Table2[[#This Row],[Pesticide(kg)]]="",_xlfn.XLOOKUP(Table2[[#This Row],[crop&amp;state]],'pivot tables'!$O$3:$O$151,'pivot tables'!$Q$3:$Q$151),Table2[[#This Row],[Pesticide(kg)]])</f>
        <v>49.5</v>
      </c>
      <c r="R1884" s="13">
        <v>0.93</v>
      </c>
      <c r="S1884" s="13">
        <f>IF(Table2[[#This Row],[Yield]]="",IFERROR(Table2[[#This Row],[Production(Tones)]]/Table2[[#This Row],[Area(hectare)]],""),Table2[[#This Row],[Yield]])</f>
        <v>0.93</v>
      </c>
      <c r="T1884" s="13">
        <v>24.785</v>
      </c>
      <c r="U1884" s="13">
        <f>IF(Table2[[#This Row],[Avg_Temperature(°C)]]="",IFERROR((Table2[[#This Row],[Max_Temperature(°C)]]+Table2[[#This Row],[Min_Temperature(°C)]])/2,""),Table2[[#This Row],[Avg_Temperature(°C)]])</f>
        <v>24.785</v>
      </c>
      <c r="V1884" s="13">
        <v>33.94</v>
      </c>
      <c r="W1884" s="13">
        <f>IF(Table2[[#This Row],[Max_Temperature(°C)]]="",_xlfn.XLOOKUP(Table2[[#This Row],[State]],'pivot tables'!$T$2:$T$33,'pivot tables'!$V$2:$V$33),Table2[[#This Row],[Max_Temperature(°C)]])</f>
        <v>33.94</v>
      </c>
      <c r="X1884" s="13">
        <v>16.986999999999998</v>
      </c>
      <c r="Y1884" s="31">
        <f>IF(Table2[[#This Row],[Min_Temperature(°C)]]="",_xlfn.XLOOKUP(Table2[[#This Row],[State]],'pivot tables'!$T$2:$T$33,'pivot tables'!$W$2:$W$33),Table2[[#This Row],[Min_Temperature(°C)]])</f>
        <v>16.986999999999998</v>
      </c>
    </row>
    <row r="1885" spans="1:25" x14ac:dyDescent="0.3">
      <c r="A1885" s="5" t="s">
        <v>13</v>
      </c>
      <c r="B1885" s="4">
        <v>2011</v>
      </c>
      <c r="C1885" s="5" t="s">
        <v>49</v>
      </c>
      <c r="D1885" s="5" t="str">
        <f>PROPER(TRIM(Table2[[#This Row],[Season]]))</f>
        <v>Kharif</v>
      </c>
      <c r="E1885" s="5" t="str">
        <f>IF(Table2[[#This Row],[Season]]="",_xlfn.XLOOKUP(Table2[[#This Row],[State]],'pivot tables'!$F$3:$F$33,'pivot tables'!$G$3:$G$33),Table2[[#This Row],[Season]])</f>
        <v>Kharif</v>
      </c>
      <c r="F1885" s="5" t="s">
        <v>37</v>
      </c>
      <c r="G1885" s="16">
        <v>31247</v>
      </c>
      <c r="H1885" s="16">
        <f>IF(Table2[[#This Row],[Area(hectare)]]="",IFERROR(Table2[[#This Row],[Production(Tones)]]/Table2[[#This Row],[Yield blanks]],""),Table2[[#This Row],[Area(hectare)]])</f>
        <v>31247</v>
      </c>
      <c r="I1885" s="16">
        <v>78770</v>
      </c>
      <c r="J1885" s="16">
        <f>IF(Table2[[#This Row],[Production(Tones)]]="",Table2[[#This Row],[Area Blanks]]*Table2[[#This Row],[Yield]],Table2[[#This Row],[Production(Tones)]])</f>
        <v>78770</v>
      </c>
      <c r="K1885" s="13">
        <v>3340.395</v>
      </c>
      <c r="L1885" s="13">
        <f>IF(Table2[[#This Row],[Annual_Rainfall(mm)]]="",_xlfn.XLOOKUP(Table2[[#This Row],[State]],'pivot tables'!$J$3:$J$32,'pivot tables'!$K$3:$K$32),Table2[[#This Row],[Annual_Rainfall(mm)]])</f>
        <v>3340.395</v>
      </c>
      <c r="M1885" s="13" t="str">
        <f>Table2[[#This Row],[Crop]]&amp;Table2[[#This Row],[State]]</f>
        <v>RiceGoa</v>
      </c>
      <c r="N1885" s="13">
        <v>5234497.4400000004</v>
      </c>
      <c r="O1885" s="13">
        <f>IF(Table2[[#This Row],[Fertilizer(kg)]]="",_xlfn.XLOOKUP(Table2[[#This Row],[crop&amp;state]],'pivot tables'!$O$3:$O$151,'pivot tables'!$P$3:$P$151),Table2[[#This Row],[Fertilizer(kg)]])</f>
        <v>5234497.4400000004</v>
      </c>
      <c r="P1885" s="13">
        <v>10311.51</v>
      </c>
      <c r="Q1885" s="13">
        <f>IF(Table2[[#This Row],[Pesticide(kg)]]="",_xlfn.XLOOKUP(Table2[[#This Row],[crop&amp;state]],'pivot tables'!$O$3:$O$151,'pivot tables'!$Q$3:$Q$151),Table2[[#This Row],[Pesticide(kg)]])</f>
        <v>10311.51</v>
      </c>
      <c r="R1885" s="13">
        <v>2.4950000000000001</v>
      </c>
      <c r="S1885" s="13">
        <f>IF(Table2[[#This Row],[Yield]]="",IFERROR(Table2[[#This Row],[Production(Tones)]]/Table2[[#This Row],[Area(hectare)]],""),Table2[[#This Row],[Yield]])</f>
        <v>2.4950000000000001</v>
      </c>
      <c r="T1885" s="13">
        <v>24.785</v>
      </c>
      <c r="U1885" s="13">
        <f>IF(Table2[[#This Row],[Avg_Temperature(°C)]]="",IFERROR((Table2[[#This Row],[Max_Temperature(°C)]]+Table2[[#This Row],[Min_Temperature(°C)]])/2,""),Table2[[#This Row],[Avg_Temperature(°C)]])</f>
        <v>24.785</v>
      </c>
      <c r="V1885" s="13">
        <v>33.94</v>
      </c>
      <c r="W1885" s="13">
        <f>IF(Table2[[#This Row],[Max_Temperature(°C)]]="",_xlfn.XLOOKUP(Table2[[#This Row],[State]],'pivot tables'!$T$2:$T$33,'pivot tables'!$V$2:$V$33),Table2[[#This Row],[Max_Temperature(°C)]])</f>
        <v>33.94</v>
      </c>
      <c r="X1885" s="13">
        <v>16.986999999999998</v>
      </c>
      <c r="Y1885" s="31">
        <f>IF(Table2[[#This Row],[Min_Temperature(°C)]]="",_xlfn.XLOOKUP(Table2[[#This Row],[State]],'pivot tables'!$T$2:$T$33,'pivot tables'!$W$2:$W$33),Table2[[#This Row],[Min_Temperature(°C)]])</f>
        <v>16.986999999999998</v>
      </c>
    </row>
    <row r="1886" spans="1:25" x14ac:dyDescent="0.3">
      <c r="A1886" s="5" t="s">
        <v>13</v>
      </c>
      <c r="B1886" s="4">
        <v>2011</v>
      </c>
      <c r="C1886" s="5" t="s">
        <v>27</v>
      </c>
      <c r="D1886" s="5" t="str">
        <f>PROPER(TRIM(Table2[[#This Row],[Season]]))</f>
        <v>Rabi</v>
      </c>
      <c r="E1886" s="5" t="str">
        <f>IF(Table2[[#This Row],[Season]]="",_xlfn.XLOOKUP(Table2[[#This Row],[State]],'pivot tables'!$F$3:$F$33,'pivot tables'!$G$3:$G$33),Table2[[#This Row],[Season]])</f>
        <v>Rabi</v>
      </c>
      <c r="F1886" s="5" t="s">
        <v>37</v>
      </c>
      <c r="G1886" s="16">
        <v>15990</v>
      </c>
      <c r="H1886" s="16">
        <f>IF(Table2[[#This Row],[Area(hectare)]]="",IFERROR(Table2[[#This Row],[Production(Tones)]]/Table2[[#This Row],[Yield blanks]],""),Table2[[#This Row],[Area(hectare)]])</f>
        <v>15990</v>
      </c>
      <c r="I1886" s="16">
        <v>43221</v>
      </c>
      <c r="J1886" s="16">
        <f>IF(Table2[[#This Row],[Production(Tones)]]="",Table2[[#This Row],[Area Blanks]]*Table2[[#This Row],[Yield]],Table2[[#This Row],[Production(Tones)]])</f>
        <v>43221</v>
      </c>
      <c r="K1886" s="13">
        <v>3340.395</v>
      </c>
      <c r="L1886" s="13">
        <f>IF(Table2[[#This Row],[Annual_Rainfall(mm)]]="",_xlfn.XLOOKUP(Table2[[#This Row],[State]],'pivot tables'!$J$3:$J$32,'pivot tables'!$K$3:$K$32),Table2[[#This Row],[Annual_Rainfall(mm)]])</f>
        <v>3340.395</v>
      </c>
      <c r="M1886" s="13" t="str">
        <f>Table2[[#This Row],[Crop]]&amp;Table2[[#This Row],[State]]</f>
        <v>RiceGoa</v>
      </c>
      <c r="N1886" s="13">
        <v>2678644.7999999998</v>
      </c>
      <c r="O1886" s="13">
        <f>IF(Table2[[#This Row],[Fertilizer(kg)]]="",_xlfn.XLOOKUP(Table2[[#This Row],[crop&amp;state]],'pivot tables'!$O$3:$O$151,'pivot tables'!$P$3:$P$151),Table2[[#This Row],[Fertilizer(kg)]])</f>
        <v>2678644.7999999998</v>
      </c>
      <c r="P1886" s="13">
        <v>5276.7</v>
      </c>
      <c r="Q1886" s="13">
        <f>IF(Table2[[#This Row],[Pesticide(kg)]]="",_xlfn.XLOOKUP(Table2[[#This Row],[crop&amp;state]],'pivot tables'!$O$3:$O$151,'pivot tables'!$Q$3:$Q$151),Table2[[#This Row],[Pesticide(kg)]])</f>
        <v>5276.7</v>
      </c>
      <c r="R1886" s="13">
        <v>2.7</v>
      </c>
      <c r="S1886" s="13">
        <f>IF(Table2[[#This Row],[Yield]]="",IFERROR(Table2[[#This Row],[Production(Tones)]]/Table2[[#This Row],[Area(hectare)]],""),Table2[[#This Row],[Yield]])</f>
        <v>2.7</v>
      </c>
      <c r="T1886" s="13">
        <v>24.785</v>
      </c>
      <c r="U1886" s="13">
        <f>IF(Table2[[#This Row],[Avg_Temperature(°C)]]="",IFERROR((Table2[[#This Row],[Max_Temperature(°C)]]+Table2[[#This Row],[Min_Temperature(°C)]])/2,""),Table2[[#This Row],[Avg_Temperature(°C)]])</f>
        <v>24.785</v>
      </c>
      <c r="V1886" s="13">
        <v>33.94</v>
      </c>
      <c r="W1886" s="13">
        <f>IF(Table2[[#This Row],[Max_Temperature(°C)]]="",_xlfn.XLOOKUP(Table2[[#This Row],[State]],'pivot tables'!$T$2:$T$33,'pivot tables'!$V$2:$V$33),Table2[[#This Row],[Max_Temperature(°C)]])</f>
        <v>33.94</v>
      </c>
      <c r="X1886" s="13">
        <v>16.986999999999998</v>
      </c>
      <c r="Y1886" s="31">
        <f>IF(Table2[[#This Row],[Min_Temperature(°C)]]="",_xlfn.XLOOKUP(Table2[[#This Row],[State]],'pivot tables'!$T$2:$T$33,'pivot tables'!$W$2:$W$33),Table2[[#This Row],[Min_Temperature(°C)]])</f>
        <v>16.986999999999998</v>
      </c>
    </row>
    <row r="1887" spans="1:25" x14ac:dyDescent="0.3">
      <c r="A1887" s="5" t="s">
        <v>18</v>
      </c>
      <c r="B1887" s="4">
        <v>2011</v>
      </c>
      <c r="C1887" s="5" t="s">
        <v>705</v>
      </c>
      <c r="D1887" s="5" t="str">
        <f>PROPER(TRIM(Table2[[#This Row],[Season]]))</f>
        <v>Whole Year</v>
      </c>
      <c r="E1887" s="5" t="str">
        <f>IF(Table2[[#This Row],[Season]]="",_xlfn.XLOOKUP(Table2[[#This Row],[State]],'pivot tables'!$F$3:$F$33,'pivot tables'!$G$3:$G$33),Table2[[#This Row],[Season]])</f>
        <v>Whole Year</v>
      </c>
      <c r="F1887" s="5" t="s">
        <v>37</v>
      </c>
      <c r="G1887" s="16">
        <v>915</v>
      </c>
      <c r="H1887" s="16">
        <f>IF(Table2[[#This Row],[Area(hectare)]]="",IFERROR(Table2[[#This Row],[Production(Tones)]]/Table2[[#This Row],[Yield blanks]],""),Table2[[#This Row],[Area(hectare)]])</f>
        <v>915</v>
      </c>
      <c r="I1887" s="16">
        <v>46584</v>
      </c>
      <c r="J1887" s="16">
        <f>IF(Table2[[#This Row],[Production(Tones)]]="",Table2[[#This Row],[Area Blanks]]*Table2[[#This Row],[Yield]],Table2[[#This Row],[Production(Tones)]])</f>
        <v>46584</v>
      </c>
      <c r="K1887" s="13">
        <v>3340.395</v>
      </c>
      <c r="L1887" s="13">
        <f>IF(Table2[[#This Row],[Annual_Rainfall(mm)]]="",_xlfn.XLOOKUP(Table2[[#This Row],[State]],'pivot tables'!$J$3:$J$32,'pivot tables'!$K$3:$K$32),Table2[[#This Row],[Annual_Rainfall(mm)]])</f>
        <v>3340.395</v>
      </c>
      <c r="M1887" s="13" t="str">
        <f>Table2[[#This Row],[Crop]]&amp;Table2[[#This Row],[State]]</f>
        <v>SugarcaneGoa</v>
      </c>
      <c r="N1887" s="13">
        <v>153280.79999999999</v>
      </c>
      <c r="O1887" s="13">
        <f>IF(Table2[[#This Row],[Fertilizer(kg)]]="",_xlfn.XLOOKUP(Table2[[#This Row],[crop&amp;state]],'pivot tables'!$O$3:$O$151,'pivot tables'!$P$3:$P$151),Table2[[#This Row],[Fertilizer(kg)]])</f>
        <v>153280.79999999999</v>
      </c>
      <c r="P1887" s="13">
        <v>301.95</v>
      </c>
      <c r="Q1887" s="13">
        <f>IF(Table2[[#This Row],[Pesticide(kg)]]="",_xlfn.XLOOKUP(Table2[[#This Row],[crop&amp;state]],'pivot tables'!$O$3:$O$151,'pivot tables'!$Q$3:$Q$151),Table2[[#This Row],[Pesticide(kg)]])</f>
        <v>301.95</v>
      </c>
      <c r="R1887" s="13">
        <v>47.28</v>
      </c>
      <c r="S1887" s="13">
        <f>IF(Table2[[#This Row],[Yield]]="",IFERROR(Table2[[#This Row],[Production(Tones)]]/Table2[[#This Row],[Area(hectare)]],""),Table2[[#This Row],[Yield]])</f>
        <v>47.28</v>
      </c>
      <c r="T1887" s="13">
        <v>24.785</v>
      </c>
      <c r="U1887" s="13">
        <f>IF(Table2[[#This Row],[Avg_Temperature(°C)]]="",IFERROR((Table2[[#This Row],[Max_Temperature(°C)]]+Table2[[#This Row],[Min_Temperature(°C)]])/2,""),Table2[[#This Row],[Avg_Temperature(°C)]])</f>
        <v>24.785</v>
      </c>
      <c r="V1887" s="13">
        <v>33.94</v>
      </c>
      <c r="W1887" s="13">
        <f>IF(Table2[[#This Row],[Max_Temperature(°C)]]="",_xlfn.XLOOKUP(Table2[[#This Row],[State]],'pivot tables'!$T$2:$T$33,'pivot tables'!$V$2:$V$33),Table2[[#This Row],[Max_Temperature(°C)]])</f>
        <v>33.94</v>
      </c>
      <c r="X1887" s="13">
        <v>16.986999999999998</v>
      </c>
      <c r="Y1887" s="31">
        <f>IF(Table2[[#This Row],[Min_Temperature(°C)]]="",_xlfn.XLOOKUP(Table2[[#This Row],[State]],'pivot tables'!$T$2:$T$33,'pivot tables'!$W$2:$W$33),Table2[[#This Row],[Min_Temperature(°C)]])</f>
        <v>16.986999999999998</v>
      </c>
    </row>
    <row r="1888" spans="1:25" x14ac:dyDescent="0.3">
      <c r="A1888" s="5" t="s">
        <v>22</v>
      </c>
      <c r="B1888" s="4">
        <v>2012</v>
      </c>
      <c r="C1888" s="5" t="s">
        <v>706</v>
      </c>
      <c r="D1888" s="5" t="str">
        <f>PROPER(TRIM(Table2[[#This Row],[Season]]))</f>
        <v/>
      </c>
      <c r="E1888" s="5" t="str">
        <f>IF(Table2[[#This Row],[Season]]="",_xlfn.XLOOKUP(Table2[[#This Row],[State]],'pivot tables'!$F$3:$F$33,'pivot tables'!$G$3:$G$33),Table2[[#This Row],[Season]])</f>
        <v>Summer</v>
      </c>
      <c r="F1888" s="5" t="s">
        <v>237</v>
      </c>
      <c r="G1888" s="16">
        <v>17502</v>
      </c>
      <c r="H1888" s="16">
        <f>IF(Table2[[#This Row],[Area(hectare)]]="",IFERROR(Table2[[#This Row],[Production(Tones)]]/Table2[[#This Row],[Yield blanks]],""),Table2[[#This Row],[Area(hectare)]])</f>
        <v>17502</v>
      </c>
      <c r="I1888" s="16">
        <v>12599</v>
      </c>
      <c r="J1888" s="16">
        <f>IF(Table2[[#This Row],[Production(Tones)]]="",Table2[[#This Row],[Area Blanks]]*Table2[[#This Row],[Yield]],Table2[[#This Row],[Production(Tones)]])</f>
        <v>12599</v>
      </c>
      <c r="K1888" s="13">
        <v>1430.2</v>
      </c>
      <c r="L1888" s="13">
        <f>IF(Table2[[#This Row],[Annual_Rainfall(mm)]]="",_xlfn.XLOOKUP(Table2[[#This Row],[State]],'pivot tables'!$J$3:$J$32,'pivot tables'!$K$3:$K$32),Table2[[#This Row],[Annual_Rainfall(mm)]])</f>
        <v>1430.2</v>
      </c>
      <c r="M1888" s="13" t="str">
        <f>Table2[[#This Row],[Crop]]&amp;Table2[[#This Row],[State]]</f>
        <v>RagiOdisha</v>
      </c>
      <c r="N1888" s="13">
        <v>2639301.6</v>
      </c>
      <c r="O1888" s="13">
        <f>IF(Table2[[#This Row],[Fertilizer(kg)]]="",_xlfn.XLOOKUP(Table2[[#This Row],[crop&amp;state]],'pivot tables'!$O$3:$O$151,'pivot tables'!$P$3:$P$151),Table2[[#This Row],[Fertilizer(kg)]])</f>
        <v>2639301.6</v>
      </c>
      <c r="P1888" s="13">
        <v>5425.62</v>
      </c>
      <c r="Q1888" s="13">
        <f>IF(Table2[[#This Row],[Pesticide(kg)]]="",_xlfn.XLOOKUP(Table2[[#This Row],[crop&amp;state]],'pivot tables'!$O$3:$O$151,'pivot tables'!$Q$3:$Q$151),Table2[[#This Row],[Pesticide(kg)]])</f>
        <v>5425.62</v>
      </c>
      <c r="R1888" s="13">
        <v>0.63200000000000001</v>
      </c>
      <c r="S1888" s="13">
        <f>IF(Table2[[#This Row],[Yield]]="",IFERROR(Table2[[#This Row],[Production(Tones)]]/Table2[[#This Row],[Area(hectare)]],""),Table2[[#This Row],[Yield]])</f>
        <v>0.63200000000000001</v>
      </c>
      <c r="T1888" s="13">
        <v>26.175000000000001</v>
      </c>
      <c r="U1888" s="13">
        <f>IF(Table2[[#This Row],[Avg_Temperature(°C)]]="",IFERROR((Table2[[#This Row],[Max_Temperature(°C)]]+Table2[[#This Row],[Min_Temperature(°C)]])/2,""),Table2[[#This Row],[Avg_Temperature(°C)]])</f>
        <v>26.175000000000001</v>
      </c>
      <c r="V1888" s="13">
        <v>36.255000000000003</v>
      </c>
      <c r="W1888" s="13">
        <f>IF(Table2[[#This Row],[Max_Temperature(°C)]]="",_xlfn.XLOOKUP(Table2[[#This Row],[State]],'pivot tables'!$T$2:$T$33,'pivot tables'!$V$2:$V$33),Table2[[#This Row],[Max_Temperature(°C)]])</f>
        <v>36.255000000000003</v>
      </c>
      <c r="X1888" s="13">
        <v>16.035</v>
      </c>
      <c r="Y1888" s="31">
        <f>IF(Table2[[#This Row],[Min_Temperature(°C)]]="",_xlfn.XLOOKUP(Table2[[#This Row],[State]],'pivot tables'!$T$2:$T$33,'pivot tables'!$W$2:$W$33),Table2[[#This Row],[Min_Temperature(°C)]])</f>
        <v>16.035</v>
      </c>
    </row>
    <row r="1889" spans="1:25" x14ac:dyDescent="0.3">
      <c r="A1889" s="5" t="s">
        <v>22</v>
      </c>
      <c r="B1889" s="4">
        <v>2012</v>
      </c>
      <c r="C1889" s="5" t="s">
        <v>120</v>
      </c>
      <c r="D1889" s="5" t="str">
        <f>PROPER(TRIM(Table2[[#This Row],[Season]]))</f>
        <v>Summer</v>
      </c>
      <c r="E1889" s="5" t="str">
        <f>IF(Table2[[#This Row],[Season]]="",_xlfn.XLOOKUP(Table2[[#This Row],[State]],'pivot tables'!$F$3:$F$33,'pivot tables'!$G$3:$G$33),Table2[[#This Row],[Season]])</f>
        <v>Summer</v>
      </c>
      <c r="F1889" s="5" t="s">
        <v>237</v>
      </c>
      <c r="G1889" s="16">
        <v>119</v>
      </c>
      <c r="H1889" s="16">
        <f>IF(Table2[[#This Row],[Area(hectare)]]="",IFERROR(Table2[[#This Row],[Production(Tones)]]/Table2[[#This Row],[Yield blanks]],""),Table2[[#This Row],[Area(hectare)]])</f>
        <v>119</v>
      </c>
      <c r="I1889" s="16">
        <v>94</v>
      </c>
      <c r="J1889" s="16">
        <f>IF(Table2[[#This Row],[Production(Tones)]]="",Table2[[#This Row],[Area Blanks]]*Table2[[#This Row],[Yield]],Table2[[#This Row],[Production(Tones)]])</f>
        <v>94</v>
      </c>
      <c r="K1889" s="13">
        <v>1430.2</v>
      </c>
      <c r="L1889" s="13">
        <f>IF(Table2[[#This Row],[Annual_Rainfall(mm)]]="",_xlfn.XLOOKUP(Table2[[#This Row],[State]],'pivot tables'!$J$3:$J$32,'pivot tables'!$K$3:$K$32),Table2[[#This Row],[Annual_Rainfall(mm)]])</f>
        <v>1430.2</v>
      </c>
      <c r="M1889" s="13" t="str">
        <f>Table2[[#This Row],[Crop]]&amp;Table2[[#This Row],[State]]</f>
        <v>RagiOdisha</v>
      </c>
      <c r="N1889" s="13">
        <v>17945.2</v>
      </c>
      <c r="O1889" s="13">
        <f>IF(Table2[[#This Row],[Fertilizer(kg)]]="",_xlfn.XLOOKUP(Table2[[#This Row],[crop&amp;state]],'pivot tables'!$O$3:$O$151,'pivot tables'!$P$3:$P$151),Table2[[#This Row],[Fertilizer(kg)]])</f>
        <v>17945.2</v>
      </c>
      <c r="P1889" s="13">
        <v>36.89</v>
      </c>
      <c r="Q1889" s="13">
        <f>IF(Table2[[#This Row],[Pesticide(kg)]]="",_xlfn.XLOOKUP(Table2[[#This Row],[crop&amp;state]],'pivot tables'!$O$3:$O$151,'pivot tables'!$Q$3:$Q$151),Table2[[#This Row],[Pesticide(kg)]])</f>
        <v>36.89</v>
      </c>
      <c r="R1889" s="13">
        <v>0.83299999999999996</v>
      </c>
      <c r="S1889" s="13">
        <f>IF(Table2[[#This Row],[Yield]]="",IFERROR(Table2[[#This Row],[Production(Tones)]]/Table2[[#This Row],[Area(hectare)]],""),Table2[[#This Row],[Yield]])</f>
        <v>0.83299999999999996</v>
      </c>
      <c r="T1889" s="13">
        <v>26.175000000000001</v>
      </c>
      <c r="U1889" s="13">
        <f>IF(Table2[[#This Row],[Avg_Temperature(°C)]]="",IFERROR((Table2[[#This Row],[Max_Temperature(°C)]]+Table2[[#This Row],[Min_Temperature(°C)]])/2,""),Table2[[#This Row],[Avg_Temperature(°C)]])</f>
        <v>26.175000000000001</v>
      </c>
      <c r="V1889" s="13">
        <v>36.255000000000003</v>
      </c>
      <c r="W1889" s="13">
        <f>IF(Table2[[#This Row],[Max_Temperature(°C)]]="",_xlfn.XLOOKUP(Table2[[#This Row],[State]],'pivot tables'!$T$2:$T$33,'pivot tables'!$V$2:$V$33),Table2[[#This Row],[Max_Temperature(°C)]])</f>
        <v>36.255000000000003</v>
      </c>
      <c r="X1889" s="13">
        <v>16.035</v>
      </c>
      <c r="Y1889" s="31">
        <f>IF(Table2[[#This Row],[Min_Temperature(°C)]]="",_xlfn.XLOOKUP(Table2[[#This Row],[State]],'pivot tables'!$T$2:$T$33,'pivot tables'!$W$2:$W$33),Table2[[#This Row],[Min_Temperature(°C)]])</f>
        <v>16.035</v>
      </c>
    </row>
    <row r="1890" spans="1:25" x14ac:dyDescent="0.3">
      <c r="A1890" s="5" t="s">
        <v>22</v>
      </c>
      <c r="B1890" s="4">
        <v>2012</v>
      </c>
      <c r="C1890" s="5" t="s">
        <v>324</v>
      </c>
      <c r="D1890" s="5" t="str">
        <f>PROPER(TRIM(Table2[[#This Row],[Season]]))</f>
        <v>Winter</v>
      </c>
      <c r="E1890" s="5" t="str">
        <f>IF(Table2[[#This Row],[Season]]="",_xlfn.XLOOKUP(Table2[[#This Row],[State]],'pivot tables'!$F$3:$F$33,'pivot tables'!$G$3:$G$33),Table2[[#This Row],[Season]])</f>
        <v>Winter</v>
      </c>
      <c r="F1890" s="5" t="s">
        <v>237</v>
      </c>
      <c r="G1890" s="16">
        <v>39551</v>
      </c>
      <c r="H1890" s="16">
        <f>IF(Table2[[#This Row],[Area(hectare)]]="",IFERROR(Table2[[#This Row],[Production(Tones)]]/Table2[[#This Row],[Yield blanks]],""),Table2[[#This Row],[Area(hectare)]])</f>
        <v>39551</v>
      </c>
      <c r="I1890" s="16">
        <v>31335</v>
      </c>
      <c r="J1890" s="16">
        <f>IF(Table2[[#This Row],[Production(Tones)]]="",Table2[[#This Row],[Area Blanks]]*Table2[[#This Row],[Yield]],Table2[[#This Row],[Production(Tones)]])</f>
        <v>31335</v>
      </c>
      <c r="K1890" s="13">
        <v>1430.2</v>
      </c>
      <c r="L1890" s="13">
        <f>IF(Table2[[#This Row],[Annual_Rainfall(mm)]]="",_xlfn.XLOOKUP(Table2[[#This Row],[State]],'pivot tables'!$J$3:$J$32,'pivot tables'!$K$3:$K$32),Table2[[#This Row],[Annual_Rainfall(mm)]])</f>
        <v>1430.2</v>
      </c>
      <c r="M1890" s="13" t="str">
        <f>Table2[[#This Row],[Crop]]&amp;Table2[[#This Row],[State]]</f>
        <v>RagiOdisha</v>
      </c>
      <c r="N1890" s="13">
        <v>5964290.7999999998</v>
      </c>
      <c r="O1890" s="13">
        <f>IF(Table2[[#This Row],[Fertilizer(kg)]]="",_xlfn.XLOOKUP(Table2[[#This Row],[crop&amp;state]],'pivot tables'!$O$3:$O$151,'pivot tables'!$P$3:$P$151),Table2[[#This Row],[Fertilizer(kg)]])</f>
        <v>5964290.7999999998</v>
      </c>
      <c r="P1890" s="13"/>
      <c r="Q1890" s="13">
        <f>IF(Table2[[#This Row],[Pesticide(kg)]]="",_xlfn.XLOOKUP(Table2[[#This Row],[crop&amp;state]],'pivot tables'!$O$3:$O$151,'pivot tables'!$Q$3:$Q$151),Table2[[#This Row],[Pesticide(kg)]])</f>
        <v>4850.2657142857151</v>
      </c>
      <c r="R1890" s="13">
        <v>0.68300000000000005</v>
      </c>
      <c r="S1890" s="13">
        <f>IF(Table2[[#This Row],[Yield]]="",IFERROR(Table2[[#This Row],[Production(Tones)]]/Table2[[#This Row],[Area(hectare)]],""),Table2[[#This Row],[Yield]])</f>
        <v>0.68300000000000005</v>
      </c>
      <c r="T1890" s="13">
        <v>26.175000000000001</v>
      </c>
      <c r="U1890" s="13">
        <f>IF(Table2[[#This Row],[Avg_Temperature(°C)]]="",IFERROR((Table2[[#This Row],[Max_Temperature(°C)]]+Table2[[#This Row],[Min_Temperature(°C)]])/2,""),Table2[[#This Row],[Avg_Temperature(°C)]])</f>
        <v>26.175000000000001</v>
      </c>
      <c r="V1890" s="13">
        <v>36.255000000000003</v>
      </c>
      <c r="W1890" s="13">
        <f>IF(Table2[[#This Row],[Max_Temperature(°C)]]="",_xlfn.XLOOKUP(Table2[[#This Row],[State]],'pivot tables'!$T$2:$T$33,'pivot tables'!$V$2:$V$33),Table2[[#This Row],[Max_Temperature(°C)]])</f>
        <v>36.255000000000003</v>
      </c>
      <c r="X1890" s="13">
        <v>16.035</v>
      </c>
      <c r="Y1890" s="31">
        <f>IF(Table2[[#This Row],[Min_Temperature(°C)]]="",_xlfn.XLOOKUP(Table2[[#This Row],[State]],'pivot tables'!$T$2:$T$33,'pivot tables'!$W$2:$W$33),Table2[[#This Row],[Min_Temperature(°C)]])</f>
        <v>16.035</v>
      </c>
    </row>
    <row r="1891" spans="1:25" x14ac:dyDescent="0.3">
      <c r="A1891" s="5" t="s">
        <v>13</v>
      </c>
      <c r="B1891" s="4">
        <v>2012</v>
      </c>
      <c r="C1891" s="5" t="s">
        <v>176</v>
      </c>
      <c r="D1891" s="5" t="str">
        <f>PROPER(TRIM(Table2[[#This Row],[Season]]))</f>
        <v>Autumn</v>
      </c>
      <c r="E1891" s="5" t="str">
        <f>IF(Table2[[#This Row],[Season]]="",_xlfn.XLOOKUP(Table2[[#This Row],[State]],'pivot tables'!$F$3:$F$33,'pivot tables'!$G$3:$G$33),Table2[[#This Row],[Season]])</f>
        <v>Autumn</v>
      </c>
      <c r="F1891" s="5" t="s">
        <v>237</v>
      </c>
      <c r="G1891" s="16">
        <v>561000</v>
      </c>
      <c r="H1891" s="16">
        <f>IF(Table2[[#This Row],[Area(hectare)]]="",IFERROR(Table2[[#This Row],[Production(Tones)]]/Table2[[#This Row],[Yield blanks]],""),Table2[[#This Row],[Area(hectare)]])</f>
        <v>561000</v>
      </c>
      <c r="I1891" s="16">
        <v>970000</v>
      </c>
      <c r="J1891" s="16">
        <f>IF(Table2[[#This Row],[Production(Tones)]]="",Table2[[#This Row],[Area Blanks]]*Table2[[#This Row],[Yield]],Table2[[#This Row],[Production(Tones)]])</f>
        <v>970000</v>
      </c>
      <c r="K1891" s="13">
        <v>1430.2</v>
      </c>
      <c r="L1891" s="13">
        <f>IF(Table2[[#This Row],[Annual_Rainfall(mm)]]="",_xlfn.XLOOKUP(Table2[[#This Row],[State]],'pivot tables'!$J$3:$J$32,'pivot tables'!$K$3:$K$32),Table2[[#This Row],[Annual_Rainfall(mm)]])</f>
        <v>1430.2</v>
      </c>
      <c r="M1891" s="13" t="str">
        <f>Table2[[#This Row],[Crop]]&amp;Table2[[#This Row],[State]]</f>
        <v>RiceOdisha</v>
      </c>
      <c r="N1891" s="13">
        <v>84598800</v>
      </c>
      <c r="O1891" s="13">
        <f>IF(Table2[[#This Row],[Fertilizer(kg)]]="",_xlfn.XLOOKUP(Table2[[#This Row],[crop&amp;state]],'pivot tables'!$O$3:$O$151,'pivot tables'!$P$3:$P$151),Table2[[#This Row],[Fertilizer(kg)]])</f>
        <v>84598800</v>
      </c>
      <c r="P1891" s="13">
        <v>173910</v>
      </c>
      <c r="Q1891" s="13">
        <f>IF(Table2[[#This Row],[Pesticide(kg)]]="",_xlfn.XLOOKUP(Table2[[#This Row],[crop&amp;state]],'pivot tables'!$O$3:$O$151,'pivot tables'!$Q$3:$Q$151),Table2[[#This Row],[Pesticide(kg)]])</f>
        <v>173910</v>
      </c>
      <c r="R1891" s="13">
        <v>1.56</v>
      </c>
      <c r="S1891" s="13">
        <f>IF(Table2[[#This Row],[Yield]]="",IFERROR(Table2[[#This Row],[Production(Tones)]]/Table2[[#This Row],[Area(hectare)]],""),Table2[[#This Row],[Yield]])</f>
        <v>1.56</v>
      </c>
      <c r="T1891" s="13">
        <v>26.175000000000001</v>
      </c>
      <c r="U1891" s="13">
        <f>IF(Table2[[#This Row],[Avg_Temperature(°C)]]="",IFERROR((Table2[[#This Row],[Max_Temperature(°C)]]+Table2[[#This Row],[Min_Temperature(°C)]])/2,""),Table2[[#This Row],[Avg_Temperature(°C)]])</f>
        <v>26.175000000000001</v>
      </c>
      <c r="V1891" s="13">
        <v>36.255000000000003</v>
      </c>
      <c r="W1891" s="13">
        <f>IF(Table2[[#This Row],[Max_Temperature(°C)]]="",_xlfn.XLOOKUP(Table2[[#This Row],[State]],'pivot tables'!$T$2:$T$33,'pivot tables'!$V$2:$V$33),Table2[[#This Row],[Max_Temperature(°C)]])</f>
        <v>36.255000000000003</v>
      </c>
      <c r="X1891" s="13">
        <v>16.035</v>
      </c>
      <c r="Y1891" s="31">
        <f>IF(Table2[[#This Row],[Min_Temperature(°C)]]="",_xlfn.XLOOKUP(Table2[[#This Row],[State]],'pivot tables'!$T$2:$T$33,'pivot tables'!$W$2:$W$33),Table2[[#This Row],[Min_Temperature(°C)]])</f>
        <v>16.035</v>
      </c>
    </row>
    <row r="1892" spans="1:25" x14ac:dyDescent="0.3">
      <c r="A1892" s="5" t="s">
        <v>13</v>
      </c>
      <c r="B1892" s="4">
        <v>2012</v>
      </c>
      <c r="C1892" s="5" t="s">
        <v>120</v>
      </c>
      <c r="D1892" s="5" t="str">
        <f>PROPER(TRIM(Table2[[#This Row],[Season]]))</f>
        <v>Summer</v>
      </c>
      <c r="E1892" s="5" t="str">
        <f>IF(Table2[[#This Row],[Season]]="",_xlfn.XLOOKUP(Table2[[#This Row],[State]],'pivot tables'!$F$3:$F$33,'pivot tables'!$G$3:$G$33),Table2[[#This Row],[Season]])</f>
        <v>Summer</v>
      </c>
      <c r="F1892" s="5" t="s">
        <v>237</v>
      </c>
      <c r="G1892" s="16">
        <v>8629000</v>
      </c>
      <c r="H1892" s="16">
        <f>IF(Table2[[#This Row],[Area(hectare)]]="",IFERROR(Table2[[#This Row],[Production(Tones)]]/Table2[[#This Row],[Yield blanks]],""),Table2[[#This Row],[Area(hectare)]])</f>
        <v>8629000</v>
      </c>
      <c r="I1892" s="16">
        <v>868000</v>
      </c>
      <c r="J1892" s="16">
        <f>IF(Table2[[#This Row],[Production(Tones)]]="",Table2[[#This Row],[Area Blanks]]*Table2[[#This Row],[Yield]],Table2[[#This Row],[Production(Tones)]])</f>
        <v>868000</v>
      </c>
      <c r="K1892" s="13">
        <v>1430.2</v>
      </c>
      <c r="L1892" s="13">
        <f>IF(Table2[[#This Row],[Annual_Rainfall(mm)]]="",_xlfn.XLOOKUP(Table2[[#This Row],[State]],'pivot tables'!$J$3:$J$32,'pivot tables'!$K$3:$K$32),Table2[[#This Row],[Annual_Rainfall(mm)]])</f>
        <v>1430.2</v>
      </c>
      <c r="M1892" s="13" t="str">
        <f>Table2[[#This Row],[Crop]]&amp;Table2[[#This Row],[State]]</f>
        <v>RiceOdisha</v>
      </c>
      <c r="N1892" s="13">
        <v>1301253200</v>
      </c>
      <c r="O1892" s="13">
        <f>IF(Table2[[#This Row],[Fertilizer(kg)]]="",_xlfn.XLOOKUP(Table2[[#This Row],[crop&amp;state]],'pivot tables'!$O$3:$O$151,'pivot tables'!$P$3:$P$151),Table2[[#This Row],[Fertilizer(kg)]])</f>
        <v>1301253200</v>
      </c>
      <c r="P1892" s="13">
        <v>2674990</v>
      </c>
      <c r="Q1892" s="13">
        <f>IF(Table2[[#This Row],[Pesticide(kg)]]="",_xlfn.XLOOKUP(Table2[[#This Row],[crop&amp;state]],'pivot tables'!$O$3:$O$151,'pivot tables'!$Q$3:$Q$151),Table2[[#This Row],[Pesticide(kg)]])</f>
        <v>2674990</v>
      </c>
      <c r="R1892" s="13">
        <v>7.6999999999999999E-2</v>
      </c>
      <c r="S1892" s="13">
        <f>IF(Table2[[#This Row],[Yield]]="",IFERROR(Table2[[#This Row],[Production(Tones)]]/Table2[[#This Row],[Area(hectare)]],""),Table2[[#This Row],[Yield]])</f>
        <v>7.6999999999999999E-2</v>
      </c>
      <c r="T1892" s="13">
        <v>26.175000000000001</v>
      </c>
      <c r="U1892" s="13">
        <f>IF(Table2[[#This Row],[Avg_Temperature(°C)]]="",IFERROR((Table2[[#This Row],[Max_Temperature(°C)]]+Table2[[#This Row],[Min_Temperature(°C)]])/2,""),Table2[[#This Row],[Avg_Temperature(°C)]])</f>
        <v>26.175000000000001</v>
      </c>
      <c r="V1892" s="13">
        <v>36.255000000000003</v>
      </c>
      <c r="W1892" s="13">
        <f>IF(Table2[[#This Row],[Max_Temperature(°C)]]="",_xlfn.XLOOKUP(Table2[[#This Row],[State]],'pivot tables'!$T$2:$T$33,'pivot tables'!$V$2:$V$33),Table2[[#This Row],[Max_Temperature(°C)]])</f>
        <v>36.255000000000003</v>
      </c>
      <c r="X1892" s="13">
        <v>16.035</v>
      </c>
      <c r="Y1892" s="31">
        <f>IF(Table2[[#This Row],[Min_Temperature(°C)]]="",_xlfn.XLOOKUP(Table2[[#This Row],[State]],'pivot tables'!$T$2:$T$33,'pivot tables'!$W$2:$W$33),Table2[[#This Row],[Min_Temperature(°C)]])</f>
        <v>16.035</v>
      </c>
    </row>
    <row r="1893" spans="1:25" x14ac:dyDescent="0.3">
      <c r="A1893" s="5" t="s">
        <v>13</v>
      </c>
      <c r="B1893" s="4">
        <v>2012</v>
      </c>
      <c r="C1893" s="5" t="s">
        <v>324</v>
      </c>
      <c r="D1893" s="5" t="str">
        <f>PROPER(TRIM(Table2[[#This Row],[Season]]))</f>
        <v>Winter</v>
      </c>
      <c r="E1893" s="5" t="str">
        <f>IF(Table2[[#This Row],[Season]]="",_xlfn.XLOOKUP(Table2[[#This Row],[State]],'pivot tables'!$F$3:$F$33,'pivot tables'!$G$3:$G$33),Table2[[#This Row],[Season]])</f>
        <v>Winter</v>
      </c>
      <c r="F1893" s="5" t="s">
        <v>237</v>
      </c>
      <c r="G1893" s="16">
        <v>3188000</v>
      </c>
      <c r="H1893" s="16">
        <f>IF(Table2[[#This Row],[Area(hectare)]]="",IFERROR(Table2[[#This Row],[Production(Tones)]]/Table2[[#This Row],[Yield blanks]],""),Table2[[#This Row],[Area(hectare)]])</f>
        <v>3188000</v>
      </c>
      <c r="I1893" s="16">
        <v>7658000</v>
      </c>
      <c r="J1893" s="16">
        <f>IF(Table2[[#This Row],[Production(Tones)]]="",Table2[[#This Row],[Area Blanks]]*Table2[[#This Row],[Yield]],Table2[[#This Row],[Production(Tones)]])</f>
        <v>7658000</v>
      </c>
      <c r="K1893" s="13">
        <v>1430.2</v>
      </c>
      <c r="L1893" s="13">
        <f>IF(Table2[[#This Row],[Annual_Rainfall(mm)]]="",_xlfn.XLOOKUP(Table2[[#This Row],[State]],'pivot tables'!$J$3:$J$32,'pivot tables'!$K$3:$K$32),Table2[[#This Row],[Annual_Rainfall(mm)]])</f>
        <v>1430.2</v>
      </c>
      <c r="M1893" s="13" t="str">
        <f>Table2[[#This Row],[Crop]]&amp;Table2[[#This Row],[State]]</f>
        <v>RiceOdisha</v>
      </c>
      <c r="N1893" s="13">
        <v>480750400</v>
      </c>
      <c r="O1893" s="13">
        <f>IF(Table2[[#This Row],[Fertilizer(kg)]]="",_xlfn.XLOOKUP(Table2[[#This Row],[crop&amp;state]],'pivot tables'!$O$3:$O$151,'pivot tables'!$P$3:$P$151),Table2[[#This Row],[Fertilizer(kg)]])</f>
        <v>480750400</v>
      </c>
      <c r="P1893" s="13">
        <v>988280</v>
      </c>
      <c r="Q1893" s="13">
        <f>IF(Table2[[#This Row],[Pesticide(kg)]]="",_xlfn.XLOOKUP(Table2[[#This Row],[crop&amp;state]],'pivot tables'!$O$3:$O$151,'pivot tables'!$Q$3:$Q$151),Table2[[#This Row],[Pesticide(kg)]])</f>
        <v>988280</v>
      </c>
      <c r="R1893" s="13">
        <v>2.4910000000000001</v>
      </c>
      <c r="S1893" s="13">
        <f>IF(Table2[[#This Row],[Yield]]="",IFERROR(Table2[[#This Row],[Production(Tones)]]/Table2[[#This Row],[Area(hectare)]],""),Table2[[#This Row],[Yield]])</f>
        <v>2.4910000000000001</v>
      </c>
      <c r="T1893" s="13">
        <v>26.175000000000001</v>
      </c>
      <c r="U1893" s="13">
        <f>IF(Table2[[#This Row],[Avg_Temperature(°C)]]="",IFERROR((Table2[[#This Row],[Max_Temperature(°C)]]+Table2[[#This Row],[Min_Temperature(°C)]])/2,""),Table2[[#This Row],[Avg_Temperature(°C)]])</f>
        <v>26.175000000000001</v>
      </c>
      <c r="V1893" s="13">
        <v>36.255000000000003</v>
      </c>
      <c r="W1893" s="13">
        <f>IF(Table2[[#This Row],[Max_Temperature(°C)]]="",_xlfn.XLOOKUP(Table2[[#This Row],[State]],'pivot tables'!$T$2:$T$33,'pivot tables'!$V$2:$V$33),Table2[[#This Row],[Max_Temperature(°C)]])</f>
        <v>36.255000000000003</v>
      </c>
      <c r="X1893" s="13">
        <v>16.035</v>
      </c>
      <c r="Y1893" s="31">
        <f>IF(Table2[[#This Row],[Min_Temperature(°C)]]="",_xlfn.XLOOKUP(Table2[[#This Row],[State]],'pivot tables'!$T$2:$T$33,'pivot tables'!$W$2:$W$33),Table2[[#This Row],[Min_Temperature(°C)]])</f>
        <v>16.035</v>
      </c>
    </row>
    <row r="1894" spans="1:25" x14ac:dyDescent="0.3">
      <c r="A1894" s="5" t="s">
        <v>18</v>
      </c>
      <c r="B1894" s="4">
        <v>2012</v>
      </c>
      <c r="C1894" s="5" t="s">
        <v>324</v>
      </c>
      <c r="D1894" s="5" t="str">
        <f>PROPER(TRIM(Table2[[#This Row],[Season]]))</f>
        <v>Winter</v>
      </c>
      <c r="E1894" s="5" t="str">
        <f>IF(Table2[[#This Row],[Season]]="",_xlfn.XLOOKUP(Table2[[#This Row],[State]],'pivot tables'!$F$3:$F$33,'pivot tables'!$G$3:$G$33),Table2[[#This Row],[Season]])</f>
        <v>Winter</v>
      </c>
      <c r="F1894" s="5" t="s">
        <v>237</v>
      </c>
      <c r="G1894" s="16">
        <v>14530</v>
      </c>
      <c r="H1894" s="16">
        <f>IF(Table2[[#This Row],[Area(hectare)]]="",IFERROR(Table2[[#This Row],[Production(Tones)]]/Table2[[#This Row],[Yield blanks]],""),Table2[[#This Row],[Area(hectare)]])</f>
        <v>14530</v>
      </c>
      <c r="I1894" s="16">
        <v>952370</v>
      </c>
      <c r="J1894" s="16">
        <f>IF(Table2[[#This Row],[Production(Tones)]]="",Table2[[#This Row],[Area Blanks]]*Table2[[#This Row],[Yield]],Table2[[#This Row],[Production(Tones)]])</f>
        <v>952370</v>
      </c>
      <c r="K1894" s="13">
        <v>1430.2</v>
      </c>
      <c r="L1894" s="13">
        <f>IF(Table2[[#This Row],[Annual_Rainfall(mm)]]="",_xlfn.XLOOKUP(Table2[[#This Row],[State]],'pivot tables'!$J$3:$J$32,'pivot tables'!$K$3:$K$32),Table2[[#This Row],[Annual_Rainfall(mm)]])</f>
        <v>1430.2</v>
      </c>
      <c r="M1894" s="13" t="str">
        <f>Table2[[#This Row],[Crop]]&amp;Table2[[#This Row],[State]]</f>
        <v>SugarcaneOdisha</v>
      </c>
      <c r="N1894" s="13">
        <v>2191124</v>
      </c>
      <c r="O1894" s="13">
        <f>IF(Table2[[#This Row],[Fertilizer(kg)]]="",_xlfn.XLOOKUP(Table2[[#This Row],[crop&amp;state]],'pivot tables'!$O$3:$O$151,'pivot tables'!$P$3:$P$151),Table2[[#This Row],[Fertilizer(kg)]])</f>
        <v>2191124</v>
      </c>
      <c r="P1894" s="13">
        <v>4504.3</v>
      </c>
      <c r="Q1894" s="13">
        <f>IF(Table2[[#This Row],[Pesticide(kg)]]="",_xlfn.XLOOKUP(Table2[[#This Row],[crop&amp;state]],'pivot tables'!$O$3:$O$151,'pivot tables'!$Q$3:$Q$151),Table2[[#This Row],[Pesticide(kg)]])</f>
        <v>4504.3</v>
      </c>
      <c r="R1894" s="13">
        <v>67.762</v>
      </c>
      <c r="S1894" s="13">
        <f>IF(Table2[[#This Row],[Yield]]="",IFERROR(Table2[[#This Row],[Production(Tones)]]/Table2[[#This Row],[Area(hectare)]],""),Table2[[#This Row],[Yield]])</f>
        <v>67.762</v>
      </c>
      <c r="T1894" s="13">
        <v>26.175000000000001</v>
      </c>
      <c r="U1894" s="13">
        <f>IF(Table2[[#This Row],[Avg_Temperature(°C)]]="",IFERROR((Table2[[#This Row],[Max_Temperature(°C)]]+Table2[[#This Row],[Min_Temperature(°C)]])/2,""),Table2[[#This Row],[Avg_Temperature(°C)]])</f>
        <v>26.175000000000001</v>
      </c>
      <c r="V1894" s="13">
        <v>36.255000000000003</v>
      </c>
      <c r="W1894" s="13">
        <f>IF(Table2[[#This Row],[Max_Temperature(°C)]]="",_xlfn.XLOOKUP(Table2[[#This Row],[State]],'pivot tables'!$T$2:$T$33,'pivot tables'!$V$2:$V$33),Table2[[#This Row],[Max_Temperature(°C)]])</f>
        <v>36.255000000000003</v>
      </c>
      <c r="X1894" s="13">
        <v>16.035</v>
      </c>
      <c r="Y1894" s="31">
        <f>IF(Table2[[#This Row],[Min_Temperature(°C)]]="",_xlfn.XLOOKUP(Table2[[#This Row],[State]],'pivot tables'!$T$2:$T$33,'pivot tables'!$W$2:$W$33),Table2[[#This Row],[Min_Temperature(°C)]])</f>
        <v>16.035</v>
      </c>
    </row>
    <row r="1895" spans="1:25" x14ac:dyDescent="0.3">
      <c r="A1895" s="5" t="s">
        <v>32</v>
      </c>
      <c r="B1895" s="4">
        <v>2012</v>
      </c>
      <c r="C1895" s="5" t="s">
        <v>176</v>
      </c>
      <c r="D1895" s="5" t="str">
        <f>PROPER(TRIM(Table2[[#This Row],[Season]]))</f>
        <v>Autumn</v>
      </c>
      <c r="E1895" s="5" t="str">
        <f>IF(Table2[[#This Row],[Season]]="",_xlfn.XLOOKUP(Table2[[#This Row],[State]],'pivot tables'!$F$3:$F$33,'pivot tables'!$G$3:$G$33),Table2[[#This Row],[Season]])</f>
        <v>Autumn</v>
      </c>
      <c r="F1895" s="5" t="s">
        <v>237</v>
      </c>
      <c r="G1895" s="16">
        <v>27091</v>
      </c>
      <c r="H1895" s="16">
        <f>IF(Table2[[#This Row],[Area(hectare)]]="",IFERROR(Table2[[#This Row],[Production(Tones)]]/Table2[[#This Row],[Yield blanks]],""),Table2[[#This Row],[Area(hectare)]])</f>
        <v>27091</v>
      </c>
      <c r="I1895" s="16">
        <v>7941</v>
      </c>
      <c r="J1895" s="16">
        <f>IF(Table2[[#This Row],[Production(Tones)]]="",Table2[[#This Row],[Area Blanks]]*Table2[[#This Row],[Yield]],Table2[[#This Row],[Production(Tones)]])</f>
        <v>7941</v>
      </c>
      <c r="K1895" s="13">
        <v>1430.2</v>
      </c>
      <c r="L1895" s="13">
        <f>IF(Table2[[#This Row],[Annual_Rainfall(mm)]]="",_xlfn.XLOOKUP(Table2[[#This Row],[State]],'pivot tables'!$J$3:$J$32,'pivot tables'!$K$3:$K$32),Table2[[#This Row],[Annual_Rainfall(mm)]])</f>
        <v>1430.2</v>
      </c>
      <c r="M1895" s="13" t="str">
        <f>Table2[[#This Row],[Crop]]&amp;Table2[[#This Row],[State]]</f>
        <v>UradOdisha</v>
      </c>
      <c r="N1895" s="13">
        <v>4085322.8</v>
      </c>
      <c r="O1895" s="13">
        <f>IF(Table2[[#This Row],[Fertilizer(kg)]]="",_xlfn.XLOOKUP(Table2[[#This Row],[crop&amp;state]],'pivot tables'!$O$3:$O$151,'pivot tables'!$P$3:$P$151),Table2[[#This Row],[Fertilizer(kg)]])</f>
        <v>4085322.8</v>
      </c>
      <c r="P1895" s="13">
        <v>8398.2099999999991</v>
      </c>
      <c r="Q1895" s="13">
        <f>IF(Table2[[#This Row],[Pesticide(kg)]]="",_xlfn.XLOOKUP(Table2[[#This Row],[crop&amp;state]],'pivot tables'!$O$3:$O$151,'pivot tables'!$Q$3:$Q$151),Table2[[#This Row],[Pesticide(kg)]])</f>
        <v>8398.2099999999991</v>
      </c>
      <c r="R1895" s="13">
        <v>0.27800000000000002</v>
      </c>
      <c r="S1895" s="13">
        <f>IF(Table2[[#This Row],[Yield]]="",IFERROR(Table2[[#This Row],[Production(Tones)]]/Table2[[#This Row],[Area(hectare)]],""),Table2[[#This Row],[Yield]])</f>
        <v>0.27800000000000002</v>
      </c>
      <c r="T1895" s="13">
        <v>26.175000000000001</v>
      </c>
      <c r="U1895" s="13">
        <f>IF(Table2[[#This Row],[Avg_Temperature(°C)]]="",IFERROR((Table2[[#This Row],[Max_Temperature(°C)]]+Table2[[#This Row],[Min_Temperature(°C)]])/2,""),Table2[[#This Row],[Avg_Temperature(°C)]])</f>
        <v>26.175000000000001</v>
      </c>
      <c r="V1895" s="13">
        <v>36.255000000000003</v>
      </c>
      <c r="W1895" s="13">
        <f>IF(Table2[[#This Row],[Max_Temperature(°C)]]="",_xlfn.XLOOKUP(Table2[[#This Row],[State]],'pivot tables'!$T$2:$T$33,'pivot tables'!$V$2:$V$33),Table2[[#This Row],[Max_Temperature(°C)]])</f>
        <v>36.255000000000003</v>
      </c>
      <c r="X1895" s="13">
        <v>16.035</v>
      </c>
      <c r="Y1895" s="31">
        <f>IF(Table2[[#This Row],[Min_Temperature(°C)]]="",_xlfn.XLOOKUP(Table2[[#This Row],[State]],'pivot tables'!$T$2:$T$33,'pivot tables'!$W$2:$W$33),Table2[[#This Row],[Min_Temperature(°C)]])</f>
        <v>16.035</v>
      </c>
    </row>
    <row r="1896" spans="1:25" x14ac:dyDescent="0.3">
      <c r="A1896" s="5" t="s">
        <v>32</v>
      </c>
      <c r="B1896" s="4">
        <v>2012</v>
      </c>
      <c r="C1896" s="5" t="s">
        <v>120</v>
      </c>
      <c r="D1896" s="5" t="str">
        <f>PROPER(TRIM(Table2[[#This Row],[Season]]))</f>
        <v>Summer</v>
      </c>
      <c r="E1896" s="5" t="str">
        <f>IF(Table2[[#This Row],[Season]]="",_xlfn.XLOOKUP(Table2[[#This Row],[State]],'pivot tables'!$F$3:$F$33,'pivot tables'!$G$3:$G$33),Table2[[#This Row],[Season]])</f>
        <v>Summer</v>
      </c>
      <c r="F1896" s="5" t="s">
        <v>237</v>
      </c>
      <c r="G1896" s="16">
        <v>5021</v>
      </c>
      <c r="H1896" s="16">
        <f>IF(Table2[[#This Row],[Area(hectare)]]="",IFERROR(Table2[[#This Row],[Production(Tones)]]/Table2[[#This Row],[Yield blanks]],""),Table2[[#This Row],[Area(hectare)]])</f>
        <v>5021</v>
      </c>
      <c r="I1896" s="16">
        <v>1901</v>
      </c>
      <c r="J1896" s="16">
        <f>IF(Table2[[#This Row],[Production(Tones)]]="",Table2[[#This Row],[Area Blanks]]*Table2[[#This Row],[Yield]],Table2[[#This Row],[Production(Tones)]])</f>
        <v>1901</v>
      </c>
      <c r="K1896" s="13">
        <v>1430.2</v>
      </c>
      <c r="L1896" s="13">
        <f>IF(Table2[[#This Row],[Annual_Rainfall(mm)]]="",_xlfn.XLOOKUP(Table2[[#This Row],[State]],'pivot tables'!$J$3:$J$32,'pivot tables'!$K$3:$K$32),Table2[[#This Row],[Annual_Rainfall(mm)]])</f>
        <v>1430.2</v>
      </c>
      <c r="M1896" s="13" t="str">
        <f>Table2[[#This Row],[Crop]]&amp;Table2[[#This Row],[State]]</f>
        <v>UradOdisha</v>
      </c>
      <c r="N1896" s="13">
        <v>757166.8</v>
      </c>
      <c r="O1896" s="13">
        <f>IF(Table2[[#This Row],[Fertilizer(kg)]]="",_xlfn.XLOOKUP(Table2[[#This Row],[crop&amp;state]],'pivot tables'!$O$3:$O$151,'pivot tables'!$P$3:$P$151),Table2[[#This Row],[Fertilizer(kg)]])</f>
        <v>757166.8</v>
      </c>
      <c r="P1896" s="13">
        <v>1556.51</v>
      </c>
      <c r="Q1896" s="13">
        <f>IF(Table2[[#This Row],[Pesticide(kg)]]="",_xlfn.XLOOKUP(Table2[[#This Row],[crop&amp;state]],'pivot tables'!$O$3:$O$151,'pivot tables'!$Q$3:$Q$151),Table2[[#This Row],[Pesticide(kg)]])</f>
        <v>1556.51</v>
      </c>
      <c r="R1896" s="13">
        <v>0.40100000000000002</v>
      </c>
      <c r="S1896" s="13">
        <f>IF(Table2[[#This Row],[Yield]]="",IFERROR(Table2[[#This Row],[Production(Tones)]]/Table2[[#This Row],[Area(hectare)]],""),Table2[[#This Row],[Yield]])</f>
        <v>0.40100000000000002</v>
      </c>
      <c r="T1896" s="13">
        <v>26.175000000000001</v>
      </c>
      <c r="U1896" s="13">
        <f>IF(Table2[[#This Row],[Avg_Temperature(°C)]]="",IFERROR((Table2[[#This Row],[Max_Temperature(°C)]]+Table2[[#This Row],[Min_Temperature(°C)]])/2,""),Table2[[#This Row],[Avg_Temperature(°C)]])</f>
        <v>26.175000000000001</v>
      </c>
      <c r="V1896" s="13">
        <v>36.255000000000003</v>
      </c>
      <c r="W1896" s="13">
        <f>IF(Table2[[#This Row],[Max_Temperature(°C)]]="",_xlfn.XLOOKUP(Table2[[#This Row],[State]],'pivot tables'!$T$2:$T$33,'pivot tables'!$V$2:$V$33),Table2[[#This Row],[Max_Temperature(°C)]])</f>
        <v>36.255000000000003</v>
      </c>
      <c r="X1896" s="13">
        <v>16.035</v>
      </c>
      <c r="Y1896" s="31">
        <f>IF(Table2[[#This Row],[Min_Temperature(°C)]]="",_xlfn.XLOOKUP(Table2[[#This Row],[State]],'pivot tables'!$T$2:$T$33,'pivot tables'!$W$2:$W$33),Table2[[#This Row],[Min_Temperature(°C)]])</f>
        <v>16.035</v>
      </c>
    </row>
    <row r="1897" spans="1:25" x14ac:dyDescent="0.3">
      <c r="A1897" s="5" t="s">
        <v>32</v>
      </c>
      <c r="B1897" s="4">
        <v>2012</v>
      </c>
      <c r="C1897" s="5" t="s">
        <v>324</v>
      </c>
      <c r="D1897" s="5" t="str">
        <f>PROPER(TRIM(Table2[[#This Row],[Season]]))</f>
        <v>Winter</v>
      </c>
      <c r="E1897" s="5" t="str">
        <f>IF(Table2[[#This Row],[Season]]="",_xlfn.XLOOKUP(Table2[[#This Row],[State]],'pivot tables'!$F$3:$F$33,'pivot tables'!$G$3:$G$33),Table2[[#This Row],[Season]])</f>
        <v>Winter</v>
      </c>
      <c r="F1897" s="5" t="s">
        <v>237</v>
      </c>
      <c r="G1897" s="16">
        <v>79881</v>
      </c>
      <c r="H1897" s="16">
        <f>IF(Table2[[#This Row],[Area(hectare)]]="",IFERROR(Table2[[#This Row],[Production(Tones)]]/Table2[[#This Row],[Yield blanks]],""),Table2[[#This Row],[Area(hectare)]])</f>
        <v>79881</v>
      </c>
      <c r="I1897" s="16">
        <v>27544</v>
      </c>
      <c r="J1897" s="16">
        <f>IF(Table2[[#This Row],[Production(Tones)]]="",Table2[[#This Row],[Area Blanks]]*Table2[[#This Row],[Yield]],Table2[[#This Row],[Production(Tones)]])</f>
        <v>27544</v>
      </c>
      <c r="K1897" s="13">
        <v>1430.2</v>
      </c>
      <c r="L1897" s="13">
        <f>IF(Table2[[#This Row],[Annual_Rainfall(mm)]]="",_xlfn.XLOOKUP(Table2[[#This Row],[State]],'pivot tables'!$J$3:$J$32,'pivot tables'!$K$3:$K$32),Table2[[#This Row],[Annual_Rainfall(mm)]])</f>
        <v>1430.2</v>
      </c>
      <c r="M1897" s="13" t="str">
        <f>Table2[[#This Row],[Crop]]&amp;Table2[[#This Row],[State]]</f>
        <v>UradOdisha</v>
      </c>
      <c r="N1897" s="13">
        <v>12046054.800000001</v>
      </c>
      <c r="O1897" s="13">
        <f>IF(Table2[[#This Row],[Fertilizer(kg)]]="",_xlfn.XLOOKUP(Table2[[#This Row],[crop&amp;state]],'pivot tables'!$O$3:$O$151,'pivot tables'!$P$3:$P$151),Table2[[#This Row],[Fertilizer(kg)]])</f>
        <v>12046054.800000001</v>
      </c>
      <c r="P1897" s="13">
        <v>24763.11</v>
      </c>
      <c r="Q1897" s="13">
        <f>IF(Table2[[#This Row],[Pesticide(kg)]]="",_xlfn.XLOOKUP(Table2[[#This Row],[crop&amp;state]],'pivot tables'!$O$3:$O$151,'pivot tables'!$Q$3:$Q$151),Table2[[#This Row],[Pesticide(kg)]])</f>
        <v>24763.11</v>
      </c>
      <c r="R1897" s="13">
        <v>0.33700000000000002</v>
      </c>
      <c r="S1897" s="13">
        <f>IF(Table2[[#This Row],[Yield]]="",IFERROR(Table2[[#This Row],[Production(Tones)]]/Table2[[#This Row],[Area(hectare)]],""),Table2[[#This Row],[Yield]])</f>
        <v>0.33700000000000002</v>
      </c>
      <c r="T1897" s="13">
        <v>26.175000000000001</v>
      </c>
      <c r="U1897" s="13">
        <f>IF(Table2[[#This Row],[Avg_Temperature(°C)]]="",IFERROR((Table2[[#This Row],[Max_Temperature(°C)]]+Table2[[#This Row],[Min_Temperature(°C)]])/2,""),Table2[[#This Row],[Avg_Temperature(°C)]])</f>
        <v>26.175000000000001</v>
      </c>
      <c r="V1897" s="13">
        <v>36.255000000000003</v>
      </c>
      <c r="W1897" s="13">
        <f>IF(Table2[[#This Row],[Max_Temperature(°C)]]="",_xlfn.XLOOKUP(Table2[[#This Row],[State]],'pivot tables'!$T$2:$T$33,'pivot tables'!$V$2:$V$33),Table2[[#This Row],[Max_Temperature(°C)]])</f>
        <v>36.255000000000003</v>
      </c>
      <c r="X1897" s="13">
        <v>16.035</v>
      </c>
      <c r="Y1897" s="31">
        <f>IF(Table2[[#This Row],[Min_Temperature(°C)]]="",_xlfn.XLOOKUP(Table2[[#This Row],[State]],'pivot tables'!$T$2:$T$33,'pivot tables'!$W$2:$W$33),Table2[[#This Row],[Min_Temperature(°C)]])</f>
        <v>16.035</v>
      </c>
    </row>
    <row r="1898" spans="1:25" x14ac:dyDescent="0.3">
      <c r="A1898" s="5" t="s">
        <v>20</v>
      </c>
      <c r="B1898" s="4">
        <v>2012</v>
      </c>
      <c r="C1898" s="5" t="s">
        <v>120</v>
      </c>
      <c r="D1898" s="5" t="str">
        <f>PROPER(TRIM(Table2[[#This Row],[Season]]))</f>
        <v>Summer</v>
      </c>
      <c r="E1898" s="5" t="str">
        <f>IF(Table2[[#This Row],[Season]]="",_xlfn.XLOOKUP(Table2[[#This Row],[State]],'pivot tables'!$F$3:$F$33,'pivot tables'!$G$3:$G$33),Table2[[#This Row],[Season]])</f>
        <v>Summer</v>
      </c>
      <c r="F1898" s="5" t="s">
        <v>237</v>
      </c>
      <c r="G1898" s="16">
        <v>1039</v>
      </c>
      <c r="H1898" s="16">
        <f>IF(Table2[[#This Row],[Area(hectare)]]="",IFERROR(Table2[[#This Row],[Production(Tones)]]/Table2[[#This Row],[Yield blanks]],""),Table2[[#This Row],[Area(hectare)]])</f>
        <v>1039</v>
      </c>
      <c r="I1898" s="16"/>
      <c r="J1898" s="16">
        <f>IF(Table2[[#This Row],[Production(Tones)]]="",Table2[[#This Row],[Area Blanks]]*Table2[[#This Row],[Yield]],Table2[[#This Row],[Production(Tones)]])</f>
        <v>1686.297</v>
      </c>
      <c r="K1898" s="13">
        <v>1430.2</v>
      </c>
      <c r="L1898" s="13">
        <f>IF(Table2[[#This Row],[Annual_Rainfall(mm)]]="",_xlfn.XLOOKUP(Table2[[#This Row],[State]],'pivot tables'!$J$3:$J$32,'pivot tables'!$K$3:$K$32),Table2[[#This Row],[Annual_Rainfall(mm)]])</f>
        <v>1430.2</v>
      </c>
      <c r="M1898" s="13" t="str">
        <f>Table2[[#This Row],[Crop]]&amp;Table2[[#This Row],[State]]</f>
        <v>WheatOdisha</v>
      </c>
      <c r="N1898" s="13">
        <v>156681.20000000001</v>
      </c>
      <c r="O1898" s="13">
        <f>IF(Table2[[#This Row],[Fertilizer(kg)]]="",_xlfn.XLOOKUP(Table2[[#This Row],[crop&amp;state]],'pivot tables'!$O$3:$O$151,'pivot tables'!$P$3:$P$151),Table2[[#This Row],[Fertilizer(kg)]])</f>
        <v>156681.20000000001</v>
      </c>
      <c r="P1898" s="13">
        <v>322.08999999999997</v>
      </c>
      <c r="Q1898" s="13">
        <f>IF(Table2[[#This Row],[Pesticide(kg)]]="",_xlfn.XLOOKUP(Table2[[#This Row],[crop&amp;state]],'pivot tables'!$O$3:$O$151,'pivot tables'!$Q$3:$Q$151),Table2[[#This Row],[Pesticide(kg)]])</f>
        <v>322.08999999999997</v>
      </c>
      <c r="R1898" s="13">
        <v>1.623</v>
      </c>
      <c r="S1898" s="13">
        <f>IF(Table2[[#This Row],[Yield]]="",IFERROR(Table2[[#This Row],[Production(Tones)]]/Table2[[#This Row],[Area(hectare)]],""),Table2[[#This Row],[Yield]])</f>
        <v>1.623</v>
      </c>
      <c r="T1898" s="13">
        <v>26.175000000000001</v>
      </c>
      <c r="U1898" s="13">
        <f>IF(Table2[[#This Row],[Avg_Temperature(°C)]]="",IFERROR((Table2[[#This Row],[Max_Temperature(°C)]]+Table2[[#This Row],[Min_Temperature(°C)]])/2,""),Table2[[#This Row],[Avg_Temperature(°C)]])</f>
        <v>26.175000000000001</v>
      </c>
      <c r="V1898" s="13">
        <v>36.255000000000003</v>
      </c>
      <c r="W1898" s="13">
        <f>IF(Table2[[#This Row],[Max_Temperature(°C)]]="",_xlfn.XLOOKUP(Table2[[#This Row],[State]],'pivot tables'!$T$2:$T$33,'pivot tables'!$V$2:$V$33),Table2[[#This Row],[Max_Temperature(°C)]])</f>
        <v>36.255000000000003</v>
      </c>
      <c r="X1898" s="13">
        <v>16.035</v>
      </c>
      <c r="Y1898" s="31">
        <f>IF(Table2[[#This Row],[Min_Temperature(°C)]]="",_xlfn.XLOOKUP(Table2[[#This Row],[State]],'pivot tables'!$T$2:$T$33,'pivot tables'!$W$2:$W$33),Table2[[#This Row],[Min_Temperature(°C)]])</f>
        <v>16.035</v>
      </c>
    </row>
    <row r="1899" spans="1:25" x14ac:dyDescent="0.3">
      <c r="A1899" s="5" t="s">
        <v>22</v>
      </c>
      <c r="B1899" s="4">
        <v>2012</v>
      </c>
      <c r="C1899" s="5" t="s">
        <v>49</v>
      </c>
      <c r="D1899" s="5" t="str">
        <f>PROPER(TRIM(Table2[[#This Row],[Season]]))</f>
        <v>Kharif</v>
      </c>
      <c r="E1899" s="5" t="str">
        <f>IF(Table2[[#This Row],[Season]]="",_xlfn.XLOOKUP(Table2[[#This Row],[State]],'pivot tables'!$F$3:$F$33,'pivot tables'!$G$3:$G$33),Table2[[#This Row],[Season]])</f>
        <v>Kharif</v>
      </c>
      <c r="F1899" s="5" t="s">
        <v>37</v>
      </c>
      <c r="G1899" s="16"/>
      <c r="H1899" s="16">
        <f>IF(Table2[[#This Row],[Area(hectare)]]="",IFERROR(Table2[[#This Row],[Production(Tones)]]/Table2[[#This Row],[Yield blanks]],""),Table2[[#This Row],[Area(hectare)]])</f>
        <v>45.454545454545453</v>
      </c>
      <c r="I1899" s="16">
        <v>50</v>
      </c>
      <c r="J1899" s="16">
        <f>IF(Table2[[#This Row],[Production(Tones)]]="",Table2[[#This Row],[Area Blanks]]*Table2[[#This Row],[Yield]],Table2[[#This Row],[Production(Tones)]])</f>
        <v>50</v>
      </c>
      <c r="K1899" s="13">
        <v>3048.9</v>
      </c>
      <c r="L1899" s="13">
        <f>IF(Table2[[#This Row],[Annual_Rainfall(mm)]]="",_xlfn.XLOOKUP(Table2[[#This Row],[State]],'pivot tables'!$J$3:$J$32,'pivot tables'!$K$3:$K$32),Table2[[#This Row],[Annual_Rainfall(mm)]])</f>
        <v>3048.9</v>
      </c>
      <c r="M1899" s="13" t="str">
        <f>Table2[[#This Row],[Crop]]&amp;Table2[[#This Row],[State]]</f>
        <v>RagiGoa</v>
      </c>
      <c r="N1899" s="13">
        <v>7238.4</v>
      </c>
      <c r="O1899" s="13">
        <f>IF(Table2[[#This Row],[Fertilizer(kg)]]="",_xlfn.XLOOKUP(Table2[[#This Row],[crop&amp;state]],'pivot tables'!$O$3:$O$151,'pivot tables'!$P$3:$P$151),Table2[[#This Row],[Fertilizer(kg)]])</f>
        <v>7238.4</v>
      </c>
      <c r="P1899" s="13">
        <v>14.88</v>
      </c>
      <c r="Q1899" s="13">
        <f>IF(Table2[[#This Row],[Pesticide(kg)]]="",_xlfn.XLOOKUP(Table2[[#This Row],[crop&amp;state]],'pivot tables'!$O$3:$O$151,'pivot tables'!$Q$3:$Q$151),Table2[[#This Row],[Pesticide(kg)]])</f>
        <v>14.88</v>
      </c>
      <c r="R1899" s="13">
        <v>1.1000000000000001</v>
      </c>
      <c r="S1899" s="13">
        <f>IF(Table2[[#This Row],[Yield]]="",IFERROR(Table2[[#This Row],[Production(Tones)]]/Table2[[#This Row],[Area(hectare)]],""),Table2[[#This Row],[Yield]])</f>
        <v>1.1000000000000001</v>
      </c>
      <c r="T1899" s="13">
        <v>25.143000000000001</v>
      </c>
      <c r="U1899" s="13">
        <f>IF(Table2[[#This Row],[Avg_Temperature(°C)]]="",IFERROR((Table2[[#This Row],[Max_Temperature(°C)]]+Table2[[#This Row],[Min_Temperature(°C)]])/2,""),Table2[[#This Row],[Avg_Temperature(°C)]])</f>
        <v>25.143000000000001</v>
      </c>
      <c r="V1899" s="13">
        <v>34.911999999999999</v>
      </c>
      <c r="W1899" s="13">
        <f>IF(Table2[[#This Row],[Max_Temperature(°C)]]="",_xlfn.XLOOKUP(Table2[[#This Row],[State]],'pivot tables'!$T$2:$T$33,'pivot tables'!$V$2:$V$33),Table2[[#This Row],[Max_Temperature(°C)]])</f>
        <v>34.911999999999999</v>
      </c>
      <c r="X1899" s="13">
        <v>17.088000000000001</v>
      </c>
      <c r="Y1899" s="31">
        <f>IF(Table2[[#This Row],[Min_Temperature(°C)]]="",_xlfn.XLOOKUP(Table2[[#This Row],[State]],'pivot tables'!$T$2:$T$33,'pivot tables'!$W$2:$W$33),Table2[[#This Row],[Min_Temperature(°C)]])</f>
        <v>17.088000000000001</v>
      </c>
    </row>
    <row r="1900" spans="1:25" x14ac:dyDescent="0.3">
      <c r="A1900" s="5" t="s">
        <v>13</v>
      </c>
      <c r="B1900" s="4">
        <v>2012</v>
      </c>
      <c r="C1900" s="5" t="s">
        <v>49</v>
      </c>
      <c r="D1900" s="5" t="str">
        <f>PROPER(TRIM(Table2[[#This Row],[Season]]))</f>
        <v>Kharif</v>
      </c>
      <c r="E1900" s="5" t="str">
        <f>IF(Table2[[#This Row],[Season]]="",_xlfn.XLOOKUP(Table2[[#This Row],[State]],'pivot tables'!$F$3:$F$33,'pivot tables'!$G$3:$G$33),Table2[[#This Row],[Season]])</f>
        <v>Kharif</v>
      </c>
      <c r="F1900" s="5" t="s">
        <v>37</v>
      </c>
      <c r="G1900" s="16">
        <v>31255</v>
      </c>
      <c r="H1900" s="16">
        <f>IF(Table2[[#This Row],[Area(hectare)]]="",IFERROR(Table2[[#This Row],[Production(Tones)]]/Table2[[#This Row],[Yield blanks]],""),Table2[[#This Row],[Area(hectare)]])</f>
        <v>31255</v>
      </c>
      <c r="I1900" s="16">
        <v>81229</v>
      </c>
      <c r="J1900" s="16">
        <f>IF(Table2[[#This Row],[Production(Tones)]]="",Table2[[#This Row],[Area Blanks]]*Table2[[#This Row],[Yield]],Table2[[#This Row],[Production(Tones)]])</f>
        <v>81229</v>
      </c>
      <c r="K1900" s="13">
        <v>3048.9</v>
      </c>
      <c r="L1900" s="13">
        <f>IF(Table2[[#This Row],[Annual_Rainfall(mm)]]="",_xlfn.XLOOKUP(Table2[[#This Row],[State]],'pivot tables'!$J$3:$J$32,'pivot tables'!$K$3:$K$32),Table2[[#This Row],[Annual_Rainfall(mm)]])</f>
        <v>3048.9</v>
      </c>
      <c r="M1900" s="13" t="str">
        <f>Table2[[#This Row],[Crop]]&amp;Table2[[#This Row],[State]]</f>
        <v>RiceGoa</v>
      </c>
      <c r="N1900" s="13">
        <v>4713254</v>
      </c>
      <c r="O1900" s="13">
        <f>IF(Table2[[#This Row],[Fertilizer(kg)]]="",_xlfn.XLOOKUP(Table2[[#This Row],[crop&amp;state]],'pivot tables'!$O$3:$O$151,'pivot tables'!$P$3:$P$151),Table2[[#This Row],[Fertilizer(kg)]])</f>
        <v>4713254</v>
      </c>
      <c r="P1900" s="13">
        <v>9689.0499999999993</v>
      </c>
      <c r="Q1900" s="13">
        <f>IF(Table2[[#This Row],[Pesticide(kg)]]="",_xlfn.XLOOKUP(Table2[[#This Row],[crop&amp;state]],'pivot tables'!$O$3:$O$151,'pivot tables'!$Q$3:$Q$151),Table2[[#This Row],[Pesticide(kg)]])</f>
        <v>9689.0499999999993</v>
      </c>
      <c r="R1900" s="13">
        <v>2.59</v>
      </c>
      <c r="S1900" s="13">
        <f>IF(Table2[[#This Row],[Yield]]="",IFERROR(Table2[[#This Row],[Production(Tones)]]/Table2[[#This Row],[Area(hectare)]],""),Table2[[#This Row],[Yield]])</f>
        <v>2.59</v>
      </c>
      <c r="T1900" s="13">
        <v>25.143000000000001</v>
      </c>
      <c r="U1900" s="13">
        <f>IF(Table2[[#This Row],[Avg_Temperature(°C)]]="",IFERROR((Table2[[#This Row],[Max_Temperature(°C)]]+Table2[[#This Row],[Min_Temperature(°C)]])/2,""),Table2[[#This Row],[Avg_Temperature(°C)]])</f>
        <v>25.143000000000001</v>
      </c>
      <c r="V1900" s="13">
        <v>34.911999999999999</v>
      </c>
      <c r="W1900" s="13">
        <f>IF(Table2[[#This Row],[Max_Temperature(°C)]]="",_xlfn.XLOOKUP(Table2[[#This Row],[State]],'pivot tables'!$T$2:$T$33,'pivot tables'!$V$2:$V$33),Table2[[#This Row],[Max_Temperature(°C)]])</f>
        <v>34.911999999999999</v>
      </c>
      <c r="X1900" s="13">
        <v>17.088000000000001</v>
      </c>
      <c r="Y1900" s="31">
        <f>IF(Table2[[#This Row],[Min_Temperature(°C)]]="",_xlfn.XLOOKUP(Table2[[#This Row],[State]],'pivot tables'!$T$2:$T$33,'pivot tables'!$W$2:$W$33),Table2[[#This Row],[Min_Temperature(°C)]])</f>
        <v>17.088000000000001</v>
      </c>
    </row>
    <row r="1901" spans="1:25" x14ac:dyDescent="0.3">
      <c r="A1901" s="5" t="s">
        <v>13</v>
      </c>
      <c r="B1901" s="4">
        <v>2012</v>
      </c>
      <c r="C1901" s="5" t="s">
        <v>27</v>
      </c>
      <c r="D1901" s="5" t="str">
        <f>PROPER(TRIM(Table2[[#This Row],[Season]]))</f>
        <v>Rabi</v>
      </c>
      <c r="E1901" s="5" t="str">
        <f>IF(Table2[[#This Row],[Season]]="",_xlfn.XLOOKUP(Table2[[#This Row],[State]],'pivot tables'!$F$3:$F$33,'pivot tables'!$G$3:$G$33),Table2[[#This Row],[Season]])</f>
        <v>Rabi</v>
      </c>
      <c r="F1901" s="5" t="s">
        <v>37</v>
      </c>
      <c r="G1901" s="16">
        <v>14575</v>
      </c>
      <c r="H1901" s="16">
        <f>IF(Table2[[#This Row],[Area(hectare)]]="",IFERROR(Table2[[#This Row],[Production(Tones)]]/Table2[[#This Row],[Yield blanks]],""),Table2[[#This Row],[Area(hectare)]])</f>
        <v>14575</v>
      </c>
      <c r="I1901" s="16">
        <v>41592</v>
      </c>
      <c r="J1901" s="16">
        <f>IF(Table2[[#This Row],[Production(Tones)]]="",Table2[[#This Row],[Area Blanks]]*Table2[[#This Row],[Yield]],Table2[[#This Row],[Production(Tones)]])</f>
        <v>41592</v>
      </c>
      <c r="K1901" s="13">
        <v>3048.9</v>
      </c>
      <c r="L1901" s="13">
        <f>IF(Table2[[#This Row],[Annual_Rainfall(mm)]]="",_xlfn.XLOOKUP(Table2[[#This Row],[State]],'pivot tables'!$J$3:$J$32,'pivot tables'!$K$3:$K$32),Table2[[#This Row],[Annual_Rainfall(mm)]])</f>
        <v>3048.9</v>
      </c>
      <c r="M1901" s="13" t="str">
        <f>Table2[[#This Row],[Crop]]&amp;Table2[[#This Row],[State]]</f>
        <v>RiceGoa</v>
      </c>
      <c r="N1901" s="13">
        <v>2197910</v>
      </c>
      <c r="O1901" s="13">
        <f>IF(Table2[[#This Row],[Fertilizer(kg)]]="",_xlfn.XLOOKUP(Table2[[#This Row],[crop&amp;state]],'pivot tables'!$O$3:$O$151,'pivot tables'!$P$3:$P$151),Table2[[#This Row],[Fertilizer(kg)]])</f>
        <v>2197910</v>
      </c>
      <c r="P1901" s="13">
        <v>4518.25</v>
      </c>
      <c r="Q1901" s="13">
        <f>IF(Table2[[#This Row],[Pesticide(kg)]]="",_xlfn.XLOOKUP(Table2[[#This Row],[crop&amp;state]],'pivot tables'!$O$3:$O$151,'pivot tables'!$Q$3:$Q$151),Table2[[#This Row],[Pesticide(kg)]])</f>
        <v>4518.25</v>
      </c>
      <c r="R1901" s="13">
        <v>2.85</v>
      </c>
      <c r="S1901" s="13">
        <f>IF(Table2[[#This Row],[Yield]]="",IFERROR(Table2[[#This Row],[Production(Tones)]]/Table2[[#This Row],[Area(hectare)]],""),Table2[[#This Row],[Yield]])</f>
        <v>2.85</v>
      </c>
      <c r="T1901" s="13">
        <v>25.143000000000001</v>
      </c>
      <c r="U1901" s="13">
        <f>IF(Table2[[#This Row],[Avg_Temperature(°C)]]="",IFERROR((Table2[[#This Row],[Max_Temperature(°C)]]+Table2[[#This Row],[Min_Temperature(°C)]])/2,""),Table2[[#This Row],[Avg_Temperature(°C)]])</f>
        <v>25.143000000000001</v>
      </c>
      <c r="V1901" s="13">
        <v>34.911999999999999</v>
      </c>
      <c r="W1901" s="13">
        <f>IF(Table2[[#This Row],[Max_Temperature(°C)]]="",_xlfn.XLOOKUP(Table2[[#This Row],[State]],'pivot tables'!$T$2:$T$33,'pivot tables'!$V$2:$V$33),Table2[[#This Row],[Max_Temperature(°C)]])</f>
        <v>34.911999999999999</v>
      </c>
      <c r="X1901" s="13">
        <v>17.088000000000001</v>
      </c>
      <c r="Y1901" s="31">
        <f>IF(Table2[[#This Row],[Min_Temperature(°C)]]="",_xlfn.XLOOKUP(Table2[[#This Row],[State]],'pivot tables'!$T$2:$T$33,'pivot tables'!$W$2:$W$33),Table2[[#This Row],[Min_Temperature(°C)]])</f>
        <v>17.088000000000001</v>
      </c>
    </row>
    <row r="1902" spans="1:25" x14ac:dyDescent="0.3">
      <c r="A1902" s="5" t="s">
        <v>18</v>
      </c>
      <c r="B1902" s="4">
        <v>2012</v>
      </c>
      <c r="C1902" s="5" t="s">
        <v>706</v>
      </c>
      <c r="D1902" s="5" t="str">
        <f>PROPER(TRIM(Table2[[#This Row],[Season]]))</f>
        <v/>
      </c>
      <c r="E1902" s="5" t="str">
        <f>IF(Table2[[#This Row],[Season]]="",_xlfn.XLOOKUP(Table2[[#This Row],[State]],'pivot tables'!$F$3:$F$33,'pivot tables'!$G$3:$G$33),Table2[[#This Row],[Season]])</f>
        <v>Kharif</v>
      </c>
      <c r="F1902" s="5" t="s">
        <v>37</v>
      </c>
      <c r="G1902" s="16">
        <v>854</v>
      </c>
      <c r="H1902" s="16">
        <f>IF(Table2[[#This Row],[Area(hectare)]]="",IFERROR(Table2[[#This Row],[Production(Tones)]]/Table2[[#This Row],[Yield blanks]],""),Table2[[#This Row],[Area(hectare)]])</f>
        <v>854</v>
      </c>
      <c r="I1902" s="16">
        <v>46055</v>
      </c>
      <c r="J1902" s="16">
        <f>IF(Table2[[#This Row],[Production(Tones)]]="",Table2[[#This Row],[Area Blanks]]*Table2[[#This Row],[Yield]],Table2[[#This Row],[Production(Tones)]])</f>
        <v>46055</v>
      </c>
      <c r="K1902" s="13">
        <v>3048.9</v>
      </c>
      <c r="L1902" s="13">
        <f>IF(Table2[[#This Row],[Annual_Rainfall(mm)]]="",_xlfn.XLOOKUP(Table2[[#This Row],[State]],'pivot tables'!$J$3:$J$32,'pivot tables'!$K$3:$K$32),Table2[[#This Row],[Annual_Rainfall(mm)]])</f>
        <v>3048.9</v>
      </c>
      <c r="M1902" s="13" t="str">
        <f>Table2[[#This Row],[Crop]]&amp;Table2[[#This Row],[State]]</f>
        <v>SugarcaneGoa</v>
      </c>
      <c r="N1902" s="13">
        <v>128783.2</v>
      </c>
      <c r="O1902" s="13">
        <f>IF(Table2[[#This Row],[Fertilizer(kg)]]="",_xlfn.XLOOKUP(Table2[[#This Row],[crop&amp;state]],'pivot tables'!$O$3:$O$151,'pivot tables'!$P$3:$P$151),Table2[[#This Row],[Fertilizer(kg)]])</f>
        <v>128783.2</v>
      </c>
      <c r="P1902" s="13">
        <v>264.74</v>
      </c>
      <c r="Q1902" s="13">
        <f>IF(Table2[[#This Row],[Pesticide(kg)]]="",_xlfn.XLOOKUP(Table2[[#This Row],[crop&amp;state]],'pivot tables'!$O$3:$O$151,'pivot tables'!$Q$3:$Q$151),Table2[[#This Row],[Pesticide(kg)]])</f>
        <v>264.74</v>
      </c>
      <c r="R1902" s="13">
        <v>47.765000000000001</v>
      </c>
      <c r="S1902" s="13">
        <f>IF(Table2[[#This Row],[Yield]]="",IFERROR(Table2[[#This Row],[Production(Tones)]]/Table2[[#This Row],[Area(hectare)]],""),Table2[[#This Row],[Yield]])</f>
        <v>47.765000000000001</v>
      </c>
      <c r="T1902" s="13">
        <v>25.143000000000001</v>
      </c>
      <c r="U1902" s="13">
        <f>IF(Table2[[#This Row],[Avg_Temperature(°C)]]="",IFERROR((Table2[[#This Row],[Max_Temperature(°C)]]+Table2[[#This Row],[Min_Temperature(°C)]])/2,""),Table2[[#This Row],[Avg_Temperature(°C)]])</f>
        <v>25.143000000000001</v>
      </c>
      <c r="V1902" s="13">
        <v>34.911999999999999</v>
      </c>
      <c r="W1902" s="13">
        <f>IF(Table2[[#This Row],[Max_Temperature(°C)]]="",_xlfn.XLOOKUP(Table2[[#This Row],[State]],'pivot tables'!$T$2:$T$33,'pivot tables'!$V$2:$V$33),Table2[[#This Row],[Max_Temperature(°C)]])</f>
        <v>34.911999999999999</v>
      </c>
      <c r="X1902" s="13">
        <v>17.088000000000001</v>
      </c>
      <c r="Y1902" s="31">
        <f>IF(Table2[[#This Row],[Min_Temperature(°C)]]="",_xlfn.XLOOKUP(Table2[[#This Row],[State]],'pivot tables'!$T$2:$T$33,'pivot tables'!$W$2:$W$33),Table2[[#This Row],[Min_Temperature(°C)]])</f>
        <v>17.088000000000001</v>
      </c>
    </row>
    <row r="1903" spans="1:25" x14ac:dyDescent="0.3">
      <c r="A1903" s="5" t="s">
        <v>22</v>
      </c>
      <c r="B1903" s="4">
        <v>2013</v>
      </c>
      <c r="C1903" s="5" t="s">
        <v>176</v>
      </c>
      <c r="D1903" s="5" t="str">
        <f>PROPER(TRIM(Table2[[#This Row],[Season]]))</f>
        <v>Autumn</v>
      </c>
      <c r="E1903" s="5" t="str">
        <f>IF(Table2[[#This Row],[Season]]="",_xlfn.XLOOKUP(Table2[[#This Row],[State]],'pivot tables'!$F$3:$F$33,'pivot tables'!$G$3:$G$33),Table2[[#This Row],[Season]])</f>
        <v>Autumn</v>
      </c>
      <c r="F1903" s="5" t="s">
        <v>237</v>
      </c>
      <c r="G1903" s="16">
        <v>15768</v>
      </c>
      <c r="H1903" s="16">
        <f>IF(Table2[[#This Row],[Area(hectare)]]="",IFERROR(Table2[[#This Row],[Production(Tones)]]/Table2[[#This Row],[Yield blanks]],""),Table2[[#This Row],[Area(hectare)]])</f>
        <v>15768</v>
      </c>
      <c r="I1903" s="16" t="s">
        <v>684</v>
      </c>
      <c r="J1903" s="16" t="str">
        <f>IF(Table2[[#This Row],[Production(Tones)]]="",Table2[[#This Row],[Area Blanks]]*Table2[[#This Row],[Yield]],Table2[[#This Row],[Production(Tones)]])</f>
        <v xml:space="preserve"> 11548 </v>
      </c>
      <c r="K1903" s="13">
        <v>1632.4</v>
      </c>
      <c r="L1903" s="13">
        <f>IF(Table2[[#This Row],[Annual_Rainfall(mm)]]="",_xlfn.XLOOKUP(Table2[[#This Row],[State]],'pivot tables'!$J$3:$J$32,'pivot tables'!$K$3:$K$32),Table2[[#This Row],[Annual_Rainfall(mm)]])</f>
        <v>1632.4</v>
      </c>
      <c r="M1903" s="13" t="str">
        <f>Table2[[#This Row],[Crop]]&amp;Table2[[#This Row],[State]]</f>
        <v>RagiOdisha</v>
      </c>
      <c r="N1903" s="13">
        <v>2278318.3199999998</v>
      </c>
      <c r="O1903" s="13">
        <f>IF(Table2[[#This Row],[Fertilizer(kg)]]="",_xlfn.XLOOKUP(Table2[[#This Row],[crop&amp;state]],'pivot tables'!$O$3:$O$151,'pivot tables'!$P$3:$P$151),Table2[[#This Row],[Fertilizer(kg)]])</f>
        <v>2278318.3199999998</v>
      </c>
      <c r="P1903" s="13">
        <v>4257.3599999999997</v>
      </c>
      <c r="Q1903" s="13">
        <f>IF(Table2[[#This Row],[Pesticide(kg)]]="",_xlfn.XLOOKUP(Table2[[#This Row],[crop&amp;state]],'pivot tables'!$O$3:$O$151,'pivot tables'!$Q$3:$Q$151),Table2[[#This Row],[Pesticide(kg)]])</f>
        <v>4257.3599999999997</v>
      </c>
      <c r="R1903" s="13">
        <v>0.59799999999999998</v>
      </c>
      <c r="S1903" s="13">
        <f>IF(Table2[[#This Row],[Yield]]="",IFERROR(Table2[[#This Row],[Production(Tones)]]/Table2[[#This Row],[Area(hectare)]],""),Table2[[#This Row],[Yield]])</f>
        <v>0.59799999999999998</v>
      </c>
      <c r="T1903" s="13">
        <v>25.940999999999999</v>
      </c>
      <c r="U1903" s="13">
        <f>IF(Table2[[#This Row],[Avg_Temperature(°C)]]="",IFERROR((Table2[[#This Row],[Max_Temperature(°C)]]+Table2[[#This Row],[Min_Temperature(°C)]])/2,""),Table2[[#This Row],[Avg_Temperature(°C)]])</f>
        <v>25.940999999999999</v>
      </c>
      <c r="V1903" s="13">
        <v>35.655999999999999</v>
      </c>
      <c r="W1903" s="13">
        <f>IF(Table2[[#This Row],[Max_Temperature(°C)]]="",_xlfn.XLOOKUP(Table2[[#This Row],[State]],'pivot tables'!$T$2:$T$33,'pivot tables'!$V$2:$V$33),Table2[[#This Row],[Max_Temperature(°C)]])</f>
        <v>35.655999999999999</v>
      </c>
      <c r="X1903" s="13">
        <v>16.667000000000002</v>
      </c>
      <c r="Y1903" s="31">
        <f>IF(Table2[[#This Row],[Min_Temperature(°C)]]="",_xlfn.XLOOKUP(Table2[[#This Row],[State]],'pivot tables'!$T$2:$T$33,'pivot tables'!$W$2:$W$33),Table2[[#This Row],[Min_Temperature(°C)]])</f>
        <v>16.667000000000002</v>
      </c>
    </row>
    <row r="1904" spans="1:25" x14ac:dyDescent="0.3">
      <c r="A1904" s="5" t="s">
        <v>22</v>
      </c>
      <c r="B1904" s="4">
        <v>2013</v>
      </c>
      <c r="C1904" s="5" t="s">
        <v>120</v>
      </c>
      <c r="D1904" s="5" t="str">
        <f>PROPER(TRIM(Table2[[#This Row],[Season]]))</f>
        <v>Summer</v>
      </c>
      <c r="E1904" s="5" t="str">
        <f>IF(Table2[[#This Row],[Season]]="",_xlfn.XLOOKUP(Table2[[#This Row],[State]],'pivot tables'!$F$3:$F$33,'pivot tables'!$G$3:$G$33),Table2[[#This Row],[Season]])</f>
        <v>Summer</v>
      </c>
      <c r="F1904" s="5" t="s">
        <v>237</v>
      </c>
      <c r="G1904" s="16">
        <v>229</v>
      </c>
      <c r="H1904" s="16">
        <f>IF(Table2[[#This Row],[Area(hectare)]]="",IFERROR(Table2[[#This Row],[Production(Tones)]]/Table2[[#This Row],[Yield blanks]],""),Table2[[#This Row],[Area(hectare)]])</f>
        <v>229</v>
      </c>
      <c r="I1904" s="16">
        <v>191</v>
      </c>
      <c r="J1904" s="16">
        <f>IF(Table2[[#This Row],[Production(Tones)]]="",Table2[[#This Row],[Area Blanks]]*Table2[[#This Row],[Yield]],Table2[[#This Row],[Production(Tones)]])</f>
        <v>191</v>
      </c>
      <c r="K1904" s="13">
        <v>1632.4</v>
      </c>
      <c r="L1904" s="13">
        <f>IF(Table2[[#This Row],[Annual_Rainfall(mm)]]="",_xlfn.XLOOKUP(Table2[[#This Row],[State]],'pivot tables'!$J$3:$J$32,'pivot tables'!$K$3:$K$32),Table2[[#This Row],[Annual_Rainfall(mm)]])</f>
        <v>1632.4</v>
      </c>
      <c r="M1904" s="13" t="str">
        <f>Table2[[#This Row],[Crop]]&amp;Table2[[#This Row],[State]]</f>
        <v>RagiOdisha</v>
      </c>
      <c r="N1904" s="13">
        <v>33088.21</v>
      </c>
      <c r="O1904" s="13">
        <f>IF(Table2[[#This Row],[Fertilizer(kg)]]="",_xlfn.XLOOKUP(Table2[[#This Row],[crop&amp;state]],'pivot tables'!$O$3:$O$151,'pivot tables'!$P$3:$P$151),Table2[[#This Row],[Fertilizer(kg)]])</f>
        <v>33088.21</v>
      </c>
      <c r="P1904" s="13">
        <v>61.83</v>
      </c>
      <c r="Q1904" s="13">
        <f>IF(Table2[[#This Row],[Pesticide(kg)]]="",_xlfn.XLOOKUP(Table2[[#This Row],[crop&amp;state]],'pivot tables'!$O$3:$O$151,'pivot tables'!$Q$3:$Q$151),Table2[[#This Row],[Pesticide(kg)]])</f>
        <v>61.83</v>
      </c>
      <c r="R1904" s="13">
        <v>0.75600000000000001</v>
      </c>
      <c r="S1904" s="13">
        <f>IF(Table2[[#This Row],[Yield]]="",IFERROR(Table2[[#This Row],[Production(Tones)]]/Table2[[#This Row],[Area(hectare)]],""),Table2[[#This Row],[Yield]])</f>
        <v>0.75600000000000001</v>
      </c>
      <c r="T1904" s="13">
        <v>25.940999999999999</v>
      </c>
      <c r="U1904" s="13">
        <f>IF(Table2[[#This Row],[Avg_Temperature(°C)]]="",IFERROR((Table2[[#This Row],[Max_Temperature(°C)]]+Table2[[#This Row],[Min_Temperature(°C)]])/2,""),Table2[[#This Row],[Avg_Temperature(°C)]])</f>
        <v>25.940999999999999</v>
      </c>
      <c r="V1904" s="13">
        <v>35.655999999999999</v>
      </c>
      <c r="W1904" s="13">
        <f>IF(Table2[[#This Row],[Max_Temperature(°C)]]="",_xlfn.XLOOKUP(Table2[[#This Row],[State]],'pivot tables'!$T$2:$T$33,'pivot tables'!$V$2:$V$33),Table2[[#This Row],[Max_Temperature(°C)]])</f>
        <v>35.655999999999999</v>
      </c>
      <c r="X1904" s="13">
        <v>16.667000000000002</v>
      </c>
      <c r="Y1904" s="31">
        <f>IF(Table2[[#This Row],[Min_Temperature(°C)]]="",_xlfn.XLOOKUP(Table2[[#This Row],[State]],'pivot tables'!$T$2:$T$33,'pivot tables'!$W$2:$W$33),Table2[[#This Row],[Min_Temperature(°C)]])</f>
        <v>16.667000000000002</v>
      </c>
    </row>
    <row r="1905" spans="1:25" x14ac:dyDescent="0.3">
      <c r="A1905" s="5" t="s">
        <v>22</v>
      </c>
      <c r="B1905" s="4">
        <v>2013</v>
      </c>
      <c r="C1905" s="5" t="s">
        <v>324</v>
      </c>
      <c r="D1905" s="5" t="str">
        <f>PROPER(TRIM(Table2[[#This Row],[Season]]))</f>
        <v>Winter</v>
      </c>
      <c r="E1905" s="5" t="str">
        <f>IF(Table2[[#This Row],[Season]]="",_xlfn.XLOOKUP(Table2[[#This Row],[State]],'pivot tables'!$F$3:$F$33,'pivot tables'!$G$3:$G$33),Table2[[#This Row],[Season]])</f>
        <v>Winter</v>
      </c>
      <c r="F1905" s="5" t="s">
        <v>237</v>
      </c>
      <c r="G1905" s="16">
        <v>40637</v>
      </c>
      <c r="H1905" s="16">
        <f>IF(Table2[[#This Row],[Area(hectare)]]="",IFERROR(Table2[[#This Row],[Production(Tones)]]/Table2[[#This Row],[Yield blanks]],""),Table2[[#This Row],[Area(hectare)]])</f>
        <v>40637</v>
      </c>
      <c r="I1905" s="16">
        <v>34102</v>
      </c>
      <c r="J1905" s="16">
        <f>IF(Table2[[#This Row],[Production(Tones)]]="",Table2[[#This Row],[Area Blanks]]*Table2[[#This Row],[Yield]],Table2[[#This Row],[Production(Tones)]])</f>
        <v>34102</v>
      </c>
      <c r="K1905" s="13">
        <v>1632.4</v>
      </c>
      <c r="L1905" s="13">
        <f>IF(Table2[[#This Row],[Annual_Rainfall(mm)]]="",_xlfn.XLOOKUP(Table2[[#This Row],[State]],'pivot tables'!$J$3:$J$32,'pivot tables'!$K$3:$K$32),Table2[[#This Row],[Annual_Rainfall(mm)]])</f>
        <v>1632.4</v>
      </c>
      <c r="M1905" s="13" t="str">
        <f>Table2[[#This Row],[Crop]]&amp;Table2[[#This Row],[State]]</f>
        <v>RagiOdisha</v>
      </c>
      <c r="N1905" s="13">
        <v>5871640.1299999999</v>
      </c>
      <c r="O1905" s="13">
        <f>IF(Table2[[#This Row],[Fertilizer(kg)]]="",_xlfn.XLOOKUP(Table2[[#This Row],[crop&amp;state]],'pivot tables'!$O$3:$O$151,'pivot tables'!$P$3:$P$151),Table2[[#This Row],[Fertilizer(kg)]])</f>
        <v>5871640.1299999999</v>
      </c>
      <c r="P1905" s="13">
        <v>10971.99</v>
      </c>
      <c r="Q1905" s="13">
        <f>IF(Table2[[#This Row],[Pesticide(kg)]]="",_xlfn.XLOOKUP(Table2[[#This Row],[crop&amp;state]],'pivot tables'!$O$3:$O$151,'pivot tables'!$Q$3:$Q$151),Table2[[#This Row],[Pesticide(kg)]])</f>
        <v>10971.99</v>
      </c>
      <c r="R1905" s="13">
        <v>0.85799999999999998</v>
      </c>
      <c r="S1905" s="13">
        <f>IF(Table2[[#This Row],[Yield]]="",IFERROR(Table2[[#This Row],[Production(Tones)]]/Table2[[#This Row],[Area(hectare)]],""),Table2[[#This Row],[Yield]])</f>
        <v>0.85799999999999998</v>
      </c>
      <c r="T1905" s="13">
        <v>25.940999999999999</v>
      </c>
      <c r="U1905" s="13">
        <f>IF(Table2[[#This Row],[Avg_Temperature(°C)]]="",IFERROR((Table2[[#This Row],[Max_Temperature(°C)]]+Table2[[#This Row],[Min_Temperature(°C)]])/2,""),Table2[[#This Row],[Avg_Temperature(°C)]])</f>
        <v>25.940999999999999</v>
      </c>
      <c r="V1905" s="13"/>
      <c r="W1905" s="13">
        <f>IF(Table2[[#This Row],[Max_Temperature(°C)]]="",_xlfn.XLOOKUP(Table2[[#This Row],[State]],'pivot tables'!$T$2:$T$33,'pivot tables'!$V$2:$V$33),Table2[[#This Row],[Max_Temperature(°C)]])</f>
        <v>36.058148148148199</v>
      </c>
      <c r="X1905" s="13">
        <v>16.667000000000002</v>
      </c>
      <c r="Y1905" s="31">
        <f>IF(Table2[[#This Row],[Min_Temperature(°C)]]="",_xlfn.XLOOKUP(Table2[[#This Row],[State]],'pivot tables'!$T$2:$T$33,'pivot tables'!$W$2:$W$33),Table2[[#This Row],[Min_Temperature(°C)]])</f>
        <v>16.667000000000002</v>
      </c>
    </row>
    <row r="1906" spans="1:25" x14ac:dyDescent="0.3">
      <c r="A1906" s="5" t="s">
        <v>13</v>
      </c>
      <c r="B1906" s="4">
        <v>2013</v>
      </c>
      <c r="C1906" s="5" t="s">
        <v>176</v>
      </c>
      <c r="D1906" s="5" t="str">
        <f>PROPER(TRIM(Table2[[#This Row],[Season]]))</f>
        <v>Autumn</v>
      </c>
      <c r="E1906" s="5" t="str">
        <f>IF(Table2[[#This Row],[Season]]="",_xlfn.XLOOKUP(Table2[[#This Row],[State]],'pivot tables'!$F$3:$F$33,'pivot tables'!$G$3:$G$33),Table2[[#This Row],[Season]])</f>
        <v>Autumn</v>
      </c>
      <c r="F1906" s="5" t="s">
        <v>237</v>
      </c>
      <c r="G1906" s="16">
        <v>582000</v>
      </c>
      <c r="H1906" s="16">
        <f>IF(Table2[[#This Row],[Area(hectare)]]="",IFERROR(Table2[[#This Row],[Production(Tones)]]/Table2[[#This Row],[Yield blanks]],""),Table2[[#This Row],[Area(hectare)]])</f>
        <v>582000</v>
      </c>
      <c r="I1906" s="16">
        <v>851000</v>
      </c>
      <c r="J1906" s="16">
        <f>IF(Table2[[#This Row],[Production(Tones)]]="",Table2[[#This Row],[Area Blanks]]*Table2[[#This Row],[Yield]],Table2[[#This Row],[Production(Tones)]])</f>
        <v>851000</v>
      </c>
      <c r="K1906" s="13">
        <v>1632.4</v>
      </c>
      <c r="L1906" s="13">
        <f>IF(Table2[[#This Row],[Annual_Rainfall(mm)]]="",_xlfn.XLOOKUP(Table2[[#This Row],[State]],'pivot tables'!$J$3:$J$32,'pivot tables'!$K$3:$K$32),Table2[[#This Row],[Annual_Rainfall(mm)]])</f>
        <v>1632.4</v>
      </c>
      <c r="M1906" s="13" t="str">
        <f>Table2[[#This Row],[Crop]]&amp;Table2[[#This Row],[State]]</f>
        <v>RiceOdisha</v>
      </c>
      <c r="N1906" s="13">
        <v>84093180</v>
      </c>
      <c r="O1906" s="13">
        <f>IF(Table2[[#This Row],[Fertilizer(kg)]]="",_xlfn.XLOOKUP(Table2[[#This Row],[crop&amp;state]],'pivot tables'!$O$3:$O$151,'pivot tables'!$P$3:$P$151),Table2[[#This Row],[Fertilizer(kg)]])</f>
        <v>84093180</v>
      </c>
      <c r="P1906" s="13">
        <v>157140</v>
      </c>
      <c r="Q1906" s="13">
        <f>IF(Table2[[#This Row],[Pesticide(kg)]]="",_xlfn.XLOOKUP(Table2[[#This Row],[crop&amp;state]],'pivot tables'!$O$3:$O$151,'pivot tables'!$Q$3:$Q$151),Table2[[#This Row],[Pesticide(kg)]])</f>
        <v>157140</v>
      </c>
      <c r="R1906" s="13">
        <v>1.2969999999999999</v>
      </c>
      <c r="S1906" s="13">
        <f>IF(Table2[[#This Row],[Yield]]="",IFERROR(Table2[[#This Row],[Production(Tones)]]/Table2[[#This Row],[Area(hectare)]],""),Table2[[#This Row],[Yield]])</f>
        <v>1.2969999999999999</v>
      </c>
      <c r="T1906" s="13">
        <v>25.940999999999999</v>
      </c>
      <c r="U1906" s="13">
        <f>IF(Table2[[#This Row],[Avg_Temperature(°C)]]="",IFERROR((Table2[[#This Row],[Max_Temperature(°C)]]+Table2[[#This Row],[Min_Temperature(°C)]])/2,""),Table2[[#This Row],[Avg_Temperature(°C)]])</f>
        <v>25.940999999999999</v>
      </c>
      <c r="V1906" s="13">
        <v>35.655999999999999</v>
      </c>
      <c r="W1906" s="13">
        <f>IF(Table2[[#This Row],[Max_Temperature(°C)]]="",_xlfn.XLOOKUP(Table2[[#This Row],[State]],'pivot tables'!$T$2:$T$33,'pivot tables'!$V$2:$V$33),Table2[[#This Row],[Max_Temperature(°C)]])</f>
        <v>35.655999999999999</v>
      </c>
      <c r="X1906" s="13">
        <v>16.667000000000002</v>
      </c>
      <c r="Y1906" s="31">
        <f>IF(Table2[[#This Row],[Min_Temperature(°C)]]="",_xlfn.XLOOKUP(Table2[[#This Row],[State]],'pivot tables'!$T$2:$T$33,'pivot tables'!$W$2:$W$33),Table2[[#This Row],[Min_Temperature(°C)]])</f>
        <v>16.667000000000002</v>
      </c>
    </row>
    <row r="1907" spans="1:25" x14ac:dyDescent="0.3">
      <c r="A1907" s="5" t="s">
        <v>13</v>
      </c>
      <c r="B1907" s="4">
        <v>2013</v>
      </c>
      <c r="C1907" s="5" t="s">
        <v>120</v>
      </c>
      <c r="D1907" s="5" t="str">
        <f>PROPER(TRIM(Table2[[#This Row],[Season]]))</f>
        <v>Summer</v>
      </c>
      <c r="E1907" s="5" t="str">
        <f>IF(Table2[[#This Row],[Season]]="",_xlfn.XLOOKUP(Table2[[#This Row],[State]],'pivot tables'!$F$3:$F$33,'pivot tables'!$G$3:$G$33),Table2[[#This Row],[Season]])</f>
        <v>Summer</v>
      </c>
      <c r="F1907" s="5" t="s">
        <v>237</v>
      </c>
      <c r="G1907" s="16">
        <v>300000</v>
      </c>
      <c r="H1907" s="16">
        <f>IF(Table2[[#This Row],[Area(hectare)]]="",IFERROR(Table2[[#This Row],[Production(Tones)]]/Table2[[#This Row],[Yield blanks]],""),Table2[[#This Row],[Area(hectare)]])</f>
        <v>300000</v>
      </c>
      <c r="I1907" s="16">
        <v>1025000</v>
      </c>
      <c r="J1907" s="16">
        <f>IF(Table2[[#This Row],[Production(Tones)]]="",Table2[[#This Row],[Area Blanks]]*Table2[[#This Row],[Yield]],Table2[[#This Row],[Production(Tones)]])</f>
        <v>1025000</v>
      </c>
      <c r="K1907" s="13">
        <v>1632.4</v>
      </c>
      <c r="L1907" s="13">
        <f>IF(Table2[[#This Row],[Annual_Rainfall(mm)]]="",_xlfn.XLOOKUP(Table2[[#This Row],[State]],'pivot tables'!$J$3:$J$32,'pivot tables'!$K$3:$K$32),Table2[[#This Row],[Annual_Rainfall(mm)]])</f>
        <v>1632.4</v>
      </c>
      <c r="M1907" s="13" t="str">
        <f>Table2[[#This Row],[Crop]]&amp;Table2[[#This Row],[State]]</f>
        <v>RiceOdisha</v>
      </c>
      <c r="N1907" s="13">
        <v>43347000</v>
      </c>
      <c r="O1907" s="13">
        <f>IF(Table2[[#This Row],[Fertilizer(kg)]]="",_xlfn.XLOOKUP(Table2[[#This Row],[crop&amp;state]],'pivot tables'!$O$3:$O$151,'pivot tables'!$P$3:$P$151),Table2[[#This Row],[Fertilizer(kg)]])</f>
        <v>43347000</v>
      </c>
      <c r="P1907" s="13"/>
      <c r="Q1907" s="13">
        <f>IF(Table2[[#This Row],[Pesticide(kg)]]="",_xlfn.XLOOKUP(Table2[[#This Row],[crop&amp;state]],'pivot tables'!$O$3:$O$151,'pivot tables'!$Q$3:$Q$151),Table2[[#This Row],[Pesticide(kg)]])</f>
        <v>538479.78275862068</v>
      </c>
      <c r="R1907" s="13">
        <v>2.8570000000000002</v>
      </c>
      <c r="S1907" s="13">
        <f>IF(Table2[[#This Row],[Yield]]="",IFERROR(Table2[[#This Row],[Production(Tones)]]/Table2[[#This Row],[Area(hectare)]],""),Table2[[#This Row],[Yield]])</f>
        <v>2.8570000000000002</v>
      </c>
      <c r="T1907" s="13">
        <v>25.940999999999999</v>
      </c>
      <c r="U1907" s="13">
        <f>IF(Table2[[#This Row],[Avg_Temperature(°C)]]="",IFERROR((Table2[[#This Row],[Max_Temperature(°C)]]+Table2[[#This Row],[Min_Temperature(°C)]])/2,""),Table2[[#This Row],[Avg_Temperature(°C)]])</f>
        <v>25.940999999999999</v>
      </c>
      <c r="V1907" s="13">
        <v>35.655999999999999</v>
      </c>
      <c r="W1907" s="13">
        <f>IF(Table2[[#This Row],[Max_Temperature(°C)]]="",_xlfn.XLOOKUP(Table2[[#This Row],[State]],'pivot tables'!$T$2:$T$33,'pivot tables'!$V$2:$V$33),Table2[[#This Row],[Max_Temperature(°C)]])</f>
        <v>35.655999999999999</v>
      </c>
      <c r="X1907" s="13">
        <v>16.667000000000002</v>
      </c>
      <c r="Y1907" s="31">
        <f>IF(Table2[[#This Row],[Min_Temperature(°C)]]="",_xlfn.XLOOKUP(Table2[[#This Row],[State]],'pivot tables'!$T$2:$T$33,'pivot tables'!$W$2:$W$33),Table2[[#This Row],[Min_Temperature(°C)]])</f>
        <v>16.667000000000002</v>
      </c>
    </row>
    <row r="1908" spans="1:25" x14ac:dyDescent="0.3">
      <c r="A1908" s="5" t="s">
        <v>13</v>
      </c>
      <c r="B1908" s="4">
        <v>2013</v>
      </c>
      <c r="C1908" s="5" t="s">
        <v>324</v>
      </c>
      <c r="D1908" s="5" t="str">
        <f>PROPER(TRIM(Table2[[#This Row],[Season]]))</f>
        <v>Winter</v>
      </c>
      <c r="E1908" s="5" t="str">
        <f>IF(Table2[[#This Row],[Season]]="",_xlfn.XLOOKUP(Table2[[#This Row],[State]],'pivot tables'!$F$3:$F$33,'pivot tables'!$G$3:$G$33),Table2[[#This Row],[Season]])</f>
        <v>Winter</v>
      </c>
      <c r="F1908" s="5" t="s">
        <v>237</v>
      </c>
      <c r="G1908" s="16" t="s">
        <v>685</v>
      </c>
      <c r="H1908" s="16" t="str">
        <f>IF(Table2[[#This Row],[Area(hectare)]]="",IFERROR(Table2[[#This Row],[Production(Tones)]]/Table2[[#This Row],[Yield blanks]],""),Table2[[#This Row],[Area(hectare)]])</f>
        <v>3,298,000</v>
      </c>
      <c r="I1908" s="16">
        <v>5734000</v>
      </c>
      <c r="J1908" s="16">
        <f>IF(Table2[[#This Row],[Production(Tones)]]="",Table2[[#This Row],[Area Blanks]]*Table2[[#This Row],[Yield]],Table2[[#This Row],[Production(Tones)]])</f>
        <v>5734000</v>
      </c>
      <c r="K1908" s="13">
        <v>1632.4</v>
      </c>
      <c r="L1908" s="13">
        <f>IF(Table2[[#This Row],[Annual_Rainfall(mm)]]="",_xlfn.XLOOKUP(Table2[[#This Row],[State]],'pivot tables'!$J$3:$J$32,'pivot tables'!$K$3:$K$32),Table2[[#This Row],[Annual_Rainfall(mm)]])</f>
        <v>1632.4</v>
      </c>
      <c r="M1908" s="13" t="str">
        <f>Table2[[#This Row],[Crop]]&amp;Table2[[#This Row],[State]]</f>
        <v>RiceOdisha</v>
      </c>
      <c r="N1908" s="13">
        <v>476528020</v>
      </c>
      <c r="O1908" s="13">
        <f>IF(Table2[[#This Row],[Fertilizer(kg)]]="",_xlfn.XLOOKUP(Table2[[#This Row],[crop&amp;state]],'pivot tables'!$O$3:$O$151,'pivot tables'!$P$3:$P$151),Table2[[#This Row],[Fertilizer(kg)]])</f>
        <v>476528020</v>
      </c>
      <c r="P1908" s="13">
        <v>890460</v>
      </c>
      <c r="Q1908" s="13">
        <f>IF(Table2[[#This Row],[Pesticide(kg)]]="",_xlfn.XLOOKUP(Table2[[#This Row],[crop&amp;state]],'pivot tables'!$O$3:$O$151,'pivot tables'!$Q$3:$Q$151),Table2[[#This Row],[Pesticide(kg)]])</f>
        <v>890460</v>
      </c>
      <c r="R1908" s="13">
        <v>1.853</v>
      </c>
      <c r="S1908" s="13">
        <f>IF(Table2[[#This Row],[Yield]]="",IFERROR(Table2[[#This Row],[Production(Tones)]]/Table2[[#This Row],[Area(hectare)]],""),Table2[[#This Row],[Yield]])</f>
        <v>1.853</v>
      </c>
      <c r="T1908" s="13">
        <v>25.940999999999999</v>
      </c>
      <c r="U1908" s="13">
        <f>IF(Table2[[#This Row],[Avg_Temperature(°C)]]="",IFERROR((Table2[[#This Row],[Max_Temperature(°C)]]+Table2[[#This Row],[Min_Temperature(°C)]])/2,""),Table2[[#This Row],[Avg_Temperature(°C)]])</f>
        <v>25.940999999999999</v>
      </c>
      <c r="V1908" s="13">
        <v>35.655999999999999</v>
      </c>
      <c r="W1908" s="13">
        <f>IF(Table2[[#This Row],[Max_Temperature(°C)]]="",_xlfn.XLOOKUP(Table2[[#This Row],[State]],'pivot tables'!$T$2:$T$33,'pivot tables'!$V$2:$V$33),Table2[[#This Row],[Max_Temperature(°C)]])</f>
        <v>35.655999999999999</v>
      </c>
      <c r="X1908" s="13">
        <v>16.667000000000002</v>
      </c>
      <c r="Y1908" s="31">
        <f>IF(Table2[[#This Row],[Min_Temperature(°C)]]="",_xlfn.XLOOKUP(Table2[[#This Row],[State]],'pivot tables'!$T$2:$T$33,'pivot tables'!$W$2:$W$33),Table2[[#This Row],[Min_Temperature(°C)]])</f>
        <v>16.667000000000002</v>
      </c>
    </row>
    <row r="1909" spans="1:25" x14ac:dyDescent="0.3">
      <c r="A1909" s="5" t="s">
        <v>18</v>
      </c>
      <c r="B1909" s="4">
        <v>2013</v>
      </c>
      <c r="C1909" s="5" t="s">
        <v>324</v>
      </c>
      <c r="D1909" s="5" t="str">
        <f>PROPER(TRIM(Table2[[#This Row],[Season]]))</f>
        <v>Winter</v>
      </c>
      <c r="E1909" s="5" t="str">
        <f>IF(Table2[[#This Row],[Season]]="",_xlfn.XLOOKUP(Table2[[#This Row],[State]],'pivot tables'!$F$3:$F$33,'pivot tables'!$G$3:$G$33),Table2[[#This Row],[Season]])</f>
        <v>Winter</v>
      </c>
      <c r="F1909" s="5" t="s">
        <v>237</v>
      </c>
      <c r="G1909" s="16">
        <v>14213</v>
      </c>
      <c r="H1909" s="16">
        <f>IF(Table2[[#This Row],[Area(hectare)]]="",IFERROR(Table2[[#This Row],[Production(Tones)]]/Table2[[#This Row],[Yield blanks]],""),Table2[[#This Row],[Area(hectare)]])</f>
        <v>14213</v>
      </c>
      <c r="I1909" s="16">
        <v>936514</v>
      </c>
      <c r="J1909" s="16">
        <f>IF(Table2[[#This Row],[Production(Tones)]]="",Table2[[#This Row],[Area Blanks]]*Table2[[#This Row],[Yield]],Table2[[#This Row],[Production(Tones)]])</f>
        <v>936514</v>
      </c>
      <c r="K1909" s="13">
        <v>1632.4</v>
      </c>
      <c r="L1909" s="13">
        <f>IF(Table2[[#This Row],[Annual_Rainfall(mm)]]="",_xlfn.XLOOKUP(Table2[[#This Row],[State]],'pivot tables'!$J$3:$J$32,'pivot tables'!$K$3:$K$32),Table2[[#This Row],[Annual_Rainfall(mm)]])</f>
        <v>1632.4</v>
      </c>
      <c r="M1909" s="13" t="str">
        <f>Table2[[#This Row],[Crop]]&amp;Table2[[#This Row],[State]]</f>
        <v>SugarcaneOdisha</v>
      </c>
      <c r="N1909" s="13">
        <v>2053636.37</v>
      </c>
      <c r="O1909" s="13">
        <f>IF(Table2[[#This Row],[Fertilizer(kg)]]="",_xlfn.XLOOKUP(Table2[[#This Row],[crop&amp;state]],'pivot tables'!$O$3:$O$151,'pivot tables'!$P$3:$P$151),Table2[[#This Row],[Fertilizer(kg)]])</f>
        <v>2053636.37</v>
      </c>
      <c r="P1909" s="13">
        <v>3837.51</v>
      </c>
      <c r="Q1909" s="13">
        <f>IF(Table2[[#This Row],[Pesticide(kg)]]="",_xlfn.XLOOKUP(Table2[[#This Row],[crop&amp;state]],'pivot tables'!$O$3:$O$151,'pivot tables'!$Q$3:$Q$151),Table2[[#This Row],[Pesticide(kg)]])</f>
        <v>3837.51</v>
      </c>
      <c r="R1909" s="13">
        <v>62.185000000000002</v>
      </c>
      <c r="S1909" s="13">
        <f>IF(Table2[[#This Row],[Yield]]="",IFERROR(Table2[[#This Row],[Production(Tones)]]/Table2[[#This Row],[Area(hectare)]],""),Table2[[#This Row],[Yield]])</f>
        <v>62.185000000000002</v>
      </c>
      <c r="T1909" s="13">
        <v>25.940999999999999</v>
      </c>
      <c r="U1909" s="13">
        <f>IF(Table2[[#This Row],[Avg_Temperature(°C)]]="",IFERROR((Table2[[#This Row],[Max_Temperature(°C)]]+Table2[[#This Row],[Min_Temperature(°C)]])/2,""),Table2[[#This Row],[Avg_Temperature(°C)]])</f>
        <v>25.940999999999999</v>
      </c>
      <c r="V1909" s="13">
        <v>35.655999999999999</v>
      </c>
      <c r="W1909" s="13">
        <f>IF(Table2[[#This Row],[Max_Temperature(°C)]]="",_xlfn.XLOOKUP(Table2[[#This Row],[State]],'pivot tables'!$T$2:$T$33,'pivot tables'!$V$2:$V$33),Table2[[#This Row],[Max_Temperature(°C)]])</f>
        <v>35.655999999999999</v>
      </c>
      <c r="X1909" s="13">
        <v>16.667000000000002</v>
      </c>
      <c r="Y1909" s="31">
        <f>IF(Table2[[#This Row],[Min_Temperature(°C)]]="",_xlfn.XLOOKUP(Table2[[#This Row],[State]],'pivot tables'!$T$2:$T$33,'pivot tables'!$W$2:$W$33),Table2[[#This Row],[Min_Temperature(°C)]])</f>
        <v>16.667000000000002</v>
      </c>
    </row>
    <row r="1910" spans="1:25" x14ac:dyDescent="0.3">
      <c r="A1910" s="5" t="s">
        <v>32</v>
      </c>
      <c r="B1910" s="4">
        <v>2013</v>
      </c>
      <c r="C1910" s="5" t="s">
        <v>176</v>
      </c>
      <c r="D1910" s="5" t="str">
        <f>PROPER(TRIM(Table2[[#This Row],[Season]]))</f>
        <v>Autumn</v>
      </c>
      <c r="E1910" s="5" t="str">
        <f>IF(Table2[[#This Row],[Season]]="",_xlfn.XLOOKUP(Table2[[#This Row],[State]],'pivot tables'!$F$3:$F$33,'pivot tables'!$G$3:$G$33),Table2[[#This Row],[Season]])</f>
        <v>Autumn</v>
      </c>
      <c r="F1910" s="5" t="s">
        <v>237</v>
      </c>
      <c r="G1910" s="16">
        <v>27587</v>
      </c>
      <c r="H1910" s="16">
        <f>IF(Table2[[#This Row],[Area(hectare)]]="",IFERROR(Table2[[#This Row],[Production(Tones)]]/Table2[[#This Row],[Yield blanks]],""),Table2[[#This Row],[Area(hectare)]])</f>
        <v>27587</v>
      </c>
      <c r="I1910" s="16">
        <v>8298</v>
      </c>
      <c r="J1910" s="16">
        <f>IF(Table2[[#This Row],[Production(Tones)]]="",Table2[[#This Row],[Area Blanks]]*Table2[[#This Row],[Yield]],Table2[[#This Row],[Production(Tones)]])</f>
        <v>8298</v>
      </c>
      <c r="K1910" s="13">
        <v>1632.4</v>
      </c>
      <c r="L1910" s="13">
        <f>IF(Table2[[#This Row],[Annual_Rainfall(mm)]]="",_xlfn.XLOOKUP(Table2[[#This Row],[State]],'pivot tables'!$J$3:$J$32,'pivot tables'!$K$3:$K$32),Table2[[#This Row],[Annual_Rainfall(mm)]])</f>
        <v>1632.4</v>
      </c>
      <c r="M1910" s="13" t="str">
        <f>Table2[[#This Row],[Crop]]&amp;Table2[[#This Row],[State]]</f>
        <v>UradOdisha</v>
      </c>
      <c r="N1910" s="13">
        <v>3986045.63</v>
      </c>
      <c r="O1910" s="13">
        <f>IF(Table2[[#This Row],[Fertilizer(kg)]]="",_xlfn.XLOOKUP(Table2[[#This Row],[crop&amp;state]],'pivot tables'!$O$3:$O$151,'pivot tables'!$P$3:$P$151),Table2[[#This Row],[Fertilizer(kg)]])</f>
        <v>3986045.63</v>
      </c>
      <c r="P1910" s="13">
        <v>7448.49</v>
      </c>
      <c r="Q1910" s="13">
        <f>IF(Table2[[#This Row],[Pesticide(kg)]]="",_xlfn.XLOOKUP(Table2[[#This Row],[crop&amp;state]],'pivot tables'!$O$3:$O$151,'pivot tables'!$Q$3:$Q$151),Table2[[#This Row],[Pesticide(kg)]])</f>
        <v>7448.49</v>
      </c>
      <c r="R1910" s="13">
        <v>0.254</v>
      </c>
      <c r="S1910" s="13">
        <f>IF(Table2[[#This Row],[Yield]]="",IFERROR(Table2[[#This Row],[Production(Tones)]]/Table2[[#This Row],[Area(hectare)]],""),Table2[[#This Row],[Yield]])</f>
        <v>0.254</v>
      </c>
      <c r="T1910" s="13">
        <v>25.940999999999999</v>
      </c>
      <c r="U1910" s="13">
        <f>IF(Table2[[#This Row],[Avg_Temperature(°C)]]="",IFERROR((Table2[[#This Row],[Max_Temperature(°C)]]+Table2[[#This Row],[Min_Temperature(°C)]])/2,""),Table2[[#This Row],[Avg_Temperature(°C)]])</f>
        <v>25.940999999999999</v>
      </c>
      <c r="V1910" s="13">
        <v>35.655999999999999</v>
      </c>
      <c r="W1910" s="13">
        <f>IF(Table2[[#This Row],[Max_Temperature(°C)]]="",_xlfn.XLOOKUP(Table2[[#This Row],[State]],'pivot tables'!$T$2:$T$33,'pivot tables'!$V$2:$V$33),Table2[[#This Row],[Max_Temperature(°C)]])</f>
        <v>35.655999999999999</v>
      </c>
      <c r="X1910" s="13">
        <v>16.667000000000002</v>
      </c>
      <c r="Y1910" s="31">
        <f>IF(Table2[[#This Row],[Min_Temperature(°C)]]="",_xlfn.XLOOKUP(Table2[[#This Row],[State]],'pivot tables'!$T$2:$T$33,'pivot tables'!$W$2:$W$33),Table2[[#This Row],[Min_Temperature(°C)]])</f>
        <v>16.667000000000002</v>
      </c>
    </row>
    <row r="1911" spans="1:25" x14ac:dyDescent="0.3">
      <c r="A1911" s="5" t="s">
        <v>32</v>
      </c>
      <c r="B1911" s="4">
        <v>2013</v>
      </c>
      <c r="C1911" s="5" t="s">
        <v>120</v>
      </c>
      <c r="D1911" s="5" t="str">
        <f>PROPER(TRIM(Table2[[#This Row],[Season]]))</f>
        <v>Summer</v>
      </c>
      <c r="E1911" s="5" t="str">
        <f>IF(Table2[[#This Row],[Season]]="",_xlfn.XLOOKUP(Table2[[#This Row],[State]],'pivot tables'!$F$3:$F$33,'pivot tables'!$G$3:$G$33),Table2[[#This Row],[Season]])</f>
        <v>Summer</v>
      </c>
      <c r="F1911" s="5" t="s">
        <v>237</v>
      </c>
      <c r="G1911" s="16">
        <v>3008</v>
      </c>
      <c r="H1911" s="16">
        <f>IF(Table2[[#This Row],[Area(hectare)]]="",IFERROR(Table2[[#This Row],[Production(Tones)]]/Table2[[#This Row],[Yield blanks]],""),Table2[[#This Row],[Area(hectare)]])</f>
        <v>3008</v>
      </c>
      <c r="I1911" s="16">
        <v>1344</v>
      </c>
      <c r="J1911" s="16">
        <f>IF(Table2[[#This Row],[Production(Tones)]]="",Table2[[#This Row],[Area Blanks]]*Table2[[#This Row],[Yield]],Table2[[#This Row],[Production(Tones)]])</f>
        <v>1344</v>
      </c>
      <c r="K1911" s="13">
        <v>1632.4</v>
      </c>
      <c r="L1911" s="13">
        <f>IF(Table2[[#This Row],[Annual_Rainfall(mm)]]="",_xlfn.XLOOKUP(Table2[[#This Row],[State]],'pivot tables'!$J$3:$J$32,'pivot tables'!$K$3:$K$32),Table2[[#This Row],[Annual_Rainfall(mm)]])</f>
        <v>1632.4</v>
      </c>
      <c r="M1911" s="13" t="str">
        <f>Table2[[#This Row],[Crop]]&amp;Table2[[#This Row],[State]]</f>
        <v>UradOdisha</v>
      </c>
      <c r="N1911" s="13">
        <v>434625.92</v>
      </c>
      <c r="O1911" s="13">
        <f>IF(Table2[[#This Row],[Fertilizer(kg)]]="",_xlfn.XLOOKUP(Table2[[#This Row],[crop&amp;state]],'pivot tables'!$O$3:$O$151,'pivot tables'!$P$3:$P$151),Table2[[#This Row],[Fertilizer(kg)]])</f>
        <v>434625.92</v>
      </c>
      <c r="P1911" s="13">
        <v>812.16</v>
      </c>
      <c r="Q1911" s="13">
        <f>IF(Table2[[#This Row],[Pesticide(kg)]]="",_xlfn.XLOOKUP(Table2[[#This Row],[crop&amp;state]],'pivot tables'!$O$3:$O$151,'pivot tables'!$Q$3:$Q$151),Table2[[#This Row],[Pesticide(kg)]])</f>
        <v>812.16</v>
      </c>
      <c r="R1911" s="13">
        <v>0.38300000000000001</v>
      </c>
      <c r="S1911" s="13">
        <f>IF(Table2[[#This Row],[Yield]]="",IFERROR(Table2[[#This Row],[Production(Tones)]]/Table2[[#This Row],[Area(hectare)]],""),Table2[[#This Row],[Yield]])</f>
        <v>0.38300000000000001</v>
      </c>
      <c r="T1911" s="13">
        <v>25.940999999999999</v>
      </c>
      <c r="U1911" s="13">
        <f>IF(Table2[[#This Row],[Avg_Temperature(°C)]]="",IFERROR((Table2[[#This Row],[Max_Temperature(°C)]]+Table2[[#This Row],[Min_Temperature(°C)]])/2,""),Table2[[#This Row],[Avg_Temperature(°C)]])</f>
        <v>25.940999999999999</v>
      </c>
      <c r="V1911" s="13">
        <v>35.655999999999999</v>
      </c>
      <c r="W1911" s="13">
        <f>IF(Table2[[#This Row],[Max_Temperature(°C)]]="",_xlfn.XLOOKUP(Table2[[#This Row],[State]],'pivot tables'!$T$2:$T$33,'pivot tables'!$V$2:$V$33),Table2[[#This Row],[Max_Temperature(°C)]])</f>
        <v>35.655999999999999</v>
      </c>
      <c r="X1911" s="13">
        <v>16.667000000000002</v>
      </c>
      <c r="Y1911" s="31">
        <f>IF(Table2[[#This Row],[Min_Temperature(°C)]]="",_xlfn.XLOOKUP(Table2[[#This Row],[State]],'pivot tables'!$T$2:$T$33,'pivot tables'!$W$2:$W$33),Table2[[#This Row],[Min_Temperature(°C)]])</f>
        <v>16.667000000000002</v>
      </c>
    </row>
    <row r="1912" spans="1:25" x14ac:dyDescent="0.3">
      <c r="A1912" s="5" t="s">
        <v>32</v>
      </c>
      <c r="B1912" s="4">
        <v>2013</v>
      </c>
      <c r="C1912" s="5" t="s">
        <v>324</v>
      </c>
      <c r="D1912" s="5" t="str">
        <f>PROPER(TRIM(Table2[[#This Row],[Season]]))</f>
        <v>Winter</v>
      </c>
      <c r="E1912" s="5" t="str">
        <f>IF(Table2[[#This Row],[Season]]="",_xlfn.XLOOKUP(Table2[[#This Row],[State]],'pivot tables'!$F$3:$F$33,'pivot tables'!$G$3:$G$33),Table2[[#This Row],[Season]])</f>
        <v>Winter</v>
      </c>
      <c r="F1912" s="5" t="s">
        <v>237</v>
      </c>
      <c r="G1912" s="16">
        <v>54210</v>
      </c>
      <c r="H1912" s="16">
        <f>IF(Table2[[#This Row],[Area(hectare)]]="",IFERROR(Table2[[#This Row],[Production(Tones)]]/Table2[[#This Row],[Yield blanks]],""),Table2[[#This Row],[Area(hectare)]])</f>
        <v>54210</v>
      </c>
      <c r="I1912" s="16">
        <v>16697</v>
      </c>
      <c r="J1912" s="16">
        <f>IF(Table2[[#This Row],[Production(Tones)]]="",Table2[[#This Row],[Area Blanks]]*Table2[[#This Row],[Yield]],Table2[[#This Row],[Production(Tones)]])</f>
        <v>16697</v>
      </c>
      <c r="K1912" s="13">
        <v>1632.4</v>
      </c>
      <c r="L1912" s="13">
        <f>IF(Table2[[#This Row],[Annual_Rainfall(mm)]]="",_xlfn.XLOOKUP(Table2[[#This Row],[State]],'pivot tables'!$J$3:$J$32,'pivot tables'!$K$3:$K$32),Table2[[#This Row],[Annual_Rainfall(mm)]])</f>
        <v>1632.4</v>
      </c>
      <c r="M1912" s="13" t="str">
        <f>Table2[[#This Row],[Crop]]&amp;Table2[[#This Row],[State]]</f>
        <v>UradOdisha</v>
      </c>
      <c r="N1912" s="13">
        <v>7832802.9000000004</v>
      </c>
      <c r="O1912" s="13">
        <f>IF(Table2[[#This Row],[Fertilizer(kg)]]="",_xlfn.XLOOKUP(Table2[[#This Row],[crop&amp;state]],'pivot tables'!$O$3:$O$151,'pivot tables'!$P$3:$P$151),Table2[[#This Row],[Fertilizer(kg)]])</f>
        <v>7832802.9000000004</v>
      </c>
      <c r="P1912" s="13">
        <v>14636.7</v>
      </c>
      <c r="Q1912" s="13">
        <f>IF(Table2[[#This Row],[Pesticide(kg)]]="",_xlfn.XLOOKUP(Table2[[#This Row],[crop&amp;state]],'pivot tables'!$O$3:$O$151,'pivot tables'!$Q$3:$Q$151),Table2[[#This Row],[Pesticide(kg)]])</f>
        <v>14636.7</v>
      </c>
      <c r="R1912" s="13">
        <v>0.32300000000000001</v>
      </c>
      <c r="S1912" s="13">
        <f>IF(Table2[[#This Row],[Yield]]="",IFERROR(Table2[[#This Row],[Production(Tones)]]/Table2[[#This Row],[Area(hectare)]],""),Table2[[#This Row],[Yield]])</f>
        <v>0.32300000000000001</v>
      </c>
      <c r="T1912" s="13">
        <v>25.940999999999999</v>
      </c>
      <c r="U1912" s="13">
        <f>IF(Table2[[#This Row],[Avg_Temperature(°C)]]="",IFERROR((Table2[[#This Row],[Max_Temperature(°C)]]+Table2[[#This Row],[Min_Temperature(°C)]])/2,""),Table2[[#This Row],[Avg_Temperature(°C)]])</f>
        <v>25.940999999999999</v>
      </c>
      <c r="V1912" s="13">
        <v>35.655999999999999</v>
      </c>
      <c r="W1912" s="13">
        <f>IF(Table2[[#This Row],[Max_Temperature(°C)]]="",_xlfn.XLOOKUP(Table2[[#This Row],[State]],'pivot tables'!$T$2:$T$33,'pivot tables'!$V$2:$V$33),Table2[[#This Row],[Max_Temperature(°C)]])</f>
        <v>35.655999999999999</v>
      </c>
      <c r="X1912" s="13">
        <v>16.667000000000002</v>
      </c>
      <c r="Y1912" s="31">
        <f>IF(Table2[[#This Row],[Min_Temperature(°C)]]="",_xlfn.XLOOKUP(Table2[[#This Row],[State]],'pivot tables'!$T$2:$T$33,'pivot tables'!$W$2:$W$33),Table2[[#This Row],[Min_Temperature(°C)]])</f>
        <v>16.667000000000002</v>
      </c>
    </row>
    <row r="1913" spans="1:25" x14ac:dyDescent="0.3">
      <c r="A1913" s="5" t="s">
        <v>20</v>
      </c>
      <c r="B1913" s="4">
        <v>2013</v>
      </c>
      <c r="C1913" s="5" t="s">
        <v>120</v>
      </c>
      <c r="D1913" s="5" t="str">
        <f>PROPER(TRIM(Table2[[#This Row],[Season]]))</f>
        <v>Summer</v>
      </c>
      <c r="E1913" s="5" t="str">
        <f>IF(Table2[[#This Row],[Season]]="",_xlfn.XLOOKUP(Table2[[#This Row],[State]],'pivot tables'!$F$3:$F$33,'pivot tables'!$G$3:$G$33),Table2[[#This Row],[Season]])</f>
        <v>Summer</v>
      </c>
      <c r="F1913" s="5" t="s">
        <v>237</v>
      </c>
      <c r="G1913" s="16">
        <v>678</v>
      </c>
      <c r="H1913" s="16">
        <f>IF(Table2[[#This Row],[Area(hectare)]]="",IFERROR(Table2[[#This Row],[Production(Tones)]]/Table2[[#This Row],[Yield blanks]],""),Table2[[#This Row],[Area(hectare)]])</f>
        <v>678</v>
      </c>
      <c r="I1913" s="16">
        <v>1069</v>
      </c>
      <c r="J1913" s="16">
        <f>IF(Table2[[#This Row],[Production(Tones)]]="",Table2[[#This Row],[Area Blanks]]*Table2[[#This Row],[Yield]],Table2[[#This Row],[Production(Tones)]])</f>
        <v>1069</v>
      </c>
      <c r="K1913" s="13">
        <v>1632.4</v>
      </c>
      <c r="L1913" s="13">
        <f>IF(Table2[[#This Row],[Annual_Rainfall(mm)]]="",_xlfn.XLOOKUP(Table2[[#This Row],[State]],'pivot tables'!$J$3:$J$32,'pivot tables'!$K$3:$K$32),Table2[[#This Row],[Annual_Rainfall(mm)]])</f>
        <v>1632.4</v>
      </c>
      <c r="M1913" s="13" t="str">
        <f>Table2[[#This Row],[Crop]]&amp;Table2[[#This Row],[State]]</f>
        <v>WheatOdisha</v>
      </c>
      <c r="N1913" s="13">
        <v>97964.22</v>
      </c>
      <c r="O1913" s="13">
        <f>IF(Table2[[#This Row],[Fertilizer(kg)]]="",_xlfn.XLOOKUP(Table2[[#This Row],[crop&amp;state]],'pivot tables'!$O$3:$O$151,'pivot tables'!$P$3:$P$151),Table2[[#This Row],[Fertilizer(kg)]])</f>
        <v>97964.22</v>
      </c>
      <c r="P1913" s="13">
        <v>183.06</v>
      </c>
      <c r="Q1913" s="13">
        <f>IF(Table2[[#This Row],[Pesticide(kg)]]="",_xlfn.XLOOKUP(Table2[[#This Row],[crop&amp;state]],'pivot tables'!$O$3:$O$151,'pivot tables'!$Q$3:$Q$151),Table2[[#This Row],[Pesticide(kg)]])</f>
        <v>183.06</v>
      </c>
      <c r="R1913" s="13">
        <v>1.6659999999999999</v>
      </c>
      <c r="S1913" s="13">
        <f>IF(Table2[[#This Row],[Yield]]="",IFERROR(Table2[[#This Row],[Production(Tones)]]/Table2[[#This Row],[Area(hectare)]],""),Table2[[#This Row],[Yield]])</f>
        <v>1.6659999999999999</v>
      </c>
      <c r="T1913" s="13">
        <v>25.940999999999999</v>
      </c>
      <c r="U1913" s="13">
        <f>IF(Table2[[#This Row],[Avg_Temperature(°C)]]="",IFERROR((Table2[[#This Row],[Max_Temperature(°C)]]+Table2[[#This Row],[Min_Temperature(°C)]])/2,""),Table2[[#This Row],[Avg_Temperature(°C)]])</f>
        <v>25.940999999999999</v>
      </c>
      <c r="V1913" s="13">
        <v>35.655999999999999</v>
      </c>
      <c r="W1913" s="13">
        <f>IF(Table2[[#This Row],[Max_Temperature(°C)]]="",_xlfn.XLOOKUP(Table2[[#This Row],[State]],'pivot tables'!$T$2:$T$33,'pivot tables'!$V$2:$V$33),Table2[[#This Row],[Max_Temperature(°C)]])</f>
        <v>35.655999999999999</v>
      </c>
      <c r="X1913" s="13">
        <v>16.667000000000002</v>
      </c>
      <c r="Y1913" s="31">
        <f>IF(Table2[[#This Row],[Min_Temperature(°C)]]="",_xlfn.XLOOKUP(Table2[[#This Row],[State]],'pivot tables'!$T$2:$T$33,'pivot tables'!$W$2:$W$33),Table2[[#This Row],[Min_Temperature(°C)]])</f>
        <v>16.667000000000002</v>
      </c>
    </row>
    <row r="1914" spans="1:25" x14ac:dyDescent="0.3">
      <c r="A1914" s="5" t="s">
        <v>22</v>
      </c>
      <c r="B1914" s="4">
        <v>2014</v>
      </c>
      <c r="C1914" s="5" t="s">
        <v>176</v>
      </c>
      <c r="D1914" s="5" t="str">
        <f>PROPER(TRIM(Table2[[#This Row],[Season]]))</f>
        <v>Autumn</v>
      </c>
      <c r="E1914" s="5" t="str">
        <f>IF(Table2[[#This Row],[Season]]="",_xlfn.XLOOKUP(Table2[[#This Row],[State]],'pivot tables'!$F$3:$F$33,'pivot tables'!$G$3:$G$33),Table2[[#This Row],[Season]])</f>
        <v>Autumn</v>
      </c>
      <c r="F1914" s="5" t="s">
        <v>237</v>
      </c>
      <c r="G1914" s="16">
        <v>15247</v>
      </c>
      <c r="H1914" s="16">
        <f>IF(Table2[[#This Row],[Area(hectare)]]="",IFERROR(Table2[[#This Row],[Production(Tones)]]/Table2[[#This Row],[Yield blanks]],""),Table2[[#This Row],[Area(hectare)]])</f>
        <v>15247</v>
      </c>
      <c r="I1914" s="16">
        <v>10806</v>
      </c>
      <c r="J1914" s="16">
        <f>IF(Table2[[#This Row],[Production(Tones)]]="",Table2[[#This Row],[Area Blanks]]*Table2[[#This Row],[Yield]],Table2[[#This Row],[Production(Tones)]])</f>
        <v>10806</v>
      </c>
      <c r="K1914" s="13">
        <v>1536.9</v>
      </c>
      <c r="L1914" s="13">
        <f>IF(Table2[[#This Row],[Annual_Rainfall(mm)]]="",_xlfn.XLOOKUP(Table2[[#This Row],[State]],'pivot tables'!$J$3:$J$32,'pivot tables'!$K$3:$K$32),Table2[[#This Row],[Annual_Rainfall(mm)]])</f>
        <v>1536.9</v>
      </c>
      <c r="M1914" s="13" t="str">
        <f>Table2[[#This Row],[Crop]]&amp;Table2[[#This Row],[State]]</f>
        <v>RagiOdisha</v>
      </c>
      <c r="N1914" s="13">
        <v>2301687.12</v>
      </c>
      <c r="O1914" s="13">
        <f>IF(Table2[[#This Row],[Fertilizer(kg)]]="",_xlfn.XLOOKUP(Table2[[#This Row],[crop&amp;state]],'pivot tables'!$O$3:$O$151,'pivot tables'!$P$3:$P$151),Table2[[#This Row],[Fertilizer(kg)]])</f>
        <v>2301687.12</v>
      </c>
      <c r="P1914" s="13">
        <v>5031.51</v>
      </c>
      <c r="Q1914" s="13">
        <f>IF(Table2[[#This Row],[Pesticide(kg)]]="",_xlfn.XLOOKUP(Table2[[#This Row],[crop&amp;state]],'pivot tables'!$O$3:$O$151,'pivot tables'!$Q$3:$Q$151),Table2[[#This Row],[Pesticide(kg)]])</f>
        <v>5031.51</v>
      </c>
      <c r="R1914" s="13">
        <v>0.63900000000000001</v>
      </c>
      <c r="S1914" s="13">
        <f>IF(Table2[[#This Row],[Yield]]="",IFERROR(Table2[[#This Row],[Production(Tones)]]/Table2[[#This Row],[Area(hectare)]],""),Table2[[#This Row],[Yield]])</f>
        <v>0.63900000000000001</v>
      </c>
      <c r="T1914" s="13">
        <v>25.786999999999999</v>
      </c>
      <c r="U1914" s="13">
        <f>IF(Table2[[#This Row],[Avg_Temperature(°C)]]="",IFERROR((Table2[[#This Row],[Max_Temperature(°C)]]+Table2[[#This Row],[Min_Temperature(°C)]])/2,""),Table2[[#This Row],[Avg_Temperature(°C)]])</f>
        <v>25.786999999999999</v>
      </c>
      <c r="V1914" s="13"/>
      <c r="W1914" s="13">
        <f>IF(Table2[[#This Row],[Max_Temperature(°C)]]="",_xlfn.XLOOKUP(Table2[[#This Row],[State]],'pivot tables'!$T$2:$T$33,'pivot tables'!$V$2:$V$33),Table2[[#This Row],[Max_Temperature(°C)]])</f>
        <v>36.058148148148199</v>
      </c>
      <c r="X1914" s="13">
        <v>16.276</v>
      </c>
      <c r="Y1914" s="31">
        <f>IF(Table2[[#This Row],[Min_Temperature(°C)]]="",_xlfn.XLOOKUP(Table2[[#This Row],[State]],'pivot tables'!$T$2:$T$33,'pivot tables'!$W$2:$W$33),Table2[[#This Row],[Min_Temperature(°C)]])</f>
        <v>16.276</v>
      </c>
    </row>
    <row r="1915" spans="1:25" x14ac:dyDescent="0.3">
      <c r="A1915" s="5" t="s">
        <v>22</v>
      </c>
      <c r="B1915" s="4">
        <v>2014</v>
      </c>
      <c r="C1915" s="5" t="s">
        <v>120</v>
      </c>
      <c r="D1915" s="5" t="str">
        <f>PROPER(TRIM(Table2[[#This Row],[Season]]))</f>
        <v>Summer</v>
      </c>
      <c r="E1915" s="5" t="str">
        <f>IF(Table2[[#This Row],[Season]]="",_xlfn.XLOOKUP(Table2[[#This Row],[State]],'pivot tables'!$F$3:$F$33,'pivot tables'!$G$3:$G$33),Table2[[#This Row],[Season]])</f>
        <v>Summer</v>
      </c>
      <c r="F1915" s="5" t="s">
        <v>237</v>
      </c>
      <c r="G1915" s="16">
        <v>286</v>
      </c>
      <c r="H1915" s="16">
        <f>IF(Table2[[#This Row],[Area(hectare)]]="",IFERROR(Table2[[#This Row],[Production(Tones)]]/Table2[[#This Row],[Yield blanks]],""),Table2[[#This Row],[Area(hectare)]])</f>
        <v>286</v>
      </c>
      <c r="I1915" s="16">
        <v>260</v>
      </c>
      <c r="J1915" s="16">
        <f>IF(Table2[[#This Row],[Production(Tones)]]="",Table2[[#This Row],[Area Blanks]]*Table2[[#This Row],[Yield]],Table2[[#This Row],[Production(Tones)]])</f>
        <v>260</v>
      </c>
      <c r="K1915" s="13">
        <v>1536.9</v>
      </c>
      <c r="L1915" s="13">
        <f>IF(Table2[[#This Row],[Annual_Rainfall(mm)]]="",_xlfn.XLOOKUP(Table2[[#This Row],[State]],'pivot tables'!$J$3:$J$32,'pivot tables'!$K$3:$K$32),Table2[[#This Row],[Annual_Rainfall(mm)]])</f>
        <v>1536.9</v>
      </c>
      <c r="M1915" s="13" t="str">
        <f>Table2[[#This Row],[Crop]]&amp;Table2[[#This Row],[State]]</f>
        <v>RagiOdisha</v>
      </c>
      <c r="N1915" s="13">
        <v>43174.559999999998</v>
      </c>
      <c r="O1915" s="13">
        <f>IF(Table2[[#This Row],[Fertilizer(kg)]]="",_xlfn.XLOOKUP(Table2[[#This Row],[crop&amp;state]],'pivot tables'!$O$3:$O$151,'pivot tables'!$P$3:$P$151),Table2[[#This Row],[Fertilizer(kg)]])</f>
        <v>43174.559999999998</v>
      </c>
      <c r="P1915" s="13">
        <v>94.38</v>
      </c>
      <c r="Q1915" s="13">
        <f>IF(Table2[[#This Row],[Pesticide(kg)]]="",_xlfn.XLOOKUP(Table2[[#This Row],[crop&amp;state]],'pivot tables'!$O$3:$O$151,'pivot tables'!$Q$3:$Q$151),Table2[[#This Row],[Pesticide(kg)]])</f>
        <v>94.38</v>
      </c>
      <c r="R1915" s="13">
        <v>0.72899999999999998</v>
      </c>
      <c r="S1915" s="13">
        <f>IF(Table2[[#This Row],[Yield]]="",IFERROR(Table2[[#This Row],[Production(Tones)]]/Table2[[#This Row],[Area(hectare)]],""),Table2[[#This Row],[Yield]])</f>
        <v>0.72899999999999998</v>
      </c>
      <c r="T1915" s="13">
        <v>25.786999999999999</v>
      </c>
      <c r="U1915" s="13">
        <f>IF(Table2[[#This Row],[Avg_Temperature(°C)]]="",IFERROR((Table2[[#This Row],[Max_Temperature(°C)]]+Table2[[#This Row],[Min_Temperature(°C)]])/2,""),Table2[[#This Row],[Avg_Temperature(°C)]])</f>
        <v>25.786999999999999</v>
      </c>
      <c r="V1915" s="13">
        <v>35.561999999999998</v>
      </c>
      <c r="W1915" s="13">
        <f>IF(Table2[[#This Row],[Max_Temperature(°C)]]="",_xlfn.XLOOKUP(Table2[[#This Row],[State]],'pivot tables'!$T$2:$T$33,'pivot tables'!$V$2:$V$33),Table2[[#This Row],[Max_Temperature(°C)]])</f>
        <v>35.561999999999998</v>
      </c>
      <c r="X1915" s="13">
        <v>16.276</v>
      </c>
      <c r="Y1915" s="31">
        <f>IF(Table2[[#This Row],[Min_Temperature(°C)]]="",_xlfn.XLOOKUP(Table2[[#This Row],[State]],'pivot tables'!$T$2:$T$33,'pivot tables'!$W$2:$W$33),Table2[[#This Row],[Min_Temperature(°C)]])</f>
        <v>16.276</v>
      </c>
    </row>
    <row r="1916" spans="1:25" x14ac:dyDescent="0.3">
      <c r="A1916" s="5" t="s">
        <v>22</v>
      </c>
      <c r="B1916" s="4">
        <v>2014</v>
      </c>
      <c r="C1916" s="5" t="s">
        <v>324</v>
      </c>
      <c r="D1916" s="5" t="str">
        <f>PROPER(TRIM(Table2[[#This Row],[Season]]))</f>
        <v>Winter</v>
      </c>
      <c r="E1916" s="5" t="str">
        <f>IF(Table2[[#This Row],[Season]]="",_xlfn.XLOOKUP(Table2[[#This Row],[State]],'pivot tables'!$F$3:$F$33,'pivot tables'!$G$3:$G$33),Table2[[#This Row],[Season]])</f>
        <v>Winter</v>
      </c>
      <c r="F1916" s="5" t="s">
        <v>237</v>
      </c>
      <c r="G1916" s="16">
        <v>35945</v>
      </c>
      <c r="H1916" s="16">
        <f>IF(Table2[[#This Row],[Area(hectare)]]="",IFERROR(Table2[[#This Row],[Production(Tones)]]/Table2[[#This Row],[Yield blanks]],""),Table2[[#This Row],[Area(hectare)]])</f>
        <v>35945</v>
      </c>
      <c r="I1916" s="16">
        <v>26950</v>
      </c>
      <c r="J1916" s="16">
        <f>IF(Table2[[#This Row],[Production(Tones)]]="",Table2[[#This Row],[Area Blanks]]*Table2[[#This Row],[Yield]],Table2[[#This Row],[Production(Tones)]])</f>
        <v>26950</v>
      </c>
      <c r="K1916" s="13">
        <v>1536.9</v>
      </c>
      <c r="L1916" s="13">
        <f>IF(Table2[[#This Row],[Annual_Rainfall(mm)]]="",_xlfn.XLOOKUP(Table2[[#This Row],[State]],'pivot tables'!$J$3:$J$32,'pivot tables'!$K$3:$K$32),Table2[[#This Row],[Annual_Rainfall(mm)]])</f>
        <v>1536.9</v>
      </c>
      <c r="M1916" s="13" t="str">
        <f>Table2[[#This Row],[Crop]]&amp;Table2[[#This Row],[State]]</f>
        <v>RagiOdisha</v>
      </c>
      <c r="N1916" s="13">
        <v>5426257.2000000002</v>
      </c>
      <c r="O1916" s="13">
        <f>IF(Table2[[#This Row],[Fertilizer(kg)]]="",_xlfn.XLOOKUP(Table2[[#This Row],[crop&amp;state]],'pivot tables'!$O$3:$O$151,'pivot tables'!$P$3:$P$151),Table2[[#This Row],[Fertilizer(kg)]])</f>
        <v>5426257.2000000002</v>
      </c>
      <c r="P1916" s="13">
        <v>11861.85</v>
      </c>
      <c r="Q1916" s="13">
        <f>IF(Table2[[#This Row],[Pesticide(kg)]]="",_xlfn.XLOOKUP(Table2[[#This Row],[crop&amp;state]],'pivot tables'!$O$3:$O$151,'pivot tables'!$Q$3:$Q$151),Table2[[#This Row],[Pesticide(kg)]])</f>
        <v>11861.85</v>
      </c>
      <c r="R1916" s="13">
        <v>0.68300000000000005</v>
      </c>
      <c r="S1916" s="13">
        <f>IF(Table2[[#This Row],[Yield]]="",IFERROR(Table2[[#This Row],[Production(Tones)]]/Table2[[#This Row],[Area(hectare)]],""),Table2[[#This Row],[Yield]])</f>
        <v>0.68300000000000005</v>
      </c>
      <c r="T1916" s="13">
        <v>25.786999999999999</v>
      </c>
      <c r="U1916" s="13">
        <f>IF(Table2[[#This Row],[Avg_Temperature(°C)]]="",IFERROR((Table2[[#This Row],[Max_Temperature(°C)]]+Table2[[#This Row],[Min_Temperature(°C)]])/2,""),Table2[[#This Row],[Avg_Temperature(°C)]])</f>
        <v>25.786999999999999</v>
      </c>
      <c r="V1916" s="13">
        <v>35.561999999999998</v>
      </c>
      <c r="W1916" s="13">
        <f>IF(Table2[[#This Row],[Max_Temperature(°C)]]="",_xlfn.XLOOKUP(Table2[[#This Row],[State]],'pivot tables'!$T$2:$T$33,'pivot tables'!$V$2:$V$33),Table2[[#This Row],[Max_Temperature(°C)]])</f>
        <v>35.561999999999998</v>
      </c>
      <c r="X1916" s="13">
        <v>16.276</v>
      </c>
      <c r="Y1916" s="31">
        <f>IF(Table2[[#This Row],[Min_Temperature(°C)]]="",_xlfn.XLOOKUP(Table2[[#This Row],[State]],'pivot tables'!$T$2:$T$33,'pivot tables'!$W$2:$W$33),Table2[[#This Row],[Min_Temperature(°C)]])</f>
        <v>16.276</v>
      </c>
    </row>
    <row r="1917" spans="1:25" x14ac:dyDescent="0.3">
      <c r="A1917" s="5" t="s">
        <v>13</v>
      </c>
      <c r="B1917" s="4">
        <v>2014</v>
      </c>
      <c r="C1917" s="5" t="s">
        <v>176</v>
      </c>
      <c r="D1917" s="5" t="str">
        <f>PROPER(TRIM(Table2[[#This Row],[Season]]))</f>
        <v>Autumn</v>
      </c>
      <c r="E1917" s="5" t="str">
        <f>IF(Table2[[#This Row],[Season]]="",_xlfn.XLOOKUP(Table2[[#This Row],[State]],'pivot tables'!$F$3:$F$33,'pivot tables'!$G$3:$G$33),Table2[[#This Row],[Season]])</f>
        <v>Autumn</v>
      </c>
      <c r="F1917" s="5" t="s">
        <v>237</v>
      </c>
      <c r="G1917" s="16">
        <v>583000</v>
      </c>
      <c r="H1917" s="16">
        <f>IF(Table2[[#This Row],[Area(hectare)]]="",IFERROR(Table2[[#This Row],[Production(Tones)]]/Table2[[#This Row],[Yield blanks]],""),Table2[[#This Row],[Area(hectare)]])</f>
        <v>583000</v>
      </c>
      <c r="I1917" s="16">
        <v>1036000</v>
      </c>
      <c r="J1917" s="16">
        <f>IF(Table2[[#This Row],[Production(Tones)]]="",Table2[[#This Row],[Area Blanks]]*Table2[[#This Row],[Yield]],Table2[[#This Row],[Production(Tones)]])</f>
        <v>1036000</v>
      </c>
      <c r="K1917" s="13">
        <v>1536.9</v>
      </c>
      <c r="L1917" s="13">
        <f>IF(Table2[[#This Row],[Annual_Rainfall(mm)]]="",_xlfn.XLOOKUP(Table2[[#This Row],[State]],'pivot tables'!$J$3:$J$32,'pivot tables'!$K$3:$K$32),Table2[[#This Row],[Annual_Rainfall(mm)]])</f>
        <v>1536.9</v>
      </c>
      <c r="M1917" s="13" t="str">
        <f>Table2[[#This Row],[Crop]]&amp;Table2[[#This Row],[State]]</f>
        <v>RiceOdisha</v>
      </c>
      <c r="N1917" s="13">
        <v>88009680</v>
      </c>
      <c r="O1917" s="13">
        <f>IF(Table2[[#This Row],[Fertilizer(kg)]]="",_xlfn.XLOOKUP(Table2[[#This Row],[crop&amp;state]],'pivot tables'!$O$3:$O$151,'pivot tables'!$P$3:$P$151),Table2[[#This Row],[Fertilizer(kg)]])</f>
        <v>88009680</v>
      </c>
      <c r="P1917" s="13">
        <v>192390</v>
      </c>
      <c r="Q1917" s="13">
        <f>IF(Table2[[#This Row],[Pesticide(kg)]]="",_xlfn.XLOOKUP(Table2[[#This Row],[crop&amp;state]],'pivot tables'!$O$3:$O$151,'pivot tables'!$Q$3:$Q$151),Table2[[#This Row],[Pesticide(kg)]])</f>
        <v>192390</v>
      </c>
      <c r="R1917" s="13">
        <v>1.599</v>
      </c>
      <c r="S1917" s="13">
        <f>IF(Table2[[#This Row],[Yield]]="",IFERROR(Table2[[#This Row],[Production(Tones)]]/Table2[[#This Row],[Area(hectare)]],""),Table2[[#This Row],[Yield]])</f>
        <v>1.599</v>
      </c>
      <c r="T1917" s="13">
        <v>25.786999999999999</v>
      </c>
      <c r="U1917" s="13">
        <f>IF(Table2[[#This Row],[Avg_Temperature(°C)]]="",IFERROR((Table2[[#This Row],[Max_Temperature(°C)]]+Table2[[#This Row],[Min_Temperature(°C)]])/2,""),Table2[[#This Row],[Avg_Temperature(°C)]])</f>
        <v>25.786999999999999</v>
      </c>
      <c r="V1917" s="13">
        <v>35.561999999999998</v>
      </c>
      <c r="W1917" s="13">
        <f>IF(Table2[[#This Row],[Max_Temperature(°C)]]="",_xlfn.XLOOKUP(Table2[[#This Row],[State]],'pivot tables'!$T$2:$T$33,'pivot tables'!$V$2:$V$33),Table2[[#This Row],[Max_Temperature(°C)]])</f>
        <v>35.561999999999998</v>
      </c>
      <c r="X1917" s="13">
        <v>16.276</v>
      </c>
      <c r="Y1917" s="31">
        <f>IF(Table2[[#This Row],[Min_Temperature(°C)]]="",_xlfn.XLOOKUP(Table2[[#This Row],[State]],'pivot tables'!$T$2:$T$33,'pivot tables'!$W$2:$W$33),Table2[[#This Row],[Min_Temperature(°C)]])</f>
        <v>16.276</v>
      </c>
    </row>
    <row r="1918" spans="1:25" x14ac:dyDescent="0.3">
      <c r="A1918" s="5" t="s">
        <v>13</v>
      </c>
      <c r="B1918" s="4">
        <v>2014</v>
      </c>
      <c r="C1918" s="5" t="s">
        <v>120</v>
      </c>
      <c r="D1918" s="5" t="str">
        <f>PROPER(TRIM(Table2[[#This Row],[Season]]))</f>
        <v>Summer</v>
      </c>
      <c r="E1918" s="5" t="str">
        <f>IF(Table2[[#This Row],[Season]]="",_xlfn.XLOOKUP(Table2[[#This Row],[State]],'pivot tables'!$F$3:$F$33,'pivot tables'!$G$3:$G$33),Table2[[#This Row],[Season]])</f>
        <v>Summer</v>
      </c>
      <c r="F1918" s="5" t="s">
        <v>237</v>
      </c>
      <c r="G1918" s="16">
        <v>301000</v>
      </c>
      <c r="H1918" s="16">
        <f>IF(Table2[[#This Row],[Area(hectare)]]="",IFERROR(Table2[[#This Row],[Production(Tones)]]/Table2[[#This Row],[Yield blanks]],""),Table2[[#This Row],[Area(hectare)]])</f>
        <v>301000</v>
      </c>
      <c r="I1918" s="16">
        <v>1002000</v>
      </c>
      <c r="J1918" s="16">
        <f>IF(Table2[[#This Row],[Production(Tones)]]="",Table2[[#This Row],[Area Blanks]]*Table2[[#This Row],[Yield]],Table2[[#This Row],[Production(Tones)]])</f>
        <v>1002000</v>
      </c>
      <c r="K1918" s="13">
        <v>1536.9</v>
      </c>
      <c r="L1918" s="13">
        <f>IF(Table2[[#This Row],[Annual_Rainfall(mm)]]="",_xlfn.XLOOKUP(Table2[[#This Row],[State]],'pivot tables'!$J$3:$J$32,'pivot tables'!$K$3:$K$32),Table2[[#This Row],[Annual_Rainfall(mm)]])</f>
        <v>1536.9</v>
      </c>
      <c r="M1918" s="13" t="str">
        <f>Table2[[#This Row],[Crop]]&amp;Table2[[#This Row],[State]]</f>
        <v>RiceOdisha</v>
      </c>
      <c r="N1918" s="13">
        <v>45438960</v>
      </c>
      <c r="O1918" s="13">
        <f>IF(Table2[[#This Row],[Fertilizer(kg)]]="",_xlfn.XLOOKUP(Table2[[#This Row],[crop&amp;state]],'pivot tables'!$O$3:$O$151,'pivot tables'!$P$3:$P$151),Table2[[#This Row],[Fertilizer(kg)]])</f>
        <v>45438960</v>
      </c>
      <c r="P1918" s="13">
        <v>99330</v>
      </c>
      <c r="Q1918" s="13">
        <f>IF(Table2[[#This Row],[Pesticide(kg)]]="",_xlfn.XLOOKUP(Table2[[#This Row],[crop&amp;state]],'pivot tables'!$O$3:$O$151,'pivot tables'!$Q$3:$Q$151),Table2[[#This Row],[Pesticide(kg)]])</f>
        <v>99330</v>
      </c>
      <c r="R1918" s="13">
        <v>2.62</v>
      </c>
      <c r="S1918" s="13">
        <f>IF(Table2[[#This Row],[Yield]]="",IFERROR(Table2[[#This Row],[Production(Tones)]]/Table2[[#This Row],[Area(hectare)]],""),Table2[[#This Row],[Yield]])</f>
        <v>2.62</v>
      </c>
      <c r="T1918" s="13">
        <v>25.786999999999999</v>
      </c>
      <c r="U1918" s="13">
        <f>IF(Table2[[#This Row],[Avg_Temperature(°C)]]="",IFERROR((Table2[[#This Row],[Max_Temperature(°C)]]+Table2[[#This Row],[Min_Temperature(°C)]])/2,""),Table2[[#This Row],[Avg_Temperature(°C)]])</f>
        <v>25.786999999999999</v>
      </c>
      <c r="V1918" s="13">
        <v>35.561999999999998</v>
      </c>
      <c r="W1918" s="13">
        <f>IF(Table2[[#This Row],[Max_Temperature(°C)]]="",_xlfn.XLOOKUP(Table2[[#This Row],[State]],'pivot tables'!$T$2:$T$33,'pivot tables'!$V$2:$V$33),Table2[[#This Row],[Max_Temperature(°C)]])</f>
        <v>35.561999999999998</v>
      </c>
      <c r="X1918" s="13">
        <v>16.276</v>
      </c>
      <c r="Y1918" s="31">
        <f>IF(Table2[[#This Row],[Min_Temperature(°C)]]="",_xlfn.XLOOKUP(Table2[[#This Row],[State]],'pivot tables'!$T$2:$T$33,'pivot tables'!$W$2:$W$33),Table2[[#This Row],[Min_Temperature(°C)]])</f>
        <v>16.276</v>
      </c>
    </row>
    <row r="1919" spans="1:25" x14ac:dyDescent="0.3">
      <c r="A1919" s="5" t="s">
        <v>13</v>
      </c>
      <c r="B1919" s="4">
        <v>2014</v>
      </c>
      <c r="C1919" s="5" t="s">
        <v>324</v>
      </c>
      <c r="D1919" s="5" t="str">
        <f>PROPER(TRIM(Table2[[#This Row],[Season]]))</f>
        <v>Winter</v>
      </c>
      <c r="E1919" s="5" t="str">
        <f>IF(Table2[[#This Row],[Season]]="",_xlfn.XLOOKUP(Table2[[#This Row],[State]],'pivot tables'!$F$3:$F$33,'pivot tables'!$G$3:$G$33),Table2[[#This Row],[Season]])</f>
        <v>Winter</v>
      </c>
      <c r="F1919" s="5" t="s">
        <v>237</v>
      </c>
      <c r="G1919" s="16">
        <v>3282000</v>
      </c>
      <c r="H1919" s="16">
        <f>IF(Table2[[#This Row],[Area(hectare)]]="",IFERROR(Table2[[#This Row],[Production(Tones)]]/Table2[[#This Row],[Yield blanks]],""),Table2[[#This Row],[Area(hectare)]])</f>
        <v>3282000</v>
      </c>
      <c r="I1919" s="16">
        <v>7802000</v>
      </c>
      <c r="J1919" s="16">
        <f>IF(Table2[[#This Row],[Production(Tones)]]="",Table2[[#This Row],[Area Blanks]]*Table2[[#This Row],[Yield]],Table2[[#This Row],[Production(Tones)]])</f>
        <v>7802000</v>
      </c>
      <c r="K1919" s="13">
        <v>1536.9</v>
      </c>
      <c r="L1919" s="13">
        <f>IF(Table2[[#This Row],[Annual_Rainfall(mm)]]="",_xlfn.XLOOKUP(Table2[[#This Row],[State]],'pivot tables'!$J$3:$J$32,'pivot tables'!$K$3:$K$32),Table2[[#This Row],[Annual_Rainfall(mm)]])</f>
        <v>1536.9</v>
      </c>
      <c r="M1919" s="13" t="str">
        <f>Table2[[#This Row],[Crop]]&amp;Table2[[#This Row],[State]]</f>
        <v>RiceOdisha</v>
      </c>
      <c r="N1919" s="13">
        <v>495450720</v>
      </c>
      <c r="O1919" s="13">
        <f>IF(Table2[[#This Row],[Fertilizer(kg)]]="",_xlfn.XLOOKUP(Table2[[#This Row],[crop&amp;state]],'pivot tables'!$O$3:$O$151,'pivot tables'!$P$3:$P$151),Table2[[#This Row],[Fertilizer(kg)]])</f>
        <v>495450720</v>
      </c>
      <c r="P1919" s="13">
        <v>1083060</v>
      </c>
      <c r="Q1919" s="13">
        <f>IF(Table2[[#This Row],[Pesticide(kg)]]="",_xlfn.XLOOKUP(Table2[[#This Row],[crop&amp;state]],'pivot tables'!$O$3:$O$151,'pivot tables'!$Q$3:$Q$151),Table2[[#This Row],[Pesticide(kg)]])</f>
        <v>1083060</v>
      </c>
      <c r="R1919" s="13">
        <v>2.379</v>
      </c>
      <c r="S1919" s="13">
        <f>IF(Table2[[#This Row],[Yield]]="",IFERROR(Table2[[#This Row],[Production(Tones)]]/Table2[[#This Row],[Area(hectare)]],""),Table2[[#This Row],[Yield]])</f>
        <v>2.379</v>
      </c>
      <c r="T1919" s="13">
        <v>25.786999999999999</v>
      </c>
      <c r="U1919" s="13">
        <f>IF(Table2[[#This Row],[Avg_Temperature(°C)]]="",IFERROR((Table2[[#This Row],[Max_Temperature(°C)]]+Table2[[#This Row],[Min_Temperature(°C)]])/2,""),Table2[[#This Row],[Avg_Temperature(°C)]])</f>
        <v>25.786999999999999</v>
      </c>
      <c r="V1919" s="13">
        <v>35.561999999999998</v>
      </c>
      <c r="W1919" s="13">
        <f>IF(Table2[[#This Row],[Max_Temperature(°C)]]="",_xlfn.XLOOKUP(Table2[[#This Row],[State]],'pivot tables'!$T$2:$T$33,'pivot tables'!$V$2:$V$33),Table2[[#This Row],[Max_Temperature(°C)]])</f>
        <v>35.561999999999998</v>
      </c>
      <c r="X1919" s="13">
        <v>16.276</v>
      </c>
      <c r="Y1919" s="31">
        <f>IF(Table2[[#This Row],[Min_Temperature(°C)]]="",_xlfn.XLOOKUP(Table2[[#This Row],[State]],'pivot tables'!$T$2:$T$33,'pivot tables'!$W$2:$W$33),Table2[[#This Row],[Min_Temperature(°C)]])</f>
        <v>16.276</v>
      </c>
    </row>
    <row r="1920" spans="1:25" x14ac:dyDescent="0.3">
      <c r="A1920" s="5" t="s">
        <v>18</v>
      </c>
      <c r="B1920" s="4">
        <v>2014</v>
      </c>
      <c r="C1920" s="5" t="s">
        <v>324</v>
      </c>
      <c r="D1920" s="5" t="str">
        <f>PROPER(TRIM(Table2[[#This Row],[Season]]))</f>
        <v>Winter</v>
      </c>
      <c r="E1920" s="5" t="str">
        <f>IF(Table2[[#This Row],[Season]]="",_xlfn.XLOOKUP(Table2[[#This Row],[State]],'pivot tables'!$F$3:$F$33,'pivot tables'!$G$3:$G$33),Table2[[#This Row],[Season]])</f>
        <v>Winter</v>
      </c>
      <c r="F1920" s="5" t="s">
        <v>237</v>
      </c>
      <c r="G1920" s="16">
        <v>10047</v>
      </c>
      <c r="H1920" s="16">
        <f>IF(Table2[[#This Row],[Area(hectare)]]="",IFERROR(Table2[[#This Row],[Production(Tones)]]/Table2[[#This Row],[Yield blanks]],""),Table2[[#This Row],[Area(hectare)]])</f>
        <v>10047</v>
      </c>
      <c r="I1920" s="16">
        <v>722892</v>
      </c>
      <c r="J1920" s="16">
        <f>IF(Table2[[#This Row],[Production(Tones)]]="",Table2[[#This Row],[Area Blanks]]*Table2[[#This Row],[Yield]],Table2[[#This Row],[Production(Tones)]])</f>
        <v>722892</v>
      </c>
      <c r="K1920" s="13">
        <v>1536.9</v>
      </c>
      <c r="L1920" s="13">
        <f>IF(Table2[[#This Row],[Annual_Rainfall(mm)]]="",_xlfn.XLOOKUP(Table2[[#This Row],[State]],'pivot tables'!$J$3:$J$32,'pivot tables'!$K$3:$K$32),Table2[[#This Row],[Annual_Rainfall(mm)]])</f>
        <v>1536.9</v>
      </c>
      <c r="M1920" s="13" t="str">
        <f>Table2[[#This Row],[Crop]]&amp;Table2[[#This Row],[State]]</f>
        <v>SugarcaneOdisha</v>
      </c>
      <c r="N1920" s="13">
        <v>1516695.12</v>
      </c>
      <c r="O1920" s="13">
        <f>IF(Table2[[#This Row],[Fertilizer(kg)]]="",_xlfn.XLOOKUP(Table2[[#This Row],[crop&amp;state]],'pivot tables'!$O$3:$O$151,'pivot tables'!$P$3:$P$151),Table2[[#This Row],[Fertilizer(kg)]])</f>
        <v>1516695.12</v>
      </c>
      <c r="P1920" s="13">
        <v>3315.51</v>
      </c>
      <c r="Q1920" s="13">
        <f>IF(Table2[[#This Row],[Pesticide(kg)]]="",_xlfn.XLOOKUP(Table2[[#This Row],[crop&amp;state]],'pivot tables'!$O$3:$O$151,'pivot tables'!$Q$3:$Q$151),Table2[[#This Row],[Pesticide(kg)]])</f>
        <v>3315.51</v>
      </c>
      <c r="R1920" s="13">
        <v>60.301000000000002</v>
      </c>
      <c r="S1920" s="13">
        <f>IF(Table2[[#This Row],[Yield]]="",IFERROR(Table2[[#This Row],[Production(Tones)]]/Table2[[#This Row],[Area(hectare)]],""),Table2[[#This Row],[Yield]])</f>
        <v>60.301000000000002</v>
      </c>
      <c r="T1920" s="13">
        <v>25.786999999999999</v>
      </c>
      <c r="U1920" s="13">
        <f>IF(Table2[[#This Row],[Avg_Temperature(°C)]]="",IFERROR((Table2[[#This Row],[Max_Temperature(°C)]]+Table2[[#This Row],[Min_Temperature(°C)]])/2,""),Table2[[#This Row],[Avg_Temperature(°C)]])</f>
        <v>25.786999999999999</v>
      </c>
      <c r="V1920" s="13">
        <v>35.561999999999998</v>
      </c>
      <c r="W1920" s="13">
        <f>IF(Table2[[#This Row],[Max_Temperature(°C)]]="",_xlfn.XLOOKUP(Table2[[#This Row],[State]],'pivot tables'!$T$2:$T$33,'pivot tables'!$V$2:$V$33),Table2[[#This Row],[Max_Temperature(°C)]])</f>
        <v>35.561999999999998</v>
      </c>
      <c r="X1920" s="13">
        <v>16.276</v>
      </c>
      <c r="Y1920" s="31">
        <f>IF(Table2[[#This Row],[Min_Temperature(°C)]]="",_xlfn.XLOOKUP(Table2[[#This Row],[State]],'pivot tables'!$T$2:$T$33,'pivot tables'!$W$2:$W$33),Table2[[#This Row],[Min_Temperature(°C)]])</f>
        <v>16.276</v>
      </c>
    </row>
    <row r="1921" spans="1:25" x14ac:dyDescent="0.3">
      <c r="A1921" s="5" t="s">
        <v>32</v>
      </c>
      <c r="B1921" s="4">
        <v>2014</v>
      </c>
      <c r="C1921" s="5" t="s">
        <v>176</v>
      </c>
      <c r="D1921" s="5" t="str">
        <f>PROPER(TRIM(Table2[[#This Row],[Season]]))</f>
        <v>Autumn</v>
      </c>
      <c r="E1921" s="5" t="str">
        <f>IF(Table2[[#This Row],[Season]]="",_xlfn.XLOOKUP(Table2[[#This Row],[State]],'pivot tables'!$F$3:$F$33,'pivot tables'!$G$3:$G$33),Table2[[#This Row],[Season]])</f>
        <v>Autumn</v>
      </c>
      <c r="F1921" s="5" t="s">
        <v>237</v>
      </c>
      <c r="G1921" s="16">
        <v>22843</v>
      </c>
      <c r="H1921" s="16">
        <f>IF(Table2[[#This Row],[Area(hectare)]]="",IFERROR(Table2[[#This Row],[Production(Tones)]]/Table2[[#This Row],[Yield blanks]],""),Table2[[#This Row],[Area(hectare)]])</f>
        <v>22843</v>
      </c>
      <c r="I1921" s="16">
        <v>5978</v>
      </c>
      <c r="J1921" s="16">
        <f>IF(Table2[[#This Row],[Production(Tones)]]="",Table2[[#This Row],[Area Blanks]]*Table2[[#This Row],[Yield]],Table2[[#This Row],[Production(Tones)]])</f>
        <v>5978</v>
      </c>
      <c r="K1921" s="13">
        <v>1536.9</v>
      </c>
      <c r="L1921" s="13">
        <f>IF(Table2[[#This Row],[Annual_Rainfall(mm)]]="",_xlfn.XLOOKUP(Table2[[#This Row],[State]],'pivot tables'!$J$3:$J$32,'pivot tables'!$K$3:$K$32),Table2[[#This Row],[Annual_Rainfall(mm)]])</f>
        <v>1536.9</v>
      </c>
      <c r="M1921" s="13" t="str">
        <f>Table2[[#This Row],[Crop]]&amp;Table2[[#This Row],[State]]</f>
        <v>UradOdisha</v>
      </c>
      <c r="N1921" s="13">
        <v>3448379.28</v>
      </c>
      <c r="O1921" s="13">
        <f>IF(Table2[[#This Row],[Fertilizer(kg)]]="",_xlfn.XLOOKUP(Table2[[#This Row],[crop&amp;state]],'pivot tables'!$O$3:$O$151,'pivot tables'!$P$3:$P$151),Table2[[#This Row],[Fertilizer(kg)]])</f>
        <v>3448379.28</v>
      </c>
      <c r="P1921" s="13">
        <v>7538.19</v>
      </c>
      <c r="Q1921" s="13">
        <f>IF(Table2[[#This Row],[Pesticide(kg)]]="",_xlfn.XLOOKUP(Table2[[#This Row],[crop&amp;state]],'pivot tables'!$O$3:$O$151,'pivot tables'!$Q$3:$Q$151),Table2[[#This Row],[Pesticide(kg)]])</f>
        <v>7538.19</v>
      </c>
      <c r="R1921" s="13">
        <v>0.28499999999999998</v>
      </c>
      <c r="S1921" s="13">
        <f>IF(Table2[[#This Row],[Yield]]="",IFERROR(Table2[[#This Row],[Production(Tones)]]/Table2[[#This Row],[Area(hectare)]],""),Table2[[#This Row],[Yield]])</f>
        <v>0.28499999999999998</v>
      </c>
      <c r="T1921" s="13">
        <v>25.786999999999999</v>
      </c>
      <c r="U1921" s="13">
        <f>IF(Table2[[#This Row],[Avg_Temperature(°C)]]="",IFERROR((Table2[[#This Row],[Max_Temperature(°C)]]+Table2[[#This Row],[Min_Temperature(°C)]])/2,""),Table2[[#This Row],[Avg_Temperature(°C)]])</f>
        <v>25.786999999999999</v>
      </c>
      <c r="V1921" s="13">
        <v>35.561999999999998</v>
      </c>
      <c r="W1921" s="13">
        <f>IF(Table2[[#This Row],[Max_Temperature(°C)]]="",_xlfn.XLOOKUP(Table2[[#This Row],[State]],'pivot tables'!$T$2:$T$33,'pivot tables'!$V$2:$V$33),Table2[[#This Row],[Max_Temperature(°C)]])</f>
        <v>35.561999999999998</v>
      </c>
      <c r="X1921" s="13">
        <v>16.276</v>
      </c>
      <c r="Y1921" s="31">
        <f>IF(Table2[[#This Row],[Min_Temperature(°C)]]="",_xlfn.XLOOKUP(Table2[[#This Row],[State]],'pivot tables'!$T$2:$T$33,'pivot tables'!$W$2:$W$33),Table2[[#This Row],[Min_Temperature(°C)]])</f>
        <v>16.276</v>
      </c>
    </row>
    <row r="1922" spans="1:25" x14ac:dyDescent="0.3">
      <c r="A1922" s="5" t="s">
        <v>32</v>
      </c>
      <c r="B1922" s="4">
        <v>2014</v>
      </c>
      <c r="C1922" s="5" t="s">
        <v>120</v>
      </c>
      <c r="D1922" s="5" t="str">
        <f>PROPER(TRIM(Table2[[#This Row],[Season]]))</f>
        <v>Summer</v>
      </c>
      <c r="E1922" s="5" t="str">
        <f>IF(Table2[[#This Row],[Season]]="",_xlfn.XLOOKUP(Table2[[#This Row],[State]],'pivot tables'!$F$3:$F$33,'pivot tables'!$G$3:$G$33),Table2[[#This Row],[Season]])</f>
        <v>Summer</v>
      </c>
      <c r="F1922" s="5" t="s">
        <v>237</v>
      </c>
      <c r="G1922" s="16">
        <v>2800</v>
      </c>
      <c r="H1922" s="16">
        <f>IF(Table2[[#This Row],[Area(hectare)]]="",IFERROR(Table2[[#This Row],[Production(Tones)]]/Table2[[#This Row],[Yield blanks]],""),Table2[[#This Row],[Area(hectare)]])</f>
        <v>2800</v>
      </c>
      <c r="I1922" s="16">
        <v>1120</v>
      </c>
      <c r="J1922" s="16">
        <f>IF(Table2[[#This Row],[Production(Tones)]]="",Table2[[#This Row],[Area Blanks]]*Table2[[#This Row],[Yield]],Table2[[#This Row],[Production(Tones)]])</f>
        <v>1120</v>
      </c>
      <c r="K1922" s="13">
        <v>1536.9</v>
      </c>
      <c r="L1922" s="13">
        <f>IF(Table2[[#This Row],[Annual_Rainfall(mm)]]="",_xlfn.XLOOKUP(Table2[[#This Row],[State]],'pivot tables'!$J$3:$J$32,'pivot tables'!$K$3:$K$32),Table2[[#This Row],[Annual_Rainfall(mm)]])</f>
        <v>1536.9</v>
      </c>
      <c r="M1922" s="13" t="str">
        <f>Table2[[#This Row],[Crop]]&amp;Table2[[#This Row],[State]]</f>
        <v>UradOdisha</v>
      </c>
      <c r="N1922" s="13">
        <v>422688</v>
      </c>
      <c r="O1922" s="13">
        <f>IF(Table2[[#This Row],[Fertilizer(kg)]]="",_xlfn.XLOOKUP(Table2[[#This Row],[crop&amp;state]],'pivot tables'!$O$3:$O$151,'pivot tables'!$P$3:$P$151),Table2[[#This Row],[Fertilizer(kg)]])</f>
        <v>422688</v>
      </c>
      <c r="P1922" s="13">
        <v>924</v>
      </c>
      <c r="Q1922" s="13">
        <f>IF(Table2[[#This Row],[Pesticide(kg)]]="",_xlfn.XLOOKUP(Table2[[#This Row],[crop&amp;state]],'pivot tables'!$O$3:$O$151,'pivot tables'!$Q$3:$Q$151),Table2[[#This Row],[Pesticide(kg)]])</f>
        <v>924</v>
      </c>
      <c r="R1922" s="13">
        <v>0.40300000000000002</v>
      </c>
      <c r="S1922" s="13">
        <f>IF(Table2[[#This Row],[Yield]]="",IFERROR(Table2[[#This Row],[Production(Tones)]]/Table2[[#This Row],[Area(hectare)]],""),Table2[[#This Row],[Yield]])</f>
        <v>0.40300000000000002</v>
      </c>
      <c r="T1922" s="13">
        <v>25.786999999999999</v>
      </c>
      <c r="U1922" s="13">
        <f>IF(Table2[[#This Row],[Avg_Temperature(°C)]]="",IFERROR((Table2[[#This Row],[Max_Temperature(°C)]]+Table2[[#This Row],[Min_Temperature(°C)]])/2,""),Table2[[#This Row],[Avg_Temperature(°C)]])</f>
        <v>25.786999999999999</v>
      </c>
      <c r="V1922" s="13">
        <v>35.561999999999998</v>
      </c>
      <c r="W1922" s="13">
        <f>IF(Table2[[#This Row],[Max_Temperature(°C)]]="",_xlfn.XLOOKUP(Table2[[#This Row],[State]],'pivot tables'!$T$2:$T$33,'pivot tables'!$V$2:$V$33),Table2[[#This Row],[Max_Temperature(°C)]])</f>
        <v>35.561999999999998</v>
      </c>
      <c r="X1922" s="13">
        <v>16.276</v>
      </c>
      <c r="Y1922" s="31">
        <f>IF(Table2[[#This Row],[Min_Temperature(°C)]]="",_xlfn.XLOOKUP(Table2[[#This Row],[State]],'pivot tables'!$T$2:$T$33,'pivot tables'!$W$2:$W$33),Table2[[#This Row],[Min_Temperature(°C)]])</f>
        <v>16.276</v>
      </c>
    </row>
    <row r="1923" spans="1:25" x14ac:dyDescent="0.3">
      <c r="A1923" s="5" t="s">
        <v>32</v>
      </c>
      <c r="B1923" s="4">
        <v>2014</v>
      </c>
      <c r="C1923" s="5" t="s">
        <v>324</v>
      </c>
      <c r="D1923" s="5" t="str">
        <f>PROPER(TRIM(Table2[[#This Row],[Season]]))</f>
        <v>Winter</v>
      </c>
      <c r="E1923" s="5" t="str">
        <f>IF(Table2[[#This Row],[Season]]="",_xlfn.XLOOKUP(Table2[[#This Row],[State]],'pivot tables'!$F$3:$F$33,'pivot tables'!$G$3:$G$33),Table2[[#This Row],[Season]])</f>
        <v>Winter</v>
      </c>
      <c r="F1923" s="5" t="s">
        <v>237</v>
      </c>
      <c r="G1923" s="16">
        <v>56121</v>
      </c>
      <c r="H1923" s="16">
        <f>IF(Table2[[#This Row],[Area(hectare)]]="",IFERROR(Table2[[#This Row],[Production(Tones)]]/Table2[[#This Row],[Yield blanks]],""),Table2[[#This Row],[Area(hectare)]])</f>
        <v>56121</v>
      </c>
      <c r="I1923" s="16">
        <v>20452</v>
      </c>
      <c r="J1923" s="16">
        <f>IF(Table2[[#This Row],[Production(Tones)]]="",Table2[[#This Row],[Area Blanks]]*Table2[[#This Row],[Yield]],Table2[[#This Row],[Production(Tones)]])</f>
        <v>20452</v>
      </c>
      <c r="K1923" s="13">
        <v>1536.9</v>
      </c>
      <c r="L1923" s="13">
        <f>IF(Table2[[#This Row],[Annual_Rainfall(mm)]]="",_xlfn.XLOOKUP(Table2[[#This Row],[State]],'pivot tables'!$J$3:$J$32,'pivot tables'!$K$3:$K$32),Table2[[#This Row],[Annual_Rainfall(mm)]])</f>
        <v>1536.9</v>
      </c>
      <c r="M1923" s="13" t="str">
        <f>Table2[[#This Row],[Crop]]&amp;Table2[[#This Row],[State]]</f>
        <v>UradOdisha</v>
      </c>
      <c r="N1923" s="13">
        <v>8472026.1600000001</v>
      </c>
      <c r="O1923" s="13">
        <f>IF(Table2[[#This Row],[Fertilizer(kg)]]="",_xlfn.XLOOKUP(Table2[[#This Row],[crop&amp;state]],'pivot tables'!$O$3:$O$151,'pivot tables'!$P$3:$P$151),Table2[[#This Row],[Fertilizer(kg)]])</f>
        <v>8472026.1600000001</v>
      </c>
      <c r="P1923" s="13">
        <v>18519.93</v>
      </c>
      <c r="Q1923" s="13">
        <f>IF(Table2[[#This Row],[Pesticide(kg)]]="",_xlfn.XLOOKUP(Table2[[#This Row],[crop&amp;state]],'pivot tables'!$O$3:$O$151,'pivot tables'!$Q$3:$Q$151),Table2[[#This Row],[Pesticide(kg)]])</f>
        <v>18519.93</v>
      </c>
      <c r="R1923" s="13">
        <v>0.35099999999999998</v>
      </c>
      <c r="S1923" s="13">
        <f>IF(Table2[[#This Row],[Yield]]="",IFERROR(Table2[[#This Row],[Production(Tones)]]/Table2[[#This Row],[Area(hectare)]],""),Table2[[#This Row],[Yield]])</f>
        <v>0.35099999999999998</v>
      </c>
      <c r="T1923" s="13">
        <v>25.786999999999999</v>
      </c>
      <c r="U1923" s="13">
        <f>IF(Table2[[#This Row],[Avg_Temperature(°C)]]="",IFERROR((Table2[[#This Row],[Max_Temperature(°C)]]+Table2[[#This Row],[Min_Temperature(°C)]])/2,""),Table2[[#This Row],[Avg_Temperature(°C)]])</f>
        <v>25.786999999999999</v>
      </c>
      <c r="V1923" s="13">
        <v>35.561999999999998</v>
      </c>
      <c r="W1923" s="13">
        <f>IF(Table2[[#This Row],[Max_Temperature(°C)]]="",_xlfn.XLOOKUP(Table2[[#This Row],[State]],'pivot tables'!$T$2:$T$33,'pivot tables'!$V$2:$V$33),Table2[[#This Row],[Max_Temperature(°C)]])</f>
        <v>35.561999999999998</v>
      </c>
      <c r="X1923" s="13">
        <v>16.276</v>
      </c>
      <c r="Y1923" s="31">
        <f>IF(Table2[[#This Row],[Min_Temperature(°C)]]="",_xlfn.XLOOKUP(Table2[[#This Row],[State]],'pivot tables'!$T$2:$T$33,'pivot tables'!$W$2:$W$33),Table2[[#This Row],[Min_Temperature(°C)]])</f>
        <v>16.276</v>
      </c>
    </row>
    <row r="1924" spans="1:25" x14ac:dyDescent="0.3">
      <c r="A1924" s="5" t="s">
        <v>20</v>
      </c>
      <c r="B1924" s="4">
        <v>2014</v>
      </c>
      <c r="C1924" s="5" t="s">
        <v>120</v>
      </c>
      <c r="D1924" s="5" t="str">
        <f>PROPER(TRIM(Table2[[#This Row],[Season]]))</f>
        <v>Summer</v>
      </c>
      <c r="E1924" s="5" t="str">
        <f>IF(Table2[[#This Row],[Season]]="",_xlfn.XLOOKUP(Table2[[#This Row],[State]],'pivot tables'!$F$3:$F$33,'pivot tables'!$G$3:$G$33),Table2[[#This Row],[Season]])</f>
        <v>Summer</v>
      </c>
      <c r="F1924" s="5" t="s">
        <v>237</v>
      </c>
      <c r="G1924" s="16">
        <v>4030</v>
      </c>
      <c r="H1924" s="16">
        <f>IF(Table2[[#This Row],[Area(hectare)]]="",IFERROR(Table2[[#This Row],[Production(Tones)]]/Table2[[#This Row],[Yield blanks]],""),Table2[[#This Row],[Area(hectare)]])</f>
        <v>4030</v>
      </c>
      <c r="I1924" s="16">
        <v>658</v>
      </c>
      <c r="J1924" s="16">
        <f>IF(Table2[[#This Row],[Production(Tones)]]="",Table2[[#This Row],[Area Blanks]]*Table2[[#This Row],[Yield]],Table2[[#This Row],[Production(Tones)]])</f>
        <v>658</v>
      </c>
      <c r="K1924" s="13">
        <v>1536.9</v>
      </c>
      <c r="L1924" s="13">
        <f>IF(Table2[[#This Row],[Annual_Rainfall(mm)]]="",_xlfn.XLOOKUP(Table2[[#This Row],[State]],'pivot tables'!$J$3:$J$32,'pivot tables'!$K$3:$K$32),Table2[[#This Row],[Annual_Rainfall(mm)]])</f>
        <v>1536.9</v>
      </c>
      <c r="M1924" s="13" t="str">
        <f>Table2[[#This Row],[Crop]]&amp;Table2[[#This Row],[State]]</f>
        <v>WheatOdisha</v>
      </c>
      <c r="N1924" s="13">
        <v>60836.88</v>
      </c>
      <c r="O1924" s="13">
        <f>IF(Table2[[#This Row],[Fertilizer(kg)]]="",_xlfn.XLOOKUP(Table2[[#This Row],[crop&amp;state]],'pivot tables'!$O$3:$O$151,'pivot tables'!$P$3:$P$151),Table2[[#This Row],[Fertilizer(kg)]])</f>
        <v>60836.88</v>
      </c>
      <c r="P1924" s="13">
        <v>132.99</v>
      </c>
      <c r="Q1924" s="13">
        <f>IF(Table2[[#This Row],[Pesticide(kg)]]="",_xlfn.XLOOKUP(Table2[[#This Row],[crop&amp;state]],'pivot tables'!$O$3:$O$151,'pivot tables'!$Q$3:$Q$151),Table2[[#This Row],[Pesticide(kg)]])</f>
        <v>132.99</v>
      </c>
      <c r="R1924" s="13">
        <v>1.4410000000000001</v>
      </c>
      <c r="S1924" s="13">
        <f>IF(Table2[[#This Row],[Yield]]="",IFERROR(Table2[[#This Row],[Production(Tones)]]/Table2[[#This Row],[Area(hectare)]],""),Table2[[#This Row],[Yield]])</f>
        <v>1.4410000000000001</v>
      </c>
      <c r="T1924" s="13">
        <v>25.786999999999999</v>
      </c>
      <c r="U1924" s="13">
        <f>IF(Table2[[#This Row],[Avg_Temperature(°C)]]="",IFERROR((Table2[[#This Row],[Max_Temperature(°C)]]+Table2[[#This Row],[Min_Temperature(°C)]])/2,""),Table2[[#This Row],[Avg_Temperature(°C)]])</f>
        <v>25.786999999999999</v>
      </c>
      <c r="V1924" s="13">
        <v>35.561999999999998</v>
      </c>
      <c r="W1924" s="13">
        <f>IF(Table2[[#This Row],[Max_Temperature(°C)]]="",_xlfn.XLOOKUP(Table2[[#This Row],[State]],'pivot tables'!$T$2:$T$33,'pivot tables'!$V$2:$V$33),Table2[[#This Row],[Max_Temperature(°C)]])</f>
        <v>35.561999999999998</v>
      </c>
      <c r="X1924" s="13">
        <v>16.276</v>
      </c>
      <c r="Y1924" s="31">
        <f>IF(Table2[[#This Row],[Min_Temperature(°C)]]="",_xlfn.XLOOKUP(Table2[[#This Row],[State]],'pivot tables'!$T$2:$T$33,'pivot tables'!$W$2:$W$33),Table2[[#This Row],[Min_Temperature(°C)]])</f>
        <v>16.276</v>
      </c>
    </row>
    <row r="1925" spans="1:25" x14ac:dyDescent="0.3">
      <c r="A1925" s="5" t="s">
        <v>22</v>
      </c>
      <c r="B1925" s="4">
        <v>2015</v>
      </c>
      <c r="C1925" s="5" t="s">
        <v>176</v>
      </c>
      <c r="D1925" s="5" t="str">
        <f>PROPER(TRIM(Table2[[#This Row],[Season]]))</f>
        <v>Autumn</v>
      </c>
      <c r="E1925" s="5" t="str">
        <f>IF(Table2[[#This Row],[Season]]="",_xlfn.XLOOKUP(Table2[[#This Row],[State]],'pivot tables'!$F$3:$F$33,'pivot tables'!$G$3:$G$33),Table2[[#This Row],[Season]])</f>
        <v>Autumn</v>
      </c>
      <c r="F1925" s="5" t="s">
        <v>237</v>
      </c>
      <c r="G1925" s="16"/>
      <c r="H1925" s="16">
        <f>IF(Table2[[#This Row],[Area(hectare)]]="",IFERROR(Table2[[#This Row],[Production(Tones)]]/Table2[[#This Row],[Yield blanks]],""),Table2[[#This Row],[Area(hectare)]])</f>
        <v>14682.274247491639</v>
      </c>
      <c r="I1925" s="16">
        <v>8780</v>
      </c>
      <c r="J1925" s="16">
        <f>IF(Table2[[#This Row],[Production(Tones)]]="",Table2[[#This Row],[Area Blanks]]*Table2[[#This Row],[Yield]],Table2[[#This Row],[Production(Tones)]])</f>
        <v>8780</v>
      </c>
      <c r="K1925" s="13" t="s">
        <v>686</v>
      </c>
      <c r="L1925" s="13" t="str">
        <f>IF(Table2[[#This Row],[Annual_Rainfall(mm)]]="",_xlfn.XLOOKUP(Table2[[#This Row],[State]],'pivot tables'!$J$3:$J$32,'pivot tables'!$K$3:$K$32),Table2[[#This Row],[Annual_Rainfall(mm)]])</f>
        <v xml:space="preserve"> 1210.1 </v>
      </c>
      <c r="M1925" s="13" t="str">
        <f>Table2[[#This Row],[Crop]]&amp;Table2[[#This Row],[State]]</f>
        <v>RagiOdisha</v>
      </c>
      <c r="N1925" s="13">
        <v>2247059.2999999998</v>
      </c>
      <c r="O1925" s="13">
        <f>IF(Table2[[#This Row],[Fertilizer(kg)]]="",_xlfn.XLOOKUP(Table2[[#This Row],[crop&amp;state]],'pivot tables'!$O$3:$O$151,'pivot tables'!$P$3:$P$151),Table2[[#This Row],[Fertilizer(kg)]])</f>
        <v>2247059.2999999998</v>
      </c>
      <c r="P1925" s="13">
        <v>4695.8999999999996</v>
      </c>
      <c r="Q1925" s="13">
        <f>IF(Table2[[#This Row],[Pesticide(kg)]]="",_xlfn.XLOOKUP(Table2[[#This Row],[crop&amp;state]],'pivot tables'!$O$3:$O$151,'pivot tables'!$Q$3:$Q$151),Table2[[#This Row],[Pesticide(kg)]])</f>
        <v>4695.8999999999996</v>
      </c>
      <c r="R1925" s="13">
        <v>0.59799999999999998</v>
      </c>
      <c r="S1925" s="13">
        <f>IF(Table2[[#This Row],[Yield]]="",IFERROR(Table2[[#This Row],[Production(Tones)]]/Table2[[#This Row],[Area(hectare)]],""),Table2[[#This Row],[Yield]])</f>
        <v>0.59799999999999998</v>
      </c>
      <c r="T1925" s="13">
        <v>26.14</v>
      </c>
      <c r="U1925" s="13">
        <f>IF(Table2[[#This Row],[Avg_Temperature(°C)]]="",IFERROR((Table2[[#This Row],[Max_Temperature(°C)]]+Table2[[#This Row],[Min_Temperature(°C)]])/2,""),Table2[[#This Row],[Avg_Temperature(°C)]])</f>
        <v>26.14</v>
      </c>
      <c r="V1925" s="13">
        <v>36.148000000000003</v>
      </c>
      <c r="W1925" s="13">
        <f>IF(Table2[[#This Row],[Max_Temperature(°C)]]="",_xlfn.XLOOKUP(Table2[[#This Row],[State]],'pivot tables'!$T$2:$T$33,'pivot tables'!$V$2:$V$33),Table2[[#This Row],[Max_Temperature(°C)]])</f>
        <v>36.148000000000003</v>
      </c>
      <c r="X1925" s="13">
        <v>16.846</v>
      </c>
      <c r="Y1925" s="31">
        <f>IF(Table2[[#This Row],[Min_Temperature(°C)]]="",_xlfn.XLOOKUP(Table2[[#This Row],[State]],'pivot tables'!$T$2:$T$33,'pivot tables'!$W$2:$W$33),Table2[[#This Row],[Min_Temperature(°C)]])</f>
        <v>16.846</v>
      </c>
    </row>
    <row r="1926" spans="1:25" x14ac:dyDescent="0.3">
      <c r="A1926" s="5" t="s">
        <v>22</v>
      </c>
      <c r="B1926" s="4">
        <v>2015</v>
      </c>
      <c r="C1926" s="5" t="s">
        <v>120</v>
      </c>
      <c r="D1926" s="5" t="str">
        <f>PROPER(TRIM(Table2[[#This Row],[Season]]))</f>
        <v>Summer</v>
      </c>
      <c r="E1926" s="5" t="str">
        <f>IF(Table2[[#This Row],[Season]]="",_xlfn.XLOOKUP(Table2[[#This Row],[State]],'pivot tables'!$F$3:$F$33,'pivot tables'!$G$3:$G$33),Table2[[#This Row],[Season]])</f>
        <v>Summer</v>
      </c>
      <c r="F1926" s="5" t="s">
        <v>237</v>
      </c>
      <c r="G1926" s="16">
        <v>297</v>
      </c>
      <c r="H1926" s="16">
        <f>IF(Table2[[#This Row],[Area(hectare)]]="",IFERROR(Table2[[#This Row],[Production(Tones)]]/Table2[[#This Row],[Yield blanks]],""),Table2[[#This Row],[Area(hectare)]])</f>
        <v>297</v>
      </c>
      <c r="I1926" s="16">
        <v>265</v>
      </c>
      <c r="J1926" s="16">
        <f>IF(Table2[[#This Row],[Production(Tones)]]="",Table2[[#This Row],[Area Blanks]]*Table2[[#This Row],[Yield]],Table2[[#This Row],[Production(Tones)]])</f>
        <v>265</v>
      </c>
      <c r="K1926" s="13">
        <v>1210.0999999999999</v>
      </c>
      <c r="L1926" s="13">
        <f>IF(Table2[[#This Row],[Annual_Rainfall(mm)]]="",_xlfn.XLOOKUP(Table2[[#This Row],[State]],'pivot tables'!$J$3:$J$32,'pivot tables'!$K$3:$K$32),Table2[[#This Row],[Annual_Rainfall(mm)]])</f>
        <v>1210.0999999999999</v>
      </c>
      <c r="M1926" s="13" t="str">
        <f>Table2[[#This Row],[Crop]]&amp;Table2[[#This Row],[State]]</f>
        <v>RagiOdisha</v>
      </c>
      <c r="N1926" s="13">
        <v>46899.27</v>
      </c>
      <c r="O1926" s="13">
        <f>IF(Table2[[#This Row],[Fertilizer(kg)]]="",_xlfn.XLOOKUP(Table2[[#This Row],[crop&amp;state]],'pivot tables'!$O$3:$O$151,'pivot tables'!$P$3:$P$151),Table2[[#This Row],[Fertilizer(kg)]])</f>
        <v>46899.27</v>
      </c>
      <c r="P1926" s="13">
        <v>98.01</v>
      </c>
      <c r="Q1926" s="13">
        <f>IF(Table2[[#This Row],[Pesticide(kg)]]="",_xlfn.XLOOKUP(Table2[[#This Row],[crop&amp;state]],'pivot tables'!$O$3:$O$151,'pivot tables'!$Q$3:$Q$151),Table2[[#This Row],[Pesticide(kg)]])</f>
        <v>98.01</v>
      </c>
      <c r="R1926" s="13">
        <v>0.78300000000000003</v>
      </c>
      <c r="S1926" s="13">
        <f>IF(Table2[[#This Row],[Yield]]="",IFERROR(Table2[[#This Row],[Production(Tones)]]/Table2[[#This Row],[Area(hectare)]],""),Table2[[#This Row],[Yield]])</f>
        <v>0.78300000000000003</v>
      </c>
      <c r="T1926" s="13">
        <v>26.14</v>
      </c>
      <c r="U1926" s="13">
        <f>IF(Table2[[#This Row],[Avg_Temperature(°C)]]="",IFERROR((Table2[[#This Row],[Max_Temperature(°C)]]+Table2[[#This Row],[Min_Temperature(°C)]])/2,""),Table2[[#This Row],[Avg_Temperature(°C)]])</f>
        <v>26.14</v>
      </c>
      <c r="V1926" s="13">
        <v>36.148000000000003</v>
      </c>
      <c r="W1926" s="13">
        <f>IF(Table2[[#This Row],[Max_Temperature(°C)]]="",_xlfn.XLOOKUP(Table2[[#This Row],[State]],'pivot tables'!$T$2:$T$33,'pivot tables'!$V$2:$V$33),Table2[[#This Row],[Max_Temperature(°C)]])</f>
        <v>36.148000000000003</v>
      </c>
      <c r="X1926" s="13">
        <v>16.846</v>
      </c>
      <c r="Y1926" s="31">
        <f>IF(Table2[[#This Row],[Min_Temperature(°C)]]="",_xlfn.XLOOKUP(Table2[[#This Row],[State]],'pivot tables'!$T$2:$T$33,'pivot tables'!$W$2:$W$33),Table2[[#This Row],[Min_Temperature(°C)]])</f>
        <v>16.846</v>
      </c>
    </row>
    <row r="1927" spans="1:25" x14ac:dyDescent="0.3">
      <c r="A1927" s="5" t="s">
        <v>22</v>
      </c>
      <c r="B1927" s="4">
        <v>2015</v>
      </c>
      <c r="C1927" s="5" t="s">
        <v>324</v>
      </c>
      <c r="D1927" s="5" t="str">
        <f>PROPER(TRIM(Table2[[#This Row],[Season]]))</f>
        <v>Winter</v>
      </c>
      <c r="E1927" s="5" t="str">
        <f>IF(Table2[[#This Row],[Season]]="",_xlfn.XLOOKUP(Table2[[#This Row],[State]],'pivot tables'!$F$3:$F$33,'pivot tables'!$G$3:$G$33),Table2[[#This Row],[Season]])</f>
        <v>Winter</v>
      </c>
      <c r="F1927" s="5" t="s">
        <v>237</v>
      </c>
      <c r="G1927" s="16">
        <v>31166</v>
      </c>
      <c r="H1927" s="16">
        <f>IF(Table2[[#This Row],[Area(hectare)]]="",IFERROR(Table2[[#This Row],[Production(Tones)]]/Table2[[#This Row],[Yield blanks]],""),Table2[[#This Row],[Area(hectare)]])</f>
        <v>31166</v>
      </c>
      <c r="I1927" s="16">
        <v>19281</v>
      </c>
      <c r="J1927" s="16">
        <f>IF(Table2[[#This Row],[Production(Tones)]]="",Table2[[#This Row],[Area Blanks]]*Table2[[#This Row],[Yield]],Table2[[#This Row],[Production(Tones)]])</f>
        <v>19281</v>
      </c>
      <c r="K1927" s="13">
        <v>1210.0999999999999</v>
      </c>
      <c r="L1927" s="13">
        <f>IF(Table2[[#This Row],[Annual_Rainfall(mm)]]="",_xlfn.XLOOKUP(Table2[[#This Row],[State]],'pivot tables'!$J$3:$J$32,'pivot tables'!$K$3:$K$32),Table2[[#This Row],[Annual_Rainfall(mm)]])</f>
        <v>1210.0999999999999</v>
      </c>
      <c r="M1927" s="13" t="str">
        <f>Table2[[#This Row],[Crop]]&amp;Table2[[#This Row],[State]]</f>
        <v>RagiOdisha</v>
      </c>
      <c r="N1927" s="13">
        <v>4921423.0599999996</v>
      </c>
      <c r="O1927" s="13">
        <f>IF(Table2[[#This Row],[Fertilizer(kg)]]="",_xlfn.XLOOKUP(Table2[[#This Row],[crop&amp;state]],'pivot tables'!$O$3:$O$151,'pivot tables'!$P$3:$P$151),Table2[[#This Row],[Fertilizer(kg)]])</f>
        <v>4921423.0599999996</v>
      </c>
      <c r="P1927" s="13">
        <v>10284.780000000001</v>
      </c>
      <c r="Q1927" s="13">
        <f>IF(Table2[[#This Row],[Pesticide(kg)]]="",_xlfn.XLOOKUP(Table2[[#This Row],[crop&amp;state]],'pivot tables'!$O$3:$O$151,'pivot tables'!$Q$3:$Q$151),Table2[[#This Row],[Pesticide(kg)]])</f>
        <v>10284.780000000001</v>
      </c>
      <c r="R1927" s="13"/>
      <c r="S1927" s="13">
        <f>IF(Table2[[#This Row],[Yield]]="",IFERROR(Table2[[#This Row],[Production(Tones)]]/Table2[[#This Row],[Area(hectare)]],""),Table2[[#This Row],[Yield]])</f>
        <v>0.61865494449079128</v>
      </c>
      <c r="T1927" s="13">
        <v>26.14</v>
      </c>
      <c r="U1927" s="13">
        <f>IF(Table2[[#This Row],[Avg_Temperature(°C)]]="",IFERROR((Table2[[#This Row],[Max_Temperature(°C)]]+Table2[[#This Row],[Min_Temperature(°C)]])/2,""),Table2[[#This Row],[Avg_Temperature(°C)]])</f>
        <v>26.14</v>
      </c>
      <c r="V1927" s="13">
        <v>36.148000000000003</v>
      </c>
      <c r="W1927" s="13">
        <f>IF(Table2[[#This Row],[Max_Temperature(°C)]]="",_xlfn.XLOOKUP(Table2[[#This Row],[State]],'pivot tables'!$T$2:$T$33,'pivot tables'!$V$2:$V$33),Table2[[#This Row],[Max_Temperature(°C)]])</f>
        <v>36.148000000000003</v>
      </c>
      <c r="X1927" s="13">
        <v>16.846</v>
      </c>
      <c r="Y1927" s="31">
        <f>IF(Table2[[#This Row],[Min_Temperature(°C)]]="",_xlfn.XLOOKUP(Table2[[#This Row],[State]],'pivot tables'!$T$2:$T$33,'pivot tables'!$W$2:$W$33),Table2[[#This Row],[Min_Temperature(°C)]])</f>
        <v>16.846</v>
      </c>
    </row>
    <row r="1928" spans="1:25" x14ac:dyDescent="0.3">
      <c r="A1928" s="5" t="s">
        <v>13</v>
      </c>
      <c r="B1928" s="4">
        <v>2015</v>
      </c>
      <c r="C1928" s="5" t="s">
        <v>176</v>
      </c>
      <c r="D1928" s="5" t="str">
        <f>PROPER(TRIM(Table2[[#This Row],[Season]]))</f>
        <v>Autumn</v>
      </c>
      <c r="E1928" s="5" t="str">
        <f>IF(Table2[[#This Row],[Season]]="",_xlfn.XLOOKUP(Table2[[#This Row],[State]],'pivot tables'!$F$3:$F$33,'pivot tables'!$G$3:$G$33),Table2[[#This Row],[Season]])</f>
        <v>Autumn</v>
      </c>
      <c r="F1928" s="5" t="s">
        <v>237</v>
      </c>
      <c r="G1928" s="16">
        <v>541000</v>
      </c>
      <c r="H1928" s="16">
        <f>IF(Table2[[#This Row],[Area(hectare)]]="",IFERROR(Table2[[#This Row],[Production(Tones)]]/Table2[[#This Row],[Yield blanks]],""),Table2[[#This Row],[Area(hectare)]])</f>
        <v>541000</v>
      </c>
      <c r="I1928" s="16"/>
      <c r="J1928" s="16">
        <f>IF(Table2[[#This Row],[Production(Tones)]]="",Table2[[#This Row],[Area Blanks]]*Table2[[#This Row],[Yield]],Table2[[#This Row],[Production(Tones)]])</f>
        <v>467965</v>
      </c>
      <c r="K1928" s="13">
        <v>1210.0999999999999</v>
      </c>
      <c r="L1928" s="13">
        <f>IF(Table2[[#This Row],[Annual_Rainfall(mm)]]="",_xlfn.XLOOKUP(Table2[[#This Row],[State]],'pivot tables'!$J$3:$J$32,'pivot tables'!$K$3:$K$32),Table2[[#This Row],[Annual_Rainfall(mm)]])</f>
        <v>1210.0999999999999</v>
      </c>
      <c r="M1928" s="13" t="str">
        <f>Table2[[#This Row],[Crop]]&amp;Table2[[#This Row],[State]]</f>
        <v>RiceOdisha</v>
      </c>
      <c r="N1928" s="13">
        <v>85429310</v>
      </c>
      <c r="O1928" s="13">
        <f>IF(Table2[[#This Row],[Fertilizer(kg)]]="",_xlfn.XLOOKUP(Table2[[#This Row],[crop&amp;state]],'pivot tables'!$O$3:$O$151,'pivot tables'!$P$3:$P$151),Table2[[#This Row],[Fertilizer(kg)]])</f>
        <v>85429310</v>
      </c>
      <c r="P1928" s="13">
        <v>178530</v>
      </c>
      <c r="Q1928" s="13">
        <f>IF(Table2[[#This Row],[Pesticide(kg)]]="",_xlfn.XLOOKUP(Table2[[#This Row],[crop&amp;state]],'pivot tables'!$O$3:$O$151,'pivot tables'!$Q$3:$Q$151),Table2[[#This Row],[Pesticide(kg)]])</f>
        <v>178530</v>
      </c>
      <c r="R1928" s="13">
        <v>0.86499999999999999</v>
      </c>
      <c r="S1928" s="13">
        <f>IF(Table2[[#This Row],[Yield]]="",IFERROR(Table2[[#This Row],[Production(Tones)]]/Table2[[#This Row],[Area(hectare)]],""),Table2[[#This Row],[Yield]])</f>
        <v>0.86499999999999999</v>
      </c>
      <c r="T1928" s="13">
        <v>26.14</v>
      </c>
      <c r="U1928" s="13">
        <f>IF(Table2[[#This Row],[Avg_Temperature(°C)]]="",IFERROR((Table2[[#This Row],[Max_Temperature(°C)]]+Table2[[#This Row],[Min_Temperature(°C)]])/2,""),Table2[[#This Row],[Avg_Temperature(°C)]])</f>
        <v>26.14</v>
      </c>
      <c r="V1928" s="13">
        <v>36.148000000000003</v>
      </c>
      <c r="W1928" s="13">
        <f>IF(Table2[[#This Row],[Max_Temperature(°C)]]="",_xlfn.XLOOKUP(Table2[[#This Row],[State]],'pivot tables'!$T$2:$T$33,'pivot tables'!$V$2:$V$33),Table2[[#This Row],[Max_Temperature(°C)]])</f>
        <v>36.148000000000003</v>
      </c>
      <c r="X1928" s="13">
        <v>16.846</v>
      </c>
      <c r="Y1928" s="31">
        <f>IF(Table2[[#This Row],[Min_Temperature(°C)]]="",_xlfn.XLOOKUP(Table2[[#This Row],[State]],'pivot tables'!$T$2:$T$33,'pivot tables'!$W$2:$W$33),Table2[[#This Row],[Min_Temperature(°C)]])</f>
        <v>16.846</v>
      </c>
    </row>
    <row r="1929" spans="1:25" x14ac:dyDescent="0.3">
      <c r="A1929" s="5" t="s">
        <v>13</v>
      </c>
      <c r="B1929" s="4">
        <v>2015</v>
      </c>
      <c r="C1929" s="5" t="s">
        <v>120</v>
      </c>
      <c r="D1929" s="5" t="str">
        <f>PROPER(TRIM(Table2[[#This Row],[Season]]))</f>
        <v>Summer</v>
      </c>
      <c r="E1929" s="5" t="str">
        <f>IF(Table2[[#This Row],[Season]]="",_xlfn.XLOOKUP(Table2[[#This Row],[State]],'pivot tables'!$F$3:$F$33,'pivot tables'!$G$3:$G$33),Table2[[#This Row],[Season]])</f>
        <v>Summer</v>
      </c>
      <c r="F1929" s="5" t="s">
        <v>237</v>
      </c>
      <c r="G1929" s="16">
        <v>234000</v>
      </c>
      <c r="H1929" s="16">
        <f>IF(Table2[[#This Row],[Area(hectare)]]="",IFERROR(Table2[[#This Row],[Production(Tones)]]/Table2[[#This Row],[Yield blanks]],""),Table2[[#This Row],[Area(hectare)]])</f>
        <v>234000</v>
      </c>
      <c r="I1929" s="16">
        <v>782000</v>
      </c>
      <c r="J1929" s="16">
        <f>IF(Table2[[#This Row],[Production(Tones)]]="",Table2[[#This Row],[Area Blanks]]*Table2[[#This Row],[Yield]],Table2[[#This Row],[Production(Tones)]])</f>
        <v>782000</v>
      </c>
      <c r="K1929" s="13">
        <v>1210.0999999999999</v>
      </c>
      <c r="L1929" s="13">
        <f>IF(Table2[[#This Row],[Annual_Rainfall(mm)]]="",_xlfn.XLOOKUP(Table2[[#This Row],[State]],'pivot tables'!$J$3:$J$32,'pivot tables'!$K$3:$K$32),Table2[[#This Row],[Annual_Rainfall(mm)]])</f>
        <v>1210.0999999999999</v>
      </c>
      <c r="M1929" s="13" t="str">
        <f>Table2[[#This Row],[Crop]]&amp;Table2[[#This Row],[State]]</f>
        <v>RiceOdisha</v>
      </c>
      <c r="N1929" s="13">
        <v>36950940</v>
      </c>
      <c r="O1929" s="13">
        <f>IF(Table2[[#This Row],[Fertilizer(kg)]]="",_xlfn.XLOOKUP(Table2[[#This Row],[crop&amp;state]],'pivot tables'!$O$3:$O$151,'pivot tables'!$P$3:$P$151),Table2[[#This Row],[Fertilizer(kg)]])</f>
        <v>36950940</v>
      </c>
      <c r="P1929" s="13">
        <v>77220</v>
      </c>
      <c r="Q1929" s="13">
        <f>IF(Table2[[#This Row],[Pesticide(kg)]]="",_xlfn.XLOOKUP(Table2[[#This Row],[crop&amp;state]],'pivot tables'!$O$3:$O$151,'pivot tables'!$Q$3:$Q$151),Table2[[#This Row],[Pesticide(kg)]])</f>
        <v>77220</v>
      </c>
      <c r="R1929" s="13"/>
      <c r="S1929" s="13">
        <f>IF(Table2[[#This Row],[Yield]]="",IFERROR(Table2[[#This Row],[Production(Tones)]]/Table2[[#This Row],[Area(hectare)]],""),Table2[[#This Row],[Yield]])</f>
        <v>3.341880341880342</v>
      </c>
      <c r="T1929" s="13">
        <v>26.14</v>
      </c>
      <c r="U1929" s="13">
        <f>IF(Table2[[#This Row],[Avg_Temperature(°C)]]="",IFERROR((Table2[[#This Row],[Max_Temperature(°C)]]+Table2[[#This Row],[Min_Temperature(°C)]])/2,""),Table2[[#This Row],[Avg_Temperature(°C)]])</f>
        <v>26.14</v>
      </c>
      <c r="V1929" s="13">
        <v>36.148000000000003</v>
      </c>
      <c r="W1929" s="13">
        <f>IF(Table2[[#This Row],[Max_Temperature(°C)]]="",_xlfn.XLOOKUP(Table2[[#This Row],[State]],'pivot tables'!$T$2:$T$33,'pivot tables'!$V$2:$V$33),Table2[[#This Row],[Max_Temperature(°C)]])</f>
        <v>36.148000000000003</v>
      </c>
      <c r="X1929" s="13">
        <v>16.846</v>
      </c>
      <c r="Y1929" s="31">
        <f>IF(Table2[[#This Row],[Min_Temperature(°C)]]="",_xlfn.XLOOKUP(Table2[[#This Row],[State]],'pivot tables'!$T$2:$T$33,'pivot tables'!$W$2:$W$33),Table2[[#This Row],[Min_Temperature(°C)]])</f>
        <v>16.846</v>
      </c>
    </row>
    <row r="1930" spans="1:25" x14ac:dyDescent="0.3">
      <c r="A1930" s="5" t="s">
        <v>13</v>
      </c>
      <c r="B1930" s="4">
        <v>2015</v>
      </c>
      <c r="C1930" s="5" t="s">
        <v>324</v>
      </c>
      <c r="D1930" s="5" t="str">
        <f>PROPER(TRIM(Table2[[#This Row],[Season]]))</f>
        <v>Winter</v>
      </c>
      <c r="E1930" s="5" t="str">
        <f>IF(Table2[[#This Row],[Season]]="",_xlfn.XLOOKUP(Table2[[#This Row],[State]],'pivot tables'!$F$3:$F$33,'pivot tables'!$G$3:$G$33),Table2[[#This Row],[Season]])</f>
        <v>Winter</v>
      </c>
      <c r="F1930" s="5" t="s">
        <v>237</v>
      </c>
      <c r="G1930" s="16">
        <v>3167000</v>
      </c>
      <c r="H1930" s="16">
        <f>IF(Table2[[#This Row],[Area(hectare)]]="",IFERROR(Table2[[#This Row],[Production(Tones)]]/Table2[[#This Row],[Yield blanks]],""),Table2[[#This Row],[Area(hectare)]])</f>
        <v>3167000</v>
      </c>
      <c r="I1930" s="16">
        <v>4702000</v>
      </c>
      <c r="J1930" s="16">
        <f>IF(Table2[[#This Row],[Production(Tones)]]="",Table2[[#This Row],[Area Blanks]]*Table2[[#This Row],[Yield]],Table2[[#This Row],[Production(Tones)]])</f>
        <v>4702000</v>
      </c>
      <c r="K1930" s="13">
        <v>1210.0999999999999</v>
      </c>
      <c r="L1930" s="13">
        <f>IF(Table2[[#This Row],[Annual_Rainfall(mm)]]="",_xlfn.XLOOKUP(Table2[[#This Row],[State]],'pivot tables'!$J$3:$J$32,'pivot tables'!$K$3:$K$32),Table2[[#This Row],[Annual_Rainfall(mm)]])</f>
        <v>1210.0999999999999</v>
      </c>
      <c r="M1930" s="13" t="str">
        <f>Table2[[#This Row],[Crop]]&amp;Table2[[#This Row],[State]]</f>
        <v>RiceOdisha</v>
      </c>
      <c r="N1930" s="13">
        <v>500100970</v>
      </c>
      <c r="O1930" s="13">
        <f>IF(Table2[[#This Row],[Fertilizer(kg)]]="",_xlfn.XLOOKUP(Table2[[#This Row],[crop&amp;state]],'pivot tables'!$O$3:$O$151,'pivot tables'!$P$3:$P$151),Table2[[#This Row],[Fertilizer(kg)]])</f>
        <v>500100970</v>
      </c>
      <c r="P1930" s="13">
        <v>1045110</v>
      </c>
      <c r="Q1930" s="13">
        <f>IF(Table2[[#This Row],[Pesticide(kg)]]="",_xlfn.XLOOKUP(Table2[[#This Row],[crop&amp;state]],'pivot tables'!$O$3:$O$151,'pivot tables'!$Q$3:$Q$151),Table2[[#This Row],[Pesticide(kg)]])</f>
        <v>1045110</v>
      </c>
      <c r="R1930" s="13"/>
      <c r="S1930" s="13">
        <f>IF(Table2[[#This Row],[Yield]]="",IFERROR(Table2[[#This Row],[Production(Tones)]]/Table2[[#This Row],[Area(hectare)]],""),Table2[[#This Row],[Yield]])</f>
        <v>1.4846858225449953</v>
      </c>
      <c r="T1930" s="13">
        <v>26.14</v>
      </c>
      <c r="U1930" s="13">
        <f>IF(Table2[[#This Row],[Avg_Temperature(°C)]]="",IFERROR((Table2[[#This Row],[Max_Temperature(°C)]]+Table2[[#This Row],[Min_Temperature(°C)]])/2,""),Table2[[#This Row],[Avg_Temperature(°C)]])</f>
        <v>26.14</v>
      </c>
      <c r="V1930" s="13">
        <v>36.148000000000003</v>
      </c>
      <c r="W1930" s="13">
        <f>IF(Table2[[#This Row],[Max_Temperature(°C)]]="",_xlfn.XLOOKUP(Table2[[#This Row],[State]],'pivot tables'!$T$2:$T$33,'pivot tables'!$V$2:$V$33),Table2[[#This Row],[Max_Temperature(°C)]])</f>
        <v>36.148000000000003</v>
      </c>
      <c r="X1930" s="13">
        <v>16.846</v>
      </c>
      <c r="Y1930" s="31">
        <f>IF(Table2[[#This Row],[Min_Temperature(°C)]]="",_xlfn.XLOOKUP(Table2[[#This Row],[State]],'pivot tables'!$T$2:$T$33,'pivot tables'!$W$2:$W$33),Table2[[#This Row],[Min_Temperature(°C)]])</f>
        <v>16.846</v>
      </c>
    </row>
    <row r="1931" spans="1:25" x14ac:dyDescent="0.3">
      <c r="A1931" s="5" t="s">
        <v>18</v>
      </c>
      <c r="B1931" s="4">
        <v>2015</v>
      </c>
      <c r="C1931" s="5" t="s">
        <v>324</v>
      </c>
      <c r="D1931" s="5" t="str">
        <f>PROPER(TRIM(Table2[[#This Row],[Season]]))</f>
        <v>Winter</v>
      </c>
      <c r="E1931" s="5" t="str">
        <f>IF(Table2[[#This Row],[Season]]="",_xlfn.XLOOKUP(Table2[[#This Row],[State]],'pivot tables'!$F$3:$F$33,'pivot tables'!$G$3:$G$33),Table2[[#This Row],[Season]])</f>
        <v>Winter</v>
      </c>
      <c r="F1931" s="5" t="s">
        <v>237</v>
      </c>
      <c r="G1931" s="16">
        <v>8962</v>
      </c>
      <c r="H1931" s="16">
        <f>IF(Table2[[#This Row],[Area(hectare)]]="",IFERROR(Table2[[#This Row],[Production(Tones)]]/Table2[[#This Row],[Yield blanks]],""),Table2[[#This Row],[Area(hectare)]])</f>
        <v>8962</v>
      </c>
      <c r="I1931" s="16">
        <v>577158</v>
      </c>
      <c r="J1931" s="16">
        <f>IF(Table2[[#This Row],[Production(Tones)]]="",Table2[[#This Row],[Area Blanks]]*Table2[[#This Row],[Yield]],Table2[[#This Row],[Production(Tones)]])</f>
        <v>577158</v>
      </c>
      <c r="K1931" s="13">
        <v>1210.0999999999999</v>
      </c>
      <c r="L1931" s="13">
        <f>IF(Table2[[#This Row],[Annual_Rainfall(mm)]]="",_xlfn.XLOOKUP(Table2[[#This Row],[State]],'pivot tables'!$J$3:$J$32,'pivot tables'!$K$3:$K$32),Table2[[#This Row],[Annual_Rainfall(mm)]])</f>
        <v>1210.0999999999999</v>
      </c>
      <c r="M1931" s="13" t="str">
        <f>Table2[[#This Row],[Crop]]&amp;Table2[[#This Row],[State]]</f>
        <v>SugarcaneOdisha</v>
      </c>
      <c r="N1931" s="13">
        <v>1415189.42</v>
      </c>
      <c r="O1931" s="13">
        <f>IF(Table2[[#This Row],[Fertilizer(kg)]]="",_xlfn.XLOOKUP(Table2[[#This Row],[crop&amp;state]],'pivot tables'!$O$3:$O$151,'pivot tables'!$P$3:$P$151),Table2[[#This Row],[Fertilizer(kg)]])</f>
        <v>1415189.42</v>
      </c>
      <c r="P1931" s="13">
        <v>2957.46</v>
      </c>
      <c r="Q1931" s="13">
        <f>IF(Table2[[#This Row],[Pesticide(kg)]]="",_xlfn.XLOOKUP(Table2[[#This Row],[crop&amp;state]],'pivot tables'!$O$3:$O$151,'pivot tables'!$Q$3:$Q$151),Table2[[#This Row],[Pesticide(kg)]])</f>
        <v>2957.46</v>
      </c>
      <c r="R1931" s="13">
        <v>58.853999999999999</v>
      </c>
      <c r="S1931" s="13">
        <f>IF(Table2[[#This Row],[Yield]]="",IFERROR(Table2[[#This Row],[Production(Tones)]]/Table2[[#This Row],[Area(hectare)]],""),Table2[[#This Row],[Yield]])</f>
        <v>58.853999999999999</v>
      </c>
      <c r="T1931" s="13">
        <v>26.14</v>
      </c>
      <c r="U1931" s="13">
        <f>IF(Table2[[#This Row],[Avg_Temperature(°C)]]="",IFERROR((Table2[[#This Row],[Max_Temperature(°C)]]+Table2[[#This Row],[Min_Temperature(°C)]])/2,""),Table2[[#This Row],[Avg_Temperature(°C)]])</f>
        <v>26.14</v>
      </c>
      <c r="V1931" s="13">
        <v>36.148000000000003</v>
      </c>
      <c r="W1931" s="13">
        <f>IF(Table2[[#This Row],[Max_Temperature(°C)]]="",_xlfn.XLOOKUP(Table2[[#This Row],[State]],'pivot tables'!$T$2:$T$33,'pivot tables'!$V$2:$V$33),Table2[[#This Row],[Max_Temperature(°C)]])</f>
        <v>36.148000000000003</v>
      </c>
      <c r="X1931" s="13">
        <v>16.846</v>
      </c>
      <c r="Y1931" s="31">
        <f>IF(Table2[[#This Row],[Min_Temperature(°C)]]="",_xlfn.XLOOKUP(Table2[[#This Row],[State]],'pivot tables'!$T$2:$T$33,'pivot tables'!$W$2:$W$33),Table2[[#This Row],[Min_Temperature(°C)]])</f>
        <v>16.846</v>
      </c>
    </row>
    <row r="1932" spans="1:25" x14ac:dyDescent="0.3">
      <c r="A1932" s="5" t="s">
        <v>32</v>
      </c>
      <c r="B1932" s="4">
        <v>2015</v>
      </c>
      <c r="C1932" s="5" t="s">
        <v>176</v>
      </c>
      <c r="D1932" s="5" t="str">
        <f>PROPER(TRIM(Table2[[#This Row],[Season]]))</f>
        <v>Autumn</v>
      </c>
      <c r="E1932" s="5" t="str">
        <f>IF(Table2[[#This Row],[Season]]="",_xlfn.XLOOKUP(Table2[[#This Row],[State]],'pivot tables'!$F$3:$F$33,'pivot tables'!$G$3:$G$33),Table2[[#This Row],[Season]])</f>
        <v>Autumn</v>
      </c>
      <c r="F1932" s="5" t="s">
        <v>237</v>
      </c>
      <c r="G1932" s="16">
        <v>20281</v>
      </c>
      <c r="H1932" s="16">
        <f>IF(Table2[[#This Row],[Area(hectare)]]="",IFERROR(Table2[[#This Row],[Production(Tones)]]/Table2[[#This Row],[Yield blanks]],""),Table2[[#This Row],[Area(hectare)]])</f>
        <v>20281</v>
      </c>
      <c r="I1932" s="16">
        <v>5005</v>
      </c>
      <c r="J1932" s="16">
        <f>IF(Table2[[#This Row],[Production(Tones)]]="",Table2[[#This Row],[Area Blanks]]*Table2[[#This Row],[Yield]],Table2[[#This Row],[Production(Tones)]])</f>
        <v>5005</v>
      </c>
      <c r="K1932" s="13">
        <v>1210.0999999999999</v>
      </c>
      <c r="L1932" s="13">
        <f>IF(Table2[[#This Row],[Annual_Rainfall(mm)]]="",_xlfn.XLOOKUP(Table2[[#This Row],[State]],'pivot tables'!$J$3:$J$32,'pivot tables'!$K$3:$K$32),Table2[[#This Row],[Annual_Rainfall(mm)]])</f>
        <v>1210.0999999999999</v>
      </c>
      <c r="M1932" s="13" t="str">
        <f>Table2[[#This Row],[Crop]]&amp;Table2[[#This Row],[State]]</f>
        <v>UradOdisha</v>
      </c>
      <c r="N1932" s="13">
        <v>3202572.71</v>
      </c>
      <c r="O1932" s="13">
        <f>IF(Table2[[#This Row],[Fertilizer(kg)]]="",_xlfn.XLOOKUP(Table2[[#This Row],[crop&amp;state]],'pivot tables'!$O$3:$O$151,'pivot tables'!$P$3:$P$151),Table2[[#This Row],[Fertilizer(kg)]])</f>
        <v>3202572.71</v>
      </c>
      <c r="P1932" s="13"/>
      <c r="Q1932" s="13">
        <f>IF(Table2[[#This Row],[Pesticide(kg)]]="",_xlfn.XLOOKUP(Table2[[#This Row],[crop&amp;state]],'pivot tables'!$O$3:$O$151,'pivot tables'!$Q$3:$Q$151),Table2[[#This Row],[Pesticide(kg)]])</f>
        <v>10356.108275862069</v>
      </c>
      <c r="R1932" s="13">
        <v>0.28199999999999997</v>
      </c>
      <c r="S1932" s="13">
        <f>IF(Table2[[#This Row],[Yield]]="",IFERROR(Table2[[#This Row],[Production(Tones)]]/Table2[[#This Row],[Area(hectare)]],""),Table2[[#This Row],[Yield]])</f>
        <v>0.28199999999999997</v>
      </c>
      <c r="T1932" s="13">
        <v>26.14</v>
      </c>
      <c r="U1932" s="13">
        <f>IF(Table2[[#This Row],[Avg_Temperature(°C)]]="",IFERROR((Table2[[#This Row],[Max_Temperature(°C)]]+Table2[[#This Row],[Min_Temperature(°C)]])/2,""),Table2[[#This Row],[Avg_Temperature(°C)]])</f>
        <v>26.14</v>
      </c>
      <c r="V1932" s="13">
        <v>36.148000000000003</v>
      </c>
      <c r="W1932" s="13">
        <f>IF(Table2[[#This Row],[Max_Temperature(°C)]]="",_xlfn.XLOOKUP(Table2[[#This Row],[State]],'pivot tables'!$T$2:$T$33,'pivot tables'!$V$2:$V$33),Table2[[#This Row],[Max_Temperature(°C)]])</f>
        <v>36.148000000000003</v>
      </c>
      <c r="X1932" s="13">
        <v>16.846</v>
      </c>
      <c r="Y1932" s="31">
        <f>IF(Table2[[#This Row],[Min_Temperature(°C)]]="",_xlfn.XLOOKUP(Table2[[#This Row],[State]],'pivot tables'!$T$2:$T$33,'pivot tables'!$W$2:$W$33),Table2[[#This Row],[Min_Temperature(°C)]])</f>
        <v>16.846</v>
      </c>
    </row>
    <row r="1933" spans="1:25" x14ac:dyDescent="0.3">
      <c r="A1933" s="5" t="s">
        <v>32</v>
      </c>
      <c r="B1933" s="4">
        <v>2015</v>
      </c>
      <c r="C1933" s="5" t="s">
        <v>120</v>
      </c>
      <c r="D1933" s="5" t="str">
        <f>PROPER(TRIM(Table2[[#This Row],[Season]]))</f>
        <v>Summer</v>
      </c>
      <c r="E1933" s="5" t="str">
        <f>IF(Table2[[#This Row],[Season]]="",_xlfn.XLOOKUP(Table2[[#This Row],[State]],'pivot tables'!$F$3:$F$33,'pivot tables'!$G$3:$G$33),Table2[[#This Row],[Season]])</f>
        <v>Summer</v>
      </c>
      <c r="F1933" s="5" t="s">
        <v>237</v>
      </c>
      <c r="G1933" s="16">
        <v>7564</v>
      </c>
      <c r="H1933" s="16">
        <f>IF(Table2[[#This Row],[Area(hectare)]]="",IFERROR(Table2[[#This Row],[Production(Tones)]]/Table2[[#This Row],[Yield blanks]],""),Table2[[#This Row],[Area(hectare)]])</f>
        <v>7564</v>
      </c>
      <c r="I1933" s="16">
        <v>3170</v>
      </c>
      <c r="J1933" s="16">
        <f>IF(Table2[[#This Row],[Production(Tones)]]="",Table2[[#This Row],[Area Blanks]]*Table2[[#This Row],[Yield]],Table2[[#This Row],[Production(Tones)]])</f>
        <v>3170</v>
      </c>
      <c r="K1933" s="13">
        <v>1210.0999999999999</v>
      </c>
      <c r="L1933" s="13">
        <f>IF(Table2[[#This Row],[Annual_Rainfall(mm)]]="",_xlfn.XLOOKUP(Table2[[#This Row],[State]],'pivot tables'!$J$3:$J$32,'pivot tables'!$K$3:$K$32),Table2[[#This Row],[Annual_Rainfall(mm)]])</f>
        <v>1210.0999999999999</v>
      </c>
      <c r="M1933" s="13" t="str">
        <f>Table2[[#This Row],[Crop]]&amp;Table2[[#This Row],[State]]</f>
        <v>UradOdisha</v>
      </c>
      <c r="N1933" s="13">
        <v>1194431.24</v>
      </c>
      <c r="O1933" s="13">
        <f>IF(Table2[[#This Row],[Fertilizer(kg)]]="",_xlfn.XLOOKUP(Table2[[#This Row],[crop&amp;state]],'pivot tables'!$O$3:$O$151,'pivot tables'!$P$3:$P$151),Table2[[#This Row],[Fertilizer(kg)]])</f>
        <v>1194431.24</v>
      </c>
      <c r="P1933" s="13">
        <v>2496.12</v>
      </c>
      <c r="Q1933" s="13">
        <f>IF(Table2[[#This Row],[Pesticide(kg)]]="",_xlfn.XLOOKUP(Table2[[#This Row],[crop&amp;state]],'pivot tables'!$O$3:$O$151,'pivot tables'!$Q$3:$Q$151),Table2[[#This Row],[Pesticide(kg)]])</f>
        <v>2496.12</v>
      </c>
      <c r="R1933" s="13">
        <v>0.38800000000000001</v>
      </c>
      <c r="S1933" s="13">
        <f>IF(Table2[[#This Row],[Yield]]="",IFERROR(Table2[[#This Row],[Production(Tones)]]/Table2[[#This Row],[Area(hectare)]],""),Table2[[#This Row],[Yield]])</f>
        <v>0.38800000000000001</v>
      </c>
      <c r="T1933" s="13">
        <v>26.14</v>
      </c>
      <c r="U1933" s="13">
        <f>IF(Table2[[#This Row],[Avg_Temperature(°C)]]="",IFERROR((Table2[[#This Row],[Max_Temperature(°C)]]+Table2[[#This Row],[Min_Temperature(°C)]])/2,""),Table2[[#This Row],[Avg_Temperature(°C)]])</f>
        <v>26.14</v>
      </c>
      <c r="V1933" s="13">
        <v>36.148000000000003</v>
      </c>
      <c r="W1933" s="13">
        <f>IF(Table2[[#This Row],[Max_Temperature(°C)]]="",_xlfn.XLOOKUP(Table2[[#This Row],[State]],'pivot tables'!$T$2:$T$33,'pivot tables'!$V$2:$V$33),Table2[[#This Row],[Max_Temperature(°C)]])</f>
        <v>36.148000000000003</v>
      </c>
      <c r="X1933" s="13">
        <v>16.846</v>
      </c>
      <c r="Y1933" s="31">
        <f>IF(Table2[[#This Row],[Min_Temperature(°C)]]="",_xlfn.XLOOKUP(Table2[[#This Row],[State]],'pivot tables'!$T$2:$T$33,'pivot tables'!$W$2:$W$33),Table2[[#This Row],[Min_Temperature(°C)]])</f>
        <v>16.846</v>
      </c>
    </row>
    <row r="1934" spans="1:25" x14ac:dyDescent="0.3">
      <c r="A1934" s="5" t="s">
        <v>32</v>
      </c>
      <c r="B1934" s="4">
        <v>2015</v>
      </c>
      <c r="C1934" s="5" t="s">
        <v>324</v>
      </c>
      <c r="D1934" s="5" t="str">
        <f>PROPER(TRIM(Table2[[#This Row],[Season]]))</f>
        <v>Winter</v>
      </c>
      <c r="E1934" s="5" t="str">
        <f>IF(Table2[[#This Row],[Season]]="",_xlfn.XLOOKUP(Table2[[#This Row],[State]],'pivot tables'!$F$3:$F$33,'pivot tables'!$G$3:$G$33),Table2[[#This Row],[Season]])</f>
        <v>Winter</v>
      </c>
      <c r="F1934" s="5" t="s">
        <v>237</v>
      </c>
      <c r="G1934" s="16">
        <v>46473</v>
      </c>
      <c r="H1934" s="16">
        <f>IF(Table2[[#This Row],[Area(hectare)]]="",IFERROR(Table2[[#This Row],[Production(Tones)]]/Table2[[#This Row],[Yield blanks]],""),Table2[[#This Row],[Area(hectare)]])</f>
        <v>46473</v>
      </c>
      <c r="I1934" s="16">
        <v>16207</v>
      </c>
      <c r="J1934" s="16">
        <f>IF(Table2[[#This Row],[Production(Tones)]]="",Table2[[#This Row],[Area Blanks]]*Table2[[#This Row],[Yield]],Table2[[#This Row],[Production(Tones)]])</f>
        <v>16207</v>
      </c>
      <c r="K1934" s="13">
        <v>1210.0999999999999</v>
      </c>
      <c r="L1934" s="13">
        <f>IF(Table2[[#This Row],[Annual_Rainfall(mm)]]="",_xlfn.XLOOKUP(Table2[[#This Row],[State]],'pivot tables'!$J$3:$J$32,'pivot tables'!$K$3:$K$32),Table2[[#This Row],[Annual_Rainfall(mm)]])</f>
        <v>1210.0999999999999</v>
      </c>
      <c r="M1934" s="13" t="str">
        <f>Table2[[#This Row],[Crop]]&amp;Table2[[#This Row],[State]]</f>
        <v>UradOdisha</v>
      </c>
      <c r="N1934" s="13">
        <v>7338551.4299999997</v>
      </c>
      <c r="O1934" s="13">
        <f>IF(Table2[[#This Row],[Fertilizer(kg)]]="",_xlfn.XLOOKUP(Table2[[#This Row],[crop&amp;state]],'pivot tables'!$O$3:$O$151,'pivot tables'!$P$3:$P$151),Table2[[#This Row],[Fertilizer(kg)]])</f>
        <v>7338551.4299999997</v>
      </c>
      <c r="P1934" s="13">
        <v>15336.09</v>
      </c>
      <c r="Q1934" s="13">
        <f>IF(Table2[[#This Row],[Pesticide(kg)]]="",_xlfn.XLOOKUP(Table2[[#This Row],[crop&amp;state]],'pivot tables'!$O$3:$O$151,'pivot tables'!$Q$3:$Q$151),Table2[[#This Row],[Pesticide(kg)]])</f>
        <v>15336.09</v>
      </c>
      <c r="R1934" s="13"/>
      <c r="S1934" s="13">
        <f>IF(Table2[[#This Row],[Yield]]="",IFERROR(Table2[[#This Row],[Production(Tones)]]/Table2[[#This Row],[Area(hectare)]],""),Table2[[#This Row],[Yield]])</f>
        <v>0.34874012867686616</v>
      </c>
      <c r="T1934" s="13">
        <v>26.14</v>
      </c>
      <c r="U1934" s="13">
        <f>IF(Table2[[#This Row],[Avg_Temperature(°C)]]="",IFERROR((Table2[[#This Row],[Max_Temperature(°C)]]+Table2[[#This Row],[Min_Temperature(°C)]])/2,""),Table2[[#This Row],[Avg_Temperature(°C)]])</f>
        <v>26.14</v>
      </c>
      <c r="V1934" s="13">
        <v>36.148000000000003</v>
      </c>
      <c r="W1934" s="13">
        <f>IF(Table2[[#This Row],[Max_Temperature(°C)]]="",_xlfn.XLOOKUP(Table2[[#This Row],[State]],'pivot tables'!$T$2:$T$33,'pivot tables'!$V$2:$V$33),Table2[[#This Row],[Max_Temperature(°C)]])</f>
        <v>36.148000000000003</v>
      </c>
      <c r="X1934" s="13">
        <v>16.846</v>
      </c>
      <c r="Y1934" s="31">
        <f>IF(Table2[[#This Row],[Min_Temperature(°C)]]="",_xlfn.XLOOKUP(Table2[[#This Row],[State]],'pivot tables'!$T$2:$T$33,'pivot tables'!$W$2:$W$33),Table2[[#This Row],[Min_Temperature(°C)]])</f>
        <v>16.846</v>
      </c>
    </row>
    <row r="1935" spans="1:25" x14ac:dyDescent="0.3">
      <c r="A1935" s="5" t="s">
        <v>20</v>
      </c>
      <c r="B1935" s="4">
        <v>2015</v>
      </c>
      <c r="C1935" s="5" t="s">
        <v>120</v>
      </c>
      <c r="D1935" s="5" t="str">
        <f>PROPER(TRIM(Table2[[#This Row],[Season]]))</f>
        <v>Summer</v>
      </c>
      <c r="E1935" s="5" t="str">
        <f>IF(Table2[[#This Row],[Season]]="",_xlfn.XLOOKUP(Table2[[#This Row],[State]],'pivot tables'!$F$3:$F$33,'pivot tables'!$G$3:$G$33),Table2[[#This Row],[Season]])</f>
        <v>Summer</v>
      </c>
      <c r="F1935" s="5" t="s">
        <v>237</v>
      </c>
      <c r="G1935" s="16">
        <v>367</v>
      </c>
      <c r="H1935" s="16">
        <f>IF(Table2[[#This Row],[Area(hectare)]]="",IFERROR(Table2[[#This Row],[Production(Tones)]]/Table2[[#This Row],[Yield blanks]],""),Table2[[#This Row],[Area(hectare)]])</f>
        <v>367</v>
      </c>
      <c r="I1935" s="16">
        <v>494</v>
      </c>
      <c r="J1935" s="16">
        <f>IF(Table2[[#This Row],[Production(Tones)]]="",Table2[[#This Row],[Area Blanks]]*Table2[[#This Row],[Yield]],Table2[[#This Row],[Production(Tones)]])</f>
        <v>494</v>
      </c>
      <c r="K1935" s="13">
        <v>1210.0999999999999</v>
      </c>
      <c r="L1935" s="13">
        <f>IF(Table2[[#This Row],[Annual_Rainfall(mm)]]="",_xlfn.XLOOKUP(Table2[[#This Row],[State]],'pivot tables'!$J$3:$J$32,'pivot tables'!$K$3:$K$32),Table2[[#This Row],[Annual_Rainfall(mm)]])</f>
        <v>1210.0999999999999</v>
      </c>
      <c r="M1935" s="13" t="str">
        <f>Table2[[#This Row],[Crop]]&amp;Table2[[#This Row],[State]]</f>
        <v>WheatOdisha</v>
      </c>
      <c r="N1935" s="13">
        <v>57952.97</v>
      </c>
      <c r="O1935" s="13">
        <f>IF(Table2[[#This Row],[Fertilizer(kg)]]="",_xlfn.XLOOKUP(Table2[[#This Row],[crop&amp;state]],'pivot tables'!$O$3:$O$151,'pivot tables'!$P$3:$P$151),Table2[[#This Row],[Fertilizer(kg)]])</f>
        <v>57952.97</v>
      </c>
      <c r="P1935" s="13">
        <v>121.11</v>
      </c>
      <c r="Q1935" s="13">
        <f>IF(Table2[[#This Row],[Pesticide(kg)]]="",_xlfn.XLOOKUP(Table2[[#This Row],[crop&amp;state]],'pivot tables'!$O$3:$O$151,'pivot tables'!$Q$3:$Q$151),Table2[[#This Row],[Pesticide(kg)]])</f>
        <v>121.11</v>
      </c>
      <c r="R1935" s="13">
        <v>1.268</v>
      </c>
      <c r="S1935" s="13">
        <f>IF(Table2[[#This Row],[Yield]]="",IFERROR(Table2[[#This Row],[Production(Tones)]]/Table2[[#This Row],[Area(hectare)]],""),Table2[[#This Row],[Yield]])</f>
        <v>1.268</v>
      </c>
      <c r="T1935" s="13">
        <v>26.14</v>
      </c>
      <c r="U1935" s="13">
        <f>IF(Table2[[#This Row],[Avg_Temperature(°C)]]="",IFERROR((Table2[[#This Row],[Max_Temperature(°C)]]+Table2[[#This Row],[Min_Temperature(°C)]])/2,""),Table2[[#This Row],[Avg_Temperature(°C)]])</f>
        <v>26.14</v>
      </c>
      <c r="V1935" s="13">
        <v>36.148000000000003</v>
      </c>
      <c r="W1935" s="13">
        <f>IF(Table2[[#This Row],[Max_Temperature(°C)]]="",_xlfn.XLOOKUP(Table2[[#This Row],[State]],'pivot tables'!$T$2:$T$33,'pivot tables'!$V$2:$V$33),Table2[[#This Row],[Max_Temperature(°C)]])</f>
        <v>36.148000000000003</v>
      </c>
      <c r="X1935" s="13">
        <v>16.846</v>
      </c>
      <c r="Y1935" s="31">
        <f>IF(Table2[[#This Row],[Min_Temperature(°C)]]="",_xlfn.XLOOKUP(Table2[[#This Row],[State]],'pivot tables'!$T$2:$T$33,'pivot tables'!$W$2:$W$33),Table2[[#This Row],[Min_Temperature(°C)]])</f>
        <v>16.846</v>
      </c>
    </row>
    <row r="1936" spans="1:25" x14ac:dyDescent="0.3">
      <c r="A1936" s="5" t="s">
        <v>22</v>
      </c>
      <c r="B1936" s="4">
        <v>2016</v>
      </c>
      <c r="C1936" s="5" t="s">
        <v>176</v>
      </c>
      <c r="D1936" s="5" t="str">
        <f>PROPER(TRIM(Table2[[#This Row],[Season]]))</f>
        <v>Autumn</v>
      </c>
      <c r="E1936" s="5" t="str">
        <f>IF(Table2[[#This Row],[Season]]="",_xlfn.XLOOKUP(Table2[[#This Row],[State]],'pivot tables'!$F$3:$F$33,'pivot tables'!$G$3:$G$33),Table2[[#This Row],[Season]])</f>
        <v>Autumn</v>
      </c>
      <c r="F1936" s="5" t="s">
        <v>237</v>
      </c>
      <c r="G1936" s="16">
        <v>14266</v>
      </c>
      <c r="H1936" s="16">
        <f>IF(Table2[[#This Row],[Area(hectare)]]="",IFERROR(Table2[[#This Row],[Production(Tones)]]/Table2[[#This Row],[Yield blanks]],""),Table2[[#This Row],[Area(hectare)]])</f>
        <v>14266</v>
      </c>
      <c r="I1936" s="16"/>
      <c r="J1936" s="16">
        <f>IF(Table2[[#This Row],[Production(Tones)]]="",Table2[[#This Row],[Area Blanks]]*Table2[[#This Row],[Yield]],Table2[[#This Row],[Production(Tones)]])</f>
        <v>8474.003999999999</v>
      </c>
      <c r="K1936" s="13">
        <v>1460.5</v>
      </c>
      <c r="L1936" s="13">
        <f>IF(Table2[[#This Row],[Annual_Rainfall(mm)]]="",_xlfn.XLOOKUP(Table2[[#This Row],[State]],'pivot tables'!$J$3:$J$32,'pivot tables'!$K$3:$K$32),Table2[[#This Row],[Annual_Rainfall(mm)]])</f>
        <v>1460.5</v>
      </c>
      <c r="M1936" s="13" t="str">
        <f>Table2[[#This Row],[Crop]]&amp;Table2[[#This Row],[State]]</f>
        <v>RagiOdisha</v>
      </c>
      <c r="N1936" s="13">
        <v>2186264.5</v>
      </c>
      <c r="O1936" s="13">
        <f>IF(Table2[[#This Row],[Fertilizer(kg)]]="",_xlfn.XLOOKUP(Table2[[#This Row],[crop&amp;state]],'pivot tables'!$O$3:$O$151,'pivot tables'!$P$3:$P$151),Table2[[#This Row],[Fertilizer(kg)]])</f>
        <v>2186264.5</v>
      </c>
      <c r="P1936" s="13">
        <v>4993.1000000000004</v>
      </c>
      <c r="Q1936" s="13">
        <f>IF(Table2[[#This Row],[Pesticide(kg)]]="",_xlfn.XLOOKUP(Table2[[#This Row],[crop&amp;state]],'pivot tables'!$O$3:$O$151,'pivot tables'!$Q$3:$Q$151),Table2[[#This Row],[Pesticide(kg)]])</f>
        <v>4993.1000000000004</v>
      </c>
      <c r="R1936" s="13">
        <v>0.59399999999999997</v>
      </c>
      <c r="S1936" s="13">
        <f>IF(Table2[[#This Row],[Yield]]="",IFERROR(Table2[[#This Row],[Production(Tones)]]/Table2[[#This Row],[Area(hectare)]],""),Table2[[#This Row],[Yield]])</f>
        <v>0.59399999999999997</v>
      </c>
      <c r="T1936" s="13">
        <v>26.532</v>
      </c>
      <c r="U1936" s="13">
        <f>IF(Table2[[#This Row],[Avg_Temperature(°C)]]="",IFERROR((Table2[[#This Row],[Max_Temperature(°C)]]+Table2[[#This Row],[Min_Temperature(°C)]])/2,""),Table2[[#This Row],[Avg_Temperature(°C)]])</f>
        <v>26.532</v>
      </c>
      <c r="V1936" s="13">
        <v>36.531999999999996</v>
      </c>
      <c r="W1936" s="13">
        <f>IF(Table2[[#This Row],[Max_Temperature(°C)]]="",_xlfn.XLOOKUP(Table2[[#This Row],[State]],'pivot tables'!$T$2:$T$33,'pivot tables'!$V$2:$V$33),Table2[[#This Row],[Max_Temperature(°C)]])</f>
        <v>36.531999999999996</v>
      </c>
      <c r="X1936" s="13">
        <v>17.579999999999998</v>
      </c>
      <c r="Y1936" s="31">
        <f>IF(Table2[[#This Row],[Min_Temperature(°C)]]="",_xlfn.XLOOKUP(Table2[[#This Row],[State]],'pivot tables'!$T$2:$T$33,'pivot tables'!$W$2:$W$33),Table2[[#This Row],[Min_Temperature(°C)]])</f>
        <v>17.579999999999998</v>
      </c>
    </row>
    <row r="1937" spans="1:25" x14ac:dyDescent="0.3">
      <c r="A1937" s="5" t="s">
        <v>22</v>
      </c>
      <c r="B1937" s="4">
        <v>2016</v>
      </c>
      <c r="C1937" s="5" t="s">
        <v>120</v>
      </c>
      <c r="D1937" s="5" t="str">
        <f>PROPER(TRIM(Table2[[#This Row],[Season]]))</f>
        <v>Summer</v>
      </c>
      <c r="E1937" s="5" t="str">
        <f>IF(Table2[[#This Row],[Season]]="",_xlfn.XLOOKUP(Table2[[#This Row],[State]],'pivot tables'!$F$3:$F$33,'pivot tables'!$G$3:$G$33),Table2[[#This Row],[Season]])</f>
        <v>Summer</v>
      </c>
      <c r="F1937" s="5" t="s">
        <v>237</v>
      </c>
      <c r="G1937" s="16">
        <v>78</v>
      </c>
      <c r="H1937" s="16">
        <f>IF(Table2[[#This Row],[Area(hectare)]]="",IFERROR(Table2[[#This Row],[Production(Tones)]]/Table2[[#This Row],[Yield blanks]],""),Table2[[#This Row],[Area(hectare)]])</f>
        <v>78</v>
      </c>
      <c r="I1937" s="16">
        <v>54</v>
      </c>
      <c r="J1937" s="16">
        <f>IF(Table2[[#This Row],[Production(Tones)]]="",Table2[[#This Row],[Area Blanks]]*Table2[[#This Row],[Yield]],Table2[[#This Row],[Production(Tones)]])</f>
        <v>54</v>
      </c>
      <c r="K1937" s="13">
        <v>1460.5</v>
      </c>
      <c r="L1937" s="13">
        <f>IF(Table2[[#This Row],[Annual_Rainfall(mm)]]="",_xlfn.XLOOKUP(Table2[[#This Row],[State]],'pivot tables'!$J$3:$J$32,'pivot tables'!$K$3:$K$32),Table2[[#This Row],[Annual_Rainfall(mm)]])</f>
        <v>1460.5</v>
      </c>
      <c r="M1937" s="13" t="str">
        <f>Table2[[#This Row],[Crop]]&amp;Table2[[#This Row],[State]]</f>
        <v>RagiOdisha</v>
      </c>
      <c r="N1937" s="13">
        <v>11953.5</v>
      </c>
      <c r="O1937" s="13">
        <f>IF(Table2[[#This Row],[Fertilizer(kg)]]="",_xlfn.XLOOKUP(Table2[[#This Row],[crop&amp;state]],'pivot tables'!$O$3:$O$151,'pivot tables'!$P$3:$P$151),Table2[[#This Row],[Fertilizer(kg)]])</f>
        <v>11953.5</v>
      </c>
      <c r="P1937" s="13">
        <v>27.3</v>
      </c>
      <c r="Q1937" s="13">
        <f>IF(Table2[[#This Row],[Pesticide(kg)]]="",_xlfn.XLOOKUP(Table2[[#This Row],[crop&amp;state]],'pivot tables'!$O$3:$O$151,'pivot tables'!$Q$3:$Q$151),Table2[[#This Row],[Pesticide(kg)]])</f>
        <v>27.3</v>
      </c>
      <c r="R1937" s="13">
        <v>0.65300000000000002</v>
      </c>
      <c r="S1937" s="13">
        <f>IF(Table2[[#This Row],[Yield]]="",IFERROR(Table2[[#This Row],[Production(Tones)]]/Table2[[#This Row],[Area(hectare)]],""),Table2[[#This Row],[Yield]])</f>
        <v>0.65300000000000002</v>
      </c>
      <c r="T1937" s="13">
        <v>26.532</v>
      </c>
      <c r="U1937" s="13">
        <f>IF(Table2[[#This Row],[Avg_Temperature(°C)]]="",IFERROR((Table2[[#This Row],[Max_Temperature(°C)]]+Table2[[#This Row],[Min_Temperature(°C)]])/2,""),Table2[[#This Row],[Avg_Temperature(°C)]])</f>
        <v>26.532</v>
      </c>
      <c r="V1937" s="13">
        <v>36.531999999999996</v>
      </c>
      <c r="W1937" s="13">
        <f>IF(Table2[[#This Row],[Max_Temperature(°C)]]="",_xlfn.XLOOKUP(Table2[[#This Row],[State]],'pivot tables'!$T$2:$T$33,'pivot tables'!$V$2:$V$33),Table2[[#This Row],[Max_Temperature(°C)]])</f>
        <v>36.531999999999996</v>
      </c>
      <c r="X1937" s="13">
        <v>17.579999999999998</v>
      </c>
      <c r="Y1937" s="31">
        <f>IF(Table2[[#This Row],[Min_Temperature(°C)]]="",_xlfn.XLOOKUP(Table2[[#This Row],[State]],'pivot tables'!$T$2:$T$33,'pivot tables'!$W$2:$W$33),Table2[[#This Row],[Min_Temperature(°C)]])</f>
        <v>17.579999999999998</v>
      </c>
    </row>
    <row r="1938" spans="1:25" x14ac:dyDescent="0.3">
      <c r="A1938" s="5" t="s">
        <v>22</v>
      </c>
      <c r="B1938" s="4">
        <v>2016</v>
      </c>
      <c r="C1938" s="5" t="s">
        <v>324</v>
      </c>
      <c r="D1938" s="5" t="str">
        <f>PROPER(TRIM(Table2[[#This Row],[Season]]))</f>
        <v>Winter</v>
      </c>
      <c r="E1938" s="5" t="str">
        <f>IF(Table2[[#This Row],[Season]]="",_xlfn.XLOOKUP(Table2[[#This Row],[State]],'pivot tables'!$F$3:$F$33,'pivot tables'!$G$3:$G$33),Table2[[#This Row],[Season]])</f>
        <v>Winter</v>
      </c>
      <c r="F1938" s="5" t="s">
        <v>237</v>
      </c>
      <c r="G1938" s="16">
        <v>32617</v>
      </c>
      <c r="H1938" s="16">
        <f>IF(Table2[[#This Row],[Area(hectare)]]="",IFERROR(Table2[[#This Row],[Production(Tones)]]/Table2[[#This Row],[Yield blanks]],""),Table2[[#This Row],[Area(hectare)]])</f>
        <v>32617</v>
      </c>
      <c r="I1938" s="16">
        <v>23981</v>
      </c>
      <c r="J1938" s="16">
        <f>IF(Table2[[#This Row],[Production(Tones)]]="",Table2[[#This Row],[Area Blanks]]*Table2[[#This Row],[Yield]],Table2[[#This Row],[Production(Tones)]])</f>
        <v>23981</v>
      </c>
      <c r="K1938" s="13">
        <v>1460.5</v>
      </c>
      <c r="L1938" s="13">
        <f>IF(Table2[[#This Row],[Annual_Rainfall(mm)]]="",_xlfn.XLOOKUP(Table2[[#This Row],[State]],'pivot tables'!$J$3:$J$32,'pivot tables'!$K$3:$K$32),Table2[[#This Row],[Annual_Rainfall(mm)]])</f>
        <v>1460.5</v>
      </c>
      <c r="M1938" s="13" t="str">
        <f>Table2[[#This Row],[Crop]]&amp;Table2[[#This Row],[State]]</f>
        <v>RagiOdisha</v>
      </c>
      <c r="N1938" s="13">
        <v>4998555.25</v>
      </c>
      <c r="O1938" s="13">
        <f>IF(Table2[[#This Row],[Fertilizer(kg)]]="",_xlfn.XLOOKUP(Table2[[#This Row],[crop&amp;state]],'pivot tables'!$O$3:$O$151,'pivot tables'!$P$3:$P$151),Table2[[#This Row],[Fertilizer(kg)]])</f>
        <v>4998555.25</v>
      </c>
      <c r="P1938" s="13">
        <v>11415.95</v>
      </c>
      <c r="Q1938" s="13">
        <f>IF(Table2[[#This Row],[Pesticide(kg)]]="",_xlfn.XLOOKUP(Table2[[#This Row],[crop&amp;state]],'pivot tables'!$O$3:$O$151,'pivot tables'!$Q$3:$Q$151),Table2[[#This Row],[Pesticide(kg)]])</f>
        <v>11415.95</v>
      </c>
      <c r="R1938" s="13">
        <v>0.70299999999999996</v>
      </c>
      <c r="S1938" s="13">
        <f>IF(Table2[[#This Row],[Yield]]="",IFERROR(Table2[[#This Row],[Production(Tones)]]/Table2[[#This Row],[Area(hectare)]],""),Table2[[#This Row],[Yield]])</f>
        <v>0.70299999999999996</v>
      </c>
      <c r="T1938" s="13">
        <v>26.532</v>
      </c>
      <c r="U1938" s="13">
        <f>IF(Table2[[#This Row],[Avg_Temperature(°C)]]="",IFERROR((Table2[[#This Row],[Max_Temperature(°C)]]+Table2[[#This Row],[Min_Temperature(°C)]])/2,""),Table2[[#This Row],[Avg_Temperature(°C)]])</f>
        <v>26.532</v>
      </c>
      <c r="V1938" s="13">
        <v>36.531999999999996</v>
      </c>
      <c r="W1938" s="13">
        <f>IF(Table2[[#This Row],[Max_Temperature(°C)]]="",_xlfn.XLOOKUP(Table2[[#This Row],[State]],'pivot tables'!$T$2:$T$33,'pivot tables'!$V$2:$V$33),Table2[[#This Row],[Max_Temperature(°C)]])</f>
        <v>36.531999999999996</v>
      </c>
      <c r="X1938" s="13">
        <v>17.579999999999998</v>
      </c>
      <c r="Y1938" s="31">
        <f>IF(Table2[[#This Row],[Min_Temperature(°C)]]="",_xlfn.XLOOKUP(Table2[[#This Row],[State]],'pivot tables'!$T$2:$T$33,'pivot tables'!$W$2:$W$33),Table2[[#This Row],[Min_Temperature(°C)]])</f>
        <v>17.579999999999998</v>
      </c>
    </row>
    <row r="1939" spans="1:25" x14ac:dyDescent="0.3">
      <c r="A1939" s="5" t="s">
        <v>13</v>
      </c>
      <c r="B1939" s="4">
        <v>2016</v>
      </c>
      <c r="C1939" s="5" t="s">
        <v>176</v>
      </c>
      <c r="D1939" s="5" t="str">
        <f>PROPER(TRIM(Table2[[#This Row],[Season]]))</f>
        <v>Autumn</v>
      </c>
      <c r="E1939" s="5" t="str">
        <f>IF(Table2[[#This Row],[Season]]="",_xlfn.XLOOKUP(Table2[[#This Row],[State]],'pivot tables'!$F$3:$F$33,'pivot tables'!$G$3:$G$33),Table2[[#This Row],[Season]])</f>
        <v>Autumn</v>
      </c>
      <c r="F1939" s="5" t="s">
        <v>237</v>
      </c>
      <c r="G1939" s="16">
        <v>511550</v>
      </c>
      <c r="H1939" s="16">
        <f>IF(Table2[[#This Row],[Area(hectare)]]="",IFERROR(Table2[[#This Row],[Production(Tones)]]/Table2[[#This Row],[Yield blanks]],""),Table2[[#This Row],[Area(hectare)]])</f>
        <v>511550</v>
      </c>
      <c r="I1939" s="16">
        <v>657520</v>
      </c>
      <c r="J1939" s="16">
        <f>IF(Table2[[#This Row],[Production(Tones)]]="",Table2[[#This Row],[Area Blanks]]*Table2[[#This Row],[Yield]],Table2[[#This Row],[Production(Tones)]])</f>
        <v>657520</v>
      </c>
      <c r="K1939" s="13">
        <v>1460.5</v>
      </c>
      <c r="L1939" s="13">
        <f>IF(Table2[[#This Row],[Annual_Rainfall(mm)]]="",_xlfn.XLOOKUP(Table2[[#This Row],[State]],'pivot tables'!$J$3:$J$32,'pivot tables'!$K$3:$K$32),Table2[[#This Row],[Annual_Rainfall(mm)]])</f>
        <v>1460.5</v>
      </c>
      <c r="M1939" s="13" t="str">
        <f>Table2[[#This Row],[Crop]]&amp;Table2[[#This Row],[State]]</f>
        <v>RiceOdisha</v>
      </c>
      <c r="N1939" s="13">
        <v>78395037.5</v>
      </c>
      <c r="O1939" s="13">
        <f>IF(Table2[[#This Row],[Fertilizer(kg)]]="",_xlfn.XLOOKUP(Table2[[#This Row],[crop&amp;state]],'pivot tables'!$O$3:$O$151,'pivot tables'!$P$3:$P$151),Table2[[#This Row],[Fertilizer(kg)]])</f>
        <v>78395037.5</v>
      </c>
      <c r="P1939" s="13">
        <v>179042.5</v>
      </c>
      <c r="Q1939" s="13">
        <f>IF(Table2[[#This Row],[Pesticide(kg)]]="",_xlfn.XLOOKUP(Table2[[#This Row],[crop&amp;state]],'pivot tables'!$O$3:$O$151,'pivot tables'!$Q$3:$Q$151),Table2[[#This Row],[Pesticide(kg)]])</f>
        <v>179042.5</v>
      </c>
      <c r="R1939" s="13">
        <v>1.444</v>
      </c>
      <c r="S1939" s="13">
        <f>IF(Table2[[#This Row],[Yield]]="",IFERROR(Table2[[#This Row],[Production(Tones)]]/Table2[[#This Row],[Area(hectare)]],""),Table2[[#This Row],[Yield]])</f>
        <v>1.444</v>
      </c>
      <c r="T1939" s="13">
        <v>26.532</v>
      </c>
      <c r="U1939" s="13">
        <f>IF(Table2[[#This Row],[Avg_Temperature(°C)]]="",IFERROR((Table2[[#This Row],[Max_Temperature(°C)]]+Table2[[#This Row],[Min_Temperature(°C)]])/2,""),Table2[[#This Row],[Avg_Temperature(°C)]])</f>
        <v>26.532</v>
      </c>
      <c r="V1939" s="13">
        <v>36.531999999999996</v>
      </c>
      <c r="W1939" s="13">
        <f>IF(Table2[[#This Row],[Max_Temperature(°C)]]="",_xlfn.XLOOKUP(Table2[[#This Row],[State]],'pivot tables'!$T$2:$T$33,'pivot tables'!$V$2:$V$33),Table2[[#This Row],[Max_Temperature(°C)]])</f>
        <v>36.531999999999996</v>
      </c>
      <c r="X1939" s="13">
        <v>17.579999999999998</v>
      </c>
      <c r="Y1939" s="31">
        <f>IF(Table2[[#This Row],[Min_Temperature(°C)]]="",_xlfn.XLOOKUP(Table2[[#This Row],[State]],'pivot tables'!$T$2:$T$33,'pivot tables'!$W$2:$W$33),Table2[[#This Row],[Min_Temperature(°C)]])</f>
        <v>17.579999999999998</v>
      </c>
    </row>
    <row r="1940" spans="1:25" x14ac:dyDescent="0.3">
      <c r="A1940" s="5" t="s">
        <v>13</v>
      </c>
      <c r="B1940" s="4">
        <v>2016</v>
      </c>
      <c r="C1940" s="5" t="s">
        <v>120</v>
      </c>
      <c r="D1940" s="5" t="str">
        <f>PROPER(TRIM(Table2[[#This Row],[Season]]))</f>
        <v>Summer</v>
      </c>
      <c r="E1940" s="5" t="str">
        <f>IF(Table2[[#This Row],[Season]]="",_xlfn.XLOOKUP(Table2[[#This Row],[State]],'pivot tables'!$F$3:$F$33,'pivot tables'!$G$3:$G$33),Table2[[#This Row],[Season]])</f>
        <v>Summer</v>
      </c>
      <c r="F1940" s="5" t="s">
        <v>237</v>
      </c>
      <c r="G1940" s="16">
        <v>224780</v>
      </c>
      <c r="H1940" s="16">
        <f>IF(Table2[[#This Row],[Area(hectare)]]="",IFERROR(Table2[[#This Row],[Production(Tones)]]/Table2[[#This Row],[Yield blanks]],""),Table2[[#This Row],[Area(hectare)]])</f>
        <v>224780</v>
      </c>
      <c r="I1940" s="16">
        <v>793690</v>
      </c>
      <c r="J1940" s="16">
        <f>IF(Table2[[#This Row],[Production(Tones)]]="",Table2[[#This Row],[Area Blanks]]*Table2[[#This Row],[Yield]],Table2[[#This Row],[Production(Tones)]])</f>
        <v>793690</v>
      </c>
      <c r="K1940" s="13">
        <v>1460.5</v>
      </c>
      <c r="L1940" s="13">
        <f>IF(Table2[[#This Row],[Annual_Rainfall(mm)]]="",_xlfn.XLOOKUP(Table2[[#This Row],[State]],'pivot tables'!$J$3:$J$32,'pivot tables'!$K$3:$K$32),Table2[[#This Row],[Annual_Rainfall(mm)]])</f>
        <v>1460.5</v>
      </c>
      <c r="M1940" s="13" t="str">
        <f>Table2[[#This Row],[Crop]]&amp;Table2[[#This Row],[State]]</f>
        <v>RiceOdisha</v>
      </c>
      <c r="N1940" s="13">
        <v>34447535</v>
      </c>
      <c r="O1940" s="13">
        <f>IF(Table2[[#This Row],[Fertilizer(kg)]]="",_xlfn.XLOOKUP(Table2[[#This Row],[crop&amp;state]],'pivot tables'!$O$3:$O$151,'pivot tables'!$P$3:$P$151),Table2[[#This Row],[Fertilizer(kg)]])</f>
        <v>34447535</v>
      </c>
      <c r="P1940" s="13">
        <v>78673</v>
      </c>
      <c r="Q1940" s="13">
        <f>IF(Table2[[#This Row],[Pesticide(kg)]]="",_xlfn.XLOOKUP(Table2[[#This Row],[crop&amp;state]],'pivot tables'!$O$3:$O$151,'pivot tables'!$Q$3:$Q$151),Table2[[#This Row],[Pesticide(kg)]])</f>
        <v>78673</v>
      </c>
      <c r="R1940" s="13">
        <v>2.7450000000000001</v>
      </c>
      <c r="S1940" s="13">
        <f>IF(Table2[[#This Row],[Yield]]="",IFERROR(Table2[[#This Row],[Production(Tones)]]/Table2[[#This Row],[Area(hectare)]],""),Table2[[#This Row],[Yield]])</f>
        <v>2.7450000000000001</v>
      </c>
      <c r="T1940" s="13">
        <v>26.532</v>
      </c>
      <c r="U1940" s="13">
        <f>IF(Table2[[#This Row],[Avg_Temperature(°C)]]="",IFERROR((Table2[[#This Row],[Max_Temperature(°C)]]+Table2[[#This Row],[Min_Temperature(°C)]])/2,""),Table2[[#This Row],[Avg_Temperature(°C)]])</f>
        <v>26.532</v>
      </c>
      <c r="V1940" s="13">
        <v>36.531999999999996</v>
      </c>
      <c r="W1940" s="13">
        <f>IF(Table2[[#This Row],[Max_Temperature(°C)]]="",_xlfn.XLOOKUP(Table2[[#This Row],[State]],'pivot tables'!$T$2:$T$33,'pivot tables'!$V$2:$V$33),Table2[[#This Row],[Max_Temperature(°C)]])</f>
        <v>36.531999999999996</v>
      </c>
      <c r="X1940" s="13">
        <v>17.579999999999998</v>
      </c>
      <c r="Y1940" s="31">
        <f>IF(Table2[[#This Row],[Min_Temperature(°C)]]="",_xlfn.XLOOKUP(Table2[[#This Row],[State]],'pivot tables'!$T$2:$T$33,'pivot tables'!$W$2:$W$33),Table2[[#This Row],[Min_Temperature(°C)]])</f>
        <v>17.579999999999998</v>
      </c>
    </row>
    <row r="1941" spans="1:25" x14ac:dyDescent="0.3">
      <c r="A1941" s="5" t="s">
        <v>13</v>
      </c>
      <c r="B1941" s="4">
        <v>2016</v>
      </c>
      <c r="C1941" s="5" t="s">
        <v>324</v>
      </c>
      <c r="D1941" s="5" t="str">
        <f>PROPER(TRIM(Table2[[#This Row],[Season]]))</f>
        <v>Winter</v>
      </c>
      <c r="E1941" s="5" t="str">
        <f>IF(Table2[[#This Row],[Season]]="",_xlfn.XLOOKUP(Table2[[#This Row],[State]],'pivot tables'!$F$3:$F$33,'pivot tables'!$G$3:$G$33),Table2[[#This Row],[Season]])</f>
        <v>Winter</v>
      </c>
      <c r="F1941" s="5" t="s">
        <v>237</v>
      </c>
      <c r="G1941" s="16">
        <v>3226450</v>
      </c>
      <c r="H1941" s="16">
        <f>IF(Table2[[#This Row],[Area(hectare)]]="",IFERROR(Table2[[#This Row],[Production(Tones)]]/Table2[[#This Row],[Yield blanks]],""),Table2[[#This Row],[Area(hectare)]])</f>
        <v>3226450</v>
      </c>
      <c r="I1941" s="16">
        <v>8343100</v>
      </c>
      <c r="J1941" s="16">
        <f>IF(Table2[[#This Row],[Production(Tones)]]="",Table2[[#This Row],[Area Blanks]]*Table2[[#This Row],[Yield]],Table2[[#This Row],[Production(Tones)]])</f>
        <v>8343100</v>
      </c>
      <c r="K1941" s="13">
        <v>1460.5</v>
      </c>
      <c r="L1941" s="13">
        <f>IF(Table2[[#This Row],[Annual_Rainfall(mm)]]="",_xlfn.XLOOKUP(Table2[[#This Row],[State]],'pivot tables'!$J$3:$J$32,'pivot tables'!$K$3:$K$32),Table2[[#This Row],[Annual_Rainfall(mm)]])</f>
        <v>1460.5</v>
      </c>
      <c r="M1941" s="13" t="str">
        <f>Table2[[#This Row],[Crop]]&amp;Table2[[#This Row],[State]]</f>
        <v>RiceOdisha</v>
      </c>
      <c r="N1941" s="13">
        <v>494453462.5</v>
      </c>
      <c r="O1941" s="13">
        <f>IF(Table2[[#This Row],[Fertilizer(kg)]]="",_xlfn.XLOOKUP(Table2[[#This Row],[crop&amp;state]],'pivot tables'!$O$3:$O$151,'pivot tables'!$P$3:$P$151),Table2[[#This Row],[Fertilizer(kg)]])</f>
        <v>494453462.5</v>
      </c>
      <c r="P1941" s="13">
        <v>1129257.5</v>
      </c>
      <c r="Q1941" s="13">
        <f>IF(Table2[[#This Row],[Pesticide(kg)]]="",_xlfn.XLOOKUP(Table2[[#This Row],[crop&amp;state]],'pivot tables'!$O$3:$O$151,'pivot tables'!$Q$3:$Q$151),Table2[[#This Row],[Pesticide(kg)]])</f>
        <v>1129257.5</v>
      </c>
      <c r="R1941" s="13">
        <v>2.5430000000000001</v>
      </c>
      <c r="S1941" s="13">
        <f>IF(Table2[[#This Row],[Yield]]="",IFERROR(Table2[[#This Row],[Production(Tones)]]/Table2[[#This Row],[Area(hectare)]],""),Table2[[#This Row],[Yield]])</f>
        <v>2.5430000000000001</v>
      </c>
      <c r="T1941" s="13">
        <v>26.532</v>
      </c>
      <c r="U1941" s="13">
        <f>IF(Table2[[#This Row],[Avg_Temperature(°C)]]="",IFERROR((Table2[[#This Row],[Max_Temperature(°C)]]+Table2[[#This Row],[Min_Temperature(°C)]])/2,""),Table2[[#This Row],[Avg_Temperature(°C)]])</f>
        <v>26.532</v>
      </c>
      <c r="V1941" s="13">
        <v>36.531999999999996</v>
      </c>
      <c r="W1941" s="13">
        <f>IF(Table2[[#This Row],[Max_Temperature(°C)]]="",_xlfn.XLOOKUP(Table2[[#This Row],[State]],'pivot tables'!$T$2:$T$33,'pivot tables'!$V$2:$V$33),Table2[[#This Row],[Max_Temperature(°C)]])</f>
        <v>36.531999999999996</v>
      </c>
      <c r="X1941" s="13">
        <v>17.579999999999998</v>
      </c>
      <c r="Y1941" s="31">
        <f>IF(Table2[[#This Row],[Min_Temperature(°C)]]="",_xlfn.XLOOKUP(Table2[[#This Row],[State]],'pivot tables'!$T$2:$T$33,'pivot tables'!$W$2:$W$33),Table2[[#This Row],[Min_Temperature(°C)]])</f>
        <v>17.579999999999998</v>
      </c>
    </row>
    <row r="1942" spans="1:25" x14ac:dyDescent="0.3">
      <c r="A1942" s="5" t="s">
        <v>18</v>
      </c>
      <c r="B1942" s="4">
        <v>2016</v>
      </c>
      <c r="C1942" s="5" t="s">
        <v>324</v>
      </c>
      <c r="D1942" s="5" t="str">
        <f>PROPER(TRIM(Table2[[#This Row],[Season]]))</f>
        <v>Winter</v>
      </c>
      <c r="E1942" s="5" t="str">
        <f>IF(Table2[[#This Row],[Season]]="",_xlfn.XLOOKUP(Table2[[#This Row],[State]],'pivot tables'!$F$3:$F$33,'pivot tables'!$G$3:$G$33),Table2[[#This Row],[Season]])</f>
        <v>Winter</v>
      </c>
      <c r="F1942" s="5" t="s">
        <v>237</v>
      </c>
      <c r="G1942" s="16">
        <v>5493</v>
      </c>
      <c r="H1942" s="16">
        <f>IF(Table2[[#This Row],[Area(hectare)]]="",IFERROR(Table2[[#This Row],[Production(Tones)]]/Table2[[#This Row],[Yield blanks]],""),Table2[[#This Row],[Area(hectare)]])</f>
        <v>5493</v>
      </c>
      <c r="I1942" s="16">
        <v>344294</v>
      </c>
      <c r="J1942" s="16">
        <f>IF(Table2[[#This Row],[Production(Tones)]]="",Table2[[#This Row],[Area Blanks]]*Table2[[#This Row],[Yield]],Table2[[#This Row],[Production(Tones)]])</f>
        <v>344294</v>
      </c>
      <c r="K1942" s="13">
        <v>1460.5</v>
      </c>
      <c r="L1942" s="13">
        <f>IF(Table2[[#This Row],[Annual_Rainfall(mm)]]="",_xlfn.XLOOKUP(Table2[[#This Row],[State]],'pivot tables'!$J$3:$J$32,'pivot tables'!$K$3:$K$32),Table2[[#This Row],[Annual_Rainfall(mm)]])</f>
        <v>1460.5</v>
      </c>
      <c r="M1942" s="13" t="str">
        <f>Table2[[#This Row],[Crop]]&amp;Table2[[#This Row],[State]]</f>
        <v>SugarcaneOdisha</v>
      </c>
      <c r="N1942" s="13">
        <v>841802.25</v>
      </c>
      <c r="O1942" s="13">
        <f>IF(Table2[[#This Row],[Fertilizer(kg)]]="",_xlfn.XLOOKUP(Table2[[#This Row],[crop&amp;state]],'pivot tables'!$O$3:$O$151,'pivot tables'!$P$3:$P$151),Table2[[#This Row],[Fertilizer(kg)]])</f>
        <v>841802.25</v>
      </c>
      <c r="P1942" s="13">
        <v>1922.55</v>
      </c>
      <c r="Q1942" s="13">
        <f>IF(Table2[[#This Row],[Pesticide(kg)]]="",_xlfn.XLOOKUP(Table2[[#This Row],[crop&amp;state]],'pivot tables'!$O$3:$O$151,'pivot tables'!$Q$3:$Q$151),Table2[[#This Row],[Pesticide(kg)]])</f>
        <v>1922.55</v>
      </c>
      <c r="R1942" s="13">
        <v>56.16</v>
      </c>
      <c r="S1942" s="13">
        <f>IF(Table2[[#This Row],[Yield]]="",IFERROR(Table2[[#This Row],[Production(Tones)]]/Table2[[#This Row],[Area(hectare)]],""),Table2[[#This Row],[Yield]])</f>
        <v>56.16</v>
      </c>
      <c r="T1942" s="13">
        <v>26.532</v>
      </c>
      <c r="U1942" s="13">
        <f>IF(Table2[[#This Row],[Avg_Temperature(°C)]]="",IFERROR((Table2[[#This Row],[Max_Temperature(°C)]]+Table2[[#This Row],[Min_Temperature(°C)]])/2,""),Table2[[#This Row],[Avg_Temperature(°C)]])</f>
        <v>26.532</v>
      </c>
      <c r="V1942" s="13">
        <v>36.531999999999996</v>
      </c>
      <c r="W1942" s="13">
        <f>IF(Table2[[#This Row],[Max_Temperature(°C)]]="",_xlfn.XLOOKUP(Table2[[#This Row],[State]],'pivot tables'!$T$2:$T$33,'pivot tables'!$V$2:$V$33),Table2[[#This Row],[Max_Temperature(°C)]])</f>
        <v>36.531999999999996</v>
      </c>
      <c r="X1942" s="13">
        <v>17.579999999999998</v>
      </c>
      <c r="Y1942" s="31">
        <f>IF(Table2[[#This Row],[Min_Temperature(°C)]]="",_xlfn.XLOOKUP(Table2[[#This Row],[State]],'pivot tables'!$T$2:$T$33,'pivot tables'!$W$2:$W$33),Table2[[#This Row],[Min_Temperature(°C)]])</f>
        <v>17.579999999999998</v>
      </c>
    </row>
    <row r="1943" spans="1:25" x14ac:dyDescent="0.3">
      <c r="A1943" s="5" t="s">
        <v>32</v>
      </c>
      <c r="B1943" s="4">
        <v>2016</v>
      </c>
      <c r="C1943" s="5" t="s">
        <v>176</v>
      </c>
      <c r="D1943" s="5" t="str">
        <f>PROPER(TRIM(Table2[[#This Row],[Season]]))</f>
        <v>Autumn</v>
      </c>
      <c r="E1943" s="5" t="str">
        <f>IF(Table2[[#This Row],[Season]]="",_xlfn.XLOOKUP(Table2[[#This Row],[State]],'pivot tables'!$F$3:$F$33,'pivot tables'!$G$3:$G$33),Table2[[#This Row],[Season]])</f>
        <v>Autumn</v>
      </c>
      <c r="F1943" s="5" t="s">
        <v>237</v>
      </c>
      <c r="G1943" s="16">
        <v>27899</v>
      </c>
      <c r="H1943" s="16">
        <f>IF(Table2[[#This Row],[Area(hectare)]]="",IFERROR(Table2[[#This Row],[Production(Tones)]]/Table2[[#This Row],[Yield blanks]],""),Table2[[#This Row],[Area(hectare)]])</f>
        <v>27899</v>
      </c>
      <c r="I1943" s="16">
        <v>11114</v>
      </c>
      <c r="J1943" s="16">
        <f>IF(Table2[[#This Row],[Production(Tones)]]="",Table2[[#This Row],[Area Blanks]]*Table2[[#This Row],[Yield]],Table2[[#This Row],[Production(Tones)]])</f>
        <v>11114</v>
      </c>
      <c r="K1943" s="13">
        <v>1460.5</v>
      </c>
      <c r="L1943" s="13">
        <f>IF(Table2[[#This Row],[Annual_Rainfall(mm)]]="",_xlfn.XLOOKUP(Table2[[#This Row],[State]],'pivot tables'!$J$3:$J$32,'pivot tables'!$K$3:$K$32),Table2[[#This Row],[Annual_Rainfall(mm)]])</f>
        <v>1460.5</v>
      </c>
      <c r="M1943" s="13" t="str">
        <f>Table2[[#This Row],[Crop]]&amp;Table2[[#This Row],[State]]</f>
        <v>UradOdisha</v>
      </c>
      <c r="N1943" s="13">
        <v>4275521.75</v>
      </c>
      <c r="O1943" s="13">
        <f>IF(Table2[[#This Row],[Fertilizer(kg)]]="",_xlfn.XLOOKUP(Table2[[#This Row],[crop&amp;state]],'pivot tables'!$O$3:$O$151,'pivot tables'!$P$3:$P$151),Table2[[#This Row],[Fertilizer(kg)]])</f>
        <v>4275521.75</v>
      </c>
      <c r="P1943" s="13">
        <v>9764.65</v>
      </c>
      <c r="Q1943" s="13">
        <f>IF(Table2[[#This Row],[Pesticide(kg)]]="",_xlfn.XLOOKUP(Table2[[#This Row],[crop&amp;state]],'pivot tables'!$O$3:$O$151,'pivot tables'!$Q$3:$Q$151),Table2[[#This Row],[Pesticide(kg)]])</f>
        <v>9764.65</v>
      </c>
      <c r="R1943" s="13">
        <v>0.46</v>
      </c>
      <c r="S1943" s="13">
        <f>IF(Table2[[#This Row],[Yield]]="",IFERROR(Table2[[#This Row],[Production(Tones)]]/Table2[[#This Row],[Area(hectare)]],""),Table2[[#This Row],[Yield]])</f>
        <v>0.46</v>
      </c>
      <c r="T1943" s="13">
        <v>26.532</v>
      </c>
      <c r="U1943" s="13">
        <f>IF(Table2[[#This Row],[Avg_Temperature(°C)]]="",IFERROR((Table2[[#This Row],[Max_Temperature(°C)]]+Table2[[#This Row],[Min_Temperature(°C)]])/2,""),Table2[[#This Row],[Avg_Temperature(°C)]])</f>
        <v>26.532</v>
      </c>
      <c r="V1943" s="13">
        <v>36.531999999999996</v>
      </c>
      <c r="W1943" s="13">
        <f>IF(Table2[[#This Row],[Max_Temperature(°C)]]="",_xlfn.XLOOKUP(Table2[[#This Row],[State]],'pivot tables'!$T$2:$T$33,'pivot tables'!$V$2:$V$33),Table2[[#This Row],[Max_Temperature(°C)]])</f>
        <v>36.531999999999996</v>
      </c>
      <c r="X1943" s="13">
        <v>17.579999999999998</v>
      </c>
      <c r="Y1943" s="31">
        <f>IF(Table2[[#This Row],[Min_Temperature(°C)]]="",_xlfn.XLOOKUP(Table2[[#This Row],[State]],'pivot tables'!$T$2:$T$33,'pivot tables'!$W$2:$W$33),Table2[[#This Row],[Min_Temperature(°C)]])</f>
        <v>17.579999999999998</v>
      </c>
    </row>
    <row r="1944" spans="1:25" x14ac:dyDescent="0.3">
      <c r="A1944" s="5" t="s">
        <v>32</v>
      </c>
      <c r="B1944" s="4">
        <v>2016</v>
      </c>
      <c r="C1944" s="5" t="s">
        <v>120</v>
      </c>
      <c r="D1944" s="5" t="str">
        <f>PROPER(TRIM(Table2[[#This Row],[Season]]))</f>
        <v>Summer</v>
      </c>
      <c r="E1944" s="5" t="str">
        <f>IF(Table2[[#This Row],[Season]]="",_xlfn.XLOOKUP(Table2[[#This Row],[State]],'pivot tables'!$F$3:$F$33,'pivot tables'!$G$3:$G$33),Table2[[#This Row],[Season]])</f>
        <v>Summer</v>
      </c>
      <c r="F1944" s="5" t="s">
        <v>237</v>
      </c>
      <c r="G1944" s="16">
        <v>15269</v>
      </c>
      <c r="H1944" s="16">
        <f>IF(Table2[[#This Row],[Area(hectare)]]="",IFERROR(Table2[[#This Row],[Production(Tones)]]/Table2[[#This Row],[Yield blanks]],""),Table2[[#This Row],[Area(hectare)]])</f>
        <v>15269</v>
      </c>
      <c r="I1944" s="16">
        <v>8309</v>
      </c>
      <c r="J1944" s="16">
        <f>IF(Table2[[#This Row],[Production(Tones)]]="",Table2[[#This Row],[Area Blanks]]*Table2[[#This Row],[Yield]],Table2[[#This Row],[Production(Tones)]])</f>
        <v>8309</v>
      </c>
      <c r="K1944" s="13">
        <v>1460.5</v>
      </c>
      <c r="L1944" s="13">
        <f>IF(Table2[[#This Row],[Annual_Rainfall(mm)]]="",_xlfn.XLOOKUP(Table2[[#This Row],[State]],'pivot tables'!$J$3:$J$32,'pivot tables'!$K$3:$K$32),Table2[[#This Row],[Annual_Rainfall(mm)]])</f>
        <v>1460.5</v>
      </c>
      <c r="M1944" s="13" t="str">
        <f>Table2[[#This Row],[Crop]]&amp;Table2[[#This Row],[State]]</f>
        <v>UradOdisha</v>
      </c>
      <c r="N1944" s="13">
        <v>2339974.25</v>
      </c>
      <c r="O1944" s="13">
        <f>IF(Table2[[#This Row],[Fertilizer(kg)]]="",_xlfn.XLOOKUP(Table2[[#This Row],[crop&amp;state]],'pivot tables'!$O$3:$O$151,'pivot tables'!$P$3:$P$151),Table2[[#This Row],[Fertilizer(kg)]])</f>
        <v>2339974.25</v>
      </c>
      <c r="P1944" s="13"/>
      <c r="Q1944" s="13">
        <f>IF(Table2[[#This Row],[Pesticide(kg)]]="",_xlfn.XLOOKUP(Table2[[#This Row],[crop&amp;state]],'pivot tables'!$O$3:$O$151,'pivot tables'!$Q$3:$Q$151),Table2[[#This Row],[Pesticide(kg)]])</f>
        <v>10356.108275862069</v>
      </c>
      <c r="R1944" s="13">
        <v>0.47799999999999998</v>
      </c>
      <c r="S1944" s="13">
        <f>IF(Table2[[#This Row],[Yield]]="",IFERROR(Table2[[#This Row],[Production(Tones)]]/Table2[[#This Row],[Area(hectare)]],""),Table2[[#This Row],[Yield]])</f>
        <v>0.47799999999999998</v>
      </c>
      <c r="T1944" s="13">
        <v>26.532</v>
      </c>
      <c r="U1944" s="13">
        <f>IF(Table2[[#This Row],[Avg_Temperature(°C)]]="",IFERROR((Table2[[#This Row],[Max_Temperature(°C)]]+Table2[[#This Row],[Min_Temperature(°C)]])/2,""),Table2[[#This Row],[Avg_Temperature(°C)]])</f>
        <v>26.532</v>
      </c>
      <c r="V1944" s="13">
        <v>36.531999999999996</v>
      </c>
      <c r="W1944" s="13">
        <f>IF(Table2[[#This Row],[Max_Temperature(°C)]]="",_xlfn.XLOOKUP(Table2[[#This Row],[State]],'pivot tables'!$T$2:$T$33,'pivot tables'!$V$2:$V$33),Table2[[#This Row],[Max_Temperature(°C)]])</f>
        <v>36.531999999999996</v>
      </c>
      <c r="X1944" s="13">
        <v>17.579999999999998</v>
      </c>
      <c r="Y1944" s="31">
        <f>IF(Table2[[#This Row],[Min_Temperature(°C)]]="",_xlfn.XLOOKUP(Table2[[#This Row],[State]],'pivot tables'!$T$2:$T$33,'pivot tables'!$W$2:$W$33),Table2[[#This Row],[Min_Temperature(°C)]])</f>
        <v>17.579999999999998</v>
      </c>
    </row>
    <row r="1945" spans="1:25" x14ac:dyDescent="0.3">
      <c r="A1945" s="5" t="s">
        <v>32</v>
      </c>
      <c r="B1945" s="4">
        <v>2016</v>
      </c>
      <c r="C1945" s="5" t="s">
        <v>324</v>
      </c>
      <c r="D1945" s="5" t="str">
        <f>PROPER(TRIM(Table2[[#This Row],[Season]]))</f>
        <v>Winter</v>
      </c>
      <c r="E1945" s="5" t="str">
        <f>IF(Table2[[#This Row],[Season]]="",_xlfn.XLOOKUP(Table2[[#This Row],[State]],'pivot tables'!$F$3:$F$33,'pivot tables'!$G$3:$G$33),Table2[[#This Row],[Season]])</f>
        <v>Winter</v>
      </c>
      <c r="F1945" s="5" t="s">
        <v>237</v>
      </c>
      <c r="G1945" s="16">
        <v>65569</v>
      </c>
      <c r="H1945" s="16">
        <f>IF(Table2[[#This Row],[Area(hectare)]]="",IFERROR(Table2[[#This Row],[Production(Tones)]]/Table2[[#This Row],[Yield blanks]],""),Table2[[#This Row],[Area(hectare)]])</f>
        <v>65569</v>
      </c>
      <c r="I1945" s="16">
        <v>29995</v>
      </c>
      <c r="J1945" s="16">
        <f>IF(Table2[[#This Row],[Production(Tones)]]="",Table2[[#This Row],[Area Blanks]]*Table2[[#This Row],[Yield]],Table2[[#This Row],[Production(Tones)]])</f>
        <v>29995</v>
      </c>
      <c r="K1945" s="13">
        <v>1460.5</v>
      </c>
      <c r="L1945" s="13">
        <f>IF(Table2[[#This Row],[Annual_Rainfall(mm)]]="",_xlfn.XLOOKUP(Table2[[#This Row],[State]],'pivot tables'!$J$3:$J$32,'pivot tables'!$K$3:$K$32),Table2[[#This Row],[Annual_Rainfall(mm)]])</f>
        <v>1460.5</v>
      </c>
      <c r="M1945" s="13" t="str">
        <f>Table2[[#This Row],[Crop]]&amp;Table2[[#This Row],[State]]</f>
        <v>UradOdisha</v>
      </c>
      <c r="N1945" s="13">
        <v>10048449.25</v>
      </c>
      <c r="O1945" s="13">
        <f>IF(Table2[[#This Row],[Fertilizer(kg)]]="",_xlfn.XLOOKUP(Table2[[#This Row],[crop&amp;state]],'pivot tables'!$O$3:$O$151,'pivot tables'!$P$3:$P$151),Table2[[#This Row],[Fertilizer(kg)]])</f>
        <v>10048449.25</v>
      </c>
      <c r="P1945" s="13">
        <v>22949.15</v>
      </c>
      <c r="Q1945" s="13">
        <f>IF(Table2[[#This Row],[Pesticide(kg)]]="",_xlfn.XLOOKUP(Table2[[#This Row],[crop&amp;state]],'pivot tables'!$O$3:$O$151,'pivot tables'!$Q$3:$Q$151),Table2[[#This Row],[Pesticide(kg)]])</f>
        <v>22949.15</v>
      </c>
      <c r="R1945" s="13">
        <v>0.41199999999999998</v>
      </c>
      <c r="S1945" s="13">
        <f>IF(Table2[[#This Row],[Yield]]="",IFERROR(Table2[[#This Row],[Production(Tones)]]/Table2[[#This Row],[Area(hectare)]],""),Table2[[#This Row],[Yield]])</f>
        <v>0.41199999999999998</v>
      </c>
      <c r="T1945" s="13">
        <v>26.532</v>
      </c>
      <c r="U1945" s="13">
        <f>IF(Table2[[#This Row],[Avg_Temperature(°C)]]="",IFERROR((Table2[[#This Row],[Max_Temperature(°C)]]+Table2[[#This Row],[Min_Temperature(°C)]])/2,""),Table2[[#This Row],[Avg_Temperature(°C)]])</f>
        <v>26.532</v>
      </c>
      <c r="V1945" s="13">
        <v>36.531999999999996</v>
      </c>
      <c r="W1945" s="13">
        <f>IF(Table2[[#This Row],[Max_Temperature(°C)]]="",_xlfn.XLOOKUP(Table2[[#This Row],[State]],'pivot tables'!$T$2:$T$33,'pivot tables'!$V$2:$V$33),Table2[[#This Row],[Max_Temperature(°C)]])</f>
        <v>36.531999999999996</v>
      </c>
      <c r="X1945" s="13">
        <v>17.579999999999998</v>
      </c>
      <c r="Y1945" s="31">
        <f>IF(Table2[[#This Row],[Min_Temperature(°C)]]="",_xlfn.XLOOKUP(Table2[[#This Row],[State]],'pivot tables'!$T$2:$T$33,'pivot tables'!$W$2:$W$33),Table2[[#This Row],[Min_Temperature(°C)]])</f>
        <v>17.579999999999998</v>
      </c>
    </row>
    <row r="1946" spans="1:25" x14ac:dyDescent="0.3">
      <c r="A1946" s="5" t="s">
        <v>20</v>
      </c>
      <c r="B1946" s="4">
        <v>2016</v>
      </c>
      <c r="C1946" s="5" t="s">
        <v>120</v>
      </c>
      <c r="D1946" s="5" t="str">
        <f>PROPER(TRIM(Table2[[#This Row],[Season]]))</f>
        <v>Summer</v>
      </c>
      <c r="E1946" s="5" t="str">
        <f>IF(Table2[[#This Row],[Season]]="",_xlfn.XLOOKUP(Table2[[#This Row],[State]],'pivot tables'!$F$3:$F$33,'pivot tables'!$G$3:$G$33),Table2[[#This Row],[Season]])</f>
        <v>Summer</v>
      </c>
      <c r="F1946" s="5" t="s">
        <v>237</v>
      </c>
      <c r="G1946" s="16">
        <v>57</v>
      </c>
      <c r="H1946" s="16">
        <f>IF(Table2[[#This Row],[Area(hectare)]]="",IFERROR(Table2[[#This Row],[Production(Tones)]]/Table2[[#This Row],[Yield blanks]],""),Table2[[#This Row],[Area(hectare)]])</f>
        <v>57</v>
      </c>
      <c r="I1946" s="16">
        <v>80</v>
      </c>
      <c r="J1946" s="16">
        <f>IF(Table2[[#This Row],[Production(Tones)]]="",Table2[[#This Row],[Area Blanks]]*Table2[[#This Row],[Yield]],Table2[[#This Row],[Production(Tones)]])</f>
        <v>80</v>
      </c>
      <c r="K1946" s="13">
        <v>1460.5</v>
      </c>
      <c r="L1946" s="13">
        <f>IF(Table2[[#This Row],[Annual_Rainfall(mm)]]="",_xlfn.XLOOKUP(Table2[[#This Row],[State]],'pivot tables'!$J$3:$J$32,'pivot tables'!$K$3:$K$32),Table2[[#This Row],[Annual_Rainfall(mm)]])</f>
        <v>1460.5</v>
      </c>
      <c r="M1946" s="13" t="str">
        <f>Table2[[#This Row],[Crop]]&amp;Table2[[#This Row],[State]]</f>
        <v>WheatOdisha</v>
      </c>
      <c r="N1946" s="13">
        <v>8735.25</v>
      </c>
      <c r="O1946" s="13">
        <f>IF(Table2[[#This Row],[Fertilizer(kg)]]="",_xlfn.XLOOKUP(Table2[[#This Row],[crop&amp;state]],'pivot tables'!$O$3:$O$151,'pivot tables'!$P$3:$P$151),Table2[[#This Row],[Fertilizer(kg)]])</f>
        <v>8735.25</v>
      </c>
      <c r="P1946" s="13">
        <v>19.95</v>
      </c>
      <c r="Q1946" s="13">
        <f>IF(Table2[[#This Row],[Pesticide(kg)]]="",_xlfn.XLOOKUP(Table2[[#This Row],[crop&amp;state]],'pivot tables'!$O$3:$O$151,'pivot tables'!$Q$3:$Q$151),Table2[[#This Row],[Pesticide(kg)]])</f>
        <v>19.95</v>
      </c>
      <c r="R1946" s="13">
        <v>0.95</v>
      </c>
      <c r="S1946" s="13">
        <f>IF(Table2[[#This Row],[Yield]]="",IFERROR(Table2[[#This Row],[Production(Tones)]]/Table2[[#This Row],[Area(hectare)]],""),Table2[[#This Row],[Yield]])</f>
        <v>0.95</v>
      </c>
      <c r="T1946" s="13">
        <v>26.532</v>
      </c>
      <c r="U1946" s="13">
        <f>IF(Table2[[#This Row],[Avg_Temperature(°C)]]="",IFERROR((Table2[[#This Row],[Max_Temperature(°C)]]+Table2[[#This Row],[Min_Temperature(°C)]])/2,""),Table2[[#This Row],[Avg_Temperature(°C)]])</f>
        <v>26.532</v>
      </c>
      <c r="V1946" s="13">
        <v>36.531999999999996</v>
      </c>
      <c r="W1946" s="13">
        <f>IF(Table2[[#This Row],[Max_Temperature(°C)]]="",_xlfn.XLOOKUP(Table2[[#This Row],[State]],'pivot tables'!$T$2:$T$33,'pivot tables'!$V$2:$V$33),Table2[[#This Row],[Max_Temperature(°C)]])</f>
        <v>36.531999999999996</v>
      </c>
      <c r="X1946" s="13">
        <v>17.579999999999998</v>
      </c>
      <c r="Y1946" s="31">
        <f>IF(Table2[[#This Row],[Min_Temperature(°C)]]="",_xlfn.XLOOKUP(Table2[[#This Row],[State]],'pivot tables'!$T$2:$T$33,'pivot tables'!$W$2:$W$33),Table2[[#This Row],[Min_Temperature(°C)]])</f>
        <v>17.579999999999998</v>
      </c>
    </row>
    <row r="1947" spans="1:25" x14ac:dyDescent="0.3">
      <c r="A1947" s="5" t="s">
        <v>22</v>
      </c>
      <c r="B1947" s="4">
        <v>2017</v>
      </c>
      <c r="C1947" s="5" t="s">
        <v>176</v>
      </c>
      <c r="D1947" s="5" t="str">
        <f>PROPER(TRIM(Table2[[#This Row],[Season]]))</f>
        <v>Autumn</v>
      </c>
      <c r="E1947" s="5" t="str">
        <f>IF(Table2[[#This Row],[Season]]="",_xlfn.XLOOKUP(Table2[[#This Row],[State]],'pivot tables'!$F$3:$F$33,'pivot tables'!$G$3:$G$33),Table2[[#This Row],[Season]])</f>
        <v>Autumn</v>
      </c>
      <c r="F1947" s="5" t="s">
        <v>237</v>
      </c>
      <c r="G1947" s="16"/>
      <c r="H1947" s="16">
        <f>IF(Table2[[#This Row],[Area(hectare)]]="",IFERROR(Table2[[#This Row],[Production(Tones)]]/Table2[[#This Row],[Yield blanks]],""),Table2[[#This Row],[Area(hectare)]])</f>
        <v>13401.396160558465</v>
      </c>
      <c r="I1947" s="16">
        <v>7679</v>
      </c>
      <c r="J1947" s="16">
        <f>IF(Table2[[#This Row],[Production(Tones)]]="",Table2[[#This Row],[Area Blanks]]*Table2[[#This Row],[Yield]],Table2[[#This Row],[Production(Tones)]])</f>
        <v>7679</v>
      </c>
      <c r="K1947" s="13">
        <v>1344.4</v>
      </c>
      <c r="L1947" s="13">
        <f>IF(Table2[[#This Row],[Annual_Rainfall(mm)]]="",_xlfn.XLOOKUP(Table2[[#This Row],[State]],'pivot tables'!$J$3:$J$32,'pivot tables'!$K$3:$K$32),Table2[[#This Row],[Annual_Rainfall(mm)]])</f>
        <v>1344.4</v>
      </c>
      <c r="M1947" s="13" t="str">
        <f>Table2[[#This Row],[Crop]]&amp;Table2[[#This Row],[State]]</f>
        <v>RagiOdisha</v>
      </c>
      <c r="N1947" s="13">
        <v>1581012.48</v>
      </c>
      <c r="O1947" s="13">
        <f>IF(Table2[[#This Row],[Fertilizer(kg)]]="",_xlfn.XLOOKUP(Table2[[#This Row],[crop&amp;state]],'pivot tables'!$O$3:$O$151,'pivot tables'!$P$3:$P$151),Table2[[#This Row],[Fertilizer(kg)]])</f>
        <v>1581012.48</v>
      </c>
      <c r="P1947" s="13">
        <v>3815.96</v>
      </c>
      <c r="Q1947" s="13">
        <f>IF(Table2[[#This Row],[Pesticide(kg)]]="",_xlfn.XLOOKUP(Table2[[#This Row],[crop&amp;state]],'pivot tables'!$O$3:$O$151,'pivot tables'!$Q$3:$Q$151),Table2[[#This Row],[Pesticide(kg)]])</f>
        <v>3815.96</v>
      </c>
      <c r="R1947" s="13">
        <v>0.57299999999999995</v>
      </c>
      <c r="S1947" s="13">
        <f>IF(Table2[[#This Row],[Yield]]="",IFERROR(Table2[[#This Row],[Production(Tones)]]/Table2[[#This Row],[Area(hectare)]],""),Table2[[#This Row],[Yield]])</f>
        <v>0.57299999999999995</v>
      </c>
      <c r="T1947" s="13">
        <v>26.462</v>
      </c>
      <c r="U1947" s="13">
        <f>IF(Table2[[#This Row],[Avg_Temperature(°C)]]="",IFERROR((Table2[[#This Row],[Max_Temperature(°C)]]+Table2[[#This Row],[Min_Temperature(°C)]])/2,""),Table2[[#This Row],[Avg_Temperature(°C)]])</f>
        <v>26.462</v>
      </c>
      <c r="V1947" s="13">
        <v>36.567999999999998</v>
      </c>
      <c r="W1947" s="13">
        <f>IF(Table2[[#This Row],[Max_Temperature(°C)]]="",_xlfn.XLOOKUP(Table2[[#This Row],[State]],'pivot tables'!$T$2:$T$33,'pivot tables'!$V$2:$V$33),Table2[[#This Row],[Max_Temperature(°C)]])</f>
        <v>36.567999999999998</v>
      </c>
      <c r="X1947" s="13">
        <v>17.257000000000001</v>
      </c>
      <c r="Y1947" s="31">
        <f>IF(Table2[[#This Row],[Min_Temperature(°C)]]="",_xlfn.XLOOKUP(Table2[[#This Row],[State]],'pivot tables'!$T$2:$T$33,'pivot tables'!$W$2:$W$33),Table2[[#This Row],[Min_Temperature(°C)]])</f>
        <v>17.257000000000001</v>
      </c>
    </row>
    <row r="1948" spans="1:25" x14ac:dyDescent="0.3">
      <c r="A1948" s="5" t="s">
        <v>22</v>
      </c>
      <c r="B1948" s="4">
        <v>2017</v>
      </c>
      <c r="C1948" s="5" t="s">
        <v>120</v>
      </c>
      <c r="D1948" s="5" t="str">
        <f>PROPER(TRIM(Table2[[#This Row],[Season]]))</f>
        <v>Summer</v>
      </c>
      <c r="E1948" s="5" t="str">
        <f>IF(Table2[[#This Row],[Season]]="",_xlfn.XLOOKUP(Table2[[#This Row],[State]],'pivot tables'!$F$3:$F$33,'pivot tables'!$G$3:$G$33),Table2[[#This Row],[Season]])</f>
        <v>Summer</v>
      </c>
      <c r="F1948" s="5" t="s">
        <v>237</v>
      </c>
      <c r="G1948" s="16">
        <v>110</v>
      </c>
      <c r="H1948" s="16">
        <f>IF(Table2[[#This Row],[Area(hectare)]]="",IFERROR(Table2[[#This Row],[Production(Tones)]]/Table2[[#This Row],[Yield blanks]],""),Table2[[#This Row],[Area(hectare)]])</f>
        <v>110</v>
      </c>
      <c r="I1948" s="16">
        <v>75</v>
      </c>
      <c r="J1948" s="16">
        <f>IF(Table2[[#This Row],[Production(Tones)]]="",Table2[[#This Row],[Area Blanks]]*Table2[[#This Row],[Yield]],Table2[[#This Row],[Production(Tones)]])</f>
        <v>75</v>
      </c>
      <c r="K1948" s="13">
        <v>1344.4</v>
      </c>
      <c r="L1948" s="13">
        <f>IF(Table2[[#This Row],[Annual_Rainfall(mm)]]="",_xlfn.XLOOKUP(Table2[[#This Row],[State]],'pivot tables'!$J$3:$J$32,'pivot tables'!$K$3:$K$32),Table2[[#This Row],[Annual_Rainfall(mm)]])</f>
        <v>1344.4</v>
      </c>
      <c r="M1948" s="13" t="str">
        <f>Table2[[#This Row],[Crop]]&amp;Table2[[#This Row],[State]]</f>
        <v>RagiOdisha</v>
      </c>
      <c r="N1948" s="13"/>
      <c r="O1948" s="13">
        <f>IF(Table2[[#This Row],[Fertilizer(kg)]]="",_xlfn.XLOOKUP(Table2[[#This Row],[crop&amp;state]],'pivot tables'!$O$3:$O$151,'pivot tables'!$P$3:$P$151),Table2[[#This Row],[Fertilizer(kg)]])</f>
        <v>2689477.1613793108</v>
      </c>
      <c r="P1948" s="13">
        <v>41.8</v>
      </c>
      <c r="Q1948" s="13">
        <f>IF(Table2[[#This Row],[Pesticide(kg)]]="",_xlfn.XLOOKUP(Table2[[#This Row],[crop&amp;state]],'pivot tables'!$O$3:$O$151,'pivot tables'!$Q$3:$Q$151),Table2[[#This Row],[Pesticide(kg)]])</f>
        <v>41.8</v>
      </c>
      <c r="R1948" s="13"/>
      <c r="S1948" s="13">
        <f>IF(Table2[[#This Row],[Yield]]="",IFERROR(Table2[[#This Row],[Production(Tones)]]/Table2[[#This Row],[Area(hectare)]],""),Table2[[#This Row],[Yield]])</f>
        <v>0.68181818181818177</v>
      </c>
      <c r="T1948" s="13">
        <v>26.462</v>
      </c>
      <c r="U1948" s="13">
        <f>IF(Table2[[#This Row],[Avg_Temperature(°C)]]="",IFERROR((Table2[[#This Row],[Max_Temperature(°C)]]+Table2[[#This Row],[Min_Temperature(°C)]])/2,""),Table2[[#This Row],[Avg_Temperature(°C)]])</f>
        <v>26.462</v>
      </c>
      <c r="V1948" s="13">
        <v>36.567999999999998</v>
      </c>
      <c r="W1948" s="13">
        <f>IF(Table2[[#This Row],[Max_Temperature(°C)]]="",_xlfn.XLOOKUP(Table2[[#This Row],[State]],'pivot tables'!$T$2:$T$33,'pivot tables'!$V$2:$V$33),Table2[[#This Row],[Max_Temperature(°C)]])</f>
        <v>36.567999999999998</v>
      </c>
      <c r="X1948" s="13">
        <v>17.257000000000001</v>
      </c>
      <c r="Y1948" s="31">
        <f>IF(Table2[[#This Row],[Min_Temperature(°C)]]="",_xlfn.XLOOKUP(Table2[[#This Row],[State]],'pivot tables'!$T$2:$T$33,'pivot tables'!$W$2:$W$33),Table2[[#This Row],[Min_Temperature(°C)]])</f>
        <v>17.257000000000001</v>
      </c>
    </row>
    <row r="1949" spans="1:25" x14ac:dyDescent="0.3">
      <c r="A1949" s="5" t="s">
        <v>22</v>
      </c>
      <c r="B1949" s="4">
        <v>2017</v>
      </c>
      <c r="C1949" s="5" t="s">
        <v>324</v>
      </c>
      <c r="D1949" s="5" t="str">
        <f>PROPER(TRIM(Table2[[#This Row],[Season]]))</f>
        <v>Winter</v>
      </c>
      <c r="E1949" s="5" t="str">
        <f>IF(Table2[[#This Row],[Season]]="",_xlfn.XLOOKUP(Table2[[#This Row],[State]],'pivot tables'!$F$3:$F$33,'pivot tables'!$G$3:$G$33),Table2[[#This Row],[Season]])</f>
        <v>Winter</v>
      </c>
      <c r="F1949" s="5" t="s">
        <v>237</v>
      </c>
      <c r="G1949" s="16">
        <v>32440</v>
      </c>
      <c r="H1949" s="16">
        <f>IF(Table2[[#This Row],[Area(hectare)]]="",IFERROR(Table2[[#This Row],[Production(Tones)]]/Table2[[#This Row],[Yield blanks]],""),Table2[[#This Row],[Area(hectare)]])</f>
        <v>32440</v>
      </c>
      <c r="I1949" s="16">
        <v>24893</v>
      </c>
      <c r="J1949" s="16">
        <f>IF(Table2[[#This Row],[Production(Tones)]]="",Table2[[#This Row],[Area Blanks]]*Table2[[#This Row],[Yield]],Table2[[#This Row],[Production(Tones)]])</f>
        <v>24893</v>
      </c>
      <c r="K1949" s="13">
        <v>1344.4</v>
      </c>
      <c r="L1949" s="13">
        <f>IF(Table2[[#This Row],[Annual_Rainfall(mm)]]="",_xlfn.XLOOKUP(Table2[[#This Row],[State]],'pivot tables'!$J$3:$J$32,'pivot tables'!$K$3:$K$32),Table2[[#This Row],[Annual_Rainfall(mm)]])</f>
        <v>1344.4</v>
      </c>
      <c r="M1949" s="13" t="str">
        <f>Table2[[#This Row],[Crop]]&amp;Table2[[#This Row],[State]]</f>
        <v>RagiOdisha</v>
      </c>
      <c r="N1949" s="13">
        <v>5107353.5999999996</v>
      </c>
      <c r="O1949" s="13">
        <f>IF(Table2[[#This Row],[Fertilizer(kg)]]="",_xlfn.XLOOKUP(Table2[[#This Row],[crop&amp;state]],'pivot tables'!$O$3:$O$151,'pivot tables'!$P$3:$P$151),Table2[[#This Row],[Fertilizer(kg)]])</f>
        <v>5107353.5999999996</v>
      </c>
      <c r="P1949" s="13">
        <v>12327.2</v>
      </c>
      <c r="Q1949" s="13">
        <f>IF(Table2[[#This Row],[Pesticide(kg)]]="",_xlfn.XLOOKUP(Table2[[#This Row],[crop&amp;state]],'pivot tables'!$O$3:$O$151,'pivot tables'!$Q$3:$Q$151),Table2[[#This Row],[Pesticide(kg)]])</f>
        <v>12327.2</v>
      </c>
      <c r="R1949" s="13">
        <v>0.63500000000000001</v>
      </c>
      <c r="S1949" s="13">
        <f>IF(Table2[[#This Row],[Yield]]="",IFERROR(Table2[[#This Row],[Production(Tones)]]/Table2[[#This Row],[Area(hectare)]],""),Table2[[#This Row],[Yield]])</f>
        <v>0.63500000000000001</v>
      </c>
      <c r="T1949" s="13">
        <v>26.462</v>
      </c>
      <c r="U1949" s="13">
        <f>IF(Table2[[#This Row],[Avg_Temperature(°C)]]="",IFERROR((Table2[[#This Row],[Max_Temperature(°C)]]+Table2[[#This Row],[Min_Temperature(°C)]])/2,""),Table2[[#This Row],[Avg_Temperature(°C)]])</f>
        <v>26.462</v>
      </c>
      <c r="V1949" s="13">
        <v>36.567999999999998</v>
      </c>
      <c r="W1949" s="13">
        <f>IF(Table2[[#This Row],[Max_Temperature(°C)]]="",_xlfn.XLOOKUP(Table2[[#This Row],[State]],'pivot tables'!$T$2:$T$33,'pivot tables'!$V$2:$V$33),Table2[[#This Row],[Max_Temperature(°C)]])</f>
        <v>36.567999999999998</v>
      </c>
      <c r="X1949" s="13">
        <v>17.257000000000001</v>
      </c>
      <c r="Y1949" s="31">
        <f>IF(Table2[[#This Row],[Min_Temperature(°C)]]="",_xlfn.XLOOKUP(Table2[[#This Row],[State]],'pivot tables'!$T$2:$T$33,'pivot tables'!$W$2:$W$33),Table2[[#This Row],[Min_Temperature(°C)]])</f>
        <v>17.257000000000001</v>
      </c>
    </row>
    <row r="1950" spans="1:25" x14ac:dyDescent="0.3">
      <c r="A1950" s="5" t="s">
        <v>13</v>
      </c>
      <c r="B1950" s="4">
        <v>2017</v>
      </c>
      <c r="C1950" s="5" t="s">
        <v>176</v>
      </c>
      <c r="D1950" s="5" t="str">
        <f>PROPER(TRIM(Table2[[#This Row],[Season]]))</f>
        <v>Autumn</v>
      </c>
      <c r="E1950" s="5" t="str">
        <f>IF(Table2[[#This Row],[Season]]="",_xlfn.XLOOKUP(Table2[[#This Row],[State]],'pivot tables'!$F$3:$F$33,'pivot tables'!$G$3:$G$33),Table2[[#This Row],[Season]])</f>
        <v>Autumn</v>
      </c>
      <c r="F1950" s="5" t="s">
        <v>237</v>
      </c>
      <c r="G1950" s="16">
        <v>530320</v>
      </c>
      <c r="H1950" s="16">
        <f>IF(Table2[[#This Row],[Area(hectare)]]="",IFERROR(Table2[[#This Row],[Production(Tones)]]/Table2[[#This Row],[Yield blanks]],""),Table2[[#This Row],[Area(hectare)]])</f>
        <v>530320</v>
      </c>
      <c r="I1950" s="16">
        <v>576840</v>
      </c>
      <c r="J1950" s="16">
        <f>IF(Table2[[#This Row],[Production(Tones)]]="",Table2[[#This Row],[Area Blanks]]*Table2[[#This Row],[Yield]],Table2[[#This Row],[Production(Tones)]])</f>
        <v>576840</v>
      </c>
      <c r="K1950" s="13">
        <v>1344.4</v>
      </c>
      <c r="L1950" s="13">
        <f>IF(Table2[[#This Row],[Annual_Rainfall(mm)]]="",_xlfn.XLOOKUP(Table2[[#This Row],[State]],'pivot tables'!$J$3:$J$32,'pivot tables'!$K$3:$K$32),Table2[[#This Row],[Annual_Rainfall(mm)]])</f>
        <v>1344.4</v>
      </c>
      <c r="M1950" s="13" t="str">
        <f>Table2[[#This Row],[Crop]]&amp;Table2[[#This Row],[State]]</f>
        <v>RiceOdisha</v>
      </c>
      <c r="N1950" s="13">
        <v>83493580.799999997</v>
      </c>
      <c r="O1950" s="13">
        <f>IF(Table2[[#This Row],[Fertilizer(kg)]]="",_xlfn.XLOOKUP(Table2[[#This Row],[crop&amp;state]],'pivot tables'!$O$3:$O$151,'pivot tables'!$P$3:$P$151),Table2[[#This Row],[Fertilizer(kg)]])</f>
        <v>83493580.799999997</v>
      </c>
      <c r="P1950" s="13">
        <v>201521.6</v>
      </c>
      <c r="Q1950" s="13">
        <f>IF(Table2[[#This Row],[Pesticide(kg)]]="",_xlfn.XLOOKUP(Table2[[#This Row],[crop&amp;state]],'pivot tables'!$O$3:$O$151,'pivot tables'!$Q$3:$Q$151),Table2[[#This Row],[Pesticide(kg)]])</f>
        <v>201521.6</v>
      </c>
      <c r="R1950" s="13">
        <v>1.2190000000000001</v>
      </c>
      <c r="S1950" s="13">
        <f>IF(Table2[[#This Row],[Yield]]="",IFERROR(Table2[[#This Row],[Production(Tones)]]/Table2[[#This Row],[Area(hectare)]],""),Table2[[#This Row],[Yield]])</f>
        <v>1.2190000000000001</v>
      </c>
      <c r="T1950" s="13">
        <v>26.462</v>
      </c>
      <c r="U1950" s="13">
        <f>IF(Table2[[#This Row],[Avg_Temperature(°C)]]="",IFERROR((Table2[[#This Row],[Max_Temperature(°C)]]+Table2[[#This Row],[Min_Temperature(°C)]])/2,""),Table2[[#This Row],[Avg_Temperature(°C)]])</f>
        <v>26.462</v>
      </c>
      <c r="V1950" s="13">
        <v>36.567999999999998</v>
      </c>
      <c r="W1950" s="13">
        <f>IF(Table2[[#This Row],[Max_Temperature(°C)]]="",_xlfn.XLOOKUP(Table2[[#This Row],[State]],'pivot tables'!$T$2:$T$33,'pivot tables'!$V$2:$V$33),Table2[[#This Row],[Max_Temperature(°C)]])</f>
        <v>36.567999999999998</v>
      </c>
      <c r="X1950" s="13">
        <v>17.257000000000001</v>
      </c>
      <c r="Y1950" s="31">
        <f>IF(Table2[[#This Row],[Min_Temperature(°C)]]="",_xlfn.XLOOKUP(Table2[[#This Row],[State]],'pivot tables'!$T$2:$T$33,'pivot tables'!$W$2:$W$33),Table2[[#This Row],[Min_Temperature(°C)]])</f>
        <v>17.257000000000001</v>
      </c>
    </row>
    <row r="1951" spans="1:25" x14ac:dyDescent="0.3">
      <c r="A1951" s="5" t="s">
        <v>13</v>
      </c>
      <c r="B1951" s="4">
        <v>2017</v>
      </c>
      <c r="C1951" s="5" t="s">
        <v>120</v>
      </c>
      <c r="D1951" s="5" t="str">
        <f>PROPER(TRIM(Table2[[#This Row],[Season]]))</f>
        <v>Summer</v>
      </c>
      <c r="E1951" s="5" t="str">
        <f>IF(Table2[[#This Row],[Season]]="",_xlfn.XLOOKUP(Table2[[#This Row],[State]],'pivot tables'!$F$3:$F$33,'pivot tables'!$G$3:$G$33),Table2[[#This Row],[Season]])</f>
        <v>Summer</v>
      </c>
      <c r="F1951" s="5" t="s">
        <v>237</v>
      </c>
      <c r="G1951" s="16" t="s">
        <v>689</v>
      </c>
      <c r="H1951" s="16" t="str">
        <f>IF(Table2[[#This Row],[Area(hectare)]]="",IFERROR(Table2[[#This Row],[Production(Tones)]]/Table2[[#This Row],[Yield blanks]],""),Table2[[#This Row],[Area(hectare)]])</f>
        <v xml:space="preserve"> 221940 </v>
      </c>
      <c r="I1951" s="16">
        <v>695400</v>
      </c>
      <c r="J1951" s="16">
        <f>IF(Table2[[#This Row],[Production(Tones)]]="",Table2[[#This Row],[Area Blanks]]*Table2[[#This Row],[Yield]],Table2[[#This Row],[Production(Tones)]])</f>
        <v>695400</v>
      </c>
      <c r="K1951" s="13">
        <v>1344.4</v>
      </c>
      <c r="L1951" s="13">
        <f>IF(Table2[[#This Row],[Annual_Rainfall(mm)]]="",_xlfn.XLOOKUP(Table2[[#This Row],[State]],'pivot tables'!$J$3:$J$32,'pivot tables'!$K$3:$K$32),Table2[[#This Row],[Annual_Rainfall(mm)]])</f>
        <v>1344.4</v>
      </c>
      <c r="M1951" s="13" t="str">
        <f>Table2[[#This Row],[Crop]]&amp;Table2[[#This Row],[State]]</f>
        <v>RiceOdisha</v>
      </c>
      <c r="N1951" s="13">
        <v>34942233.600000001</v>
      </c>
      <c r="O1951" s="13">
        <f>IF(Table2[[#This Row],[Fertilizer(kg)]]="",_xlfn.XLOOKUP(Table2[[#This Row],[crop&amp;state]],'pivot tables'!$O$3:$O$151,'pivot tables'!$P$3:$P$151),Table2[[#This Row],[Fertilizer(kg)]])</f>
        <v>34942233.600000001</v>
      </c>
      <c r="P1951" s="13">
        <v>84337.2</v>
      </c>
      <c r="Q1951" s="13">
        <f>IF(Table2[[#This Row],[Pesticide(kg)]]="",_xlfn.XLOOKUP(Table2[[#This Row],[crop&amp;state]],'pivot tables'!$O$3:$O$151,'pivot tables'!$Q$3:$Q$151),Table2[[#This Row],[Pesticide(kg)]])</f>
        <v>84337.2</v>
      </c>
      <c r="R1951" s="13">
        <v>2.6739999999999999</v>
      </c>
      <c r="S1951" s="13">
        <f>IF(Table2[[#This Row],[Yield]]="",IFERROR(Table2[[#This Row],[Production(Tones)]]/Table2[[#This Row],[Area(hectare)]],""),Table2[[#This Row],[Yield]])</f>
        <v>2.6739999999999999</v>
      </c>
      <c r="T1951" s="13">
        <v>26.462</v>
      </c>
      <c r="U1951" s="13">
        <f>IF(Table2[[#This Row],[Avg_Temperature(°C)]]="",IFERROR((Table2[[#This Row],[Max_Temperature(°C)]]+Table2[[#This Row],[Min_Temperature(°C)]])/2,""),Table2[[#This Row],[Avg_Temperature(°C)]])</f>
        <v>26.462</v>
      </c>
      <c r="V1951" s="13">
        <v>36.567999999999998</v>
      </c>
      <c r="W1951" s="13">
        <f>IF(Table2[[#This Row],[Max_Temperature(°C)]]="",_xlfn.XLOOKUP(Table2[[#This Row],[State]],'pivot tables'!$T$2:$T$33,'pivot tables'!$V$2:$V$33),Table2[[#This Row],[Max_Temperature(°C)]])</f>
        <v>36.567999999999998</v>
      </c>
      <c r="X1951" s="13">
        <v>17.257000000000001</v>
      </c>
      <c r="Y1951" s="31">
        <f>IF(Table2[[#This Row],[Min_Temperature(°C)]]="",_xlfn.XLOOKUP(Table2[[#This Row],[State]],'pivot tables'!$T$2:$T$33,'pivot tables'!$W$2:$W$33),Table2[[#This Row],[Min_Temperature(°C)]])</f>
        <v>17.257000000000001</v>
      </c>
    </row>
    <row r="1952" spans="1:25" x14ac:dyDescent="0.3">
      <c r="A1952" s="5" t="s">
        <v>13</v>
      </c>
      <c r="B1952" s="4">
        <v>2017</v>
      </c>
      <c r="C1952" s="5" t="s">
        <v>324</v>
      </c>
      <c r="D1952" s="5" t="str">
        <f>PROPER(TRIM(Table2[[#This Row],[Season]]))</f>
        <v>Winter</v>
      </c>
      <c r="E1952" s="5" t="str">
        <f>IF(Table2[[#This Row],[Season]]="",_xlfn.XLOOKUP(Table2[[#This Row],[State]],'pivot tables'!$F$3:$F$33,'pivot tables'!$G$3:$G$33),Table2[[#This Row],[Season]])</f>
        <v>Winter</v>
      </c>
      <c r="F1952" s="5" t="s">
        <v>237</v>
      </c>
      <c r="G1952" s="16">
        <v>3014130</v>
      </c>
      <c r="H1952" s="16">
        <f>IF(Table2[[#This Row],[Area(hectare)]]="",IFERROR(Table2[[#This Row],[Production(Tones)]]/Table2[[#This Row],[Yield blanks]],""),Table2[[#This Row],[Area(hectare)]])</f>
        <v>3014130</v>
      </c>
      <c r="I1952" s="16">
        <v>5279130</v>
      </c>
      <c r="J1952" s="16">
        <f>IF(Table2[[#This Row],[Production(Tones)]]="",Table2[[#This Row],[Area Blanks]]*Table2[[#This Row],[Yield]],Table2[[#This Row],[Production(Tones)]])</f>
        <v>5279130</v>
      </c>
      <c r="K1952" s="13">
        <v>1344.4</v>
      </c>
      <c r="L1952" s="13">
        <f>IF(Table2[[#This Row],[Annual_Rainfall(mm)]]="",_xlfn.XLOOKUP(Table2[[#This Row],[State]],'pivot tables'!$J$3:$J$32,'pivot tables'!$K$3:$K$32),Table2[[#This Row],[Annual_Rainfall(mm)]])</f>
        <v>1344.4</v>
      </c>
      <c r="M1952" s="13" t="str">
        <f>Table2[[#This Row],[Crop]]&amp;Table2[[#This Row],[State]]</f>
        <v>RiceOdisha</v>
      </c>
      <c r="N1952" s="13">
        <v>474544627.19999999</v>
      </c>
      <c r="O1952" s="13">
        <f>IF(Table2[[#This Row],[Fertilizer(kg)]]="",_xlfn.XLOOKUP(Table2[[#This Row],[crop&amp;state]],'pivot tables'!$O$3:$O$151,'pivot tables'!$P$3:$P$151),Table2[[#This Row],[Fertilizer(kg)]])</f>
        <v>474544627.19999999</v>
      </c>
      <c r="P1952" s="13">
        <v>1145369.3999999999</v>
      </c>
      <c r="Q1952" s="13">
        <f>IF(Table2[[#This Row],[Pesticide(kg)]]="",_xlfn.XLOOKUP(Table2[[#This Row],[crop&amp;state]],'pivot tables'!$O$3:$O$151,'pivot tables'!$Q$3:$Q$151),Table2[[#This Row],[Pesticide(kg)]])</f>
        <v>1145369.3999999999</v>
      </c>
      <c r="R1952" s="13">
        <v>1.7470000000000001</v>
      </c>
      <c r="S1952" s="13">
        <f>IF(Table2[[#This Row],[Yield]]="",IFERROR(Table2[[#This Row],[Production(Tones)]]/Table2[[#This Row],[Area(hectare)]],""),Table2[[#This Row],[Yield]])</f>
        <v>1.7470000000000001</v>
      </c>
      <c r="T1952" s="13">
        <v>26.462</v>
      </c>
      <c r="U1952" s="13">
        <f>IF(Table2[[#This Row],[Avg_Temperature(°C)]]="",IFERROR((Table2[[#This Row],[Max_Temperature(°C)]]+Table2[[#This Row],[Min_Temperature(°C)]])/2,""),Table2[[#This Row],[Avg_Temperature(°C)]])</f>
        <v>26.462</v>
      </c>
      <c r="V1952" s="13">
        <v>36.567999999999998</v>
      </c>
      <c r="W1952" s="13">
        <f>IF(Table2[[#This Row],[Max_Temperature(°C)]]="",_xlfn.XLOOKUP(Table2[[#This Row],[State]],'pivot tables'!$T$2:$T$33,'pivot tables'!$V$2:$V$33),Table2[[#This Row],[Max_Temperature(°C)]])</f>
        <v>36.567999999999998</v>
      </c>
      <c r="X1952" s="13">
        <v>17.257000000000001</v>
      </c>
      <c r="Y1952" s="31">
        <f>IF(Table2[[#This Row],[Min_Temperature(°C)]]="",_xlfn.XLOOKUP(Table2[[#This Row],[State]],'pivot tables'!$T$2:$T$33,'pivot tables'!$W$2:$W$33),Table2[[#This Row],[Min_Temperature(°C)]])</f>
        <v>17.257000000000001</v>
      </c>
    </row>
    <row r="1953" spans="1:25" x14ac:dyDescent="0.3">
      <c r="A1953" s="5" t="s">
        <v>18</v>
      </c>
      <c r="B1953" s="4">
        <v>2017</v>
      </c>
      <c r="C1953" s="5" t="s">
        <v>324</v>
      </c>
      <c r="D1953" s="5" t="str">
        <f>PROPER(TRIM(Table2[[#This Row],[Season]]))</f>
        <v>Winter</v>
      </c>
      <c r="E1953" s="5" t="str">
        <f>IF(Table2[[#This Row],[Season]]="",_xlfn.XLOOKUP(Table2[[#This Row],[State]],'pivot tables'!$F$3:$F$33,'pivot tables'!$G$3:$G$33),Table2[[#This Row],[Season]])</f>
        <v>Winter</v>
      </c>
      <c r="F1953" s="5" t="s">
        <v>237</v>
      </c>
      <c r="G1953" s="16">
        <v>3713</v>
      </c>
      <c r="H1953" s="16">
        <f>IF(Table2[[#This Row],[Area(hectare)]]="",IFERROR(Table2[[#This Row],[Production(Tones)]]/Table2[[#This Row],[Yield blanks]],""),Table2[[#This Row],[Area(hectare)]])</f>
        <v>3713</v>
      </c>
      <c r="I1953" s="16">
        <v>240245</v>
      </c>
      <c r="J1953" s="16">
        <f>IF(Table2[[#This Row],[Production(Tones)]]="",Table2[[#This Row],[Area Blanks]]*Table2[[#This Row],[Yield]],Table2[[#This Row],[Production(Tones)]])</f>
        <v>240245</v>
      </c>
      <c r="K1953" s="13">
        <v>1344.4</v>
      </c>
      <c r="L1953" s="13">
        <f>IF(Table2[[#This Row],[Annual_Rainfall(mm)]]="",_xlfn.XLOOKUP(Table2[[#This Row],[State]],'pivot tables'!$J$3:$J$32,'pivot tables'!$K$3:$K$32),Table2[[#This Row],[Annual_Rainfall(mm)]])</f>
        <v>1344.4</v>
      </c>
      <c r="M1953" s="13" t="str">
        <f>Table2[[#This Row],[Crop]]&amp;Table2[[#This Row],[State]]</f>
        <v>SugarcaneOdisha</v>
      </c>
      <c r="N1953" s="13"/>
      <c r="O1953" s="13">
        <f>IF(Table2[[#This Row],[Fertilizer(kg)]]="",_xlfn.XLOOKUP(Table2[[#This Row],[crop&amp;state]],'pivot tables'!$O$3:$O$151,'pivot tables'!$P$3:$P$151),Table2[[#This Row],[Fertilizer(kg)]])</f>
        <v>1634439.1675</v>
      </c>
      <c r="P1953" s="13">
        <v>1410.94</v>
      </c>
      <c r="Q1953" s="13">
        <f>IF(Table2[[#This Row],[Pesticide(kg)]]="",_xlfn.XLOOKUP(Table2[[#This Row],[crop&amp;state]],'pivot tables'!$O$3:$O$151,'pivot tables'!$Q$3:$Q$151),Table2[[#This Row],[Pesticide(kg)]])</f>
        <v>1410.94</v>
      </c>
      <c r="R1953" s="13">
        <v>56.588000000000001</v>
      </c>
      <c r="S1953" s="13">
        <f>IF(Table2[[#This Row],[Yield]]="",IFERROR(Table2[[#This Row],[Production(Tones)]]/Table2[[#This Row],[Area(hectare)]],""),Table2[[#This Row],[Yield]])</f>
        <v>56.588000000000001</v>
      </c>
      <c r="T1953" s="13">
        <v>26.462</v>
      </c>
      <c r="U1953" s="13">
        <f>IF(Table2[[#This Row],[Avg_Temperature(°C)]]="",IFERROR((Table2[[#This Row],[Max_Temperature(°C)]]+Table2[[#This Row],[Min_Temperature(°C)]])/2,""),Table2[[#This Row],[Avg_Temperature(°C)]])</f>
        <v>26.462</v>
      </c>
      <c r="V1953" s="13">
        <v>36.567999999999998</v>
      </c>
      <c r="W1953" s="13">
        <f>IF(Table2[[#This Row],[Max_Temperature(°C)]]="",_xlfn.XLOOKUP(Table2[[#This Row],[State]],'pivot tables'!$T$2:$T$33,'pivot tables'!$V$2:$V$33),Table2[[#This Row],[Max_Temperature(°C)]])</f>
        <v>36.567999999999998</v>
      </c>
      <c r="X1953" s="13">
        <v>17.257000000000001</v>
      </c>
      <c r="Y1953" s="31">
        <f>IF(Table2[[#This Row],[Min_Temperature(°C)]]="",_xlfn.XLOOKUP(Table2[[#This Row],[State]],'pivot tables'!$T$2:$T$33,'pivot tables'!$W$2:$W$33),Table2[[#This Row],[Min_Temperature(°C)]])</f>
        <v>17.257000000000001</v>
      </c>
    </row>
    <row r="1954" spans="1:25" x14ac:dyDescent="0.3">
      <c r="A1954" s="5" t="s">
        <v>32</v>
      </c>
      <c r="B1954" s="4">
        <v>2017</v>
      </c>
      <c r="C1954" s="5" t="s">
        <v>176</v>
      </c>
      <c r="D1954" s="5" t="str">
        <f>PROPER(TRIM(Table2[[#This Row],[Season]]))</f>
        <v>Autumn</v>
      </c>
      <c r="E1954" s="5" t="str">
        <f>IF(Table2[[#This Row],[Season]]="",_xlfn.XLOOKUP(Table2[[#This Row],[State]],'pivot tables'!$F$3:$F$33,'pivot tables'!$G$3:$G$33),Table2[[#This Row],[Season]])</f>
        <v>Autumn</v>
      </c>
      <c r="F1954" s="5" t="s">
        <v>237</v>
      </c>
      <c r="G1954" s="16">
        <v>20431</v>
      </c>
      <c r="H1954" s="16">
        <f>IF(Table2[[#This Row],[Area(hectare)]]="",IFERROR(Table2[[#This Row],[Production(Tones)]]/Table2[[#This Row],[Yield blanks]],""),Table2[[#This Row],[Area(hectare)]])</f>
        <v>20431</v>
      </c>
      <c r="I1954" s="16">
        <v>6410</v>
      </c>
      <c r="J1954" s="16">
        <f>IF(Table2[[#This Row],[Production(Tones)]]="",Table2[[#This Row],[Area Blanks]]*Table2[[#This Row],[Yield]],Table2[[#This Row],[Production(Tones)]])</f>
        <v>6410</v>
      </c>
      <c r="K1954" s="13">
        <v>1344.4</v>
      </c>
      <c r="L1954" s="13">
        <f>IF(Table2[[#This Row],[Annual_Rainfall(mm)]]="",_xlfn.XLOOKUP(Table2[[#This Row],[State]],'pivot tables'!$J$3:$J$32,'pivot tables'!$K$3:$K$32),Table2[[#This Row],[Annual_Rainfall(mm)]])</f>
        <v>1344.4</v>
      </c>
      <c r="M1954" s="13" t="str">
        <f>Table2[[#This Row],[Crop]]&amp;Table2[[#This Row],[State]]</f>
        <v>UradOdisha</v>
      </c>
      <c r="N1954" s="13">
        <v>3216656.64</v>
      </c>
      <c r="O1954" s="13">
        <f>IF(Table2[[#This Row],[Fertilizer(kg)]]="",_xlfn.XLOOKUP(Table2[[#This Row],[crop&amp;state]],'pivot tables'!$O$3:$O$151,'pivot tables'!$P$3:$P$151),Table2[[#This Row],[Fertilizer(kg)]])</f>
        <v>3216656.64</v>
      </c>
      <c r="P1954" s="13">
        <v>7763.78</v>
      </c>
      <c r="Q1954" s="13">
        <f>IF(Table2[[#This Row],[Pesticide(kg)]]="",_xlfn.XLOOKUP(Table2[[#This Row],[crop&amp;state]],'pivot tables'!$O$3:$O$151,'pivot tables'!$Q$3:$Q$151),Table2[[#This Row],[Pesticide(kg)]])</f>
        <v>7763.78</v>
      </c>
      <c r="R1954" s="13">
        <v>0.372</v>
      </c>
      <c r="S1954" s="13">
        <f>IF(Table2[[#This Row],[Yield]]="",IFERROR(Table2[[#This Row],[Production(Tones)]]/Table2[[#This Row],[Area(hectare)]],""),Table2[[#This Row],[Yield]])</f>
        <v>0.372</v>
      </c>
      <c r="T1954" s="13"/>
      <c r="U1954" s="13">
        <f>IF(Table2[[#This Row],[Avg_Temperature(°C)]]="",IFERROR((Table2[[#This Row],[Max_Temperature(°C)]]+Table2[[#This Row],[Min_Temperature(°C)]])/2,""),Table2[[#This Row],[Avg_Temperature(°C)]])</f>
        <v>26.912500000000001</v>
      </c>
      <c r="V1954" s="13">
        <v>36.567999999999998</v>
      </c>
      <c r="W1954" s="13">
        <f>IF(Table2[[#This Row],[Max_Temperature(°C)]]="",_xlfn.XLOOKUP(Table2[[#This Row],[State]],'pivot tables'!$T$2:$T$33,'pivot tables'!$V$2:$V$33),Table2[[#This Row],[Max_Temperature(°C)]])</f>
        <v>36.567999999999998</v>
      </c>
      <c r="X1954" s="13">
        <v>17.257000000000001</v>
      </c>
      <c r="Y1954" s="31">
        <f>IF(Table2[[#This Row],[Min_Temperature(°C)]]="",_xlfn.XLOOKUP(Table2[[#This Row],[State]],'pivot tables'!$T$2:$T$33,'pivot tables'!$W$2:$W$33),Table2[[#This Row],[Min_Temperature(°C)]])</f>
        <v>17.257000000000001</v>
      </c>
    </row>
    <row r="1955" spans="1:25" x14ac:dyDescent="0.3">
      <c r="A1955" s="5" t="s">
        <v>32</v>
      </c>
      <c r="B1955" s="4">
        <v>2017</v>
      </c>
      <c r="C1955" s="5" t="s">
        <v>120</v>
      </c>
      <c r="D1955" s="5" t="str">
        <f>PROPER(TRIM(Table2[[#This Row],[Season]]))</f>
        <v>Summer</v>
      </c>
      <c r="E1955" s="5" t="str">
        <f>IF(Table2[[#This Row],[Season]]="",_xlfn.XLOOKUP(Table2[[#This Row],[State]],'pivot tables'!$F$3:$F$33,'pivot tables'!$G$3:$G$33),Table2[[#This Row],[Season]])</f>
        <v>Summer</v>
      </c>
      <c r="F1955" s="5" t="s">
        <v>237</v>
      </c>
      <c r="G1955" s="16">
        <v>13987</v>
      </c>
      <c r="H1955" s="16">
        <f>IF(Table2[[#This Row],[Area(hectare)]]="",IFERROR(Table2[[#This Row],[Production(Tones)]]/Table2[[#This Row],[Yield blanks]],""),Table2[[#This Row],[Area(hectare)]])</f>
        <v>13987</v>
      </c>
      <c r="I1955" s="16"/>
      <c r="J1955" s="16">
        <f>IF(Table2[[#This Row],[Production(Tones)]]="",Table2[[#This Row],[Area Blanks]]*Table2[[#This Row],[Yield]],Table2[[#This Row],[Production(Tones)]])</f>
        <v>0</v>
      </c>
      <c r="K1955" s="13">
        <v>1344.4</v>
      </c>
      <c r="L1955" s="13">
        <f>IF(Table2[[#This Row],[Annual_Rainfall(mm)]]="",_xlfn.XLOOKUP(Table2[[#This Row],[State]],'pivot tables'!$J$3:$J$32,'pivot tables'!$K$3:$K$32),Table2[[#This Row],[Annual_Rainfall(mm)]])</f>
        <v>1344.4</v>
      </c>
      <c r="M1955" s="13" t="str">
        <f>Table2[[#This Row],[Crop]]&amp;Table2[[#This Row],[State]]</f>
        <v>UradOdisha</v>
      </c>
      <c r="N1955" s="13">
        <v>2202113.2799999998</v>
      </c>
      <c r="O1955" s="13">
        <f>IF(Table2[[#This Row],[Fertilizer(kg)]]="",_xlfn.XLOOKUP(Table2[[#This Row],[crop&amp;state]],'pivot tables'!$O$3:$O$151,'pivot tables'!$P$3:$P$151),Table2[[#This Row],[Fertilizer(kg)]])</f>
        <v>2202113.2799999998</v>
      </c>
      <c r="P1955" s="13">
        <v>5315.06</v>
      </c>
      <c r="Q1955" s="13">
        <f>IF(Table2[[#This Row],[Pesticide(kg)]]="",_xlfn.XLOOKUP(Table2[[#This Row],[crop&amp;state]],'pivot tables'!$O$3:$O$151,'pivot tables'!$Q$3:$Q$151),Table2[[#This Row],[Pesticide(kg)]])</f>
        <v>5315.06</v>
      </c>
      <c r="R1955" s="13"/>
      <c r="S1955" s="13">
        <f>IF(Table2[[#This Row],[Yield]]="",IFERROR(Table2[[#This Row],[Production(Tones)]]/Table2[[#This Row],[Area(hectare)]],""),Table2[[#This Row],[Yield]])</f>
        <v>0</v>
      </c>
      <c r="T1955" s="13">
        <v>26.462</v>
      </c>
      <c r="U1955" s="13">
        <f>IF(Table2[[#This Row],[Avg_Temperature(°C)]]="",IFERROR((Table2[[#This Row],[Max_Temperature(°C)]]+Table2[[#This Row],[Min_Temperature(°C)]])/2,""),Table2[[#This Row],[Avg_Temperature(°C)]])</f>
        <v>26.462</v>
      </c>
      <c r="V1955" s="13">
        <v>36.567999999999998</v>
      </c>
      <c r="W1955" s="13">
        <f>IF(Table2[[#This Row],[Max_Temperature(°C)]]="",_xlfn.XLOOKUP(Table2[[#This Row],[State]],'pivot tables'!$T$2:$T$33,'pivot tables'!$V$2:$V$33),Table2[[#This Row],[Max_Temperature(°C)]])</f>
        <v>36.567999999999998</v>
      </c>
      <c r="X1955" s="13">
        <v>17.257000000000001</v>
      </c>
      <c r="Y1955" s="31">
        <f>IF(Table2[[#This Row],[Min_Temperature(°C)]]="",_xlfn.XLOOKUP(Table2[[#This Row],[State]],'pivot tables'!$T$2:$T$33,'pivot tables'!$W$2:$W$33),Table2[[#This Row],[Min_Temperature(°C)]])</f>
        <v>17.257000000000001</v>
      </c>
    </row>
    <row r="1956" spans="1:25" x14ac:dyDescent="0.3">
      <c r="A1956" s="5" t="s">
        <v>32</v>
      </c>
      <c r="B1956" s="4">
        <v>2017</v>
      </c>
      <c r="C1956" s="5" t="s">
        <v>324</v>
      </c>
      <c r="D1956" s="5" t="str">
        <f>PROPER(TRIM(Table2[[#This Row],[Season]]))</f>
        <v>Winter</v>
      </c>
      <c r="E1956" s="5" t="str">
        <f>IF(Table2[[#This Row],[Season]]="",_xlfn.XLOOKUP(Table2[[#This Row],[State]],'pivot tables'!$F$3:$F$33,'pivot tables'!$G$3:$G$33),Table2[[#This Row],[Season]])</f>
        <v>Winter</v>
      </c>
      <c r="F1956" s="5" t="s">
        <v>237</v>
      </c>
      <c r="G1956" s="16">
        <v>42760</v>
      </c>
      <c r="H1956" s="16">
        <f>IF(Table2[[#This Row],[Area(hectare)]]="",IFERROR(Table2[[#This Row],[Production(Tones)]]/Table2[[#This Row],[Yield blanks]],""),Table2[[#This Row],[Area(hectare)]])</f>
        <v>42760</v>
      </c>
      <c r="I1956" s="16"/>
      <c r="J1956" s="16">
        <f>IF(Table2[[#This Row],[Production(Tones)]]="",Table2[[#This Row],[Area Blanks]]*Table2[[#This Row],[Yield]],Table2[[#This Row],[Production(Tones)]])</f>
        <v>16334.32</v>
      </c>
      <c r="K1956" s="13">
        <v>1344.4</v>
      </c>
      <c r="L1956" s="13">
        <f>IF(Table2[[#This Row],[Annual_Rainfall(mm)]]="",_xlfn.XLOOKUP(Table2[[#This Row],[State]],'pivot tables'!$J$3:$J$32,'pivot tables'!$K$3:$K$32),Table2[[#This Row],[Annual_Rainfall(mm)]])</f>
        <v>1344.4</v>
      </c>
      <c r="M1956" s="13" t="str">
        <f>Table2[[#This Row],[Crop]]&amp;Table2[[#This Row],[State]]</f>
        <v>UradOdisha</v>
      </c>
      <c r="N1956" s="13">
        <v>6732134.4000000004</v>
      </c>
      <c r="O1956" s="13">
        <f>IF(Table2[[#This Row],[Fertilizer(kg)]]="",_xlfn.XLOOKUP(Table2[[#This Row],[crop&amp;state]],'pivot tables'!$O$3:$O$151,'pivot tables'!$P$3:$P$151),Table2[[#This Row],[Fertilizer(kg)]])</f>
        <v>6732134.4000000004</v>
      </c>
      <c r="P1956" s="13">
        <v>16248.8</v>
      </c>
      <c r="Q1956" s="13">
        <f>IF(Table2[[#This Row],[Pesticide(kg)]]="",_xlfn.XLOOKUP(Table2[[#This Row],[crop&amp;state]],'pivot tables'!$O$3:$O$151,'pivot tables'!$Q$3:$Q$151),Table2[[#This Row],[Pesticide(kg)]])</f>
        <v>16248.8</v>
      </c>
      <c r="R1956" s="13">
        <v>0.38200000000000001</v>
      </c>
      <c r="S1956" s="13">
        <f>IF(Table2[[#This Row],[Yield]]="",IFERROR(Table2[[#This Row],[Production(Tones)]]/Table2[[#This Row],[Area(hectare)]],""),Table2[[#This Row],[Yield]])</f>
        <v>0.38200000000000001</v>
      </c>
      <c r="T1956" s="13">
        <v>26.462</v>
      </c>
      <c r="U1956" s="13">
        <f>IF(Table2[[#This Row],[Avg_Temperature(°C)]]="",IFERROR((Table2[[#This Row],[Max_Temperature(°C)]]+Table2[[#This Row],[Min_Temperature(°C)]])/2,""),Table2[[#This Row],[Avg_Temperature(°C)]])</f>
        <v>26.462</v>
      </c>
      <c r="V1956" s="13">
        <v>36.567999999999998</v>
      </c>
      <c r="W1956" s="13">
        <f>IF(Table2[[#This Row],[Max_Temperature(°C)]]="",_xlfn.XLOOKUP(Table2[[#This Row],[State]],'pivot tables'!$T$2:$T$33,'pivot tables'!$V$2:$V$33),Table2[[#This Row],[Max_Temperature(°C)]])</f>
        <v>36.567999999999998</v>
      </c>
      <c r="X1956" s="13">
        <v>17.257000000000001</v>
      </c>
      <c r="Y1956" s="31">
        <f>IF(Table2[[#This Row],[Min_Temperature(°C)]]="",_xlfn.XLOOKUP(Table2[[#This Row],[State]],'pivot tables'!$T$2:$T$33,'pivot tables'!$W$2:$W$33),Table2[[#This Row],[Min_Temperature(°C)]])</f>
        <v>17.257000000000001</v>
      </c>
    </row>
    <row r="1957" spans="1:25" x14ac:dyDescent="0.3">
      <c r="A1957" s="5" t="s">
        <v>20</v>
      </c>
      <c r="B1957" s="4">
        <v>2017</v>
      </c>
      <c r="C1957" s="5" t="s">
        <v>120</v>
      </c>
      <c r="D1957" s="5" t="str">
        <f>PROPER(TRIM(Table2[[#This Row],[Season]]))</f>
        <v>Summer</v>
      </c>
      <c r="E1957" s="5" t="str">
        <f>IF(Table2[[#This Row],[Season]]="",_xlfn.XLOOKUP(Table2[[#This Row],[State]],'pivot tables'!$F$3:$F$33,'pivot tables'!$G$3:$G$33),Table2[[#This Row],[Season]])</f>
        <v>Summer</v>
      </c>
      <c r="F1957" s="5" t="s">
        <v>237</v>
      </c>
      <c r="G1957" s="16">
        <v>73</v>
      </c>
      <c r="H1957" s="16">
        <f>IF(Table2[[#This Row],[Area(hectare)]]="",IFERROR(Table2[[#This Row],[Production(Tones)]]/Table2[[#This Row],[Yield blanks]],""),Table2[[#This Row],[Area(hectare)]])</f>
        <v>73</v>
      </c>
      <c r="I1957" s="16">
        <v>158</v>
      </c>
      <c r="J1957" s="16">
        <f>IF(Table2[[#This Row],[Production(Tones)]]="",Table2[[#This Row],[Area Blanks]]*Table2[[#This Row],[Yield]],Table2[[#This Row],[Production(Tones)]])</f>
        <v>158</v>
      </c>
      <c r="K1957" s="13">
        <v>1344.4</v>
      </c>
      <c r="L1957" s="13">
        <f>IF(Table2[[#This Row],[Annual_Rainfall(mm)]]="",_xlfn.XLOOKUP(Table2[[#This Row],[State]],'pivot tables'!$J$3:$J$32,'pivot tables'!$K$3:$K$32),Table2[[#This Row],[Annual_Rainfall(mm)]])</f>
        <v>1344.4</v>
      </c>
      <c r="M1957" s="13" t="str">
        <f>Table2[[#This Row],[Crop]]&amp;Table2[[#This Row],[State]]</f>
        <v>WheatOdisha</v>
      </c>
      <c r="N1957" s="13">
        <v>11493.12</v>
      </c>
      <c r="O1957" s="13">
        <f>IF(Table2[[#This Row],[Fertilizer(kg)]]="",_xlfn.XLOOKUP(Table2[[#This Row],[crop&amp;state]],'pivot tables'!$O$3:$O$151,'pivot tables'!$P$3:$P$151),Table2[[#This Row],[Fertilizer(kg)]])</f>
        <v>11493.12</v>
      </c>
      <c r="P1957" s="13">
        <v>27.74</v>
      </c>
      <c r="Q1957" s="13">
        <f>IF(Table2[[#This Row],[Pesticide(kg)]]="",_xlfn.XLOOKUP(Table2[[#This Row],[crop&amp;state]],'pivot tables'!$O$3:$O$151,'pivot tables'!$Q$3:$Q$151),Table2[[#This Row],[Pesticide(kg)]])</f>
        <v>27.74</v>
      </c>
      <c r="R1957" s="13">
        <v>2.387</v>
      </c>
      <c r="S1957" s="13">
        <f>IF(Table2[[#This Row],[Yield]]="",IFERROR(Table2[[#This Row],[Production(Tones)]]/Table2[[#This Row],[Area(hectare)]],""),Table2[[#This Row],[Yield]])</f>
        <v>2.387</v>
      </c>
      <c r="T1957" s="13">
        <v>26.462</v>
      </c>
      <c r="U1957" s="13">
        <f>IF(Table2[[#This Row],[Avg_Temperature(°C)]]="",IFERROR((Table2[[#This Row],[Max_Temperature(°C)]]+Table2[[#This Row],[Min_Temperature(°C)]])/2,""),Table2[[#This Row],[Avg_Temperature(°C)]])</f>
        <v>26.462</v>
      </c>
      <c r="V1957" s="13">
        <v>36.567999999999998</v>
      </c>
      <c r="W1957" s="13">
        <f>IF(Table2[[#This Row],[Max_Temperature(°C)]]="",_xlfn.XLOOKUP(Table2[[#This Row],[State]],'pivot tables'!$T$2:$T$33,'pivot tables'!$V$2:$V$33),Table2[[#This Row],[Max_Temperature(°C)]])</f>
        <v>36.567999999999998</v>
      </c>
      <c r="X1957" s="13">
        <v>17.257000000000001</v>
      </c>
      <c r="Y1957" s="31">
        <f>IF(Table2[[#This Row],[Min_Temperature(°C)]]="",_xlfn.XLOOKUP(Table2[[#This Row],[State]],'pivot tables'!$T$2:$T$33,'pivot tables'!$W$2:$W$33),Table2[[#This Row],[Min_Temperature(°C)]])</f>
        <v>17.257000000000001</v>
      </c>
    </row>
    <row r="1958" spans="1:25" x14ac:dyDescent="0.3">
      <c r="A1958" s="5" t="s">
        <v>22</v>
      </c>
      <c r="B1958" s="4">
        <v>2018</v>
      </c>
      <c r="C1958" s="5" t="s">
        <v>176</v>
      </c>
      <c r="D1958" s="5" t="str">
        <f>PROPER(TRIM(Table2[[#This Row],[Season]]))</f>
        <v>Autumn</v>
      </c>
      <c r="E1958" s="5" t="str">
        <f>IF(Table2[[#This Row],[Season]]="",_xlfn.XLOOKUP(Table2[[#This Row],[State]],'pivot tables'!$F$3:$F$33,'pivot tables'!$G$3:$G$33),Table2[[#This Row],[Season]])</f>
        <v>Autumn</v>
      </c>
      <c r="F1958" s="5" t="s">
        <v>237</v>
      </c>
      <c r="G1958" s="16">
        <v>8511</v>
      </c>
      <c r="H1958" s="16">
        <f>IF(Table2[[#This Row],[Area(hectare)]]="",IFERROR(Table2[[#This Row],[Production(Tones)]]/Table2[[#This Row],[Yield blanks]],""),Table2[[#This Row],[Area(hectare)]])</f>
        <v>8511</v>
      </c>
      <c r="I1958" s="16">
        <v>5827</v>
      </c>
      <c r="J1958" s="16">
        <f>IF(Table2[[#This Row],[Production(Tones)]]="",Table2[[#This Row],[Area Blanks]]*Table2[[#This Row],[Yield]],Table2[[#This Row],[Production(Tones)]])</f>
        <v>5827</v>
      </c>
      <c r="K1958" s="13">
        <v>1635.9</v>
      </c>
      <c r="L1958" s="13">
        <f>IF(Table2[[#This Row],[Annual_Rainfall(mm)]]="",_xlfn.XLOOKUP(Table2[[#This Row],[State]],'pivot tables'!$J$3:$J$32,'pivot tables'!$K$3:$K$32),Table2[[#This Row],[Annual_Rainfall(mm)]])</f>
        <v>1635.9</v>
      </c>
      <c r="M1958" s="13" t="str">
        <f>Table2[[#This Row],[Crop]]&amp;Table2[[#This Row],[State]]</f>
        <v>RagiOdisha</v>
      </c>
      <c r="N1958" s="13">
        <v>1380484.2</v>
      </c>
      <c r="O1958" s="13">
        <f>IF(Table2[[#This Row],[Fertilizer(kg)]]="",_xlfn.XLOOKUP(Table2[[#This Row],[crop&amp;state]],'pivot tables'!$O$3:$O$151,'pivot tables'!$P$3:$P$151),Table2[[#This Row],[Fertilizer(kg)]])</f>
        <v>1380484.2</v>
      </c>
      <c r="P1958" s="13">
        <v>2978.85</v>
      </c>
      <c r="Q1958" s="13">
        <f>IF(Table2[[#This Row],[Pesticide(kg)]]="",_xlfn.XLOOKUP(Table2[[#This Row],[crop&amp;state]],'pivot tables'!$O$3:$O$151,'pivot tables'!$Q$3:$Q$151),Table2[[#This Row],[Pesticide(kg)]])</f>
        <v>2978.85</v>
      </c>
      <c r="R1958" s="13">
        <v>0.64100000000000001</v>
      </c>
      <c r="S1958" s="13">
        <f>IF(Table2[[#This Row],[Yield]]="",IFERROR(Table2[[#This Row],[Production(Tones)]]/Table2[[#This Row],[Area(hectare)]],""),Table2[[#This Row],[Yield]])</f>
        <v>0.64100000000000001</v>
      </c>
      <c r="T1958" s="13">
        <v>25.785</v>
      </c>
      <c r="U1958" s="13">
        <f>IF(Table2[[#This Row],[Avg_Temperature(°C)]]="",IFERROR((Table2[[#This Row],[Max_Temperature(°C)]]+Table2[[#This Row],[Min_Temperature(°C)]])/2,""),Table2[[#This Row],[Avg_Temperature(°C)]])</f>
        <v>25.785</v>
      </c>
      <c r="V1958" s="13"/>
      <c r="W1958" s="13">
        <f>IF(Table2[[#This Row],[Max_Temperature(°C)]]="",_xlfn.XLOOKUP(Table2[[#This Row],[State]],'pivot tables'!$T$2:$T$33,'pivot tables'!$V$2:$V$33),Table2[[#This Row],[Max_Temperature(°C)]])</f>
        <v>36.058148148148199</v>
      </c>
      <c r="X1958" s="13">
        <v>16.321000000000002</v>
      </c>
      <c r="Y1958" s="31">
        <f>IF(Table2[[#This Row],[Min_Temperature(°C)]]="",_xlfn.XLOOKUP(Table2[[#This Row],[State]],'pivot tables'!$T$2:$T$33,'pivot tables'!$W$2:$W$33),Table2[[#This Row],[Min_Temperature(°C)]])</f>
        <v>16.321000000000002</v>
      </c>
    </row>
    <row r="1959" spans="1:25" x14ac:dyDescent="0.3">
      <c r="A1959" s="5" t="s">
        <v>22</v>
      </c>
      <c r="B1959" s="4">
        <v>2018</v>
      </c>
      <c r="C1959" s="5" t="s">
        <v>120</v>
      </c>
      <c r="D1959" s="5" t="str">
        <f>PROPER(TRIM(Table2[[#This Row],[Season]]))</f>
        <v>Summer</v>
      </c>
      <c r="E1959" s="5" t="str">
        <f>IF(Table2[[#This Row],[Season]]="",_xlfn.XLOOKUP(Table2[[#This Row],[State]],'pivot tables'!$F$3:$F$33,'pivot tables'!$G$3:$G$33),Table2[[#This Row],[Season]])</f>
        <v>Summer</v>
      </c>
      <c r="F1959" s="5" t="s">
        <v>237</v>
      </c>
      <c r="G1959" s="16">
        <v>212</v>
      </c>
      <c r="H1959" s="16">
        <f>IF(Table2[[#This Row],[Area(hectare)]]="",IFERROR(Table2[[#This Row],[Production(Tones)]]/Table2[[#This Row],[Yield blanks]],""),Table2[[#This Row],[Area(hectare)]])</f>
        <v>212</v>
      </c>
      <c r="I1959" s="16">
        <v>132</v>
      </c>
      <c r="J1959" s="16">
        <f>IF(Table2[[#This Row],[Production(Tones)]]="",Table2[[#This Row],[Area Blanks]]*Table2[[#This Row],[Yield]],Table2[[#This Row],[Production(Tones)]])</f>
        <v>132</v>
      </c>
      <c r="K1959" s="13">
        <v>1635.9</v>
      </c>
      <c r="L1959" s="13">
        <f>IF(Table2[[#This Row],[Annual_Rainfall(mm)]]="",_xlfn.XLOOKUP(Table2[[#This Row],[State]],'pivot tables'!$J$3:$J$32,'pivot tables'!$K$3:$K$32),Table2[[#This Row],[Annual_Rainfall(mm)]])</f>
        <v>1635.9</v>
      </c>
      <c r="M1959" s="13" t="str">
        <f>Table2[[#This Row],[Crop]]&amp;Table2[[#This Row],[State]]</f>
        <v>RagiOdisha</v>
      </c>
      <c r="N1959" s="13">
        <v>34386.400000000001</v>
      </c>
      <c r="O1959" s="13">
        <f>IF(Table2[[#This Row],[Fertilizer(kg)]]="",_xlfn.XLOOKUP(Table2[[#This Row],[crop&amp;state]],'pivot tables'!$O$3:$O$151,'pivot tables'!$P$3:$P$151),Table2[[#This Row],[Fertilizer(kg)]])</f>
        <v>34386.400000000001</v>
      </c>
      <c r="P1959" s="13">
        <v>74.2</v>
      </c>
      <c r="Q1959" s="13">
        <f>IF(Table2[[#This Row],[Pesticide(kg)]]="",_xlfn.XLOOKUP(Table2[[#This Row],[crop&amp;state]],'pivot tables'!$O$3:$O$151,'pivot tables'!$Q$3:$Q$151),Table2[[#This Row],[Pesticide(kg)]])</f>
        <v>74.2</v>
      </c>
      <c r="R1959" s="13">
        <v>0.76800000000000002</v>
      </c>
      <c r="S1959" s="13">
        <f>IF(Table2[[#This Row],[Yield]]="",IFERROR(Table2[[#This Row],[Production(Tones)]]/Table2[[#This Row],[Area(hectare)]],""),Table2[[#This Row],[Yield]])</f>
        <v>0.76800000000000002</v>
      </c>
      <c r="T1959" s="13">
        <v>25.785</v>
      </c>
      <c r="U1959" s="13">
        <f>IF(Table2[[#This Row],[Avg_Temperature(°C)]]="",IFERROR((Table2[[#This Row],[Max_Temperature(°C)]]+Table2[[#This Row],[Min_Temperature(°C)]])/2,""),Table2[[#This Row],[Avg_Temperature(°C)]])</f>
        <v>25.785</v>
      </c>
      <c r="V1959" s="13">
        <v>35.661000000000001</v>
      </c>
      <c r="W1959" s="13">
        <f>IF(Table2[[#This Row],[Max_Temperature(°C)]]="",_xlfn.XLOOKUP(Table2[[#This Row],[State]],'pivot tables'!$T$2:$T$33,'pivot tables'!$V$2:$V$33),Table2[[#This Row],[Max_Temperature(°C)]])</f>
        <v>35.661000000000001</v>
      </c>
      <c r="X1959" s="13">
        <v>16.321000000000002</v>
      </c>
      <c r="Y1959" s="31">
        <f>IF(Table2[[#This Row],[Min_Temperature(°C)]]="",_xlfn.XLOOKUP(Table2[[#This Row],[State]],'pivot tables'!$T$2:$T$33,'pivot tables'!$W$2:$W$33),Table2[[#This Row],[Min_Temperature(°C)]])</f>
        <v>16.321000000000002</v>
      </c>
    </row>
    <row r="1960" spans="1:25" x14ac:dyDescent="0.3">
      <c r="A1960" s="5" t="s">
        <v>22</v>
      </c>
      <c r="B1960" s="4">
        <v>2018</v>
      </c>
      <c r="C1960" s="5" t="s">
        <v>324</v>
      </c>
      <c r="D1960" s="5" t="str">
        <f>PROPER(TRIM(Table2[[#This Row],[Season]]))</f>
        <v>Winter</v>
      </c>
      <c r="E1960" s="5" t="str">
        <f>IF(Table2[[#This Row],[Season]]="",_xlfn.XLOOKUP(Table2[[#This Row],[State]],'pivot tables'!$F$3:$F$33,'pivot tables'!$G$3:$G$33),Table2[[#This Row],[Season]])</f>
        <v>Winter</v>
      </c>
      <c r="F1960" s="5" t="s">
        <v>237</v>
      </c>
      <c r="G1960" s="16">
        <v>27944</v>
      </c>
      <c r="H1960" s="16">
        <f>IF(Table2[[#This Row],[Area(hectare)]]="",IFERROR(Table2[[#This Row],[Production(Tones)]]/Table2[[#This Row],[Yield blanks]],""),Table2[[#This Row],[Area(hectare)]])</f>
        <v>27944</v>
      </c>
      <c r="I1960" s="16">
        <v>19356</v>
      </c>
      <c r="J1960" s="16">
        <f>IF(Table2[[#This Row],[Production(Tones)]]="",Table2[[#This Row],[Area Blanks]]*Table2[[#This Row],[Yield]],Table2[[#This Row],[Production(Tones)]])</f>
        <v>19356</v>
      </c>
      <c r="K1960" s="13">
        <v>1635.9</v>
      </c>
      <c r="L1960" s="13">
        <f>IF(Table2[[#This Row],[Annual_Rainfall(mm)]]="",_xlfn.XLOOKUP(Table2[[#This Row],[State]],'pivot tables'!$J$3:$J$32,'pivot tables'!$K$3:$K$32),Table2[[#This Row],[Annual_Rainfall(mm)]])</f>
        <v>1635.9</v>
      </c>
      <c r="M1960" s="13" t="str">
        <f>Table2[[#This Row],[Crop]]&amp;Table2[[#This Row],[State]]</f>
        <v>RagiOdisha</v>
      </c>
      <c r="N1960" s="13">
        <v>4532516.8</v>
      </c>
      <c r="O1960" s="13">
        <f>IF(Table2[[#This Row],[Fertilizer(kg)]]="",_xlfn.XLOOKUP(Table2[[#This Row],[crop&amp;state]],'pivot tables'!$O$3:$O$151,'pivot tables'!$P$3:$P$151),Table2[[#This Row],[Fertilizer(kg)]])</f>
        <v>4532516.8</v>
      </c>
      <c r="P1960" s="13"/>
      <c r="Q1960" s="13">
        <f>IF(Table2[[#This Row],[Pesticide(kg)]]="",_xlfn.XLOOKUP(Table2[[#This Row],[crop&amp;state]],'pivot tables'!$O$3:$O$151,'pivot tables'!$Q$3:$Q$151),Table2[[#This Row],[Pesticide(kg)]])</f>
        <v>4850.2657142857151</v>
      </c>
      <c r="R1960" s="13">
        <v>0.53900000000000003</v>
      </c>
      <c r="S1960" s="13">
        <f>IF(Table2[[#This Row],[Yield]]="",IFERROR(Table2[[#This Row],[Production(Tones)]]/Table2[[#This Row],[Area(hectare)]],""),Table2[[#This Row],[Yield]])</f>
        <v>0.53900000000000003</v>
      </c>
      <c r="T1960" s="13">
        <v>25.785</v>
      </c>
      <c r="U1960" s="13">
        <f>IF(Table2[[#This Row],[Avg_Temperature(°C)]]="",IFERROR((Table2[[#This Row],[Max_Temperature(°C)]]+Table2[[#This Row],[Min_Temperature(°C)]])/2,""),Table2[[#This Row],[Avg_Temperature(°C)]])</f>
        <v>25.785</v>
      </c>
      <c r="V1960" s="13">
        <v>35.661000000000001</v>
      </c>
      <c r="W1960" s="13">
        <f>IF(Table2[[#This Row],[Max_Temperature(°C)]]="",_xlfn.XLOOKUP(Table2[[#This Row],[State]],'pivot tables'!$T$2:$T$33,'pivot tables'!$V$2:$V$33),Table2[[#This Row],[Max_Temperature(°C)]])</f>
        <v>35.661000000000001</v>
      </c>
      <c r="X1960" s="13">
        <v>16.321000000000002</v>
      </c>
      <c r="Y1960" s="31">
        <f>IF(Table2[[#This Row],[Min_Temperature(°C)]]="",_xlfn.XLOOKUP(Table2[[#This Row],[State]],'pivot tables'!$T$2:$T$33,'pivot tables'!$W$2:$W$33),Table2[[#This Row],[Min_Temperature(°C)]])</f>
        <v>16.321000000000002</v>
      </c>
    </row>
    <row r="1961" spans="1:25" x14ac:dyDescent="0.3">
      <c r="A1961" s="5" t="s">
        <v>13</v>
      </c>
      <c r="B1961" s="4">
        <v>2018</v>
      </c>
      <c r="C1961" s="5" t="s">
        <v>176</v>
      </c>
      <c r="D1961" s="5" t="str">
        <f>PROPER(TRIM(Table2[[#This Row],[Season]]))</f>
        <v>Autumn</v>
      </c>
      <c r="E1961" s="5" t="str">
        <f>IF(Table2[[#This Row],[Season]]="",_xlfn.XLOOKUP(Table2[[#This Row],[State]],'pivot tables'!$F$3:$F$33,'pivot tables'!$G$3:$G$33),Table2[[#This Row],[Season]])</f>
        <v>Autumn</v>
      </c>
      <c r="F1961" s="5" t="s">
        <v>237</v>
      </c>
      <c r="G1961" s="16">
        <v>454370</v>
      </c>
      <c r="H1961" s="16">
        <f>IF(Table2[[#This Row],[Area(hectare)]]="",IFERROR(Table2[[#This Row],[Production(Tones)]]/Table2[[#This Row],[Yield blanks]],""),Table2[[#This Row],[Area(hectare)]])</f>
        <v>454370</v>
      </c>
      <c r="I1961" s="16">
        <v>527490</v>
      </c>
      <c r="J1961" s="16">
        <f>IF(Table2[[#This Row],[Production(Tones)]]="",Table2[[#This Row],[Area Blanks]]*Table2[[#This Row],[Yield]],Table2[[#This Row],[Production(Tones)]])</f>
        <v>527490</v>
      </c>
      <c r="K1961" s="13">
        <v>1635.9</v>
      </c>
      <c r="L1961" s="13">
        <f>IF(Table2[[#This Row],[Annual_Rainfall(mm)]]="",_xlfn.XLOOKUP(Table2[[#This Row],[State]],'pivot tables'!$J$3:$J$32,'pivot tables'!$K$3:$K$32),Table2[[#This Row],[Annual_Rainfall(mm)]])</f>
        <v>1635.9</v>
      </c>
      <c r="M1961" s="13" t="str">
        <f>Table2[[#This Row],[Crop]]&amp;Table2[[#This Row],[State]]</f>
        <v>RiceOdisha</v>
      </c>
      <c r="N1961" s="13">
        <v>73698814</v>
      </c>
      <c r="O1961" s="13">
        <f>IF(Table2[[#This Row],[Fertilizer(kg)]]="",_xlfn.XLOOKUP(Table2[[#This Row],[crop&amp;state]],'pivot tables'!$O$3:$O$151,'pivot tables'!$P$3:$P$151),Table2[[#This Row],[Fertilizer(kg)]])</f>
        <v>73698814</v>
      </c>
      <c r="P1961" s="13">
        <v>159029.5</v>
      </c>
      <c r="Q1961" s="13">
        <f>IF(Table2[[#This Row],[Pesticide(kg)]]="",_xlfn.XLOOKUP(Table2[[#This Row],[crop&amp;state]],'pivot tables'!$O$3:$O$151,'pivot tables'!$Q$3:$Q$151),Table2[[#This Row],[Pesticide(kg)]])</f>
        <v>159029.5</v>
      </c>
      <c r="R1961" s="13">
        <v>1.323</v>
      </c>
      <c r="S1961" s="13">
        <f>IF(Table2[[#This Row],[Yield]]="",IFERROR(Table2[[#This Row],[Production(Tones)]]/Table2[[#This Row],[Area(hectare)]],""),Table2[[#This Row],[Yield]])</f>
        <v>1.323</v>
      </c>
      <c r="T1961" s="13">
        <v>25.785</v>
      </c>
      <c r="U1961" s="13">
        <f>IF(Table2[[#This Row],[Avg_Temperature(°C)]]="",IFERROR((Table2[[#This Row],[Max_Temperature(°C)]]+Table2[[#This Row],[Min_Temperature(°C)]])/2,""),Table2[[#This Row],[Avg_Temperature(°C)]])</f>
        <v>25.785</v>
      </c>
      <c r="V1961" s="13">
        <v>35.661000000000001</v>
      </c>
      <c r="W1961" s="13">
        <f>IF(Table2[[#This Row],[Max_Temperature(°C)]]="",_xlfn.XLOOKUP(Table2[[#This Row],[State]],'pivot tables'!$T$2:$T$33,'pivot tables'!$V$2:$V$33),Table2[[#This Row],[Max_Temperature(°C)]])</f>
        <v>35.661000000000001</v>
      </c>
      <c r="X1961" s="13">
        <v>16.321000000000002</v>
      </c>
      <c r="Y1961" s="31">
        <f>IF(Table2[[#This Row],[Min_Temperature(°C)]]="",_xlfn.XLOOKUP(Table2[[#This Row],[State]],'pivot tables'!$T$2:$T$33,'pivot tables'!$W$2:$W$33),Table2[[#This Row],[Min_Temperature(°C)]])</f>
        <v>16.321000000000002</v>
      </c>
    </row>
    <row r="1962" spans="1:25" x14ac:dyDescent="0.3">
      <c r="A1962" s="5" t="s">
        <v>13</v>
      </c>
      <c r="B1962" s="4">
        <v>2018</v>
      </c>
      <c r="C1962" s="5" t="s">
        <v>120</v>
      </c>
      <c r="D1962" s="5" t="str">
        <f>PROPER(TRIM(Table2[[#This Row],[Season]]))</f>
        <v>Summer</v>
      </c>
      <c r="E1962" s="5" t="str">
        <f>IF(Table2[[#This Row],[Season]]="",_xlfn.XLOOKUP(Table2[[#This Row],[State]],'pivot tables'!$F$3:$F$33,'pivot tables'!$G$3:$G$33),Table2[[#This Row],[Season]])</f>
        <v>Summer</v>
      </c>
      <c r="F1962" s="5" t="s">
        <v>237</v>
      </c>
      <c r="G1962" s="16">
        <v>274230</v>
      </c>
      <c r="H1962" s="16">
        <f>IF(Table2[[#This Row],[Area(hectare)]]="",IFERROR(Table2[[#This Row],[Production(Tones)]]/Table2[[#This Row],[Yield blanks]],""),Table2[[#This Row],[Area(hectare)]])</f>
        <v>274230</v>
      </c>
      <c r="I1962" s="16">
        <v>925810</v>
      </c>
      <c r="J1962" s="16">
        <f>IF(Table2[[#This Row],[Production(Tones)]]="",Table2[[#This Row],[Area Blanks]]*Table2[[#This Row],[Yield]],Table2[[#This Row],[Production(Tones)]])</f>
        <v>925810</v>
      </c>
      <c r="K1962" s="13">
        <v>1635.9</v>
      </c>
      <c r="L1962" s="13">
        <f>IF(Table2[[#This Row],[Annual_Rainfall(mm)]]="",_xlfn.XLOOKUP(Table2[[#This Row],[State]],'pivot tables'!$J$3:$J$32,'pivot tables'!$K$3:$K$32),Table2[[#This Row],[Annual_Rainfall(mm)]])</f>
        <v>1635.9</v>
      </c>
      <c r="M1962" s="13" t="str">
        <f>Table2[[#This Row],[Crop]]&amp;Table2[[#This Row],[State]]</f>
        <v>RiceOdisha</v>
      </c>
      <c r="N1962" s="13">
        <v>44480106</v>
      </c>
      <c r="O1962" s="13">
        <f>IF(Table2[[#This Row],[Fertilizer(kg)]]="",_xlfn.XLOOKUP(Table2[[#This Row],[crop&amp;state]],'pivot tables'!$O$3:$O$151,'pivot tables'!$P$3:$P$151),Table2[[#This Row],[Fertilizer(kg)]])</f>
        <v>44480106</v>
      </c>
      <c r="P1962" s="13">
        <v>95980.5</v>
      </c>
      <c r="Q1962" s="13">
        <f>IF(Table2[[#This Row],[Pesticide(kg)]]="",_xlfn.XLOOKUP(Table2[[#This Row],[crop&amp;state]],'pivot tables'!$O$3:$O$151,'pivot tables'!$Q$3:$Q$151),Table2[[#This Row],[Pesticide(kg)]])</f>
        <v>95980.5</v>
      </c>
      <c r="R1962" s="13">
        <v>2.5859999999999999</v>
      </c>
      <c r="S1962" s="13">
        <f>IF(Table2[[#This Row],[Yield]]="",IFERROR(Table2[[#This Row],[Production(Tones)]]/Table2[[#This Row],[Area(hectare)]],""),Table2[[#This Row],[Yield]])</f>
        <v>2.5859999999999999</v>
      </c>
      <c r="T1962" s="13">
        <v>25.785</v>
      </c>
      <c r="U1962" s="13">
        <f>IF(Table2[[#This Row],[Avg_Temperature(°C)]]="",IFERROR((Table2[[#This Row],[Max_Temperature(°C)]]+Table2[[#This Row],[Min_Temperature(°C)]])/2,""),Table2[[#This Row],[Avg_Temperature(°C)]])</f>
        <v>25.785</v>
      </c>
      <c r="V1962" s="13">
        <v>35.661000000000001</v>
      </c>
      <c r="W1962" s="13">
        <f>IF(Table2[[#This Row],[Max_Temperature(°C)]]="",_xlfn.XLOOKUP(Table2[[#This Row],[State]],'pivot tables'!$T$2:$T$33,'pivot tables'!$V$2:$V$33),Table2[[#This Row],[Max_Temperature(°C)]])</f>
        <v>35.661000000000001</v>
      </c>
      <c r="X1962" s="13">
        <v>16.321000000000002</v>
      </c>
      <c r="Y1962" s="31">
        <f>IF(Table2[[#This Row],[Min_Temperature(°C)]]="",_xlfn.XLOOKUP(Table2[[#This Row],[State]],'pivot tables'!$T$2:$T$33,'pivot tables'!$W$2:$W$33),Table2[[#This Row],[Min_Temperature(°C)]])</f>
        <v>16.321000000000002</v>
      </c>
    </row>
    <row r="1963" spans="1:25" x14ac:dyDescent="0.3">
      <c r="A1963" s="5" t="s">
        <v>13</v>
      </c>
      <c r="B1963" s="4">
        <v>2018</v>
      </c>
      <c r="C1963" s="5" t="s">
        <v>324</v>
      </c>
      <c r="D1963" s="5" t="str">
        <f>PROPER(TRIM(Table2[[#This Row],[Season]]))</f>
        <v>Winter</v>
      </c>
      <c r="E1963" s="5" t="str">
        <f>IF(Table2[[#This Row],[Season]]="",_xlfn.XLOOKUP(Table2[[#This Row],[State]],'pivot tables'!$F$3:$F$33,'pivot tables'!$G$3:$G$33),Table2[[#This Row],[Season]])</f>
        <v>Winter</v>
      </c>
      <c r="F1963" s="5" t="s">
        <v>237</v>
      </c>
      <c r="G1963" s="16">
        <v>3130820</v>
      </c>
      <c r="H1963" s="16">
        <f>IF(Table2[[#This Row],[Area(hectare)]]="",IFERROR(Table2[[#This Row],[Production(Tones)]]/Table2[[#This Row],[Yield blanks]],""),Table2[[#This Row],[Area(hectare)]])</f>
        <v>3130820</v>
      </c>
      <c r="I1963" s="16">
        <v>6280410</v>
      </c>
      <c r="J1963" s="16">
        <f>IF(Table2[[#This Row],[Production(Tones)]]="",Table2[[#This Row],[Area Blanks]]*Table2[[#This Row],[Yield]],Table2[[#This Row],[Production(Tones)]])</f>
        <v>6280410</v>
      </c>
      <c r="K1963" s="13">
        <v>1635.9</v>
      </c>
      <c r="L1963" s="13">
        <f>IF(Table2[[#This Row],[Annual_Rainfall(mm)]]="",_xlfn.XLOOKUP(Table2[[#This Row],[State]],'pivot tables'!$J$3:$J$32,'pivot tables'!$K$3:$K$32),Table2[[#This Row],[Annual_Rainfall(mm)]])</f>
        <v>1635.9</v>
      </c>
      <c r="M1963" s="13" t="str">
        <f>Table2[[#This Row],[Crop]]&amp;Table2[[#This Row],[State]]</f>
        <v>RiceOdisha</v>
      </c>
      <c r="N1963" s="13">
        <v>507819004</v>
      </c>
      <c r="O1963" s="13">
        <f>IF(Table2[[#This Row],[Fertilizer(kg)]]="",_xlfn.XLOOKUP(Table2[[#This Row],[crop&amp;state]],'pivot tables'!$O$3:$O$151,'pivot tables'!$P$3:$P$151),Table2[[#This Row],[Fertilizer(kg)]])</f>
        <v>507819004</v>
      </c>
      <c r="P1963" s="13">
        <v>1095787</v>
      </c>
      <c r="Q1963" s="13">
        <f>IF(Table2[[#This Row],[Pesticide(kg)]]="",_xlfn.XLOOKUP(Table2[[#This Row],[crop&amp;state]],'pivot tables'!$O$3:$O$151,'pivot tables'!$Q$3:$Q$151),Table2[[#This Row],[Pesticide(kg)]])</f>
        <v>1095787</v>
      </c>
      <c r="R1963" s="13">
        <v>1.982</v>
      </c>
      <c r="S1963" s="13">
        <f>IF(Table2[[#This Row],[Yield]]="",IFERROR(Table2[[#This Row],[Production(Tones)]]/Table2[[#This Row],[Area(hectare)]],""),Table2[[#This Row],[Yield]])</f>
        <v>1.982</v>
      </c>
      <c r="T1963" s="13">
        <v>25.785</v>
      </c>
      <c r="U1963" s="13">
        <f>IF(Table2[[#This Row],[Avg_Temperature(°C)]]="",IFERROR((Table2[[#This Row],[Max_Temperature(°C)]]+Table2[[#This Row],[Min_Temperature(°C)]])/2,""),Table2[[#This Row],[Avg_Temperature(°C)]])</f>
        <v>25.785</v>
      </c>
      <c r="V1963" s="13">
        <v>35.661000000000001</v>
      </c>
      <c r="W1963" s="13">
        <f>IF(Table2[[#This Row],[Max_Temperature(°C)]]="",_xlfn.XLOOKUP(Table2[[#This Row],[State]],'pivot tables'!$T$2:$T$33,'pivot tables'!$V$2:$V$33),Table2[[#This Row],[Max_Temperature(°C)]])</f>
        <v>35.661000000000001</v>
      </c>
      <c r="X1963" s="13">
        <v>16.321000000000002</v>
      </c>
      <c r="Y1963" s="31">
        <f>IF(Table2[[#This Row],[Min_Temperature(°C)]]="",_xlfn.XLOOKUP(Table2[[#This Row],[State]],'pivot tables'!$T$2:$T$33,'pivot tables'!$W$2:$W$33),Table2[[#This Row],[Min_Temperature(°C)]])</f>
        <v>16.321000000000002</v>
      </c>
    </row>
    <row r="1964" spans="1:25" x14ac:dyDescent="0.3">
      <c r="A1964" s="5" t="s">
        <v>18</v>
      </c>
      <c r="B1964" s="4">
        <v>2018</v>
      </c>
      <c r="C1964" s="5" t="s">
        <v>324</v>
      </c>
      <c r="D1964" s="5" t="str">
        <f>PROPER(TRIM(Table2[[#This Row],[Season]]))</f>
        <v>Winter</v>
      </c>
      <c r="E1964" s="5" t="str">
        <f>IF(Table2[[#This Row],[Season]]="",_xlfn.XLOOKUP(Table2[[#This Row],[State]],'pivot tables'!$F$3:$F$33,'pivot tables'!$G$3:$G$33),Table2[[#This Row],[Season]])</f>
        <v>Winter</v>
      </c>
      <c r="F1964" s="5" t="s">
        <v>237</v>
      </c>
      <c r="G1964" s="16">
        <v>6778</v>
      </c>
      <c r="H1964" s="16">
        <f>IF(Table2[[#This Row],[Area(hectare)]]="",IFERROR(Table2[[#This Row],[Production(Tones)]]/Table2[[#This Row],[Yield blanks]],""),Table2[[#This Row],[Area(hectare)]])</f>
        <v>6778</v>
      </c>
      <c r="I1964" s="16">
        <v>417672</v>
      </c>
      <c r="J1964" s="16">
        <f>IF(Table2[[#This Row],[Production(Tones)]]="",Table2[[#This Row],[Area Blanks]]*Table2[[#This Row],[Yield]],Table2[[#This Row],[Production(Tones)]])</f>
        <v>417672</v>
      </c>
      <c r="K1964" s="13">
        <v>1635.9</v>
      </c>
      <c r="L1964" s="13">
        <f>IF(Table2[[#This Row],[Annual_Rainfall(mm)]]="",_xlfn.XLOOKUP(Table2[[#This Row],[State]],'pivot tables'!$J$3:$J$32,'pivot tables'!$K$3:$K$32),Table2[[#This Row],[Annual_Rainfall(mm)]])</f>
        <v>1635.9</v>
      </c>
      <c r="M1964" s="13" t="str">
        <f>Table2[[#This Row],[Crop]]&amp;Table2[[#This Row],[State]]</f>
        <v>SugarcaneOdisha</v>
      </c>
      <c r="N1964" s="13">
        <v>1099391.6000000001</v>
      </c>
      <c r="O1964" s="13">
        <f>IF(Table2[[#This Row],[Fertilizer(kg)]]="",_xlfn.XLOOKUP(Table2[[#This Row],[crop&amp;state]],'pivot tables'!$O$3:$O$151,'pivot tables'!$P$3:$P$151),Table2[[#This Row],[Fertilizer(kg)]])</f>
        <v>1099391.6000000001</v>
      </c>
      <c r="P1964" s="13">
        <v>2372.3000000000002</v>
      </c>
      <c r="Q1964" s="13">
        <f>IF(Table2[[#This Row],[Pesticide(kg)]]="",_xlfn.XLOOKUP(Table2[[#This Row],[crop&amp;state]],'pivot tables'!$O$3:$O$151,'pivot tables'!$Q$3:$Q$151),Table2[[#This Row],[Pesticide(kg)]])</f>
        <v>2372.3000000000002</v>
      </c>
      <c r="R1964" s="13">
        <v>57.585000000000001</v>
      </c>
      <c r="S1964" s="13">
        <f>IF(Table2[[#This Row],[Yield]]="",IFERROR(Table2[[#This Row],[Production(Tones)]]/Table2[[#This Row],[Area(hectare)]],""),Table2[[#This Row],[Yield]])</f>
        <v>57.585000000000001</v>
      </c>
      <c r="T1964" s="13">
        <v>25.785</v>
      </c>
      <c r="U1964" s="13">
        <f>IF(Table2[[#This Row],[Avg_Temperature(°C)]]="",IFERROR((Table2[[#This Row],[Max_Temperature(°C)]]+Table2[[#This Row],[Min_Temperature(°C)]])/2,""),Table2[[#This Row],[Avg_Temperature(°C)]])</f>
        <v>25.785</v>
      </c>
      <c r="V1964" s="13">
        <v>35.661000000000001</v>
      </c>
      <c r="W1964" s="13">
        <f>IF(Table2[[#This Row],[Max_Temperature(°C)]]="",_xlfn.XLOOKUP(Table2[[#This Row],[State]],'pivot tables'!$T$2:$T$33,'pivot tables'!$V$2:$V$33),Table2[[#This Row],[Max_Temperature(°C)]])</f>
        <v>35.661000000000001</v>
      </c>
      <c r="X1964" s="13">
        <v>16.321000000000002</v>
      </c>
      <c r="Y1964" s="31">
        <f>IF(Table2[[#This Row],[Min_Temperature(°C)]]="",_xlfn.XLOOKUP(Table2[[#This Row],[State]],'pivot tables'!$T$2:$T$33,'pivot tables'!$W$2:$W$33),Table2[[#This Row],[Min_Temperature(°C)]])</f>
        <v>16.321000000000002</v>
      </c>
    </row>
    <row r="1965" spans="1:25" x14ac:dyDescent="0.3">
      <c r="A1965" s="5" t="s">
        <v>32</v>
      </c>
      <c r="B1965" s="4">
        <v>2018</v>
      </c>
      <c r="C1965" s="5" t="s">
        <v>176</v>
      </c>
      <c r="D1965" s="5" t="str">
        <f>PROPER(TRIM(Table2[[#This Row],[Season]]))</f>
        <v>Autumn</v>
      </c>
      <c r="E1965" s="5" t="str">
        <f>IF(Table2[[#This Row],[Season]]="",_xlfn.XLOOKUP(Table2[[#This Row],[State]],'pivot tables'!$F$3:$F$33,'pivot tables'!$G$3:$G$33),Table2[[#This Row],[Season]])</f>
        <v>Autumn</v>
      </c>
      <c r="F1965" s="5" t="s">
        <v>237</v>
      </c>
      <c r="G1965" s="16">
        <v>13720</v>
      </c>
      <c r="H1965" s="16">
        <f>IF(Table2[[#This Row],[Area(hectare)]]="",IFERROR(Table2[[#This Row],[Production(Tones)]]/Table2[[#This Row],[Yield blanks]],""),Table2[[#This Row],[Area(hectare)]])</f>
        <v>13720</v>
      </c>
      <c r="I1965" s="16">
        <v>3583</v>
      </c>
      <c r="J1965" s="16">
        <f>IF(Table2[[#This Row],[Production(Tones)]]="",Table2[[#This Row],[Area Blanks]]*Table2[[#This Row],[Yield]],Table2[[#This Row],[Production(Tones)]])</f>
        <v>3583</v>
      </c>
      <c r="K1965" s="13">
        <v>1635.9</v>
      </c>
      <c r="L1965" s="13">
        <f>IF(Table2[[#This Row],[Annual_Rainfall(mm)]]="",_xlfn.XLOOKUP(Table2[[#This Row],[State]],'pivot tables'!$J$3:$J$32,'pivot tables'!$K$3:$K$32),Table2[[#This Row],[Annual_Rainfall(mm)]])</f>
        <v>1635.9</v>
      </c>
      <c r="M1965" s="13" t="str">
        <f>Table2[[#This Row],[Crop]]&amp;Table2[[#This Row],[State]]</f>
        <v>UradOdisha</v>
      </c>
      <c r="N1965" s="13">
        <v>2225384</v>
      </c>
      <c r="O1965" s="13">
        <f>IF(Table2[[#This Row],[Fertilizer(kg)]]="",_xlfn.XLOOKUP(Table2[[#This Row],[crop&amp;state]],'pivot tables'!$O$3:$O$151,'pivot tables'!$P$3:$P$151),Table2[[#This Row],[Fertilizer(kg)]])</f>
        <v>2225384</v>
      </c>
      <c r="P1965" s="13">
        <v>4802</v>
      </c>
      <c r="Q1965" s="13">
        <f>IF(Table2[[#This Row],[Pesticide(kg)]]="",_xlfn.XLOOKUP(Table2[[#This Row],[crop&amp;state]],'pivot tables'!$O$3:$O$151,'pivot tables'!$Q$3:$Q$151),Table2[[#This Row],[Pesticide(kg)]])</f>
        <v>4802</v>
      </c>
      <c r="R1965" s="13">
        <v>0.33700000000000002</v>
      </c>
      <c r="S1965" s="13">
        <f>IF(Table2[[#This Row],[Yield]]="",IFERROR(Table2[[#This Row],[Production(Tones)]]/Table2[[#This Row],[Area(hectare)]],""),Table2[[#This Row],[Yield]])</f>
        <v>0.33700000000000002</v>
      </c>
      <c r="T1965" s="13">
        <v>25.785</v>
      </c>
      <c r="U1965" s="13">
        <f>IF(Table2[[#This Row],[Avg_Temperature(°C)]]="",IFERROR((Table2[[#This Row],[Max_Temperature(°C)]]+Table2[[#This Row],[Min_Temperature(°C)]])/2,""),Table2[[#This Row],[Avg_Temperature(°C)]])</f>
        <v>25.785</v>
      </c>
      <c r="V1965" s="13">
        <v>35.661000000000001</v>
      </c>
      <c r="W1965" s="13">
        <f>IF(Table2[[#This Row],[Max_Temperature(°C)]]="",_xlfn.XLOOKUP(Table2[[#This Row],[State]],'pivot tables'!$T$2:$T$33,'pivot tables'!$V$2:$V$33),Table2[[#This Row],[Max_Temperature(°C)]])</f>
        <v>35.661000000000001</v>
      </c>
      <c r="X1965" s="13">
        <v>16.321000000000002</v>
      </c>
      <c r="Y1965" s="31">
        <f>IF(Table2[[#This Row],[Min_Temperature(°C)]]="",_xlfn.XLOOKUP(Table2[[#This Row],[State]],'pivot tables'!$T$2:$T$33,'pivot tables'!$W$2:$W$33),Table2[[#This Row],[Min_Temperature(°C)]])</f>
        <v>16.321000000000002</v>
      </c>
    </row>
    <row r="1966" spans="1:25" x14ac:dyDescent="0.3">
      <c r="A1966" s="5" t="s">
        <v>32</v>
      </c>
      <c r="B1966" s="4">
        <v>2018</v>
      </c>
      <c r="C1966" s="5" t="s">
        <v>120</v>
      </c>
      <c r="D1966" s="5" t="str">
        <f>PROPER(TRIM(Table2[[#This Row],[Season]]))</f>
        <v>Summer</v>
      </c>
      <c r="E1966" s="5" t="str">
        <f>IF(Table2[[#This Row],[Season]]="",_xlfn.XLOOKUP(Table2[[#This Row],[State]],'pivot tables'!$F$3:$F$33,'pivot tables'!$G$3:$G$33),Table2[[#This Row],[Season]])</f>
        <v>Summer</v>
      </c>
      <c r="F1966" s="5" t="s">
        <v>237</v>
      </c>
      <c r="G1966" s="16">
        <v>4571</v>
      </c>
      <c r="H1966" s="16">
        <f>IF(Table2[[#This Row],[Area(hectare)]]="",IFERROR(Table2[[#This Row],[Production(Tones)]]/Table2[[#This Row],[Yield blanks]],""),Table2[[#This Row],[Area(hectare)]])</f>
        <v>4571</v>
      </c>
      <c r="I1966" s="16">
        <v>2336</v>
      </c>
      <c r="J1966" s="16">
        <f>IF(Table2[[#This Row],[Production(Tones)]]="",Table2[[#This Row],[Area Blanks]]*Table2[[#This Row],[Yield]],Table2[[#This Row],[Production(Tones)]])</f>
        <v>2336</v>
      </c>
      <c r="K1966" s="13">
        <v>1635.9</v>
      </c>
      <c r="L1966" s="13">
        <f>IF(Table2[[#This Row],[Annual_Rainfall(mm)]]="",_xlfn.XLOOKUP(Table2[[#This Row],[State]],'pivot tables'!$J$3:$J$32,'pivot tables'!$K$3:$K$32),Table2[[#This Row],[Annual_Rainfall(mm)]])</f>
        <v>1635.9</v>
      </c>
      <c r="M1966" s="13" t="str">
        <f>Table2[[#This Row],[Crop]]&amp;Table2[[#This Row],[State]]</f>
        <v>UradOdisha</v>
      </c>
      <c r="N1966" s="13">
        <v>741416.2</v>
      </c>
      <c r="O1966" s="13">
        <f>IF(Table2[[#This Row],[Fertilizer(kg)]]="",_xlfn.XLOOKUP(Table2[[#This Row],[crop&amp;state]],'pivot tables'!$O$3:$O$151,'pivot tables'!$P$3:$P$151),Table2[[#This Row],[Fertilizer(kg)]])</f>
        <v>741416.2</v>
      </c>
      <c r="P1966" s="13">
        <v>1599.85</v>
      </c>
      <c r="Q1966" s="13">
        <f>IF(Table2[[#This Row],[Pesticide(kg)]]="",_xlfn.XLOOKUP(Table2[[#This Row],[crop&amp;state]],'pivot tables'!$O$3:$O$151,'pivot tables'!$Q$3:$Q$151),Table2[[#This Row],[Pesticide(kg)]])</f>
        <v>1599.85</v>
      </c>
      <c r="R1966" s="13">
        <v>0.46899999999999997</v>
      </c>
      <c r="S1966" s="13">
        <f>IF(Table2[[#This Row],[Yield]]="",IFERROR(Table2[[#This Row],[Production(Tones)]]/Table2[[#This Row],[Area(hectare)]],""),Table2[[#This Row],[Yield]])</f>
        <v>0.46899999999999997</v>
      </c>
      <c r="T1966" s="13">
        <v>25.785</v>
      </c>
      <c r="U1966" s="13">
        <f>IF(Table2[[#This Row],[Avg_Temperature(°C)]]="",IFERROR((Table2[[#This Row],[Max_Temperature(°C)]]+Table2[[#This Row],[Min_Temperature(°C)]])/2,""),Table2[[#This Row],[Avg_Temperature(°C)]])</f>
        <v>25.785</v>
      </c>
      <c r="V1966" s="13">
        <v>35.661000000000001</v>
      </c>
      <c r="W1966" s="13">
        <f>IF(Table2[[#This Row],[Max_Temperature(°C)]]="",_xlfn.XLOOKUP(Table2[[#This Row],[State]],'pivot tables'!$T$2:$T$33,'pivot tables'!$V$2:$V$33),Table2[[#This Row],[Max_Temperature(°C)]])</f>
        <v>35.661000000000001</v>
      </c>
      <c r="X1966" s="13">
        <v>16.321000000000002</v>
      </c>
      <c r="Y1966" s="31">
        <f>IF(Table2[[#This Row],[Min_Temperature(°C)]]="",_xlfn.XLOOKUP(Table2[[#This Row],[State]],'pivot tables'!$T$2:$T$33,'pivot tables'!$W$2:$W$33),Table2[[#This Row],[Min_Temperature(°C)]])</f>
        <v>16.321000000000002</v>
      </c>
    </row>
    <row r="1967" spans="1:25" x14ac:dyDescent="0.3">
      <c r="A1967" s="5" t="s">
        <v>32</v>
      </c>
      <c r="B1967" s="4">
        <v>2018</v>
      </c>
      <c r="C1967" s="5" t="s">
        <v>324</v>
      </c>
      <c r="D1967" s="5" t="str">
        <f>PROPER(TRIM(Table2[[#This Row],[Season]]))</f>
        <v>Winter</v>
      </c>
      <c r="E1967" s="5" t="str">
        <f>IF(Table2[[#This Row],[Season]]="",_xlfn.XLOOKUP(Table2[[#This Row],[State]],'pivot tables'!$F$3:$F$33,'pivot tables'!$G$3:$G$33),Table2[[#This Row],[Season]])</f>
        <v>Winter</v>
      </c>
      <c r="F1967" s="5" t="s">
        <v>237</v>
      </c>
      <c r="G1967" s="16">
        <v>39560</v>
      </c>
      <c r="H1967" s="16">
        <f>IF(Table2[[#This Row],[Area(hectare)]]="",IFERROR(Table2[[#This Row],[Production(Tones)]]/Table2[[#This Row],[Yield blanks]],""),Table2[[#This Row],[Area(hectare)]])</f>
        <v>39560</v>
      </c>
      <c r="I1967" s="16">
        <v>13123</v>
      </c>
      <c r="J1967" s="16">
        <f>IF(Table2[[#This Row],[Production(Tones)]]="",Table2[[#This Row],[Area Blanks]]*Table2[[#This Row],[Yield]],Table2[[#This Row],[Production(Tones)]])</f>
        <v>13123</v>
      </c>
      <c r="K1967" s="13">
        <v>1635.9</v>
      </c>
      <c r="L1967" s="13">
        <f>IF(Table2[[#This Row],[Annual_Rainfall(mm)]]="",_xlfn.XLOOKUP(Table2[[#This Row],[State]],'pivot tables'!$J$3:$J$32,'pivot tables'!$K$3:$K$32),Table2[[#This Row],[Annual_Rainfall(mm)]])</f>
        <v>1635.9</v>
      </c>
      <c r="M1967" s="13" t="str">
        <f>Table2[[#This Row],[Crop]]&amp;Table2[[#This Row],[State]]</f>
        <v>UradOdisha</v>
      </c>
      <c r="N1967" s="13">
        <v>6416632</v>
      </c>
      <c r="O1967" s="13">
        <f>IF(Table2[[#This Row],[Fertilizer(kg)]]="",_xlfn.XLOOKUP(Table2[[#This Row],[crop&amp;state]],'pivot tables'!$O$3:$O$151,'pivot tables'!$P$3:$P$151),Table2[[#This Row],[Fertilizer(kg)]])</f>
        <v>6416632</v>
      </c>
      <c r="P1967" s="13">
        <v>13846</v>
      </c>
      <c r="Q1967" s="13">
        <f>IF(Table2[[#This Row],[Pesticide(kg)]]="",_xlfn.XLOOKUP(Table2[[#This Row],[crop&amp;state]],'pivot tables'!$O$3:$O$151,'pivot tables'!$Q$3:$Q$151),Table2[[#This Row],[Pesticide(kg)]])</f>
        <v>13846</v>
      </c>
      <c r="R1967" s="13">
        <v>0.35299999999999998</v>
      </c>
      <c r="S1967" s="13">
        <f>IF(Table2[[#This Row],[Yield]]="",IFERROR(Table2[[#This Row],[Production(Tones)]]/Table2[[#This Row],[Area(hectare)]],""),Table2[[#This Row],[Yield]])</f>
        <v>0.35299999999999998</v>
      </c>
      <c r="T1967" s="13">
        <v>25.785</v>
      </c>
      <c r="U1967" s="13">
        <f>IF(Table2[[#This Row],[Avg_Temperature(°C)]]="",IFERROR((Table2[[#This Row],[Max_Temperature(°C)]]+Table2[[#This Row],[Min_Temperature(°C)]])/2,""),Table2[[#This Row],[Avg_Temperature(°C)]])</f>
        <v>25.785</v>
      </c>
      <c r="V1967" s="13">
        <v>35.661000000000001</v>
      </c>
      <c r="W1967" s="13">
        <f>IF(Table2[[#This Row],[Max_Temperature(°C)]]="",_xlfn.XLOOKUP(Table2[[#This Row],[State]],'pivot tables'!$T$2:$T$33,'pivot tables'!$V$2:$V$33),Table2[[#This Row],[Max_Temperature(°C)]])</f>
        <v>35.661000000000001</v>
      </c>
      <c r="X1967" s="13">
        <v>16.321000000000002</v>
      </c>
      <c r="Y1967" s="31">
        <f>IF(Table2[[#This Row],[Min_Temperature(°C)]]="",_xlfn.XLOOKUP(Table2[[#This Row],[State]],'pivot tables'!$T$2:$T$33,'pivot tables'!$W$2:$W$33),Table2[[#This Row],[Min_Temperature(°C)]])</f>
        <v>16.321000000000002</v>
      </c>
    </row>
    <row r="1968" spans="1:25" x14ac:dyDescent="0.3">
      <c r="A1968" s="5" t="s">
        <v>20</v>
      </c>
      <c r="B1968" s="4">
        <v>2018</v>
      </c>
      <c r="C1968" s="5" t="s">
        <v>120</v>
      </c>
      <c r="D1968" s="5" t="str">
        <f>PROPER(TRIM(Table2[[#This Row],[Season]]))</f>
        <v>Summer</v>
      </c>
      <c r="E1968" s="5" t="str">
        <f>IF(Table2[[#This Row],[Season]]="",_xlfn.XLOOKUP(Table2[[#This Row],[State]],'pivot tables'!$F$3:$F$33,'pivot tables'!$G$3:$G$33),Table2[[#This Row],[Season]])</f>
        <v>Summer</v>
      </c>
      <c r="F1968" s="5" t="s">
        <v>237</v>
      </c>
      <c r="G1968" s="16">
        <v>147</v>
      </c>
      <c r="H1968" s="16">
        <f>IF(Table2[[#This Row],[Area(hectare)]]="",IFERROR(Table2[[#This Row],[Production(Tones)]]/Table2[[#This Row],[Yield blanks]],""),Table2[[#This Row],[Area(hectare)]])</f>
        <v>147</v>
      </c>
      <c r="I1968" s="16">
        <v>268</v>
      </c>
      <c r="J1968" s="16">
        <f>IF(Table2[[#This Row],[Production(Tones)]]="",Table2[[#This Row],[Area Blanks]]*Table2[[#This Row],[Yield]],Table2[[#This Row],[Production(Tones)]])</f>
        <v>268</v>
      </c>
      <c r="K1968" s="13">
        <v>1635.9</v>
      </c>
      <c r="L1968" s="13">
        <f>IF(Table2[[#This Row],[Annual_Rainfall(mm)]]="",_xlfn.XLOOKUP(Table2[[#This Row],[State]],'pivot tables'!$J$3:$J$32,'pivot tables'!$K$3:$K$32),Table2[[#This Row],[Annual_Rainfall(mm)]])</f>
        <v>1635.9</v>
      </c>
      <c r="M1968" s="13" t="str">
        <f>Table2[[#This Row],[Crop]]&amp;Table2[[#This Row],[State]]</f>
        <v>WheatOdisha</v>
      </c>
      <c r="N1968" s="13">
        <v>23843.4</v>
      </c>
      <c r="O1968" s="13">
        <f>IF(Table2[[#This Row],[Fertilizer(kg)]]="",_xlfn.XLOOKUP(Table2[[#This Row],[crop&amp;state]],'pivot tables'!$O$3:$O$151,'pivot tables'!$P$3:$P$151),Table2[[#This Row],[Fertilizer(kg)]])</f>
        <v>23843.4</v>
      </c>
      <c r="P1968" s="13">
        <v>51.45</v>
      </c>
      <c r="Q1968" s="13">
        <f>IF(Table2[[#This Row],[Pesticide(kg)]]="",_xlfn.XLOOKUP(Table2[[#This Row],[crop&amp;state]],'pivot tables'!$O$3:$O$151,'pivot tables'!$Q$3:$Q$151),Table2[[#This Row],[Pesticide(kg)]])</f>
        <v>51.45</v>
      </c>
      <c r="R1968" s="13">
        <v>1.825</v>
      </c>
      <c r="S1968" s="13">
        <f>IF(Table2[[#This Row],[Yield]]="",IFERROR(Table2[[#This Row],[Production(Tones)]]/Table2[[#This Row],[Area(hectare)]],""),Table2[[#This Row],[Yield]])</f>
        <v>1.825</v>
      </c>
      <c r="T1968" s="13">
        <v>25.785</v>
      </c>
      <c r="U1968" s="13">
        <f>IF(Table2[[#This Row],[Avg_Temperature(°C)]]="",IFERROR((Table2[[#This Row],[Max_Temperature(°C)]]+Table2[[#This Row],[Min_Temperature(°C)]])/2,""),Table2[[#This Row],[Avg_Temperature(°C)]])</f>
        <v>25.785</v>
      </c>
      <c r="V1968" s="13">
        <v>35.661000000000001</v>
      </c>
      <c r="W1968" s="13">
        <f>IF(Table2[[#This Row],[Max_Temperature(°C)]]="",_xlfn.XLOOKUP(Table2[[#This Row],[State]],'pivot tables'!$T$2:$T$33,'pivot tables'!$V$2:$V$33),Table2[[#This Row],[Max_Temperature(°C)]])</f>
        <v>35.661000000000001</v>
      </c>
      <c r="X1968" s="13">
        <v>16.321000000000002</v>
      </c>
      <c r="Y1968" s="31">
        <f>IF(Table2[[#This Row],[Min_Temperature(°C)]]="",_xlfn.XLOOKUP(Table2[[#This Row],[State]],'pivot tables'!$T$2:$T$33,'pivot tables'!$W$2:$W$33),Table2[[#This Row],[Min_Temperature(°C)]])</f>
        <v>16.321000000000002</v>
      </c>
    </row>
    <row r="1969" spans="2:25" x14ac:dyDescent="0.3">
      <c r="B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</row>
    <row r="1970" spans="2:25" x14ac:dyDescent="0.3">
      <c r="B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</row>
    <row r="1971" spans="2:25" x14ac:dyDescent="0.3">
      <c r="B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</row>
    <row r="1972" spans="2:25" x14ac:dyDescent="0.3">
      <c r="B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</row>
    <row r="1973" spans="2:25" x14ac:dyDescent="0.3">
      <c r="B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</row>
    <row r="1974" spans="2:25" x14ac:dyDescent="0.3">
      <c r="B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</row>
    <row r="1975" spans="2:25" x14ac:dyDescent="0.3">
      <c r="B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</row>
    <row r="1976" spans="2:25" x14ac:dyDescent="0.3">
      <c r="B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</row>
    <row r="1977" spans="2:25" x14ac:dyDescent="0.3">
      <c r="B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</row>
    <row r="1978" spans="2:25" x14ac:dyDescent="0.3">
      <c r="B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</row>
    <row r="1979" spans="2:25" x14ac:dyDescent="0.3">
      <c r="B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</row>
    <row r="1980" spans="2:25" x14ac:dyDescent="0.3">
      <c r="B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</row>
    <row r="1981" spans="2:25" x14ac:dyDescent="0.3">
      <c r="B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</row>
    <row r="1982" spans="2:25" x14ac:dyDescent="0.3">
      <c r="B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</row>
    <row r="1983" spans="2:25" x14ac:dyDescent="0.3">
      <c r="B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</row>
    <row r="1984" spans="2:25" x14ac:dyDescent="0.3">
      <c r="B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</row>
    <row r="1985" spans="2:25" x14ac:dyDescent="0.3">
      <c r="B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</row>
    <row r="1986" spans="2:25" x14ac:dyDescent="0.3">
      <c r="B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</row>
    <row r="1987" spans="2:25" x14ac:dyDescent="0.3">
      <c r="B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</row>
    <row r="1988" spans="2:25" x14ac:dyDescent="0.3">
      <c r="B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</row>
    <row r="1989" spans="2:25" x14ac:dyDescent="0.3">
      <c r="B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</row>
    <row r="1990" spans="2:25" x14ac:dyDescent="0.3">
      <c r="B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</row>
    <row r="1991" spans="2:25" x14ac:dyDescent="0.3">
      <c r="B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</row>
    <row r="1992" spans="2:25" x14ac:dyDescent="0.3">
      <c r="B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</row>
    <row r="1993" spans="2:25" x14ac:dyDescent="0.3">
      <c r="B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</row>
    <row r="1994" spans="2:25" x14ac:dyDescent="0.3">
      <c r="B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</row>
    <row r="1995" spans="2:25" x14ac:dyDescent="0.3">
      <c r="B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</row>
    <row r="1996" spans="2:25" x14ac:dyDescent="0.3">
      <c r="B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</row>
    <row r="1997" spans="2:25" x14ac:dyDescent="0.3">
      <c r="B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</row>
    <row r="1998" spans="2:25" x14ac:dyDescent="0.3">
      <c r="B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</row>
    <row r="1999" spans="2:25" x14ac:dyDescent="0.3">
      <c r="B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</row>
    <row r="2000" spans="2:25" x14ac:dyDescent="0.3">
      <c r="B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</row>
    <row r="2001" spans="2:25" x14ac:dyDescent="0.3">
      <c r="B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</row>
    <row r="2002" spans="2:25" x14ac:dyDescent="0.3">
      <c r="B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</row>
    <row r="2003" spans="2:25" x14ac:dyDescent="0.3">
      <c r="Y2003" s="1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47CA-0A29-4451-9FC0-6BE29CAD8908}">
  <dimension ref="A2:W214"/>
  <sheetViews>
    <sheetView topLeftCell="C1" workbookViewId="0">
      <selection activeCell="O1" sqref="O1"/>
    </sheetView>
  </sheetViews>
  <sheetFormatPr defaultRowHeight="14.4" x14ac:dyDescent="0.3"/>
  <cols>
    <col min="1" max="1" width="19.5546875" bestFit="1" customWidth="1"/>
    <col min="2" max="2" width="14.21875" bestFit="1" customWidth="1"/>
    <col min="3" max="4" width="24.5546875" bestFit="1" customWidth="1"/>
    <col min="5" max="5" width="7.6640625" bestFit="1" customWidth="1"/>
    <col min="6" max="6" width="11.44140625" customWidth="1"/>
    <col min="7" max="7" width="21.33203125" customWidth="1"/>
    <col min="8" max="10" width="7.6640625" bestFit="1" customWidth="1"/>
    <col min="11" max="13" width="6.6640625" bestFit="1" customWidth="1"/>
    <col min="14" max="14" width="13.88671875" customWidth="1"/>
    <col min="15" max="15" width="17.88671875" customWidth="1"/>
    <col min="16" max="16" width="13.109375" customWidth="1"/>
    <col min="17" max="17" width="14.5546875" customWidth="1"/>
    <col min="18" max="19" width="6.6640625" bestFit="1" customWidth="1"/>
    <col min="20" max="20" width="14.6640625" customWidth="1"/>
    <col min="21" max="21" width="9.109375" customWidth="1"/>
    <col min="22" max="22" width="18.77734375" customWidth="1"/>
    <col min="23" max="23" width="26.6640625" customWidth="1"/>
    <col min="24" max="25" width="6" bestFit="1" customWidth="1"/>
    <col min="26" max="44" width="7" bestFit="1" customWidth="1"/>
    <col min="45" max="45" width="6" bestFit="1" customWidth="1"/>
    <col min="46" max="51" width="7" bestFit="1" customWidth="1"/>
    <col min="52" max="52" width="6" bestFit="1" customWidth="1"/>
    <col min="53" max="58" width="7" bestFit="1" customWidth="1"/>
    <col min="59" max="59" width="6" bestFit="1" customWidth="1"/>
    <col min="60" max="69" width="7" bestFit="1" customWidth="1"/>
    <col min="70" max="70" width="6" bestFit="1" customWidth="1"/>
    <col min="71" max="71" width="5" bestFit="1" customWidth="1"/>
    <col min="72" max="78" width="7" bestFit="1" customWidth="1"/>
    <col min="79" max="79" width="6" bestFit="1" customWidth="1"/>
    <col min="80" max="85" width="7" bestFit="1" customWidth="1"/>
    <col min="86" max="86" width="5" bestFit="1" customWidth="1"/>
    <col min="87" max="92" width="7" bestFit="1" customWidth="1"/>
    <col min="93" max="93" width="6" bestFit="1" customWidth="1"/>
    <col min="94" max="99" width="7" bestFit="1" customWidth="1"/>
    <col min="100" max="100" width="6" bestFit="1" customWidth="1"/>
    <col min="101" max="101" width="7" bestFit="1" customWidth="1"/>
    <col min="102" max="102" width="6" bestFit="1" customWidth="1"/>
    <col min="103" max="111" width="7" bestFit="1" customWidth="1"/>
    <col min="112" max="114" width="6" bestFit="1" customWidth="1"/>
    <col min="115" max="123" width="7" bestFit="1" customWidth="1"/>
    <col min="124" max="124" width="6" bestFit="1" customWidth="1"/>
    <col min="125" max="139" width="7" bestFit="1" customWidth="1"/>
    <col min="140" max="140" width="6" bestFit="1" customWidth="1"/>
    <col min="141" max="145" width="7" bestFit="1" customWidth="1"/>
    <col min="146" max="146" width="5" bestFit="1" customWidth="1"/>
    <col min="147" max="153" width="7" bestFit="1" customWidth="1"/>
    <col min="154" max="154" width="6" bestFit="1" customWidth="1"/>
    <col min="155" max="156" width="7" bestFit="1" customWidth="1"/>
    <col min="157" max="157" width="6" bestFit="1" customWidth="1"/>
    <col min="158" max="159" width="7" bestFit="1" customWidth="1"/>
    <col min="160" max="160" width="6" bestFit="1" customWidth="1"/>
    <col min="161" max="170" width="7" bestFit="1" customWidth="1"/>
    <col min="171" max="172" width="6" bestFit="1" customWidth="1"/>
    <col min="173" max="185" width="7" bestFit="1" customWidth="1"/>
    <col min="186" max="186" width="6" bestFit="1" customWidth="1"/>
    <col min="187" max="220" width="7" bestFit="1" customWidth="1"/>
    <col min="221" max="221" width="6" bestFit="1" customWidth="1"/>
    <col min="222" max="240" width="7" bestFit="1" customWidth="1"/>
    <col min="241" max="241" width="6" bestFit="1" customWidth="1"/>
    <col min="242" max="249" width="7" bestFit="1" customWidth="1"/>
    <col min="250" max="250" width="6" bestFit="1" customWidth="1"/>
    <col min="251" max="252" width="7" bestFit="1" customWidth="1"/>
    <col min="253" max="253" width="5" bestFit="1" customWidth="1"/>
    <col min="254" max="266" width="7" bestFit="1" customWidth="1"/>
    <col min="267" max="267" width="6" bestFit="1" customWidth="1"/>
    <col min="268" max="277" width="7" bestFit="1" customWidth="1"/>
    <col min="278" max="278" width="6" bestFit="1" customWidth="1"/>
    <col min="279" max="281" width="7" bestFit="1" customWidth="1"/>
    <col min="282" max="282" width="6" bestFit="1" customWidth="1"/>
    <col min="283" max="296" width="7" bestFit="1" customWidth="1"/>
    <col min="297" max="307" width="7.21875" bestFit="1" customWidth="1"/>
    <col min="308" max="308" width="7.88671875" bestFit="1" customWidth="1"/>
    <col min="309" max="311" width="7.21875" bestFit="1" customWidth="1"/>
    <col min="314" max="314" width="5.5546875" bestFit="1" customWidth="1"/>
    <col min="316" max="316" width="5.5546875" bestFit="1" customWidth="1"/>
    <col min="318" max="322" width="5.5546875" bestFit="1" customWidth="1"/>
    <col min="324" max="326" width="5.5546875" bestFit="1" customWidth="1"/>
    <col min="329" max="329" width="5.5546875" bestFit="1" customWidth="1"/>
    <col min="330" max="330" width="7.5546875" bestFit="1" customWidth="1"/>
    <col min="331" max="333" width="5.5546875" bestFit="1" customWidth="1"/>
    <col min="335" max="335" width="7" bestFit="1" customWidth="1"/>
    <col min="336" max="336" width="23.21875" bestFit="1" customWidth="1"/>
    <col min="337" max="337" width="5.6640625" bestFit="1" customWidth="1"/>
    <col min="338" max="339" width="7.6640625" bestFit="1" customWidth="1"/>
    <col min="340" max="341" width="6.6640625" bestFit="1" customWidth="1"/>
    <col min="342" max="344" width="7.6640625" bestFit="1" customWidth="1"/>
    <col min="345" max="354" width="6.6640625" bestFit="1" customWidth="1"/>
    <col min="355" max="356" width="6" bestFit="1" customWidth="1"/>
    <col min="357" max="357" width="5" bestFit="1" customWidth="1"/>
    <col min="358" max="359" width="6" bestFit="1" customWidth="1"/>
    <col min="360" max="378" width="7" bestFit="1" customWidth="1"/>
    <col min="379" max="379" width="6" bestFit="1" customWidth="1"/>
    <col min="380" max="385" width="7" bestFit="1" customWidth="1"/>
    <col min="386" max="386" width="6" bestFit="1" customWidth="1"/>
    <col min="387" max="392" width="7" bestFit="1" customWidth="1"/>
    <col min="393" max="393" width="6" bestFit="1" customWidth="1"/>
    <col min="394" max="403" width="7" bestFit="1" customWidth="1"/>
    <col min="404" max="404" width="6" bestFit="1" customWidth="1"/>
    <col min="405" max="405" width="5" bestFit="1" customWidth="1"/>
    <col min="406" max="412" width="7" bestFit="1" customWidth="1"/>
    <col min="413" max="413" width="6" bestFit="1" customWidth="1"/>
    <col min="414" max="419" width="7" bestFit="1" customWidth="1"/>
    <col min="420" max="420" width="5" bestFit="1" customWidth="1"/>
    <col min="421" max="426" width="7" bestFit="1" customWidth="1"/>
    <col min="427" max="427" width="6" bestFit="1" customWidth="1"/>
    <col min="428" max="433" width="7" bestFit="1" customWidth="1"/>
    <col min="434" max="434" width="6" bestFit="1" customWidth="1"/>
    <col min="435" max="435" width="7" bestFit="1" customWidth="1"/>
    <col min="436" max="436" width="6" bestFit="1" customWidth="1"/>
    <col min="437" max="445" width="7" bestFit="1" customWidth="1"/>
    <col min="446" max="448" width="6" bestFit="1" customWidth="1"/>
    <col min="449" max="457" width="7" bestFit="1" customWidth="1"/>
    <col min="458" max="458" width="6" bestFit="1" customWidth="1"/>
    <col min="459" max="473" width="7" bestFit="1" customWidth="1"/>
    <col min="474" max="474" width="6" bestFit="1" customWidth="1"/>
    <col min="475" max="479" width="7" bestFit="1" customWidth="1"/>
    <col min="480" max="480" width="5" bestFit="1" customWidth="1"/>
    <col min="481" max="487" width="7" bestFit="1" customWidth="1"/>
    <col min="488" max="488" width="6" bestFit="1" customWidth="1"/>
    <col min="489" max="490" width="7" bestFit="1" customWidth="1"/>
    <col min="491" max="491" width="6" bestFit="1" customWidth="1"/>
    <col min="492" max="493" width="7" bestFit="1" customWidth="1"/>
    <col min="494" max="494" width="6" bestFit="1" customWidth="1"/>
    <col min="495" max="504" width="7" bestFit="1" customWidth="1"/>
    <col min="505" max="506" width="6" bestFit="1" customWidth="1"/>
    <col min="507" max="519" width="7" bestFit="1" customWidth="1"/>
    <col min="520" max="520" width="6" bestFit="1" customWidth="1"/>
    <col min="521" max="554" width="7" bestFit="1" customWidth="1"/>
    <col min="555" max="555" width="6" bestFit="1" customWidth="1"/>
    <col min="556" max="574" width="7" bestFit="1" customWidth="1"/>
    <col min="575" max="575" width="6" bestFit="1" customWidth="1"/>
    <col min="576" max="583" width="7" bestFit="1" customWidth="1"/>
    <col min="584" max="584" width="6" bestFit="1" customWidth="1"/>
    <col min="585" max="586" width="7" bestFit="1" customWidth="1"/>
    <col min="587" max="587" width="5" bestFit="1" customWidth="1"/>
    <col min="588" max="600" width="7" bestFit="1" customWidth="1"/>
    <col min="601" max="601" width="6" bestFit="1" customWidth="1"/>
    <col min="602" max="611" width="7" bestFit="1" customWidth="1"/>
    <col min="612" max="612" width="6" bestFit="1" customWidth="1"/>
    <col min="613" max="615" width="7" bestFit="1" customWidth="1"/>
    <col min="616" max="616" width="6" bestFit="1" customWidth="1"/>
    <col min="617" max="630" width="7" bestFit="1" customWidth="1"/>
    <col min="631" max="641" width="7.21875" bestFit="1" customWidth="1"/>
    <col min="642" max="642" width="7.88671875" bestFit="1" customWidth="1"/>
    <col min="643" max="645" width="7.21875" bestFit="1" customWidth="1"/>
    <col min="648" max="648" width="5.5546875" bestFit="1" customWidth="1"/>
    <col min="650" max="650" width="5.5546875" bestFit="1" customWidth="1"/>
    <col min="652" max="656" width="5.5546875" bestFit="1" customWidth="1"/>
    <col min="658" max="660" width="5.5546875" bestFit="1" customWidth="1"/>
    <col min="663" max="663" width="5.5546875" bestFit="1" customWidth="1"/>
    <col min="664" max="664" width="7.5546875" bestFit="1" customWidth="1"/>
    <col min="665" max="667" width="5.5546875" bestFit="1" customWidth="1"/>
    <col min="669" max="669" width="7" bestFit="1" customWidth="1"/>
    <col min="670" max="670" width="27.33203125" bestFit="1" customWidth="1"/>
    <col min="671" max="671" width="27.77734375" bestFit="1" customWidth="1"/>
  </cols>
  <sheetData>
    <row r="2" spans="1:23" x14ac:dyDescent="0.3">
      <c r="J2" s="28" t="s">
        <v>3</v>
      </c>
      <c r="K2" s="28" t="s">
        <v>721</v>
      </c>
      <c r="M2" s="51" t="s">
        <v>722</v>
      </c>
      <c r="N2" s="51" t="s">
        <v>3</v>
      </c>
      <c r="O2" s="51"/>
      <c r="P2" s="51" t="s">
        <v>723</v>
      </c>
      <c r="Q2" s="51" t="s">
        <v>724</v>
      </c>
      <c r="T2" s="52" t="s">
        <v>702</v>
      </c>
      <c r="U2" s="52" t="s">
        <v>731</v>
      </c>
      <c r="V2" s="52" t="s">
        <v>732</v>
      </c>
      <c r="W2" s="52" t="s">
        <v>733</v>
      </c>
    </row>
    <row r="3" spans="1:23" x14ac:dyDescent="0.3">
      <c r="A3" s="6" t="s">
        <v>702</v>
      </c>
      <c r="B3" t="s">
        <v>704</v>
      </c>
      <c r="F3" s="29" t="s">
        <v>709</v>
      </c>
      <c r="G3" s="29" t="s">
        <v>710</v>
      </c>
      <c r="J3" s="26" t="s">
        <v>52</v>
      </c>
      <c r="K3" s="27">
        <v>956.04893617021185</v>
      </c>
      <c r="M3" s="25" t="s">
        <v>22</v>
      </c>
      <c r="N3" s="10" t="s">
        <v>52</v>
      </c>
      <c r="O3" s="10" t="str">
        <f>M3&amp;N3</f>
        <v>RagiAndhra Pradesh</v>
      </c>
      <c r="P3" s="25">
        <v>2992437.4289473682</v>
      </c>
      <c r="Q3" s="25">
        <v>5869.4829999999993</v>
      </c>
      <c r="T3" s="27" t="s">
        <v>52</v>
      </c>
      <c r="U3" s="27">
        <v>28.267260416666662</v>
      </c>
      <c r="V3" s="27">
        <v>37.972936842105277</v>
      </c>
      <c r="W3" s="27">
        <v>20.258717171717141</v>
      </c>
    </row>
    <row r="4" spans="1:23" x14ac:dyDescent="0.3">
      <c r="A4" s="7" t="s">
        <v>52</v>
      </c>
      <c r="B4" s="53">
        <v>99</v>
      </c>
      <c r="F4" s="9" t="s">
        <v>52</v>
      </c>
      <c r="G4" s="10" t="s">
        <v>27</v>
      </c>
      <c r="J4" s="26" t="s">
        <v>515</v>
      </c>
      <c r="K4" s="27">
        <v>2604.2902439024383</v>
      </c>
      <c r="M4" s="25" t="s">
        <v>22</v>
      </c>
      <c r="N4" s="10" t="s">
        <v>243</v>
      </c>
      <c r="O4" s="10" t="str">
        <f t="shared" ref="O4:O67" si="0">M4&amp;N4</f>
        <v>RagiBihar</v>
      </c>
      <c r="P4" s="25">
        <v>944370.50400000007</v>
      </c>
      <c r="Q4" s="25">
        <v>1886.4789999999998</v>
      </c>
      <c r="T4" s="27" t="s">
        <v>515</v>
      </c>
      <c r="U4" s="27">
        <v>20.749073170731709</v>
      </c>
      <c r="V4" s="27">
        <v>30.408380952380959</v>
      </c>
      <c r="W4" s="27">
        <v>12.925476190476186</v>
      </c>
    </row>
    <row r="5" spans="1:23" x14ac:dyDescent="0.3">
      <c r="A5" s="8" t="s">
        <v>49</v>
      </c>
      <c r="B5" s="53">
        <v>39</v>
      </c>
      <c r="F5" s="9" t="s">
        <v>515</v>
      </c>
      <c r="G5" s="10" t="s">
        <v>49</v>
      </c>
      <c r="J5" s="26" t="s">
        <v>15</v>
      </c>
      <c r="K5" s="27">
        <v>2123.6929491525416</v>
      </c>
      <c r="M5" s="25" t="s">
        <v>22</v>
      </c>
      <c r="N5" s="10" t="s">
        <v>282</v>
      </c>
      <c r="O5" s="10" t="str">
        <f t="shared" si="0"/>
        <v>RagiChhattisgarh</v>
      </c>
      <c r="P5" s="25">
        <v>1161335.7420000001</v>
      </c>
      <c r="Q5" s="25">
        <v>2377.5799999999995</v>
      </c>
      <c r="T5" s="27" t="s">
        <v>15</v>
      </c>
      <c r="U5" s="27">
        <v>24.326200000000007</v>
      </c>
      <c r="V5" s="27">
        <v>33.02698333333332</v>
      </c>
      <c r="W5" s="27">
        <v>16.539220338983057</v>
      </c>
    </row>
    <row r="6" spans="1:23" x14ac:dyDescent="0.3">
      <c r="A6" s="8" t="s">
        <v>27</v>
      </c>
      <c r="B6" s="53">
        <v>47</v>
      </c>
      <c r="F6" s="9" t="s">
        <v>15</v>
      </c>
      <c r="G6" s="10" t="s">
        <v>27</v>
      </c>
      <c r="J6" s="26" t="s">
        <v>243</v>
      </c>
      <c r="K6" s="27">
        <v>1033.7506666666663</v>
      </c>
      <c r="M6" s="25" t="s">
        <v>22</v>
      </c>
      <c r="N6" s="10" t="s">
        <v>37</v>
      </c>
      <c r="O6" s="10" t="str">
        <f t="shared" si="0"/>
        <v>RagiGoa</v>
      </c>
      <c r="P6" s="25">
        <v>12444.72</v>
      </c>
      <c r="Q6" s="25">
        <v>30.205000000000002</v>
      </c>
      <c r="T6" s="27" t="s">
        <v>243</v>
      </c>
      <c r="U6" s="27">
        <v>26.295038461538468</v>
      </c>
      <c r="V6" s="27">
        <v>37.196089743589724</v>
      </c>
      <c r="W6" s="27">
        <v>15.813065789473692</v>
      </c>
    </row>
    <row r="7" spans="1:23" x14ac:dyDescent="0.3">
      <c r="A7" s="8" t="s">
        <v>705</v>
      </c>
      <c r="B7" s="53">
        <v>10</v>
      </c>
      <c r="F7" s="9" t="s">
        <v>243</v>
      </c>
      <c r="G7" s="10" t="s">
        <v>49</v>
      </c>
      <c r="J7" s="26" t="s">
        <v>282</v>
      </c>
      <c r="K7" s="27">
        <v>1317.1760563380283</v>
      </c>
      <c r="M7" s="25" t="s">
        <v>22</v>
      </c>
      <c r="N7" s="10" t="s">
        <v>244</v>
      </c>
      <c r="O7" s="10" t="str">
        <f t="shared" si="0"/>
        <v>RagiGujarat</v>
      </c>
      <c r="P7" s="25">
        <v>2547420.92</v>
      </c>
      <c r="Q7" s="25">
        <v>5039.6477777777782</v>
      </c>
      <c r="T7" s="27" t="s">
        <v>282</v>
      </c>
      <c r="U7" s="27">
        <v>26.214652777777761</v>
      </c>
      <c r="V7" s="27">
        <v>36.81092753623188</v>
      </c>
      <c r="W7" s="27">
        <v>15.550157142857142</v>
      </c>
    </row>
    <row r="8" spans="1:23" x14ac:dyDescent="0.3">
      <c r="A8" s="8"/>
      <c r="B8" s="53">
        <v>3</v>
      </c>
      <c r="F8" s="9" t="s">
        <v>282</v>
      </c>
      <c r="G8" s="10" t="s">
        <v>49</v>
      </c>
      <c r="J8" s="26" t="s">
        <v>326</v>
      </c>
      <c r="K8" s="27">
        <v>670.17204545454558</v>
      </c>
      <c r="M8" s="25" t="s">
        <v>22</v>
      </c>
      <c r="N8" s="10" t="s">
        <v>259</v>
      </c>
      <c r="O8" s="10" t="str">
        <f t="shared" si="0"/>
        <v>RagiHimachal Pradesh</v>
      </c>
      <c r="P8" s="25">
        <v>307957.69199999998</v>
      </c>
      <c r="Q8" s="25">
        <v>630.39888888888891</v>
      </c>
      <c r="T8" s="27" t="s">
        <v>326</v>
      </c>
      <c r="U8" s="27">
        <v>25.458782608695657</v>
      </c>
      <c r="V8" s="27">
        <v>37.774833333333326</v>
      </c>
      <c r="W8" s="27">
        <v>13.809199999999993</v>
      </c>
    </row>
    <row r="9" spans="1:23" x14ac:dyDescent="0.3">
      <c r="A9" s="7" t="s">
        <v>515</v>
      </c>
      <c r="B9" s="53">
        <v>42</v>
      </c>
      <c r="F9" s="9" t="s">
        <v>326</v>
      </c>
      <c r="G9" s="10" t="s">
        <v>49</v>
      </c>
      <c r="J9" s="26" t="s">
        <v>37</v>
      </c>
      <c r="K9" s="27">
        <v>3209.9868750000001</v>
      </c>
      <c r="M9" s="25" t="s">
        <v>22</v>
      </c>
      <c r="N9" s="10" t="s">
        <v>406</v>
      </c>
      <c r="O9" s="10" t="str">
        <f t="shared" si="0"/>
        <v>RagiJammu and Kashmir</v>
      </c>
      <c r="P9" s="25">
        <v>189088.63</v>
      </c>
      <c r="Q9" s="25">
        <v>1197.5925</v>
      </c>
      <c r="T9" s="27" t="s">
        <v>37</v>
      </c>
      <c r="U9" s="27">
        <v>25.176764705882359</v>
      </c>
      <c r="V9" s="27">
        <v>34.696558823529415</v>
      </c>
      <c r="W9" s="27">
        <v>17.445028571428566</v>
      </c>
    </row>
    <row r="10" spans="1:23" x14ac:dyDescent="0.3">
      <c r="A10" s="8" t="s">
        <v>49</v>
      </c>
      <c r="B10" s="53">
        <v>16</v>
      </c>
      <c r="F10" s="9" t="s">
        <v>37</v>
      </c>
      <c r="G10" s="10" t="s">
        <v>49</v>
      </c>
      <c r="J10" s="26" t="s">
        <v>244</v>
      </c>
      <c r="K10" s="27">
        <v>836.36956521739182</v>
      </c>
      <c r="M10" s="25" t="s">
        <v>22</v>
      </c>
      <c r="N10" s="10" t="s">
        <v>322</v>
      </c>
      <c r="O10" s="10" t="str">
        <f t="shared" si="0"/>
        <v>RagiJharkhand</v>
      </c>
      <c r="P10" s="25">
        <v>3116983.4785714289</v>
      </c>
      <c r="Q10" s="25">
        <v>6522.0100000000011</v>
      </c>
      <c r="T10" s="27" t="s">
        <v>244</v>
      </c>
      <c r="U10" s="27">
        <v>26.841030303030305</v>
      </c>
      <c r="V10" s="27">
        <v>38.539746268656771</v>
      </c>
      <c r="W10" s="27">
        <v>16.413681818181825</v>
      </c>
    </row>
    <row r="11" spans="1:23" x14ac:dyDescent="0.3">
      <c r="A11" s="8" t="s">
        <v>27</v>
      </c>
      <c r="B11" s="53">
        <v>14</v>
      </c>
      <c r="F11" s="9" t="s">
        <v>244</v>
      </c>
      <c r="G11" s="10" t="s">
        <v>49</v>
      </c>
      <c r="J11" s="26" t="s">
        <v>258</v>
      </c>
      <c r="K11" s="27">
        <v>445.70609999999994</v>
      </c>
      <c r="M11" s="25" t="s">
        <v>22</v>
      </c>
      <c r="N11" s="10" t="s">
        <v>23</v>
      </c>
      <c r="O11" s="10" t="str">
        <f t="shared" si="0"/>
        <v>RagiKarnataka</v>
      </c>
      <c r="P11" s="25">
        <v>35915251.357666664</v>
      </c>
      <c r="Q11" s="25">
        <v>73671.746000000014</v>
      </c>
      <c r="T11" s="27" t="s">
        <v>258</v>
      </c>
      <c r="U11" s="27">
        <v>25.589799999999979</v>
      </c>
      <c r="V11" s="27">
        <v>38.022088888888902</v>
      </c>
      <c r="W11" s="27">
        <v>13.90891836734694</v>
      </c>
    </row>
    <row r="12" spans="1:23" x14ac:dyDescent="0.3">
      <c r="A12" s="8" t="s">
        <v>705</v>
      </c>
      <c r="B12" s="53">
        <v>9</v>
      </c>
      <c r="F12" s="9" t="s">
        <v>258</v>
      </c>
      <c r="G12" s="10" t="s">
        <v>49</v>
      </c>
      <c r="J12" s="26" t="s">
        <v>259</v>
      </c>
      <c r="K12" s="27">
        <v>1177.2645833333329</v>
      </c>
      <c r="M12" s="25" t="s">
        <v>22</v>
      </c>
      <c r="N12" s="10" t="s">
        <v>41</v>
      </c>
      <c r="O12" s="10" t="str">
        <f t="shared" si="0"/>
        <v>RagiKerala</v>
      </c>
      <c r="P12" s="25">
        <v>17828.46125</v>
      </c>
      <c r="Q12" s="25">
        <v>38.279375000000002</v>
      </c>
      <c r="T12" s="27" t="s">
        <v>259</v>
      </c>
      <c r="U12" s="27">
        <v>21.019686274509802</v>
      </c>
      <c r="V12" s="27">
        <v>31.77884782608697</v>
      </c>
      <c r="W12" s="27">
        <v>11.880530612244902</v>
      </c>
    </row>
    <row r="13" spans="1:23" x14ac:dyDescent="0.3">
      <c r="A13" s="8"/>
      <c r="B13" s="53">
        <v>3</v>
      </c>
      <c r="F13" s="9" t="s">
        <v>259</v>
      </c>
      <c r="G13" s="10" t="s">
        <v>49</v>
      </c>
      <c r="J13" s="26" t="s">
        <v>406</v>
      </c>
      <c r="K13" s="27">
        <v>1209.0410256410255</v>
      </c>
      <c r="M13" s="25" t="s">
        <v>22</v>
      </c>
      <c r="N13" s="10" t="s">
        <v>246</v>
      </c>
      <c r="O13" s="10" t="str">
        <f t="shared" si="0"/>
        <v>RagiMadhya Pradesh</v>
      </c>
      <c r="P13" s="25">
        <v>50507.502500000002</v>
      </c>
      <c r="Q13" s="25">
        <v>95.763333333333321</v>
      </c>
      <c r="T13" s="27" t="s">
        <v>406</v>
      </c>
      <c r="U13" s="27">
        <v>-3.2993499999999991</v>
      </c>
      <c r="V13" s="27">
        <v>9.5280714285714332</v>
      </c>
      <c r="W13" s="27">
        <v>-16.321575000000003</v>
      </c>
    </row>
    <row r="14" spans="1:23" x14ac:dyDescent="0.3">
      <c r="A14" s="7" t="s">
        <v>15</v>
      </c>
      <c r="B14" s="53">
        <v>60</v>
      </c>
      <c r="F14" s="9" t="s">
        <v>406</v>
      </c>
      <c r="G14" s="10" t="s">
        <v>49</v>
      </c>
      <c r="J14" s="26" t="s">
        <v>322</v>
      </c>
      <c r="K14" s="27">
        <v>1416.8759999999995</v>
      </c>
      <c r="M14" s="25" t="s">
        <v>22</v>
      </c>
      <c r="N14" s="10" t="s">
        <v>248</v>
      </c>
      <c r="O14" s="10" t="str">
        <f t="shared" si="0"/>
        <v>RagiMaharashtra</v>
      </c>
      <c r="P14" s="25">
        <v>16845821.32</v>
      </c>
      <c r="Q14" s="25">
        <v>33738.441000000006</v>
      </c>
      <c r="T14" s="27" t="s">
        <v>322</v>
      </c>
      <c r="U14" s="27">
        <v>23.437100000000004</v>
      </c>
      <c r="V14" s="27">
        <v>33.803918367346945</v>
      </c>
      <c r="W14" s="27">
        <v>13.761183673469382</v>
      </c>
    </row>
    <row r="15" spans="1:23" x14ac:dyDescent="0.3">
      <c r="A15" s="8" t="s">
        <v>176</v>
      </c>
      <c r="B15" s="53">
        <v>10</v>
      </c>
      <c r="F15" s="9" t="s">
        <v>322</v>
      </c>
      <c r="G15" s="10" t="s">
        <v>176</v>
      </c>
      <c r="J15" s="26" t="s">
        <v>23</v>
      </c>
      <c r="K15" s="27">
        <v>1207.2793925925903</v>
      </c>
      <c r="M15" s="25" t="s">
        <v>22</v>
      </c>
      <c r="N15" s="10" t="s">
        <v>274</v>
      </c>
      <c r="O15" s="10" t="str">
        <f t="shared" si="0"/>
        <v>RagiNagaland</v>
      </c>
      <c r="P15" s="25">
        <v>51615.46</v>
      </c>
      <c r="Q15" s="25">
        <v>106.8</v>
      </c>
      <c r="T15" s="27" t="s">
        <v>23</v>
      </c>
      <c r="U15" s="27">
        <v>25.695575757575739</v>
      </c>
      <c r="V15" s="27">
        <v>35.670389312977157</v>
      </c>
      <c r="W15" s="27">
        <v>16.661877862595439</v>
      </c>
    </row>
    <row r="16" spans="1:23" x14ac:dyDescent="0.3">
      <c r="A16" s="8" t="s">
        <v>27</v>
      </c>
      <c r="B16" s="53">
        <v>20</v>
      </c>
      <c r="F16" s="9" t="s">
        <v>23</v>
      </c>
      <c r="G16" s="10" t="s">
        <v>27</v>
      </c>
      <c r="J16" s="26" t="s">
        <v>41</v>
      </c>
      <c r="K16" s="27">
        <v>2890.6298245614048</v>
      </c>
      <c r="M16" s="25" t="s">
        <v>22</v>
      </c>
      <c r="N16" s="10" t="s">
        <v>237</v>
      </c>
      <c r="O16" s="10" t="str">
        <f t="shared" si="0"/>
        <v>RagiOdisha</v>
      </c>
      <c r="P16" s="25">
        <v>2689477.1613793108</v>
      </c>
      <c r="Q16" s="25">
        <v>4850.2657142857151</v>
      </c>
      <c r="T16" s="27" t="s">
        <v>41</v>
      </c>
      <c r="U16" s="27">
        <v>25.446423728813574</v>
      </c>
      <c r="V16" s="27">
        <v>32.699233333333332</v>
      </c>
      <c r="W16" s="27">
        <v>19.795229508196726</v>
      </c>
    </row>
    <row r="17" spans="1:23" x14ac:dyDescent="0.3">
      <c r="A17" s="8" t="s">
        <v>120</v>
      </c>
      <c r="B17" s="53">
        <v>10</v>
      </c>
      <c r="F17" s="9" t="s">
        <v>41</v>
      </c>
      <c r="G17" s="10" t="s">
        <v>705</v>
      </c>
      <c r="J17" s="26" t="s">
        <v>246</v>
      </c>
      <c r="K17" s="27">
        <v>1052.7754098360654</v>
      </c>
      <c r="M17" s="25" t="s">
        <v>22</v>
      </c>
      <c r="N17" s="10" t="s">
        <v>36</v>
      </c>
      <c r="O17" s="10" t="str">
        <f t="shared" si="0"/>
        <v>RagiPuducherry</v>
      </c>
      <c r="P17" s="25">
        <v>2582.91</v>
      </c>
      <c r="Q17" s="25">
        <v>5.4517391304347829</v>
      </c>
      <c r="T17" s="27" t="s">
        <v>246</v>
      </c>
      <c r="U17" s="27">
        <v>26.026213114754107</v>
      </c>
      <c r="V17" s="27">
        <v>37.302186440677957</v>
      </c>
      <c r="W17" s="27">
        <v>15.043275862068958</v>
      </c>
    </row>
    <row r="18" spans="1:23" x14ac:dyDescent="0.3">
      <c r="A18" s="8" t="s">
        <v>705</v>
      </c>
      <c r="B18" s="53">
        <v>10</v>
      </c>
      <c r="F18" s="9" t="s">
        <v>246</v>
      </c>
      <c r="G18" s="10" t="s">
        <v>49</v>
      </c>
      <c r="J18" s="26" t="s">
        <v>248</v>
      </c>
      <c r="K18" s="27">
        <v>1357.1343604651165</v>
      </c>
      <c r="M18" s="25" t="s">
        <v>22</v>
      </c>
      <c r="N18" s="10" t="s">
        <v>80</v>
      </c>
      <c r="O18" s="10" t="str">
        <f t="shared" si="0"/>
        <v>RagiTamil Nadu</v>
      </c>
      <c r="P18" s="25">
        <v>7827050.5911764717</v>
      </c>
      <c r="Q18" s="25">
        <v>16000.483529411766</v>
      </c>
      <c r="T18" s="27" t="s">
        <v>248</v>
      </c>
      <c r="U18" s="27">
        <v>25.746942528735609</v>
      </c>
      <c r="V18" s="27">
        <v>36.270181818181797</v>
      </c>
      <c r="W18" s="27">
        <v>15.758383720930244</v>
      </c>
    </row>
    <row r="19" spans="1:23" x14ac:dyDescent="0.3">
      <c r="A19" s="8" t="s">
        <v>324</v>
      </c>
      <c r="B19" s="53">
        <v>10</v>
      </c>
      <c r="F19" s="9" t="s">
        <v>248</v>
      </c>
      <c r="G19" s="10" t="s">
        <v>49</v>
      </c>
      <c r="J19" s="26" t="s">
        <v>330</v>
      </c>
      <c r="K19" s="27">
        <v>1514.7624444444448</v>
      </c>
      <c r="M19" s="25" t="s">
        <v>22</v>
      </c>
      <c r="N19" s="10" t="s">
        <v>481</v>
      </c>
      <c r="O19" s="10" t="str">
        <f t="shared" si="0"/>
        <v>RagiTelangana</v>
      </c>
      <c r="P19" s="25">
        <v>108806.86928571427</v>
      </c>
      <c r="Q19" s="25">
        <v>245.72461538461536</v>
      </c>
      <c r="T19" s="27" t="s">
        <v>330</v>
      </c>
      <c r="U19" s="27">
        <v>21.045571428571435</v>
      </c>
      <c r="V19" s="27">
        <v>29.929468750000002</v>
      </c>
      <c r="W19" s="27">
        <v>13.362696969696966</v>
      </c>
    </row>
    <row r="20" spans="1:23" x14ac:dyDescent="0.3">
      <c r="A20" s="7" t="s">
        <v>243</v>
      </c>
      <c r="B20" s="53">
        <v>79</v>
      </c>
      <c r="F20" s="9" t="s">
        <v>330</v>
      </c>
      <c r="G20" s="10" t="s">
        <v>49</v>
      </c>
      <c r="J20" s="26" t="s">
        <v>26</v>
      </c>
      <c r="K20" s="27">
        <v>3773.5147959183682</v>
      </c>
      <c r="M20" s="25" t="s">
        <v>22</v>
      </c>
      <c r="N20" s="10" t="s">
        <v>295</v>
      </c>
      <c r="O20" s="10" t="str">
        <f t="shared" si="0"/>
        <v>RagiUttarakhand</v>
      </c>
      <c r="P20" s="25">
        <v>16772326.580909092</v>
      </c>
      <c r="Q20" s="25">
        <v>34130.19</v>
      </c>
      <c r="T20" s="27" t="s">
        <v>26</v>
      </c>
      <c r="U20" s="27">
        <v>19.252531914893613</v>
      </c>
      <c r="V20" s="27">
        <v>26.701857142857143</v>
      </c>
      <c r="W20" s="27">
        <v>12.008600000000001</v>
      </c>
    </row>
    <row r="21" spans="1:23" x14ac:dyDescent="0.3">
      <c r="A21" s="8" t="s">
        <v>176</v>
      </c>
      <c r="B21" s="53">
        <v>10</v>
      </c>
      <c r="F21" s="9" t="s">
        <v>26</v>
      </c>
      <c r="G21" s="10" t="s">
        <v>27</v>
      </c>
      <c r="J21" s="26" t="s">
        <v>250</v>
      </c>
      <c r="K21" s="27">
        <v>2411.7552195121962</v>
      </c>
      <c r="M21" s="25" t="s">
        <v>22</v>
      </c>
      <c r="N21" s="10" t="s">
        <v>28</v>
      </c>
      <c r="O21" s="10" t="str">
        <f t="shared" si="0"/>
        <v>RagiWest Bengal</v>
      </c>
      <c r="P21" s="25">
        <v>1224104.5855555555</v>
      </c>
      <c r="Q21" s="25">
        <v>2508.8120000000004</v>
      </c>
      <c r="T21" s="27" t="s">
        <v>250</v>
      </c>
      <c r="U21" s="27">
        <v>20.797487804878035</v>
      </c>
      <c r="V21" s="27">
        <v>30.574777777777758</v>
      </c>
      <c r="W21" s="27">
        <v>12.456170731707308</v>
      </c>
    </row>
    <row r="22" spans="1:23" x14ac:dyDescent="0.3">
      <c r="A22" s="8" t="s">
        <v>49</v>
      </c>
      <c r="B22" s="53">
        <v>20</v>
      </c>
      <c r="F22" s="9" t="s">
        <v>250</v>
      </c>
      <c r="G22" s="10" t="s">
        <v>705</v>
      </c>
      <c r="J22" s="26" t="s">
        <v>274</v>
      </c>
      <c r="K22" s="27">
        <v>1534.2110416666676</v>
      </c>
      <c r="M22" s="9" t="s">
        <v>13</v>
      </c>
      <c r="N22" s="10" t="s">
        <v>52</v>
      </c>
      <c r="O22" s="10" t="str">
        <f t="shared" si="0"/>
        <v>RiceAndhra Pradesh</v>
      </c>
      <c r="P22" s="25">
        <v>230202599.46750003</v>
      </c>
      <c r="Q22" s="25">
        <v>463785.70799999993</v>
      </c>
      <c r="T22" s="27" t="s">
        <v>274</v>
      </c>
      <c r="U22" s="27">
        <v>20.253101265822814</v>
      </c>
      <c r="V22" s="27">
        <v>29.642875000000039</v>
      </c>
      <c r="W22" s="27">
        <v>12.217884615384618</v>
      </c>
    </row>
    <row r="23" spans="1:23" x14ac:dyDescent="0.3">
      <c r="A23" s="8" t="s">
        <v>27</v>
      </c>
      <c r="B23" s="53">
        <v>19</v>
      </c>
      <c r="F23" s="9" t="s">
        <v>274</v>
      </c>
      <c r="G23" s="10" t="s">
        <v>49</v>
      </c>
      <c r="J23" s="26" t="s">
        <v>237</v>
      </c>
      <c r="K23" s="27">
        <v>1449.4609090909071</v>
      </c>
      <c r="M23" s="9" t="s">
        <v>13</v>
      </c>
      <c r="N23" s="10" t="s">
        <v>515</v>
      </c>
      <c r="O23" s="10" t="str">
        <f t="shared" si="0"/>
        <v>RiceArunachal Pradesh</v>
      </c>
      <c r="P23" s="25">
        <v>20390117.131000001</v>
      </c>
      <c r="Q23" s="25">
        <v>41701.131111111114</v>
      </c>
      <c r="T23" s="27" t="s">
        <v>237</v>
      </c>
      <c r="U23" s="27">
        <v>26.143955357142858</v>
      </c>
      <c r="V23" s="27">
        <v>36.058148148148199</v>
      </c>
      <c r="W23" s="27">
        <v>16.776442477876099</v>
      </c>
    </row>
    <row r="24" spans="1:23" x14ac:dyDescent="0.3">
      <c r="A24" s="8" t="s">
        <v>120</v>
      </c>
      <c r="B24" s="53">
        <v>10</v>
      </c>
      <c r="F24" s="9" t="s">
        <v>237</v>
      </c>
      <c r="G24" s="10" t="s">
        <v>120</v>
      </c>
      <c r="J24" s="26" t="s">
        <v>36</v>
      </c>
      <c r="K24" s="27">
        <v>1432.1554838709674</v>
      </c>
      <c r="M24" s="9" t="s">
        <v>13</v>
      </c>
      <c r="N24" s="10" t="s">
        <v>15</v>
      </c>
      <c r="O24" s="10" t="str">
        <f t="shared" si="0"/>
        <v>RiceAssam</v>
      </c>
      <c r="P24" s="25">
        <v>128008169.24249999</v>
      </c>
      <c r="Q24" s="25">
        <v>242374.87999999998</v>
      </c>
      <c r="T24" s="27" t="s">
        <v>36</v>
      </c>
      <c r="U24" s="27">
        <v>28.132282608695668</v>
      </c>
      <c r="V24" s="27">
        <v>32.711188888888891</v>
      </c>
      <c r="W24" s="27">
        <v>24.398630434782614</v>
      </c>
    </row>
    <row r="25" spans="1:23" x14ac:dyDescent="0.3">
      <c r="A25" s="8" t="s">
        <v>705</v>
      </c>
      <c r="B25" s="53">
        <v>8</v>
      </c>
      <c r="F25" s="9" t="s">
        <v>36</v>
      </c>
      <c r="G25" s="10" t="s">
        <v>49</v>
      </c>
      <c r="J25" s="26" t="s">
        <v>252</v>
      </c>
      <c r="K25" s="27">
        <v>530.13181818181829</v>
      </c>
      <c r="M25" s="9" t="s">
        <v>13</v>
      </c>
      <c r="N25" s="10" t="s">
        <v>243</v>
      </c>
      <c r="O25" s="10" t="str">
        <f t="shared" si="0"/>
        <v>RiceBihar</v>
      </c>
      <c r="P25" s="25">
        <v>159358223.8737931</v>
      </c>
      <c r="Q25" s="25">
        <v>360470.63551724143</v>
      </c>
      <c r="T25" s="27" t="s">
        <v>252</v>
      </c>
      <c r="U25" s="27">
        <v>25.043547619047619</v>
      </c>
      <c r="V25" s="27">
        <v>37.368756097560961</v>
      </c>
      <c r="W25" s="27">
        <v>13.570772727272724</v>
      </c>
    </row>
    <row r="26" spans="1:23" x14ac:dyDescent="0.3">
      <c r="A26" s="8" t="s">
        <v>707</v>
      </c>
      <c r="B26" s="53">
        <v>1</v>
      </c>
      <c r="F26" s="9" t="s">
        <v>252</v>
      </c>
      <c r="G26" s="10" t="s">
        <v>49</v>
      </c>
      <c r="J26" s="26" t="s">
        <v>636</v>
      </c>
      <c r="K26" s="27">
        <v>2815.3813103448279</v>
      </c>
      <c r="M26" s="9" t="s">
        <v>13</v>
      </c>
      <c r="N26" s="10" t="s">
        <v>282</v>
      </c>
      <c r="O26" s="10" t="str">
        <f t="shared" si="0"/>
        <v>RiceChhattisgarh</v>
      </c>
      <c r="P26" s="25">
        <v>637691945.83999991</v>
      </c>
      <c r="Q26" s="25">
        <v>1315230.2560000003</v>
      </c>
      <c r="T26" s="27" t="s">
        <v>636</v>
      </c>
      <c r="U26" s="27">
        <v>7.4699310344827543</v>
      </c>
      <c r="V26" s="27">
        <v>16.194107142857145</v>
      </c>
      <c r="W26" s="27">
        <v>-0.95489999999999975</v>
      </c>
    </row>
    <row r="27" spans="1:23" x14ac:dyDescent="0.3">
      <c r="A27" s="8" t="s">
        <v>324</v>
      </c>
      <c r="B27" s="53">
        <v>9</v>
      </c>
      <c r="F27" s="9" t="s">
        <v>636</v>
      </c>
      <c r="G27" s="10" t="s">
        <v>49</v>
      </c>
      <c r="J27" s="26" t="s">
        <v>80</v>
      </c>
      <c r="K27" s="27">
        <v>940.59166666666658</v>
      </c>
      <c r="M27" s="9" t="s">
        <v>13</v>
      </c>
      <c r="N27" s="10" t="s">
        <v>326</v>
      </c>
      <c r="O27" s="10" t="str">
        <f t="shared" si="0"/>
        <v>RiceDelhi</v>
      </c>
      <c r="P27" s="25">
        <v>977769.29857142852</v>
      </c>
      <c r="Q27" s="25">
        <v>2014.7355555555559</v>
      </c>
      <c r="T27" s="27" t="s">
        <v>80</v>
      </c>
      <c r="U27" s="27">
        <v>27.802894736842116</v>
      </c>
      <c r="V27" s="27">
        <v>37.409649350649332</v>
      </c>
      <c r="W27" s="27">
        <v>20.060930555555579</v>
      </c>
    </row>
    <row r="28" spans="1:23" x14ac:dyDescent="0.3">
      <c r="A28" s="8"/>
      <c r="B28" s="53">
        <v>2</v>
      </c>
      <c r="F28" s="9" t="s">
        <v>80</v>
      </c>
      <c r="G28" s="10" t="s">
        <v>49</v>
      </c>
      <c r="J28" s="26" t="s">
        <v>481</v>
      </c>
      <c r="K28" s="27">
        <v>994.48985507246334</v>
      </c>
      <c r="M28" s="9" t="s">
        <v>13</v>
      </c>
      <c r="N28" s="10" t="s">
        <v>37</v>
      </c>
      <c r="O28" s="10" t="str">
        <f t="shared" si="0"/>
        <v>RiceGoa</v>
      </c>
      <c r="P28" s="25">
        <v>3373176.9384210519</v>
      </c>
      <c r="Q28" s="25">
        <v>6726.7860000000001</v>
      </c>
      <c r="T28" s="27" t="s">
        <v>481</v>
      </c>
      <c r="U28" s="27">
        <v>26.434914285714267</v>
      </c>
      <c r="V28" s="27">
        <v>36.588238805970164</v>
      </c>
      <c r="W28" s="27">
        <v>17.02277777777778</v>
      </c>
    </row>
    <row r="29" spans="1:23" x14ac:dyDescent="0.3">
      <c r="A29" s="7" t="s">
        <v>282</v>
      </c>
      <c r="B29" s="53">
        <v>72</v>
      </c>
      <c r="F29" s="9" t="s">
        <v>481</v>
      </c>
      <c r="G29" s="10" t="s">
        <v>49</v>
      </c>
      <c r="J29" s="26" t="s">
        <v>264</v>
      </c>
      <c r="K29" s="27">
        <v>2360.1300983606561</v>
      </c>
      <c r="M29" s="9" t="s">
        <v>13</v>
      </c>
      <c r="N29" s="10" t="s">
        <v>244</v>
      </c>
      <c r="O29" s="10" t="str">
        <f t="shared" si="0"/>
        <v>RiceGujarat</v>
      </c>
      <c r="P29" s="25">
        <v>57181716.907777771</v>
      </c>
      <c r="Q29" s="25">
        <v>133803.46650000001</v>
      </c>
      <c r="T29" s="27" t="s">
        <v>264</v>
      </c>
      <c r="U29" s="27">
        <v>24.6518524590164</v>
      </c>
      <c r="V29" s="27">
        <v>32.717507936507921</v>
      </c>
      <c r="W29" s="27">
        <v>17.101166666666678</v>
      </c>
    </row>
    <row r="30" spans="1:23" x14ac:dyDescent="0.3">
      <c r="A30" s="8" t="s">
        <v>49</v>
      </c>
      <c r="B30" s="53">
        <v>36</v>
      </c>
      <c r="F30" s="9" t="s">
        <v>264</v>
      </c>
      <c r="G30" s="10" t="s">
        <v>49</v>
      </c>
      <c r="J30" s="26" t="s">
        <v>253</v>
      </c>
      <c r="K30" s="27">
        <v>736.37142857142896</v>
      </c>
      <c r="M30" s="9" t="s">
        <v>13</v>
      </c>
      <c r="N30" s="10" t="s">
        <v>258</v>
      </c>
      <c r="O30" s="10" t="str">
        <f t="shared" si="0"/>
        <v>RiceHaryana</v>
      </c>
      <c r="P30" s="25">
        <v>212597017.10000002</v>
      </c>
      <c r="Q30" s="25">
        <v>439164.35099999997</v>
      </c>
      <c r="T30" s="27" t="s">
        <v>253</v>
      </c>
      <c r="U30" s="27">
        <v>25.803602941176468</v>
      </c>
      <c r="V30" s="27">
        <v>37.183222222222206</v>
      </c>
      <c r="W30" s="27">
        <v>14.985106060606071</v>
      </c>
    </row>
    <row r="31" spans="1:23" x14ac:dyDescent="0.3">
      <c r="A31" s="8" t="s">
        <v>27</v>
      </c>
      <c r="B31" s="53">
        <v>19</v>
      </c>
      <c r="F31" s="9" t="s">
        <v>253</v>
      </c>
      <c r="G31" s="10" t="s">
        <v>49</v>
      </c>
      <c r="J31" s="26" t="s">
        <v>295</v>
      </c>
      <c r="K31" s="27">
        <v>1422.0957701149423</v>
      </c>
      <c r="M31" s="9" t="s">
        <v>13</v>
      </c>
      <c r="N31" s="10" t="s">
        <v>259</v>
      </c>
      <c r="O31" s="10" t="str">
        <f t="shared" si="0"/>
        <v>RiceHimachal Pradesh</v>
      </c>
      <c r="P31" s="25">
        <v>11553453.946250001</v>
      </c>
      <c r="Q31" s="25">
        <v>23736.607777777779</v>
      </c>
      <c r="T31" s="27" t="s">
        <v>295</v>
      </c>
      <c r="U31" s="27">
        <v>18.962348837209301</v>
      </c>
      <c r="V31" s="27">
        <v>28.961999999999996</v>
      </c>
      <c r="W31" s="27">
        <v>10.40279069767443</v>
      </c>
    </row>
    <row r="32" spans="1:23" x14ac:dyDescent="0.3">
      <c r="A32" s="8" t="s">
        <v>120</v>
      </c>
      <c r="B32" s="53">
        <v>1</v>
      </c>
      <c r="F32" s="9" t="s">
        <v>295</v>
      </c>
      <c r="G32" s="10" t="s">
        <v>49</v>
      </c>
      <c r="J32" s="26" t="s">
        <v>28</v>
      </c>
      <c r="K32" s="27">
        <v>1690.7453488372098</v>
      </c>
      <c r="M32" s="9" t="s">
        <v>13</v>
      </c>
      <c r="N32" s="10" t="s">
        <v>406</v>
      </c>
      <c r="O32" s="10" t="str">
        <f t="shared" si="0"/>
        <v>RiceJammu and Kashmir</v>
      </c>
      <c r="P32" s="25">
        <v>43745263.983333327</v>
      </c>
      <c r="Q32" s="25">
        <v>90166.233749999985</v>
      </c>
      <c r="T32" s="27" t="s">
        <v>28</v>
      </c>
      <c r="U32" s="27">
        <v>25.827218390804596</v>
      </c>
      <c r="V32" s="27">
        <v>35.656651162790681</v>
      </c>
      <c r="W32" s="27">
        <v>16.590435294117643</v>
      </c>
    </row>
    <row r="33" spans="1:23" x14ac:dyDescent="0.3">
      <c r="A33" s="8" t="s">
        <v>705</v>
      </c>
      <c r="B33" s="53">
        <v>12</v>
      </c>
      <c r="F33" s="9" t="s">
        <v>28</v>
      </c>
      <c r="G33" s="10" t="s">
        <v>27</v>
      </c>
      <c r="M33" s="9" t="s">
        <v>13</v>
      </c>
      <c r="N33" s="10" t="s">
        <v>322</v>
      </c>
      <c r="O33" s="10" t="str">
        <f t="shared" si="0"/>
        <v>RiceJharkhand</v>
      </c>
      <c r="P33" s="25">
        <v>111372399.25666666</v>
      </c>
      <c r="Q33" s="25">
        <v>254010.40714285715</v>
      </c>
      <c r="T33" s="27" t="s">
        <v>703</v>
      </c>
      <c r="U33" s="27">
        <v>24.033577604166563</v>
      </c>
      <c r="V33" s="27">
        <v>33.83780977404092</v>
      </c>
      <c r="W33" s="27">
        <v>15.123547456738372</v>
      </c>
    </row>
    <row r="34" spans="1:23" x14ac:dyDescent="0.3">
      <c r="A34" s="8"/>
      <c r="B34" s="53">
        <v>4</v>
      </c>
      <c r="M34" s="9" t="s">
        <v>13</v>
      </c>
      <c r="N34" s="10" t="s">
        <v>23</v>
      </c>
      <c r="O34" s="10" t="str">
        <f t="shared" si="0"/>
        <v>RiceKarnataka</v>
      </c>
      <c r="P34" s="25">
        <v>65957257.450666659</v>
      </c>
      <c r="Q34" s="25">
        <v>139190.19461538459</v>
      </c>
    </row>
    <row r="35" spans="1:23" x14ac:dyDescent="0.3">
      <c r="A35" s="7" t="s">
        <v>326</v>
      </c>
      <c r="B35" s="53">
        <v>24</v>
      </c>
      <c r="M35" s="9" t="s">
        <v>13</v>
      </c>
      <c r="N35" s="10" t="s">
        <v>41</v>
      </c>
      <c r="O35" s="10" t="str">
        <f t="shared" si="0"/>
        <v>RiceKerala</v>
      </c>
      <c r="P35" s="25">
        <v>10209636.930548387</v>
      </c>
      <c r="Q35" s="25">
        <v>21246.127433333331</v>
      </c>
    </row>
    <row r="36" spans="1:23" x14ac:dyDescent="0.3">
      <c r="A36" s="8" t="s">
        <v>49</v>
      </c>
      <c r="B36" s="53">
        <v>10</v>
      </c>
      <c r="M36" s="9" t="s">
        <v>13</v>
      </c>
      <c r="N36" s="10" t="s">
        <v>246</v>
      </c>
      <c r="O36" s="10" t="str">
        <f t="shared" si="0"/>
        <v>RiceMadhya Pradesh</v>
      </c>
      <c r="P36" s="25">
        <v>280981983.83000004</v>
      </c>
      <c r="Q36" s="25">
        <v>568135.09</v>
      </c>
    </row>
    <row r="37" spans="1:23" x14ac:dyDescent="0.3">
      <c r="A37" s="8" t="s">
        <v>27</v>
      </c>
      <c r="B37" s="53">
        <v>9</v>
      </c>
      <c r="M37" s="9" t="s">
        <v>13</v>
      </c>
      <c r="N37" s="10" t="s">
        <v>248</v>
      </c>
      <c r="O37" s="10" t="str">
        <f t="shared" si="0"/>
        <v>RiceMaharashtra</v>
      </c>
      <c r="P37" s="25">
        <v>121516551.25999999</v>
      </c>
      <c r="Q37" s="25">
        <v>261251.46684210523</v>
      </c>
    </row>
    <row r="38" spans="1:23" x14ac:dyDescent="0.3">
      <c r="A38" s="8" t="s">
        <v>705</v>
      </c>
      <c r="B38" s="53">
        <v>4</v>
      </c>
      <c r="M38" s="9" t="s">
        <v>13</v>
      </c>
      <c r="N38" s="10" t="s">
        <v>330</v>
      </c>
      <c r="O38" s="10" t="str">
        <f t="shared" si="0"/>
        <v>RiceManipur</v>
      </c>
      <c r="P38" s="25">
        <v>34181311.200000003</v>
      </c>
      <c r="Q38" s="25">
        <v>69791.125</v>
      </c>
    </row>
    <row r="39" spans="1:23" x14ac:dyDescent="0.3">
      <c r="A39" s="8"/>
      <c r="B39" s="53">
        <v>1</v>
      </c>
      <c r="M39" s="9" t="s">
        <v>13</v>
      </c>
      <c r="N39" s="10" t="s">
        <v>26</v>
      </c>
      <c r="O39" s="10" t="str">
        <f t="shared" si="0"/>
        <v>RiceMeghalaya</v>
      </c>
      <c r="P39" s="25">
        <v>5806119.3955172421</v>
      </c>
      <c r="Q39" s="25">
        <v>11976.085714285715</v>
      </c>
    </row>
    <row r="40" spans="1:23" x14ac:dyDescent="0.3">
      <c r="A40" s="7" t="s">
        <v>37</v>
      </c>
      <c r="B40" s="53">
        <v>35</v>
      </c>
      <c r="M40" s="9" t="s">
        <v>13</v>
      </c>
      <c r="N40" s="10" t="s">
        <v>250</v>
      </c>
      <c r="O40" s="10" t="str">
        <f t="shared" si="0"/>
        <v>RiceMizoram</v>
      </c>
      <c r="P40" s="25">
        <v>1936129.4937241382</v>
      </c>
      <c r="Q40" s="25">
        <v>4201.3998620689654</v>
      </c>
    </row>
    <row r="41" spans="1:23" x14ac:dyDescent="0.3">
      <c r="A41" s="8" t="s">
        <v>49</v>
      </c>
      <c r="B41" s="53">
        <v>14</v>
      </c>
      <c r="M41" s="9" t="s">
        <v>13</v>
      </c>
      <c r="N41" s="10" t="s">
        <v>274</v>
      </c>
      <c r="O41" s="10" t="str">
        <f t="shared" si="0"/>
        <v>RiceNagaland</v>
      </c>
      <c r="P41" s="25">
        <v>16309822.694736842</v>
      </c>
      <c r="Q41" s="25">
        <v>31369.683333333331</v>
      </c>
    </row>
    <row r="42" spans="1:23" x14ac:dyDescent="0.3">
      <c r="A42" s="8" t="s">
        <v>27</v>
      </c>
      <c r="B42" s="53">
        <v>10</v>
      </c>
      <c r="M42" s="9" t="s">
        <v>13</v>
      </c>
      <c r="N42" s="10" t="s">
        <v>237</v>
      </c>
      <c r="O42" s="10" t="str">
        <f t="shared" si="0"/>
        <v>RiceOdisha</v>
      </c>
      <c r="P42" s="25">
        <v>247498537.10322583</v>
      </c>
      <c r="Q42" s="25">
        <v>538479.78275862068</v>
      </c>
    </row>
    <row r="43" spans="1:23" x14ac:dyDescent="0.3">
      <c r="A43" s="8" t="s">
        <v>705</v>
      </c>
      <c r="B43" s="53">
        <v>9</v>
      </c>
      <c r="M43" s="9" t="s">
        <v>13</v>
      </c>
      <c r="N43" s="10" t="s">
        <v>36</v>
      </c>
      <c r="O43" s="10" t="str">
        <f t="shared" si="0"/>
        <v>RicePuducherry</v>
      </c>
      <c r="P43" s="25">
        <v>905757.67933333316</v>
      </c>
      <c r="Q43" s="25">
        <v>1908.9285714285718</v>
      </c>
    </row>
    <row r="44" spans="1:23" x14ac:dyDescent="0.3">
      <c r="A44" s="8"/>
      <c r="B44" s="53">
        <v>2</v>
      </c>
      <c r="M44" s="9" t="s">
        <v>13</v>
      </c>
      <c r="N44" s="10" t="s">
        <v>252</v>
      </c>
      <c r="O44" s="10" t="str">
        <f t="shared" si="0"/>
        <v>RicePunjab</v>
      </c>
      <c r="P44" s="25">
        <v>468288907</v>
      </c>
      <c r="Q44" s="25">
        <v>967850</v>
      </c>
    </row>
    <row r="45" spans="1:23" x14ac:dyDescent="0.3">
      <c r="A45" s="7" t="s">
        <v>244</v>
      </c>
      <c r="B45" s="53">
        <v>70</v>
      </c>
      <c r="M45" s="9" t="s">
        <v>13</v>
      </c>
      <c r="N45" s="10" t="s">
        <v>636</v>
      </c>
      <c r="O45" s="10" t="str">
        <f t="shared" si="0"/>
        <v>RiceSikkim</v>
      </c>
      <c r="P45" s="25">
        <v>1689474.69</v>
      </c>
      <c r="Q45" s="25">
        <v>3450.0309999999999</v>
      </c>
    </row>
    <row r="46" spans="1:23" x14ac:dyDescent="0.3">
      <c r="A46" s="8" t="s">
        <v>49</v>
      </c>
      <c r="B46" s="53">
        <v>29</v>
      </c>
      <c r="M46" s="9" t="s">
        <v>13</v>
      </c>
      <c r="N46" s="10" t="s">
        <v>80</v>
      </c>
      <c r="O46" s="10" t="str">
        <f t="shared" si="0"/>
        <v>RiceTamil Nadu</v>
      </c>
      <c r="P46" s="25">
        <v>169448503.65866667</v>
      </c>
      <c r="Q46" s="25">
        <v>375394.19214285712</v>
      </c>
    </row>
    <row r="47" spans="1:23" x14ac:dyDescent="0.3">
      <c r="A47" s="8" t="s">
        <v>27</v>
      </c>
      <c r="B47" s="53">
        <v>10</v>
      </c>
      <c r="M47" s="9" t="s">
        <v>13</v>
      </c>
      <c r="N47" s="10" t="s">
        <v>481</v>
      </c>
      <c r="O47" s="10" t="str">
        <f t="shared" si="0"/>
        <v>RiceTelangana</v>
      </c>
      <c r="P47" s="25">
        <v>156867272.25416663</v>
      </c>
      <c r="Q47" s="25">
        <v>328760.81571428571</v>
      </c>
    </row>
    <row r="48" spans="1:23" x14ac:dyDescent="0.3">
      <c r="A48" s="8" t="s">
        <v>120</v>
      </c>
      <c r="B48" s="53">
        <v>20</v>
      </c>
      <c r="M48" s="9" t="s">
        <v>13</v>
      </c>
      <c r="N48" s="10" t="s">
        <v>264</v>
      </c>
      <c r="O48" s="10" t="str">
        <f t="shared" si="0"/>
        <v>RiceTripura</v>
      </c>
      <c r="P48" s="25">
        <v>17359456.72045454</v>
      </c>
      <c r="Q48" s="25">
        <v>37702.111739130429</v>
      </c>
    </row>
    <row r="49" spans="1:17" x14ac:dyDescent="0.3">
      <c r="A49" s="8" t="s">
        <v>705</v>
      </c>
      <c r="B49" s="53">
        <v>10</v>
      </c>
      <c r="M49" s="9" t="s">
        <v>13</v>
      </c>
      <c r="N49" s="10" t="s">
        <v>253</v>
      </c>
      <c r="O49" s="10" t="str">
        <f t="shared" si="0"/>
        <v>RiceUttar Pradesh</v>
      </c>
      <c r="P49" s="25">
        <v>490567258.74315786</v>
      </c>
      <c r="Q49" s="25">
        <v>895063.91235294112</v>
      </c>
    </row>
    <row r="50" spans="1:17" x14ac:dyDescent="0.3">
      <c r="A50" s="8"/>
      <c r="B50" s="53">
        <v>1</v>
      </c>
      <c r="M50" s="9" t="s">
        <v>13</v>
      </c>
      <c r="N50" s="10" t="s">
        <v>295</v>
      </c>
      <c r="O50" s="10" t="str">
        <f t="shared" si="0"/>
        <v>RiceUttarakhand</v>
      </c>
      <c r="P50" s="25">
        <v>22992753.233181816</v>
      </c>
      <c r="Q50" s="25">
        <v>51291.708500000001</v>
      </c>
    </row>
    <row r="51" spans="1:17" x14ac:dyDescent="0.3">
      <c r="A51" s="7" t="s">
        <v>258</v>
      </c>
      <c r="B51" s="53">
        <v>50</v>
      </c>
      <c r="M51" s="9" t="s">
        <v>13</v>
      </c>
      <c r="N51" s="10" t="s">
        <v>28</v>
      </c>
      <c r="O51" s="10" t="str">
        <f t="shared" si="0"/>
        <v>RiceWest Bengal</v>
      </c>
      <c r="P51" s="25">
        <v>278611020.01142853</v>
      </c>
      <c r="Q51" s="25">
        <v>623995.41444444447</v>
      </c>
    </row>
    <row r="52" spans="1:17" x14ac:dyDescent="0.3">
      <c r="A52" s="8" t="s">
        <v>49</v>
      </c>
      <c r="B52" s="53">
        <v>30</v>
      </c>
      <c r="M52" s="9" t="s">
        <v>18</v>
      </c>
      <c r="N52" s="10" t="s">
        <v>52</v>
      </c>
      <c r="O52" s="10" t="str">
        <f t="shared" si="0"/>
        <v>SugarcaneAndhra Pradesh</v>
      </c>
      <c r="P52" s="25">
        <v>22044286.093000002</v>
      </c>
      <c r="Q52" s="25">
        <v>44234.04</v>
      </c>
    </row>
    <row r="53" spans="1:17" x14ac:dyDescent="0.3">
      <c r="A53" s="8" t="s">
        <v>27</v>
      </c>
      <c r="B53" s="53">
        <v>10</v>
      </c>
      <c r="M53" s="9" t="s">
        <v>18</v>
      </c>
      <c r="N53" s="10" t="s">
        <v>515</v>
      </c>
      <c r="O53" s="10" t="str">
        <f t="shared" si="0"/>
        <v>SugarcaneArunachal Pradesh</v>
      </c>
      <c r="P53" s="25">
        <v>293180.2644444445</v>
      </c>
      <c r="Q53" s="25">
        <v>607.096</v>
      </c>
    </row>
    <row r="54" spans="1:17" x14ac:dyDescent="0.3">
      <c r="A54" s="8" t="s">
        <v>705</v>
      </c>
      <c r="B54" s="53">
        <v>10</v>
      </c>
      <c r="M54" s="9" t="s">
        <v>18</v>
      </c>
      <c r="N54" s="10" t="s">
        <v>15</v>
      </c>
      <c r="O54" s="10" t="str">
        <f t="shared" si="0"/>
        <v>SugarcaneAssam</v>
      </c>
      <c r="P54" s="25">
        <v>4720228.59</v>
      </c>
      <c r="Q54" s="25">
        <v>9742.8455555555556</v>
      </c>
    </row>
    <row r="55" spans="1:17" x14ac:dyDescent="0.3">
      <c r="A55" s="7" t="s">
        <v>259</v>
      </c>
      <c r="B55" s="53">
        <v>50</v>
      </c>
      <c r="M55" s="9" t="s">
        <v>18</v>
      </c>
      <c r="N55" s="10" t="s">
        <v>243</v>
      </c>
      <c r="O55" s="10" t="str">
        <f t="shared" si="0"/>
        <v>SugarcaneBihar</v>
      </c>
      <c r="P55" s="25">
        <v>37882758.918571427</v>
      </c>
      <c r="Q55" s="25">
        <v>80481.798571428561</v>
      </c>
    </row>
    <row r="56" spans="1:17" x14ac:dyDescent="0.3">
      <c r="A56" s="8" t="s">
        <v>49</v>
      </c>
      <c r="B56" s="53">
        <v>30</v>
      </c>
      <c r="M56" s="9" t="s">
        <v>18</v>
      </c>
      <c r="N56" s="10" t="s">
        <v>282</v>
      </c>
      <c r="O56" s="10" t="str">
        <f t="shared" si="0"/>
        <v>SugarcaneChhattisgarh</v>
      </c>
      <c r="P56" s="25">
        <v>3804909.5970000001</v>
      </c>
      <c r="Q56" s="25">
        <v>8042.9270000000006</v>
      </c>
    </row>
    <row r="57" spans="1:17" x14ac:dyDescent="0.3">
      <c r="A57" s="8" t="s">
        <v>27</v>
      </c>
      <c r="B57" s="53">
        <v>10</v>
      </c>
      <c r="M57" s="9" t="s">
        <v>18</v>
      </c>
      <c r="N57" s="10" t="s">
        <v>326</v>
      </c>
      <c r="O57" s="10" t="str">
        <f t="shared" si="0"/>
        <v>SugarcaneDelhi</v>
      </c>
      <c r="P57" s="25">
        <v>471.69</v>
      </c>
      <c r="Q57" s="25">
        <v>0.88</v>
      </c>
    </row>
    <row r="58" spans="1:17" x14ac:dyDescent="0.3">
      <c r="A58" s="8" t="s">
        <v>705</v>
      </c>
      <c r="B58" s="53">
        <v>10</v>
      </c>
      <c r="M58" s="9" t="s">
        <v>18</v>
      </c>
      <c r="N58" s="10" t="s">
        <v>37</v>
      </c>
      <c r="O58" s="10" t="str">
        <f t="shared" si="0"/>
        <v>SugarcaneGoa</v>
      </c>
      <c r="P58" s="25">
        <v>143998.17249999999</v>
      </c>
      <c r="Q58" s="25">
        <v>293.63</v>
      </c>
    </row>
    <row r="59" spans="1:17" x14ac:dyDescent="0.3">
      <c r="A59" s="7" t="s">
        <v>406</v>
      </c>
      <c r="B59" s="53">
        <v>42</v>
      </c>
      <c r="M59" s="9" t="s">
        <v>18</v>
      </c>
      <c r="N59" s="10" t="s">
        <v>244</v>
      </c>
      <c r="O59" s="10" t="str">
        <f t="shared" si="0"/>
        <v>SugarcaneGujarat</v>
      </c>
      <c r="P59" s="25">
        <v>27991457.854000002</v>
      </c>
      <c r="Q59" s="25">
        <v>57465.246000000006</v>
      </c>
    </row>
    <row r="60" spans="1:17" x14ac:dyDescent="0.3">
      <c r="A60" s="8" t="s">
        <v>49</v>
      </c>
      <c r="B60" s="53">
        <v>25</v>
      </c>
      <c r="M60" s="9" t="s">
        <v>18</v>
      </c>
      <c r="N60" s="10" t="s">
        <v>258</v>
      </c>
      <c r="O60" s="10" t="str">
        <f t="shared" si="0"/>
        <v>SugarcaneHaryana</v>
      </c>
      <c r="P60" s="25">
        <v>15393708.723333333</v>
      </c>
      <c r="Q60" s="25">
        <v>32644.12222222222</v>
      </c>
    </row>
    <row r="61" spans="1:17" x14ac:dyDescent="0.3">
      <c r="A61" s="8" t="s">
        <v>27</v>
      </c>
      <c r="B61" s="53">
        <v>13</v>
      </c>
      <c r="M61" s="9" t="s">
        <v>18</v>
      </c>
      <c r="N61" s="10" t="s">
        <v>259</v>
      </c>
      <c r="O61" s="10" t="str">
        <f t="shared" si="0"/>
        <v>SugarcaneHimachal Pradesh</v>
      </c>
      <c r="P61" s="25">
        <v>275039.11600000004</v>
      </c>
      <c r="Q61" s="25">
        <v>569.01699999999994</v>
      </c>
    </row>
    <row r="62" spans="1:17" x14ac:dyDescent="0.3">
      <c r="A62" s="8" t="s">
        <v>705</v>
      </c>
      <c r="B62" s="53">
        <v>1</v>
      </c>
      <c r="M62" s="9" t="s">
        <v>18</v>
      </c>
      <c r="N62" s="10" t="s">
        <v>406</v>
      </c>
      <c r="O62" s="10" t="str">
        <f t="shared" si="0"/>
        <v>SugarcaneJammu and Kashmir</v>
      </c>
      <c r="P62" s="25">
        <v>41150.609999999993</v>
      </c>
      <c r="Q62" s="25">
        <v>94.245999999999995</v>
      </c>
    </row>
    <row r="63" spans="1:17" x14ac:dyDescent="0.3">
      <c r="A63" s="8"/>
      <c r="B63" s="53">
        <v>3</v>
      </c>
      <c r="M63" s="9" t="s">
        <v>18</v>
      </c>
      <c r="N63" s="10" t="s">
        <v>322</v>
      </c>
      <c r="O63" s="10" t="str">
        <f t="shared" si="0"/>
        <v>SugarcaneJharkhand</v>
      </c>
      <c r="P63" s="25">
        <v>132361.95499999999</v>
      </c>
      <c r="Q63" s="25">
        <v>266.10749999999996</v>
      </c>
    </row>
    <row r="64" spans="1:17" x14ac:dyDescent="0.3">
      <c r="A64" s="7" t="s">
        <v>322</v>
      </c>
      <c r="B64" s="53">
        <v>50</v>
      </c>
      <c r="M64" s="9" t="s">
        <v>18</v>
      </c>
      <c r="N64" s="10" t="s">
        <v>23</v>
      </c>
      <c r="O64" s="10" t="str">
        <f t="shared" si="0"/>
        <v>SugarcaneKarnataka</v>
      </c>
      <c r="P64" s="25">
        <v>69635815.658333331</v>
      </c>
      <c r="Q64" s="25">
        <v>143262.63</v>
      </c>
    </row>
    <row r="65" spans="1:17" x14ac:dyDescent="0.3">
      <c r="A65" s="8" t="s">
        <v>176</v>
      </c>
      <c r="B65" s="53">
        <v>13</v>
      </c>
      <c r="M65" s="9" t="s">
        <v>18</v>
      </c>
      <c r="N65" s="10" t="s">
        <v>41</v>
      </c>
      <c r="O65" s="10" t="str">
        <f t="shared" si="0"/>
        <v>SugarcaneKerala</v>
      </c>
      <c r="P65" s="25">
        <v>269452.79355555557</v>
      </c>
      <c r="Q65" s="25">
        <v>510.46500000000003</v>
      </c>
    </row>
    <row r="66" spans="1:17" x14ac:dyDescent="0.3">
      <c r="A66" s="8" t="s">
        <v>49</v>
      </c>
      <c r="B66" s="53">
        <v>12</v>
      </c>
      <c r="M66" s="9" t="s">
        <v>18</v>
      </c>
      <c r="N66" s="10" t="s">
        <v>246</v>
      </c>
      <c r="O66" s="10" t="str">
        <f t="shared" si="0"/>
        <v>SugarcaneMadhya Pradesh</v>
      </c>
      <c r="P66" s="25">
        <v>13238271.131999999</v>
      </c>
      <c r="Q66" s="25">
        <v>28022.99</v>
      </c>
    </row>
    <row r="67" spans="1:17" x14ac:dyDescent="0.3">
      <c r="A67" s="8" t="s">
        <v>27</v>
      </c>
      <c r="B67" s="53">
        <v>12</v>
      </c>
      <c r="M67" s="9" t="s">
        <v>18</v>
      </c>
      <c r="N67" s="10" t="s">
        <v>248</v>
      </c>
      <c r="O67" s="10" t="str">
        <f t="shared" si="0"/>
        <v>SugarcaneMaharashtra</v>
      </c>
      <c r="P67" s="25">
        <v>148160181.04090908</v>
      </c>
      <c r="Q67" s="25">
        <v>305276.11181818176</v>
      </c>
    </row>
    <row r="68" spans="1:17" x14ac:dyDescent="0.3">
      <c r="A68" s="8" t="s">
        <v>705</v>
      </c>
      <c r="B68" s="53">
        <v>4</v>
      </c>
      <c r="M68" s="9" t="s">
        <v>18</v>
      </c>
      <c r="N68" s="10" t="s">
        <v>330</v>
      </c>
      <c r="O68" s="10" t="str">
        <f t="shared" ref="O68:O131" si="1">M68&amp;N68</f>
        <v>SugarcaneManipur</v>
      </c>
      <c r="P68" s="25">
        <v>897820.5</v>
      </c>
      <c r="Q68" s="25">
        <v>1847.5555555555557</v>
      </c>
    </row>
    <row r="69" spans="1:17" x14ac:dyDescent="0.3">
      <c r="A69" s="8" t="s">
        <v>324</v>
      </c>
      <c r="B69" s="53">
        <v>7</v>
      </c>
      <c r="M69" s="9" t="s">
        <v>18</v>
      </c>
      <c r="N69" s="10" t="s">
        <v>26</v>
      </c>
      <c r="O69" s="10" t="str">
        <f t="shared" si="1"/>
        <v>SugarcaneMeghalaya</v>
      </c>
      <c r="P69" s="25">
        <v>16827.521000000001</v>
      </c>
      <c r="Q69" s="25">
        <v>35.321999999999996</v>
      </c>
    </row>
    <row r="70" spans="1:17" x14ac:dyDescent="0.3">
      <c r="A70" s="8"/>
      <c r="B70" s="53">
        <v>2</v>
      </c>
      <c r="M70" s="9" t="s">
        <v>18</v>
      </c>
      <c r="N70" s="10" t="s">
        <v>250</v>
      </c>
      <c r="O70" s="10" t="str">
        <f t="shared" si="1"/>
        <v>SugarcaneMizoram</v>
      </c>
      <c r="P70" s="25">
        <v>234113.14854545455</v>
      </c>
      <c r="Q70" s="25">
        <v>483.70422222222231</v>
      </c>
    </row>
    <row r="71" spans="1:17" x14ac:dyDescent="0.3">
      <c r="A71" s="7" t="s">
        <v>23</v>
      </c>
      <c r="B71" s="53">
        <v>135</v>
      </c>
      <c r="M71" s="9" t="s">
        <v>18</v>
      </c>
      <c r="N71" s="10" t="s">
        <v>274</v>
      </c>
      <c r="O71" s="10" t="str">
        <f t="shared" si="1"/>
        <v>SugarcaneNagaland</v>
      </c>
      <c r="P71" s="25">
        <v>697849.24444444443</v>
      </c>
      <c r="Q71" s="25">
        <v>1468.0249999999999</v>
      </c>
    </row>
    <row r="72" spans="1:17" x14ac:dyDescent="0.3">
      <c r="A72" s="8" t="s">
        <v>49</v>
      </c>
      <c r="B72" s="53">
        <v>38</v>
      </c>
      <c r="M72" s="9" t="s">
        <v>18</v>
      </c>
      <c r="N72" s="10" t="s">
        <v>237</v>
      </c>
      <c r="O72" s="10" t="str">
        <f t="shared" si="1"/>
        <v>SugarcaneOdisha</v>
      </c>
      <c r="P72" s="25">
        <v>1634439.1675</v>
      </c>
      <c r="Q72" s="25">
        <v>3157.0079999999998</v>
      </c>
    </row>
    <row r="73" spans="1:17" x14ac:dyDescent="0.3">
      <c r="A73" s="8" t="s">
        <v>27</v>
      </c>
      <c r="B73" s="53">
        <v>48</v>
      </c>
      <c r="M73" s="9" t="s">
        <v>18</v>
      </c>
      <c r="N73" s="10" t="s">
        <v>36</v>
      </c>
      <c r="O73" s="10" t="str">
        <f t="shared" si="1"/>
        <v>SugarcanePuducherry</v>
      </c>
      <c r="P73" s="25">
        <v>275561.45</v>
      </c>
      <c r="Q73" s="25">
        <v>558.94272727272721</v>
      </c>
    </row>
    <row r="74" spans="1:17" x14ac:dyDescent="0.3">
      <c r="A74" s="8" t="s">
        <v>120</v>
      </c>
      <c r="B74" s="53">
        <v>34</v>
      </c>
      <c r="M74" s="9" t="s">
        <v>18</v>
      </c>
      <c r="N74" s="10" t="s">
        <v>252</v>
      </c>
      <c r="O74" s="10" t="str">
        <f t="shared" si="1"/>
        <v>SugarcanePunjab</v>
      </c>
      <c r="P74" s="25">
        <v>14414450</v>
      </c>
      <c r="Q74" s="25">
        <v>30300</v>
      </c>
    </row>
    <row r="75" spans="1:17" x14ac:dyDescent="0.3">
      <c r="A75" s="8" t="s">
        <v>705</v>
      </c>
      <c r="B75" s="53">
        <v>10</v>
      </c>
      <c r="M75" s="9" t="s">
        <v>18</v>
      </c>
      <c r="N75" s="10" t="s">
        <v>80</v>
      </c>
      <c r="O75" s="10" t="str">
        <f t="shared" si="1"/>
        <v>SugarcaneTamil Nadu</v>
      </c>
      <c r="P75" s="25">
        <v>39180376.583333328</v>
      </c>
      <c r="Q75" s="25">
        <v>80127.66</v>
      </c>
    </row>
    <row r="76" spans="1:17" x14ac:dyDescent="0.3">
      <c r="A76" s="8"/>
      <c r="B76" s="53">
        <v>5</v>
      </c>
      <c r="M76" s="9" t="s">
        <v>18</v>
      </c>
      <c r="N76" s="10" t="s">
        <v>481</v>
      </c>
      <c r="O76" s="10" t="str">
        <f t="shared" si="1"/>
        <v>SugarcaneTelangana</v>
      </c>
      <c r="P76" s="25">
        <v>5432268.3528571427</v>
      </c>
      <c r="Q76" s="25">
        <v>11741.427142857143</v>
      </c>
    </row>
    <row r="77" spans="1:17" x14ac:dyDescent="0.3">
      <c r="A77" s="7" t="s">
        <v>41</v>
      </c>
      <c r="B77" s="53">
        <v>59</v>
      </c>
      <c r="M77" s="9" t="s">
        <v>18</v>
      </c>
      <c r="N77" s="10" t="s">
        <v>264</v>
      </c>
      <c r="O77" s="10" t="str">
        <f t="shared" si="1"/>
        <v>SugarcaneTripura</v>
      </c>
      <c r="P77" s="25">
        <v>130729.91111111113</v>
      </c>
      <c r="Q77" s="25">
        <v>270.32444444444445</v>
      </c>
    </row>
    <row r="78" spans="1:17" x14ac:dyDescent="0.3">
      <c r="A78" s="8" t="s">
        <v>176</v>
      </c>
      <c r="B78" s="53">
        <v>10</v>
      </c>
      <c r="M78" s="9" t="s">
        <v>18</v>
      </c>
      <c r="N78" s="10" t="s">
        <v>253</v>
      </c>
      <c r="O78" s="10" t="str">
        <f t="shared" si="1"/>
        <v>SugarcaneUttar Pradesh</v>
      </c>
      <c r="P78" s="25">
        <v>346050263.13333333</v>
      </c>
      <c r="Q78" s="25">
        <v>697233.39624999987</v>
      </c>
    </row>
    <row r="79" spans="1:17" x14ac:dyDescent="0.3">
      <c r="A79" s="8" t="s">
        <v>120</v>
      </c>
      <c r="B79" s="53">
        <v>10</v>
      </c>
      <c r="M79" s="9" t="s">
        <v>18</v>
      </c>
      <c r="N79" s="10" t="s">
        <v>295</v>
      </c>
      <c r="O79" s="10" t="str">
        <f t="shared" si="1"/>
        <v>SugarcaneUttarakhand</v>
      </c>
      <c r="P79" s="25">
        <v>15499438.162</v>
      </c>
      <c r="Q79" s="25">
        <v>31923.979090909092</v>
      </c>
    </row>
    <row r="80" spans="1:17" x14ac:dyDescent="0.3">
      <c r="A80" s="8" t="s">
        <v>705</v>
      </c>
      <c r="B80" s="53">
        <v>27</v>
      </c>
      <c r="M80" s="9" t="s">
        <v>18</v>
      </c>
      <c r="N80" s="10" t="s">
        <v>28</v>
      </c>
      <c r="O80" s="10" t="str">
        <f t="shared" si="1"/>
        <v>SugarcaneWest Bengal</v>
      </c>
      <c r="P80" s="25">
        <v>2784461.8755555553</v>
      </c>
      <c r="Q80" s="25">
        <v>5681.0887499999999</v>
      </c>
    </row>
    <row r="81" spans="1:17" x14ac:dyDescent="0.3">
      <c r="A81" s="8" t="s">
        <v>324</v>
      </c>
      <c r="B81" s="53">
        <v>10</v>
      </c>
      <c r="M81" s="9" t="s">
        <v>31</v>
      </c>
      <c r="N81" s="10" t="s">
        <v>52</v>
      </c>
      <c r="O81" s="10" t="str">
        <f t="shared" si="1"/>
        <v>SunflowerAndhra Pradesh</v>
      </c>
      <c r="P81" s="25">
        <v>5131394.2055555545</v>
      </c>
      <c r="Q81" s="25">
        <v>9934.5656250000029</v>
      </c>
    </row>
    <row r="82" spans="1:17" x14ac:dyDescent="0.3">
      <c r="A82" s="8"/>
      <c r="B82" s="53">
        <v>2</v>
      </c>
      <c r="M82" s="9" t="s">
        <v>31</v>
      </c>
      <c r="N82" s="10" t="s">
        <v>515</v>
      </c>
      <c r="O82" s="10" t="str">
        <f t="shared" si="1"/>
        <v>SunflowerArunachal Pradesh</v>
      </c>
      <c r="P82" s="25">
        <v>91046.01999999999</v>
      </c>
      <c r="Q82" s="25">
        <v>204.72749999999999</v>
      </c>
    </row>
    <row r="83" spans="1:17" x14ac:dyDescent="0.3">
      <c r="A83" s="7" t="s">
        <v>246</v>
      </c>
      <c r="B83" s="53">
        <v>61</v>
      </c>
      <c r="M83" s="9" t="s">
        <v>31</v>
      </c>
      <c r="N83" s="10" t="s">
        <v>243</v>
      </c>
      <c r="O83" s="10" t="str">
        <f t="shared" si="1"/>
        <v>SunflowerBihar</v>
      </c>
      <c r="P83" s="25">
        <v>1922742.6600000001</v>
      </c>
      <c r="Q83" s="25">
        <v>3842.03</v>
      </c>
    </row>
    <row r="84" spans="1:17" x14ac:dyDescent="0.3">
      <c r="A84" s="8" t="s">
        <v>49</v>
      </c>
      <c r="B84" s="53">
        <v>25</v>
      </c>
      <c r="M84" s="9" t="s">
        <v>31</v>
      </c>
      <c r="N84" s="10" t="s">
        <v>282</v>
      </c>
      <c r="O84" s="10" t="str">
        <f t="shared" si="1"/>
        <v>SunflowerChhattisgarh</v>
      </c>
      <c r="P84" s="25">
        <v>336360.83199999999</v>
      </c>
      <c r="Q84" s="25">
        <v>655.88299999999992</v>
      </c>
    </row>
    <row r="85" spans="1:17" x14ac:dyDescent="0.3">
      <c r="A85" s="8" t="s">
        <v>27</v>
      </c>
      <c r="B85" s="53">
        <v>17</v>
      </c>
      <c r="M85" s="9" t="s">
        <v>31</v>
      </c>
      <c r="N85" s="10" t="s">
        <v>258</v>
      </c>
      <c r="O85" s="10" t="str">
        <f t="shared" si="1"/>
        <v>SunflowerHaryana</v>
      </c>
      <c r="P85" s="25">
        <v>988718.25800000003</v>
      </c>
      <c r="Q85" s="25">
        <v>2084.1930000000002</v>
      </c>
    </row>
    <row r="86" spans="1:17" x14ac:dyDescent="0.3">
      <c r="A86" s="8" t="s">
        <v>120</v>
      </c>
      <c r="B86" s="53">
        <v>5</v>
      </c>
      <c r="M86" s="9" t="s">
        <v>31</v>
      </c>
      <c r="N86" s="10" t="s">
        <v>322</v>
      </c>
      <c r="O86" s="10" t="str">
        <f t="shared" si="1"/>
        <v>SunflowerJharkhand</v>
      </c>
      <c r="P86" s="25">
        <v>101362.26</v>
      </c>
      <c r="Q86" s="25">
        <v>233.23666666666668</v>
      </c>
    </row>
    <row r="87" spans="1:17" x14ac:dyDescent="0.3">
      <c r="A87" s="8" t="s">
        <v>705</v>
      </c>
      <c r="B87" s="53">
        <v>11</v>
      </c>
      <c r="M87" s="9" t="s">
        <v>31</v>
      </c>
      <c r="N87" s="10" t="s">
        <v>23</v>
      </c>
      <c r="O87" s="10" t="str">
        <f t="shared" si="1"/>
        <v>SunflowerKarnataka</v>
      </c>
      <c r="P87" s="25">
        <v>16087904.963333337</v>
      </c>
      <c r="Q87" s="25">
        <v>31300.493793103447</v>
      </c>
    </row>
    <row r="88" spans="1:17" x14ac:dyDescent="0.3">
      <c r="A88" s="8" t="s">
        <v>707</v>
      </c>
      <c r="B88" s="53">
        <v>1</v>
      </c>
      <c r="M88" s="9" t="s">
        <v>31</v>
      </c>
      <c r="N88" s="10" t="s">
        <v>41</v>
      </c>
      <c r="O88" s="10" t="str">
        <f t="shared" si="1"/>
        <v>SunflowerKerala</v>
      </c>
      <c r="P88" s="25">
        <v>171.76</v>
      </c>
      <c r="Q88" s="25">
        <v>0.37</v>
      </c>
    </row>
    <row r="89" spans="1:17" x14ac:dyDescent="0.3">
      <c r="A89" s="8"/>
      <c r="B89" s="53">
        <v>2</v>
      </c>
      <c r="M89" s="9" t="s">
        <v>31</v>
      </c>
      <c r="N89" s="10" t="s">
        <v>246</v>
      </c>
      <c r="O89" s="10" t="str">
        <f t="shared" si="1"/>
        <v>SunflowerMadhya Pradesh</v>
      </c>
      <c r="P89" s="25">
        <v>89541.726666666669</v>
      </c>
      <c r="Q89" s="25">
        <v>190.00428571428574</v>
      </c>
    </row>
    <row r="90" spans="1:17" x14ac:dyDescent="0.3">
      <c r="A90" s="7" t="s">
        <v>248</v>
      </c>
      <c r="B90" s="53">
        <v>89</v>
      </c>
      <c r="M90" s="9" t="s">
        <v>31</v>
      </c>
      <c r="N90" s="10" t="s">
        <v>248</v>
      </c>
      <c r="O90" s="10" t="str">
        <f t="shared" si="1"/>
        <v>SunflowerMaharashtra</v>
      </c>
      <c r="P90" s="25">
        <v>4241256.3982758624</v>
      </c>
      <c r="Q90" s="25">
        <v>7830.0282758620706</v>
      </c>
    </row>
    <row r="91" spans="1:17" x14ac:dyDescent="0.3">
      <c r="A91" s="8" t="s">
        <v>49</v>
      </c>
      <c r="B91" s="53">
        <v>38</v>
      </c>
      <c r="M91" s="9" t="s">
        <v>31</v>
      </c>
      <c r="N91" s="10" t="s">
        <v>274</v>
      </c>
      <c r="O91" s="10" t="str">
        <f t="shared" si="1"/>
        <v>SunflowerNagaland</v>
      </c>
      <c r="P91" s="25">
        <v>207587.39444444442</v>
      </c>
      <c r="Q91" s="25">
        <v>399.4</v>
      </c>
    </row>
    <row r="92" spans="1:17" x14ac:dyDescent="0.3">
      <c r="A92" s="8" t="s">
        <v>27</v>
      </c>
      <c r="B92" s="53">
        <v>18</v>
      </c>
      <c r="M92" s="9" t="s">
        <v>31</v>
      </c>
      <c r="N92" s="10" t="s">
        <v>237</v>
      </c>
      <c r="O92" s="10" t="str">
        <f t="shared" si="1"/>
        <v>SunflowerOdisha</v>
      </c>
      <c r="P92" s="25">
        <v>108208.8</v>
      </c>
      <c r="Q92" s="25">
        <v>5894.1</v>
      </c>
    </row>
    <row r="93" spans="1:17" x14ac:dyDescent="0.3">
      <c r="A93" s="8" t="s">
        <v>120</v>
      </c>
      <c r="B93" s="53">
        <v>19</v>
      </c>
      <c r="M93" s="9" t="s">
        <v>31</v>
      </c>
      <c r="N93" s="10" t="s">
        <v>36</v>
      </c>
      <c r="O93" s="10" t="str">
        <f t="shared" si="1"/>
        <v>SunflowerPuducherry</v>
      </c>
      <c r="P93" s="25">
        <v>166.11</v>
      </c>
      <c r="Q93" s="25">
        <v>0.24</v>
      </c>
    </row>
    <row r="94" spans="1:17" x14ac:dyDescent="0.3">
      <c r="A94" s="8" t="s">
        <v>705</v>
      </c>
      <c r="B94" s="53">
        <v>8</v>
      </c>
      <c r="M94" s="9" t="s">
        <v>31</v>
      </c>
      <c r="N94" s="10" t="s">
        <v>252</v>
      </c>
      <c r="O94" s="10" t="str">
        <f t="shared" si="1"/>
        <v>SunflowerPunjab</v>
      </c>
      <c r="P94" s="25">
        <v>1089653.2</v>
      </c>
      <c r="Q94" s="25">
        <v>2318.8333333333335</v>
      </c>
    </row>
    <row r="95" spans="1:17" x14ac:dyDescent="0.3">
      <c r="A95" s="8"/>
      <c r="B95" s="53">
        <v>6</v>
      </c>
      <c r="M95" s="9" t="s">
        <v>31</v>
      </c>
      <c r="N95" s="10" t="s">
        <v>80</v>
      </c>
      <c r="O95" s="10" t="str">
        <f t="shared" si="1"/>
        <v>SunflowerTamil Nadu</v>
      </c>
      <c r="P95" s="25">
        <v>679309.7585714286</v>
      </c>
      <c r="Q95" s="25">
        <v>1544.660588235294</v>
      </c>
    </row>
    <row r="96" spans="1:17" x14ac:dyDescent="0.3">
      <c r="A96" s="7" t="s">
        <v>330</v>
      </c>
      <c r="B96" s="53">
        <v>36</v>
      </c>
      <c r="M96" s="9" t="s">
        <v>31</v>
      </c>
      <c r="N96" s="10" t="s">
        <v>481</v>
      </c>
      <c r="O96" s="10" t="str">
        <f t="shared" si="1"/>
        <v>SunflowerTelangana</v>
      </c>
      <c r="P96" s="25">
        <v>579469.38846153847</v>
      </c>
      <c r="Q96" s="25">
        <v>1750.5275000000001</v>
      </c>
    </row>
    <row r="97" spans="1:17" x14ac:dyDescent="0.3">
      <c r="A97" s="8" t="s">
        <v>49</v>
      </c>
      <c r="B97" s="53">
        <v>17</v>
      </c>
      <c r="M97" s="9" t="s">
        <v>31</v>
      </c>
      <c r="N97" s="10" t="s">
        <v>253</v>
      </c>
      <c r="O97" s="10" t="str">
        <f t="shared" si="1"/>
        <v>SunflowerUttar Pradesh</v>
      </c>
      <c r="P97" s="25">
        <v>449999.57300000003</v>
      </c>
      <c r="Q97" s="25">
        <v>877.68111111111102</v>
      </c>
    </row>
    <row r="98" spans="1:17" x14ac:dyDescent="0.3">
      <c r="A98" s="8" t="s">
        <v>27</v>
      </c>
      <c r="B98" s="53">
        <v>9</v>
      </c>
      <c r="M98" s="9" t="s">
        <v>31</v>
      </c>
      <c r="N98" s="10" t="s">
        <v>295</v>
      </c>
      <c r="O98" s="10" t="str">
        <f t="shared" si="1"/>
        <v>SunflowerUttarakhand</v>
      </c>
      <c r="P98" s="25">
        <v>3703.5445454545452</v>
      </c>
      <c r="Q98" s="25">
        <v>8.3229999999999986</v>
      </c>
    </row>
    <row r="99" spans="1:17" x14ac:dyDescent="0.3">
      <c r="A99" s="8" t="s">
        <v>705</v>
      </c>
      <c r="B99" s="53">
        <v>8</v>
      </c>
      <c r="M99" s="9" t="s">
        <v>31</v>
      </c>
      <c r="N99" s="10" t="s">
        <v>28</v>
      </c>
      <c r="O99" s="10" t="str">
        <f t="shared" si="1"/>
        <v>SunflowerWest Bengal</v>
      </c>
      <c r="P99" s="25">
        <v>1143819.8290000001</v>
      </c>
      <c r="Q99" s="25">
        <v>2303.7511111111112</v>
      </c>
    </row>
    <row r="100" spans="1:17" x14ac:dyDescent="0.3">
      <c r="A100" s="8"/>
      <c r="B100" s="53">
        <v>2</v>
      </c>
      <c r="M100" s="9" t="s">
        <v>32</v>
      </c>
      <c r="N100" s="10" t="s">
        <v>52</v>
      </c>
      <c r="O100" s="10" t="str">
        <f t="shared" si="1"/>
        <v>UradAndhra Pradesh</v>
      </c>
      <c r="P100" s="25">
        <v>27555707.262105267</v>
      </c>
      <c r="Q100" s="25">
        <v>62432.218571428566</v>
      </c>
    </row>
    <row r="101" spans="1:17" x14ac:dyDescent="0.3">
      <c r="A101" s="7" t="s">
        <v>26</v>
      </c>
      <c r="B101" s="53">
        <v>50</v>
      </c>
      <c r="M101" s="9" t="s">
        <v>32</v>
      </c>
      <c r="N101" s="10" t="s">
        <v>515</v>
      </c>
      <c r="O101" s="10" t="str">
        <f t="shared" si="1"/>
        <v>UradArunachal Pradesh</v>
      </c>
      <c r="P101" s="25">
        <v>201265.83714285717</v>
      </c>
      <c r="Q101" s="25">
        <v>455.93142857142863</v>
      </c>
    </row>
    <row r="102" spans="1:17" x14ac:dyDescent="0.3">
      <c r="A102" s="8" t="s">
        <v>176</v>
      </c>
      <c r="B102" s="53">
        <v>10</v>
      </c>
      <c r="M102" s="9" t="s">
        <v>32</v>
      </c>
      <c r="N102" s="10" t="s">
        <v>15</v>
      </c>
      <c r="O102" s="10" t="str">
        <f t="shared" si="1"/>
        <v>UradAssam</v>
      </c>
      <c r="P102" s="25">
        <v>8648330.7818181813</v>
      </c>
      <c r="Q102" s="25">
        <v>17814.571818181819</v>
      </c>
    </row>
    <row r="103" spans="1:17" x14ac:dyDescent="0.3">
      <c r="A103" s="8" t="s">
        <v>27</v>
      </c>
      <c r="B103" s="53">
        <v>20</v>
      </c>
      <c r="M103" s="9" t="s">
        <v>32</v>
      </c>
      <c r="N103" s="10" t="s">
        <v>243</v>
      </c>
      <c r="O103" s="10" t="str">
        <f t="shared" si="1"/>
        <v>UradBihar</v>
      </c>
      <c r="P103" s="25">
        <v>2000079.4662500001</v>
      </c>
      <c r="Q103" s="25">
        <v>3806.2911111111107</v>
      </c>
    </row>
    <row r="104" spans="1:17" x14ac:dyDescent="0.3">
      <c r="A104" s="8" t="s">
        <v>705</v>
      </c>
      <c r="B104" s="53">
        <v>10</v>
      </c>
      <c r="M104" s="9" t="s">
        <v>32</v>
      </c>
      <c r="N104" s="10" t="s">
        <v>282</v>
      </c>
      <c r="O104" s="10" t="str">
        <f t="shared" si="1"/>
        <v>UradChhattisgarh</v>
      </c>
      <c r="P104" s="25">
        <v>7411558.5144999996</v>
      </c>
      <c r="Q104" s="25">
        <v>15103.584444444443</v>
      </c>
    </row>
    <row r="105" spans="1:17" x14ac:dyDescent="0.3">
      <c r="A105" s="8" t="s">
        <v>324</v>
      </c>
      <c r="B105" s="53">
        <v>10</v>
      </c>
      <c r="M105" s="9" t="s">
        <v>32</v>
      </c>
      <c r="N105" s="10" t="s">
        <v>244</v>
      </c>
      <c r="O105" s="10" t="str">
        <f t="shared" si="1"/>
        <v>UradGujarat</v>
      </c>
      <c r="P105" s="25">
        <v>8897333.8336842097</v>
      </c>
      <c r="Q105" s="25">
        <v>17739.093000000001</v>
      </c>
    </row>
    <row r="106" spans="1:17" x14ac:dyDescent="0.3">
      <c r="A106" s="7" t="s">
        <v>250</v>
      </c>
      <c r="B106" s="53">
        <v>40</v>
      </c>
      <c r="M106" s="9" t="s">
        <v>32</v>
      </c>
      <c r="N106" s="10" t="s">
        <v>258</v>
      </c>
      <c r="O106" s="10" t="str">
        <f t="shared" si="1"/>
        <v>UradHaryana</v>
      </c>
      <c r="P106" s="25">
        <v>235353.04818181816</v>
      </c>
      <c r="Q106" s="25">
        <v>487.05399999999997</v>
      </c>
    </row>
    <row r="107" spans="1:17" x14ac:dyDescent="0.3">
      <c r="A107" s="8" t="s">
        <v>176</v>
      </c>
      <c r="B107" s="53">
        <v>8</v>
      </c>
      <c r="M107" s="9" t="s">
        <v>32</v>
      </c>
      <c r="N107" s="10" t="s">
        <v>259</v>
      </c>
      <c r="O107" s="10" t="str">
        <f t="shared" si="1"/>
        <v>UradHimachal Pradesh</v>
      </c>
      <c r="P107" s="25">
        <v>1262027.1090909091</v>
      </c>
      <c r="Q107" s="25">
        <v>2628.0600000000004</v>
      </c>
    </row>
    <row r="108" spans="1:17" x14ac:dyDescent="0.3">
      <c r="A108" s="8" t="s">
        <v>49</v>
      </c>
      <c r="B108" s="53">
        <v>9</v>
      </c>
      <c r="M108" s="9" t="s">
        <v>32</v>
      </c>
      <c r="N108" s="10" t="s">
        <v>406</v>
      </c>
      <c r="O108" s="10" t="str">
        <f t="shared" si="1"/>
        <v>UradJammu and Kashmir</v>
      </c>
      <c r="P108" s="25">
        <v>1359908.5583333336</v>
      </c>
      <c r="Q108" s="25">
        <v>2783.8041666666668</v>
      </c>
    </row>
    <row r="109" spans="1:17" x14ac:dyDescent="0.3">
      <c r="A109" s="8" t="s">
        <v>27</v>
      </c>
      <c r="B109" s="53">
        <v>10</v>
      </c>
      <c r="M109" s="9" t="s">
        <v>32</v>
      </c>
      <c r="N109" s="10" t="s">
        <v>322</v>
      </c>
      <c r="O109" s="10" t="str">
        <f t="shared" si="1"/>
        <v>UradJharkhand</v>
      </c>
      <c r="P109" s="25">
        <v>15678331.633999998</v>
      </c>
      <c r="Q109" s="25">
        <v>40684.154999999999</v>
      </c>
    </row>
    <row r="110" spans="1:17" x14ac:dyDescent="0.3">
      <c r="A110" s="8" t="s">
        <v>705</v>
      </c>
      <c r="B110" s="53">
        <v>10</v>
      </c>
      <c r="M110" s="9" t="s">
        <v>32</v>
      </c>
      <c r="N110" s="10" t="s">
        <v>23</v>
      </c>
      <c r="O110" s="10" t="str">
        <f t="shared" si="1"/>
        <v>UradKarnataka</v>
      </c>
      <c r="P110" s="25">
        <v>5561376.9230434792</v>
      </c>
      <c r="Q110" s="25">
        <v>11915.742083333336</v>
      </c>
    </row>
    <row r="111" spans="1:17" x14ac:dyDescent="0.3">
      <c r="A111" s="8"/>
      <c r="B111" s="53">
        <v>3</v>
      </c>
      <c r="M111" s="9" t="s">
        <v>32</v>
      </c>
      <c r="N111" s="10" t="s">
        <v>41</v>
      </c>
      <c r="O111" s="10" t="str">
        <f t="shared" si="1"/>
        <v>UradKerala</v>
      </c>
      <c r="P111" s="25">
        <v>51612.71333333334</v>
      </c>
      <c r="Q111" s="25">
        <v>105.37333333333333</v>
      </c>
    </row>
    <row r="112" spans="1:17" x14ac:dyDescent="0.3">
      <c r="A112" s="7" t="s">
        <v>274</v>
      </c>
      <c r="B112" s="53">
        <v>81</v>
      </c>
      <c r="M112" s="9" t="s">
        <v>32</v>
      </c>
      <c r="N112" s="10" t="s">
        <v>246</v>
      </c>
      <c r="O112" s="10" t="str">
        <f t="shared" si="1"/>
        <v>UradMadhya Pradesh</v>
      </c>
      <c r="P112" s="25">
        <v>118704647.69562501</v>
      </c>
      <c r="Q112" s="25">
        <v>224836.80555555556</v>
      </c>
    </row>
    <row r="113" spans="1:17" x14ac:dyDescent="0.3">
      <c r="A113" s="8" t="s">
        <v>49</v>
      </c>
      <c r="B113" s="53">
        <v>40</v>
      </c>
      <c r="M113" s="9" t="s">
        <v>32</v>
      </c>
      <c r="N113" s="10" t="s">
        <v>248</v>
      </c>
      <c r="O113" s="10" t="str">
        <f t="shared" si="1"/>
        <v>UradMaharashtra</v>
      </c>
      <c r="P113" s="25">
        <v>55545213.272</v>
      </c>
      <c r="Q113" s="25">
        <v>113689.79875</v>
      </c>
    </row>
    <row r="114" spans="1:17" x14ac:dyDescent="0.3">
      <c r="A114" s="8" t="s">
        <v>27</v>
      </c>
      <c r="B114" s="53">
        <v>38</v>
      </c>
      <c r="M114" s="9" t="s">
        <v>32</v>
      </c>
      <c r="N114" s="10" t="s">
        <v>330</v>
      </c>
      <c r="O114" s="10" t="str">
        <f t="shared" si="1"/>
        <v>UradManipur</v>
      </c>
      <c r="P114" s="25">
        <v>227817.29624999998</v>
      </c>
      <c r="Q114" s="25">
        <v>466.04625000000004</v>
      </c>
    </row>
    <row r="115" spans="1:17" x14ac:dyDescent="0.3">
      <c r="A115" s="8"/>
      <c r="B115" s="53">
        <v>3</v>
      </c>
      <c r="M115" s="9" t="s">
        <v>32</v>
      </c>
      <c r="N115" s="10" t="s">
        <v>274</v>
      </c>
      <c r="O115" s="10" t="str">
        <f t="shared" si="1"/>
        <v>UradNagaland</v>
      </c>
      <c r="P115" s="25">
        <v>109109.71666666666</v>
      </c>
      <c r="Q115" s="25">
        <v>228.1</v>
      </c>
    </row>
    <row r="116" spans="1:17" x14ac:dyDescent="0.3">
      <c r="A116" s="7" t="s">
        <v>237</v>
      </c>
      <c r="B116" s="53">
        <v>112</v>
      </c>
      <c r="M116" s="9" t="s">
        <v>32</v>
      </c>
      <c r="N116" s="10" t="s">
        <v>237</v>
      </c>
      <c r="O116" s="10" t="str">
        <f t="shared" si="1"/>
        <v>UradOdisha</v>
      </c>
      <c r="P116" s="25">
        <v>5003218.0983870961</v>
      </c>
      <c r="Q116" s="25">
        <v>10356.108275862069</v>
      </c>
    </row>
    <row r="117" spans="1:17" x14ac:dyDescent="0.3">
      <c r="A117" s="8" t="s">
        <v>176</v>
      </c>
      <c r="B117" s="53">
        <v>29</v>
      </c>
      <c r="M117" s="9" t="s">
        <v>32</v>
      </c>
      <c r="N117" s="10" t="s">
        <v>36</v>
      </c>
      <c r="O117" s="10" t="str">
        <f t="shared" si="1"/>
        <v>UradPuducherry</v>
      </c>
      <c r="P117" s="25">
        <v>38993.179629629623</v>
      </c>
      <c r="Q117" s="25">
        <v>76.323103448275859</v>
      </c>
    </row>
    <row r="118" spans="1:17" x14ac:dyDescent="0.3">
      <c r="A118" s="8" t="s">
        <v>49</v>
      </c>
      <c r="B118" s="53">
        <v>1</v>
      </c>
      <c r="M118" s="9" t="s">
        <v>32</v>
      </c>
      <c r="N118" s="10" t="s">
        <v>252</v>
      </c>
      <c r="O118" s="10" t="str">
        <f t="shared" si="1"/>
        <v>UradPunjab</v>
      </c>
      <c r="P118" s="25">
        <v>351862.3</v>
      </c>
      <c r="Q118" s="25">
        <v>726.66666666666663</v>
      </c>
    </row>
    <row r="119" spans="1:17" x14ac:dyDescent="0.3">
      <c r="A119" s="8" t="s">
        <v>27</v>
      </c>
      <c r="B119" s="53">
        <v>1</v>
      </c>
      <c r="M119" s="9" t="s">
        <v>32</v>
      </c>
      <c r="N119" s="10" t="s">
        <v>636</v>
      </c>
      <c r="O119" s="10" t="str">
        <f t="shared" si="1"/>
        <v>UradSikkim</v>
      </c>
      <c r="P119" s="25">
        <v>476486.66444444447</v>
      </c>
      <c r="Q119" s="25">
        <v>989.82500000000005</v>
      </c>
    </row>
    <row r="120" spans="1:17" x14ac:dyDescent="0.3">
      <c r="A120" s="8" t="s">
        <v>120</v>
      </c>
      <c r="B120" s="53">
        <v>40</v>
      </c>
      <c r="M120" s="9" t="s">
        <v>32</v>
      </c>
      <c r="N120" s="10" t="s">
        <v>80</v>
      </c>
      <c r="O120" s="10" t="str">
        <f t="shared" si="1"/>
        <v>UradTamil Nadu</v>
      </c>
      <c r="P120" s="25">
        <v>35636860.853749998</v>
      </c>
      <c r="Q120" s="25">
        <v>74549.268749999988</v>
      </c>
    </row>
    <row r="121" spans="1:17" x14ac:dyDescent="0.3">
      <c r="A121" s="8" t="s">
        <v>324</v>
      </c>
      <c r="B121" s="53">
        <v>40</v>
      </c>
      <c r="M121" s="9" t="s">
        <v>32</v>
      </c>
      <c r="N121" s="10" t="s">
        <v>481</v>
      </c>
      <c r="O121" s="10" t="str">
        <f t="shared" si="1"/>
        <v>UradTelangana</v>
      </c>
      <c r="P121" s="25">
        <v>2548676.1740000001</v>
      </c>
      <c r="Q121" s="25">
        <v>6128.5587499999983</v>
      </c>
    </row>
    <row r="122" spans="1:17" x14ac:dyDescent="0.3">
      <c r="A122" s="8"/>
      <c r="B122" s="53">
        <v>1</v>
      </c>
      <c r="M122" s="9" t="s">
        <v>32</v>
      </c>
      <c r="N122" s="10" t="s">
        <v>264</v>
      </c>
      <c r="O122" s="10" t="str">
        <f t="shared" si="1"/>
        <v>UradTripura</v>
      </c>
      <c r="P122" s="25">
        <v>243251.82599999997</v>
      </c>
      <c r="Q122" s="25">
        <v>516.04111111111115</v>
      </c>
    </row>
    <row r="123" spans="1:17" x14ac:dyDescent="0.3">
      <c r="A123" s="7" t="s">
        <v>36</v>
      </c>
      <c r="B123" s="53">
        <v>96</v>
      </c>
      <c r="M123" s="9" t="s">
        <v>32</v>
      </c>
      <c r="N123" s="10" t="s">
        <v>253</v>
      </c>
      <c r="O123" s="10" t="str">
        <f t="shared" si="1"/>
        <v>UradUttar Pradesh</v>
      </c>
      <c r="P123" s="25">
        <v>45587597.733333334</v>
      </c>
      <c r="Q123" s="25">
        <v>95598.26681818183</v>
      </c>
    </row>
    <row r="124" spans="1:17" x14ac:dyDescent="0.3">
      <c r="A124" s="8" t="s">
        <v>49</v>
      </c>
      <c r="B124" s="53">
        <v>40</v>
      </c>
      <c r="M124" s="9" t="s">
        <v>32</v>
      </c>
      <c r="N124" s="10" t="s">
        <v>295</v>
      </c>
      <c r="O124" s="10" t="str">
        <f t="shared" si="1"/>
        <v>UradUttarakhand</v>
      </c>
      <c r="P124" s="25">
        <v>978849.72772727278</v>
      </c>
      <c r="Q124" s="25">
        <v>2013.3550000000002</v>
      </c>
    </row>
    <row r="125" spans="1:17" x14ac:dyDescent="0.3">
      <c r="A125" s="8" t="s">
        <v>27</v>
      </c>
      <c r="B125" s="53">
        <v>26</v>
      </c>
      <c r="M125" s="9" t="s">
        <v>32</v>
      </c>
      <c r="N125" s="10" t="s">
        <v>28</v>
      </c>
      <c r="O125" s="10" t="str">
        <f t="shared" si="1"/>
        <v>UradWest Bengal</v>
      </c>
      <c r="P125" s="25">
        <v>5448950.5395</v>
      </c>
      <c r="Q125" s="25">
        <v>11348.860499999999</v>
      </c>
    </row>
    <row r="126" spans="1:17" x14ac:dyDescent="0.3">
      <c r="A126" s="8" t="s">
        <v>120</v>
      </c>
      <c r="B126" s="53">
        <v>28</v>
      </c>
      <c r="M126" s="9" t="s">
        <v>20</v>
      </c>
      <c r="N126" s="10" t="s">
        <v>52</v>
      </c>
      <c r="O126" s="10" t="str">
        <f t="shared" si="1"/>
        <v>WheatAndhra Pradesh</v>
      </c>
      <c r="P126" s="25">
        <v>489083.96888888883</v>
      </c>
      <c r="Q126" s="25">
        <v>723.43545454545449</v>
      </c>
    </row>
    <row r="127" spans="1:17" x14ac:dyDescent="0.3">
      <c r="A127" s="8"/>
      <c r="B127" s="53">
        <v>2</v>
      </c>
      <c r="M127" s="9" t="s">
        <v>20</v>
      </c>
      <c r="N127" s="10" t="s">
        <v>515</v>
      </c>
      <c r="O127" s="10" t="str">
        <f t="shared" si="1"/>
        <v>WheatArunachal Pradesh</v>
      </c>
      <c r="P127" s="25">
        <v>586014.95363636361</v>
      </c>
      <c r="Q127" s="25">
        <v>1202.123</v>
      </c>
    </row>
    <row r="128" spans="1:17" x14ac:dyDescent="0.3">
      <c r="A128" s="7" t="s">
        <v>252</v>
      </c>
      <c r="B128" s="53">
        <v>44</v>
      </c>
      <c r="M128" s="9" t="s">
        <v>20</v>
      </c>
      <c r="N128" s="10" t="s">
        <v>15</v>
      </c>
      <c r="O128" s="10" t="str">
        <f t="shared" si="1"/>
        <v>WheatAssam</v>
      </c>
      <c r="P128" s="25">
        <v>4086889.267</v>
      </c>
      <c r="Q128" s="25">
        <v>8071.06</v>
      </c>
    </row>
    <row r="129" spans="1:17" x14ac:dyDescent="0.3">
      <c r="A129" s="8" t="s">
        <v>49</v>
      </c>
      <c r="B129" s="53">
        <v>19</v>
      </c>
      <c r="M129" s="9" t="s">
        <v>20</v>
      </c>
      <c r="N129" s="10" t="s">
        <v>243</v>
      </c>
      <c r="O129" s="10" t="str">
        <f t="shared" si="1"/>
        <v>WheatBihar</v>
      </c>
      <c r="P129" s="25">
        <v>338818173.98888892</v>
      </c>
      <c r="Q129" s="25">
        <v>696887.08199999994</v>
      </c>
    </row>
    <row r="130" spans="1:17" x14ac:dyDescent="0.3">
      <c r="A130" s="8" t="s">
        <v>27</v>
      </c>
      <c r="B130" s="53">
        <v>15</v>
      </c>
      <c r="M130" s="9" t="s">
        <v>20</v>
      </c>
      <c r="N130" s="10" t="s">
        <v>282</v>
      </c>
      <c r="O130" s="10" t="str">
        <f t="shared" si="1"/>
        <v>WheatChhattisgarh</v>
      </c>
      <c r="P130" s="25">
        <v>16483691.251111111</v>
      </c>
      <c r="Q130" s="25">
        <v>33756.461428571427</v>
      </c>
    </row>
    <row r="131" spans="1:17" x14ac:dyDescent="0.3">
      <c r="A131" s="8" t="s">
        <v>705</v>
      </c>
      <c r="B131" s="53">
        <v>9</v>
      </c>
      <c r="M131" s="9" t="s">
        <v>20</v>
      </c>
      <c r="N131" s="10" t="s">
        <v>326</v>
      </c>
      <c r="O131" s="10" t="str">
        <f t="shared" si="1"/>
        <v>WheatDelhi</v>
      </c>
      <c r="P131" s="25">
        <v>3073690.7954545463</v>
      </c>
      <c r="Q131" s="25">
        <v>6426.6936363636351</v>
      </c>
    </row>
    <row r="132" spans="1:17" x14ac:dyDescent="0.3">
      <c r="A132" s="8"/>
      <c r="B132" s="53">
        <v>1</v>
      </c>
      <c r="M132" s="9" t="s">
        <v>20</v>
      </c>
      <c r="N132" s="10" t="s">
        <v>244</v>
      </c>
      <c r="O132" s="10" t="str">
        <f t="shared" ref="O132:O151" si="2">M132&amp;N132</f>
        <v>WheatGujarat</v>
      </c>
      <c r="P132" s="25">
        <v>192674611.81</v>
      </c>
      <c r="Q132" s="25">
        <v>384591.10399999999</v>
      </c>
    </row>
    <row r="133" spans="1:17" x14ac:dyDescent="0.3">
      <c r="A133" s="7" t="s">
        <v>636</v>
      </c>
      <c r="B133" s="53">
        <v>30</v>
      </c>
      <c r="M133" s="9" t="s">
        <v>20</v>
      </c>
      <c r="N133" s="10" t="s">
        <v>258</v>
      </c>
      <c r="O133" s="10" t="str">
        <f t="shared" si="2"/>
        <v>WheatHaryana</v>
      </c>
      <c r="P133" s="25">
        <v>401838688.19</v>
      </c>
      <c r="Q133" s="25">
        <v>828478.73300000001</v>
      </c>
    </row>
    <row r="134" spans="1:17" x14ac:dyDescent="0.3">
      <c r="A134" s="8" t="s">
        <v>49</v>
      </c>
      <c r="B134" s="53">
        <v>19</v>
      </c>
      <c r="M134" s="9" t="s">
        <v>20</v>
      </c>
      <c r="N134" s="10" t="s">
        <v>259</v>
      </c>
      <c r="O134" s="10" t="str">
        <f t="shared" si="2"/>
        <v>WheatHimachal Pradesh</v>
      </c>
      <c r="P134" s="25">
        <v>54503470.195999995</v>
      </c>
      <c r="Q134" s="25">
        <v>111905.73099999999</v>
      </c>
    </row>
    <row r="135" spans="1:17" x14ac:dyDescent="0.3">
      <c r="A135" s="8" t="s">
        <v>27</v>
      </c>
      <c r="B135" s="53">
        <v>7</v>
      </c>
      <c r="M135" s="9" t="s">
        <v>20</v>
      </c>
      <c r="N135" s="10" t="s">
        <v>406</v>
      </c>
      <c r="O135" s="10" t="str">
        <f t="shared" si="2"/>
        <v>WheatJammu and Kashmir</v>
      </c>
      <c r="P135" s="25">
        <v>45024532.017499998</v>
      </c>
      <c r="Q135" s="25">
        <v>92619.472222222204</v>
      </c>
    </row>
    <row r="136" spans="1:17" x14ac:dyDescent="0.3">
      <c r="A136" s="8"/>
      <c r="B136" s="53">
        <v>4</v>
      </c>
      <c r="M136" s="9" t="s">
        <v>20</v>
      </c>
      <c r="N136" s="10" t="s">
        <v>322</v>
      </c>
      <c r="O136" s="10" t="str">
        <f t="shared" si="2"/>
        <v>WheatJharkhand</v>
      </c>
      <c r="P136" s="25">
        <v>11721404.414444443</v>
      </c>
      <c r="Q136" s="25">
        <v>34665.446363636365</v>
      </c>
    </row>
    <row r="137" spans="1:17" x14ac:dyDescent="0.3">
      <c r="A137" s="7" t="s">
        <v>80</v>
      </c>
      <c r="B137" s="53">
        <v>78</v>
      </c>
      <c r="M137" s="9" t="s">
        <v>20</v>
      </c>
      <c r="N137" s="10" t="s">
        <v>23</v>
      </c>
      <c r="O137" s="10" t="str">
        <f t="shared" si="2"/>
        <v>WheatKarnataka</v>
      </c>
      <c r="P137" s="25">
        <v>32076193.49727273</v>
      </c>
      <c r="Q137" s="25">
        <v>63845.543750000004</v>
      </c>
    </row>
    <row r="138" spans="1:17" x14ac:dyDescent="0.3">
      <c r="A138" s="8" t="s">
        <v>176</v>
      </c>
      <c r="B138" s="53">
        <v>3</v>
      </c>
      <c r="M138" s="9" t="s">
        <v>20</v>
      </c>
      <c r="N138" s="10" t="s">
        <v>41</v>
      </c>
      <c r="O138" s="10" t="str">
        <f t="shared" si="2"/>
        <v>WheatKerala</v>
      </c>
      <c r="P138" s="25">
        <v>195.64333333333335</v>
      </c>
      <c r="Q138" s="25">
        <v>0.41285714285714281</v>
      </c>
    </row>
    <row r="139" spans="1:17" x14ac:dyDescent="0.3">
      <c r="A139" s="8" t="s">
        <v>49</v>
      </c>
      <c r="B139" s="53">
        <v>34</v>
      </c>
      <c r="M139" s="9" t="s">
        <v>20</v>
      </c>
      <c r="N139" s="10" t="s">
        <v>246</v>
      </c>
      <c r="O139" s="10" t="str">
        <f t="shared" si="2"/>
        <v>WheatMadhya Pradesh</v>
      </c>
      <c r="P139" s="25">
        <v>1012284570.2599999</v>
      </c>
      <c r="Q139" s="25">
        <v>2110061.3539999998</v>
      </c>
    </row>
    <row r="140" spans="1:17" x14ac:dyDescent="0.3">
      <c r="A140" s="8" t="s">
        <v>27</v>
      </c>
      <c r="B140" s="53">
        <v>20</v>
      </c>
      <c r="M140" s="9" t="s">
        <v>20</v>
      </c>
      <c r="N140" s="10" t="s">
        <v>248</v>
      </c>
      <c r="O140" s="10" t="str">
        <f t="shared" si="2"/>
        <v>WheatMaharashtra</v>
      </c>
      <c r="P140" s="25">
        <v>162698094.55000001</v>
      </c>
      <c r="Q140" s="25">
        <v>333777.70779999992</v>
      </c>
    </row>
    <row r="141" spans="1:17" x14ac:dyDescent="0.3">
      <c r="A141" s="8" t="s">
        <v>120</v>
      </c>
      <c r="B141" s="53">
        <v>2</v>
      </c>
      <c r="M141" s="9" t="s">
        <v>20</v>
      </c>
      <c r="N141" s="10" t="s">
        <v>330</v>
      </c>
      <c r="O141" s="10" t="str">
        <f t="shared" si="2"/>
        <v>WheatManipur</v>
      </c>
      <c r="P141" s="25">
        <v>348319.88888888888</v>
      </c>
      <c r="Q141" s="25">
        <v>715.55555555555554</v>
      </c>
    </row>
    <row r="142" spans="1:17" x14ac:dyDescent="0.3">
      <c r="A142" s="8" t="s">
        <v>705</v>
      </c>
      <c r="B142" s="53">
        <v>12</v>
      </c>
      <c r="M142" s="9" t="s">
        <v>20</v>
      </c>
      <c r="N142" s="10" t="s">
        <v>26</v>
      </c>
      <c r="O142" s="10" t="str">
        <f t="shared" si="2"/>
        <v>WheatMeghalaya</v>
      </c>
      <c r="P142" s="25">
        <v>68894.781428571427</v>
      </c>
      <c r="Q142" s="25">
        <v>142.595</v>
      </c>
    </row>
    <row r="143" spans="1:17" x14ac:dyDescent="0.3">
      <c r="A143" s="8" t="s">
        <v>324</v>
      </c>
      <c r="B143" s="53">
        <v>3</v>
      </c>
      <c r="M143" s="9" t="s">
        <v>20</v>
      </c>
      <c r="N143" s="10" t="s">
        <v>274</v>
      </c>
      <c r="O143" s="10" t="str">
        <f t="shared" si="2"/>
        <v>WheatNagaland</v>
      </c>
      <c r="P143" s="25">
        <v>523826.45555555553</v>
      </c>
      <c r="Q143" s="25">
        <v>1064.2500000000002</v>
      </c>
    </row>
    <row r="144" spans="1:17" x14ac:dyDescent="0.3">
      <c r="A144" s="8"/>
      <c r="B144" s="53">
        <v>4</v>
      </c>
      <c r="M144" s="9" t="s">
        <v>20</v>
      </c>
      <c r="N144" s="10" t="s">
        <v>237</v>
      </c>
      <c r="O144" s="10" t="str">
        <f t="shared" si="2"/>
        <v>WheatOdisha</v>
      </c>
      <c r="P144" s="25">
        <v>115709.77099999999</v>
      </c>
      <c r="Q144" s="25">
        <v>206.98599999999996</v>
      </c>
    </row>
    <row r="145" spans="1:17" x14ac:dyDescent="0.3">
      <c r="A145" s="7" t="s">
        <v>481</v>
      </c>
      <c r="B145" s="53">
        <v>72</v>
      </c>
      <c r="M145" s="9" t="s">
        <v>20</v>
      </c>
      <c r="N145" s="10" t="s">
        <v>252</v>
      </c>
      <c r="O145" s="10" t="str">
        <f t="shared" si="2"/>
        <v>WheatPunjab</v>
      </c>
      <c r="P145" s="25">
        <v>555918121</v>
      </c>
      <c r="Q145" s="25">
        <v>1145202</v>
      </c>
    </row>
    <row r="146" spans="1:17" x14ac:dyDescent="0.3">
      <c r="A146" s="8" t="s">
        <v>49</v>
      </c>
      <c r="B146" s="53">
        <v>34</v>
      </c>
      <c r="M146" s="9" t="s">
        <v>20</v>
      </c>
      <c r="N146" s="10" t="s">
        <v>636</v>
      </c>
      <c r="O146" s="10" t="str">
        <f t="shared" si="2"/>
        <v>WheatSikkim</v>
      </c>
      <c r="P146" s="25">
        <v>122177.31599999999</v>
      </c>
      <c r="Q146" s="25">
        <v>236.03444444444449</v>
      </c>
    </row>
    <row r="147" spans="1:17" x14ac:dyDescent="0.3">
      <c r="A147" s="8" t="s">
        <v>27</v>
      </c>
      <c r="B147" s="53">
        <v>34</v>
      </c>
      <c r="M147" s="9" t="s">
        <v>20</v>
      </c>
      <c r="N147" s="10" t="s">
        <v>481</v>
      </c>
      <c r="O147" s="10" t="str">
        <f t="shared" si="2"/>
        <v>WheatTelangana</v>
      </c>
      <c r="P147" s="25">
        <v>587392.18625000003</v>
      </c>
      <c r="Q147" s="25">
        <v>1364.5733333333335</v>
      </c>
    </row>
    <row r="148" spans="1:17" x14ac:dyDescent="0.3">
      <c r="A148" s="8"/>
      <c r="B148" s="53">
        <v>4</v>
      </c>
      <c r="M148" s="9" t="s">
        <v>20</v>
      </c>
      <c r="N148" s="10" t="s">
        <v>264</v>
      </c>
      <c r="O148" s="10" t="str">
        <f t="shared" si="2"/>
        <v>WheatTripura</v>
      </c>
      <c r="P148" s="25">
        <v>33178.784</v>
      </c>
      <c r="Q148" s="25">
        <v>65.87555555555555</v>
      </c>
    </row>
    <row r="149" spans="1:17" x14ac:dyDescent="0.3">
      <c r="A149" s="7" t="s">
        <v>264</v>
      </c>
      <c r="B149" s="53">
        <v>63</v>
      </c>
      <c r="M149" s="9" t="s">
        <v>20</v>
      </c>
      <c r="N149" s="10" t="s">
        <v>253</v>
      </c>
      <c r="O149" s="10" t="str">
        <f t="shared" si="2"/>
        <v>WheatUttar Pradesh</v>
      </c>
      <c r="P149" s="25">
        <v>1547108081.7</v>
      </c>
      <c r="Q149" s="25">
        <v>3189101.2489999998</v>
      </c>
    </row>
    <row r="150" spans="1:17" x14ac:dyDescent="0.3">
      <c r="A150" s="8" t="s">
        <v>176</v>
      </c>
      <c r="B150" s="53">
        <v>3</v>
      </c>
      <c r="M150" s="9" t="s">
        <v>20</v>
      </c>
      <c r="N150" s="10" t="s">
        <v>295</v>
      </c>
      <c r="O150" s="10" t="str">
        <f t="shared" si="2"/>
        <v>WheatUttarakhand</v>
      </c>
      <c r="P150" s="25">
        <v>53925899.19181817</v>
      </c>
      <c r="Q150" s="25">
        <v>109612.98299999998</v>
      </c>
    </row>
    <row r="151" spans="1:17" x14ac:dyDescent="0.3">
      <c r="A151" s="8" t="s">
        <v>49</v>
      </c>
      <c r="B151" s="53">
        <v>20</v>
      </c>
      <c r="M151" s="9" t="s">
        <v>20</v>
      </c>
      <c r="N151" s="10" t="s">
        <v>28</v>
      </c>
      <c r="O151" s="10" t="str">
        <f t="shared" si="2"/>
        <v>WheatWest Bengal</v>
      </c>
      <c r="P151" s="25">
        <v>42437564.778999992</v>
      </c>
      <c r="Q151" s="25">
        <v>85806.016999999993</v>
      </c>
    </row>
    <row r="152" spans="1:17" x14ac:dyDescent="0.3">
      <c r="A152" s="8" t="s">
        <v>27</v>
      </c>
      <c r="B152" s="53">
        <v>18</v>
      </c>
      <c r="M152" s="22"/>
      <c r="N152" s="23"/>
      <c r="O152" s="23"/>
      <c r="P152" s="24"/>
      <c r="Q152" s="24"/>
    </row>
    <row r="153" spans="1:17" x14ac:dyDescent="0.3">
      <c r="A153" s="8" t="s">
        <v>120</v>
      </c>
      <c r="B153" s="53">
        <v>5</v>
      </c>
    </row>
    <row r="154" spans="1:17" x14ac:dyDescent="0.3">
      <c r="A154" s="8" t="s">
        <v>705</v>
      </c>
      <c r="B154" s="53">
        <v>10</v>
      </c>
    </row>
    <row r="155" spans="1:17" x14ac:dyDescent="0.3">
      <c r="A155" s="8" t="s">
        <v>324</v>
      </c>
      <c r="B155" s="53">
        <v>4</v>
      </c>
    </row>
    <row r="156" spans="1:17" x14ac:dyDescent="0.3">
      <c r="A156" s="8"/>
      <c r="B156" s="53">
        <v>3</v>
      </c>
    </row>
    <row r="157" spans="1:17" x14ac:dyDescent="0.3">
      <c r="A157" s="7" t="s">
        <v>253</v>
      </c>
      <c r="B157" s="53">
        <v>70</v>
      </c>
    </row>
    <row r="158" spans="1:17" x14ac:dyDescent="0.3">
      <c r="A158" s="8" t="s">
        <v>49</v>
      </c>
      <c r="B158" s="53">
        <v>30</v>
      </c>
    </row>
    <row r="159" spans="1:17" x14ac:dyDescent="0.3">
      <c r="A159" s="8" t="s">
        <v>27</v>
      </c>
      <c r="B159" s="53">
        <v>10</v>
      </c>
    </row>
    <row r="160" spans="1:17" x14ac:dyDescent="0.3">
      <c r="A160" s="8" t="s">
        <v>120</v>
      </c>
      <c r="B160" s="53">
        <v>28</v>
      </c>
    </row>
    <row r="161" spans="1:2" x14ac:dyDescent="0.3">
      <c r="A161" s="8"/>
      <c r="B161" s="53">
        <v>2</v>
      </c>
    </row>
    <row r="162" spans="1:2" x14ac:dyDescent="0.3">
      <c r="A162" s="7" t="s">
        <v>295</v>
      </c>
      <c r="B162" s="53">
        <v>88</v>
      </c>
    </row>
    <row r="163" spans="1:2" x14ac:dyDescent="0.3">
      <c r="A163" s="8" t="s">
        <v>49</v>
      </c>
      <c r="B163" s="53">
        <v>40</v>
      </c>
    </row>
    <row r="164" spans="1:2" x14ac:dyDescent="0.3">
      <c r="A164" s="8" t="s">
        <v>27</v>
      </c>
      <c r="B164" s="53">
        <v>13</v>
      </c>
    </row>
    <row r="165" spans="1:2" x14ac:dyDescent="0.3">
      <c r="A165" s="8" t="s">
        <v>120</v>
      </c>
      <c r="B165" s="53">
        <v>21</v>
      </c>
    </row>
    <row r="166" spans="1:2" x14ac:dyDescent="0.3">
      <c r="A166" s="8" t="s">
        <v>705</v>
      </c>
      <c r="B166" s="53">
        <v>12</v>
      </c>
    </row>
    <row r="167" spans="1:2" x14ac:dyDescent="0.3">
      <c r="A167" s="8"/>
      <c r="B167" s="53">
        <v>2</v>
      </c>
    </row>
    <row r="168" spans="1:2" x14ac:dyDescent="0.3">
      <c r="A168" s="7" t="s">
        <v>28</v>
      </c>
      <c r="B168" s="53">
        <v>90</v>
      </c>
    </row>
    <row r="169" spans="1:2" x14ac:dyDescent="0.3">
      <c r="A169" s="8" t="s">
        <v>176</v>
      </c>
      <c r="B169" s="53">
        <v>19</v>
      </c>
    </row>
    <row r="170" spans="1:2" x14ac:dyDescent="0.3">
      <c r="A170" s="8" t="s">
        <v>49</v>
      </c>
      <c r="B170" s="53">
        <v>20</v>
      </c>
    </row>
    <row r="171" spans="1:2" x14ac:dyDescent="0.3">
      <c r="A171" s="8" t="s">
        <v>27</v>
      </c>
      <c r="B171" s="53">
        <v>21</v>
      </c>
    </row>
    <row r="172" spans="1:2" x14ac:dyDescent="0.3">
      <c r="A172" s="8" t="s">
        <v>120</v>
      </c>
      <c r="B172" s="53">
        <v>9</v>
      </c>
    </row>
    <row r="173" spans="1:2" x14ac:dyDescent="0.3">
      <c r="A173" s="8" t="s">
        <v>705</v>
      </c>
      <c r="B173" s="53">
        <v>10</v>
      </c>
    </row>
    <row r="174" spans="1:2" x14ac:dyDescent="0.3">
      <c r="A174" s="8" t="s">
        <v>324</v>
      </c>
      <c r="B174" s="53">
        <v>10</v>
      </c>
    </row>
    <row r="175" spans="1:2" x14ac:dyDescent="0.3">
      <c r="A175" s="8"/>
      <c r="B175" s="53">
        <v>1</v>
      </c>
    </row>
    <row r="176" spans="1:2" x14ac:dyDescent="0.3">
      <c r="A176" s="7" t="s">
        <v>703</v>
      </c>
      <c r="B176" s="53">
        <v>1967</v>
      </c>
    </row>
    <row r="183" spans="1:2" x14ac:dyDescent="0.3">
      <c r="A183" s="6" t="s">
        <v>702</v>
      </c>
      <c r="B183" t="s">
        <v>745</v>
      </c>
    </row>
    <row r="184" spans="1:2" x14ac:dyDescent="0.3">
      <c r="A184" s="7" t="s">
        <v>52</v>
      </c>
      <c r="B184" s="20">
        <v>363374.4736842105</v>
      </c>
    </row>
    <row r="185" spans="1:2" x14ac:dyDescent="0.3">
      <c r="A185" s="7" t="s">
        <v>515</v>
      </c>
      <c r="B185" s="20">
        <v>28902.342105263157</v>
      </c>
    </row>
    <row r="186" spans="1:2" x14ac:dyDescent="0.3">
      <c r="A186" s="7" t="s">
        <v>15</v>
      </c>
      <c r="B186" s="20">
        <v>438158.94915254239</v>
      </c>
    </row>
    <row r="187" spans="1:2" x14ac:dyDescent="0.3">
      <c r="A187" s="7" t="s">
        <v>243</v>
      </c>
      <c r="B187" s="20">
        <v>711982.81081081077</v>
      </c>
    </row>
    <row r="188" spans="1:2" x14ac:dyDescent="0.3">
      <c r="A188" s="7" t="s">
        <v>282</v>
      </c>
      <c r="B188" s="20">
        <v>468247.33846153849</v>
      </c>
    </row>
    <row r="189" spans="1:2" x14ac:dyDescent="0.3">
      <c r="A189" s="7" t="s">
        <v>326</v>
      </c>
      <c r="B189" s="20">
        <v>10279.95652173913</v>
      </c>
    </row>
    <row r="190" spans="1:2" x14ac:dyDescent="0.3">
      <c r="A190" s="7" t="s">
        <v>37</v>
      </c>
      <c r="B190" s="20">
        <v>11968.318181818182</v>
      </c>
    </row>
    <row r="191" spans="1:2" x14ac:dyDescent="0.3">
      <c r="A191" s="7" t="s">
        <v>244</v>
      </c>
      <c r="B191" s="20">
        <v>338908.76119402982</v>
      </c>
    </row>
    <row r="192" spans="1:2" x14ac:dyDescent="0.3">
      <c r="A192" s="7" t="s">
        <v>258</v>
      </c>
      <c r="B192" s="20">
        <v>863628.47826086951</v>
      </c>
    </row>
    <row r="193" spans="1:2" x14ac:dyDescent="0.3">
      <c r="A193" s="7" t="s">
        <v>259</v>
      </c>
      <c r="B193" s="20">
        <v>90203.404255319154</v>
      </c>
    </row>
    <row r="194" spans="1:2" x14ac:dyDescent="0.3">
      <c r="A194" s="7" t="s">
        <v>406</v>
      </c>
      <c r="B194" s="20">
        <v>119145.80487804877</v>
      </c>
    </row>
    <row r="195" spans="1:2" x14ac:dyDescent="0.3">
      <c r="A195" s="7" t="s">
        <v>322</v>
      </c>
      <c r="B195" s="20">
        <v>271412.125</v>
      </c>
    </row>
    <row r="196" spans="1:2" x14ac:dyDescent="0.3">
      <c r="A196" s="7" t="s">
        <v>23</v>
      </c>
      <c r="B196" s="20">
        <v>213356.42307692306</v>
      </c>
    </row>
    <row r="197" spans="1:2" x14ac:dyDescent="0.3">
      <c r="A197" s="7" t="s">
        <v>41</v>
      </c>
      <c r="B197" s="20">
        <v>34980.388618181823</v>
      </c>
    </row>
    <row r="198" spans="1:2" x14ac:dyDescent="0.3">
      <c r="A198" s="7" t="s">
        <v>246</v>
      </c>
      <c r="B198" s="20">
        <v>1515202.5789473683</v>
      </c>
    </row>
    <row r="199" spans="1:2" x14ac:dyDescent="0.3">
      <c r="A199" s="7" t="s">
        <v>248</v>
      </c>
      <c r="B199" s="20">
        <v>459961.63662790699</v>
      </c>
    </row>
    <row r="200" spans="1:2" x14ac:dyDescent="0.3">
      <c r="A200" s="7" t="s">
        <v>330</v>
      </c>
      <c r="B200" s="20">
        <v>56724.277777777781</v>
      </c>
    </row>
    <row r="201" spans="1:2" x14ac:dyDescent="0.3">
      <c r="A201" s="7" t="s">
        <v>26</v>
      </c>
      <c r="B201" s="20">
        <v>20907.510638297874</v>
      </c>
    </row>
    <row r="202" spans="1:2" x14ac:dyDescent="0.3">
      <c r="A202" s="7" t="s">
        <v>250</v>
      </c>
      <c r="B202" s="20">
        <v>9711.4210526315783</v>
      </c>
    </row>
    <row r="203" spans="1:2" x14ac:dyDescent="0.3">
      <c r="A203" s="7" t="s">
        <v>274</v>
      </c>
      <c r="B203" s="20">
        <v>24315.324675324675</v>
      </c>
    </row>
    <row r="204" spans="1:2" x14ac:dyDescent="0.3">
      <c r="A204" s="7" t="s">
        <v>237</v>
      </c>
      <c r="B204" s="20">
        <v>437623.89622641512</v>
      </c>
    </row>
    <row r="205" spans="1:2" x14ac:dyDescent="0.3">
      <c r="A205" s="7" t="s">
        <v>36</v>
      </c>
      <c r="B205" s="20">
        <v>1959.8426966292134</v>
      </c>
    </row>
    <row r="206" spans="1:2" x14ac:dyDescent="0.3">
      <c r="A206" s="7" t="s">
        <v>252</v>
      </c>
      <c r="B206" s="20">
        <v>1463235</v>
      </c>
    </row>
    <row r="207" spans="1:2" x14ac:dyDescent="0.3">
      <c r="A207" s="7" t="s">
        <v>636</v>
      </c>
      <c r="B207" s="20">
        <v>5070.75</v>
      </c>
    </row>
    <row r="208" spans="1:2" x14ac:dyDescent="0.3">
      <c r="A208" s="7" t="s">
        <v>80</v>
      </c>
      <c r="B208" s="20">
        <v>330531.57142857142</v>
      </c>
    </row>
    <row r="209" spans="1:2" x14ac:dyDescent="0.3">
      <c r="A209" s="7" t="s">
        <v>481</v>
      </c>
      <c r="B209" s="20">
        <v>197063.30985915492</v>
      </c>
    </row>
    <row r="210" spans="1:2" x14ac:dyDescent="0.3">
      <c r="A210" s="7" t="s">
        <v>264</v>
      </c>
      <c r="B210" s="20">
        <v>44123.245901639348</v>
      </c>
    </row>
    <row r="211" spans="1:2" x14ac:dyDescent="0.3">
      <c r="A211" s="7" t="s">
        <v>253</v>
      </c>
      <c r="B211" s="20">
        <v>2712742.3880597013</v>
      </c>
    </row>
    <row r="212" spans="1:2" x14ac:dyDescent="0.3">
      <c r="A212" s="7" t="s">
        <v>295</v>
      </c>
      <c r="B212" s="20">
        <v>99365.643678160923</v>
      </c>
    </row>
    <row r="213" spans="1:2" x14ac:dyDescent="0.3">
      <c r="A213" s="7" t="s">
        <v>28</v>
      </c>
      <c r="B213" s="20">
        <v>624919.26744186052</v>
      </c>
    </row>
    <row r="214" spans="1:2" x14ac:dyDescent="0.3">
      <c r="A214" s="7" t="s">
        <v>703</v>
      </c>
      <c r="B214" s="20">
        <v>417379.71964994661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90C4-FC15-415F-ADD9-06FABB96F074}">
  <dimension ref="A1:B13"/>
  <sheetViews>
    <sheetView topLeftCell="A4" workbookViewId="0">
      <selection activeCell="A14" sqref="A14"/>
    </sheetView>
  </sheetViews>
  <sheetFormatPr defaultRowHeight="14.4" x14ac:dyDescent="0.3"/>
  <cols>
    <col min="1" max="1" width="21.6640625" customWidth="1"/>
    <col min="2" max="2" width="97.109375" customWidth="1"/>
  </cols>
  <sheetData>
    <row r="1" spans="1:2" x14ac:dyDescent="0.3">
      <c r="A1" t="s">
        <v>694</v>
      </c>
    </row>
    <row r="2" spans="1:2" x14ac:dyDescent="0.3">
      <c r="A2" s="50" t="s">
        <v>695</v>
      </c>
      <c r="B2" s="50" t="s">
        <v>696</v>
      </c>
    </row>
    <row r="3" spans="1:2" x14ac:dyDescent="0.3">
      <c r="A3" s="3">
        <v>1</v>
      </c>
      <c r="B3" s="7" t="s">
        <v>697</v>
      </c>
    </row>
    <row r="4" spans="1:2" x14ac:dyDescent="0.3">
      <c r="A4" s="3">
        <v>2</v>
      </c>
      <c r="B4" s="7" t="s">
        <v>698</v>
      </c>
    </row>
    <row r="5" spans="1:2" x14ac:dyDescent="0.3">
      <c r="A5" s="3">
        <v>3</v>
      </c>
      <c r="B5" s="7" t="s">
        <v>743</v>
      </c>
    </row>
    <row r="6" spans="1:2" x14ac:dyDescent="0.3">
      <c r="A6" s="3">
        <v>4</v>
      </c>
      <c r="B6" s="7" t="s">
        <v>708</v>
      </c>
    </row>
    <row r="7" spans="1:2" x14ac:dyDescent="0.3">
      <c r="A7" s="3">
        <v>5</v>
      </c>
      <c r="B7" s="7" t="s">
        <v>713</v>
      </c>
    </row>
    <row r="8" spans="1:2" x14ac:dyDescent="0.3">
      <c r="A8" s="3">
        <v>6</v>
      </c>
      <c r="B8" s="7" t="s">
        <v>719</v>
      </c>
    </row>
    <row r="9" spans="1:2" x14ac:dyDescent="0.3">
      <c r="A9" s="3">
        <v>7</v>
      </c>
      <c r="B9" s="47" t="s">
        <v>741</v>
      </c>
    </row>
    <row r="10" spans="1:2" x14ac:dyDescent="0.3">
      <c r="A10" s="3"/>
      <c r="B10" s="48" t="s">
        <v>739</v>
      </c>
    </row>
    <row r="11" spans="1:2" x14ac:dyDescent="0.3">
      <c r="A11" s="3">
        <v>8</v>
      </c>
      <c r="B11" s="49" t="s">
        <v>740</v>
      </c>
    </row>
    <row r="12" spans="1:2" x14ac:dyDescent="0.3">
      <c r="A12" s="3">
        <v>9</v>
      </c>
      <c r="B12" s="49" t="s">
        <v>742</v>
      </c>
    </row>
    <row r="13" spans="1:2" x14ac:dyDescent="0.3">
      <c r="A13" s="3">
        <v>10</v>
      </c>
      <c r="B13" s="7" t="s">
        <v>744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Raw_Dataset</vt:lpstr>
      <vt:lpstr>2010-2020crops cleaned</vt:lpstr>
      <vt:lpstr>2010-2020crops</vt:lpstr>
      <vt:lpstr>pivot tables</vt:lpstr>
      <vt:lpstr>cleaning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 thamizh</dc:creator>
  <cp:lastModifiedBy>karthika thamizh</cp:lastModifiedBy>
  <dcterms:created xsi:type="dcterms:W3CDTF">2026-05-21T05:34:15Z</dcterms:created>
  <dcterms:modified xsi:type="dcterms:W3CDTF">2026-05-28T07:55:47Z</dcterms:modified>
</cp:coreProperties>
</file>